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externalLinks/externalLink174.xml" ContentType="application/vnd.openxmlformats-officedocument.spreadsheetml.externalLink+xml"/>
  <Override PartName="/xl/externalLinks/externalLink175.xml" ContentType="application/vnd.openxmlformats-officedocument.spreadsheetml.externalLink+xml"/>
  <Override PartName="/xl/externalLinks/externalLink176.xml" ContentType="application/vnd.openxmlformats-officedocument.spreadsheetml.externalLink+xml"/>
  <Override PartName="/xl/externalLinks/externalLink177.xml" ContentType="application/vnd.openxmlformats-officedocument.spreadsheetml.externalLink+xml"/>
  <Override PartName="/xl/externalLinks/externalLink178.xml" ContentType="application/vnd.openxmlformats-officedocument.spreadsheetml.externalLink+xml"/>
  <Override PartName="/xl/externalLinks/externalLink179.xml" ContentType="application/vnd.openxmlformats-officedocument.spreadsheetml.externalLink+xml"/>
  <Override PartName="/xl/externalLinks/externalLink180.xml" ContentType="application/vnd.openxmlformats-officedocument.spreadsheetml.externalLink+xml"/>
  <Override PartName="/xl/externalLinks/externalLink181.xml" ContentType="application/vnd.openxmlformats-officedocument.spreadsheetml.externalLink+xml"/>
  <Override PartName="/xl/externalLinks/externalLink182.xml" ContentType="application/vnd.openxmlformats-officedocument.spreadsheetml.externalLink+xml"/>
  <Override PartName="/xl/externalLinks/externalLink183.xml" ContentType="application/vnd.openxmlformats-officedocument.spreadsheetml.externalLink+xml"/>
  <Override PartName="/xl/externalLinks/externalLink184.xml" ContentType="application/vnd.openxmlformats-officedocument.spreadsheetml.externalLink+xml"/>
  <Override PartName="/xl/externalLinks/externalLink185.xml" ContentType="application/vnd.openxmlformats-officedocument.spreadsheetml.externalLink+xml"/>
  <Override PartName="/xl/externalLinks/externalLink186.xml" ContentType="application/vnd.openxmlformats-officedocument.spreadsheetml.externalLink+xml"/>
  <Override PartName="/xl/externalLinks/externalLink187.xml" ContentType="application/vnd.openxmlformats-officedocument.spreadsheetml.externalLink+xml"/>
  <Override PartName="/xl/externalLinks/externalLink188.xml" ContentType="application/vnd.openxmlformats-officedocument.spreadsheetml.externalLink+xml"/>
  <Override PartName="/xl/externalLinks/externalLink189.xml" ContentType="application/vnd.openxmlformats-officedocument.spreadsheetml.externalLink+xml"/>
  <Override PartName="/xl/externalLinks/externalLink190.xml" ContentType="application/vnd.openxmlformats-officedocument.spreadsheetml.externalLink+xml"/>
  <Override PartName="/xl/externalLinks/externalLink191.xml" ContentType="application/vnd.openxmlformats-officedocument.spreadsheetml.externalLink+xml"/>
  <Override PartName="/xl/externalLinks/externalLink192.xml" ContentType="application/vnd.openxmlformats-officedocument.spreadsheetml.externalLink+xml"/>
  <Override PartName="/xl/externalLinks/externalLink193.xml" ContentType="application/vnd.openxmlformats-officedocument.spreadsheetml.externalLink+xml"/>
  <Override PartName="/xl/externalLinks/externalLink194.xml" ContentType="application/vnd.openxmlformats-officedocument.spreadsheetml.externalLink+xml"/>
  <Override PartName="/xl/externalLinks/externalLink195.xml" ContentType="application/vnd.openxmlformats-officedocument.spreadsheetml.externalLink+xml"/>
  <Override PartName="/xl/externalLinks/externalLink196.xml" ContentType="application/vnd.openxmlformats-officedocument.spreadsheetml.externalLink+xml"/>
  <Override PartName="/xl/externalLinks/externalLink197.xml" ContentType="application/vnd.openxmlformats-officedocument.spreadsheetml.externalLink+xml"/>
  <Override PartName="/xl/externalLinks/externalLink198.xml" ContentType="application/vnd.openxmlformats-officedocument.spreadsheetml.externalLink+xml"/>
  <Override PartName="/xl/externalLinks/externalLink199.xml" ContentType="application/vnd.openxmlformats-officedocument.spreadsheetml.externalLink+xml"/>
  <Override PartName="/xl/externalLinks/externalLink200.xml" ContentType="application/vnd.openxmlformats-officedocument.spreadsheetml.externalLink+xml"/>
  <Override PartName="/xl/externalLinks/externalLink201.xml" ContentType="application/vnd.openxmlformats-officedocument.spreadsheetml.externalLink+xml"/>
  <Override PartName="/xl/externalLinks/externalLink202.xml" ContentType="application/vnd.openxmlformats-officedocument.spreadsheetml.externalLink+xml"/>
  <Override PartName="/xl/externalLinks/externalLink203.xml" ContentType="application/vnd.openxmlformats-officedocument.spreadsheetml.externalLink+xml"/>
  <Override PartName="/xl/externalLinks/externalLink204.xml" ContentType="application/vnd.openxmlformats-officedocument.spreadsheetml.externalLink+xml"/>
  <Override PartName="/xl/externalLinks/externalLink205.xml" ContentType="application/vnd.openxmlformats-officedocument.spreadsheetml.externalLink+xml"/>
  <Override PartName="/xl/externalLinks/externalLink206.xml" ContentType="application/vnd.openxmlformats-officedocument.spreadsheetml.externalLink+xml"/>
  <Override PartName="/xl/externalLinks/externalLink207.xml" ContentType="application/vnd.openxmlformats-officedocument.spreadsheetml.externalLink+xml"/>
  <Override PartName="/xl/externalLinks/externalLink208.xml" ContentType="application/vnd.openxmlformats-officedocument.spreadsheetml.externalLink+xml"/>
  <Override PartName="/xl/externalLinks/externalLink209.xml" ContentType="application/vnd.openxmlformats-officedocument.spreadsheetml.externalLink+xml"/>
  <Override PartName="/xl/externalLinks/externalLink210.xml" ContentType="application/vnd.openxmlformats-officedocument.spreadsheetml.externalLink+xml"/>
  <Override PartName="/xl/externalLinks/externalLink211.xml" ContentType="application/vnd.openxmlformats-officedocument.spreadsheetml.externalLink+xml"/>
  <Override PartName="/xl/externalLinks/externalLink212.xml" ContentType="application/vnd.openxmlformats-officedocument.spreadsheetml.externalLink+xml"/>
  <Override PartName="/xl/externalLinks/externalLink213.xml" ContentType="application/vnd.openxmlformats-officedocument.spreadsheetml.externalLink+xml"/>
  <Override PartName="/xl/externalLinks/externalLink214.xml" ContentType="application/vnd.openxmlformats-officedocument.spreadsheetml.externalLink+xml"/>
  <Override PartName="/xl/externalLinks/externalLink215.xml" ContentType="application/vnd.openxmlformats-officedocument.spreadsheetml.externalLink+xml"/>
  <Override PartName="/xl/externalLinks/externalLink216.xml" ContentType="application/vnd.openxmlformats-officedocument.spreadsheetml.externalLink+xml"/>
  <Override PartName="/xl/externalLinks/externalLink217.xml" ContentType="application/vnd.openxmlformats-officedocument.spreadsheetml.externalLink+xml"/>
  <Override PartName="/xl/externalLinks/externalLink218.xml" ContentType="application/vnd.openxmlformats-officedocument.spreadsheetml.externalLink+xml"/>
  <Override PartName="/xl/externalLinks/externalLink219.xml" ContentType="application/vnd.openxmlformats-officedocument.spreadsheetml.externalLink+xml"/>
  <Override PartName="/xl/externalLinks/externalLink220.xml" ContentType="application/vnd.openxmlformats-officedocument.spreadsheetml.externalLink+xml"/>
  <Override PartName="/xl/externalLinks/externalLink221.xml" ContentType="application/vnd.openxmlformats-officedocument.spreadsheetml.externalLink+xml"/>
  <Override PartName="/xl/externalLinks/externalLink222.xml" ContentType="application/vnd.openxmlformats-officedocument.spreadsheetml.externalLink+xml"/>
  <Override PartName="/xl/externalLinks/externalLink223.xml" ContentType="application/vnd.openxmlformats-officedocument.spreadsheetml.externalLink+xml"/>
  <Override PartName="/xl/externalLinks/externalLink224.xml" ContentType="application/vnd.openxmlformats-officedocument.spreadsheetml.externalLink+xml"/>
  <Override PartName="/xl/externalLinks/externalLink225.xml" ContentType="application/vnd.openxmlformats-officedocument.spreadsheetml.externalLink+xml"/>
  <Override PartName="/xl/externalLinks/externalLink226.xml" ContentType="application/vnd.openxmlformats-officedocument.spreadsheetml.externalLink+xml"/>
  <Override PartName="/xl/externalLinks/externalLink227.xml" ContentType="application/vnd.openxmlformats-officedocument.spreadsheetml.externalLink+xml"/>
  <Override PartName="/xl/externalLinks/externalLink228.xml" ContentType="application/vnd.openxmlformats-officedocument.spreadsheetml.externalLink+xml"/>
  <Override PartName="/xl/externalLinks/externalLink229.xml" ContentType="application/vnd.openxmlformats-officedocument.spreadsheetml.externalLink+xml"/>
  <Override PartName="/xl/externalLinks/externalLink230.xml" ContentType="application/vnd.openxmlformats-officedocument.spreadsheetml.externalLink+xml"/>
  <Override PartName="/xl/externalLinks/externalLink231.xml" ContentType="application/vnd.openxmlformats-officedocument.spreadsheetml.externalLink+xml"/>
  <Override PartName="/xl/externalLinks/externalLink232.xml" ContentType="application/vnd.openxmlformats-officedocument.spreadsheetml.externalLink+xml"/>
  <Override PartName="/xl/externalLinks/externalLink233.xml" ContentType="application/vnd.openxmlformats-officedocument.spreadsheetml.externalLink+xml"/>
  <Override PartName="/xl/externalLinks/externalLink234.xml" ContentType="application/vnd.openxmlformats-officedocument.spreadsheetml.externalLink+xml"/>
  <Override PartName="/xl/externalLinks/externalLink235.xml" ContentType="application/vnd.openxmlformats-officedocument.spreadsheetml.externalLink+xml"/>
  <Override PartName="/xl/externalLinks/externalLink236.xml" ContentType="application/vnd.openxmlformats-officedocument.spreadsheetml.externalLink+xml"/>
  <Override PartName="/xl/externalLinks/externalLink237.xml" ContentType="application/vnd.openxmlformats-officedocument.spreadsheetml.externalLink+xml"/>
  <Override PartName="/xl/externalLinks/externalLink238.xml" ContentType="application/vnd.openxmlformats-officedocument.spreadsheetml.externalLink+xml"/>
  <Override PartName="/xl/externalLinks/externalLink239.xml" ContentType="application/vnd.openxmlformats-officedocument.spreadsheetml.externalLink+xml"/>
  <Override PartName="/xl/externalLinks/externalLink240.xml" ContentType="application/vnd.openxmlformats-officedocument.spreadsheetml.externalLink+xml"/>
  <Override PartName="/xl/externalLinks/externalLink241.xml" ContentType="application/vnd.openxmlformats-officedocument.spreadsheetml.externalLink+xml"/>
  <Override PartName="/xl/externalLinks/externalLink242.xml" ContentType="application/vnd.openxmlformats-officedocument.spreadsheetml.externalLink+xml"/>
  <Override PartName="/xl/externalLinks/externalLink243.xml" ContentType="application/vnd.openxmlformats-officedocument.spreadsheetml.externalLink+xml"/>
  <Override PartName="/xl/externalLinks/externalLink244.xml" ContentType="application/vnd.openxmlformats-officedocument.spreadsheetml.externalLink+xml"/>
  <Override PartName="/xl/externalLinks/externalLink245.xml" ContentType="application/vnd.openxmlformats-officedocument.spreadsheetml.externalLink+xml"/>
  <Override PartName="/xl/externalLinks/externalLink246.xml" ContentType="application/vnd.openxmlformats-officedocument.spreadsheetml.externalLink+xml"/>
  <Override PartName="/xl/externalLinks/externalLink247.xml" ContentType="application/vnd.openxmlformats-officedocument.spreadsheetml.externalLink+xml"/>
  <Override PartName="/xl/externalLinks/externalLink248.xml" ContentType="application/vnd.openxmlformats-officedocument.spreadsheetml.externalLink+xml"/>
  <Override PartName="/xl/externalLinks/externalLink249.xml" ContentType="application/vnd.openxmlformats-officedocument.spreadsheetml.externalLink+xml"/>
  <Override PartName="/xl/externalLinks/externalLink250.xml" ContentType="application/vnd.openxmlformats-officedocument.spreadsheetml.externalLink+xml"/>
  <Override PartName="/xl/externalLinks/externalLink251.xml" ContentType="application/vnd.openxmlformats-officedocument.spreadsheetml.externalLink+xml"/>
  <Override PartName="/xl/externalLinks/externalLink252.xml" ContentType="application/vnd.openxmlformats-officedocument.spreadsheetml.externalLink+xml"/>
  <Override PartName="/xl/externalLinks/externalLink253.xml" ContentType="application/vnd.openxmlformats-officedocument.spreadsheetml.externalLink+xml"/>
  <Override PartName="/xl/externalLinks/externalLink254.xml" ContentType="application/vnd.openxmlformats-officedocument.spreadsheetml.externalLink+xml"/>
  <Override PartName="/xl/externalLinks/externalLink255.xml" ContentType="application/vnd.openxmlformats-officedocument.spreadsheetml.externalLink+xml"/>
  <Override PartName="/xl/externalLinks/externalLink256.xml" ContentType="application/vnd.openxmlformats-officedocument.spreadsheetml.externalLink+xml"/>
  <Override PartName="/xl/externalLinks/externalLink257.xml" ContentType="application/vnd.openxmlformats-officedocument.spreadsheetml.externalLink+xml"/>
  <Override PartName="/xl/externalLinks/externalLink258.xml" ContentType="application/vnd.openxmlformats-officedocument.spreadsheetml.externalLink+xml"/>
  <Override PartName="/xl/externalLinks/externalLink259.xml" ContentType="application/vnd.openxmlformats-officedocument.spreadsheetml.externalLink+xml"/>
  <Override PartName="/xl/externalLinks/externalLink260.xml" ContentType="application/vnd.openxmlformats-officedocument.spreadsheetml.externalLink+xml"/>
  <Override PartName="/xl/externalLinks/externalLink261.xml" ContentType="application/vnd.openxmlformats-officedocument.spreadsheetml.externalLink+xml"/>
  <Override PartName="/xl/externalLinks/externalLink262.xml" ContentType="application/vnd.openxmlformats-officedocument.spreadsheetml.externalLink+xml"/>
  <Override PartName="/xl/externalLinks/externalLink263.xml" ContentType="application/vnd.openxmlformats-officedocument.spreadsheetml.externalLink+xml"/>
  <Override PartName="/xl/externalLinks/externalLink264.xml" ContentType="application/vnd.openxmlformats-officedocument.spreadsheetml.externalLink+xml"/>
  <Override PartName="/xl/externalLinks/externalLink265.xml" ContentType="application/vnd.openxmlformats-officedocument.spreadsheetml.externalLink+xml"/>
  <Override PartName="/xl/externalLinks/externalLink266.xml" ContentType="application/vnd.openxmlformats-officedocument.spreadsheetml.externalLink+xml"/>
  <Override PartName="/xl/externalLinks/externalLink267.xml" ContentType="application/vnd.openxmlformats-officedocument.spreadsheetml.externalLink+xml"/>
  <Override PartName="/xl/externalLinks/externalLink268.xml" ContentType="application/vnd.openxmlformats-officedocument.spreadsheetml.externalLink+xml"/>
  <Override PartName="/xl/externalLinks/externalLink269.xml" ContentType="application/vnd.openxmlformats-officedocument.spreadsheetml.externalLink+xml"/>
  <Override PartName="/xl/externalLinks/externalLink270.xml" ContentType="application/vnd.openxmlformats-officedocument.spreadsheetml.externalLink+xml"/>
  <Override PartName="/xl/externalLinks/externalLink271.xml" ContentType="application/vnd.openxmlformats-officedocument.spreadsheetml.externalLink+xml"/>
  <Override PartName="/xl/externalLinks/externalLink272.xml" ContentType="application/vnd.openxmlformats-officedocument.spreadsheetml.externalLink+xml"/>
  <Override PartName="/xl/externalLinks/externalLink273.xml" ContentType="application/vnd.openxmlformats-officedocument.spreadsheetml.externalLink+xml"/>
  <Override PartName="/xl/externalLinks/externalLink274.xml" ContentType="application/vnd.openxmlformats-officedocument.spreadsheetml.externalLink+xml"/>
  <Override PartName="/xl/externalLinks/externalLink275.xml" ContentType="application/vnd.openxmlformats-officedocument.spreadsheetml.externalLink+xml"/>
  <Override PartName="/xl/externalLinks/externalLink276.xml" ContentType="application/vnd.openxmlformats-officedocument.spreadsheetml.externalLink+xml"/>
  <Override PartName="/xl/externalLinks/externalLink277.xml" ContentType="application/vnd.openxmlformats-officedocument.spreadsheetml.externalLink+xml"/>
  <Override PartName="/xl/externalLinks/externalLink278.xml" ContentType="application/vnd.openxmlformats-officedocument.spreadsheetml.externalLink+xml"/>
  <Override PartName="/xl/externalLinks/externalLink279.xml" ContentType="application/vnd.openxmlformats-officedocument.spreadsheetml.externalLink+xml"/>
  <Override PartName="/xl/externalLinks/externalLink280.xml" ContentType="application/vnd.openxmlformats-officedocument.spreadsheetml.externalLink+xml"/>
  <Override PartName="/xl/externalLinks/externalLink281.xml" ContentType="application/vnd.openxmlformats-officedocument.spreadsheetml.externalLink+xml"/>
  <Override PartName="/xl/externalLinks/externalLink282.xml" ContentType="application/vnd.openxmlformats-officedocument.spreadsheetml.externalLink+xml"/>
  <Override PartName="/xl/externalLinks/externalLink283.xml" ContentType="application/vnd.openxmlformats-officedocument.spreadsheetml.externalLink+xml"/>
  <Override PartName="/xl/externalLinks/externalLink284.xml" ContentType="application/vnd.openxmlformats-officedocument.spreadsheetml.externalLink+xml"/>
  <Override PartName="/xl/externalLinks/externalLink285.xml" ContentType="application/vnd.openxmlformats-officedocument.spreadsheetml.externalLink+xml"/>
  <Override PartName="/xl/externalLinks/externalLink286.xml" ContentType="application/vnd.openxmlformats-officedocument.spreadsheetml.externalLink+xml"/>
  <Override PartName="/xl/externalLinks/externalLink287.xml" ContentType="application/vnd.openxmlformats-officedocument.spreadsheetml.externalLink+xml"/>
  <Override PartName="/xl/externalLinks/externalLink288.xml" ContentType="application/vnd.openxmlformats-officedocument.spreadsheetml.externalLink+xml"/>
  <Override PartName="/xl/externalLinks/externalLink289.xml" ContentType="application/vnd.openxmlformats-officedocument.spreadsheetml.externalLink+xml"/>
  <Override PartName="/xl/externalLinks/externalLink290.xml" ContentType="application/vnd.openxmlformats-officedocument.spreadsheetml.externalLink+xml"/>
  <Override PartName="/xl/externalLinks/externalLink291.xml" ContentType="application/vnd.openxmlformats-officedocument.spreadsheetml.externalLink+xml"/>
  <Override PartName="/xl/externalLinks/externalLink292.xml" ContentType="application/vnd.openxmlformats-officedocument.spreadsheetml.externalLink+xml"/>
  <Override PartName="/xl/externalLinks/externalLink293.xml" ContentType="application/vnd.openxmlformats-officedocument.spreadsheetml.externalLink+xml"/>
  <Override PartName="/xl/externalLinks/externalLink294.xml" ContentType="application/vnd.openxmlformats-officedocument.spreadsheetml.externalLink+xml"/>
  <Override PartName="/xl/externalLinks/externalLink295.xml" ContentType="application/vnd.openxmlformats-officedocument.spreadsheetml.externalLink+xml"/>
  <Override PartName="/xl/externalLinks/externalLink296.xml" ContentType="application/vnd.openxmlformats-officedocument.spreadsheetml.externalLink+xml"/>
  <Override PartName="/xl/externalLinks/externalLink297.xml" ContentType="application/vnd.openxmlformats-officedocument.spreadsheetml.externalLink+xml"/>
  <Override PartName="/xl/externalLinks/externalLink298.xml" ContentType="application/vnd.openxmlformats-officedocument.spreadsheetml.externalLink+xml"/>
  <Override PartName="/xl/externalLinks/externalLink299.xml" ContentType="application/vnd.openxmlformats-officedocument.spreadsheetml.externalLink+xml"/>
  <Override PartName="/xl/externalLinks/externalLink300.xml" ContentType="application/vnd.openxmlformats-officedocument.spreadsheetml.externalLink+xml"/>
  <Override PartName="/xl/externalLinks/externalLink301.xml" ContentType="application/vnd.openxmlformats-officedocument.spreadsheetml.externalLink+xml"/>
  <Override PartName="/xl/externalLinks/externalLink302.xml" ContentType="application/vnd.openxmlformats-officedocument.spreadsheetml.externalLink+xml"/>
  <Override PartName="/xl/externalLinks/externalLink303.xml" ContentType="application/vnd.openxmlformats-officedocument.spreadsheetml.externalLink+xml"/>
  <Override PartName="/xl/externalLinks/externalLink304.xml" ContentType="application/vnd.openxmlformats-officedocument.spreadsheetml.externalLink+xml"/>
  <Override PartName="/xl/externalLinks/externalLink305.xml" ContentType="application/vnd.openxmlformats-officedocument.spreadsheetml.externalLink+xml"/>
  <Override PartName="/xl/externalLinks/externalLink306.xml" ContentType="application/vnd.openxmlformats-officedocument.spreadsheetml.externalLink+xml"/>
  <Override PartName="/xl/externalLinks/externalLink307.xml" ContentType="application/vnd.openxmlformats-officedocument.spreadsheetml.externalLink+xml"/>
  <Override PartName="/xl/externalLinks/externalLink308.xml" ContentType="application/vnd.openxmlformats-officedocument.spreadsheetml.externalLink+xml"/>
  <Override PartName="/xl/externalLinks/externalLink309.xml" ContentType="application/vnd.openxmlformats-officedocument.spreadsheetml.externalLink+xml"/>
  <Override PartName="/xl/externalLinks/externalLink310.xml" ContentType="application/vnd.openxmlformats-officedocument.spreadsheetml.externalLink+xml"/>
  <Override PartName="/xl/externalLinks/externalLink311.xml" ContentType="application/vnd.openxmlformats-officedocument.spreadsheetml.externalLink+xml"/>
  <Override PartName="/xl/externalLinks/externalLink312.xml" ContentType="application/vnd.openxmlformats-officedocument.spreadsheetml.externalLink+xml"/>
  <Override PartName="/xl/externalLinks/externalLink313.xml" ContentType="application/vnd.openxmlformats-officedocument.spreadsheetml.externalLink+xml"/>
  <Override PartName="/xl/externalLinks/externalLink314.xml" ContentType="application/vnd.openxmlformats-officedocument.spreadsheetml.externalLink+xml"/>
  <Override PartName="/xl/externalLinks/externalLink315.xml" ContentType="application/vnd.openxmlformats-officedocument.spreadsheetml.externalLink+xml"/>
  <Override PartName="/xl/externalLinks/externalLink316.xml" ContentType="application/vnd.openxmlformats-officedocument.spreadsheetml.externalLink+xml"/>
  <Override PartName="/xl/externalLinks/externalLink317.xml" ContentType="application/vnd.openxmlformats-officedocument.spreadsheetml.externalLink+xml"/>
  <Override PartName="/xl/externalLinks/externalLink318.xml" ContentType="application/vnd.openxmlformats-officedocument.spreadsheetml.externalLink+xml"/>
  <Override PartName="/xl/externalLinks/externalLink319.xml" ContentType="application/vnd.openxmlformats-officedocument.spreadsheetml.externalLink+xml"/>
  <Override PartName="/xl/externalLinks/externalLink320.xml" ContentType="application/vnd.openxmlformats-officedocument.spreadsheetml.externalLink+xml"/>
  <Override PartName="/xl/externalLinks/externalLink321.xml" ContentType="application/vnd.openxmlformats-officedocument.spreadsheetml.externalLink+xml"/>
  <Override PartName="/xl/externalLinks/externalLink322.xml" ContentType="application/vnd.openxmlformats-officedocument.spreadsheetml.externalLink+xml"/>
  <Override PartName="/xl/externalLinks/externalLink323.xml" ContentType="application/vnd.openxmlformats-officedocument.spreadsheetml.externalLink+xml"/>
  <Override PartName="/xl/externalLinks/externalLink324.xml" ContentType="application/vnd.openxmlformats-officedocument.spreadsheetml.externalLink+xml"/>
  <Override PartName="/xl/externalLinks/externalLink325.xml" ContentType="application/vnd.openxmlformats-officedocument.spreadsheetml.externalLink+xml"/>
  <Override PartName="/xl/externalLinks/externalLink326.xml" ContentType="application/vnd.openxmlformats-officedocument.spreadsheetml.externalLink+xml"/>
  <Override PartName="/xl/externalLinks/externalLink327.xml" ContentType="application/vnd.openxmlformats-officedocument.spreadsheetml.externalLink+xml"/>
  <Override PartName="/xl/externalLinks/externalLink328.xml" ContentType="application/vnd.openxmlformats-officedocument.spreadsheetml.externalLink+xml"/>
  <Override PartName="/xl/externalLinks/externalLink329.xml" ContentType="application/vnd.openxmlformats-officedocument.spreadsheetml.externalLink+xml"/>
  <Override PartName="/xl/externalLinks/externalLink330.xml" ContentType="application/vnd.openxmlformats-officedocument.spreadsheetml.externalLink+xml"/>
  <Override PartName="/xl/externalLinks/externalLink331.xml" ContentType="application/vnd.openxmlformats-officedocument.spreadsheetml.externalLink+xml"/>
  <Override PartName="/xl/externalLinks/externalLink332.xml" ContentType="application/vnd.openxmlformats-officedocument.spreadsheetml.externalLink+xml"/>
  <Override PartName="/xl/externalLinks/externalLink333.xml" ContentType="application/vnd.openxmlformats-officedocument.spreadsheetml.externalLink+xml"/>
  <Override PartName="/xl/externalLinks/externalLink334.xml" ContentType="application/vnd.openxmlformats-officedocument.spreadsheetml.externalLink+xml"/>
  <Override PartName="/xl/externalLinks/externalLink335.xml" ContentType="application/vnd.openxmlformats-officedocument.spreadsheetml.externalLink+xml"/>
  <Override PartName="/xl/externalLinks/externalLink336.xml" ContentType="application/vnd.openxmlformats-officedocument.spreadsheetml.externalLink+xml"/>
  <Override PartName="/xl/externalLinks/externalLink337.xml" ContentType="application/vnd.openxmlformats-officedocument.spreadsheetml.externalLink+xml"/>
  <Override PartName="/xl/externalLinks/externalLink338.xml" ContentType="application/vnd.openxmlformats-officedocument.spreadsheetml.externalLink+xml"/>
  <Override PartName="/xl/externalLinks/externalLink339.xml" ContentType="application/vnd.openxmlformats-officedocument.spreadsheetml.externalLink+xml"/>
  <Override PartName="/xl/externalLinks/externalLink340.xml" ContentType="application/vnd.openxmlformats-officedocument.spreadsheetml.externalLink+xml"/>
  <Override PartName="/xl/externalLinks/externalLink341.xml" ContentType="application/vnd.openxmlformats-officedocument.spreadsheetml.externalLink+xml"/>
  <Override PartName="/xl/externalLinks/externalLink342.xml" ContentType="application/vnd.openxmlformats-officedocument.spreadsheetml.externalLink+xml"/>
  <Override PartName="/xl/externalLinks/externalLink343.xml" ContentType="application/vnd.openxmlformats-officedocument.spreadsheetml.externalLink+xml"/>
  <Override PartName="/xl/externalLinks/externalLink344.xml" ContentType="application/vnd.openxmlformats-officedocument.spreadsheetml.externalLink+xml"/>
  <Override PartName="/xl/externalLinks/externalLink345.xml" ContentType="application/vnd.openxmlformats-officedocument.spreadsheetml.externalLink+xml"/>
  <Override PartName="/xl/externalLinks/externalLink346.xml" ContentType="application/vnd.openxmlformats-officedocument.spreadsheetml.externalLink+xml"/>
  <Override PartName="/xl/externalLinks/externalLink347.xml" ContentType="application/vnd.openxmlformats-officedocument.spreadsheetml.externalLink+xml"/>
  <Override PartName="/xl/externalLinks/externalLink348.xml" ContentType="application/vnd.openxmlformats-officedocument.spreadsheetml.externalLink+xml"/>
  <Override PartName="/xl/externalLinks/externalLink349.xml" ContentType="application/vnd.openxmlformats-officedocument.spreadsheetml.externalLink+xml"/>
  <Override PartName="/xl/externalLinks/externalLink350.xml" ContentType="application/vnd.openxmlformats-officedocument.spreadsheetml.externalLink+xml"/>
  <Override PartName="/xl/externalLinks/externalLink351.xml" ContentType="application/vnd.openxmlformats-officedocument.spreadsheetml.externalLink+xml"/>
  <Override PartName="/xl/externalLinks/externalLink352.xml" ContentType="application/vnd.openxmlformats-officedocument.spreadsheetml.externalLink+xml"/>
  <Override PartName="/xl/externalLinks/externalLink353.xml" ContentType="application/vnd.openxmlformats-officedocument.spreadsheetml.externalLink+xml"/>
  <Override PartName="/xl/externalLinks/externalLink354.xml" ContentType="application/vnd.openxmlformats-officedocument.spreadsheetml.externalLink+xml"/>
  <Override PartName="/xl/externalLinks/externalLink355.xml" ContentType="application/vnd.openxmlformats-officedocument.spreadsheetml.externalLink+xml"/>
  <Override PartName="/xl/externalLinks/externalLink356.xml" ContentType="application/vnd.openxmlformats-officedocument.spreadsheetml.externalLink+xml"/>
  <Override PartName="/xl/externalLinks/externalLink357.xml" ContentType="application/vnd.openxmlformats-officedocument.spreadsheetml.externalLink+xml"/>
  <Override PartName="/xl/externalLinks/externalLink358.xml" ContentType="application/vnd.openxmlformats-officedocument.spreadsheetml.externalLink+xml"/>
  <Override PartName="/xl/externalLinks/externalLink359.xml" ContentType="application/vnd.openxmlformats-officedocument.spreadsheetml.externalLink+xml"/>
  <Override PartName="/xl/externalLinks/externalLink360.xml" ContentType="application/vnd.openxmlformats-officedocument.spreadsheetml.externalLink+xml"/>
  <Override PartName="/xl/externalLinks/externalLink361.xml" ContentType="application/vnd.openxmlformats-officedocument.spreadsheetml.externalLink+xml"/>
  <Override PartName="/xl/externalLinks/externalLink362.xml" ContentType="application/vnd.openxmlformats-officedocument.spreadsheetml.externalLink+xml"/>
  <Override PartName="/xl/externalLinks/externalLink363.xml" ContentType="application/vnd.openxmlformats-officedocument.spreadsheetml.externalLink+xml"/>
  <Override PartName="/xl/externalLinks/externalLink364.xml" ContentType="application/vnd.openxmlformats-officedocument.spreadsheetml.externalLink+xml"/>
  <Override PartName="/xl/externalLinks/externalLink365.xml" ContentType="application/vnd.openxmlformats-officedocument.spreadsheetml.externalLink+xml"/>
  <Override PartName="/xl/externalLinks/externalLink366.xml" ContentType="application/vnd.openxmlformats-officedocument.spreadsheetml.externalLink+xml"/>
  <Override PartName="/xl/externalLinks/externalLink367.xml" ContentType="application/vnd.openxmlformats-officedocument.spreadsheetml.externalLink+xml"/>
  <Override PartName="/xl/externalLinks/externalLink368.xml" ContentType="application/vnd.openxmlformats-officedocument.spreadsheetml.externalLink+xml"/>
  <Override PartName="/xl/externalLinks/externalLink369.xml" ContentType="application/vnd.openxmlformats-officedocument.spreadsheetml.externalLink+xml"/>
  <Override PartName="/xl/externalLinks/externalLink370.xml" ContentType="application/vnd.openxmlformats-officedocument.spreadsheetml.externalLink+xml"/>
  <Override PartName="/xl/externalLinks/externalLink371.xml" ContentType="application/vnd.openxmlformats-officedocument.spreadsheetml.externalLink+xml"/>
  <Override PartName="/xl/externalLinks/externalLink372.xml" ContentType="application/vnd.openxmlformats-officedocument.spreadsheetml.externalLink+xml"/>
  <Override PartName="/xl/externalLinks/externalLink373.xml" ContentType="application/vnd.openxmlformats-officedocument.spreadsheetml.externalLink+xml"/>
  <Override PartName="/xl/externalLinks/externalLink374.xml" ContentType="application/vnd.openxmlformats-officedocument.spreadsheetml.externalLink+xml"/>
  <Override PartName="/xl/externalLinks/externalLink37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updateLinks="never" codeName="ThisWorkbook"/>
  <mc:AlternateContent xmlns:mc="http://schemas.openxmlformats.org/markup-compatibility/2006">
    <mc:Choice Requires="x15">
      <x15ac:absPath xmlns:x15ac="http://schemas.microsoft.com/office/spreadsheetml/2010/11/ac" url="/Users/nhatminhnguyen/Desktop/TuHoc/automate_office_tasks/"/>
    </mc:Choice>
  </mc:AlternateContent>
  <xr:revisionPtr revIDLastSave="0" documentId="13_ncr:1_{D376E498-3792-BC4B-8F7E-003D166ABF60}" xr6:coauthVersionLast="47" xr6:coauthVersionMax="47" xr10:uidLastSave="{00000000-0000-0000-0000-000000000000}"/>
  <bookViews>
    <workbookView xWindow="0" yWindow="500" windowWidth="28800" windowHeight="15940" tabRatio="782" activeTab="3" xr2:uid="{710B8A59-8E4E-F140-84B9-376FE06D3D9C}"/>
  </bookViews>
  <sheets>
    <sheet name="foxz" sheetId="33" state="veryHidden" r:id="rId1"/>
    <sheet name="Bảng 1" sheetId="13" state="hidden" r:id="rId2"/>
    <sheet name="Bảng 2" sheetId="14" state="hidden" r:id="rId3"/>
    <sheet name="Bảng 3" sheetId="15" r:id="rId4"/>
    <sheet name="Bảng 4" sheetId="29" state="hidden" r:id="rId5"/>
    <sheet name="Bảng 5" sheetId="16" state="hidden" r:id="rId6"/>
    <sheet name="TMĐT" sheetId="40" state="hidden" r:id="rId7"/>
    <sheet name="PL Tờ trình" sheetId="17" state="hidden" r:id="rId8"/>
    <sheet name="TH" sheetId="41" state="hidden" r:id="rId9"/>
    <sheet name="KHDT" sheetId="18" state="hidden" r:id="rId10"/>
    <sheet name="TMDT" sheetId="37" state="hidden" r:id="rId11"/>
    <sheet name="Tổng mức đầu tư" sheetId="38" state="hidden" r:id="rId12"/>
    <sheet name="THDT" sheetId="39" state="hidden" r:id="rId13"/>
  </sheets>
  <externalReferences>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 r:id="rId207"/>
    <externalReference r:id="rId208"/>
    <externalReference r:id="rId209"/>
    <externalReference r:id="rId210"/>
    <externalReference r:id="rId211"/>
    <externalReference r:id="rId212"/>
    <externalReference r:id="rId213"/>
    <externalReference r:id="rId214"/>
    <externalReference r:id="rId215"/>
    <externalReference r:id="rId216"/>
    <externalReference r:id="rId217"/>
    <externalReference r:id="rId218"/>
    <externalReference r:id="rId219"/>
    <externalReference r:id="rId220"/>
    <externalReference r:id="rId221"/>
    <externalReference r:id="rId222"/>
    <externalReference r:id="rId223"/>
    <externalReference r:id="rId224"/>
    <externalReference r:id="rId225"/>
    <externalReference r:id="rId226"/>
    <externalReference r:id="rId227"/>
    <externalReference r:id="rId228"/>
    <externalReference r:id="rId229"/>
    <externalReference r:id="rId230"/>
    <externalReference r:id="rId231"/>
    <externalReference r:id="rId232"/>
    <externalReference r:id="rId233"/>
    <externalReference r:id="rId234"/>
    <externalReference r:id="rId235"/>
    <externalReference r:id="rId236"/>
    <externalReference r:id="rId237"/>
    <externalReference r:id="rId238"/>
    <externalReference r:id="rId239"/>
    <externalReference r:id="rId240"/>
    <externalReference r:id="rId241"/>
    <externalReference r:id="rId242"/>
    <externalReference r:id="rId243"/>
    <externalReference r:id="rId244"/>
    <externalReference r:id="rId245"/>
    <externalReference r:id="rId246"/>
    <externalReference r:id="rId247"/>
    <externalReference r:id="rId248"/>
    <externalReference r:id="rId249"/>
    <externalReference r:id="rId250"/>
    <externalReference r:id="rId251"/>
    <externalReference r:id="rId252"/>
    <externalReference r:id="rId253"/>
    <externalReference r:id="rId254"/>
    <externalReference r:id="rId255"/>
    <externalReference r:id="rId256"/>
    <externalReference r:id="rId257"/>
    <externalReference r:id="rId258"/>
    <externalReference r:id="rId259"/>
    <externalReference r:id="rId260"/>
    <externalReference r:id="rId261"/>
    <externalReference r:id="rId262"/>
    <externalReference r:id="rId263"/>
    <externalReference r:id="rId264"/>
    <externalReference r:id="rId265"/>
    <externalReference r:id="rId266"/>
    <externalReference r:id="rId267"/>
    <externalReference r:id="rId268"/>
    <externalReference r:id="rId269"/>
    <externalReference r:id="rId270"/>
    <externalReference r:id="rId271"/>
    <externalReference r:id="rId272"/>
    <externalReference r:id="rId273"/>
    <externalReference r:id="rId274"/>
    <externalReference r:id="rId275"/>
    <externalReference r:id="rId276"/>
    <externalReference r:id="rId277"/>
    <externalReference r:id="rId278"/>
    <externalReference r:id="rId279"/>
    <externalReference r:id="rId280"/>
    <externalReference r:id="rId281"/>
    <externalReference r:id="rId282"/>
    <externalReference r:id="rId283"/>
    <externalReference r:id="rId284"/>
    <externalReference r:id="rId285"/>
    <externalReference r:id="rId286"/>
    <externalReference r:id="rId287"/>
    <externalReference r:id="rId288"/>
    <externalReference r:id="rId289"/>
    <externalReference r:id="rId290"/>
    <externalReference r:id="rId291"/>
    <externalReference r:id="rId292"/>
    <externalReference r:id="rId293"/>
    <externalReference r:id="rId294"/>
    <externalReference r:id="rId295"/>
    <externalReference r:id="rId296"/>
    <externalReference r:id="rId297"/>
    <externalReference r:id="rId298"/>
    <externalReference r:id="rId299"/>
    <externalReference r:id="rId300"/>
    <externalReference r:id="rId301"/>
    <externalReference r:id="rId302"/>
    <externalReference r:id="rId303"/>
    <externalReference r:id="rId304"/>
    <externalReference r:id="rId305"/>
    <externalReference r:id="rId306"/>
    <externalReference r:id="rId307"/>
    <externalReference r:id="rId308"/>
    <externalReference r:id="rId309"/>
    <externalReference r:id="rId310"/>
    <externalReference r:id="rId311"/>
    <externalReference r:id="rId312"/>
    <externalReference r:id="rId313"/>
    <externalReference r:id="rId314"/>
    <externalReference r:id="rId315"/>
    <externalReference r:id="rId316"/>
    <externalReference r:id="rId317"/>
    <externalReference r:id="rId318"/>
    <externalReference r:id="rId319"/>
    <externalReference r:id="rId320"/>
    <externalReference r:id="rId321"/>
    <externalReference r:id="rId322"/>
    <externalReference r:id="rId323"/>
    <externalReference r:id="rId324"/>
    <externalReference r:id="rId325"/>
    <externalReference r:id="rId326"/>
    <externalReference r:id="rId327"/>
    <externalReference r:id="rId328"/>
    <externalReference r:id="rId329"/>
    <externalReference r:id="rId330"/>
    <externalReference r:id="rId331"/>
    <externalReference r:id="rId332"/>
    <externalReference r:id="rId333"/>
    <externalReference r:id="rId334"/>
    <externalReference r:id="rId335"/>
    <externalReference r:id="rId336"/>
    <externalReference r:id="rId337"/>
    <externalReference r:id="rId338"/>
    <externalReference r:id="rId339"/>
    <externalReference r:id="rId340"/>
    <externalReference r:id="rId341"/>
    <externalReference r:id="rId342"/>
    <externalReference r:id="rId343"/>
    <externalReference r:id="rId344"/>
    <externalReference r:id="rId345"/>
    <externalReference r:id="rId346"/>
    <externalReference r:id="rId347"/>
    <externalReference r:id="rId348"/>
    <externalReference r:id="rId349"/>
    <externalReference r:id="rId350"/>
    <externalReference r:id="rId351"/>
    <externalReference r:id="rId352"/>
    <externalReference r:id="rId353"/>
    <externalReference r:id="rId354"/>
    <externalReference r:id="rId355"/>
    <externalReference r:id="rId356"/>
    <externalReference r:id="rId357"/>
    <externalReference r:id="rId358"/>
    <externalReference r:id="rId359"/>
    <externalReference r:id="rId360"/>
    <externalReference r:id="rId361"/>
    <externalReference r:id="rId362"/>
    <externalReference r:id="rId363"/>
    <externalReference r:id="rId364"/>
    <externalReference r:id="rId365"/>
    <externalReference r:id="rId366"/>
    <externalReference r:id="rId367"/>
    <externalReference r:id="rId368"/>
    <externalReference r:id="rId369"/>
    <externalReference r:id="rId370"/>
    <externalReference r:id="rId371"/>
    <externalReference r:id="rId372"/>
    <externalReference r:id="rId373"/>
    <externalReference r:id="rId374"/>
    <externalReference r:id="rId375"/>
    <externalReference r:id="rId376"/>
    <externalReference r:id="rId377"/>
    <externalReference r:id="rId378"/>
    <externalReference r:id="rId379"/>
    <externalReference r:id="rId380"/>
    <externalReference r:id="rId381"/>
    <externalReference r:id="rId382"/>
    <externalReference r:id="rId383"/>
    <externalReference r:id="rId384"/>
    <externalReference r:id="rId385"/>
    <externalReference r:id="rId386"/>
    <externalReference r:id="rId387"/>
    <externalReference r:id="rId388"/>
  </externalReferences>
  <definedNames>
    <definedName name="_">#REF!</definedName>
    <definedName name="__A65700">'[1]MTO REV.2(ARMOR)'!#REF!</definedName>
    <definedName name="__A65800">'[1]MTO REV.2(ARMOR)'!#REF!</definedName>
    <definedName name="__A66000">'[1]MTO REV.2(ARMOR)'!#REF!</definedName>
    <definedName name="__A67000">'[1]MTO REV.2(ARMOR)'!#REF!</definedName>
    <definedName name="__A68000">'[1]MTO REV.2(ARMOR)'!#REF!</definedName>
    <definedName name="__A70000">'[1]MTO REV.2(ARMOR)'!#REF!</definedName>
    <definedName name="__A75000">'[1]MTO REV.2(ARMOR)'!#REF!</definedName>
    <definedName name="__A85000">'[1]MTO REV.2(ARMOR)'!#REF!</definedName>
    <definedName name="__CON1">#REF!</definedName>
    <definedName name="__CON2">#REF!</definedName>
    <definedName name="__NET2">#REF!</definedName>
    <definedName name="__NPV11">'[2]Cp&gt;10-Ln&lt;10'!#REF!</definedName>
    <definedName name="__npv22">'[2]Ln&lt;20'!#REF!</definedName>
    <definedName name="__oto10">[3]VL!#REF!</definedName>
    <definedName name="__TH1">[4]T1!$B$11:$AE$118</definedName>
    <definedName name="__xlnm.Print_Titles_1">#N/A</definedName>
    <definedName name="__xlnm.Print_Titles_2">#N/A</definedName>
    <definedName name="_01_11_2001">#N/A</definedName>
    <definedName name="_0600003563_1">'[5]DANH MUC'!$A$2+'[5]DANH MUC'!A$3:$B263</definedName>
    <definedName name="_1" localSheetId="12">#N/A</definedName>
    <definedName name="_1">#REF!</definedName>
    <definedName name="_1_0DATA_DATA2_L">'[6]#REF'!#REF!</definedName>
    <definedName name="_1000A01">#N/A</definedName>
    <definedName name="_19_01_98">#REF!</definedName>
    <definedName name="_1CAP002">[7]MTP!#REF!</definedName>
    <definedName name="_2" localSheetId="12">#N/A</definedName>
    <definedName name="_2">#REF!</definedName>
    <definedName name="_2_1MACN">#REF!</definedName>
    <definedName name="_20_01_98">#REF!</definedName>
    <definedName name="_214">#REF!</definedName>
    <definedName name="_2STREO7">[8]MTP!#REF!</definedName>
    <definedName name="_3_2TNCP">#REF!</definedName>
    <definedName name="_30_06_05">#REF!</definedName>
    <definedName name="_3N">[9]Tongke!#REF!</definedName>
    <definedName name="_4DATA_DATA2_L">'[10]#REF'!#REF!</definedName>
    <definedName name="_4GOIC01">[11]MTP!#REF!</definedName>
    <definedName name="_4OSLCTT">[11]MTP!#REF!</definedName>
    <definedName name="_5Document_array_2_1">NA()</definedName>
    <definedName name="_6BNTTTH">[8]MTP1!#REF!</definedName>
    <definedName name="_6DCTTBO">[8]MTP1!#REF!</definedName>
    <definedName name="_6DD24TT">[8]MTP1!#REF!</definedName>
    <definedName name="_6Document_array_3_1">NA()</definedName>
    <definedName name="_6FCOTBU">[8]MTP1!#REF!</definedName>
    <definedName name="_6LATUBU">[8]MTP1!#REF!</definedName>
    <definedName name="_6SDTT24">[8]MTP1!#REF!</definedName>
    <definedName name="_6TBUDTT">[8]MTP1!#REF!</definedName>
    <definedName name="_6TDDDTT">[8]MTP1!#REF!</definedName>
    <definedName name="_6TLTTTH">[8]MTP1!#REF!</definedName>
    <definedName name="_6TUBUTT">[8]MTP1!#REF!</definedName>
    <definedName name="_6UCLVIS">[8]MTP1!#REF!</definedName>
    <definedName name="_7DNCABC">[8]MTP1!#REF!</definedName>
    <definedName name="_7HDCTBU">[8]MTP1!#REF!</definedName>
    <definedName name="_7PKTUBU">[8]MTP1!#REF!</definedName>
    <definedName name="_7TBHT20">[8]MTP1!#REF!</definedName>
    <definedName name="_7TBHT30">[8]MTP1!#REF!</definedName>
    <definedName name="_7TDCABC">[8]MTP1!#REF!</definedName>
    <definedName name="_a1" hidden="1">{"'Sheet1'!$L$16"}</definedName>
    <definedName name="_a129"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6550">'[12]CT -THVLNC'!#REF!</definedName>
    <definedName name="_A65700">'[13]MTO REV.2(ARMOR)'!#REF!</definedName>
    <definedName name="_A65800">'[13]MTO REV.2(ARMOR)'!#REF!</definedName>
    <definedName name="_A66000">'[13]MTO REV.2(ARMOR)'!#REF!</definedName>
    <definedName name="_A67000">'[13]MTO REV.2(ARMOR)'!#REF!</definedName>
    <definedName name="_A68000">'[13]MTO REV.2(ARMOR)'!#REF!</definedName>
    <definedName name="_A70000">'[13]MTO REV.2(ARMOR)'!#REF!</definedName>
    <definedName name="_A75000">'[13]MTO REV.2(ARMOR)'!#REF!</definedName>
    <definedName name="_A85000">'[13]MTO REV.2(ARMOR)'!#REF!</definedName>
    <definedName name="_abb91">[14]chitimc!#REF!</definedName>
    <definedName name="_bac2">'[15]5%'!#REF!</definedName>
    <definedName name="_ban1">'[16]Mau 02'!#REF!</definedName>
    <definedName name="_boi1">#REF!</definedName>
    <definedName name="_boi2">#REF!</definedName>
    <definedName name="_boi3">#REF!</definedName>
    <definedName name="_boi4">#REF!</definedName>
    <definedName name="_btm10">#REF!</definedName>
    <definedName name="_btm100">#REF!</definedName>
    <definedName name="_btm150">#REF!</definedName>
    <definedName name="_BTM200">'[17]TT DZ35'!#REF!</definedName>
    <definedName name="_BTM250">#REF!</definedName>
    <definedName name="_btM300">#REF!</definedName>
    <definedName name="_BTM50">#REF!</definedName>
    <definedName name="_C_Lphi_4ab">#REF!</definedName>
    <definedName name="_Can2">#REF!</definedName>
    <definedName name="_cao1">#REF!</definedName>
    <definedName name="_cao2">#REF!</definedName>
    <definedName name="_cao3">#REF!</definedName>
    <definedName name="_cao4">#REF!</definedName>
    <definedName name="_cao5">#REF!</definedName>
    <definedName name="_cao6">#REF!</definedName>
    <definedName name="_cap2005">[18]Sheet3!$A$2:$L$7</definedName>
    <definedName name="_ChonSoDo">[19]!_ChonSoDo</definedName>
    <definedName name="_coc250">#REF!</definedName>
    <definedName name="_coc300">#REF!</definedName>
    <definedName name="_coc350">#REF!</definedName>
    <definedName name="_coc400">'[20]Gia vat tu'!$D$31</definedName>
    <definedName name="_CON1">#REF!</definedName>
    <definedName name="_CON2">#REF!</definedName>
    <definedName name="_Cot">[21]!_Cot</definedName>
    <definedName name="_CPhi_Bhiem">#REF!</definedName>
    <definedName name="_CPhi_BQLDA">#REF!</definedName>
    <definedName name="_CPhi_DBaoGT">#REF!</definedName>
    <definedName name="_CPhi_Kdinh">#REF!</definedName>
    <definedName name="_CPhi_Nthu_KThanh">#REF!</definedName>
    <definedName name="_CPhi_QToan">#REF!</definedName>
    <definedName name="_CPhiTKe_13">#REF!</definedName>
    <definedName name="_cs805">#REF!</definedName>
    <definedName name="_CT250">'[22]dongia (2)'!#REF!</definedName>
    <definedName name="_dai1">#REF!</definedName>
    <definedName name="_dai2">#REF!</definedName>
    <definedName name="_dai3">#REF!</definedName>
    <definedName name="_dai4">#REF!</definedName>
    <definedName name="_dai5">#REF!</definedName>
    <definedName name="_dai6">#REF!</definedName>
    <definedName name="_dan1">#REF!</definedName>
    <definedName name="_dan2">#REF!</definedName>
    <definedName name="_dao1">#REF!</definedName>
    <definedName name="_dao2">'[23]CT Thang Mo'!$B$161:$H$161</definedName>
    <definedName name="_dap2">'[23]CT Thang Mo'!$B$162:$H$162</definedName>
    <definedName name="_day1">'[24]Chiet tinh dz22'!#REF!</definedName>
    <definedName name="_day2">'[25]Chiet tinh dz35'!$H$3</definedName>
    <definedName name="_DayNeo">[21]!_DayNeo</definedName>
    <definedName name="_dbu1">#REF!</definedName>
    <definedName name="_dbu2">#REF!</definedName>
    <definedName name="_DDC3">'[26]CHIET TINH DZ'!#REF!</definedName>
    <definedName name="_ddn400">#REF!</definedName>
    <definedName name="_ddn600">#REF!</definedName>
    <definedName name="_dgt100">'[22]dongia (2)'!#REF!</definedName>
    <definedName name="_Doi1">[27]TK141!#REF!</definedName>
    <definedName name="_Doi2">[27]TK141!#REF!</definedName>
    <definedName name="_Doi3">[27]TK141!#REF!</definedName>
    <definedName name="_Doi4">[27]TK141!#REF!</definedName>
    <definedName name="_Doi5">[27]TK141!#REF!</definedName>
    <definedName name="_Doi6">[27]TK141!#REF!</definedName>
    <definedName name="_dui15">[28]Gia!$F$74</definedName>
    <definedName name="_E99999">#REF!</definedName>
    <definedName name="_FIL2">#N/A</definedName>
    <definedName name="_Fill" localSheetId="12" hidden="1">#REF!</definedName>
    <definedName name="_Fill" hidden="1">#REF!</definedName>
    <definedName name="_GID1">'[22]LKVL-CK-HT-GD1'!$A$4</definedName>
    <definedName name="_gon4">#REF!</definedName>
    <definedName name="_H2">'[29]VL cap'!#REF!</definedName>
    <definedName name="_H3">#REF!</definedName>
    <definedName name="_hh1">[30]XL4Poppy!$C$9</definedName>
    <definedName name="_hh2">[30]XL4Poppy!$A$15</definedName>
    <definedName name="_HKy2">[31]BK04!#REF!</definedName>
    <definedName name="_HOA1">#REF!</definedName>
    <definedName name="_Hom1">[32]TBA1!$K$4:$K$74</definedName>
    <definedName name="_hom2">#REF!</definedName>
    <definedName name="_Hom3">[32]TBA3!$K$4:$K$81</definedName>
    <definedName name="_hom4">[33]sheet12!#REF!</definedName>
    <definedName name="_Hom5">[34]TBA5!$K$4:$K$58</definedName>
    <definedName name="_Hom6">[35]TBA6!$K$4:$K$85</definedName>
    <definedName name="_Hom7">[35]TBA7!$K$4:$K$27</definedName>
    <definedName name="_HSL1">#REF!</definedName>
    <definedName name="_HSL2">#REF!</definedName>
    <definedName name="_HSL4">#REF!</definedName>
    <definedName name="_Kcdon">[21]!_Kcdon</definedName>
    <definedName name="_Key1" localSheetId="12" hidden="1">#REF!</definedName>
    <definedName name="_Key1" hidden="1">#REF!</definedName>
    <definedName name="_Key2" localSheetId="12" hidden="1">#REF!</definedName>
    <definedName name="_Key2" hidden="1">#REF!</definedName>
    <definedName name="_kl1">#N/A</definedName>
    <definedName name="_Klg04">[36]Tke!$C$6:$E$122</definedName>
    <definedName name="_Km36">#REF!</definedName>
    <definedName name="_Knc1">'[37]149-2'!$C$133</definedName>
    <definedName name="_Knc36">#REF!</definedName>
    <definedName name="_Knc57">#REF!</definedName>
    <definedName name="_Kvl36">#REF!</definedName>
    <definedName name="_KyHieu">[21]!_KyHieu</definedName>
    <definedName name="_lap1">#REF!</definedName>
    <definedName name="_lap2">#REF!</definedName>
    <definedName name="_lo106" hidden="1">{"'Sheet1'!$L$16"}</definedName>
    <definedName name="_Ma1">#REF!</definedName>
    <definedName name="_MAC12">#REF!</definedName>
    <definedName name="_MAC46">#REF!</definedName>
    <definedName name="_MCB600">[38]Tienlg!$B$268:$L$286</definedName>
    <definedName name="_MCB800">[38]Tienlg!$B$248:$L$266</definedName>
    <definedName name="_mdc1">'[39]Tinh toan'!#REF!</definedName>
    <definedName name="_mdc2">'[39]Tinh toan'!#REF!</definedName>
    <definedName name="_mh2">'[39]Tinh toan'!#REF!</definedName>
    <definedName name="_MNV1">[40]CCVP!$B$9:'[40]CCVP'!$B$108</definedName>
    <definedName name="_MoM11">[41]CHITIET!#REF!</definedName>
    <definedName name="_Mong">[21]!_Mong</definedName>
    <definedName name="_MongCotNeo">[21]!_MongCotNeo</definedName>
    <definedName name="_MongDo">[19]!_MongDo</definedName>
    <definedName name="_MongNeo">[21]!_MongNeo</definedName>
    <definedName name="_mw2">'[39]Tinh toan'!#REF!</definedName>
    <definedName name="_NC04">'[42]THVL-NC'!#REF!</definedName>
    <definedName name="_NC100">#REF!</definedName>
    <definedName name="_NC150">#REF!</definedName>
    <definedName name="_NC200">[43]TT35!#REF!</definedName>
    <definedName name="_nc27">'[44]Chiet tinh '!#REF!</definedName>
    <definedName name="_nc3">'[44]Chiet tinh '!#REF!</definedName>
    <definedName name="_nc35">'[45]he so'!$B$2</definedName>
    <definedName name="_nc4">'[44]Chiet tinh '!#REF!</definedName>
    <definedName name="_Nc50">'[46]Chiettinh dz0,4'!#REF!</definedName>
    <definedName name="_NCL100">#REF!</definedName>
    <definedName name="_NCL200">#REF!</definedName>
    <definedName name="_NCL250">#REF!</definedName>
    <definedName name="_ncm200">#REF!</definedName>
    <definedName name="_NCO150">#REF!</definedName>
    <definedName name="_NCO200">#REF!</definedName>
    <definedName name="_NCO50">#REF!</definedName>
    <definedName name="_NET2">#REF!</definedName>
    <definedName name="_NGA1">#REF!</definedName>
    <definedName name="_NHI1">#REF!</definedName>
    <definedName name="_Nii4">'[47]Gia nhan cong'!$N$52</definedName>
    <definedName name="_Nii5">'[47]Gia nhan cong'!$N$56</definedName>
    <definedName name="_Nii6">'[47]Gia nhan cong'!$N$59</definedName>
    <definedName name="_Nii7">'[47]Gia nhan cong'!$N$60</definedName>
    <definedName name="_nin190">#REF!</definedName>
    <definedName name="_NPV11">'[48]Cp&gt;10-Ln&lt;10'!#REF!</definedName>
    <definedName name="_npv22">'[48]Ln&lt;20'!#REF!</definedName>
    <definedName name="_Order1" hidden="1">255</definedName>
    <definedName name="_Order2" hidden="1">255</definedName>
    <definedName name="_oto10">[3]VL!#REF!</definedName>
    <definedName name="_Parse_Out" hidden="1">[49]Quantity!#REF!</definedName>
    <definedName name="_Ph30">#N/A</definedName>
    <definedName name="_phi10">#REF!</definedName>
    <definedName name="_phi12">#REF!</definedName>
    <definedName name="_phi14">#REF!</definedName>
    <definedName name="_phi16">#REF!</definedName>
    <definedName name="_phi18">#REF!</definedName>
    <definedName name="_phi20">#REF!</definedName>
    <definedName name="_phi22">#REF!</definedName>
    <definedName name="_phi25">#REF!</definedName>
    <definedName name="_phi28">#REF!</definedName>
    <definedName name="_phi6">#REF!</definedName>
    <definedName name="_phi8">#REF!</definedName>
    <definedName name="_PXB80">#N/A</definedName>
    <definedName name="_qh2">'[39]Tinh toan'!#REF!</definedName>
    <definedName name="_Rd1">[50]TinhToan!$F$86</definedName>
    <definedName name="_RHH1">#REF!</definedName>
    <definedName name="_RHH10">#REF!</definedName>
    <definedName name="_RHP1">#REF!</definedName>
    <definedName name="_RHP10">#REF!</definedName>
    <definedName name="_RI1">#REF!</definedName>
    <definedName name="_RI10">#REF!</definedName>
    <definedName name="_RII1">#REF!</definedName>
    <definedName name="_RII10">#REF!</definedName>
    <definedName name="_RIP1">#REF!</definedName>
    <definedName name="_RIP10">#REF!</definedName>
    <definedName name="_rp95">#N/A</definedName>
    <definedName name="_sat10">#REF!</definedName>
    <definedName name="_sat12">#REF!</definedName>
    <definedName name="_sat14">#REF!</definedName>
    <definedName name="_sat16">#REF!</definedName>
    <definedName name="_sat20">#REF!</definedName>
    <definedName name="_Sat27">[51]TTDZ22!#REF!</definedName>
    <definedName name="_Sat6">[51]TTDZ22!#REF!</definedName>
    <definedName name="_sat8">#REF!</definedName>
    <definedName name="_sc1">#REF!</definedName>
    <definedName name="_SC2">#REF!</definedName>
    <definedName name="_sc3">#REF!</definedName>
    <definedName name="_slg1">#REF!</definedName>
    <definedName name="_slg2">#REF!</definedName>
    <definedName name="_slg3">#REF!</definedName>
    <definedName name="_slg4">#REF!</definedName>
    <definedName name="_slg5">#REF!</definedName>
    <definedName name="_slg6">#REF!</definedName>
    <definedName name="_SN3">#REF!</definedName>
    <definedName name="_SoDo">[19]!_SoDo</definedName>
    <definedName name="_Sort" localSheetId="12" hidden="1">#REF!</definedName>
    <definedName name="_Sort" hidden="1">#REF!</definedName>
    <definedName name="_Su">[21]!_Su</definedName>
    <definedName name="_su12">[52]Sheet3!#REF!</definedName>
    <definedName name="_su45">'[53]CHITIET-DZ04'!$K$86</definedName>
    <definedName name="_Su70">[52]Sheet3!#REF!</definedName>
    <definedName name="_sua20">#REF!</definedName>
    <definedName name="_sua30">#REF!</definedName>
    <definedName name="_T1">#REF!</definedName>
    <definedName name="_T2">#REF!</definedName>
    <definedName name="_TB1">#REF!</definedName>
    <definedName name="_TBA1">#REF!</definedName>
    <definedName name="_tba2">[54]XL4Poppy!$A$15</definedName>
    <definedName name="_TBA3">#REF!</definedName>
    <definedName name="_TBA4">#REF!</definedName>
    <definedName name="_TBA5">#REF!</definedName>
    <definedName name="_TBA6">#REF!</definedName>
    <definedName name="_TBA7">'[55]kcdz0,4'!#REF!</definedName>
    <definedName name="_TBA8">'[55]kcdz0,4'!#REF!</definedName>
    <definedName name="_TBA9">'[55]kcdz0,4'!#REF!</definedName>
    <definedName name="_tct3">[56]gVL!$Q$23</definedName>
    <definedName name="_TH1">#REF!</definedName>
    <definedName name="_th100">'[22]dongia (2)'!#REF!</definedName>
    <definedName name="_TH160">'[22]dongia (2)'!#REF!</definedName>
    <definedName name="_TH2">#REF!</definedName>
    <definedName name="_TH3">#REF!</definedName>
    <definedName name="_TH30">'[57]22-12'!$B$11:$AP$589</definedName>
    <definedName name="_TIT1">#REF!</definedName>
    <definedName name="_TK05">[58]VUNGDK!#REF!</definedName>
    <definedName name="_TK1">#REF!</definedName>
    <definedName name="_tk1111">#REF!</definedName>
    <definedName name="_tk1112">#REF!</definedName>
    <definedName name="_tk131">#REF!</definedName>
    <definedName name="_tk1331">#REF!</definedName>
    <definedName name="_tk139">#REF!</definedName>
    <definedName name="_tk141">#REF!</definedName>
    <definedName name="_tk142">#REF!</definedName>
    <definedName name="_tk144">#REF!</definedName>
    <definedName name="_tk152">#REF!</definedName>
    <definedName name="_tk153">#REF!</definedName>
    <definedName name="_tk154">#REF!</definedName>
    <definedName name="_tk155">#REF!</definedName>
    <definedName name="_tk159">#REF!</definedName>
    <definedName name="_tk2">#REF!</definedName>
    <definedName name="_tk214">#REF!</definedName>
    <definedName name="_tk3">#REF!</definedName>
    <definedName name="_tk3331">#REF!</definedName>
    <definedName name="_tk334">#REF!</definedName>
    <definedName name="_tk335">#REF!</definedName>
    <definedName name="_tk336">#REF!</definedName>
    <definedName name="_tk3384">#REF!</definedName>
    <definedName name="_tk341">#REF!</definedName>
    <definedName name="_tk344">#REF!</definedName>
    <definedName name="_tk413">#REF!</definedName>
    <definedName name="_tk4211">#REF!</definedName>
    <definedName name="_tk4212">#REF!</definedName>
    <definedName name="_tk511">#REF!</definedName>
    <definedName name="_tk621">#REF!</definedName>
    <definedName name="_tk627">#REF!</definedName>
    <definedName name="_tk632">#REF!</definedName>
    <definedName name="_tk641">#REF!</definedName>
    <definedName name="_tk642">#REF!</definedName>
    <definedName name="_tk711">#REF!</definedName>
    <definedName name="_tk721">#REF!</definedName>
    <definedName name="_tk811">#REF!</definedName>
    <definedName name="_tk821">#REF!</definedName>
    <definedName name="_tk911">#REF!</definedName>
    <definedName name="_TL1">#REF!</definedName>
    <definedName name="_TL2">#REF!</definedName>
    <definedName name="_TL3">#REF!</definedName>
    <definedName name="_TLA120">#REF!</definedName>
    <definedName name="_TLA35">#REF!</definedName>
    <definedName name="_TLA50">#REF!</definedName>
    <definedName name="_TLA70">#REF!</definedName>
    <definedName name="_TLA95">#REF!</definedName>
    <definedName name="_tr1">#REF!</definedName>
    <definedName name="_tr2">#REF!</definedName>
    <definedName name="_TR250">'[22]dongia (2)'!#REF!</definedName>
    <definedName name="_tr3">#REF!</definedName>
    <definedName name="_tr375">[22]giathanh1!#REF!</definedName>
    <definedName name="_tr4">#REF!</definedName>
    <definedName name="_tz593">#REF!</definedName>
    <definedName name="_VAN1">[59]CT35!#REF!</definedName>
    <definedName name="_vb1">#REF!</definedName>
    <definedName name="_vb2">#REF!</definedName>
    <definedName name="_vc1">#REF!</definedName>
    <definedName name="_vc2">#REF!</definedName>
    <definedName name="_vc3">#REF!</definedName>
    <definedName name="_VC400">'[26]CHIET TINH DZ'!#REF!</definedName>
    <definedName name="_VCD4">'[60]DZ 22KV'!#REF!</definedName>
    <definedName name="_VDK1">#REF!</definedName>
    <definedName name="_vl1">#N/A</definedName>
    <definedName name="_VL100">#REF!</definedName>
    <definedName name="_VL150">#REF!</definedName>
    <definedName name="_VL200">#REF!</definedName>
    <definedName name="_VL250">#REF!</definedName>
    <definedName name="_VL50">'[46]Chiettinh dz0,4'!#REF!</definedName>
    <definedName name="_VLI150">#REF!</definedName>
    <definedName name="_VLI200">#REF!</definedName>
    <definedName name="_VLI50">#REF!</definedName>
    <definedName name="_VP1">#REF!</definedName>
    <definedName name="_VP3">#REF!</definedName>
    <definedName name="_VX1">#REF!</definedName>
    <definedName name="_Xa">[21]!_Xa</definedName>
    <definedName name="_Xa04">[61]Xa!#REF!</definedName>
    <definedName name="_xb80">#N/A</definedName>
    <definedName name="_XK1">#REF!</definedName>
    <definedName name="_XN253">#REF!</definedName>
    <definedName name="\0" localSheetId="12">'[62]PNT-QUOT-#3'!#REF!</definedName>
    <definedName name="\0">'[63]PNT-QUOT-#3'!#REF!</definedName>
    <definedName name="\d" localSheetId="12">'[64]??-BLDG'!#REF!</definedName>
    <definedName name="\d">'[64]??-BLDG'!#REF!</definedName>
    <definedName name="\e" localSheetId="12">'[64]??-BLDG'!#REF!</definedName>
    <definedName name="\e">'[64]??-BLDG'!#REF!</definedName>
    <definedName name="\f" localSheetId="12">'[64]??-BLDG'!#REF!</definedName>
    <definedName name="\f">'[64]??-BLDG'!#REF!</definedName>
    <definedName name="\g" localSheetId="12">'[64]??-BLDG'!#REF!</definedName>
    <definedName name="\g">'[64]??-BLDG'!#REF!</definedName>
    <definedName name="\h" localSheetId="12">'[64]??-BLDG'!#REF!</definedName>
    <definedName name="\h">'[64]??-BLDG'!#REF!</definedName>
    <definedName name="\i" localSheetId="12">'[64]??-BLDG'!#REF!</definedName>
    <definedName name="\i">'[64]??-BLDG'!#REF!</definedName>
    <definedName name="\j" localSheetId="12">'[64]??-BLDG'!#REF!</definedName>
    <definedName name="\j">'[64]??-BLDG'!#REF!</definedName>
    <definedName name="\k" localSheetId="12">'[64]??-BLDG'!#REF!</definedName>
    <definedName name="\k">'[64]??-BLDG'!#REF!</definedName>
    <definedName name="\l" localSheetId="12">'[64]??-BLDG'!#REF!</definedName>
    <definedName name="\l">'[64]??-BLDG'!#REF!</definedName>
    <definedName name="\m" localSheetId="12">'[64]??-BLDG'!#REF!</definedName>
    <definedName name="\m">'[64]??-BLDG'!#REF!</definedName>
    <definedName name="\n" localSheetId="12">'[64]??-BLDG'!#REF!</definedName>
    <definedName name="\n">'[64]??-BLDG'!#REF!</definedName>
    <definedName name="\o" localSheetId="12">'[64]??-BLDG'!#REF!</definedName>
    <definedName name="\o">'[64]??-BLDG'!#REF!</definedName>
    <definedName name="\z" localSheetId="12">'[62]COAT&amp;WRAP-QIOT-#3'!#REF!</definedName>
    <definedName name="\z">'[63]COAT&amp;WRAP-QIOT-#3'!#REF!</definedName>
    <definedName name="A" localSheetId="12">'[62]PNT-QUOT-#3'!#REF!</definedName>
    <definedName name="A">'[63]PNT-QUOT-#3'!#REF!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20_">#REF!</definedName>
    <definedName name="a1n">'[65]kich thuoc'!#REF!</definedName>
    <definedName name="a277Print_Titles" localSheetId="12">#REF!</definedName>
    <definedName name="a277Print_Titles">#REF!</definedName>
    <definedName name="a2n">'[65]kich thuoc'!#REF!</definedName>
    <definedName name="A35_">#REF!</definedName>
    <definedName name="A50_">#REF!</definedName>
    <definedName name="A70_">#REF!</definedName>
    <definedName name="À94">#REF!</definedName>
    <definedName name="A95_">#REF!</definedName>
    <definedName name="AA" localSheetId="12">#REF!</definedName>
    <definedName name="AA">#REF!</definedName>
    <definedName name="AAA" localSheetId="12">'[66]MTL$-INTER'!#REF!</definedName>
    <definedName name="AAA">'[67]MTL$-INTER'!#REF!</definedName>
    <definedName name="AC120_">#REF!</definedName>
    <definedName name="AC35_">#REF!</definedName>
    <definedName name="AC50_">#REF!</definedName>
    <definedName name="AC70_">#REF!</definedName>
    <definedName name="AC95_">#REF!</definedName>
    <definedName name="acchinfon">#REF!</definedName>
    <definedName name="aco">'[39]Tinh toan'!#REF!</definedName>
    <definedName name="ad">[68]Main!$F$229</definedName>
    <definedName name="ADEQ">#REF!</definedName>
    <definedName name="Adn">#REF!</definedName>
    <definedName name="ádsgjkfguisdf">{"Tinh hinh thuc hien ong BTLT.xls","Sheet1"}</definedName>
    <definedName name="æ76">[69]chitiet!#REF!</definedName>
    <definedName name="Ag">[70]PEDESB!$D$136</definedName>
    <definedName name="ag142X42">[14]chitimc!#REF!</definedName>
    <definedName name="ag15F80">#REF!</definedName>
    <definedName name="ag267N59">[14]chitimc!#REF!</definedName>
    <definedName name="aka" hidden="1">{"'Sheet1'!$L$16"}</definedName>
    <definedName name="Alinh">#REF!</definedName>
    <definedName name="All_Item" localSheetId="12">#REF!</definedName>
    <definedName name="All_Item">#REF!</definedName>
    <definedName name="Alpha">[71]BANGTRA!$C$122:$C$133</definedName>
    <definedName name="ALPIN">#N/A</definedName>
    <definedName name="ALPJYOU">#N/A</definedName>
    <definedName name="ALPTOI">#N/A</definedName>
    <definedName name="amiang" localSheetId="12">[72]gvl!#REF!</definedName>
    <definedName name="amiang">[72]gvl!#REF!</definedName>
    <definedName name="an">[68]Main!$F$228</definedName>
    <definedName name="anh">'[73]Giai trinh'!$E$303</definedName>
    <definedName name="anpha">#REF!</definedName>
    <definedName name="anscount" hidden="1">8</definedName>
    <definedName name="ANZCODEACCOUNT">#REF!</definedName>
    <definedName name="ao">'[65]kich thuoc'!#REF!</definedName>
    <definedName name="AoBok">#N/A</definedName>
    <definedName name="Aps">[70]PEDESB!$D$543</definedName>
    <definedName name="AR_DGTN">'[74]DG-TNHC-85'!$A$9:$J$310</definedName>
    <definedName name="AS">[75]CANDOI!$G$7:$G$58</definedName>
    <definedName name="asdfs">[76]chitimc!#REF!</definedName>
    <definedName name="AThuong">'[77]Luong VP'!$AF$9:$AG$112</definedName>
    <definedName name="av">'[39]Tinh toan'!#REF!</definedName>
    <definedName name="Avl">#REF!</definedName>
    <definedName name="B" localSheetId="12">'[62]PNT-QUOT-#3'!#REF!</definedName>
    <definedName name="B">'[63]PNT-QUOT-#3'!#REF!</definedName>
    <definedName name="b_1">#N/A</definedName>
    <definedName name="b_2">#N/A</definedName>
    <definedName name="b_240">'[22]THPDMoi  (2)'!#REF!</definedName>
    <definedName name="b_280">'[22]THPDMoi  (2)'!#REF!</definedName>
    <definedName name="b_3">#N/A</definedName>
    <definedName name="b_320">'[22]THPDMoi  (2)'!#REF!</definedName>
    <definedName name="B_Isc">[78]GOCKEP!$A$26:$D$41</definedName>
    <definedName name="B_ng_dÝnh">'[45]he so'!$B$24</definedName>
    <definedName name="B_tinh">#REF!</definedName>
    <definedName name="B.MinBacLieu">#REF!</definedName>
    <definedName name="B.MinDuongHCM">'[79]DSHD DH'!#REF!</definedName>
    <definedName name="B.MinTuyHA">'[79]DSHD DH'!#REF!</definedName>
    <definedName name="b1_">'[80]Xuly Data'!#REF!</definedName>
    <definedName name="b11_">'[39]Tinh toan'!#REF!</definedName>
    <definedName name="b2_">'[80]Xuly Data'!#REF!</definedName>
    <definedName name="b3_">'[80]Xuly Data'!#REF!</definedName>
    <definedName name="b4_">'[80]Xuly Data'!#REF!</definedName>
    <definedName name="b5_">'[80]Xuly Data'!#REF!</definedName>
    <definedName name="b6_">'[80]Xuly Data'!#REF!</definedName>
    <definedName name="b60x">#REF!</definedName>
    <definedName name="B6Apha">#N/A</definedName>
    <definedName name="B6beta">#N/A</definedName>
    <definedName name="B6d">#N/A</definedName>
    <definedName name="B6phi">#N/A</definedName>
    <definedName name="b7_">'[80]Xuly Data'!#REF!</definedName>
    <definedName name="B7Csau">#N/A</definedName>
    <definedName name="B7dset">#N/A</definedName>
    <definedName name="B7R">#N/A</definedName>
    <definedName name="b80x">#REF!</definedName>
    <definedName name="BacKan">#REF!</definedName>
    <definedName name="Bai_ducdam_coc">#N/A</definedName>
    <definedName name="ban_dan">#N/A</definedName>
    <definedName name="BanForBcaothg">'[81]NhKy-Thg'!$CX$8:$DD$25</definedName>
    <definedName name="BANG">#REF!</definedName>
    <definedName name="Bang_cly" localSheetId="12">#REF!</definedName>
    <definedName name="Bang_cly">#REF!</definedName>
    <definedName name="Bang_CVC" localSheetId="12">#REF!</definedName>
    <definedName name="Bang_CVC">#REF!</definedName>
    <definedName name="bang_gia" localSheetId="12">#REF!</definedName>
    <definedName name="bang_gia">#REF!</definedName>
    <definedName name="Bang_travl" localSheetId="12">#REF!</definedName>
    <definedName name="Bang_travl">#REF!</definedName>
    <definedName name="bangchu">#REF!</definedName>
    <definedName name="bangciti">'[22]dongia (2)'!#REF!</definedName>
    <definedName name="Bangfs">#N/A</definedName>
    <definedName name="BanGiamdoc">'[79]DSHD DH'!#REF!</definedName>
    <definedName name="BangNhKy">'[81]NhKy-Thg'!$A$8:$BN$199</definedName>
    <definedName name="Bangtienluong">#N/A</definedName>
    <definedName name="banmo">#REF!</definedName>
    <definedName name="banr">'[16]Mau 02'!#REF!</definedName>
    <definedName name="Bar">'[82]B-B'!$B$65:$J$66</definedName>
    <definedName name="BarData">#REF!</definedName>
    <definedName name="BB" localSheetId="12">#REF!</definedName>
    <definedName name="BB">#REF!</definedName>
    <definedName name="BC" localSheetId="12">#REF!</definedName>
    <definedName name="bc">[65]DTHH!#REF!</definedName>
    <definedName name="BCKTKT">#REF!</definedName>
    <definedName name="BCNXT152153">#REF!</definedName>
    <definedName name="BCNXT155156">#REF!</definedName>
    <definedName name="bcvuotDZ35day240">#REF!</definedName>
    <definedName name="bd">[56]gVL!$Q$15</definedName>
    <definedName name="BDHduongHCM">#REF!</definedName>
    <definedName name="BDHo">[83]BK04!#REF!</definedName>
    <definedName name="bdht15nc">[22]gtrinh!#REF!</definedName>
    <definedName name="bdht15vl">[22]gtrinh!#REF!</definedName>
    <definedName name="bdht25nc">[22]gtrinh!#REF!</definedName>
    <definedName name="bdht25vl">[22]gtrinh!#REF!</definedName>
    <definedName name="bdht325nc">[22]gtrinh!#REF!</definedName>
    <definedName name="bdht325vl">[22]gtrinh!#REF!</definedName>
    <definedName name="Be_duc_dam">#N/A</definedName>
    <definedName name="BE100M">#REF!</definedName>
    <definedName name="BE150M">'[84]Ct- DZ35kV'!#REF!</definedName>
    <definedName name="BE200M">'[84]Ct- DZ35kV'!#REF!</definedName>
    <definedName name="BE50M">#REF!</definedName>
    <definedName name="bengam">#REF!</definedName>
    <definedName name="benhvien">#REF!</definedName>
    <definedName name="benuoc">#REF!</definedName>
    <definedName name="beta">#REF!</definedName>
    <definedName name="betong">[85]Sheet1!#REF!</definedName>
    <definedName name="betong100">'[86]Gia vat tu'!$P$26</definedName>
    <definedName name="betong200">'[87]TT-35KV+TBA'!#REF!</definedName>
    <definedName name="BetongM150">'[88]chiet tinh'!$B$18:$D$23,'[88]chiet tinh'!$F$18:$F$23</definedName>
    <definedName name="BetongM200">'[88]chiet tinh'!$B$35:$D$39,'[88]chiet tinh'!$F$35:$F$39</definedName>
    <definedName name="BetongM50">'[88]chiet tinh'!$B$6:$D$8,'[88]chiet tinh'!$F$6:$F$8</definedName>
    <definedName name="BGCM_GiaGoc_Đ_10">#REF!</definedName>
    <definedName name="BGCM_GiaGoc_Đ_11">#REF!</definedName>
    <definedName name="BGCM_GiaGoc_D_12">#REF!</definedName>
    <definedName name="BGCM_GiaGoc_Đ_12">#REF!</definedName>
    <definedName name="BGCM_GiaGoc_Đ_13">#REF!</definedName>
    <definedName name="BGCM_GiaGoc_D_14">#REF!</definedName>
    <definedName name="BGCM_GiaGoc_Đ_14">#REF!</definedName>
    <definedName name="BGCM_GiaGoc_Đ_15">#REF!</definedName>
    <definedName name="BGCM_GiaGoc_Đ_16">#REF!</definedName>
    <definedName name="BGCM_GiaGoc_Đ_17">#REF!</definedName>
    <definedName name="BGCM_GiaGoc_D_18">#REF!</definedName>
    <definedName name="BGCM_GiaGoc_Đ_18">#REF!</definedName>
    <definedName name="BGCM_GiaGoc_Đ_19">#REF!</definedName>
    <definedName name="BGCM_GiaGoc_Đ_2">#REF!</definedName>
    <definedName name="BGCM_GiaGoc_D_20">#REF!</definedName>
    <definedName name="BGCM_GiaGoc_Đ_20">#REF!</definedName>
    <definedName name="BGCM_GiaGoc_D_21">#REF!</definedName>
    <definedName name="BGCM_GiaGoc_Đ_21">#REF!</definedName>
    <definedName name="BGCM_GiaGoc_D_22">#REF!</definedName>
    <definedName name="BGCM_GiaGoc_Đ_22">#REF!</definedName>
    <definedName name="BGCM_GiaGoc_D_23">#REF!</definedName>
    <definedName name="BGCM_GiaGoc_Đ_23">#REF!</definedName>
    <definedName name="BGCM_GiaGoc_D_24">#REF!</definedName>
    <definedName name="BGCM_GiaGoc_Đ_24">#REF!</definedName>
    <definedName name="BGCM_GiaGoc_D_25">#REF!</definedName>
    <definedName name="BGCM_GiaGoc_Đ_25">#REF!</definedName>
    <definedName name="BGCM_GiaGoc_D_26">#REF!</definedName>
    <definedName name="BGCM_GiaGoc_Đ_26">#REF!</definedName>
    <definedName name="BGCM_GiaGoc_D_27">#REF!</definedName>
    <definedName name="BGCM_GiaGoc_Đ_27">#REF!</definedName>
    <definedName name="BGCM_GiaGoc_D_28">#REF!</definedName>
    <definedName name="BGCM_GiaGoc_Đ_28">#REF!</definedName>
    <definedName name="BGCM_GiaGoc_Đ_29">#REF!</definedName>
    <definedName name="BGCM_GiaGoc_D_3">#REF!</definedName>
    <definedName name="BGCM_GiaGoc_Đ_3">#REF!</definedName>
    <definedName name="BGCM_GiaGoc_D_30">#REF!</definedName>
    <definedName name="BGCM_GiaGoc_Đ_30">#REF!</definedName>
    <definedName name="BGCM_GiaGoc_D_31">#REF!</definedName>
    <definedName name="BGCM_GiaGoc_Đ_31">#REF!</definedName>
    <definedName name="BGCM_GiaGoc_Đ_4">#REF!</definedName>
    <definedName name="BGCM_GiaGoc_Đ_5">#REF!</definedName>
    <definedName name="BGCM_GiaGoc_D_6">#REF!</definedName>
    <definedName name="BGCM_GiaGoc_Đ_6">#REF!</definedName>
    <definedName name="BGCM_GiaGoc_Đ_7">#REF!</definedName>
    <definedName name="BGCM_GiaGoc_Đ_8">#REF!</definedName>
    <definedName name="BGCM_GiaGoc_Đ_9">#REF!</definedName>
    <definedName name="BGCM_GiaGoc_N1307_17">#REF!</definedName>
    <definedName name="BGCM_GiaGoc_N1307_18">#REF!</definedName>
    <definedName name="BGCM_GiaGoc_N1407_18">#REF!</definedName>
    <definedName name="BGCM_GiaGoc_N1507_18">#REF!</definedName>
    <definedName name="BGCM_GiaGoc_N2307_10">#REF!</definedName>
    <definedName name="BGCM_GiaGoc_N2307_11">#REF!</definedName>
    <definedName name="BGCM_GiaGoc_N2307_12">#REF!</definedName>
    <definedName name="BGCM_GiaGoc_N2307_13">#REF!</definedName>
    <definedName name="BGCM_GiaGoc_N2307_14">#REF!</definedName>
    <definedName name="BGCM_GiaGoc_N2307_15">#REF!</definedName>
    <definedName name="BGCM_GiaGoc_N2307_16">#REF!</definedName>
    <definedName name="BGCM_GiaGoc_N2307_19">#REF!</definedName>
    <definedName name="BGCM_GiaGoc_N2307_2">#REF!</definedName>
    <definedName name="BGCM_GiaGoc_N2307_20">#REF!</definedName>
    <definedName name="BGCM_GiaGoc_N2307_21">#REF!</definedName>
    <definedName name="BGCM_GiaGoc_N2307_22">#REF!</definedName>
    <definedName name="BGCM_GiaGoc_N2307_23">#REF!</definedName>
    <definedName name="BGCM_GiaGoc_N2307_24">#REF!</definedName>
    <definedName name="BGCM_GiaGoc_N2307_25">#REF!</definedName>
    <definedName name="BGCM_GiaGoc_N2307_26">#REF!</definedName>
    <definedName name="BGCM_GiaGoc_N2307_27">#REF!</definedName>
    <definedName name="BGCM_GiaGoc_N2307_28">#REF!</definedName>
    <definedName name="BGCM_GiaGoc_N2307_29">#REF!</definedName>
    <definedName name="BGCM_GiaGoc_N2307_3">#REF!</definedName>
    <definedName name="BGCM_GiaGoc_N2307_30">#REF!</definedName>
    <definedName name="BGCM_GiaGoc_N2307_31">#REF!</definedName>
    <definedName name="BGCM_GiaGoc_N2307_4">#REF!</definedName>
    <definedName name="BGCM_GiaGoc_N2307_5">#REF!</definedName>
    <definedName name="BGCM_GiaGoc_N2307_6">#REF!</definedName>
    <definedName name="BGCM_GiaGoc_N2307_7">#REF!</definedName>
    <definedName name="BGCM_GiaGoc_N2307_8">#REF!</definedName>
    <definedName name="BGCM_GiaGoc_N2307_9">#REF!</definedName>
    <definedName name="BGCM_GiaGoc_N2407_12">#REF!</definedName>
    <definedName name="BGCM_GiaGoc_N2407_14">#REF!</definedName>
    <definedName name="BGCM_GiaGoc_N2407_15">#REF!</definedName>
    <definedName name="BGCM_GiaGoc_N2407_16">#REF!</definedName>
    <definedName name="BGCM_GiaGoc_N2407_20">#REF!</definedName>
    <definedName name="BGCM_GiaGoc_N2407_21">#REF!</definedName>
    <definedName name="BGCM_GiaGoc_N2407_22">#REF!</definedName>
    <definedName name="BGCM_GiaGoc_N2407_23">#REF!</definedName>
    <definedName name="BGCM_GiaGoc_N2407_24">#REF!</definedName>
    <definedName name="BGCM_GiaGoc_N2407_28">#REF!</definedName>
    <definedName name="BGCM_GiaGoc_N2407_29">#REF!</definedName>
    <definedName name="BGCM_GiaGoc_N2407_3">#REF!</definedName>
    <definedName name="BGCM_GiaGoc_N2407_30">#REF!</definedName>
    <definedName name="BGCM_GiaGoc_N2407_4">#REF!</definedName>
    <definedName name="BGCM_GiaGoc_N2407_5">#REF!</definedName>
    <definedName name="BGCM_GiaGoc_N2407_6">#REF!</definedName>
    <definedName name="BGCM_GiaGoc_N2507_20">#REF!</definedName>
    <definedName name="BGCM_GiaGoc_N2507_28">#REF!</definedName>
    <definedName name="BGCM_GiaGoc_N2507_31">#REF!</definedName>
    <definedName name="BGCM_GiaGoc_N2607_12">#REF!</definedName>
    <definedName name="BGCM_GiaGoc_N2607_14">#REF!</definedName>
    <definedName name="BGCM_GiaGoc_N2607_3">#REF!</definedName>
    <definedName name="BGCM_GiaGoc_NLX224_23">#REF!</definedName>
    <definedName name="BGCM_GiaGoc_NLX224_24">#REF!</definedName>
    <definedName name="BGCM_GiaGoc_NLX224_25">#REF!</definedName>
    <definedName name="BGCM_GiaGoc_NLX224_26">#REF!</definedName>
    <definedName name="BGCM_GiaGoc_NLX224_27">#REF!</definedName>
    <definedName name="BGCM_GiaGoc_NLX224_28">#REF!</definedName>
    <definedName name="BGCM_GiaGoc_NLX224_30">#REF!</definedName>
    <definedName name="BGCM_GiaGoc_NLX234_21">#REF!</definedName>
    <definedName name="BGCM_GiaGoc_NLX314_12">#REF!</definedName>
    <definedName name="BGCM_GiaGoc_NLX314_18">#REF!</definedName>
    <definedName name="BGCM_GiaGoc_NLX314_20">#REF!</definedName>
    <definedName name="BGCM_GiaGoc_NLX334_12">#REF!</definedName>
    <definedName name="BGCM_GiaGoc_NLX334_18">#REF!</definedName>
    <definedName name="BGCM_GiaGoc_NLX334_20">#REF!</definedName>
    <definedName name="BGCM_GiaHT_Đ_10">#REF!</definedName>
    <definedName name="BGCM_GiaHT_Đ_11">#REF!</definedName>
    <definedName name="BGCM_GiaHT_D_12">#REF!</definedName>
    <definedName name="BGCM_GiaHT_Đ_12">#REF!</definedName>
    <definedName name="BGCM_GiaHT_Đ_13">#REF!</definedName>
    <definedName name="BGCM_GiaHT_D_14">#REF!</definedName>
    <definedName name="BGCM_GiaHT_Đ_14">#REF!</definedName>
    <definedName name="BGCM_GiaHT_Đ_15">#REF!</definedName>
    <definedName name="BGCM_GiaHT_Đ_16">#REF!</definedName>
    <definedName name="BGCM_GiaHT_Đ_17">#REF!</definedName>
    <definedName name="BGCM_GiaHT_D_18">#REF!</definedName>
    <definedName name="BGCM_GiaHT_Đ_18">#REF!</definedName>
    <definedName name="BGCM_GiaHT_Đ_19">#REF!</definedName>
    <definedName name="BGCM_GiaHT_Đ_2">#REF!</definedName>
    <definedName name="BGCM_GiaHT_D_20">#REF!</definedName>
    <definedName name="BGCM_GiaHT_Đ_20">#REF!</definedName>
    <definedName name="BGCM_GiaHT_D_21">#REF!</definedName>
    <definedName name="BGCM_GiaHT_Đ_21">#REF!</definedName>
    <definedName name="BGCM_GiaHT_D_22">#REF!</definedName>
    <definedName name="BGCM_GiaHT_Đ_22">#REF!</definedName>
    <definedName name="BGCM_GiaHT_D_23">#REF!</definedName>
    <definedName name="BGCM_GiaHT_Đ_23">#REF!</definedName>
    <definedName name="BGCM_GiaHT_D_24">#REF!</definedName>
    <definedName name="BGCM_GiaHT_Đ_24">#REF!</definedName>
    <definedName name="BGCM_GiaHT_D_25">#REF!</definedName>
    <definedName name="BGCM_GiaHT_Đ_25">#REF!</definedName>
    <definedName name="BGCM_GiaHT_D_26">#REF!</definedName>
    <definedName name="BGCM_GiaHT_Đ_26">#REF!</definedName>
    <definedName name="BGCM_GiaHT_D_27">#REF!</definedName>
    <definedName name="BGCM_GiaHT_Đ_27">#REF!</definedName>
    <definedName name="BGCM_GiaHT_D_28">#REF!</definedName>
    <definedName name="BGCM_GiaHT_Đ_28">#REF!</definedName>
    <definedName name="BGCM_GiaHT_Đ_29">#REF!</definedName>
    <definedName name="BGCM_GiaHT_D_3">#REF!</definedName>
    <definedName name="BGCM_GiaHT_Đ_3">#REF!</definedName>
    <definedName name="BGCM_GiaHT_D_30">#REF!</definedName>
    <definedName name="BGCM_GiaHT_Đ_30">#REF!</definedName>
    <definedName name="BGCM_GiaHT_D_31">#REF!</definedName>
    <definedName name="BGCM_GiaHT_Đ_31">#REF!</definedName>
    <definedName name="BGCM_GiaHT_Đ_4">#REF!</definedName>
    <definedName name="BGCM_GiaHT_Đ_5">#REF!</definedName>
    <definedName name="BGCM_GiaHT_D_6">#REF!</definedName>
    <definedName name="BGCM_GiaHT_Đ_6">#REF!</definedName>
    <definedName name="BGCM_GiaHT_Đ_7">#REF!</definedName>
    <definedName name="BGCM_GiaHT_Đ_8">#REF!</definedName>
    <definedName name="BGCM_GiaHT_Đ_9">#REF!</definedName>
    <definedName name="BGCM_GiaHT_N1307_17">#REF!</definedName>
    <definedName name="BGCM_GiaHT_N1307_18">#REF!</definedName>
    <definedName name="BGCM_GiaHT_N1407_18">#REF!</definedName>
    <definedName name="BGCM_GiaHT_N1507_18">#REF!</definedName>
    <definedName name="BGCM_GiaHT_N2307_10">#REF!</definedName>
    <definedName name="BGCM_GiaHT_N2307_11">#REF!</definedName>
    <definedName name="BGCM_GiaHT_N2307_12">#REF!</definedName>
    <definedName name="BGCM_GiaHT_N2307_13">#REF!</definedName>
    <definedName name="BGCM_GiaHT_N2307_14">#REF!</definedName>
    <definedName name="BGCM_GiaHT_N2307_15">#REF!</definedName>
    <definedName name="BGCM_GiaHT_N2307_16">#REF!</definedName>
    <definedName name="BGCM_GiaHT_N2307_19">#REF!</definedName>
    <definedName name="BGCM_GiaHT_N2307_2">#REF!</definedName>
    <definedName name="BGCM_GiaHT_N2307_20">#REF!</definedName>
    <definedName name="BGCM_GiaHT_N2307_21">#REF!</definedName>
    <definedName name="BGCM_GiaHT_N2307_22">#REF!</definedName>
    <definedName name="BGCM_GiaHT_N2307_23">#REF!</definedName>
    <definedName name="BGCM_GiaHT_N2307_24">#REF!</definedName>
    <definedName name="BGCM_GiaHT_N2307_25">#REF!</definedName>
    <definedName name="BGCM_GiaHT_N2307_26">#REF!</definedName>
    <definedName name="BGCM_GiaHT_N2307_27">#REF!</definedName>
    <definedName name="BGCM_GiaHT_N2307_28">#REF!</definedName>
    <definedName name="BGCM_GiaHT_N2307_29">#REF!</definedName>
    <definedName name="BGCM_GiaHT_N2307_3">#REF!</definedName>
    <definedName name="BGCM_GiaHT_N2307_30">#REF!</definedName>
    <definedName name="BGCM_GiaHT_N2307_31">#REF!</definedName>
    <definedName name="BGCM_GiaHT_N2307_4">#REF!</definedName>
    <definedName name="BGCM_GiaHT_N2307_5">#REF!</definedName>
    <definedName name="BGCM_GiaHT_N2307_6">#REF!</definedName>
    <definedName name="BGCM_GiaHT_N2307_7">#REF!</definedName>
    <definedName name="BGCM_GiaHT_N2307_8">#REF!</definedName>
    <definedName name="BGCM_GiaHT_N2307_9">#REF!</definedName>
    <definedName name="BGCM_GiaHT_N2407_12">#REF!</definedName>
    <definedName name="BGCM_GiaHT_N2407_14">#REF!</definedName>
    <definedName name="BGCM_GiaHT_N2407_15">#REF!</definedName>
    <definedName name="BGCM_GiaHT_N2407_16">#REF!</definedName>
    <definedName name="BGCM_GiaHT_N2407_20">#REF!</definedName>
    <definedName name="BGCM_GiaHT_N2407_21">#REF!</definedName>
    <definedName name="BGCM_GiaHT_N2407_22">#REF!</definedName>
    <definedName name="BGCM_GiaHT_N2407_23">#REF!</definedName>
    <definedName name="BGCM_GiaHT_N2407_24">#REF!</definedName>
    <definedName name="BGCM_GiaHT_N2407_28">#REF!</definedName>
    <definedName name="BGCM_GiaHT_N2407_29">#REF!</definedName>
    <definedName name="BGCM_GiaHT_N2407_3">#REF!</definedName>
    <definedName name="BGCM_GiaHT_N2407_30">#REF!</definedName>
    <definedName name="BGCM_GiaHT_N2407_4">#REF!</definedName>
    <definedName name="BGCM_GiaHT_N2407_5">#REF!</definedName>
    <definedName name="BGCM_GiaHT_N2407_6">#REF!</definedName>
    <definedName name="BGCM_GiaHT_N2507_20">#REF!</definedName>
    <definedName name="BGCM_GiaHT_N2507_28">#REF!</definedName>
    <definedName name="BGCM_GiaHT_N2507_31">#REF!</definedName>
    <definedName name="BGCM_GiaHT_N2607_12">#REF!</definedName>
    <definedName name="BGCM_GiaHT_N2607_14">#REF!</definedName>
    <definedName name="BGCM_GiaHT_N2607_3">#REF!</definedName>
    <definedName name="BGCM_GiaHT_NLX224_23">#REF!</definedName>
    <definedName name="BGCM_GiaHT_NLX224_24">#REF!</definedName>
    <definedName name="BGCM_GiaHT_NLX224_25">#REF!</definedName>
    <definedName name="BGCM_GiaHT_NLX224_26">#REF!</definedName>
    <definedName name="BGCM_GiaHT_NLX224_27">#REF!</definedName>
    <definedName name="BGCM_GiaHT_NLX224_28">#REF!</definedName>
    <definedName name="BGCM_GiaHT_NLX224_30">#REF!</definedName>
    <definedName name="BGCM_GiaHT_NLX234_21">#REF!</definedName>
    <definedName name="BGCM_GiaHT_NLX314_12">#REF!</definedName>
    <definedName name="BGCM_GiaHT_NLX314_18">#REF!</definedName>
    <definedName name="BGCM_GiaHT_NLX314_20">#REF!</definedName>
    <definedName name="BGCM_GiaHT_NLX334_12">#REF!</definedName>
    <definedName name="BGCM_GiaHT_NLX334_18">#REF!</definedName>
    <definedName name="BGCM_GiaHT_NLX334_20">#REF!</definedName>
    <definedName name="bgia">'[89]Thong bao gia'!$B$4:$D$37</definedName>
    <definedName name="BGS">#REF!</definedName>
    <definedName name="BH" localSheetId="12">#REF!</definedName>
    <definedName name="BH">[90]btra!$D$49:$D$57</definedName>
    <definedName name="BHS">#REF!</definedName>
    <definedName name="BI">#REF!</definedName>
    <definedName name="bia">#REF!</definedName>
    <definedName name="BICH">#REF!</definedName>
    <definedName name="BICH1">#REF!</definedName>
    <definedName name="BieuNghiBaiChay">'[79]DSHD DH'!#REF!</definedName>
    <definedName name="Bitum">'[45]he so'!$B$19</definedName>
    <definedName name="BK">#REF!</definedName>
    <definedName name="BK_CO">[91]BKCTTH10!$F$9:$F$136</definedName>
    <definedName name="BK_NO">#REF!</definedName>
    <definedName name="BK_PSC">[91]BKCTTH10!$H$9:$H$136</definedName>
    <definedName name="BK_PSN">[91]BKCTTH10!$G$9:$G$136</definedName>
    <definedName name="BL">"$A$1:$f$11"</definedName>
    <definedName name="bl_">'[39]Tinh toan'!#REF!</definedName>
    <definedName name="blc">[92]DTHH!$H$32</definedName>
    <definedName name="blcd">[93]Tonghop!#REF!</definedName>
    <definedName name="blkh">#REF!</definedName>
    <definedName name="blkh1">#REF!</definedName>
    <definedName name="blop">[33]sheet12!#REF!</definedName>
    <definedName name="bm">'[94]TTDZ 679'!#REF!</definedName>
    <definedName name="BMavuong">#REF!</definedName>
    <definedName name="BMCauDuongSat">#REF!</definedName>
    <definedName name="BMTuyenong">#REF!</definedName>
    <definedName name="bn">[90]btra!#REF!</definedName>
    <definedName name="bom">'[45]he so'!$B$11</definedName>
    <definedName name="book">[54]XL4Poppy!$C$31</definedName>
    <definedName name="Book2">#REF!</definedName>
    <definedName name="BOQ" localSheetId="12">#REF!</definedName>
    <definedName name="BOQ">#REF!</definedName>
    <definedName name="Border1">[41]TDinh!#REF!</definedName>
    <definedName name="Border2">[41]CHITIET!#REF!</definedName>
    <definedName name="botda">'[20]Gia vat tu'!$D$23</definedName>
    <definedName name="botmau">'[20]Gia vat tu'!$D$24</definedName>
    <definedName name="BQLTB">#REF!</definedName>
    <definedName name="BQLXL">#REF!</definedName>
    <definedName name="BSM">#REF!</definedName>
    <definedName name="BT">#REF!</definedName>
    <definedName name="BT_CT_Mong_Mo_Tru_Cau">#N/A</definedName>
    <definedName name="bt30_">[28]Gia!$E$126</definedName>
    <definedName name="btai">[72]gvl!$Q$63</definedName>
    <definedName name="btchiuaxitm300">#REF!</definedName>
    <definedName name="BTchiuaxm200">#REF!</definedName>
    <definedName name="btcocM400">#REF!</definedName>
    <definedName name="BTK">#REF!</definedName>
    <definedName name="BTlotm100">#REF!</definedName>
    <definedName name="BTN_CPDD_tuoi_nhua_lot">#N/A</definedName>
    <definedName name="btnhuamin">'[20]Gia vat tu'!$D$21</definedName>
    <definedName name="btnhuatho">'[20]Gia vat tu'!$D$22</definedName>
    <definedName name="btthuongpham150">'[95]Gia vat tu'!$E$45</definedName>
    <definedName name="btthuongpham200">'[20]Gia vat tu'!$D$85</definedName>
    <definedName name="btthuongpham250">'[20]Gia vat tu'!$D$86</definedName>
    <definedName name="btthuongpham300">'[95]Gia vat tu'!$E$47</definedName>
    <definedName name="btthuongphamM30">'[20]Gia vat tu'!$D$87</definedName>
    <definedName name="Bu_long">[52]Sheet3!#REF!</definedName>
    <definedName name="bùc">{"Book1","Dt tonghop.xls"}</definedName>
    <definedName name="BuGia">#REF!</definedName>
    <definedName name="BuGiaNhienLieu">#REF!</definedName>
    <definedName name="Bulongthepcoctiepdia">#REF!</definedName>
    <definedName name="buoc">[51]TTDZ22!#REF!</definedName>
    <definedName name="Bust" localSheetId="12">[96]XL4Poppy!$C$31</definedName>
    <definedName name="Bust">#REF!</definedName>
    <definedName name="BVCISUMMARY" localSheetId="12">#REF!</definedName>
    <definedName name="BVCISUMMARY">#REF!</definedName>
    <definedName name="bw">'[39]Tinh toan'!#REF!</definedName>
    <definedName name="C_">#REF!</definedName>
    <definedName name="C.1.1..Phat_tuyen">#REF!</definedName>
    <definedName name="C.1.10..VC_Thu_cong_CG">#REF!</definedName>
    <definedName name="C.1.2..Chat_cay_thu_cong">#REF!</definedName>
    <definedName name="C.1.3..Chat_cay_may">#REF!</definedName>
    <definedName name="C.1.4..Dao_goc_cay">#REF!</definedName>
    <definedName name="C.1.5..Lam_duong_tam">#REF!</definedName>
    <definedName name="C.1.6..Lam_cau_tam">#REF!</definedName>
    <definedName name="C.1.7..Rai_da_chong_lun">#REF!</definedName>
    <definedName name="C.1.8..Lam_kho_tam">#REF!</definedName>
    <definedName name="C.1.8..San_mat_bang">#REF!</definedName>
    <definedName name="C.2.1..VC_Thu_cong">#REF!</definedName>
    <definedName name="C.2.2..VC_T_cong_CG">#REF!</definedName>
    <definedName name="C.2.3..Boc_do">#REF!</definedName>
    <definedName name="C.3.1..Dao_dat_mong_cot">#REF!</definedName>
    <definedName name="C.3.2..Dao_dat_de_dap">#REF!</definedName>
    <definedName name="C.3.3..Dap_dat_mong">#REF!</definedName>
    <definedName name="C.3.4..Dao_dap_TDia">#REF!</definedName>
    <definedName name="C.3.5..Dap_bo_bao">#REF!</definedName>
    <definedName name="C.3.6..Bom_tat_nuoc">#REF!</definedName>
    <definedName name="C.3.7..Dao_bun">#REF!</definedName>
    <definedName name="C.3.8..Dap_cat_CT">#REF!</definedName>
    <definedName name="C.3.9..Dao_pha_da">#REF!</definedName>
    <definedName name="C.4.1.Cot_thep">#REF!</definedName>
    <definedName name="C.4.2..Van_khuon">#REF!</definedName>
    <definedName name="C.4.3..Be_tong">#REF!</definedName>
    <definedName name="C.4.4..Lap_BT_D.San">#REF!</definedName>
    <definedName name="C.4.5..Xay_da_hoc">#REF!</definedName>
    <definedName name="C.4.6..Dong_coc">#REF!</definedName>
    <definedName name="C.4.7..Quet_Bi_tum">#REF!</definedName>
    <definedName name="C.5.1..Lap_cot_thep">#REF!</definedName>
    <definedName name="C.5.2..Lap_cot_BT">#REF!</definedName>
    <definedName name="C.5.3..Lap_dat_xa">#REF!</definedName>
    <definedName name="C.5.4..Lap_tiep_dia">#REF!</definedName>
    <definedName name="C.5.5..Son_sat_thep">#REF!</definedName>
    <definedName name="C.6.1..Lap_su_dung">#REF!</definedName>
    <definedName name="C.6.2..Lap_su_CS">#REF!</definedName>
    <definedName name="C.6.3..Su_chuoi_do">#REF!</definedName>
    <definedName name="C.6.4..Su_chuoi_neo">#REF!</definedName>
    <definedName name="C.6.5..Lap_phu_kien">#REF!</definedName>
    <definedName name="C.6.6..Ep_noi_day">#REF!</definedName>
    <definedName name="C.6.7..KD_vuot_CN">#REF!</definedName>
    <definedName name="C.6.8..Rai_cang_day">#REF!</definedName>
    <definedName name="C.6.9..Cap_quang">#REF!</definedName>
    <definedName name="C.nhanhP.Nam">#REF!</definedName>
    <definedName name="C.TBachLongVy">'[79]DSHD DH'!#REF!</definedName>
    <definedName name="C.TBomMin">#REF!</definedName>
    <definedName name="C.TDungQuÊt">'[79]DSHD DH'!#REF!</definedName>
    <definedName name="C.TLachbang">'[79]DSHD DH'!#REF!</definedName>
    <definedName name="C.tÝnh">#REF!</definedName>
    <definedName name="CA_PTVT">#REF!</definedName>
    <definedName name="CABLE2" localSheetId="12">'[97]MTO REV.0'!$A$1:$Q$570</definedName>
    <definedName name="CABLE2">'[98]MTO REV.0'!$A$1:$Q$570</definedName>
    <definedName name="Cachdienchuoi">#REF!</definedName>
    <definedName name="Cachdiendung">#REF!</definedName>
    <definedName name="Cachdienhaap">#REF!</definedName>
    <definedName name="CALC">[99]REGION!$C$15</definedName>
    <definedName name="CAMAY">[100]CaMay!$B$2:$E$8</definedName>
    <definedName name="CAMTC">#REF!</definedName>
    <definedName name="CanBQL">#REF!</definedName>
    <definedName name="CanLePhi">#REF!</definedName>
    <definedName name="CanMT">#REF!</definedName>
    <definedName name="cao">#REF!</definedName>
    <definedName name="cap">#REF!</definedName>
    <definedName name="cap_DUL_va_TC">#N/A</definedName>
    <definedName name="cap0.7">#REF!</definedName>
    <definedName name="CAPDAT">[22]phuluc1!#REF!</definedName>
    <definedName name="Capngam">#REF!</definedName>
    <definedName name="CAPT">#REF!</definedName>
    <definedName name="Cat">#REF!</definedName>
    <definedName name="Category_All" localSheetId="12">#REF!</definedName>
    <definedName name="Category_All">#REF!</definedName>
    <definedName name="CATIN">#N/A</definedName>
    <definedName name="CATJYOU">#N/A</definedName>
    <definedName name="catm">#REF!</definedName>
    <definedName name="catmin">#REF!</definedName>
    <definedName name="catn">#REF!</definedName>
    <definedName name="catnen">'[20]Gia vat tu'!$D$25</definedName>
    <definedName name="CATREC">#N/A</definedName>
    <definedName name="CATSYU">#N/A</definedName>
    <definedName name="catvang">#REF!</definedName>
    <definedName name="CatVang_HamYen">[101]T.Tinh!#REF!</definedName>
    <definedName name="Caunho">#N/A</definedName>
    <definedName name="CAVT">#REF!</definedName>
    <definedName name="caychong">'[20]Gia vat tu'!$D$43</definedName>
    <definedName name="CB">#REF!</definedName>
    <definedName name="CBE100M">'[84]Ct- DZ35kV'!#REF!</definedName>
    <definedName name="CBE150M">'[84]Ct- DZ35kV'!#REF!</definedName>
    <definedName name="CBE200M">'[84]Ct- DZ35kV'!#REF!</definedName>
    <definedName name="CBE50M">#REF!</definedName>
    <definedName name="CBPT">#REF!</definedName>
    <definedName name="CBVT">#REF!</definedName>
    <definedName name="CC">#REF!</definedName>
    <definedName name="CC.M14.1">[102]GTTBA!#REF!</definedName>
    <definedName name="CC.M14.2">[102]GTTBA!#REF!</definedName>
    <definedName name="CC.MTCat">[102]GTTBA!#REF!</definedName>
    <definedName name="CCNK">[103]QMCT!#REF!</definedName>
    <definedName name="CCS">#REF!</definedName>
    <definedName name="cd">#REF!</definedName>
    <definedName name="cdc">'[104]p1L-l=21m'!$A$1:$G$1*1000+1030-100</definedName>
    <definedName name="CDCAP1">#REF!</definedName>
    <definedName name="CDCAP2">#REF!</definedName>
    <definedName name="CDD">#REF!</definedName>
    <definedName name="CDDB">'[80]Xuly Data'!#REF!</definedName>
    <definedName name="CDDD">'[22]THPDMoi  (2)'!#REF!</definedName>
    <definedName name="cddd1p">'[22]TONG HOP VL-NC'!$C$3</definedName>
    <definedName name="CDDD1PHA">#REF!</definedName>
    <definedName name="cddd3p">'[22]TONG HOP VL-NC'!$C$2</definedName>
    <definedName name="CDDD3PHA">#REF!</definedName>
    <definedName name="CDDT">'[80]Xuly Data'!#REF!</definedName>
    <definedName name="CDKT2">#REF!</definedName>
    <definedName name="CDMD">'[80]Xuly Data'!#REF!</definedName>
    <definedName name="Cdnum">#REF!</definedName>
    <definedName name="CDP">#REF!</definedName>
    <definedName name="CDPS_DUDKCO">#REF!</definedName>
    <definedName name="CDPS_DUDKNO">#REF!</definedName>
    <definedName name="cdsps_name">[105]cdps!$A$6:$I$100</definedName>
    <definedName name="CELPNT">#N/A</definedName>
    <definedName name="CELPNT2">#N/A</definedName>
    <definedName name="Cét_b__t_ng__li_t_m_12mB">[106]DT!#REF!</definedName>
    <definedName name="Cét_b__t_ng__li_t_m_12mC">[106]DT!#REF!</definedName>
    <definedName name="CF">#REF!</definedName>
    <definedName name="CF_17">#REF!</definedName>
    <definedName name="cfc">#REF!</definedName>
    <definedName name="cfk">[107]THKP!#REF!</definedName>
    <definedName name="cgionc">'[22]lam-moi'!#REF!</definedName>
    <definedName name="cgiovl">'[22]lam-moi'!#REF!</definedName>
    <definedName name="CH" localSheetId="12">[3]TN!#REF!</definedName>
    <definedName name="CH">[3]TN!#REF!</definedName>
    <definedName name="Chang">'[108]Dinh nghia'!$A$3:$B$14</definedName>
    <definedName name="chhtnc">'[22]lam-moi'!#REF!</definedName>
    <definedName name="chhtvl">'[22]lam-moi'!#REF!</definedName>
    <definedName name="chi_tiÕt_vËt_liÖu___nh_n_c_ng___m_y_thi_c_ng">#REF!</definedName>
    <definedName name="chialuong">#REF!</definedName>
    <definedName name="Chiemhoa" localSheetId="12">[41]TDinh!#REF!</definedName>
    <definedName name="chiemhoa">[109]TTVanChuyen!#REF!</definedName>
    <definedName name="chinhanh">'[110]Quy DPRR cu the11'!$E$15:$E$250</definedName>
    <definedName name="CHIÕt_TÝnh_0_4_II">#REF!</definedName>
    <definedName name="ChiPhiChung">#REF!</definedName>
    <definedName name="chnc">'[22]lam-moi'!#REF!</definedName>
    <definedName name="Chohuu">#REF!,'[79]DSHD DH'!$A$163,'[79]DSHD DH'!$A$198,'[79]DSHD DH'!$A$202,'[79]DSHD DH'!$A$205,#REF!,#REF!,'[79]DSHD DH'!$A$213,'[79]DSHD DH'!$A$231,'[79]DSHD DH'!$A$236,#REF!</definedName>
    <definedName name="chon">#REF!</definedName>
    <definedName name="chon1">#REF!</definedName>
    <definedName name="chon2">#REF!</definedName>
    <definedName name="chon3">#REF!</definedName>
    <definedName name="Chu" localSheetId="12">[3]ND!#REF!</definedName>
    <definedName name="Chu">[3]ND!#REF!</definedName>
    <definedName name="chung">66</definedName>
    <definedName name="Chupdaucapcongotnong">#REF!</definedName>
    <definedName name="chvl">'[22]lam-moi'!#REF!</definedName>
    <definedName name="CI_PTVT">#REF!</definedName>
    <definedName name="citidd">'[22]dongia (2)'!#REF!</definedName>
    <definedName name="CK">#REF!</definedName>
    <definedName name="Ckc">'[111]Kiem-Toan'!#REF!</definedName>
    <definedName name="CKcongto">#REF!</definedName>
    <definedName name="cknc">'[22]lam-moi'!#REF!</definedName>
    <definedName name="ckvl">'[22]lam-moi'!#REF!</definedName>
    <definedName name="cl">[112]DGVT!$B$1</definedName>
    <definedName name="cl_MCX">[113]chenhlech!$I$43</definedName>
    <definedName name="CLECT">#REF!</definedName>
    <definedName name="CLGia">#REF!</definedName>
    <definedName name="CLIEOS">#REF!</definedName>
    <definedName name="CLTMP">[103]QMCT!#REF!</definedName>
    <definedName name="CLVC">'[114]CHITIET VL-NC-TT1p'!$D$4</definedName>
    <definedName name="clvc1">[22]chitiet!$D$3</definedName>
    <definedName name="CLVC3">0.1</definedName>
    <definedName name="CLVC35">#REF!</definedName>
    <definedName name="CLVCTB">#REF!</definedName>
    <definedName name="CLVL">#REF!</definedName>
    <definedName name="cly">[115]chitimc!#REF!</definedName>
    <definedName name="CLyTC">[116]ThongSo!$C$11</definedName>
    <definedName name="cmhdg">'[117]ptdgia-mong'!$A$6:$A$2997</definedName>
    <definedName name="cn">#REF!</definedName>
    <definedName name="CN3p">'[22]TONGKE3p '!$X$295</definedName>
    <definedName name="CNC">#REF!</definedName>
    <definedName name="CND">#REF!</definedName>
    <definedName name="cne">#REF!</definedName>
    <definedName name="CNG">#REF!</definedName>
    <definedName name="Cngam35">[118]CTDZTA!#REF!</definedName>
    <definedName name="Cñi">'[45]he so'!$B$22</definedName>
    <definedName name="CNKH131">#REF!</definedName>
    <definedName name="CNKH331">#REF!</definedName>
    <definedName name="CNVQP">'[119]CNV (8-3)'!$B$9:$W$70</definedName>
    <definedName name="Co" localSheetId="12">#REF!</definedName>
    <definedName name="Co">#REF!</definedName>
    <definedName name="COAT" localSheetId="12">'[62]PNT-QUOT-#3'!#REF!</definedName>
    <definedName name="COAT">'[63]PNT-QUOT-#3'!#REF!</definedName>
    <definedName name="COBSDC">#REF!</definedName>
    <definedName name="coc">#REF!</definedName>
    <definedName name="Coc_BTCT">#N/A</definedName>
    <definedName name="Cocbetong">#REF!</definedName>
    <definedName name="cocbtct">#REF!</definedName>
    <definedName name="cocot">#REF!</definedName>
    <definedName name="cocott">#REF!</definedName>
    <definedName name="CÖÏ_LY_VAÄN_CHUYEÅN">#REF!</definedName>
    <definedName name="Cöï_ly_vaän_chuyeãn">#REF!</definedName>
    <definedName name="cokhihoachat">[120]TTVanChuyen!$J$5</definedName>
    <definedName name="COMMON" localSheetId="12">#REF!</definedName>
    <definedName name="COMMON">#REF!</definedName>
    <definedName name="comong">#REF!</definedName>
    <definedName name="CON_EQP_COS" localSheetId="12">#REF!</definedName>
    <definedName name="CON_EQP_COS">#REF!</definedName>
    <definedName name="CON_EQP_COST" localSheetId="12">#REF!</definedName>
    <definedName name="CON_EQP_COST">#REF!</definedName>
    <definedName name="Concrete">'[121]DGchitiet '!#REF!</definedName>
    <definedName name="cong_bq">'[122]truc tiep'!#REF!</definedName>
    <definedName name="cong_bv">'[122]truc tiep'!#REF!</definedName>
    <definedName name="cong_ck">'[122]truc tiep'!#REF!</definedName>
    <definedName name="cong_d1">'[122]truc tiep'!#REF!</definedName>
    <definedName name="cong_d2">'[122]truc tiep'!#REF!</definedName>
    <definedName name="cong_d3">'[122]truc tiep'!#REF!</definedName>
    <definedName name="cong_dl">'[122]truc tiep'!#REF!</definedName>
    <definedName name="Cong_HM_DTCT" localSheetId="12">#REF!</definedName>
    <definedName name="Cong_HM_DTCT">#REF!</definedName>
    <definedName name="cong_kcs">'[122]truc tiep'!#REF!</definedName>
    <definedName name="Cong_M_DTCT" localSheetId="12">#REF!</definedName>
    <definedName name="Cong_M_DTCT">#REF!</definedName>
    <definedName name="cong_nb">'[122]truc tiep'!#REF!</definedName>
    <definedName name="Cong_NC_DTCT" localSheetId="12">#REF!</definedName>
    <definedName name="Cong_NC_DTCT">#REF!</definedName>
    <definedName name="cong_ngio">'[122]truc tiep'!#REF!</definedName>
    <definedName name="cong_nv">'[122]truc tiep'!#REF!</definedName>
    <definedName name="cong_t3">'[122]truc tiep'!#REF!</definedName>
    <definedName name="cong_t4">'[122]truc tiep'!#REF!</definedName>
    <definedName name="cong_t5">'[122]truc tiep'!#REF!</definedName>
    <definedName name="cong_t6">'[122]truc tiep'!#REF!</definedName>
    <definedName name="cong_tc">'[122]truc tiep'!#REF!</definedName>
    <definedName name="cong_tm">'[122]truc tiep'!#REF!</definedName>
    <definedName name="Cong_VL_DTCT" localSheetId="12">#REF!</definedName>
    <definedName name="Cong_VL_DTCT">#REF!</definedName>
    <definedName name="cong_vs">'[122]truc tiep'!#REF!</definedName>
    <definedName name="cong_xh">'[122]truc tiep'!#REF!</definedName>
    <definedName name="cong1x15">[22]giathanh1!#REF!</definedName>
    <definedName name="congbengam">#REF!</definedName>
    <definedName name="congbenuoc">#REF!</definedName>
    <definedName name="congcoc">#REF!</definedName>
    <definedName name="congcocot">#REF!</definedName>
    <definedName name="congcocott">#REF!</definedName>
    <definedName name="congcomong">#REF!</definedName>
    <definedName name="congcottron">#REF!</definedName>
    <definedName name="congcotvuong">#REF!</definedName>
    <definedName name="congdam">#REF!</definedName>
    <definedName name="congdan1">#REF!</definedName>
    <definedName name="congdan2">#REF!</definedName>
    <definedName name="congdandusan">#REF!</definedName>
    <definedName name="CongI">'[123]Luong T1- 03'!$T$14:$X$168</definedName>
    <definedName name="CongII">'[123]Luong T2- 03'!$T$14:$X$174</definedName>
    <definedName name="CongIII">'[123]Luong T3- 03'!$T$14:$X$179</definedName>
    <definedName name="conglanhto">#REF!</definedName>
    <definedName name="congmong">#REF!</definedName>
    <definedName name="congmongbang">#REF!</definedName>
    <definedName name="congmongdon">#REF!</definedName>
    <definedName name="congpanen">#REF!</definedName>
    <definedName name="congsan">#REF!</definedName>
    <definedName name="congthang">#REF!</definedName>
    <definedName name="conrua">'[124]Vat tu'!$B$45</definedName>
    <definedName name="CONST_EQ" localSheetId="12">#REF!</definedName>
    <definedName name="CONST_EQ">#REF!</definedName>
    <definedName name="Continue" localSheetId="12">[96]XL4Poppy!$C$9</definedName>
    <definedName name="Continue">#REF!</definedName>
    <definedName name="COPLDC">#REF!</definedName>
    <definedName name="coppha">#REF!</definedName>
    <definedName name="COPYSODU">#REF!</definedName>
    <definedName name="cot">[125]gVL!$Q$64</definedName>
    <definedName name="Cot_thep">[126]Du_lieu!$C$19</definedName>
    <definedName name="Cot12b">#REF!</definedName>
    <definedName name="cot7.5">#REF!</definedName>
    <definedName name="cot8.5">#REF!</definedName>
    <definedName name="CotBTtronVuong">#REF!</definedName>
    <definedName name="CotM">#REF!</definedName>
    <definedName name="cotpha">[127]TT_10KV!$H$323</definedName>
    <definedName name="CotSau">#REF!</definedName>
    <definedName name="cottron">#REF!</definedName>
    <definedName name="cotvuong">#REF!</definedName>
    <definedName name="COVER" localSheetId="12">#REF!</definedName>
    <definedName name="COVER">#REF!</definedName>
    <definedName name="CP.Ia">'[128]Giai trinh'!#REF!</definedName>
    <definedName name="CP.Ib">'[128]Giai trinh'!#REF!</definedName>
    <definedName name="CP.Ic">'[128]Giai trinh'!#REF!</definedName>
    <definedName name="CP.Id">'[128]Giai trinh'!#REF!</definedName>
    <definedName name="CP.Ie">'[128]Giai trinh'!#REF!</definedName>
    <definedName name="CP.IIa">'[128]Giai trinh'!#REF!</definedName>
    <definedName name="CP.IIb">'[128]Giai trinh'!#REF!</definedName>
    <definedName name="CP.IIc">'[128]Giai trinh'!#REF!</definedName>
    <definedName name="CP.IId">'[128]Giai trinh'!#REF!</definedName>
    <definedName name="CP.IIe">'[128]Giai trinh'!#REF!</definedName>
    <definedName name="CP.M10.1a">'[129]Giai trinh'!#REF!</definedName>
    <definedName name="CP.M10.1b">#REF!</definedName>
    <definedName name="CP.M10.1c">#REF!</definedName>
    <definedName name="CP.M10.1d">#REF!</definedName>
    <definedName name="CP.M10.1e">'[129]Giai trinh'!#REF!</definedName>
    <definedName name="CP.M10.2a">'[129]Giai trinh'!#REF!</definedName>
    <definedName name="CP.M10.2b">'[129]Giai trinh'!#REF!</definedName>
    <definedName name="CP.M10.2c">'[129]Giai trinh'!#REF!</definedName>
    <definedName name="CP.M10.2d">'[129]Giai trinh'!#REF!</definedName>
    <definedName name="CP.M10.2e">'[129]Giai trinh'!#REF!</definedName>
    <definedName name="CP.M12.1a">[130]GTTBA!$E$233</definedName>
    <definedName name="CP.M12.1b">[130]GTTBA!$E$234</definedName>
    <definedName name="CP.M12.1c">[130]GTTBA!$E$235</definedName>
    <definedName name="CP.M12.1d">[130]GTTBA!$E$241</definedName>
    <definedName name="CP.M12.2a">[130]GTTBA!$E$205</definedName>
    <definedName name="CP.M12.2b">[130]GTTBA!$E$206</definedName>
    <definedName name="CP.M12.2c">[130]GTTBA!$E$207</definedName>
    <definedName name="CP.M12.2d">[130]GTTBA!$E$213</definedName>
    <definedName name="CP.M14.1a">[102]GTTBA!#REF!</definedName>
    <definedName name="CP.M14.1b">[102]GTTBA!#REF!</definedName>
    <definedName name="CP.M14.1c">[102]GTTBA!#REF!</definedName>
    <definedName name="CP.M14.1d">[102]GTTBA!#REF!</definedName>
    <definedName name="CP.M14.1e">[102]GTTBA!#REF!</definedName>
    <definedName name="CP.M14.2a">[102]GTTBA!#REF!</definedName>
    <definedName name="CP.M14.2b">[102]GTTBA!#REF!</definedName>
    <definedName name="CP.M14.2c">[102]GTTBA!#REF!</definedName>
    <definedName name="CP.M14.2d">[102]GTTBA!#REF!</definedName>
    <definedName name="CP.M14.2e">[102]GTTBA!#REF!</definedName>
    <definedName name="CP.MDTa">#REF!</definedName>
    <definedName name="CP.MDTb">#REF!</definedName>
    <definedName name="CP.MDTc">#REF!</definedName>
    <definedName name="CP.MDTd">#REF!</definedName>
    <definedName name="CP.MDTe">#REF!</definedName>
    <definedName name="CP.MTCata">[102]GTTBA!#REF!</definedName>
    <definedName name="CP.MTCatb">[102]GTTBA!#REF!</definedName>
    <definedName name="CP.MTCatc">[102]GTTBA!#REF!</definedName>
    <definedName name="CP.MTCatd">[102]GTTBA!#REF!</definedName>
    <definedName name="CP.MTCate">[102]GTTBA!#REF!</definedName>
    <definedName name="CP.VIIIa">'[131]Giai trinh'!#REF!</definedName>
    <definedName name="CP.VIIIb">'[131]Giai trinh'!#REF!</definedName>
    <definedName name="CP.VIIIc">'[131]Giai trinh'!#REF!</definedName>
    <definedName name="CP.VIIId">'[131]Giai trinh'!#REF!</definedName>
    <definedName name="CP.VIIIe">'[131]Giai trinh'!#REF!</definedName>
    <definedName name="CPC">#REF!</definedName>
    <definedName name="cpcbsx">[132]chenhlech!$I$43</definedName>
    <definedName name="CPCNT">[133]DLDT!$B$3</definedName>
    <definedName name="cpd">[56]gVL!$Q$20</definedName>
    <definedName name="cpdd">[134]gVL!$P$14</definedName>
    <definedName name="cpdd2">[134]gVL!$P$19</definedName>
    <definedName name="CPGSTB">#REF!</definedName>
    <definedName name="CPGSTC">#REF!</definedName>
    <definedName name="CPHA">#REF!</definedName>
    <definedName name="CPK">#REF!</definedName>
    <definedName name="CPLCNTTB">#REF!</definedName>
    <definedName name="CPLCNTXD">#REF!</definedName>
    <definedName name="CPLDADTXD">#REF!</definedName>
    <definedName name="cplhsmt">[135]!cplhsmt</definedName>
    <definedName name="CPQLDA">#REF!</definedName>
    <definedName name="CPTB">#REF!</definedName>
    <definedName name="cptdhsmt">[135]!cptdhsmt</definedName>
    <definedName name="cptdtdt">[135]!cptdtdt</definedName>
    <definedName name="cptdtkkt">[135]!cptdtkkt</definedName>
    <definedName name="CPTK">#REF!</definedName>
    <definedName name="CPTKDD">#REF!</definedName>
    <definedName name="CPTTDT">#REF!</definedName>
    <definedName name="CPTTPDQTV">#REF!</definedName>
    <definedName name="CPTTTK">#REF!</definedName>
    <definedName name="CPVC100">#REF!</definedName>
    <definedName name="CPVC1KM">'[22]TH VL, NC, DDHT Thanhphuoc'!$J$19</definedName>
    <definedName name="CPVC35">#REF!</definedName>
    <definedName name="CPVCDN">'[22]#REF'!$K$33</definedName>
    <definedName name="CPXDvaTBi">#REF!</definedName>
    <definedName name="CRD">#REF!</definedName>
    <definedName name="CRIT1">#REF!</definedName>
    <definedName name="CRIT10">#REF!</definedName>
    <definedName name="CRIT2">#REF!</definedName>
    <definedName name="CRIT3">#REF!</definedName>
    <definedName name="CRIT4">#REF!</definedName>
    <definedName name="CRIT5">#REF!</definedName>
    <definedName name="CRIT6">#REF!</definedName>
    <definedName name="CRIT7">#REF!</definedName>
    <definedName name="CRIT8">#REF!</definedName>
    <definedName name="CRIT9">#REF!</definedName>
    <definedName name="_xlnm.Criteria" localSheetId="12">[136]SILICATE!#REF!</definedName>
    <definedName name="_xlnm.Criteria">[137]SILICATE!#REF!</definedName>
    <definedName name="CRITINST" localSheetId="12">#REF!</definedName>
    <definedName name="CRITINST">#REF!</definedName>
    <definedName name="CRITPURC" localSheetId="12">#REF!</definedName>
    <definedName name="CRITPURC">#REF!</definedName>
    <definedName name="Cro_section">[70]PEDESB!#REF!</definedName>
    <definedName name="CRS">#REF!</definedName>
    <definedName name="CS">#REF!</definedName>
    <definedName name="CS_10" localSheetId="12">#REF!</definedName>
    <definedName name="CS_10">#REF!</definedName>
    <definedName name="CS_100" localSheetId="12">#REF!</definedName>
    <definedName name="CS_100">#REF!</definedName>
    <definedName name="CS_10S" localSheetId="12">#REF!</definedName>
    <definedName name="CS_10S">#REF!</definedName>
    <definedName name="CS_120" localSheetId="12">#REF!</definedName>
    <definedName name="CS_120">#REF!</definedName>
    <definedName name="CS_140" localSheetId="12">#REF!</definedName>
    <definedName name="CS_140">#REF!</definedName>
    <definedName name="CS_160" localSheetId="12">#REF!</definedName>
    <definedName name="CS_160">#REF!</definedName>
    <definedName name="CS_20" localSheetId="12">#REF!</definedName>
    <definedName name="CS_20">#REF!</definedName>
    <definedName name="CS_30" localSheetId="12">#REF!</definedName>
    <definedName name="CS_30">#REF!</definedName>
    <definedName name="CS_40" localSheetId="12">#REF!</definedName>
    <definedName name="CS_40">#REF!</definedName>
    <definedName name="CS_40S" localSheetId="12">#REF!</definedName>
    <definedName name="CS_40S">#REF!</definedName>
    <definedName name="CS_5S" localSheetId="12">#REF!</definedName>
    <definedName name="CS_5S">#REF!</definedName>
    <definedName name="CS_60" localSheetId="12">#REF!</definedName>
    <definedName name="CS_60">#REF!</definedName>
    <definedName name="CS_80" localSheetId="12">#REF!</definedName>
    <definedName name="CS_80">#REF!</definedName>
    <definedName name="CS_80S" localSheetId="12">#REF!</definedName>
    <definedName name="CS_80S">#REF!</definedName>
    <definedName name="CS_STD" localSheetId="12">#REF!</definedName>
    <definedName name="CS_STD">#REF!</definedName>
    <definedName name="CS_XS" localSheetId="12">#REF!</definedName>
    <definedName name="CS_XS">#REF!</definedName>
    <definedName name="CS_XXS" localSheetId="12">#REF!</definedName>
    <definedName name="CS_XXS">#REF!</definedName>
    <definedName name="CSau">#N/A</definedName>
    <definedName name="csd3p">#REF!</definedName>
    <definedName name="csddg1p">#REF!</definedName>
    <definedName name="csddt1p">#REF!</definedName>
    <definedName name="CSDL">#REF!</definedName>
    <definedName name="csht3p">#REF!</definedName>
    <definedName name="CSMBA">#REF!</definedName>
    <definedName name="ct">#REF!</definedName>
    <definedName name="CT_03">'[95]Gia vat tu'!$E$52</definedName>
    <definedName name="CT_KSTK">#REF!</definedName>
    <definedName name="CT_MCX">#REF!</definedName>
    <definedName name="CT.I">'[128]Giai trinh'!#REF!</definedName>
    <definedName name="CT.II">'[128]Giai trinh'!#REF!</definedName>
    <definedName name="CT.M10.1">#REF!</definedName>
    <definedName name="CT.M10.2">'[129]Giai trinh'!#REF!</definedName>
    <definedName name="CT.M12.1">[130]GTTBA!$E$238</definedName>
    <definedName name="CT.M12.2">[130]GTTBA!$E$210</definedName>
    <definedName name="CT.M14.1">[102]GTTBA!#REF!</definedName>
    <definedName name="CT.M14.2">[102]GTTBA!#REF!</definedName>
    <definedName name="CT.MDT">#REF!</definedName>
    <definedName name="CT.MTCat">[102]GTTBA!#REF!</definedName>
    <definedName name="CT.VIII">'[131]Giai trinh'!#REF!</definedName>
    <definedName name="ct3_">[138]Gia!#REF!</definedName>
    <definedName name="ct5_">[138]Gia!#REF!</definedName>
    <definedName name="CTBacLieu">#REF!</definedName>
    <definedName name="ctbb">#N/A</definedName>
    <definedName name="CTBomMin">#REF!</definedName>
    <definedName name="CTBT">[59]CT35!#REF!</definedName>
    <definedName name="CTBT1">[59]CT35!#REF!</definedName>
    <definedName name="CTBT2">[59]CT35!#REF!</definedName>
    <definedName name="Ctc">'[139] So lieu k in'!#REF!</definedName>
    <definedName name="CTCN">#REF!</definedName>
    <definedName name="CTCN22">#REF!</definedName>
    <definedName name="CTCN35">#REF!</definedName>
    <definedName name="CTCT">#REF!</definedName>
    <definedName name="ctdg">[140]ctdg!#REF!</definedName>
    <definedName name="ctdn9697">#REF!</definedName>
    <definedName name="CTDungQuat">#REF!</definedName>
    <definedName name="CTduongHCM">#REF!</definedName>
    <definedName name="CTDZ">#REF!</definedName>
    <definedName name="CTDZ04">'[112]CTDZ0,4'!$A$3:$K$219</definedName>
    <definedName name="CTDz35">#REF!</definedName>
    <definedName name="CTGSSTPS">#REF!</definedName>
    <definedName name="CTGSTKCO">#REF!</definedName>
    <definedName name="CTGSTKNO">#REF!</definedName>
    <definedName name="ctgt">[141]ctBT!$C$4:$J$227</definedName>
    <definedName name="CTHaiVan">#REF!</definedName>
    <definedName name="CTHT">#REF!</definedName>
    <definedName name="cti3x15">[22]giathanh1!#REF!</definedName>
    <definedName name="ctiep" localSheetId="12">#REF!</definedName>
    <definedName name="ctiep">#REF!</definedName>
    <definedName name="CTIET">#REF!</definedName>
    <definedName name="CTieu_H">#N/A</definedName>
    <definedName name="CTieuXB">#N/A</definedName>
    <definedName name="ctinh">[142]ctinh!$B$8:$F$186</definedName>
    <definedName name="CTLachBang">#REF!</definedName>
    <definedName name="CTNC">[143]CTNC!$C$6:$K$66</definedName>
    <definedName name="cto">[144]THCT!#REF!</definedName>
    <definedName name="Ctt">[145]DT!#REF!</definedName>
    <definedName name="CTTBA35">[146]CTTBA10!$A$1:$J$105</definedName>
    <definedName name="CTTDD">#REF!</definedName>
    <definedName name="CTTra">[147]CTTra!$A:$IV</definedName>
    <definedName name="CTTraD">[147]CTTra!$A:$IV</definedName>
    <definedName name="cttram">[148]CTTram!$A:$IV</definedName>
    <definedName name="CTTramDD">[147]CTTra!$A:$IV</definedName>
    <definedName name="CTV">#REF!</definedName>
    <definedName name="CTV.lieu">[149]XL4Poppy!$C$31</definedName>
    <definedName name="CTVL">[143]CTVL!$B$6:$F$64</definedName>
    <definedName name="CU_LY">[150]tra_vat_lieu!$A$210:$A$318</definedName>
    <definedName name="cu_ly_1">'[151]tra-vat-lieu'!$A$219:$A$319</definedName>
    <definedName name="culy">#REF!</definedName>
    <definedName name="culy1">[22]DONGIA!#REF!</definedName>
    <definedName name="culy2">[22]DONGIA!#REF!</definedName>
    <definedName name="culy3">[22]DONGIA!#REF!</definedName>
    <definedName name="culy4">[22]DONGIA!#REF!</definedName>
    <definedName name="culy5">[22]DONGIA!#REF!</definedName>
    <definedName name="cuoc">[22]DONGIA!#REF!</definedName>
    <definedName name="cuoc_vc">[150]tra_vat_lieu!$B$210:$G$318</definedName>
    <definedName name="Cuoc_vc_1">'[151]tra-vat-lieu'!$B$219:$G$319</definedName>
    <definedName name="cuoiky">'[110]Quy DPRR cu the11'!$K$15:$K$250</definedName>
    <definedName name="cuoiky_c">'[110]Quy DPRR chung11'!$I$13:$I$430</definedName>
    <definedName name="CURRENCY" localSheetId="12">#REF!</definedName>
    <definedName name="CURRENCY">#REF!</definedName>
    <definedName name="cv" localSheetId="12">[152]gvl!$N$17</definedName>
    <definedName name="cv">[153]gvl!$N$17</definedName>
    <definedName name="CV.I">'[128]Giai trinh'!#REF!</definedName>
    <definedName name="CV.II">'[128]Giai trinh'!#REF!</definedName>
    <definedName name="CV.M10.1">'[129]Giai trinh'!#REF!</definedName>
    <definedName name="CV.M10.2">'[129]Giai trinh'!#REF!</definedName>
    <definedName name="CV.M12.1">[130]GTTBA!$E$229</definedName>
    <definedName name="CV.M12.2">[130]GTTBA!$E$201</definedName>
    <definedName name="CV.M14.1">[102]GTTBA!#REF!</definedName>
    <definedName name="CV.M14.2">[102]GTTBA!#REF!</definedName>
    <definedName name="CV.MDT">'[129]Giai trinh'!#REF!</definedName>
    <definedName name="CV.MTCat">[102]GTTBA!#REF!</definedName>
    <definedName name="CV.VIII">'[131]Giai trinh'!#REF!</definedName>
    <definedName name="CVC">[113]VC!$E$26</definedName>
    <definedName name="cx">#REF!</definedName>
    <definedName name="cxhtnc">'[22]lam-moi'!#REF!</definedName>
    <definedName name="cxhtvl">'[22]lam-moi'!#REF!</definedName>
    <definedName name="cxnc">'[22]lam-moi'!#REF!</definedName>
    <definedName name="cxvl">'[22]lam-moi'!#REF!</definedName>
    <definedName name="cxxnc">'[22]lam-moi'!#REF!</definedName>
    <definedName name="cxxvl">'[22]lam-moi'!#REF!</definedName>
    <definedName name="D">#REF!</definedName>
    <definedName name="D_7101A_B" localSheetId="12">#REF!</definedName>
    <definedName name="D_7101A_B">#REF!</definedName>
    <definedName name="D_Gia">'[154]Don gia'!$A$3:$F$240</definedName>
    <definedName name="D_giavt">'[155]Dgia vat tu'!$A$5:$F$226</definedName>
    <definedName name="D_kien">[156]DG!$G$2</definedName>
    <definedName name="D_L">#REF!</definedName>
    <definedName name="D_y__ay">'[45]he so'!$B$18</definedName>
    <definedName name="D.Ia">'[128]Giai trinh'!#REF!</definedName>
    <definedName name="D.Ib">'[128]Giai trinh'!#REF!</definedName>
    <definedName name="D.IIa">'[128]Giai trinh'!#REF!</definedName>
    <definedName name="D.IIb">'[128]Giai trinh'!#REF!</definedName>
    <definedName name="D.M10.1a">'[129]Giai trinh'!#REF!</definedName>
    <definedName name="D.M10.1b">#REF!</definedName>
    <definedName name="D.M10.2a">'[129]Giai trinh'!#REF!</definedName>
    <definedName name="D.M10.2b">'[129]Giai trinh'!#REF!</definedName>
    <definedName name="D.M12.1a">[130]GTTBA!$E$230</definedName>
    <definedName name="D.M12.1b">[130]GTTBA!$E$242</definedName>
    <definedName name="D.M12.2a">[130]GTTBA!$E$202</definedName>
    <definedName name="D.M12.2b">[130]GTTBA!$E$214</definedName>
    <definedName name="D.M14.1">[102]GTTBA!#REF!</definedName>
    <definedName name="D.M14.1b">[102]GTTBA!#REF!</definedName>
    <definedName name="D.M14.2">[102]GTTBA!#REF!</definedName>
    <definedName name="D.M14.2b">[102]GTTBA!#REF!</definedName>
    <definedName name="D.MDTa">'[129]Giai trinh'!#REF!</definedName>
    <definedName name="D.MDTb">#REF!</definedName>
    <definedName name="D.MTCat">[102]GTTBA!#REF!</definedName>
    <definedName name="D.MTCatb">[102]GTTBA!#REF!</definedName>
    <definedName name="D.VIIIa">'[131]Giai trinh'!#REF!</definedName>
    <definedName name="D.VIIIb">'[131]Giai trinh'!#REF!</definedName>
    <definedName name="D1x49">[14]chitimc!#REF!</definedName>
    <definedName name="D1x49x49">[14]chitimc!#REF!</definedName>
    <definedName name="d1x6">[33]sheet12!#REF!</definedName>
    <definedName name="D1Z">#REF!</definedName>
    <definedName name="D22K">[118]THDZ!#REF!</definedName>
    <definedName name="d24nc">'[22]lam-moi'!#REF!</definedName>
    <definedName name="d24vl">'[22]lam-moi'!#REF!</definedName>
    <definedName name="d4x6">'[46]Chiettinh dz0,4'!#REF!</definedName>
    <definedName name="D4Z">#REF!</definedName>
    <definedName name="DA">#REF!</definedName>
    <definedName name="da0.5x1">'[20]Gia vat tu'!$D$11</definedName>
    <definedName name="da1x2">#REF!</definedName>
    <definedName name="da2x4">#REF!</definedName>
    <definedName name="da300x300">'[20]Gia vat tu'!$D$17</definedName>
    <definedName name="da4x6">'[20]Gia vat tu'!$D$14</definedName>
    <definedName name="da4x7">#REF!</definedName>
    <definedName name="dah">#REF!</definedName>
    <definedName name="dahoc">#REF!</definedName>
    <definedName name="dam">#REF!</definedName>
    <definedName name="Dam33_Bdien">[41]CHITIET!#REF!</definedName>
    <definedName name="Dam33va24m">[41]CHITIET!#REF!</definedName>
    <definedName name="Damhop">[41]CHITIET!#REF!</definedName>
    <definedName name="DamHop33m">[41]CHITIET!#REF!</definedName>
    <definedName name="DamThepTraBong">[41]CHITIET!#REF!</definedName>
    <definedName name="danducsan">#REF!</definedName>
    <definedName name="danep">'[20]Gia vat tu'!$D$53</definedName>
    <definedName name="DANHMUC">'[157]DANH MUC'!$A$2:$C$265</definedName>
    <definedName name="DANHMUCCTGS">#REF!</definedName>
    <definedName name="danhmuckh">'[158]danh muc'!$A$3:$D$299</definedName>
    <definedName name="danho">'[20]Gia vat tu'!$D$15</definedName>
    <definedName name="dao">#REF!</definedName>
    <definedName name="DaoMe">'[79]DSHD DH'!#REF!</definedName>
    <definedName name="daotd">'[23]CT Thang Mo'!$B$323:$H$323</definedName>
    <definedName name="dap">#REF!</definedName>
    <definedName name="daptd">'[23]CT Thang Mo'!$B$324:$H$324</definedName>
    <definedName name="DAT">#REF!</definedName>
    <definedName name="data">#REF!</definedName>
    <definedName name="DATA_DATA2_List">#REF!</definedName>
    <definedName name="data1" hidden="1">#REF!</definedName>
    <definedName name="Data11">#REF!</definedName>
    <definedName name="data2" hidden="1">#REF!</definedName>
    <definedName name="data3" hidden="1">#REF!</definedName>
    <definedName name="Data41">#REF!</definedName>
    <definedName name="_xlnm.Database" localSheetId="12">#REF!</definedName>
    <definedName name="_xlnm.Database">#REF!</definedName>
    <definedName name="Dataco">[159]Dieuchinh!#REF!</definedName>
    <definedName name="DataFilter" localSheetId="12">[160]!DataFilter</definedName>
    <definedName name="DataFilter">[161]!DataFilter</definedName>
    <definedName name="DataSort" localSheetId="12">[160]!DataSort</definedName>
    <definedName name="DataSort">[161]!DataSort</definedName>
    <definedName name="DatDap">#REF!</definedName>
    <definedName name="datden">'[20]Gia vat tu'!$D$17</definedName>
    <definedName name="Daucapcongotnong">#REF!</definedName>
    <definedName name="Daucaplapdattrongvangoainha">#REF!</definedName>
    <definedName name="dauchi">'[45]he so'!$B$16</definedName>
    <definedName name="Daucot">#REF!</definedName>
    <definedName name="DaucotdongcuaUc">#REF!</definedName>
    <definedName name="Daucotdongnhom">#REF!</definedName>
    <definedName name="Daudong">#REF!</definedName>
    <definedName name="dauky">'[110]Quy DPRR cu the11'!$G$15:$G$250</definedName>
    <definedName name="dauky_c">'[110]Quy DPRR chung11'!$G$13:$G$430</definedName>
    <definedName name="daunoi">#REF!</definedName>
    <definedName name="Daunoinhomdong">#REF!</definedName>
    <definedName name="dayAE35">#REF!</definedName>
    <definedName name="dayAE50">#REF!</definedName>
    <definedName name="dayAE70">#REF!</definedName>
    <definedName name="dayAE95">#REF!</definedName>
    <definedName name="daybuoc">'[86]Gia vat tu'!$D$29</definedName>
    <definedName name="DayCEV">#REF!</definedName>
    <definedName name="db">[72]gvl!$Q$67</definedName>
    <definedName name="DBASE">#REF!</definedName>
    <definedName name="DBT">#REF!</definedName>
    <definedName name="dcc">[56]gVL!$Q$50</definedName>
    <definedName name="dcct">#N/A</definedName>
    <definedName name="DCHINH">#REF!</definedName>
    <definedName name="dcl">[56]gVL!$Q$40</definedName>
    <definedName name="dcno">'[162]TSNO-DC'!$C$6:$H$76</definedName>
    <definedName name="dctc35">'[26]CHIET TINH DZ'!#REF!</definedName>
    <definedName name="DD">#REF!</definedName>
    <definedName name="dd0.5x1">[56]gVL!$Q$10</definedName>
    <definedName name="dd1pnc">[22]chitiet!$G$404</definedName>
    <definedName name="dd1pvl">[22]chitiet!$G$383</definedName>
    <definedName name="dd1x2" localSheetId="12">[152]gvl!$N$9</definedName>
    <definedName name="dd1x2">[153]gvl!$N$9</definedName>
    <definedName name="dd2x4">[56]gVL!$Q$12</definedName>
    <definedName name="dd3pctnc">'[22]lam-moi'!#REF!</definedName>
    <definedName name="dd3pctvl">'[22]lam-moi'!#REF!</definedName>
    <definedName name="dd3plmvl">'[22]lam-moi'!#REF!</definedName>
    <definedName name="dd3pnc">'[22]lam-moi'!#REF!</definedName>
    <definedName name="dd3pvl">'[22]lam-moi'!#REF!</definedName>
    <definedName name="DDAY">#REF!</definedName>
    <definedName name="ddd">#REF!</definedName>
    <definedName name="ddhtnc">'[22]lam-moi'!#REF!</definedName>
    <definedName name="ddhtvl">'[22]lam-moi'!#REF!</definedName>
    <definedName name="ddien">[56]gVL!$Q$51</definedName>
    <definedName name="DDK">#REF!</definedName>
    <definedName name="DDM">'[26]CHIET TINH DZ'!#REF!</definedName>
    <definedName name="ddt2nc">[22]gtrinh!#REF!</definedName>
    <definedName name="ddt2vl">[22]gtrinh!#REF!</definedName>
    <definedName name="ddtd3pnc">'[22]thao-go'!#REF!</definedName>
    <definedName name="ddtt1pnc">[22]gtrinh!#REF!</definedName>
    <definedName name="ddtt1pvl">[22]gtrinh!#REF!</definedName>
    <definedName name="ddtt3pnc">[22]gtrinh!#REF!</definedName>
    <definedName name="ddtt3pvl">[22]gtrinh!#REF!</definedName>
    <definedName name="dec" hidden="1">{"Offgrid",#N/A,FALSE,"OFFGRID";"Region",#N/A,FALSE,"REGION";"Offgrid -2",#N/A,FALSE,"OFFGRID";"WTP",#N/A,FALSE,"WTP";"WTP -2",#N/A,FALSE,"WTP";"Project",#N/A,FALSE,"PROJECT";"Summary -2",#N/A,FALSE,"SUMMARY"}</definedName>
    <definedName name="den_bu" localSheetId="12">#REF!</definedName>
    <definedName name="den_bu">#REF!</definedName>
    <definedName name="denbu">#REF!</definedName>
    <definedName name="det">[163]ctTBA!#REF!</definedName>
    <definedName name="Det32x3">#REF!</definedName>
    <definedName name="Det35x3">#REF!</definedName>
    <definedName name="Det40x4">#REF!</definedName>
    <definedName name="Det50x5">#REF!</definedName>
    <definedName name="Det63x6">#REF!</definedName>
    <definedName name="Det75x6">#REF!</definedName>
    <definedName name="detailanz">#REF!</definedName>
    <definedName name="detailcf">#REF!</definedName>
    <definedName name="detailvcb">#REF!</definedName>
    <definedName name="detailvcb1">#REF!</definedName>
    <definedName name="df">[107]THKP!#REF!</definedName>
    <definedName name="df_">'[39]Tinh toan'!#REF!</definedName>
    <definedName name="dfas">'[39]Tinh toan'!#REF!</definedName>
    <definedName name="dfcr">'[39]Tinh toan'!#REF!</definedName>
    <definedName name="dfcrs">'[39]Tinh toan'!#REF!</definedName>
    <definedName name="dfes">'[39]Tinh toan'!#REF!</definedName>
    <definedName name="dffr">'[39]Tinh toan'!#REF!</definedName>
    <definedName name="dfpf">'[39]Tinh toan'!#REF!</definedName>
    <definedName name="dfs">'[39]Tinh toan'!#REF!</definedName>
    <definedName name="dfsh">'[39]Tinh toan'!#REF!</definedName>
    <definedName name="DFv">'[39]Tinh toan'!#REF!</definedName>
    <definedName name="DG">'[154]Don gia'!$B$3:$G$195</definedName>
    <definedName name="DG_M_C_X">#REF!</definedName>
    <definedName name="DG1M3BETONG">#REF!</definedName>
    <definedName name="dgbdII">#REF!</definedName>
    <definedName name="DGCocKhoanNhoi">[41]TDinh!#REF!</definedName>
    <definedName name="DGCocOng_D1M">[41]TDinh!#REF!</definedName>
    <definedName name="dgct">[164]dghn!$A$4:$F$1528</definedName>
    <definedName name="DGCTDam33">[41]TDinh!#REF!</definedName>
    <definedName name="DGCTdamKhungT">[41]TDinh!#REF!</definedName>
    <definedName name="DGCTI592" localSheetId="12">#REF!</definedName>
    <definedName name="DGCTI592">#REF!</definedName>
    <definedName name="DGCTMatCauLanCan">[41]TDinh!#REF!</definedName>
    <definedName name="DGCTPhanDuoi">[41]TDinh!#REF!</definedName>
    <definedName name="DGIA">#REF!</definedName>
    <definedName name="DGIA2">#REF!</definedName>
    <definedName name="DGiaT">[100]DGiaT!$B$4:$J$313</definedName>
    <definedName name="DGiaTN">[100]DGiaTN!$C$4:$H$373</definedName>
    <definedName name="DGM">[22]DONGIA!$A$453:$F$459</definedName>
    <definedName name="dgnc">#REF!</definedName>
    <definedName name="dgqndn">#REF!</definedName>
    <definedName name="DGTH">[22]DONGIA!#REF!</definedName>
    <definedName name="DGTH1">[22]DONGIA!$A$414:$G$452</definedName>
    <definedName name="dgth2">[22]DONGIA!$A$414:$G$439</definedName>
    <definedName name="DGTN">[100]DGiaTN!$C$4:$H$372</definedName>
    <definedName name="DGTR">[22]DONGIA!$A$472:$I$521</definedName>
    <definedName name="DGTV">#REF!</definedName>
    <definedName name="dgvc">'[165]V.c noi bo'!$A$11:$J$26</definedName>
    <definedName name="dgvl">#REF!</definedName>
    <definedName name="DGVL1">[22]DONGIA!$A$5:$F$235</definedName>
    <definedName name="Dgvlcau">[166]ptvl!$B$6:$J$334</definedName>
    <definedName name="DGVT">'[22]DON GIA'!$C$5:$G$137</definedName>
    <definedName name="DH">'[119]DH(28-3)'!$C$10:$AB$744</definedName>
    <definedName name="dhinh">[65]DTHH!#REF!</definedName>
    <definedName name="dhom">#REF!</definedName>
    <definedName name="DICH11" localSheetId="12">'[2]EIRR&gt;1&lt;1'!#REF!</definedName>
    <definedName name="DICH11">'[48]EIRR&gt;1&lt;1'!#REF!</definedName>
    <definedName name="dich22" localSheetId="12">'[2]EIRR&gt; 2'!#REF!</definedName>
    <definedName name="dich22">'[48]EIRR&gt; 2'!#REF!</definedName>
    <definedName name="dien">#REF!</definedName>
    <definedName name="DIEN_GIAI">'[167]CAN DOI - KET QUA'!#REF!</definedName>
    <definedName name="DienNuoc">#REF!</definedName>
    <definedName name="dientichck">#REF!</definedName>
    <definedName name="DIEUKIEN">[168]Sheet1!#REF!</definedName>
    <definedName name="dinh">'[86]Gia vat tu'!$D$16</definedName>
    <definedName name="dinh2">#REF!</definedName>
    <definedName name="dinhdia">'[20]Gia vat tu'!$D$20</definedName>
    <definedName name="dinhkhoan">[169]capnhat!$U$4:$U$1001</definedName>
    <definedName name="Discount" hidden="1">#REF!</definedName>
    <definedName name="display_area_2" hidden="1">#REF!</definedName>
    <definedName name="dl">#REF!</definedName>
    <definedName name="DL15HT">'[22]TONGKE-HT'!#REF!</definedName>
    <definedName name="DL16HT">'[22]TONGKE-HT'!#REF!</definedName>
    <definedName name="DL19HT">'[22]TONGKE-HT'!#REF!</definedName>
    <definedName name="DL20HT">'[22]TONGKE-HT'!#REF!</definedName>
    <definedName name="dlap">#REF!</definedName>
    <definedName name="DLC">#REF!</definedName>
    <definedName name="DLCC">#REF!</definedName>
    <definedName name="DLIEU">#REF!</definedName>
    <definedName name="dls">'[39]Tinh toan'!#REF!</definedName>
    <definedName name="DM">#REF!</definedName>
    <definedName name="DM_MaTruong">[170]DanhMuc!#REF!</definedName>
    <definedName name="dm56bxd">#REF!</definedName>
    <definedName name="DMC">[102]GTTBA!#REF!</definedName>
    <definedName name="DMCa">[102]GTTBA!#REF!</definedName>
    <definedName name="DMCNPTHU">#REF!</definedName>
    <definedName name="DMCNPTRA">#REF!</definedName>
    <definedName name="DMlapdatxa">#REF!</definedName>
    <definedName name="DMTK">#REF!</definedName>
    <definedName name="DMTK2">#REF!</definedName>
    <definedName name="dmz">[56]gVL!$Q$45</definedName>
    <definedName name="DN">#REF!</definedName>
    <definedName name="dno">[56]gVL!$Q$49</definedName>
    <definedName name="DÑt45x4">#REF!</definedName>
    <definedName name="doan1">#REF!</definedName>
    <definedName name="doan2">#REF!</definedName>
    <definedName name="doan3">#REF!</definedName>
    <definedName name="doan4">#REF!</definedName>
    <definedName name="doan5">#REF!</definedName>
    <definedName name="doan6">#REF!</definedName>
    <definedName name="DOANH_SO">[171]NHATKY!#REF!</definedName>
    <definedName name="dobt">#REF!</definedName>
    <definedName name="Document_array">{"Thuxm2.xls","Sheet1"}</definedName>
    <definedName name="Document_array_1">#N/A</definedName>
    <definedName name="Document_array_10">#N/A</definedName>
    <definedName name="Document_array_11">#N/A</definedName>
    <definedName name="Document_array_12">#N/A</definedName>
    <definedName name="Document_array_13">#N/A</definedName>
    <definedName name="Document_array_14">#N/A</definedName>
    <definedName name="Document_array_16">#N/A</definedName>
    <definedName name="Document_array_17">#N/A</definedName>
    <definedName name="Document_array_18">#N/A</definedName>
    <definedName name="Document_array_19">#N/A</definedName>
    <definedName name="Document_array_2">NA()</definedName>
    <definedName name="Document_array_20">#N/A</definedName>
    <definedName name="Document_array_21">#N/A</definedName>
    <definedName name="Document_array_22">#N/A</definedName>
    <definedName name="Document_array_23">#N/A</definedName>
    <definedName name="Document_array_24">#N/A</definedName>
    <definedName name="Document_array_25">#N/A</definedName>
    <definedName name="Document_array_26">#N/A</definedName>
    <definedName name="Document_array_27">#N/A</definedName>
    <definedName name="Document_array_3">NA()</definedName>
    <definedName name="Document_array_4">#N/A</definedName>
    <definedName name="Document_array_5">#N/A</definedName>
    <definedName name="Document_array_6">#N/A</definedName>
    <definedName name="Document_array_7">#N/A</definedName>
    <definedName name="Document_array_8">#N/A</definedName>
    <definedName name="Document_array_9">#N/A</definedName>
    <definedName name="Documents_array">#REF!</definedName>
    <definedName name="DOI">#REF!</definedName>
    <definedName name="DoiSCCoDong">'[79]DSHD DH'!#REF!</definedName>
    <definedName name="DON_giA">'[172]Don gia Soc Trang'!$A$4:$F$208</definedName>
    <definedName name="don_gia_M.NC">IF('[173]2.Chiet tinh'!#REF!="  - M¸y c¾t",24641,IF('[173]2.Chiet tinh'!#REF!="  - M¸y hµn",106813,IF('[173]2.Chiet tinh'!#REF!="  - M¸y c­a",24641,IF('[173]2.Chiet tinh'!#REF!="  - M¸y khoan",71531,IF('[173]2.Chiet tinh'!#REF!="  - M¸y mµi",20045,IF('[173]2.Chiet tinh'!#REF!="  - M¸y phay",12984,IF('[173]2.Chiet tinh'!#REF!="  - M¸y tiÖn",39413,IF('[173]2.Chiet tinh'!#REF!="  - Nh©n c«ng",14320,0))))))))</definedName>
    <definedName name="don_gia_VL">IF('[173]2.Chiet tinh'!#REF!="  - ¤ xy",35000,IF('[173]2.Chiet tinh'!#REF!="  - §Êt ®Ìn",6000,IF('[173]2.Chiet tinh'!#REF!="  - Que hµn",7500,0)))</definedName>
    <definedName name="Don_giahanam">'[174]Don gia Dak Lak'!$A$5:$F$316</definedName>
    <definedName name="Don_giaIII">'[175]Don gia III'!$A$3:$F$293</definedName>
    <definedName name="Don_gianhanam">'[174]Don gia Dak Lak'!$A$5:$F$316</definedName>
    <definedName name="Don_giatp">'[176]dg tphcm'!$A$4:$F$970</definedName>
    <definedName name="Don_giavl">'[175]Don gia CT'!$A$4:$F$228</definedName>
    <definedName name="Dong_coc">#N/A</definedName>
    <definedName name="dongdongia">[177]!dongdongia</definedName>
    <definedName name="dongia">[22]DG!$A$4:$I$567</definedName>
    <definedName name="Dongia_III">'[155]Don gia_III'!$A$4:$F$293</definedName>
    <definedName name="dongia1">[22]DG!$A$4:$H$606</definedName>
    <definedName name="DonGiaDamMabey">[41]TDinh!#REF!</definedName>
    <definedName name="dongiavanchuyen">#REF!</definedName>
    <definedName name="Donvi">#REF!</definedName>
    <definedName name="DoorWindow">'[121]DGchitiet '!#REF!</definedName>
    <definedName name="dp">'[39]Tinh toan'!#REF!</definedName>
    <definedName name="dps">'[39]Tinh toan'!#REF!</definedName>
    <definedName name="ds">#REF!</definedName>
    <definedName name="DS1p1vc">#REF!</definedName>
    <definedName name="ds1p2nc">#REF!</definedName>
    <definedName name="ds1p2vc">#REF!</definedName>
    <definedName name="ds1p2vl">'[178]CHITIET VL-NC-TT -1p'!#REF!</definedName>
    <definedName name="ds1pnc">#REF!</definedName>
    <definedName name="ds1pvl">#REF!</definedName>
    <definedName name="ds3pctnc">#REF!</definedName>
    <definedName name="ds3pctvc">#REF!</definedName>
    <definedName name="ds3pctvl">#REF!</definedName>
    <definedName name="ds3pmnc">'[178]CHITIET VL-NC-TT-3p'!#REF!</definedName>
    <definedName name="ds3pmvc">'[178]CHITIET VL-NC-TT-3p'!#REF!</definedName>
    <definedName name="ds3pmvl">'[178]CHITIET VL-NC-TT-3p'!#REF!</definedName>
    <definedName name="ds3pnc">#REF!</definedName>
    <definedName name="ds3pvl">#REF!</definedName>
    <definedName name="dsb">'[16]Mau 02'!#REF!</definedName>
    <definedName name="dsct3pnc">'[22]#REF'!#REF!</definedName>
    <definedName name="dsct3pvl">'[22]#REF'!#REF!</definedName>
    <definedName name="DSet">#N/A</definedName>
    <definedName name="DSPK1p1nc">#REF!</definedName>
    <definedName name="DSPK1p1vl">#REF!</definedName>
    <definedName name="DSPK1pnc">#REF!</definedName>
    <definedName name="DSPK1pvl">#REF!</definedName>
    <definedName name="dsthi">'[179]DS THI SINH'!$B$7:$S$2237</definedName>
    <definedName name="DSUMDATA" localSheetId="12">#REF!</definedName>
    <definedName name="DSUMDATA">#REF!</definedName>
    <definedName name="dt">#REF!</definedName>
    <definedName name="DTHT">[180]GTTBA!#REF!</definedName>
    <definedName name="dtich1">#REF!</definedName>
    <definedName name="dtich2">#REF!</definedName>
    <definedName name="dtich3">#REF!</definedName>
    <definedName name="dtich4">#REF!</definedName>
    <definedName name="dtich5">#REF!</definedName>
    <definedName name="dtich6">#REF!</definedName>
    <definedName name="duaån">[181]dssoi_dieutra!#REF!</definedName>
    <definedName name="duan">[181]dssoi_dieutra!#REF!</definedName>
    <definedName name="DUCKY_CO_CD">[182]CANDOI!$H$7:$H$58</definedName>
    <definedName name="DUCKY_NO_CD">[182]CANDOI!$G$7:$G$58</definedName>
    <definedName name="DUDKY_CO_CD">[182]CANDOI!$D$7:$D$58</definedName>
    <definedName name="DUDKY_NO_CD">[182]CANDOI!$C$7:$C$58</definedName>
    <definedName name="dulieu">#REF!</definedName>
    <definedName name="DUNG">#REF!</definedName>
    <definedName name="Duong">#REF!</definedName>
    <definedName name="Duong_dau_cau">#N/A</definedName>
    <definedName name="duong04">'[144]THDZ0,4'!#REF!</definedName>
    <definedName name="duong1">[22]DONGIA!#REF!</definedName>
    <definedName name="duong2">[22]DONGIA!#REF!</definedName>
    <definedName name="duong3">[22]DONGIA!#REF!</definedName>
    <definedName name="duong35">'[144]TH DZ35'!#REF!</definedName>
    <definedName name="duong4">[22]DONGIA!#REF!</definedName>
    <definedName name="duong5">[22]DONGIA!#REF!</definedName>
    <definedName name="DuongCDHaiVan">'[79]DSHD DH'!#REF!</definedName>
    <definedName name="DuongHCM">'[79]DSHD DH'!#REF!</definedName>
    <definedName name="DUT">#REF!</definedName>
    <definedName name="dutoan">[183]XL4Poppy!$A$15</definedName>
    <definedName name="DutoanDongmo">#REF!</definedName>
    <definedName name="DV">[41]GIAVL!#REF!</definedName>
    <definedName name="DWPRICE" hidden="1">[184]Quantity!#REF!</definedName>
    <definedName name="DX">#N/A</definedName>
    <definedName name="DY">#N/A</definedName>
    <definedName name="DZ">[185]KB!#REF!</definedName>
    <definedName name="DZ_04">#REF!</definedName>
    <definedName name="Dz_35">'[186]DZ 35'!$O$28</definedName>
    <definedName name="DZ0.4">'[187]CT-0.4KV'!$A$6:$H$1316</definedName>
    <definedName name="dztramtt">[188]chitimc!#REF!</definedName>
    <definedName name="E">#N/A</definedName>
    <definedName name="ë">[69]chitiet!#REF!</definedName>
    <definedName name="e_">'[39]Tinh toan'!#REF!</definedName>
    <definedName name="e__">'[39]Tinh toan'!#REF!</definedName>
    <definedName name="E_p">#N/A</definedName>
    <definedName name="ë74">[69]chitiet!#REF!</definedName>
    <definedName name="Earthwork">'[121]DGchitiet '!#REF!</definedName>
    <definedName name="ec_">'[39]Tinh toan'!#REF!</definedName>
    <definedName name="ecuma">'[189]Thong so'!$B$5</definedName>
    <definedName name="EDR">#REF!</definedName>
    <definedName name="Ee">[190]Pvon!#REF!</definedName>
    <definedName name="eee">[191]NhapSL!$F$18</definedName>
    <definedName name="efs">'[39]Tinh toan'!#REF!</definedName>
    <definedName name="EIRR11" localSheetId="12">'[2]EIRR&gt;1&lt;1'!#REF!</definedName>
    <definedName name="EIRR11">'[48]EIRR&gt;1&lt;1'!#REF!</definedName>
    <definedName name="EIRR22" localSheetId="12">'[2]EIRR&lt;2'!#REF!</definedName>
    <definedName name="EIRR22">'[48]EIRR&lt;2'!#REF!</definedName>
    <definedName name="EL2_">'[80]Xuly Data'!#REF!</definedName>
    <definedName name="EL3_">'[80]Xuly Data'!#REF!</definedName>
    <definedName name="EL4_">'[80]Xuly Data'!#REF!</definedName>
    <definedName name="EL5_">'[80]Xuly Data'!#REF!</definedName>
    <definedName name="EL6_">[192]Solieu!$I$84</definedName>
    <definedName name="END">#REF!</definedName>
    <definedName name="End_1" localSheetId="12">#REF!</definedName>
    <definedName name="End_1">#REF!</definedName>
    <definedName name="End_10" localSheetId="12">#REF!</definedName>
    <definedName name="End_10">#REF!</definedName>
    <definedName name="End_11" localSheetId="12">#REF!</definedName>
    <definedName name="End_11">#REF!</definedName>
    <definedName name="End_12" localSheetId="12">#REF!</definedName>
    <definedName name="End_12">#REF!</definedName>
    <definedName name="End_13" localSheetId="12">#REF!</definedName>
    <definedName name="End_13">#REF!</definedName>
    <definedName name="End_2" localSheetId="12">#REF!</definedName>
    <definedName name="End_2">#REF!</definedName>
    <definedName name="End_3" localSheetId="12">#REF!</definedName>
    <definedName name="End_3">#REF!</definedName>
    <definedName name="End_4" localSheetId="12">#REF!</definedName>
    <definedName name="End_4">#REF!</definedName>
    <definedName name="End_5" localSheetId="12">#REF!</definedName>
    <definedName name="End_5">#REF!</definedName>
    <definedName name="End_6" localSheetId="12">#REF!</definedName>
    <definedName name="End_6">#REF!</definedName>
    <definedName name="End_7" localSheetId="12">#REF!</definedName>
    <definedName name="End_7">#REF!</definedName>
    <definedName name="End_8" localSheetId="12">#REF!</definedName>
    <definedName name="End_8">#REF!</definedName>
    <definedName name="End_9" localSheetId="12">#REF!</definedName>
    <definedName name="End_9">#REF!</definedName>
    <definedName name="EQI">#REF!</definedName>
    <definedName name="ert">#REF!</definedName>
    <definedName name="es">'[39]Tinh toan'!#REF!</definedName>
    <definedName name="eur">#REF!</definedName>
    <definedName name="EVNB">#REF!</definedName>
    <definedName name="ew">#REF!</definedName>
    <definedName name="Excel_BuiltIn__FilterDatabase_2">#REF!</definedName>
    <definedName name="Excel_BuiltIn__FilterDatabase_4">'[193]03_Tai chinh'!#REF!</definedName>
    <definedName name="Excel_BuiltIn__FilterDatabase_5">#REF!</definedName>
    <definedName name="Excel_BuiltIn__FilterDatabase_6">#REF!</definedName>
    <definedName name="Excel_BuiltIn__FilterDatabase_7">#REF!</definedName>
    <definedName name="Excel_BuiltIn__FilterDatabase_8">#REF!</definedName>
    <definedName name="Excel_BuiltIn__FilterDatabase_9">#REF!</definedName>
    <definedName name="Excel_BuiltIn_Print_Area_1">#REF!</definedName>
    <definedName name="EXPORT">#N/A</definedName>
    <definedName name="_xlnm.Extract" localSheetId="12">[136]SILICATE!#REF!</definedName>
    <definedName name="_xlnm.Extract">#REF!</definedName>
    <definedName name="f">#REF!</definedName>
    <definedName name="F_ChonMong">IF(LEFT('[194]Tổng kê'!XEV1,2)="NG",'[194]Tổng kê'!XER1&amp;_MongCotNeo&amp;IF('[194]Tổng kê'!XEI1&gt;12,"a",""),IF(LEFT('[194]Tổng kê'!XEV1,3)="NCD","2MT-4",VLOOKUP('[194]Tổng kê'!XEI1,_Mong,MATCH('[194]Tổng kê'!XEN1,KcTieuChuan,0)+1,0)))</definedName>
    <definedName name="F_CongDon">MAX('[195]Tổng kê'!A$4:A1048576)+'[195]Tổng kê'!XFD1</definedName>
    <definedName name="F.10">[41]TDinh!#REF!</definedName>
    <definedName name="F.7">[41]TDinh!#REF!</definedName>
    <definedName name="F.8">[41]TDinh!#REF!</definedName>
    <definedName name="F.9">[41]TDinh!#REF!</definedName>
    <definedName name="f82E46">#REF!</definedName>
    <definedName name="f92F56">#REF!</definedName>
    <definedName name="FACTOR" localSheetId="12">#REF!</definedName>
    <definedName name="FACTOR">#REF!</definedName>
    <definedName name="Fbr">#REF!</definedName>
    <definedName name="fbsdggdsf">{"DZ-TDTB2.XLS","Dcksat.xls"}</definedName>
    <definedName name="Fbtan">#REF!</definedName>
    <definedName name="fc">#N/A</definedName>
    <definedName name="fcds">'[39]Tinh toan'!#REF!</definedName>
    <definedName name="fcir">'[39]Tinh toan'!#REF!</definedName>
    <definedName name="fd">'[39]Tinh toan'!#REF!</definedName>
    <definedName name="FDR">#REF!</definedName>
    <definedName name="Fdtan">#REF!</definedName>
    <definedName name="ff_">'[39]Tinh toan'!#REF!</definedName>
    <definedName name="ffs">'[39]Tinh toan'!#REF!</definedName>
    <definedName name="Fg">#REF!</definedName>
    <definedName name="Fhinh">[65]DTHH!#REF!</definedName>
    <definedName name="fi">'[65]kich thuoc'!#REF!</definedName>
    <definedName name="FIL">#N/A</definedName>
    <definedName name="FILE">#N/A</definedName>
    <definedName name="Fill" hidden="1">#REF!</definedName>
    <definedName name="FilterCheck">#REF!</definedName>
    <definedName name="FinishWork">'[121]DGchitiet '!#REF!</definedName>
    <definedName name="fl">'[39]Tinh toan'!#REF!</definedName>
    <definedName name="Flv">[71]BANGTRA!$B$122:$B$133</definedName>
    <definedName name="Fnet">#REF!</definedName>
    <definedName name="FP" localSheetId="12">'[62]COAT&amp;WRAP-QIOT-#3'!#REF!</definedName>
    <definedName name="FP">'[63]COAT&amp;WRAP-QIOT-#3'!#REF!</definedName>
    <definedName name="fp_">'[39]Tinh toan'!#REF!</definedName>
    <definedName name="fpc">'[39]Tinh toan'!#REF!</definedName>
    <definedName name="fpcs">'[39]Tinh toan'!#REF!</definedName>
    <definedName name="fpe">'[39]Tinh toan'!#REF!</definedName>
    <definedName name="fpe_">'[39]Tinh toan'!#REF!</definedName>
    <definedName name="fpet">'[39]Tinh toan'!#REF!</definedName>
    <definedName name="fpf">'[39]Tinh toan'!#REF!</definedName>
    <definedName name="fps">'[39]Tinh toan'!#REF!</definedName>
    <definedName name="fpu">'[39]Tinh toan'!#REF!</definedName>
    <definedName name="FS">#N/A</definedName>
    <definedName name="fsb">'[39]Tinh toan'!#REF!</definedName>
    <definedName name="fsdfdsf" hidden="1">{"'Sheet1'!$L$16"}</definedName>
    <definedName name="fse">'[39]Tinh toan'!#REF!</definedName>
    <definedName name="fso">'[39]Tinh toan'!#REF!</definedName>
    <definedName name="fsu">'[39]Tinh toan'!#REF!</definedName>
    <definedName name="fsy">'[39]Tinh toan'!#REF!</definedName>
    <definedName name="Ftrtan">#REF!</definedName>
    <definedName name="Full">[103]QMCT!#REF!</definedName>
    <definedName name="fv">'[39]Tinh toan'!#REF!</definedName>
    <definedName name="Fy">#REF!</definedName>
    <definedName name="Fyb">#REF!</definedName>
    <definedName name="Fyd">#REF!</definedName>
    <definedName name="Fyg">#REF!</definedName>
    <definedName name="fys">'[39]Tinh toan'!#REF!</definedName>
    <definedName name="Fyt">#REF!</definedName>
    <definedName name="g" localSheetId="12">'[196]DG '!#REF!</definedName>
    <definedName name="g">'[197]DG '!#REF!</definedName>
    <definedName name="g_1">#N/A</definedName>
    <definedName name="G_2">#N/A</definedName>
    <definedName name="g_3">#N/A</definedName>
    <definedName name="G_C">[198]Sum!$F$2</definedName>
    <definedName name="G_ME">#REF!</definedName>
    <definedName name="G_section">[70]PEDESB!#REF!</definedName>
    <definedName name="g40g40" localSheetId="12">[199]tuong!#REF!</definedName>
    <definedName name="g40g40">[200]tuong!#REF!</definedName>
    <definedName name="gach">#REF!</definedName>
    <definedName name="gach2lo">'[20]Gia vat tu'!$D$36</definedName>
    <definedName name="gach3x10">'[20]Gia vat tu'!$D$42</definedName>
    <definedName name="gachblock">'[95]Gia vat tu'!$E$55</definedName>
    <definedName name="gachchongtron">#REF!</definedName>
    <definedName name="gachdac">'[20]Gia vat tu'!$D$35</definedName>
    <definedName name="gachlanem">#REF!</definedName>
    <definedName name="gachllatnen30x30">'[201]Gia vat tu'!#REF!</definedName>
    <definedName name="gachllatnen40x40">'[201]Gia vat tu'!#REF!</definedName>
    <definedName name="gachllatnen50x50">'[202]Gia vat tu'!#REF!</definedName>
    <definedName name="gachop10x10">'[20]Gia vat tu'!$D$40</definedName>
    <definedName name="gachop20x15">'[20]Gia vat tu'!$D$41</definedName>
    <definedName name="gachvo">'[20]Gia vat tu'!$D$37</definedName>
    <definedName name="GAHT">#REF!</definedName>
    <definedName name="GaicapbocCuXLPEPVCPVCloaiCEVV18den35kV">#REF!</definedName>
    <definedName name="GAM">#REF!</definedName>
    <definedName name="GanhHaoBacLieu">'[79]DSHD DH'!#REF!</definedName>
    <definedName name="gc">[203]gvl!$N$28</definedName>
    <definedName name="GC_CT">[204]Gia_GC_Satthep!$C$7</definedName>
    <definedName name="GC_CT1">[205]Gia_GC_Satthep!$C$7</definedName>
    <definedName name="GC_DN">#REF!</definedName>
    <definedName name="GC_HT">#REF!</definedName>
    <definedName name="GC_TD">#REF!</definedName>
    <definedName name="gcHT">[206]TT04!$J$37</definedName>
    <definedName name="gcm">'[207]gia vt_nc_may'!$H$7:$I$17</definedName>
    <definedName name="GCP">[208]ctdz35!#REF!</definedName>
    <definedName name="GCS">#REF!</definedName>
    <definedName name="gcsat">'[209]Giai trinh'!#REF!</definedName>
    <definedName name="Gcv">[210]THVDT!$D$44</definedName>
    <definedName name="GD">#REF!</definedName>
    <definedName name="GDTD">#REF!</definedName>
    <definedName name="ge">'[39]Tinh toan'!#REF!</definedName>
    <definedName name="geff">#N/A</definedName>
    <definedName name="ggg">#N/A</definedName>
    <definedName name="ggggg">[137]SILICATE!#REF!</definedName>
    <definedName name="gggggg">[137]SILICATE!#REF!</definedName>
    <definedName name="ggggggg">#REF!</definedName>
    <definedName name="ggggggggggg">#N/A</definedName>
    <definedName name="ghichu">#REF!</definedName>
    <definedName name="ghip">#REF!</definedName>
    <definedName name="Gia_CT">#REF!</definedName>
    <definedName name="gia_tien" localSheetId="12">#REF!</definedName>
    <definedName name="gia_tien">#REF!</definedName>
    <definedName name="gia_tien_1">#N/A</definedName>
    <definedName name="gia_tien_2">#N/A</definedName>
    <definedName name="gia_tien_3">#N/A</definedName>
    <definedName name="gia_tien_BTN" localSheetId="12">#REF!</definedName>
    <definedName name="gia_tien_BTN">#REF!</definedName>
    <definedName name="Gia_VT">#REF!</definedName>
    <definedName name="giabulong">[211]Thongso!$B$6</definedName>
    <definedName name="giaca">'[212]dg-VTu'!$C$6:$F$55</definedName>
    <definedName name="GiaCaMay">[41]GIAVL!#REF!</definedName>
    <definedName name="GiacapAvanxoanLVABCXLPE">#REF!</definedName>
    <definedName name="GiacapbocCuXLPEPVCDSTAPVCloaiCEVVST">#REF!</definedName>
    <definedName name="GiacapbocCuXLPEPVCDSTPVCloaiCEVVST12den24kV">#REF!</definedName>
    <definedName name="GiacapbocCuXLPEPVCDSTPVCloaiCEVVST18den35kV">#REF!</definedName>
    <definedName name="GiacapbocCuXLPEPVCloaiCEV">#REF!</definedName>
    <definedName name="GiacapbocCuXLPEPVCloaiCEV12den24kV">#REF!</definedName>
    <definedName name="GiacapbocCuXLPEPVCloaiCEV18den35kV">#REF!</definedName>
    <definedName name="GiacapbocCuXLPEPVCPVCloaiCEVV12den24kV">#REF!</definedName>
    <definedName name="GiacapbocCuXLPEPVCSWPVCloaiCEVVSW12den24kV">#REF!</definedName>
    <definedName name="GiacapbocCuXLPEPVCSWPVCloaiCEVVSW18den35kV">#REF!</definedName>
    <definedName name="giacong">[163]ctTBA!#REF!</definedName>
    <definedName name="GiadayACbocPVC">#REF!</definedName>
    <definedName name="GiadayAS">#REF!</definedName>
    <definedName name="GiadayAtran">#REF!</definedName>
    <definedName name="GiadayAV">#REF!</definedName>
    <definedName name="GiadayAXLPE1kVlkyhieuAE">#REF!</definedName>
    <definedName name="GiadaycapCEV">#REF!</definedName>
    <definedName name="GiadaycapCuPVC600V">#REF!</definedName>
    <definedName name="GiadayCVV">#REF!</definedName>
    <definedName name="GiadayMtran">#REF!</definedName>
    <definedName name="GIAM">#REF!</definedName>
    <definedName name="Giamdoc">#REF!</definedName>
    <definedName name="GIANG">#REF!</definedName>
    <definedName name="Giasatthep">#REF!</definedName>
    <definedName name="Giavatlieukhac">#REF!</definedName>
    <definedName name="GIAVLIEUTN">#REF!</definedName>
    <definedName name="GiaVtu">[213]THVT!$A$1:$A$36</definedName>
    <definedName name="gica_bq">'[122]truc tiep'!#REF!</definedName>
    <definedName name="gica_bv">'[122]truc tiep'!#REF!</definedName>
    <definedName name="gica_ck">'[122]truc tiep'!#REF!</definedName>
    <definedName name="gica_d1">'[122]truc tiep'!#REF!</definedName>
    <definedName name="gica_d2">'[122]truc tiep'!#REF!</definedName>
    <definedName name="gica_d3">'[122]truc tiep'!#REF!</definedName>
    <definedName name="gica_dl">'[122]truc tiep'!#REF!</definedName>
    <definedName name="gica_kcs">'[122]truc tiep'!#REF!</definedName>
    <definedName name="gica_nb">'[122]truc tiep'!#REF!</definedName>
    <definedName name="gica_ngio">'[122]truc tiep'!#REF!</definedName>
    <definedName name="gica_nv">'[122]truc tiep'!#REF!</definedName>
    <definedName name="gica_t3">'[122]truc tiep'!#REF!</definedName>
    <definedName name="gica_t4">'[122]truc tiep'!#REF!</definedName>
    <definedName name="gica_t5">'[122]truc tiep'!#REF!</definedName>
    <definedName name="gica_t6">'[122]truc tiep'!#REF!</definedName>
    <definedName name="gica_tc">'[122]truc tiep'!#REF!</definedName>
    <definedName name="gica_tm">'[122]truc tiep'!#REF!</definedName>
    <definedName name="gica_vs">'[122]truc tiep'!#REF!</definedName>
    <definedName name="gica_xh">'[122]truc tiep'!#REF!</definedName>
    <definedName name="gielau">'[124]Vat tu'!$B$46</definedName>
    <definedName name="gio_bq">'[122]truc tiep'!#REF!</definedName>
    <definedName name="gio_d1">'[122]truc tiep'!#REF!</definedName>
    <definedName name="gio_d2">'[122]truc tiep'!#REF!</definedName>
    <definedName name="gio_d3">'[122]truc tiep'!#REF!</definedName>
    <definedName name="gio_dl">'[122]truc tiep'!#REF!</definedName>
    <definedName name="gio_kcs">'[122]truc tiep'!#REF!</definedName>
    <definedName name="gio_ngio">'[122]truc tiep'!#REF!</definedName>
    <definedName name="gio_t3">'[122]truc tiep'!#REF!</definedName>
    <definedName name="gio_t4">'[122]truc tiep'!#REF!</definedName>
    <definedName name="gio_t5">'[122]truc tiep'!#REF!</definedName>
    <definedName name="gio_t6">'[122]truc tiep'!#REF!</definedName>
    <definedName name="gio_vs">'[122]truc tiep'!#REF!</definedName>
    <definedName name="gio_xh">'[122]truc tiep'!#REF!</definedName>
    <definedName name="Giocong">#REF!</definedName>
    <definedName name="gipa5">[33]sheet12!#REF!</definedName>
    <definedName name="gl3p">#REF!</definedName>
    <definedName name="Glazing">'[121]DGchitiet '!#REF!</definedName>
    <definedName name="GM">[113]BT!$J$13</definedName>
    <definedName name="GNC">[113]BT!$I$13</definedName>
    <definedName name="Go">[101]T.Tinh!#REF!</definedName>
    <definedName name="GoBack" localSheetId="12">[160]Sheet1!GoBack</definedName>
    <definedName name="GoBack">[161]KLHT!GoBack</definedName>
    <definedName name="goc">[214]ctTBA!#REF!</definedName>
    <definedName name="Goc32x3">#REF!</definedName>
    <definedName name="Goc35x3">#REF!</definedName>
    <definedName name="Goc40x4">#REF!</definedName>
    <definedName name="Goc45x4">#REF!</definedName>
    <definedName name="Goc50x5">#REF!</definedName>
    <definedName name="Goc63x6">#REF!</definedName>
    <definedName name="Goc75x6">#REF!</definedName>
    <definedName name="GocTieuChuan">[21]!GocTieuChuan</definedName>
    <definedName name="godan">'[20]Gia vat tu'!$D$44</definedName>
    <definedName name="goithau">[215]Thongso!$A$3</definedName>
    <definedName name="GP">#REF!</definedName>
    <definedName name="gps">'[39]Tinh toan'!#REF!</definedName>
    <definedName name="GPT_GROUNDING_PT" localSheetId="12">'[216]NEW-PANEL'!#REF!</definedName>
    <definedName name="GPT_GROUNDING_PT">'[217]NEW-PANEL'!#REF!</definedName>
    <definedName name="Gqlda">#REF!</definedName>
    <definedName name="GRID">#REF!</definedName>
    <definedName name="gs">#REF!</definedName>
    <definedName name="gsktxd">[135]!gsktxd</definedName>
    <definedName name="gsn">[218]Tong_hop!#REF!</definedName>
    <definedName name="GSTC">#REF!</definedName>
    <definedName name="gt">#REF!</definedName>
    <definedName name="Gtb">#REF!</definedName>
    <definedName name="gtbtt">#REF!</definedName>
    <definedName name="Gthe">#REF!</definedName>
    <definedName name="GTTMC">[102]GTTBA!#REF!</definedName>
    <definedName name="GTTMCa">[102]GTTBA!#REF!</definedName>
    <definedName name="GTXL" localSheetId="12">#REF!</definedName>
    <definedName name="GTXL">#REF!</definedName>
    <definedName name="gv">[56]gVL!$Q$28</definedName>
    <definedName name="gvl">[219]GVL!$A$6:$F$131</definedName>
    <definedName name="gvt">'[207]gia vt_nc_may'!$B$7:$C$159</definedName>
    <definedName name="Gxd">#REF!</definedName>
    <definedName name="Gxdtt">#REF!</definedName>
    <definedName name="GxdttGtb">#REF!</definedName>
    <definedName name="Gxl">#REF!</definedName>
    <definedName name="gxltt">#REF!</definedName>
    <definedName name="GXMAX">#N/A</definedName>
    <definedName name="GXMIN">#N/A</definedName>
    <definedName name="GYMAX">#N/A</definedName>
    <definedName name="GYMIN">#N/A</definedName>
    <definedName name="h" localSheetId="12" hidden="1">{"'Sheet1'!$L$16"}</definedName>
    <definedName name="h" hidden="1">{"'Sheet1'!$L$16"}</definedName>
    <definedName name="h_d">#N/A</definedName>
    <definedName name="H_THUCHTHH">#REF!</definedName>
    <definedName name="H_THUCTT">#REF!</definedName>
    <definedName name="H.">'[220]CHIET TINH DZ 10 KV'!$H$17</definedName>
    <definedName name="h.2">[85]Sheet1!#REF!</definedName>
    <definedName name="H0.4">#REF!</definedName>
    <definedName name="h1_">'[80]Xuly Data'!#REF!</definedName>
    <definedName name="h18x">#REF!</definedName>
    <definedName name="h2_">'[80]Xuly Data'!#REF!</definedName>
    <definedName name="H21dai5">#REF!</definedName>
    <definedName name="H21dai6">#REF!</definedName>
    <definedName name="H21dai75">#REF!</definedName>
    <definedName name="H22dai5">#REF!</definedName>
    <definedName name="H22dai6">#REF!</definedName>
    <definedName name="H22dai75">#REF!</definedName>
    <definedName name="h3_">'[80]Xuly Data'!#REF!</definedName>
    <definedName name="h30x">#REF!</definedName>
    <definedName name="h4_">'[80]Xuly Data'!#REF!</definedName>
    <definedName name="H43dai5">#REF!</definedName>
    <definedName name="H43dai6">#REF!</definedName>
    <definedName name="H43dai75">#REF!</definedName>
    <definedName name="H44dai5">#REF!</definedName>
    <definedName name="H44dai6">#REF!</definedName>
    <definedName name="H44dai75">#REF!</definedName>
    <definedName name="h5_">'[80]Xuly Data'!#REF!</definedName>
    <definedName name="h6_">'[80]Xuly Data'!#REF!</definedName>
    <definedName name="h7_">'[80]Xuly Data'!#REF!</definedName>
    <definedName name="H7_5b">'[55]kcdz0,4'!#REF!</definedName>
    <definedName name="h7.5">[33]sheet12!#REF!</definedName>
    <definedName name="h8.5">[33]sheet12!#REF!</definedName>
    <definedName name="HA">#REF!</definedName>
    <definedName name="HA.pL">#REF!</definedName>
    <definedName name="HA.pL2">#REF!</definedName>
    <definedName name="hai" hidden="1">{"'Sheet1'!$L$16"}</definedName>
    <definedName name="Hamyen">[109]TTVanChuyen!#REF!</definedName>
    <definedName name="han">'[45]he so'!$B$10</definedName>
    <definedName name="hang">#REF!</definedName>
    <definedName name="Hang_muc_khac">#N/A</definedName>
    <definedName name="hangmuc">#REF!</definedName>
    <definedName name="Hanoi">#REF!</definedName>
    <definedName name="HAØ">#REF!</definedName>
    <definedName name="hau">#REF!</definedName>
    <definedName name="hb">#REF!</definedName>
    <definedName name="HBC">#REF!</definedName>
    <definedName name="HbHcOnOff">#REF!</definedName>
    <definedName name="HBL">#REF!</definedName>
    <definedName name="HC" localSheetId="12">#REF!</definedName>
    <definedName name="hc">#N/A</definedName>
    <definedName name="HCM">#REF!</definedName>
    <definedName name="HCPH">#REF!</definedName>
    <definedName name="HCS">#REF!</definedName>
    <definedName name="HCU">#REF!</definedName>
    <definedName name="HD">'[179]DS THI SINH'!$D$4</definedName>
    <definedName name="HDC">#REF!</definedName>
    <definedName name="HDCCT">[103]QMCT!#REF!</definedName>
    <definedName name="HDCD">[103]QMCT!#REF!</definedName>
    <definedName name="HDGT">[100]DGiaT!$B$1:$K$1</definedName>
    <definedName name="HDGTN">[100]DGiaTN!$C$1:$H$1</definedName>
    <definedName name="HDU">#REF!</definedName>
    <definedName name="he">'[221]Hµ Néi'!$B$7</definedName>
    <definedName name="He_so">#REF!</definedName>
    <definedName name="Heä_soá_laép_xaø_H">1.7</definedName>
    <definedName name="heä_soá_sình_laày">#REF!</definedName>
    <definedName name="Hematcau">[41]CHITIET!#REF!</definedName>
    <definedName name="HeSo">#REF!</definedName>
    <definedName name="hh">[222]Sheet1!TLTH1</definedName>
    <definedName name="HH15HT">'[22]TONGKE-HT'!#REF!</definedName>
    <definedName name="HH16HT">'[22]TONGKE-HT'!#REF!</definedName>
    <definedName name="HH19HT">'[22]TONGKE-HT'!#REF!</definedName>
    <definedName name="HH20HT">'[22]TONGKE-HT'!#REF!</definedName>
    <definedName name="HHcat">#REF!</definedName>
    <definedName name="hhcv">[223]TTTram!#REF!</definedName>
    <definedName name="HHda">#REF!</definedName>
    <definedName name="hhda4x6">[223]TTTram!#REF!</definedName>
    <definedName name="HHIC">#REF!</definedName>
    <definedName name="Hhinh">[65]DTHH!#REF!</definedName>
    <definedName name="hhsc">[224]TT35!#REF!</definedName>
    <definedName name="HHT">#REF!</definedName>
    <definedName name="hhtd">[224]TT35!#REF!</definedName>
    <definedName name="HHTT">#REF!</definedName>
    <definedName name="HHxm">#REF!</definedName>
    <definedName name="HiddenRows" hidden="1">#REF!</definedName>
    <definedName name="hien" localSheetId="12">#REF!</definedName>
    <definedName name="hien">#REF!</definedName>
    <definedName name="HIEN1">#REF!</definedName>
    <definedName name="Hiencot">#REF!</definedName>
    <definedName name="Hiendong">#REF!</definedName>
    <definedName name="Hinh_thuc">#REF!</definedName>
    <definedName name="HKE">#REF!</definedName>
    <definedName name="HKL">#REF!</definedName>
    <definedName name="HKLHI">#REF!</definedName>
    <definedName name="HKLL">#REF!</definedName>
    <definedName name="HKLLLO">#REF!</definedName>
    <definedName name="HLC">#REF!</definedName>
    <definedName name="HLIC">#REF!</definedName>
    <definedName name="HLU">#REF!</definedName>
    <definedName name="HM">#REF!</definedName>
    <definedName name="HM_1">[225]PA2!$B$6:$B$142</definedName>
    <definedName name="HM_2">[225]PA3!$B$6:$B$560</definedName>
    <definedName name="HN">[83]BK04!#REF!</definedName>
    <definedName name="hnc">'[226]DG-Don vi'!#REF!</definedName>
    <definedName name="hÖ_sè_vËt_liÖu_ho__b_nh">#REF!</definedName>
    <definedName name="HOA">#REF!</definedName>
    <definedName name="Hoabinh">[83]BK04!#REF!</definedName>
    <definedName name="HOAI">#REF!</definedName>
    <definedName name="HOAT">#REF!</definedName>
    <definedName name="hoc">55000</definedName>
    <definedName name="HoKY1">[83]BK04!#REF!</definedName>
    <definedName name="HoKy2">[83]BK04!#REF!</definedName>
    <definedName name="HOME_MANP" localSheetId="12">#REF!</definedName>
    <definedName name="HOME_MANP">#REF!</definedName>
    <definedName name="HOMEOFFICE_COST" localSheetId="12">#REF!</definedName>
    <definedName name="HOMEOFFICE_COST">#REF!</definedName>
    <definedName name="Hopnoicap">#REF!</definedName>
    <definedName name="HR">#REF!</definedName>
    <definedName name="hr_">'[39]Tinh toan'!#REF!</definedName>
    <definedName name="HRC">#REF!</definedName>
    <definedName name="hsb">'[39]Tinh toan'!#REF!</definedName>
    <definedName name="hsbn">'[39]Tinh toan'!#REF!</definedName>
    <definedName name="HSCPC">'[227]Tu dien'!$M$5</definedName>
    <definedName name="HSCT3">0.1</definedName>
    <definedName name="hsd">#REF!</definedName>
    <definedName name="hsdc">#REF!</definedName>
    <definedName name="hsdc1">#REF!</definedName>
    <definedName name="hsdc4">[228]tonghop!#REF!</definedName>
    <definedName name="HSDD">[22]phuluc1!#REF!</definedName>
    <definedName name="HSDN">2.5</definedName>
    <definedName name="hsdt">[229]bdkdt!#REF!</definedName>
    <definedName name="HSHH">#REF!</definedName>
    <definedName name="HSHHUT">#REF!</definedName>
    <definedName name="hsk">#REF!</definedName>
    <definedName name="HSKD">'[230]CHITIET VL-NC-TT1p'!$G$7</definedName>
    <definedName name="hskhac">'[226]DG-Don vi'!#REF!</definedName>
    <definedName name="HSKK">[231]BETON!$D$5</definedName>
    <definedName name="hskk1">[22]chitiet!$D$4</definedName>
    <definedName name="HSKK35">#REF!</definedName>
    <definedName name="HSL">#REF!</definedName>
    <definedName name="HSlanxe">[192]Solieu!$D$15</definedName>
    <definedName name="HSLN">'[227]Tu dien'!$N$5</definedName>
    <definedName name="HSLX">#REF!</definedName>
    <definedName name="HSLXH">1.7</definedName>
    <definedName name="HSLXP">#REF!</definedName>
    <definedName name="hsm">#REF!</definedName>
    <definedName name="HSMTC">#REF!</definedName>
    <definedName name="HSNC">[126]Du_lieu!$C$6</definedName>
    <definedName name="HSSL">#REF!</definedName>
    <definedName name="hßm4">#REF!</definedName>
    <definedName name="hstb">#REF!</definedName>
    <definedName name="hstdtk">#REF!</definedName>
    <definedName name="hsthep">#REF!</definedName>
    <definedName name="hsUd">#N/A</definedName>
    <definedName name="HSVAT">'[227]Tu dien'!$O$5</definedName>
    <definedName name="HSVC1">#REF!</definedName>
    <definedName name="HSVC2">#REF!</definedName>
    <definedName name="HSVC3">#REF!</definedName>
    <definedName name="HsVCVLTH">[232]PhaDoMong!#REF!</definedName>
    <definedName name="hsvl">#REF!</definedName>
    <definedName name="HSXA">#REF!</definedName>
    <definedName name="ht25nc">'[22]lam-moi'!#REF!</definedName>
    <definedName name="ht25vl">'[22]lam-moi'!#REF!</definedName>
    <definedName name="ht325nc">'[22]lam-moi'!#REF!</definedName>
    <definedName name="ht325vl">'[22]lam-moi'!#REF!</definedName>
    <definedName name="ht37k">'[22]lam-moi'!#REF!</definedName>
    <definedName name="ht37nc">'[22]lam-moi'!#REF!</definedName>
    <definedName name="ht50nc">'[22]lam-moi'!#REF!</definedName>
    <definedName name="ht50vl">'[22]lam-moi'!#REF!</definedName>
    <definedName name="HTHH">#REF!</definedName>
    <definedName name="HTML_CodePage" hidden="1">950</definedName>
    <definedName name="HTML_Control" localSheetId="12"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TNC">#REF!</definedName>
    <definedName name="HTS">#REF!</definedName>
    <definedName name="HTU">#REF!</definedName>
    <definedName name="HTVL">#REF!</definedName>
    <definedName name="huong">[233]XL4Poppy!$C$31</definedName>
    <definedName name="huy" localSheetId="12" hidden="1">{"'Sheet1'!$L$16"}</definedName>
    <definedName name="huy" hidden="1">{"'Sheet1'!$L$16"}</definedName>
    <definedName name="HUYEN">#REF!</definedName>
    <definedName name="HV">#REF!</definedName>
    <definedName name="HVBC">#REF!</definedName>
    <definedName name="HVC">#REF!</definedName>
    <definedName name="HVL">#REF!</definedName>
    <definedName name="HVP">#REF!</definedName>
    <definedName name="I" localSheetId="12">#REF!</definedName>
    <definedName name="I">#REF!</definedName>
    <definedName name="i_">'[39]Tinh toan'!#REF!</definedName>
    <definedName name="I_p">#N/A</definedName>
    <definedName name="I2É6">[14]chitimc!#REF!</definedName>
    <definedName name="Ia">'[131]Giai trinh'!#REF!</definedName>
    <definedName name="Ic">'[39]Tinh toan'!#REF!</definedName>
    <definedName name="IDLAB_COST" localSheetId="12">#REF!</definedName>
    <definedName name="IDLAB_COST">#REF!</definedName>
    <definedName name="Ig">[70]PEDESB!#REF!</definedName>
    <definedName name="II">'[131]Giai trinh'!#REF!</definedName>
    <definedName name="IIa">'[131]Giai trinh'!#REF!</definedName>
    <definedName name="III">'[131]Giai trinh'!#REF!</definedName>
    <definedName name="IIIa">'[131]Giai trinh'!#REF!</definedName>
    <definedName name="ik">#REF!</definedName>
    <definedName name="im">'[39]Tinh toan'!#REF!</definedName>
    <definedName name="IMPORT">#N/A</definedName>
    <definedName name="IND_LAB" localSheetId="12">#REF!</definedName>
    <definedName name="IND_LAB">#REF!</definedName>
    <definedName name="INDMANP" localSheetId="12">#REF!</definedName>
    <definedName name="INDMANP">#REF!</definedName>
    <definedName name="INF">[234]REGION!#REF!</definedName>
    <definedName name="INPUT">#N/A</definedName>
    <definedName name="INPUT1">#N/A</definedName>
    <definedName name="inputCosti">#REF!</definedName>
    <definedName name="inputLf">#REF!</definedName>
    <definedName name="inputWTP">#REF!</definedName>
    <definedName name="INT">#REF!</definedName>
    <definedName name="InteriorWork">'[121]DGchitiet '!#REF!</definedName>
    <definedName name="IO" localSheetId="12">'[62]COAT&amp;WRAP-QIOT-#3'!#REF!</definedName>
    <definedName name="IO">'[63]COAT&amp;WRAP-QIOT-#3'!#REF!</definedName>
    <definedName name="is">'[39]Tinh toan'!#REF!</definedName>
    <definedName name="IV">'[131]Giai trinh'!#REF!</definedName>
    <definedName name="IVa">'[131]Giai trinh'!#REF!</definedName>
    <definedName name="IWTP">#REF!</definedName>
    <definedName name="j">#REF!</definedName>
    <definedName name="j356C8" localSheetId="12">#REF!</definedName>
    <definedName name="j356C8">#REF!</definedName>
    <definedName name="Jbrt">#REF!</definedName>
    <definedName name="Jg">#REF!</definedName>
    <definedName name="Jhinh">[65]DTHH!#REF!</definedName>
    <definedName name="jhnjnn">#N/A</definedName>
    <definedName name="Jnet">#REF!</definedName>
    <definedName name="Jyhinh">[65]DTHH!#REF!</definedName>
    <definedName name="k">#REF!</definedName>
    <definedName name="k_">'[39]Tinh toan'!#REF!</definedName>
    <definedName name="K_1">[235]!K_1</definedName>
    <definedName name="K_2">[235]!K_2</definedName>
    <definedName name="K_L">#REF!</definedName>
    <definedName name="k14s">[14]chitimc!#REF!</definedName>
    <definedName name="k2b">'[22]THPDMoi  (2)'!#REF!</definedName>
    <definedName name="KA">#N/A</definedName>
    <definedName name="KAE">#N/A</definedName>
    <definedName name="KAS">#N/A</definedName>
    <definedName name="Kclvt">[145]DT!#REF!</definedName>
    <definedName name="kcong" localSheetId="12">#REF!</definedName>
    <definedName name="kcong">#REF!</definedName>
    <definedName name="KcTieuChuan">[21]!KcTieuChuan</definedName>
    <definedName name="KDC">#REF!</definedName>
    <definedName name="kecot">[236]kecot!$A$7:$Q$47</definedName>
    <definedName name="kecot4">#REF!</definedName>
    <definedName name="KECOT5">#REF!</definedName>
    <definedName name="kecot6">#REF!</definedName>
    <definedName name="Kepcapcacloai">#REF!</definedName>
    <definedName name="ketcau4">#REF!</definedName>
    <definedName name="KETCAU5">#REF!</definedName>
    <definedName name="Ketcau6">#REF!</definedName>
    <definedName name="KH">#REF!</definedName>
    <definedName name="Kh_6t_1">'[237]Cong trinh'!#REF!</definedName>
    <definedName name="Kh_6t_10">'[237]Cong trinh'!#REF!</definedName>
    <definedName name="Kh_6t_11">'[237]Cong trinh'!#REF!</definedName>
    <definedName name="Kh_6t_12">'[237]Cong trinh'!#REF!</definedName>
    <definedName name="Kh_6t_17">'[237]Cong trinh'!#REF!</definedName>
    <definedName name="Kh_6t_19">'[237]Cong trinh'!#REF!</definedName>
    <definedName name="Kh_6t_2">'[237]Cong trinh'!#REF!</definedName>
    <definedName name="Kh_6t_3">'[237]Cong trinh'!#REF!</definedName>
    <definedName name="Kh_6t_4">'[237]Cong trinh'!#REF!</definedName>
    <definedName name="Kh_6t_5">'[237]Cong trinh'!#REF!</definedName>
    <definedName name="Kh_6t_6">'[237]Cong trinh'!#REF!</definedName>
    <definedName name="Kh_6t_7">'[237]Cong trinh'!#REF!</definedName>
    <definedName name="Kh_6t_8">'[237]Cong trinh'!#REF!</definedName>
    <definedName name="Kh_6t_9">'[237]Cong trinh'!#REF!</definedName>
    <definedName name="KH_Chang">#REF!</definedName>
    <definedName name="KH_DThap">#N/A</definedName>
    <definedName name="KH_DThap_10">#N/A</definedName>
    <definedName name="KH_DThap_11">#N/A</definedName>
    <definedName name="KH_DThap_12">#N/A</definedName>
    <definedName name="KH_DThap_13">#N/A</definedName>
    <definedName name="KH_DThap_14">#N/A</definedName>
    <definedName name="KH_DThap_16">#N/A</definedName>
    <definedName name="KH_DThap_17">#N/A</definedName>
    <definedName name="KH_DThap_18">#N/A</definedName>
    <definedName name="KH_DThap_19">#N/A</definedName>
    <definedName name="KH_DThap_2">#N/A</definedName>
    <definedName name="KH_DThap_20">#N/A</definedName>
    <definedName name="KH_DThap_21">#N/A</definedName>
    <definedName name="KH_DThap_22">#N/A</definedName>
    <definedName name="KH_DThap_23">#N/A</definedName>
    <definedName name="KH_DThap_24">#N/A</definedName>
    <definedName name="KH_DThap_25">#N/A</definedName>
    <definedName name="KH_DThap_26">#N/A</definedName>
    <definedName name="KH_DThap_27">#N/A</definedName>
    <definedName name="KH_DThap_3">#N/A</definedName>
    <definedName name="KH_DThap_4">#N/A</definedName>
    <definedName name="KH_DThap_5">#N/A</definedName>
    <definedName name="KH_DThap_6">#N/A</definedName>
    <definedName name="KH_DThap_7">#N/A</definedName>
    <definedName name="KH_DThap_8">#N/A</definedName>
    <definedName name="KH_DThap_9">#N/A</definedName>
    <definedName name="Kh_q3_1">'[237]Cong trinh'!#REF!</definedName>
    <definedName name="Kh_q3_10">'[237]Cong trinh'!#REF!</definedName>
    <definedName name="Kh_q3_11">'[237]Cong trinh'!#REF!</definedName>
    <definedName name="Kh_q3_12">'[237]Cong trinh'!#REF!</definedName>
    <definedName name="Kh_q3_17">'[237]Cong trinh'!#REF!</definedName>
    <definedName name="Kh_q3_19">'[237]Cong trinh'!#REF!</definedName>
    <definedName name="Kh_q3_2">'[237]Cong trinh'!#REF!</definedName>
    <definedName name="Kh_q3_3">'[237]Cong trinh'!#REF!</definedName>
    <definedName name="Kh_q3_4">'[237]Cong trinh'!#REF!</definedName>
    <definedName name="Kh_q3_5">'[237]Cong trinh'!#REF!</definedName>
    <definedName name="Kh_q3_6">'[237]Cong trinh'!#REF!</definedName>
    <definedName name="Kh_q3_7">'[237]Cong trinh'!#REF!</definedName>
    <definedName name="Kh_q3_8">'[237]Cong trinh'!#REF!</definedName>
    <definedName name="Kh_q3_9">'[237]Cong trinh'!#REF!</definedName>
    <definedName name="khac">2</definedName>
    <definedName name="khachhang">[238]dmcn!$A$7:$A$999</definedName>
    <definedName name="khanang">#REF!</definedName>
    <definedName name="Khanhdonnoitrunggiannoidieuchinh">#REF!</definedName>
    <definedName name="KHldatcat">#N/A</definedName>
    <definedName name="KHOA">'[179]DS THI SINH'!$H$4</definedName>
    <definedName name="khoan">'[45]he so'!$B$9</definedName>
    <definedName name="Khocau">'[80]Xuly Data'!#REF!</definedName>
    <definedName name="KHOILUONGTL">[239]TienLuong!$Q$7:$Q$2175</definedName>
    <definedName name="khong">#REF!</definedName>
    <definedName name="Khung">#REF!</definedName>
    <definedName name="khuvuc">'[110]Quy DPRR cu the11'!$D$15:$D$250</definedName>
    <definedName name="KIEU">#REF!</definedName>
    <definedName name="kj">#N/A</definedName>
    <definedName name="kk">[164]dghn!$A$4:$F$1528</definedName>
    <definedName name="kkk">#REF!</definedName>
    <definedName name="KL">#REF!</definedName>
    <definedName name="KL_1">[225]PA2!$D$6:$D$142</definedName>
    <definedName name="KL_2">[225]PA3!$D$6:$D$560</definedName>
    <definedName name="KL_C">[198]Sum!$F$1</definedName>
    <definedName name="KL_cau">[240]ptvt!$G$2:$G$47</definedName>
    <definedName name="kl_ME">#REF!</definedName>
    <definedName name="KLC">#REF!</definedName>
    <definedName name="klcau">'[241]ptvt-dg'!$H$14:$H$581</definedName>
    <definedName name="klctbb">#N/A</definedName>
    <definedName name="kld">'[241]ptvt-dg'!$H$585:$H$614</definedName>
    <definedName name="kldd1p">'[22]#REF'!#REF!</definedName>
    <definedName name="kldd3p">'[22]lam-moi'!#REF!</definedName>
    <definedName name="KLGT1">[31]BK04!#REF!</definedName>
    <definedName name="KLGT2">[31]BK04!#REF!</definedName>
    <definedName name="KLGT3">[31]BK04!#REF!</definedName>
    <definedName name="KLTHDN">#REF!</definedName>
    <definedName name="KLtru">[41]CHITIET!#REF!</definedName>
    <definedName name="KLVANKHUON">#REF!</definedName>
    <definedName name="KLVLD">[242]ChiTietDZ!$I$8:$I$1296</definedName>
    <definedName name="KLVLD1">[242]VuaBT!$H$7:$H$63</definedName>
    <definedName name="Kmay">[145]DT!#REF!</definedName>
    <definedName name="kmong">[22]giathanh1!#REF!</definedName>
    <definedName name="Knc">[145]DT!#REF!</definedName>
    <definedName name="kno">[72]gvl!$Q$59</definedName>
    <definedName name="ko">'[39]Tinh toan'!#REF!</definedName>
    <definedName name="kp">[243]Sheet1!TLTH</definedName>
    <definedName name="kp1ph">#REF!</definedName>
    <definedName name="Kpc">[145]DT!#REF!</definedName>
    <definedName name="KQ_Truong">#REF!</definedName>
    <definedName name="KS">#REF!</definedName>
    <definedName name="KSTK">#REF!</definedName>
    <definedName name="ktc">#N/A</definedName>
    <definedName name="Kte">#REF!</definedName>
    <definedName name="KTHD">'[244]khung ten TD'!#REF!</definedName>
    <definedName name="Kvc">[145]DT!#REF!</definedName>
    <definedName name="l">#REF!</definedName>
    <definedName name="L_mong">#REF!</definedName>
    <definedName name="l1d">#N/A</definedName>
    <definedName name="LABEL">#N/A</definedName>
    <definedName name="lan">#REF!</definedName>
    <definedName name="lanh_bq">'[122]truc tiep'!#REF!</definedName>
    <definedName name="lanh_bv">'[122]truc tiep'!#REF!</definedName>
    <definedName name="lanh_ck">'[122]truc tiep'!#REF!</definedName>
    <definedName name="lanh_d1">'[122]truc tiep'!#REF!</definedName>
    <definedName name="lanh_d2">'[122]truc tiep'!#REF!</definedName>
    <definedName name="lanh_d3">'[122]truc tiep'!#REF!</definedName>
    <definedName name="lanh_dl">'[122]truc tiep'!#REF!</definedName>
    <definedName name="lanh_kcs">'[122]truc tiep'!#REF!</definedName>
    <definedName name="lanh_nb">'[122]truc tiep'!#REF!</definedName>
    <definedName name="lanh_ngio">'[122]truc tiep'!#REF!</definedName>
    <definedName name="lanh_nv">'[122]truc tiep'!#REF!</definedName>
    <definedName name="lanh_t3">'[122]truc tiep'!#REF!</definedName>
    <definedName name="lanh_t4">'[122]truc tiep'!#REF!</definedName>
    <definedName name="lanh_t5">'[122]truc tiep'!#REF!</definedName>
    <definedName name="lanh_t6">'[122]truc tiep'!#REF!</definedName>
    <definedName name="lanh_tc">'[122]truc tiep'!#REF!</definedName>
    <definedName name="lanh_tm">'[122]truc tiep'!#REF!</definedName>
    <definedName name="lanh_vs">'[122]truc tiep'!#REF!</definedName>
    <definedName name="lanh_xh">'[122]truc tiep'!#REF!</definedName>
    <definedName name="lanhto">#REF!</definedName>
    <definedName name="lao_keo_dam_cau">#N/A</definedName>
    <definedName name="LaoLapDam">[41]TDinh!#REF!</definedName>
    <definedName name="lapa">'[23]CT Thang Mo'!$B$350:$H$350</definedName>
    <definedName name="lapb">'[23]CT Thang Mo'!$B$370:$H$370</definedName>
    <definedName name="lapc">'[23]CT Thang Mo'!$B$390:$H$390</definedName>
    <definedName name="laptram">#REF!</definedName>
    <definedName name="LargerSpan">IF('[194]Tổng kê'!XEY2&gt;'[194]Tổng kê'!XEY1,'[194]Tổng kê'!XEY2,'[194]Tổng kê'!XEY1)</definedName>
    <definedName name="Lc">'[39]Tinh toan'!#REF!</definedName>
    <definedName name="lcb_bq">'[122]truc tiep'!#REF!</definedName>
    <definedName name="lcb_bv">'[122]truc tiep'!#REF!</definedName>
    <definedName name="lcb_ck">'[122]truc tiep'!#REF!</definedName>
    <definedName name="lcb_d1">'[122]truc tiep'!#REF!</definedName>
    <definedName name="lcb_d2">'[122]truc tiep'!#REF!</definedName>
    <definedName name="lcb_d3">'[122]truc tiep'!#REF!</definedName>
    <definedName name="lcb_dl">'[122]truc tiep'!#REF!</definedName>
    <definedName name="lcb_kcs">'[122]truc tiep'!#REF!</definedName>
    <definedName name="lcb_nb">'[122]truc tiep'!#REF!</definedName>
    <definedName name="lcb_ngio">'[122]truc tiep'!#REF!</definedName>
    <definedName name="lcb_nv">'[122]truc tiep'!#REF!</definedName>
    <definedName name="lcb_t3">'[122]truc tiep'!#REF!</definedName>
    <definedName name="lcb_t4">'[122]truc tiep'!#REF!</definedName>
    <definedName name="lcb_t5">'[122]truc tiep'!#REF!</definedName>
    <definedName name="lcb_t6">'[122]truc tiep'!#REF!</definedName>
    <definedName name="lcb_tc">'[122]truc tiep'!#REF!</definedName>
    <definedName name="lcb_tm">'[122]truc tiep'!#REF!</definedName>
    <definedName name="lcb_vs">'[122]truc tiep'!#REF!</definedName>
    <definedName name="lcb_xh">'[122]truc tiep'!#REF!</definedName>
    <definedName name="Ldatcat">#N/A</definedName>
    <definedName name="ldn">'[39]Tinh toan'!#REF!</definedName>
    <definedName name="le_bq">'[122]truc tiep'!#REF!</definedName>
    <definedName name="le_bv">'[122]truc tiep'!#REF!</definedName>
    <definedName name="le_ck">'[122]truc tiep'!#REF!</definedName>
    <definedName name="le_d1">'[122]truc tiep'!#REF!</definedName>
    <definedName name="le_d2">'[122]truc tiep'!#REF!</definedName>
    <definedName name="le_d3">'[122]truc tiep'!#REF!</definedName>
    <definedName name="le_dl">'[122]truc tiep'!#REF!</definedName>
    <definedName name="le_kcs">'[122]truc tiep'!#REF!</definedName>
    <definedName name="le_nb">'[122]truc tiep'!#REF!</definedName>
    <definedName name="le_ngio">'[122]truc tiep'!#REF!</definedName>
    <definedName name="le_nv">'[122]truc tiep'!#REF!</definedName>
    <definedName name="le_t3">'[122]truc tiep'!#REF!</definedName>
    <definedName name="le_t4">'[122]truc tiep'!#REF!</definedName>
    <definedName name="le_t5">'[122]truc tiep'!#REF!</definedName>
    <definedName name="le_t6">'[122]truc tiep'!#REF!</definedName>
    <definedName name="le_tc">'[122]truc tiep'!#REF!</definedName>
    <definedName name="le_tm">'[122]truc tiep'!#REF!</definedName>
    <definedName name="le_vs">'[122]truc tiep'!#REF!</definedName>
    <definedName name="le_xh">'[122]truc tiep'!#REF!</definedName>
    <definedName name="Lf">'[245]Check C'!#REF!</definedName>
    <definedName name="LiendanhCAVICO">'[79]DSHD DH'!#REF!</definedName>
    <definedName name="LiendanhVUTRAC">#REF!</definedName>
    <definedName name="LinhI">'[246]Luong T1- 03'!$T$14:$AO$168</definedName>
    <definedName name="LinhII">'[246]Luong T2- 03'!$T$14:$AO$174</definedName>
    <definedName name="LinhIII">'[246]Luong T3- 03'!$T$14:$AO$179</definedName>
    <definedName name="LK_hathe">#REF!</definedName>
    <definedName name="LL">[70]PEDESB!#REF!</definedName>
    <definedName name="Lmk">#REF!</definedName>
    <definedName name="LN">#REF!</definedName>
    <definedName name="lnhuan">'[226]DG-Don vi'!#REF!</definedName>
    <definedName name="Lnsc">[78]GOCKEP!$A$3:$D$24</definedName>
    <definedName name="Lo">#REF!</definedName>
    <definedName name="LOAD">[70]PEDESB!#REF!</definedName>
    <definedName name="LOAI">#REF!</definedName>
    <definedName name="LOAI_BM">[171]NHATKY!#REF!</definedName>
    <definedName name="LoÁi_BQL">#REF!</definedName>
    <definedName name="LoÁi_CT">#REF!</definedName>
    <definedName name="LOAI_DUONG">#N/A</definedName>
    <definedName name="LOAI_MB">[171]NHATKY!#REF!</definedName>
    <definedName name="Loai_TD">#REF!</definedName>
    <definedName name="LoaiCT">#REF!</definedName>
    <definedName name="Loaiday">[247]LoaiDay!$B$3:$D$10</definedName>
    <definedName name="LoaixeH">#N/A</definedName>
    <definedName name="LoaixeXB">#N/A</definedName>
    <definedName name="LOAN">#REF!</definedName>
    <definedName name="LOAN.PL1">#REF!</definedName>
    <definedName name="LOAN.PL2">#REF!</definedName>
    <definedName name="LOAN1">#REF!</definedName>
    <definedName name="LOAN2">#REF!</definedName>
    <definedName name="lon">#REF!</definedName>
    <definedName name="lón2" localSheetId="12">[248]Temp!$B$3</definedName>
    <definedName name="lón2">[249]Temp!$B$3</definedName>
    <definedName name="lón3" localSheetId="12">[248]Temp!$B$4</definedName>
    <definedName name="lón3">[249]Temp!$B$4</definedName>
    <definedName name="lón5" localSheetId="12">[248]Temp!$B$6</definedName>
    <definedName name="lón5">[249]Temp!$B$6</definedName>
    <definedName name="long">'[250]CHIET TINH DZ 35 KV'!#REF!</definedName>
    <definedName name="LOOP">#N/A</definedName>
    <definedName name="lphu">'[47]Gia nhan cong'!$I$10</definedName>
    <definedName name="LPTDDA">#REF!</definedName>
    <definedName name="LPTDDT">#REF!</definedName>
    <definedName name="LPTDTK">#REF!</definedName>
    <definedName name="LRMC">#REF!</definedName>
    <definedName name="Ls">[251]Load!$G$29</definedName>
    <definedName name="lsb">'[39]Tinh toan'!#REF!</definedName>
    <definedName name="lsbn">'[39]Tinh toan'!#REF!</definedName>
    <definedName name="lset">'[39]Tinh toan'!#REF!</definedName>
    <definedName name="LT_TB">[252]TBA!#REF!</definedName>
    <definedName name="Ltt">'[80]Xuly Data'!#REF!</definedName>
    <definedName name="Luanthanh">#REF!</definedName>
    <definedName name="luoithep">'[20]Gia vat tu'!$D$59</definedName>
    <definedName name="luong">{"ÿÿÿÿÿ"}</definedName>
    <definedName name="luong1">[253]luong!$A$4:$BE$114</definedName>
    <definedName name="luong2">[253]luong!$A$4:$BE$114</definedName>
    <definedName name="luong3">[254]luong!$A$4:$BE$114</definedName>
    <definedName name="luulai">[255]XL4Poppy!$B$1:$B$16</definedName>
    <definedName name="luuthong">#REF!</definedName>
    <definedName name="lVC">#REF!</definedName>
    <definedName name="LX100N">'[26]CHIET TINH DZ'!#REF!</definedName>
    <definedName name="LXK">#REF!</definedName>
    <definedName name="m" localSheetId="12">#REF!</definedName>
    <definedName name="m">#REF!</definedName>
    <definedName name="M_CSCT">#REF!</definedName>
    <definedName name="M_TD">#REF!</definedName>
    <definedName name="M0.4">#REF!</definedName>
    <definedName name="m1_">'[39]Tinh toan'!#REF!</definedName>
    <definedName name="M10.1">#REF!</definedName>
    <definedName name="M10.1a">#REF!</definedName>
    <definedName name="M10.2">'[129]Giai trinh'!#REF!</definedName>
    <definedName name="M10.2a">'[129]Giai trinh'!#REF!</definedName>
    <definedName name="m102bnnc">'[22]lam-moi'!#REF!</definedName>
    <definedName name="m102bnvl">'[22]lam-moi'!#REF!</definedName>
    <definedName name="m10aamtc">'[22]t-h HA THE'!#REF!</definedName>
    <definedName name="m10aanc">'[22]lam-moi'!#REF!</definedName>
    <definedName name="M10aavc">'[256]CHITIET VL-NC-TT -1p'!#REF!</definedName>
    <definedName name="m10aavl">'[22]lam-moi'!#REF!</definedName>
    <definedName name="m10anc">'[22]lam-moi'!#REF!</definedName>
    <definedName name="m10avl">'[22]lam-moi'!#REF!</definedName>
    <definedName name="m10banc">'[22]lam-moi'!#REF!</definedName>
    <definedName name="m10bavl">'[22]lam-moi'!#REF!</definedName>
    <definedName name="M12.1">[130]GTTBA!$A$225</definedName>
    <definedName name="M12.1a">[130]GTTBA!$C$225</definedName>
    <definedName name="M12.2">[130]GTTBA!$A$197</definedName>
    <definedName name="M12.2a">[130]GTTBA!$C$197</definedName>
    <definedName name="m122bnnc">'[22]lam-moi'!#REF!</definedName>
    <definedName name="m122bnvl">'[22]lam-moi'!#REF!</definedName>
    <definedName name="m12aanc">'[22]lam-moi'!#REF!</definedName>
    <definedName name="m12aavl">'[22]lam-moi'!#REF!</definedName>
    <definedName name="m12anc">'[22]lam-moi'!#REF!</definedName>
    <definedName name="m12avl">'[22]lam-moi'!#REF!</definedName>
    <definedName name="M12ba3p">#REF!</definedName>
    <definedName name="m12banc">'[22]lam-moi'!#REF!</definedName>
    <definedName name="m12bavl">'[22]lam-moi'!#REF!</definedName>
    <definedName name="M12bb1p">#REF!</definedName>
    <definedName name="m12bbnc">'[22]lam-moi'!#REF!</definedName>
    <definedName name="m12bbvl">'[22]lam-moi'!#REF!</definedName>
    <definedName name="M12bnnc">'[22]#REF'!#REF!</definedName>
    <definedName name="M12bnvl">'[22]#REF'!#REF!</definedName>
    <definedName name="M12cbnc">#REF!</definedName>
    <definedName name="M12cbvl">#REF!</definedName>
    <definedName name="M14.1">[102]GTTBA!#REF!</definedName>
    <definedName name="M14.1a">[102]GTTBA!#REF!</definedName>
    <definedName name="M14.2">[102]GTTBA!#REF!</definedName>
    <definedName name="M14.2a">[102]GTTBA!#REF!</definedName>
    <definedName name="m142bnnc">'[22]lam-moi'!#REF!</definedName>
    <definedName name="m142bnvl">'[22]lam-moi'!#REF!</definedName>
    <definedName name="M14bb1p">#REF!</definedName>
    <definedName name="m14bbnc">'[22]lam-moi'!#REF!</definedName>
    <definedName name="M14bbvc">'[22]CHITIET VL-NC-TT -1p'!#REF!</definedName>
    <definedName name="m14bbvl">'[22]lam-moi'!#REF!</definedName>
    <definedName name="M16.2">[257]GTTBA!$A$114</definedName>
    <definedName name="M2H">#REF!</definedName>
    <definedName name="M8a">'[22]THPDMoi  (2)'!#REF!</definedName>
    <definedName name="M8aa">'[22]THPDMoi  (2)'!#REF!</definedName>
    <definedName name="m8aanc">#REF!</definedName>
    <definedName name="m8aavl">#REF!</definedName>
    <definedName name="m8amtc">'[22]t-h HA THE'!#REF!</definedName>
    <definedName name="m8anc">'[22]lam-moi'!#REF!</definedName>
    <definedName name="m8avl">'[22]lam-moi'!#REF!</definedName>
    <definedName name="MA_DML">#REF!</definedName>
    <definedName name="ma_nv">'[258]MA NV'!$B$3:$L$224</definedName>
    <definedName name="Ma3pnc">#REF!</definedName>
    <definedName name="Ma3pvl">#REF!</definedName>
    <definedName name="Maa3pnc">#REF!</definedName>
    <definedName name="Maa3pvl">#REF!</definedName>
    <definedName name="MACAP1">#REF!</definedName>
    <definedName name="MACAP2">#REF!</definedName>
    <definedName name="MACAP3">#REF!</definedName>
    <definedName name="MaCB">'[77]Luong VP'!$AF$9:$AG$112</definedName>
    <definedName name="macn">[169]dmcn!$A$7:$A$65536</definedName>
    <definedName name="macn_dd">[259]dmcn!$A$7:$C$999</definedName>
    <definedName name="MACRO">#N/A</definedName>
    <definedName name="madongcoctiepdiadatcap4">#REF!</definedName>
    <definedName name="MADONGIA">[239]TienLuong!$F$6:$F$2175</definedName>
    <definedName name="MaHieu">#REF!</definedName>
    <definedName name="mai" hidden="1">{"'Sheet1'!$L$16"}</definedName>
    <definedName name="MAJ_CON_EQP" localSheetId="12">#REF!</definedName>
    <definedName name="MAJ_CON_EQP">#REF!</definedName>
    <definedName name="MAKHPTHU">#REF!</definedName>
    <definedName name="MAKHPTRA">#REF!</definedName>
    <definedName name="malapxacong140">#REF!</definedName>
    <definedName name="MANHAPLOAI2">#REF!</definedName>
    <definedName name="MANXXMDEN">#REF!</definedName>
    <definedName name="MANXXMTRANG">#REF!</definedName>
    <definedName name="Masonry">'[121]DGchitiet '!#REF!</definedName>
    <definedName name="MAT" localSheetId="12">'[62]COAT&amp;WRAP-QIOT-#3'!#REF!</definedName>
    <definedName name="MAT">'[63]COAT&amp;WRAP-QIOT-#3'!#REF!</definedName>
    <definedName name="Mat_cau">#N/A</definedName>
    <definedName name="matit">[72]gvl!$Q$69</definedName>
    <definedName name="matk">[259]dmtk!$A$4:$A$1009</definedName>
    <definedName name="MATK_CD">[182]CANDOI!$A$7:$H$58</definedName>
    <definedName name="matk_du">[169]dmtk!$A$4:$C$65536</definedName>
    <definedName name="MATK_M">[75]MATK!$A$6:$C$292</definedName>
    <definedName name="matk_matk">[260]MATK!$A$6:$A$292</definedName>
    <definedName name="MAVANKHUON">#REF!</definedName>
    <definedName name="MAVL">'[261]Dinh Muc VT'!$F$4:$F$848</definedName>
    <definedName name="MAVLD">[242]ChiTietDZ!$D$8:$D$1296</definedName>
    <definedName name="MAVLD1">[242]VuaBT!$B$7:$B$63</definedName>
    <definedName name="MAVLTHDN">#REF!</definedName>
    <definedName name="mazut">'[45]he so'!$B$14</definedName>
    <definedName name="Mba1p">#REF!</definedName>
    <definedName name="Mba3p">#REF!</definedName>
    <definedName name="Mbb3p">#REF!</definedName>
    <definedName name="MBDB">#REF!</definedName>
    <definedName name="MBDBTDS">#REF!</definedName>
    <definedName name="MBDCD">#REF!</definedName>
    <definedName name="MBDCOT">#REF!</definedName>
    <definedName name="MBDCP">#REF!</definedName>
    <definedName name="MBDCT">#REF!</definedName>
    <definedName name="MBDCV">#REF!</definedName>
    <definedName name="mbdd">#REF!</definedName>
    <definedName name="MBDDAY">[262]DGXD!$B$25</definedName>
    <definedName name="MBDDC1">#REF!</definedName>
    <definedName name="MBDDC2">#REF!</definedName>
    <definedName name="MBDDC3">#REF!</definedName>
    <definedName name="MBDDC4">#REF!</definedName>
    <definedName name="MBDDCTC">#REF!</definedName>
    <definedName name="MBDDD">#REF!</definedName>
    <definedName name="MBDDH">#REF!</definedName>
    <definedName name="MBDDN">#REF!</definedName>
    <definedName name="MBDG">#REF!</definedName>
    <definedName name="mBDgach">[263]DGXCB!$B$20</definedName>
    <definedName name="MBDN">#REF!</definedName>
    <definedName name="MBDPK">#REF!</definedName>
    <definedName name="MBDSU">#REF!</definedName>
    <definedName name="MBDTD">#REF!</definedName>
    <definedName name="MBDTT">#REF!</definedName>
    <definedName name="MBDXA">#REF!</definedName>
    <definedName name="MBDXM">#REF!</definedName>
    <definedName name="mbegocday150">#REF!</definedName>
    <definedName name="mbegocday240">#REF!</definedName>
    <definedName name="mbegocday50">#REF!</definedName>
    <definedName name="mbegocday95">#REF!</definedName>
    <definedName name="mbegocdayhon240">#REF!</definedName>
    <definedName name="mbetonglotm100">#REF!</definedName>
    <definedName name="mbetonglotm150">#REF!</definedName>
    <definedName name="mbetonglotm50">#REF!</definedName>
    <definedName name="mbetongmac150">#REF!</definedName>
    <definedName name="mbetonlotm50">#REF!</definedName>
    <definedName name="Mbn1p">#REF!</definedName>
    <definedName name="mbnc">'[22]lam-moi'!#REF!</definedName>
    <definedName name="mbvl">'[22]lam-moi'!#REF!</definedName>
    <definedName name="mc">#REF!</definedName>
    <definedName name="Mcasea">'[39]Tinh toan'!#REF!</definedName>
    <definedName name="MCquaduong">[38]Tienlg!$B$228:$L$246</definedName>
    <definedName name="Mcr">'[39]Tinh toan'!#REF!</definedName>
    <definedName name="MD">'[39]Tinh toan'!#REF!</definedName>
    <definedName name="mdaodapdatcap1">#REF!</definedName>
    <definedName name="mdaodapdatcap2">#REF!</definedName>
    <definedName name="mdaodapdatcap3">#REF!</definedName>
    <definedName name="mdaodapdatcap4">#REF!</definedName>
    <definedName name="mdaodatcap1dt15sau2m">#REF!</definedName>
    <definedName name="mdaodatcap1dt15saum3">#REF!</definedName>
    <definedName name="mdaodatcap1ranhtiepdia">#REF!</definedName>
    <definedName name="mdaodatcap1sau1m">#REF!</definedName>
    <definedName name="mdaodatcap1sauhon1m">#REF!</definedName>
    <definedName name="mdaodatcap1saunhobang1m">#REF!</definedName>
    <definedName name="mdaodatcap1saunhobang2m">#REF!</definedName>
    <definedName name="mdaodatcap1saunhobang3m">#REF!</definedName>
    <definedName name="mdaodatcap2dt15sau2m">#REF!</definedName>
    <definedName name="mdaodatcap2dt15sau3m">#REF!</definedName>
    <definedName name="mdaodatcap2ranhtiepdia">#REF!</definedName>
    <definedName name="mdaodatcap2sau1m">#REF!</definedName>
    <definedName name="mdaodatcap2sauhon1m">#REF!</definedName>
    <definedName name="mdaodatcap2saunhobang1m">#REF!</definedName>
    <definedName name="mdaodatcap2saunhobang2m">#REF!</definedName>
    <definedName name="mdaodatcap2saunhobang3m">#REF!</definedName>
    <definedName name="mdaodatcap3dt15sau2m">#REF!</definedName>
    <definedName name="mdaodatcap3dt15sau3m">#REF!</definedName>
    <definedName name="mdaodatcap3ranhtiepdia">#REF!</definedName>
    <definedName name="mdaodatcap3sau1m">#REF!</definedName>
    <definedName name="mdaodatcap3sauhon1m">#REF!</definedName>
    <definedName name="mdaodatcap3saunhobang1m">#REF!</definedName>
    <definedName name="mdaodatcap3saunhobang2m">#REF!</definedName>
    <definedName name="mdaodatcap3saunhobang3m">#REF!</definedName>
    <definedName name="mdaodatcap4dt15sau2m">#REF!</definedName>
    <definedName name="mdaodatcap4dt15sau3m">#REF!</definedName>
    <definedName name="mdaodatcap4ranhtiepdia">#REF!</definedName>
    <definedName name="mdaodatcap4saonhobang1m">#REF!</definedName>
    <definedName name="mdaodatcap4sau1m">#REF!</definedName>
    <definedName name="mdaodatcap4sauhon1m">#REF!</definedName>
    <definedName name="mdaodatcap4saunhobang2m">#REF!</definedName>
    <definedName name="mdaodatcap4saunhobang3m">#REF!</definedName>
    <definedName name="mdaodattdc2">[263]DGXCB!$B$200</definedName>
    <definedName name="mdapdatcap1">#REF!</definedName>
    <definedName name="mdapdatcap1ranhtiepdia">#REF!</definedName>
    <definedName name="mdapdatcap2">#REF!</definedName>
    <definedName name="mdapdatcap2ranhtiepdia">#REF!</definedName>
    <definedName name="mdapdatcap3">#REF!</definedName>
    <definedName name="mdapdatcap3ranhtiepdia">#REF!</definedName>
    <definedName name="mdapdatcap4">#REF!</definedName>
    <definedName name="mdapdatcap4ranhtiepdia">#REF!</definedName>
    <definedName name="mdapdattdc2">[263]DGXCB!$B$205</definedName>
    <definedName name="mdaucot120">[262]DGXD!$B$653</definedName>
    <definedName name="mdaucot70">[262]DGXD!$B$652</definedName>
    <definedName name="MDC">'[39]Tinh toan'!#REF!</definedName>
    <definedName name="mdc_">'[39]Tinh toan'!#REF!</definedName>
    <definedName name="mdobetongmongneo">#REF!</definedName>
    <definedName name="mdobetongmongtrucocaucongtacm100">#REF!</definedName>
    <definedName name="mdobetongmongtrucocaucongtacm150">#REF!</definedName>
    <definedName name="mdobetongmongtrucocaucongtacm200">#REF!</definedName>
    <definedName name="mdobetongmongtrucocaucongtacm250">#REF!</definedName>
    <definedName name="mdobetongmongtrukhongcaucongtacm100">#REF!</definedName>
    <definedName name="mdobetongmongtrukhongcaucongtacm150">#REF!</definedName>
    <definedName name="mdobetongmongtrukhongcaucongtacm200">#REF!</definedName>
    <definedName name="mdobetongmongtrukhongcaucongtacm250">#REF!</definedName>
    <definedName name="mdongcoctiepdiadatcap1">#REF!</definedName>
    <definedName name="mdongcoctiepdiadatcap2">#REF!</definedName>
    <definedName name="mdongcoctiepdiadatcap3">#REF!</definedName>
    <definedName name="mdongcoctiepdiadatcap4">#REF!</definedName>
    <definedName name="MDT">#REF!</definedName>
    <definedName name="MDTa">#REF!</definedName>
    <definedName name="mdungcot10">#REF!</definedName>
    <definedName name="mdungcot12">#REF!</definedName>
    <definedName name="mdungcot14">#REF!</definedName>
    <definedName name="mdungcot16">#REF!</definedName>
    <definedName name="mdungcot18">#REF!</definedName>
    <definedName name="mdungcot20">#REF!</definedName>
    <definedName name="mdungcot678">#REF!</definedName>
    <definedName name="mdungcot8">#REF!</definedName>
    <definedName name="mdungcot910">#REF!</definedName>
    <definedName name="mdungcothon20">#REF!</definedName>
    <definedName name="mdungcothon20m">#REF!</definedName>
    <definedName name="mdungcotnhobang10m">#REF!</definedName>
    <definedName name="mdungcotnhobang12m">#REF!</definedName>
    <definedName name="mdungcotnhobang14m">#REF!</definedName>
    <definedName name="mdungcotnhobang16m">#REF!</definedName>
    <definedName name="mdungcotnhobang18m">#REF!</definedName>
    <definedName name="mdungcotnhobang20m">#REF!</definedName>
    <definedName name="mdungcotnhobang8m">#REF!</definedName>
    <definedName name="MENU1">#N/A</definedName>
    <definedName name="MENUVIEW">#N/A</definedName>
    <definedName name="mepdaucotnhobang120">#REF!</definedName>
    <definedName name="mepdaucotnhobang185">#REF!</definedName>
    <definedName name="mepdaucotnhobang240">#REF!</definedName>
    <definedName name="mepdaucotnhobang300">#REF!</definedName>
    <definedName name="mepdaucotnhobang35">#REF!</definedName>
    <definedName name="mepdaucotnhobang70">#REF!</definedName>
    <definedName name="MESSAGE">#N/A</definedName>
    <definedName name="MESSAGE1">#N/A</definedName>
    <definedName name="MESSAGE2">#N/A</definedName>
    <definedName name="MetalWork">'[121]DGchitiet '!#REF!</definedName>
    <definedName name="MF" localSheetId="12">'[62]COAT&amp;WRAP-QIOT-#3'!#REF!</definedName>
    <definedName name="MF">'[63]COAT&amp;WRAP-QIOT-#3'!#REF!</definedName>
    <definedName name="mfto1">'[39]Tinh toan'!#REF!</definedName>
    <definedName name="mfto2">'[39]Tinh toan'!#REF!</definedName>
    <definedName name="mg">'[39]Tinh toan'!#REF!</definedName>
    <definedName name="MG_A" localSheetId="12">#REF!</definedName>
    <definedName name="MG_A">#REF!</definedName>
    <definedName name="mg1h">'[39]Tinh toan'!#REF!</definedName>
    <definedName name="mg1l2">'[39]Tinh toan'!#REF!</definedName>
    <definedName name="mg1x">'[39]Tinh toan'!#REF!</definedName>
    <definedName name="mg2h">'[39]Tinh toan'!#REF!</definedName>
    <definedName name="mg2l2">'[39]Tinh toan'!#REF!</definedName>
    <definedName name="mg2x">'[39]Tinh toan'!#REF!</definedName>
    <definedName name="mgh">[264]dtxl!#REF!</definedName>
    <definedName name="mgiacongcotthepho18">#REF!</definedName>
    <definedName name="mgiacongcotthephon18mm">#REF!</definedName>
    <definedName name="mgiacongcottheplon">#REF!</definedName>
    <definedName name="mgiacongcotthepmongneohon18mm">#REF!</definedName>
    <definedName name="mgiacongcotthepmongneolon">#REF!</definedName>
    <definedName name="mgiacongcotthepmongneonho">#REF!</definedName>
    <definedName name="mgiacongcotthepmongneonhobang10mm">#REF!</definedName>
    <definedName name="mgiacongcotthepmongneonhobang18mm">#REF!</definedName>
    <definedName name="mgiacongcotthepmongneotb">#REF!</definedName>
    <definedName name="mgiacongcotthepnho">#REF!</definedName>
    <definedName name="mgiacongcotthepnhobang10">#REF!</definedName>
    <definedName name="mgiacongcotthepnhobang10mm">#REF!</definedName>
    <definedName name="mgiacongcotthepnhobang18">#REF!</definedName>
    <definedName name="mgiacongcotthepnhobang18mm">#REF!</definedName>
    <definedName name="mgiacongcottheptb">#REF!</definedName>
    <definedName name="mgn">'[39]Tinh toan'!#REF!</definedName>
    <definedName name="mh">'[39]Tinh toan'!#REF!</definedName>
    <definedName name="mi">#N/A</definedName>
    <definedName name="MIH">#REF!</definedName>
    <definedName name="MiscellaneousWork">'[121]DGchitiet '!#REF!</definedName>
    <definedName name="mkeocapvanxoan120">#REF!</definedName>
    <definedName name="mkeocapvanxoan16">#REF!</definedName>
    <definedName name="mkeocapvanxoan25">#REF!</definedName>
    <definedName name="mkeocapvanxoan35">#REF!</definedName>
    <definedName name="mkeocapvanxoan50">#REF!</definedName>
    <definedName name="mkeocapvanxoan70">#REF!</definedName>
    <definedName name="mkeocapvanxoan95">#REF!</definedName>
    <definedName name="mkeodayA16">#REF!</definedName>
    <definedName name="mkeodayA25">#REF!</definedName>
    <definedName name="mkeodayA35">#REF!</definedName>
    <definedName name="mkeodayA50">#REF!</definedName>
    <definedName name="mkeodayA70">#REF!</definedName>
    <definedName name="mkeodayA95">#REF!</definedName>
    <definedName name="mkeodayAC120">#REF!</definedName>
    <definedName name="mkeodayAC150">#REF!</definedName>
    <definedName name="mkeodayAC16">#REF!</definedName>
    <definedName name="mkeodayAC185">#REF!</definedName>
    <definedName name="mkeodayAC240">#REF!</definedName>
    <definedName name="mkeodayAC25">#REF!</definedName>
    <definedName name="mkeodayAC300">#REF!</definedName>
    <definedName name="mkeodayAC35">#REF!</definedName>
    <definedName name="mkeodayAC400">#REF!</definedName>
    <definedName name="mkeodayAC50">#REF!</definedName>
    <definedName name="mkeodayAC70">#REF!</definedName>
    <definedName name="mkeodayAC95">#REF!</definedName>
    <definedName name="mkeodaychongset16">#REF!</definedName>
    <definedName name="mkeodaychongset25">#REF!</definedName>
    <definedName name="mkeodaychongset35">#REF!</definedName>
    <definedName name="mkeodaychongset50">#REF!</definedName>
    <definedName name="mkeodayM120">#REF!</definedName>
    <definedName name="mkeodayM150">#REF!</definedName>
    <definedName name="mkeodayM16">#REF!</definedName>
    <definedName name="mkeodayM185">#REF!</definedName>
    <definedName name="mkeodayM240">#REF!</definedName>
    <definedName name="mkeodayM25">#REF!</definedName>
    <definedName name="mkeodayM35">#REF!</definedName>
    <definedName name="mkeodayM50">#REF!</definedName>
    <definedName name="mkeodayM70">#REF!</definedName>
    <definedName name="mkeodayM95">#REF!</definedName>
    <definedName name="ML">'[39]Tinh toan'!#REF!</definedName>
    <definedName name="ml_">'[39]Tinh toan'!#REF!</definedName>
    <definedName name="mlapbiencam">#REF!</definedName>
    <definedName name="mlapcaudao3pha">#REF!</definedName>
    <definedName name="mlapcode">#REF!</definedName>
    <definedName name="mlapdatmongneo">#REF!</definedName>
    <definedName name="mlapdayneo">#REF!</definedName>
    <definedName name="mlapdaytiepdia12">#REF!</definedName>
    <definedName name="mlapdaytiepdia12den14">#REF!</definedName>
    <definedName name="mlapdaytiepdia12den14mm">#REF!</definedName>
    <definedName name="mlapdaytiepdia16den18">#REF!</definedName>
    <definedName name="mlapdaytiepdia16den18mm">#REF!</definedName>
    <definedName name="mlapdaytiepdia810">#REF!</definedName>
    <definedName name="mlapdaytiepdia8den10">#REF!</definedName>
    <definedName name="mlapdaytiepdia8den10mm">#REF!</definedName>
    <definedName name="mlapkhoadoday240">#REF!</definedName>
    <definedName name="mlapkhoadoday70">#REF!</definedName>
    <definedName name="mlapsu10cotLT">#REF!</definedName>
    <definedName name="mlapsu10cottron">#REF!</definedName>
    <definedName name="mlapsu10cotvuong">#REF!</definedName>
    <definedName name="mlapsu20cotLT">#REF!</definedName>
    <definedName name="mlapsu20cotvuong">#REF!</definedName>
    <definedName name="mlapsu2bat">#REF!</definedName>
    <definedName name="mlapsu35cotLT">#REF!</definedName>
    <definedName name="mlapsu35cotvuong">#REF!</definedName>
    <definedName name="mlapsu5bat">#REF!</definedName>
    <definedName name="mlapsudo2bat">#REF!</definedName>
    <definedName name="mlapsudo5bat">[262]DGXD!$B$402</definedName>
    <definedName name="mlapsuhathe">#REF!</definedName>
    <definedName name="mlapsuneo2bat">#REF!</definedName>
    <definedName name="mlapsuneo5bat">#REF!</definedName>
    <definedName name="mlapxacong1000">#REF!</definedName>
    <definedName name="mlapxacong140">#REF!</definedName>
    <definedName name="mlapxacong230">#REF!</definedName>
    <definedName name="mlapxacong320">#REF!</definedName>
    <definedName name="mlapxacong410">#REF!</definedName>
    <definedName name="mlapxacong500">#REF!</definedName>
    <definedName name="mlapxacong750">#REF!</definedName>
    <definedName name="mlapxacotcng140">[263]DGXCB!$B$337</definedName>
    <definedName name="mlapxacotcong140">#REF!</definedName>
    <definedName name="mlapxacotdup1000">#REF!</definedName>
    <definedName name="mlapxacotdup140">#REF!</definedName>
    <definedName name="mlapxacotdup230">#REF!</definedName>
    <definedName name="mlapxacotdup320">#REF!</definedName>
    <definedName name="mlapxacotdup410">#REF!</definedName>
    <definedName name="mlapxacotdup500">#REF!</definedName>
    <definedName name="mlapxacotdup750">#REF!</definedName>
    <definedName name="mlapxado100">#REF!</definedName>
    <definedName name="mlapxado140">#REF!</definedName>
    <definedName name="mlapxado230">#REF!</definedName>
    <definedName name="mlapxado25">#REF!</definedName>
    <definedName name="mlapxado320">#REF!</definedName>
    <definedName name="mlapxado410">#REF!</definedName>
    <definedName name="mlapxado50">#REF!</definedName>
    <definedName name="mlapxado500">#REF!</definedName>
    <definedName name="mlapxaneo100">#REF!</definedName>
    <definedName name="mlapxaneo140">#REF!</definedName>
    <definedName name="mlapxaneo230">#REF!</definedName>
    <definedName name="mlapxaneo25">#REF!</definedName>
    <definedName name="mlapxaneo320">#REF!</definedName>
    <definedName name="mlapxaneo410">#REF!</definedName>
    <definedName name="mlapxaneo50">#REF!</definedName>
    <definedName name="mlapxaneo500">#REF!</definedName>
    <definedName name="mmid">'[39]Tinh toan'!#REF!</definedName>
    <definedName name="mmm">[22]giathanh1!#REF!</definedName>
    <definedName name="MN">#REF!</definedName>
    <definedName name="mnoicot">#REF!</definedName>
    <definedName name="MNTHTH">[192]Solieu!$E$27</definedName>
    <definedName name="MNTN">'[80]Xuly Data'!#REF!</definedName>
    <definedName name="MNTT">'[80]Xuly Data'!#REF!</definedName>
    <definedName name="Mo_BinhDien">[41]CHITIET!#REF!</definedName>
    <definedName name="Mo5_BinhDien">[41]CHITIET!#REF!</definedName>
    <definedName name="moc">'[20]Gia vat tu'!$D$93</definedName>
    <definedName name="mocchau">#REF!</definedName>
    <definedName name="MODIFY">#N/A</definedName>
    <definedName name="Module1.giagoc">[177]!Module1.giagoc</definedName>
    <definedName name="Module1.giatamtinh">[177]!Module1.giatamtinh</definedName>
    <definedName name="Moi">[41]TDinh!#REF!</definedName>
    <definedName name="MoM0">[41]CHITIET!#REF!</definedName>
    <definedName name="MOMENT">[70]PEDESB!#REF!</definedName>
    <definedName name="Mong">#REF!</definedName>
    <definedName name="Mong04">[42]Mong!#REF!</definedName>
    <definedName name="mongbang">#REF!</definedName>
    <definedName name="mongdon">#REF!</definedName>
    <definedName name="MongTram">#REF!</definedName>
    <definedName name="mophanchi">'[45]he so'!$B$17</definedName>
    <definedName name="Morong">[78]GOCKEP!$A$45:$D$62</definedName>
    <definedName name="Morong4054_85">#N/A</definedName>
    <definedName name="morong4054_98">#N/A</definedName>
    <definedName name="Moùng">#REF!</definedName>
    <definedName name="mp1x25">'[22]dongia (2)'!#REF!</definedName>
    <definedName name="mr">[265]Kieu1!#REF!</definedName>
    <definedName name="mraidayac95">[262]DGXD!$B$606</definedName>
    <definedName name="ms">'[266]btraR,f'!$B$25:$J$38</definedName>
    <definedName name="MSCT">#REF!</definedName>
    <definedName name="mst">[267]dmcn!#REF!</definedName>
    <definedName name="MSTK">#REF!</definedName>
    <definedName name="MTC">[185]Sheet2!#REF!</definedName>
    <definedName name="MTC1P">'[22]TONG HOP VL-NC TT'!#REF!</definedName>
    <definedName name="MTC3P">'[22]TONG HOP VL-NC TT'!#REF!</definedName>
    <definedName name="MTcat">[102]GTTBA!#REF!</definedName>
    <definedName name="MTCata">[102]GTTBA!#REF!</definedName>
    <definedName name="Mtccau">[166]ptm!$B$1:$J$16384</definedName>
    <definedName name="mtcdongcoctiepdia">#REF!</definedName>
    <definedName name="mtcdongcoctiepdiadatcap1">#REF!</definedName>
    <definedName name="mtcdongcoctiepdiadatcap2">#REF!</definedName>
    <definedName name="mtcdongcoctiepdiadatcap3">#REF!</definedName>
    <definedName name="mtcdongcoctiepdiadatcap4">#REF!</definedName>
    <definedName name="mtcgiacongcotthephon18mm">#REF!</definedName>
    <definedName name="mtcgiacongcottheplon">#REF!</definedName>
    <definedName name="mtcgiacongcotthepmongneohon18mm">#REF!</definedName>
    <definedName name="mtcgiacongcotthepmongneonho">#REF!</definedName>
    <definedName name="mtcgiacongcotthepmongneonhobang10mm">#REF!</definedName>
    <definedName name="mtcgiacongcotthepmongneonhobang18mm">#REF!</definedName>
    <definedName name="mtcgiacongcotthepmongneotb">#REF!</definedName>
    <definedName name="mtcgiacongcotthepnho">#REF!</definedName>
    <definedName name="mtcgiacongcotthepnhobang10mm">#REF!</definedName>
    <definedName name="mtcgiacongcotthepnhobang18mm">#REF!</definedName>
    <definedName name="mtcgiacongcottheptb">#REF!</definedName>
    <definedName name="mtcgicongcotthepmongneolon">#REF!</definedName>
    <definedName name="MTCHC">[22]TNHCHINH!$K$38</definedName>
    <definedName name="mtclapsu10cotLT">#REF!</definedName>
    <definedName name="mtclapsu20cotLT">#REF!</definedName>
    <definedName name="mtclapsu35cotLT">#REF!</definedName>
    <definedName name="MTCLD">#REF!</definedName>
    <definedName name="MTCMB">'[22]#REF'!#REF!</definedName>
    <definedName name="MTCNT">[133]DLDT!$B$2</definedName>
    <definedName name="MTCT">#REF!</definedName>
    <definedName name="mthuhoisudung35kV">[268]DGXD!$B$863</definedName>
    <definedName name="mthuxado25kg">[268]DGXD!$B$843</definedName>
    <definedName name="mthuxaneo100kg">[268]DGXD!$B$850</definedName>
    <definedName name="mtk">'[269]Tai khoan'!$B$6:$B$171</definedName>
    <definedName name="MTMAC12">#REF!</definedName>
    <definedName name="MTN">#REF!</definedName>
    <definedName name="mtr">'[22]TH XL'!#REF!</definedName>
    <definedName name="mtram">#REF!</definedName>
    <definedName name="Mtran">'[39]Tinh toan'!#REF!</definedName>
    <definedName name="MTXL">#REF!</definedName>
    <definedName name="MUA">#REF!</definedName>
    <definedName name="MUI">#REF!</definedName>
    <definedName name="MuyBulong">#REF!</definedName>
    <definedName name="Muycat">#REF!</definedName>
    <definedName name="Muyep">#REF!</definedName>
    <definedName name="mvanchuyen500">#REF!</definedName>
    <definedName name="mvanchuyenbetongducsan100">#REF!</definedName>
    <definedName name="mvanchuyenbetongducsan300">#REF!</definedName>
    <definedName name="mvanchuyenbetongducsan500">#REF!</definedName>
    <definedName name="mvanchuyenbetongducsanhon500">#REF!</definedName>
    <definedName name="mvanchuyencatden100">#REF!</definedName>
    <definedName name="mvanchuyencatden300">#REF!</definedName>
    <definedName name="mvanchuyencatden500">#REF!</definedName>
    <definedName name="mvanchuyencatdenhon500">#REF!</definedName>
    <definedName name="mvanchuyencatvang100">#REF!</definedName>
    <definedName name="mvanchuyencatvang300">#REF!</definedName>
    <definedName name="mvanchuyencatvang500">#REF!</definedName>
    <definedName name="mvanchuyencatvanghon500">#REF!</definedName>
    <definedName name="mvanchuyencoppha100">#REF!</definedName>
    <definedName name="mvanchuyencoppha300">#REF!</definedName>
    <definedName name="mvanchuyencoppha500">#REF!</definedName>
    <definedName name="mvanchuyencopphahon500">#REF!</definedName>
    <definedName name="mvanchuyencot100">#REF!</definedName>
    <definedName name="mvanchuyencot300">#REF!</definedName>
    <definedName name="mvanchuyencot300m">[270]DGXDCB!$B$149</definedName>
    <definedName name="mvanchuyencot500">#REF!</definedName>
    <definedName name="mvanchuyencothon500">#REF!</definedName>
    <definedName name="mvanchuyencotthep100">#REF!</definedName>
    <definedName name="mvanchuyencotthep300">#REF!</definedName>
    <definedName name="mvanchuyencotthep500">#REF!</definedName>
    <definedName name="mvanchuyencotthephon500">#REF!</definedName>
    <definedName name="mvanchuyendadam100">#REF!</definedName>
    <definedName name="mvanchuyendadam300">#REF!</definedName>
    <definedName name="mvanchuyendadam500">#REF!</definedName>
    <definedName name="mvanchuyendadamhon500">#REF!</definedName>
    <definedName name="mvanchuyendahoc100">#REF!</definedName>
    <definedName name="mvanchuyendahoc300">#REF!</definedName>
    <definedName name="mvanchuyendahoc500">#REF!</definedName>
    <definedName name="mvanchuyendahochon500">#REF!</definedName>
    <definedName name="mvanchuyenday100">#REF!</definedName>
    <definedName name="mvanchuyenday300">#REF!</definedName>
    <definedName name="mvanchuyenday500">#REF!</definedName>
    <definedName name="mvanchuyendaydan100">#REF!</definedName>
    <definedName name="mvanchuyendaydan300">#REF!</definedName>
    <definedName name="mvanchuyendaydan500">#REF!</definedName>
    <definedName name="mvanchuyendaydanhon500">#REF!</definedName>
    <definedName name="mvanchuyendayneo100">#REF!</definedName>
    <definedName name="mvanchuyendayneo300">#REF!</definedName>
    <definedName name="mvanchuyendayneo500">#REF!</definedName>
    <definedName name="mvanchuyendungcu100">#REF!</definedName>
    <definedName name="mvanchuyendungcu300">#REF!</definedName>
    <definedName name="mvanchuyendungcu500">#REF!</definedName>
    <definedName name="mvanchuyendungcuhon500">#REF!</definedName>
    <definedName name="mvanchuyengach100">#REF!</definedName>
    <definedName name="mvanchuyengach300">#REF!</definedName>
    <definedName name="mvanchuyengach500">#REF!</definedName>
    <definedName name="mvanchuyengachhon500">#REF!</definedName>
    <definedName name="mvanchuyennuoc100">#REF!</definedName>
    <definedName name="mvanchuyennuoc300">#REF!</definedName>
    <definedName name="mvanchuyennuoc500">#REF!</definedName>
    <definedName name="mvanchuyennuochon500">#REF!</definedName>
    <definedName name="mvanchuyenphukien100">#REF!</definedName>
    <definedName name="mvanchuyenphukien300">#REF!</definedName>
    <definedName name="mvanchuyenphukien500">#REF!</definedName>
    <definedName name="mvanchuyenphukienhon500">#REF!</definedName>
    <definedName name="mvanchuyensu100">#REF!</definedName>
    <definedName name="mvanchuyensu300">#REF!</definedName>
    <definedName name="mvanchuyensu500">#REF!</definedName>
    <definedName name="mvanchuyensuhon500">#REF!</definedName>
    <definedName name="mvanchuyentiepdia100">#REF!</definedName>
    <definedName name="mvanchuyentiepdia300">#REF!</definedName>
    <definedName name="mvanchuyentiepdia500">#REF!</definedName>
    <definedName name="mvanchuyenxa100">#REF!</definedName>
    <definedName name="mvanchuyenxa300">#REF!</definedName>
    <definedName name="mvanchuyenxa500">#REF!</definedName>
    <definedName name="mvanchuyenxahon500">#REF!</definedName>
    <definedName name="mvanchuyenximang100">#REF!</definedName>
    <definedName name="mvanchuyenximang100m">#REF!</definedName>
    <definedName name="mvanchuyenximang300">#REF!</definedName>
    <definedName name="mvanchuyenximang300m">#REF!</definedName>
    <definedName name="mvanchuyenximang500">#REF!</definedName>
    <definedName name="mvanchuyenximang500m">#REF!</definedName>
    <definedName name="mvanchuyenximanghon500">#REF!</definedName>
    <definedName name="mvanchuyenximanghon500m">#REF!</definedName>
    <definedName name="mvanchuyexa500">#REF!</definedName>
    <definedName name="mvankhuon">#REF!</definedName>
    <definedName name="MVC">[185]Sheet2!#REF!</definedName>
    <definedName name="mvcdatcap1culy100">#REF!</definedName>
    <definedName name="mvcdatcap1culy300">#REF!</definedName>
    <definedName name="mvcdatcap1culy500">#REF!</definedName>
    <definedName name="mvcdatcap1culyhon500">#REF!</definedName>
    <definedName name="mvcdatcap2culy100">#REF!</definedName>
    <definedName name="mvcdatcap2culy300">#REF!</definedName>
    <definedName name="mvcdatcap2culy500">#REF!</definedName>
    <definedName name="mvcdatcap2culyhon500">#REF!</definedName>
    <definedName name="mvcdatcap3culy100">#REF!</definedName>
    <definedName name="mvcdatcap3culy300">#REF!</definedName>
    <definedName name="mvcdatcap3culy500">#REF!</definedName>
    <definedName name="mvcdatcap3culyhon500">#REF!</definedName>
    <definedName name="mvcdatcap4culy100">#REF!</definedName>
    <definedName name="mvcdatcap4culy300">#REF!</definedName>
    <definedName name="mvcdatcap4culy500">#REF!</definedName>
    <definedName name="mvcdatcap4culyhon500">#REF!</definedName>
    <definedName name="MVCDAY100">[262]DGXD!$B$138</definedName>
    <definedName name="MVCSU300">[262]DGXD!$B$134</definedName>
    <definedName name="MVCXA300">[271]DGXD!$B$104</definedName>
    <definedName name="mvuotduonghon10mday150">#REF!</definedName>
    <definedName name="mvuotduonghon10mday240">#REF!</definedName>
    <definedName name="mvuotduonghon10mday50">#REF!</definedName>
    <definedName name="mvuotduonghon10mday95">#REF!</definedName>
    <definedName name="mvuotduonghon10mdayhon240">#REF!</definedName>
    <definedName name="mvuotduongnhobang10m">#REF!</definedName>
    <definedName name="mvuotduongnhobang10mday150">#REF!</definedName>
    <definedName name="mvuotduongnhobang10mday240">#REF!</definedName>
    <definedName name="mvuotduongnhobang10mday50">#REF!</definedName>
    <definedName name="mvuotduongnhobang10mday95">#REF!</definedName>
    <definedName name="mvuotduongnhobang10mdayhon240">#REF!</definedName>
    <definedName name="mvuotduongotolonhon10mday95">[262]DGXD!$B$579</definedName>
    <definedName name="mvuotduongotonhobang5mday150">#REF!</definedName>
    <definedName name="mvuotduongotonhobang5mday240">#REF!</definedName>
    <definedName name="mvuotduongotonhobang5mday50">#REF!</definedName>
    <definedName name="mvuotduongotonhobang5mday95">#REF!</definedName>
    <definedName name="mvuotduongotonhobang5mdayhon240">#REF!</definedName>
    <definedName name="mvuotDZ35day150">#REF!</definedName>
    <definedName name="mvuotDZ35day240">#REF!</definedName>
    <definedName name="mvuotDZ35day50">#REF!</definedName>
    <definedName name="mvuotDZ35day95">#REF!</definedName>
    <definedName name="mvuotDZ35dayhon240">#REF!</definedName>
    <definedName name="mvuotDZthongtinday150">#REF!</definedName>
    <definedName name="mvuotDZthongtinday240">#REF!</definedName>
    <definedName name="mvuotDZthongtinday50">#REF!</definedName>
    <definedName name="mvuotDZthongtinday95">#REF!</definedName>
    <definedName name="mvuotDZthongtindayhon240">#REF!</definedName>
    <definedName name="mvuotsongnhobang300mday150">#REF!</definedName>
    <definedName name="mvuotsongnhobang300mday240">#REF!</definedName>
    <definedName name="mvuotsongnhobang300mday95">#REF!</definedName>
    <definedName name="mvuotsongnhobang300mdayhon240">#REF!</definedName>
    <definedName name="mvuotTTday50">[272]DGXCB!$B$550</definedName>
    <definedName name="mw_">'[39]Tinh toan'!#REF!</definedName>
    <definedName name="mw1_">'[39]Tinh toan'!#REF!</definedName>
    <definedName name="mx">'[39]Tinh toan'!#REF!</definedName>
    <definedName name="my">[273]XL4Poppy!$A$15</definedName>
    <definedName name="myle">#REF!</definedName>
    <definedName name="n">#REF!</definedName>
    <definedName name="n_1">#N/A</definedName>
    <definedName name="n_2">#N/A</definedName>
    <definedName name="n_3">#N/A</definedName>
    <definedName name="N.M14.1">[102]GTTBA!#REF!</definedName>
    <definedName name="N.M14.2">[102]GTTBA!#REF!</definedName>
    <definedName name="N.MTCat">[102]GTTBA!#REF!</definedName>
    <definedName name="N.XK1">#REF!</definedName>
    <definedName name="N1.XK1">#REF!</definedName>
    <definedName name="N1IN">'[22]TONGKE3p '!$U$295</definedName>
    <definedName name="n1pig">#REF!</definedName>
    <definedName name="n1pignc">'[22]lam-moi'!#REF!</definedName>
    <definedName name="N1pIGvc">#REF!</definedName>
    <definedName name="n1pigvl">'[22]lam-moi'!#REF!</definedName>
    <definedName name="n1pind">#REF!</definedName>
    <definedName name="n1pindnc">'[22]lam-moi'!#REF!</definedName>
    <definedName name="N1pINDvc">#REF!</definedName>
    <definedName name="n1pindvl">'[22]lam-moi'!#REF!</definedName>
    <definedName name="n1ping">#REF!</definedName>
    <definedName name="n1pingnc">'[22]lam-moi'!#REF!</definedName>
    <definedName name="N1pINGvc">#REF!</definedName>
    <definedName name="n1pingvl">'[22]lam-moi'!#REF!</definedName>
    <definedName name="n1pint">#REF!</definedName>
    <definedName name="n1pintnc">'[22]lam-moi'!#REF!</definedName>
    <definedName name="N1pINTvc">'[178]CHITIET VL-NC-TT -1p'!#REF!</definedName>
    <definedName name="n1pintvl">'[22]lam-moi'!#REF!</definedName>
    <definedName name="N1pNLnc">'[178]CHITIET VL-NC-TT -1p'!#REF!</definedName>
    <definedName name="N1pNLvc">'[178]CHITIET VL-NC-TT -1p'!#REF!</definedName>
    <definedName name="N1pNLvl">'[178]CHITIET VL-NC-TT -1p'!#REF!</definedName>
    <definedName name="n24nc">'[22]lam-moi'!#REF!</definedName>
    <definedName name="n24vl">'[22]lam-moi'!#REF!</definedName>
    <definedName name="n2mignc">'[22]lam-moi'!#REF!</definedName>
    <definedName name="n2migvl">'[22]lam-moi'!#REF!</definedName>
    <definedName name="n2min1nc">'[22]lam-moi'!#REF!</definedName>
    <definedName name="n2min1vl">'[22]lam-moi'!#REF!</definedName>
    <definedName name="nanghang">[20]PhÇnCK!#REF!</definedName>
    <definedName name="nc">#REF!</definedName>
    <definedName name="nc_betong200">'[87]TT-35KV+TBA'!#REF!</definedName>
    <definedName name="nc_btm10">#REF!</definedName>
    <definedName name="nc_btm100">#REF!</definedName>
    <definedName name="nc_cotpha">[127]TT_10KV!$H$329</definedName>
    <definedName name="NC_CSCT">#REF!</definedName>
    <definedName name="NC_CTXD">#REF!</definedName>
    <definedName name="NC_RD">#REF!</definedName>
    <definedName name="NC_TD">#REF!</definedName>
    <definedName name="NC.DMC">[102]GTTBA!#REF!</definedName>
    <definedName name="NC.GTTMC">[102]GTTBA!#REF!</definedName>
    <definedName name="NC.I">'[131]Giai trinh'!#REF!</definedName>
    <definedName name="NC.II">'[131]Giai trinh'!#REF!</definedName>
    <definedName name="NC.III">'[131]Giai trinh'!#REF!</definedName>
    <definedName name="NC.IV">'[131]Giai trinh'!#REF!</definedName>
    <definedName name="NC.M10.1">#REF!</definedName>
    <definedName name="NC.M10.2">'[129]Giai trinh'!#REF!</definedName>
    <definedName name="NC.M12.1">[130]GTTBA!$I$252</definedName>
    <definedName name="NC.M12.2">[130]GTTBA!$I$224</definedName>
    <definedName name="NC.M14.1">[102]GTTBA!#REF!</definedName>
    <definedName name="NC.M14.2">[102]GTTBA!#REF!</definedName>
    <definedName name="NC.MDT">#REF!</definedName>
    <definedName name="NC.MTCat">[102]GTTBA!#REF!</definedName>
    <definedName name="NC.T1C.CDFD">[102]GTTBA!#REF!</definedName>
    <definedName name="NC.T1C.M14">[102]GTTBA!#REF!</definedName>
    <definedName name="NC.T1C.M16">[257]GTTBA!$I$156</definedName>
    <definedName name="NC.TTC">[102]GTTBA!#REF!</definedName>
    <definedName name="NC.V">'[131]Giai trinh'!#REF!</definedName>
    <definedName name="NC.VI">'[131]Giai trinh'!#REF!</definedName>
    <definedName name="NC.VII">'[131]Giai trinh'!#REF!</definedName>
    <definedName name="NC.VIII">'[131]Giai trinh'!#REF!</definedName>
    <definedName name="NC.X.CSV">[102]GTTBA!#REF!</definedName>
    <definedName name="NC.XL">[102]GTTBA!#REF!</definedName>
    <definedName name="nc12m">'[53]CHITIET-DZ04'!$K$22</definedName>
    <definedName name="nc1nc">'[22]lam-moi'!#REF!</definedName>
    <definedName name="nc1p">#REF!</definedName>
    <definedName name="nc1vl">'[22]lam-moi'!#REF!</definedName>
    <definedName name="nc24nc">'[22]lam-moi'!#REF!</definedName>
    <definedName name="nc24vl">'[22]lam-moi'!#REF!</definedName>
    <definedName name="nc3_5">'[124]Vat tu'!$B$17</definedName>
    <definedName name="nc3p">#REF!</definedName>
    <definedName name="NCBD">'[185]DZ 0.4'!#REF!</definedName>
    <definedName name="NCBD100">#REF!</definedName>
    <definedName name="NCBD200">#REF!</definedName>
    <definedName name="NCBD250">#REF!</definedName>
    <definedName name="NCBDB">#REF!</definedName>
    <definedName name="ncBDBTDS">#REF!</definedName>
    <definedName name="NCBDCD">#REF!</definedName>
    <definedName name="NCBDCOT">#REF!</definedName>
    <definedName name="NCBDCP">#REF!</definedName>
    <definedName name="NCBDCT">#REF!</definedName>
    <definedName name="NCBDCV">#REF!</definedName>
    <definedName name="ncbdd">#REF!</definedName>
    <definedName name="NCBDDAY">[262]DGXD!$E$25</definedName>
    <definedName name="NCBDDC1">#REF!</definedName>
    <definedName name="NCBDDC2">#REF!</definedName>
    <definedName name="NCBDDC3">#REF!</definedName>
    <definedName name="NCBDDC4">#REF!</definedName>
    <definedName name="NCBDDCTC">#REF!</definedName>
    <definedName name="NCBDDD">[274]DGXDCB!#REF!</definedName>
    <definedName name="NCBDDH">#REF!</definedName>
    <definedName name="NCBDDN">#REF!</definedName>
    <definedName name="NCBDG">#REF!</definedName>
    <definedName name="ncBDgach">[263]DGXCB!$E$20</definedName>
    <definedName name="NCBDN">#REF!</definedName>
    <definedName name="NCBDPK">#REF!</definedName>
    <definedName name="NCBDSU">#REF!</definedName>
    <definedName name="NCBDTD">#REF!</definedName>
    <definedName name="NCBDTT">#REF!</definedName>
    <definedName name="NCBDXA">#REF!</definedName>
    <definedName name="NCBDXM">#REF!</definedName>
    <definedName name="ncbegocday150">#REF!</definedName>
    <definedName name="ncbegocday240">#REF!</definedName>
    <definedName name="ncbegocday50">#REF!</definedName>
    <definedName name="ncbegocday95">#REF!</definedName>
    <definedName name="ncbegocdayhon240">#REF!</definedName>
    <definedName name="ncbetongcocaucongtac">#REF!</definedName>
    <definedName name="ncbetonglot">#REF!</definedName>
    <definedName name="ncbetonglotm100">#REF!</definedName>
    <definedName name="ncbetonglotm150">#REF!</definedName>
    <definedName name="ncbetonglotm50">#REF!</definedName>
    <definedName name="ncbt">'[275]CHIET TINH TBA '!#REF!</definedName>
    <definedName name="NCcap0.7">#REF!</definedName>
    <definedName name="NCcap1">#REF!</definedName>
    <definedName name="nccs">#REF!</definedName>
    <definedName name="NCCT3p">#REF!</definedName>
    <definedName name="NCCto">'[42]THVL-NC'!#REF!</definedName>
    <definedName name="ncdaodapdatcap1">#REF!</definedName>
    <definedName name="ncdaodapdatcap2">#REF!</definedName>
    <definedName name="ncdaodapdatcap3">#REF!</definedName>
    <definedName name="ncdaodapdatcap4">#REF!</definedName>
    <definedName name="ncdaodatcap1dt15sau2m">#REF!</definedName>
    <definedName name="ncdaodatcap1dt15sau3m">#REF!</definedName>
    <definedName name="ncdaodatcap1ranhtiepdia">#REF!</definedName>
    <definedName name="ncdaodatcap1sau1m">#REF!</definedName>
    <definedName name="ncdaodatcap1sauhon1m">#REF!</definedName>
    <definedName name="ncdaodatcap1saunhobang1m">#REF!</definedName>
    <definedName name="ncdaodatcap1saunhobang2m">#REF!</definedName>
    <definedName name="ncdaodatcap1saunhobang3m">#REF!</definedName>
    <definedName name="ncdaodatcap2dt15sau2">#REF!</definedName>
    <definedName name="ncdaodatcap2dt15sau3m">#REF!</definedName>
    <definedName name="ncdaodatcap2ranhtiepdia">#REF!</definedName>
    <definedName name="ncdaodatcap2sau1m">#REF!</definedName>
    <definedName name="ncdaodatcap2sauhon1m">#REF!</definedName>
    <definedName name="ncdaodatcap2saunhobang1m">#REF!</definedName>
    <definedName name="ncdaodatcap2saunhobang2m">#REF!</definedName>
    <definedName name="ncdaodatcap2saunhobang3m">#REF!</definedName>
    <definedName name="ncdaodatcap3dt15sau2m">#REF!</definedName>
    <definedName name="ncdaodatcap3dt15sau3m">#REF!</definedName>
    <definedName name="ncdaodatcap3ranhtiepdia">#REF!</definedName>
    <definedName name="ncdaodatcap3sau1m">#REF!</definedName>
    <definedName name="ncdaodatcap3sauhon1m">#REF!</definedName>
    <definedName name="ncdaodatcap3saunhobang1m">#REF!</definedName>
    <definedName name="ncdaodatcap3saunhobang2m">#REF!</definedName>
    <definedName name="ncdaodatcap3saunhobang3m">#REF!</definedName>
    <definedName name="ncdaodatcap4dt15sau2m">#REF!</definedName>
    <definedName name="ncdaodatcap4dt15sau3m">#REF!</definedName>
    <definedName name="ncdaodatcap4ranhtiepdia">#REF!</definedName>
    <definedName name="ncdaodatcap4sau1m">#REF!</definedName>
    <definedName name="ncdaodatcap4sauhon1m">#REF!</definedName>
    <definedName name="ncdaodatcap4saunhobang1m">#REF!</definedName>
    <definedName name="ncdaodatcap4saunhobang2m">#REF!</definedName>
    <definedName name="ncdaodatcap4saunhobang3m">#REF!</definedName>
    <definedName name="ncdaodattdc2">[263]DGXCB!$E$200</definedName>
    <definedName name="ncdapdatcap1">#REF!</definedName>
    <definedName name="ncdapdatcap1ranhtiepdia">#REF!</definedName>
    <definedName name="ncdapdatcap2">#REF!</definedName>
    <definedName name="ncdapdatcap2ranhtiepdia">#REF!</definedName>
    <definedName name="ncdapdatcap3">#REF!</definedName>
    <definedName name="ncdapdatcap3ranhtiepdia">#REF!</definedName>
    <definedName name="ncdapdatcap4">#REF!</definedName>
    <definedName name="ncdapdatcap4ranhtiepdia">#REF!</definedName>
    <definedName name="ncdapdattdc2">[263]DGXCB!$E$205</definedName>
    <definedName name="ncdaucot120">[262]DGXD!$E$653</definedName>
    <definedName name="ncdaucot70">[262]DGXD!$E$652</definedName>
    <definedName name="ncday35">#REF!</definedName>
    <definedName name="ncday50">#REF!</definedName>
    <definedName name="ncday70">#REF!</definedName>
    <definedName name="ncday95">#REF!</definedName>
    <definedName name="ncdd">'[22]TH XL'!#REF!</definedName>
    <definedName name="NCDD2">'[22]TH XL'!#REF!</definedName>
    <definedName name="ncdobetongmongneo">#REF!</definedName>
    <definedName name="ncdobetongmongtrucocaucongtac">#REF!</definedName>
    <definedName name="ncdobetongmongtrucocaucongtacm100">#REF!</definedName>
    <definedName name="ncdobetongmongtrucocaucongtacm150">#REF!</definedName>
    <definedName name="ncdobetongmongtrucocaucongtacm200">#REF!</definedName>
    <definedName name="ncdobetongmongtrucocaucongtacm250">#REF!</definedName>
    <definedName name="ncdobetongmongtrukhongcaucongtac">#REF!</definedName>
    <definedName name="ncdobetongmongtrukhongcaucongtacm100">#REF!</definedName>
    <definedName name="ncdobetongmongtrukhongcaucongtacm150">#REF!</definedName>
    <definedName name="ncdobetongmongtrukhongcaucongtacm200">#REF!</definedName>
    <definedName name="ncdobetongmongtrukhongcaucongtacm250">#REF!</definedName>
    <definedName name="ncdongcoctiepdiadatcap1">#REF!</definedName>
    <definedName name="ncdongcoctiepdiadatcap2">#REF!</definedName>
    <definedName name="ncdongcoctiepdiadatcap3">#REF!</definedName>
    <definedName name="ncdongcoctiepdiadatcap4">#REF!</definedName>
    <definedName name="ncdungcot10">#REF!</definedName>
    <definedName name="ncdungcot12">#REF!</definedName>
    <definedName name="ncdungcot14">#REF!</definedName>
    <definedName name="ncdungcot16">#REF!</definedName>
    <definedName name="ncdungcot18">#REF!</definedName>
    <definedName name="ncdungcot20">#REF!</definedName>
    <definedName name="ncdungcot678">#REF!</definedName>
    <definedName name="ncdungcot8">#REF!</definedName>
    <definedName name="ncdungcothon20m">#REF!</definedName>
    <definedName name="ncdungcotnhobang10m">#REF!</definedName>
    <definedName name="ncdungcotnhobang12m">#REF!</definedName>
    <definedName name="ncdungcotnhobang14m">#REF!</definedName>
    <definedName name="ncdungcotnhobang16m">#REF!</definedName>
    <definedName name="ncdungcotnhobang18m">#REF!</definedName>
    <definedName name="ncdungcotnhobang20m">#REF!</definedName>
    <definedName name="ncdungcotnhobang8m">#REF!</definedName>
    <definedName name="ncepdaucotnhobang120">#REF!</definedName>
    <definedName name="ncepdaucotnhobang185">#REF!</definedName>
    <definedName name="ncepdaucotnhobang240">#REF!</definedName>
    <definedName name="ncepdaucotnhobang300">#REF!</definedName>
    <definedName name="ncepdaucotnhobang35">#REF!</definedName>
    <definedName name="ncepdaucotnhobang70">#REF!</definedName>
    <definedName name="NCGF">[234]REGION!#REF!</definedName>
    <definedName name="ncgff">#REF!</definedName>
    <definedName name="ncgiacongcotthephon18mm">#REF!</definedName>
    <definedName name="ncgiacongcottheplon">#REF!</definedName>
    <definedName name="ncgiacongcotthepmongneohon18mm">#REF!</definedName>
    <definedName name="ncgiacongcotthepmongneolon">#REF!</definedName>
    <definedName name="ncgiacongcotthepmongneonho">#REF!</definedName>
    <definedName name="ncgiacongcotthepmongneonhobang10mm">#REF!</definedName>
    <definedName name="ncgiacongcotthepmongneonhobang18mm">#REF!</definedName>
    <definedName name="ncgiacongcotthepmongneotb">#REF!</definedName>
    <definedName name="ncgiacongcotthepnho">#REF!</definedName>
    <definedName name="ncgiacongcotthepnhobang10mm">#REF!</definedName>
    <definedName name="ncgiacongcotthepnhobang18mm">#REF!</definedName>
    <definedName name="ncgiacongcottheptb">#REF!</definedName>
    <definedName name="ncgiacongmongneonhobang10mm">#REF!</definedName>
    <definedName name="NCHC">[22]TNHCHINH!$J$38</definedName>
    <definedName name="NCKday">#REF!</definedName>
    <definedName name="nckeocapvanxoan120">#REF!</definedName>
    <definedName name="nckeocapvanxoan16">#REF!</definedName>
    <definedName name="nckeocapvanxoan25">#REF!</definedName>
    <definedName name="nckeocapvanxoan35">#REF!</definedName>
    <definedName name="nckeocapvanxoan50">#REF!</definedName>
    <definedName name="nckeocapvanxoan70">#REF!</definedName>
    <definedName name="nckeocapvanxoan95">#REF!</definedName>
    <definedName name="nckeodayA16">#REF!</definedName>
    <definedName name="nckeodayA25">#REF!</definedName>
    <definedName name="nckeodayA35">#REF!</definedName>
    <definedName name="nckeodayA50">#REF!</definedName>
    <definedName name="nckeodayA70">#REF!</definedName>
    <definedName name="nckeodayA95">#REF!</definedName>
    <definedName name="nckeodayAC120">#REF!</definedName>
    <definedName name="nckeodayAC150">#REF!</definedName>
    <definedName name="nckeodayAC16">#REF!</definedName>
    <definedName name="nckeodayAC185">#REF!</definedName>
    <definedName name="nckeodayAC240">#REF!</definedName>
    <definedName name="nckeodayAC25">#REF!</definedName>
    <definedName name="nckeodayAC300">#REF!</definedName>
    <definedName name="nckeodayAC35">#REF!</definedName>
    <definedName name="nckeodayAC400">#REF!</definedName>
    <definedName name="nckeodayAC50">#REF!</definedName>
    <definedName name="nckeodayAC70">#REF!</definedName>
    <definedName name="nckeodayAC95">#REF!</definedName>
    <definedName name="nckeodaychongset16">#REF!</definedName>
    <definedName name="nckeodaychongset25">#REF!</definedName>
    <definedName name="nckeodaychongset35">#REF!</definedName>
    <definedName name="nckeodaychongset50">#REF!</definedName>
    <definedName name="nckeodaychongset70">#REF!</definedName>
    <definedName name="nckeodayM120">#REF!</definedName>
    <definedName name="nckeodayM150">#REF!</definedName>
    <definedName name="nckeodayM16">#REF!</definedName>
    <definedName name="nckeodayM185">#REF!</definedName>
    <definedName name="nckeodayM240">#REF!</definedName>
    <definedName name="nckeodayM25">#REF!</definedName>
    <definedName name="nckeodayM35">#REF!</definedName>
    <definedName name="nckeodayM50">#REF!</definedName>
    <definedName name="nckeodayM70">#REF!</definedName>
    <definedName name="nckeodayM95">#REF!</definedName>
    <definedName name="NCKT">#REF!</definedName>
    <definedName name="nclapbiencam">#REF!</definedName>
    <definedName name="nclapcaudao3pha">#REF!</definedName>
    <definedName name="nclapcode">#REF!</definedName>
    <definedName name="nclapdatmongneo">#REF!</definedName>
    <definedName name="nclapdayneo">#REF!</definedName>
    <definedName name="nclapdaytiepdia12">#REF!</definedName>
    <definedName name="nclapdaytiepdia12den14">#REF!</definedName>
    <definedName name="nclapdaytiepdia12den14mm">#REF!</definedName>
    <definedName name="nclapdaytiepdia16den18">#REF!</definedName>
    <definedName name="nclapdaytiepdia16den18mm">#REF!</definedName>
    <definedName name="nclapdaytiepdia810">#REF!</definedName>
    <definedName name="nclapdaytiepdia8den10">#REF!</definedName>
    <definedName name="nclapdaytiepdia8den10mm">#REF!</definedName>
    <definedName name="nclapkhoadoday240">#REF!</definedName>
    <definedName name="nclapkhoadoday70">#REF!</definedName>
    <definedName name="nclapsu10cotLT">#REF!</definedName>
    <definedName name="nclapsu10cotvuong">#REF!</definedName>
    <definedName name="nclapsu15cotLT">#REF!</definedName>
    <definedName name="nclapsu20cotLT">#REF!</definedName>
    <definedName name="nclapsu20cotvuong">#REF!</definedName>
    <definedName name="nclapsu2bat">#REF!</definedName>
    <definedName name="nclapsu35cotLT">#REF!</definedName>
    <definedName name="nclapsu35cotvuong">#REF!</definedName>
    <definedName name="nclapsu5bat">#REF!</definedName>
    <definedName name="nclapsudo2bat">#REF!</definedName>
    <definedName name="nclapsudo5bat">[262]DGXD!$E$402</definedName>
    <definedName name="nclapsuhathe">#REF!</definedName>
    <definedName name="nclapsuneo2bat">#REF!</definedName>
    <definedName name="nclapsuneo5bat">#REF!</definedName>
    <definedName name="nclapxacong1000">#REF!</definedName>
    <definedName name="nclapxacong140">#REF!</definedName>
    <definedName name="nclapxacong230">#REF!</definedName>
    <definedName name="nclapxacong320">#REF!</definedName>
    <definedName name="nclapxacong410">#REF!</definedName>
    <definedName name="nclapxacong500">#REF!</definedName>
    <definedName name="nclapxacong750">#REF!</definedName>
    <definedName name="nclapxacotcong140">[271]DGXD!$E$337</definedName>
    <definedName name="nclapxacotdup1000">#REF!</definedName>
    <definedName name="nclapxacotdup140">#REF!</definedName>
    <definedName name="nclapxacotdup230">#REF!</definedName>
    <definedName name="nclapxacotdup320">#REF!</definedName>
    <definedName name="nclapxacotdup410">#REF!</definedName>
    <definedName name="nclapxacotdup500">#REF!</definedName>
    <definedName name="nclapxacotdup750">#REF!</definedName>
    <definedName name="nclapxado100">#REF!</definedName>
    <definedName name="nclapxado140">#REF!</definedName>
    <definedName name="nclapxado230">#REF!</definedName>
    <definedName name="nclapxado25">#REF!</definedName>
    <definedName name="nclapxado320">#REF!</definedName>
    <definedName name="nclapxado410">#REF!</definedName>
    <definedName name="nclapxado50">#REF!</definedName>
    <definedName name="nclapxado500">#REF!</definedName>
    <definedName name="nclapxaneo100">#REF!</definedName>
    <definedName name="nclapxaneo140">#REF!</definedName>
    <definedName name="nclapxaneo230">#REF!</definedName>
    <definedName name="nclapxaneo25">#REF!</definedName>
    <definedName name="nclapxaneo320">#REF!</definedName>
    <definedName name="nclapxaneo410">#REF!</definedName>
    <definedName name="nclapxaneo50">#REF!</definedName>
    <definedName name="nclapxaneo500">#REF!</definedName>
    <definedName name="NCLD">#REF!</definedName>
    <definedName name="ncmt2">[208]ctdz35!#REF!</definedName>
    <definedName name="NCNCS">[133]DLDT!$B$14</definedName>
    <definedName name="ncnoicot">#REF!</definedName>
    <definedName name="NCPP">#REF!</definedName>
    <definedName name="ncraidayac95">[262]DGXD!$E$606</definedName>
    <definedName name="ncsu">'[53]CHITIET-DZ04'!$K$68</definedName>
    <definedName name="NCT">#REF!</definedName>
    <definedName name="ncthuhoisudung35kV">[268]DGXD!$E$863</definedName>
    <definedName name="ncthuxado25kg">[268]DGXD!$E$843</definedName>
    <definedName name="nctn">#REF!</definedName>
    <definedName name="nctr">'[22]TH XL'!#REF!</definedName>
    <definedName name="nctram">#REF!</definedName>
    <definedName name="ncvanchuyen500">#REF!</definedName>
    <definedName name="ncvanchuyenbetongducsan100">#REF!</definedName>
    <definedName name="ncvanchuyenbetongducsan300">#REF!</definedName>
    <definedName name="ncvanchuyenbetongducsan500">#REF!</definedName>
    <definedName name="ncvanchuyenbetongducsanhon500">#REF!</definedName>
    <definedName name="ncvanchuyencatden100">#REF!</definedName>
    <definedName name="ncvanchuyencatden300">#REF!</definedName>
    <definedName name="ncvanchuyencatden500">#REF!</definedName>
    <definedName name="ncvanchuyencatdenhon500">#REF!</definedName>
    <definedName name="ncvanchuyencatvang100">#REF!</definedName>
    <definedName name="ncvanchuyencatvang300">#REF!</definedName>
    <definedName name="ncvanchuyencatvang500">#REF!</definedName>
    <definedName name="ncvanchuyencatvanghon500">#REF!</definedName>
    <definedName name="ncvanchuyencoppha100">#REF!</definedName>
    <definedName name="ncvanchuyencoppha300">#REF!</definedName>
    <definedName name="ncvanchuyencoppha500">#REF!</definedName>
    <definedName name="ncvanchuyencopphahon500">#REF!</definedName>
    <definedName name="ncvanchuyencot100">#REF!</definedName>
    <definedName name="ncvanchuyencot300">#REF!</definedName>
    <definedName name="ncvanchuyencot300m">[270]DGXDCB!$E$149</definedName>
    <definedName name="ncvanchuyencot500">#REF!</definedName>
    <definedName name="ncvanchuyencothon500">#REF!</definedName>
    <definedName name="ncvanchuyencotthep100">#REF!</definedName>
    <definedName name="ncvanchuyencotthep300">#REF!</definedName>
    <definedName name="ncvanchuyencotthep500">#REF!</definedName>
    <definedName name="ncvanchuyencotthephon100">#REF!</definedName>
    <definedName name="ncvanchuyencotthephon500">#REF!</definedName>
    <definedName name="ncvanchuyendadam100">#REF!</definedName>
    <definedName name="ncvanchuyendadam300">#REF!</definedName>
    <definedName name="ncvanchuyendadam500">#REF!</definedName>
    <definedName name="ncvanchuyendadamhon500">#REF!</definedName>
    <definedName name="ncvanchuyendahoc100">#REF!</definedName>
    <definedName name="ncvanchuyendahoc300">#REF!</definedName>
    <definedName name="ncvanchuyendahoc500">#REF!</definedName>
    <definedName name="ncvanchuyendahochon500">#REF!</definedName>
    <definedName name="ncvanchuyenday100">#REF!</definedName>
    <definedName name="ncvanchuyenday300">#REF!</definedName>
    <definedName name="ncvanchuyendaydan100">#REF!</definedName>
    <definedName name="ncvanchuyendaydan300">#REF!</definedName>
    <definedName name="ncvanchuyendaydan500">#REF!</definedName>
    <definedName name="ncvanchuyendaydanhon500">#REF!</definedName>
    <definedName name="ncvanchuyendayneo100">#REF!</definedName>
    <definedName name="ncvanchuyendayneo300">#REF!</definedName>
    <definedName name="ncvanchuyendayneo500">#REF!</definedName>
    <definedName name="ncvanchuyendungcu100">#REF!</definedName>
    <definedName name="ncvanchuyendungcu300">#REF!</definedName>
    <definedName name="ncvanchuyendungcu500">#REF!</definedName>
    <definedName name="ncvanchuyendungcuhon500">#REF!</definedName>
    <definedName name="ncvanchuyengach100">#REF!</definedName>
    <definedName name="ncvanchuyengach300">#REF!</definedName>
    <definedName name="ncvanchuyengach500">#REF!</definedName>
    <definedName name="ncvanchuyengachhon500">#REF!</definedName>
    <definedName name="ncvanchuyennuoc100">#REF!</definedName>
    <definedName name="ncvanchuyennuoc300">#REF!</definedName>
    <definedName name="ncvanchuyennuoc500">#REF!</definedName>
    <definedName name="ncvanchuyennuochon500">#REF!</definedName>
    <definedName name="ncvanchuyenphukien100">#REF!</definedName>
    <definedName name="ncvanchuyenphukien300">#REF!</definedName>
    <definedName name="ncvanchuyenphukien500">#REF!</definedName>
    <definedName name="ncvanchuyenphukienhon500">#REF!</definedName>
    <definedName name="ncvanchuyensu100">#REF!</definedName>
    <definedName name="ncvanchuyensu300">#REF!</definedName>
    <definedName name="ncvanchuyensu500">#REF!</definedName>
    <definedName name="ncvanchuyensuhon500">#REF!</definedName>
    <definedName name="ncvanchuyentiepdia100">#REF!</definedName>
    <definedName name="ncvanchuyentiepdia300">#REF!</definedName>
    <definedName name="ncvanchuyentiepdia500">#REF!</definedName>
    <definedName name="ncvanchuyenxa100">#REF!</definedName>
    <definedName name="ncvanchuyenxa300">#REF!</definedName>
    <definedName name="ncvanchuyenxa500">#REF!</definedName>
    <definedName name="ncvanchuyenxahon500">#REF!</definedName>
    <definedName name="ncvanchuyenximang100">#REF!</definedName>
    <definedName name="ncvanchuyenximang100m">#REF!</definedName>
    <definedName name="ncvanchuyenximang300">#REF!</definedName>
    <definedName name="ncvanchuyenximang300m">#REF!</definedName>
    <definedName name="ncvanchuyenximang500">#REF!</definedName>
    <definedName name="ncvanchuyenximang500m">#REF!</definedName>
    <definedName name="ncvanchuyenximanghon500">#REF!</definedName>
    <definedName name="ncvanchuyenximanghon500m">#REF!</definedName>
    <definedName name="ncvankhuon">#REF!</definedName>
    <definedName name="NCVC">[185]Sheet2!#REF!</definedName>
    <definedName name="NCVC_BD">'[185]DZ 0.4'!#REF!</definedName>
    <definedName name="NCVC100">#REF!</definedName>
    <definedName name="NCVC200">#REF!</definedName>
    <definedName name="NCVC250">#REF!</definedName>
    <definedName name="NCVC3P">#REF!</definedName>
    <definedName name="ncvcdatcap1culy100">#REF!</definedName>
    <definedName name="ncvcdatcap1culy300">#REF!</definedName>
    <definedName name="ncvcdatcap1culy500">#REF!</definedName>
    <definedName name="ncvcdatcap1culyhon500">#REF!</definedName>
    <definedName name="ncvcdatcap1hon500">#REF!</definedName>
    <definedName name="ncvcdatcap2culy100">#REF!</definedName>
    <definedName name="ncvcdatcap2culy300">#REF!</definedName>
    <definedName name="ncvcdatcap2culy500">#REF!</definedName>
    <definedName name="ncvcdatcap2culyhon500">#REF!</definedName>
    <definedName name="ncvcdatcap3culy100">#REF!</definedName>
    <definedName name="ncvcdatcap3culy300">#REF!</definedName>
    <definedName name="ncvcdatcap3culy500">#REF!</definedName>
    <definedName name="ncvcdatcap3culyhon500">#REF!</definedName>
    <definedName name="ncvcdatcap4culy100">#REF!</definedName>
    <definedName name="ncvcdatcap4culy300">#REF!</definedName>
    <definedName name="ncvcdatcap4culy500">#REF!</definedName>
    <definedName name="ncvcdatcap4culyhon500">#REF!</definedName>
    <definedName name="NCVCDAY100">[262]DGXD!$E$138</definedName>
    <definedName name="NCVCSU300">[262]DGXD!$E$134</definedName>
    <definedName name="NCVCXA300">[271]DGXD!$E$104</definedName>
    <definedName name="ncvuotduonghon10mday150">#REF!</definedName>
    <definedName name="ncvuotduonghon10mday240">#REF!</definedName>
    <definedName name="ncvuotduonghon10mday50">#REF!</definedName>
    <definedName name="ncvuotduonghon10mday95">#REF!</definedName>
    <definedName name="ncvuotduonghon10mdayhon240">#REF!</definedName>
    <definedName name="ncvuotduongnhobang10mday150">#REF!</definedName>
    <definedName name="ncvuotduongnhobang10mday240">#REF!</definedName>
    <definedName name="ncvuotduongnhobang10mday50">#REF!</definedName>
    <definedName name="ncvuotduongnhobang10mday95">#REF!</definedName>
    <definedName name="ncvuotduongnhobang10mdayhon240">#REF!</definedName>
    <definedName name="ncvuotduongotolonhon10mday95">[276]DGXD!$E$579</definedName>
    <definedName name="ncvuotduongotonhobang5mday150">#REF!</definedName>
    <definedName name="ncvuotduongotonhobang5mday240">#REF!</definedName>
    <definedName name="ncvuotduongotonhobang5mday50">#REF!</definedName>
    <definedName name="ncvuotduongotonhobang5mday95">#REF!</definedName>
    <definedName name="ncvuotduongotonhobang5mdayhon240">#REF!</definedName>
    <definedName name="ncvuotDZ35day150">#REF!</definedName>
    <definedName name="ncvuotDZ35day95">#REF!</definedName>
    <definedName name="ncvuotDZ35dayhon240">#REF!</definedName>
    <definedName name="ncvuotDZthongtinday150">#REF!</definedName>
    <definedName name="ncvuotDZthongtinday240">#REF!</definedName>
    <definedName name="ncvuotDZthongtinday50">#REF!</definedName>
    <definedName name="ncvuotDZthongtinday95">#REF!</definedName>
    <definedName name="ncvuotDZthongtindayhon240">#REF!</definedName>
    <definedName name="ncvuotdzttday50">[276]DGXD!$E$550</definedName>
    <definedName name="ncvuotsongnhobang300mday150">#REF!</definedName>
    <definedName name="ncvuotsongnhobang300mday240">#REF!</definedName>
    <definedName name="ncvuotsongnhobang300mday95">#REF!</definedName>
    <definedName name="ncvuotsongnhobang300mdayhon240">#REF!</definedName>
    <definedName name="ncvuotTTday50">[272]DGXCB!$E$550</definedName>
    <definedName name="nd">'[65]kich thuoc'!#REF!</definedName>
    <definedName name="NET" localSheetId="12">#REF!</definedName>
    <definedName name="NET">#REF!</definedName>
    <definedName name="NET_1" localSheetId="12">#REF!</definedName>
    <definedName name="NET_1">#REF!</definedName>
    <definedName name="NET_ANA" localSheetId="12">#REF!</definedName>
    <definedName name="NET_ANA">#REF!</definedName>
    <definedName name="NET_ANA_1" localSheetId="12">#REF!</definedName>
    <definedName name="NET_ANA_1">#REF!</definedName>
    <definedName name="NET_ANA_2" localSheetId="12">#REF!</definedName>
    <definedName name="NET_ANA_2">#REF!</definedName>
    <definedName name="NEXT">#N/A</definedName>
    <definedName name="NGA">#REF!</definedName>
    <definedName name="NGA.pl">#REF!</definedName>
    <definedName name="NGAYGHISO">#REF!</definedName>
    <definedName name="NGGIA">#REF!</definedName>
    <definedName name="nghi_bq">'[122]truc tiep'!#REF!</definedName>
    <definedName name="nghi_bv">'[122]truc tiep'!#REF!</definedName>
    <definedName name="nghi_ck">'[122]truc tiep'!#REF!</definedName>
    <definedName name="nghi_d1">'[122]truc tiep'!#REF!</definedName>
    <definedName name="nghi_d2">'[122]truc tiep'!#REF!</definedName>
    <definedName name="nghi_d3">'[122]truc tiep'!#REF!</definedName>
    <definedName name="nghi_dl">'[122]truc tiep'!#REF!</definedName>
    <definedName name="nghi_kcs">'[122]truc tiep'!#REF!</definedName>
    <definedName name="nghi_nb">'[122]truc tiep'!#REF!</definedName>
    <definedName name="nghi_ngio">'[122]truc tiep'!#REF!</definedName>
    <definedName name="nghi_nv">'[122]truc tiep'!#REF!</definedName>
    <definedName name="nghi_t3">'[122]truc tiep'!#REF!</definedName>
    <definedName name="nghi_t4">'[122]truc tiep'!#REF!</definedName>
    <definedName name="nghi_t5">'[122]truc tiep'!#REF!</definedName>
    <definedName name="nghi_t6">'[122]truc tiep'!#REF!</definedName>
    <definedName name="nghi_tc">'[122]truc tiep'!#REF!</definedName>
    <definedName name="nghi_tm">'[122]truc tiep'!#REF!</definedName>
    <definedName name="nghi_vs">'[122]truc tiep'!#REF!</definedName>
    <definedName name="nghi_xh">'[122]truc tiep'!#REF!</definedName>
    <definedName name="NGHIA">#REF!</definedName>
    <definedName name="NGOC.DUNG">#REF!</definedName>
    <definedName name="NGUYEN">#REF!</definedName>
    <definedName name="NH" localSheetId="12">#REF!</definedName>
    <definedName name="NH">#REF!</definedName>
    <definedName name="NHAM">#REF!</definedName>
    <definedName name="Nhâm_Ctr">#REF!</definedName>
    <definedName name="nhan">#REF!</definedName>
    <definedName name="Nhansu">#REF!</definedName>
    <definedName name="NHAP_KL_TIEN_DO_THUC_HIEN">#REF!</definedName>
    <definedName name="nhapnvl">'[277]Chi tiet'!$G$6:$G$210</definedName>
    <definedName name="NHAPXMTRANG">#REF!</definedName>
    <definedName name="nhfffd">{"DZ-TDTB2.XLS","Dcksat.xls"}</definedName>
    <definedName name="NHI">#REF!</definedName>
    <definedName name="nhn">#REF!</definedName>
    <definedName name="nhnnc">'[22]lam-moi'!#REF!</definedName>
    <definedName name="nhnvl">'[22]lam-moi'!#REF!</definedName>
    <definedName name="NHOM.I.XK">#REF!</definedName>
    <definedName name="NHOM.II.XK">#REF!</definedName>
    <definedName name="NHot" localSheetId="12">#REF!</definedName>
    <definedName name="NHot">#REF!</definedName>
    <definedName name="nhu">#REF!</definedName>
    <definedName name="nhua">#REF!</definedName>
    <definedName name="nhuad">#REF!</definedName>
    <definedName name="Nhuadan">'[124]Vat tu'!$B$44</definedName>
    <definedName name="NHUNG">#REF!</definedName>
    <definedName name="NIEM">#REF!</definedName>
    <definedName name="nig">#REF!</definedName>
    <definedName name="NIG13p">'[22]TONGKE3p '!$T$295</definedName>
    <definedName name="nig1p">#REF!</definedName>
    <definedName name="nig3p">#REF!</definedName>
    <definedName name="nightnc">[22]gtrinh!#REF!</definedName>
    <definedName name="nightvl">[22]gtrinh!#REF!</definedName>
    <definedName name="NIGnc">#REF!</definedName>
    <definedName name="nignc1p">#REF!</definedName>
    <definedName name="nignc3p">'[22]CHITIET VL-NC'!$G$107</definedName>
    <definedName name="NIGvc">#REF!</definedName>
    <definedName name="NIGvl">#REF!</definedName>
    <definedName name="nigvl1p">#REF!</definedName>
    <definedName name="nigvl3p">'[22]CHITIET VL-NC'!$G$99</definedName>
    <definedName name="nin">#REF!</definedName>
    <definedName name="nin14nc3p">#REF!</definedName>
    <definedName name="nin14vl3p">#REF!</definedName>
    <definedName name="nin1903p">#REF!</definedName>
    <definedName name="nin190nc">'[22]lam-moi'!#REF!</definedName>
    <definedName name="nin190nc3p">#REF!</definedName>
    <definedName name="nin190vl">'[22]lam-moi'!#REF!</definedName>
    <definedName name="nin190vl3p">#REF!</definedName>
    <definedName name="nin1pnc">'[22]lam-moi'!#REF!</definedName>
    <definedName name="nin1pvl">'[22]lam-moi'!#REF!</definedName>
    <definedName name="nin2903p">#REF!</definedName>
    <definedName name="nin290nc3p">#REF!</definedName>
    <definedName name="nin290vl3p">#REF!</definedName>
    <definedName name="nin3p">#REF!</definedName>
    <definedName name="nind">#REF!</definedName>
    <definedName name="nind1p">#REF!</definedName>
    <definedName name="nind3p">#REF!</definedName>
    <definedName name="nindnc">'[22]lam-moi'!#REF!</definedName>
    <definedName name="nindnc1p">#REF!</definedName>
    <definedName name="nindnc3p">#REF!</definedName>
    <definedName name="NINDvc">#REF!</definedName>
    <definedName name="nindvl">'[22]lam-moi'!#REF!</definedName>
    <definedName name="nindvl1p">#REF!</definedName>
    <definedName name="nindvl3p">#REF!</definedName>
    <definedName name="ning1p">#REF!</definedName>
    <definedName name="ningnc1p">#REF!</definedName>
    <definedName name="ningvl1p">#REF!</definedName>
    <definedName name="ninnc">'[22]lam-moi'!#REF!</definedName>
    <definedName name="ninnc3p">#REF!</definedName>
    <definedName name="nint1p">#REF!</definedName>
    <definedName name="nintnc1p">#REF!</definedName>
    <definedName name="nintvl1p">#REF!</definedName>
    <definedName name="NINvc">#REF!</definedName>
    <definedName name="ninvl">'[22]lam-moi'!#REF!</definedName>
    <definedName name="ninvl3p">#REF!</definedName>
    <definedName name="nkeodaychongset70">#REF!</definedName>
    <definedName name="nl">#REF!</definedName>
    <definedName name="NL12nc">'[22]#REF'!#REF!</definedName>
    <definedName name="NL12vl">'[22]#REF'!#REF!</definedName>
    <definedName name="nl1p">#REF!</definedName>
    <definedName name="nl3p">#REF!</definedName>
    <definedName name="nlht">'[22]THPDMoi  (2)'!#REF!</definedName>
    <definedName name="nlmtc">'[22]t-h HA THE'!#REF!</definedName>
    <definedName name="nlnc">'[22]lam-moi'!#REF!</definedName>
    <definedName name="nlnc3p">#REF!</definedName>
    <definedName name="nlnc3pha">#REF!</definedName>
    <definedName name="NLOAI2">#REF!</definedName>
    <definedName name="NLTK1p">#REF!</definedName>
    <definedName name="nlvl">'[22]lam-moi'!#REF!</definedName>
    <definedName name="nlvl1">[22]chitiet!$G$302</definedName>
    <definedName name="nlvl3p">#REF!</definedName>
    <definedName name="nn">#REF!</definedName>
    <definedName name="nn1p">#REF!</definedName>
    <definedName name="nn3p">#REF!</definedName>
    <definedName name="nnnc">'[22]lam-moi'!#REF!</definedName>
    <definedName name="nnnc3p">#REF!</definedName>
    <definedName name="nnvl">'[22]lam-moi'!#REF!</definedName>
    <definedName name="nnvl3p">#REF!</definedName>
    <definedName name="No" localSheetId="12">#REF!</definedName>
    <definedName name="No">#REF!</definedName>
    <definedName name="NOBSDC">#REF!</definedName>
    <definedName name="Noidung">[159]Dieuchinh!#REF!</definedName>
    <definedName name="NoiSuy_TKP">#REF!</definedName>
    <definedName name="nominal_shear">[70]PEDESB!#REF!</definedName>
    <definedName name="none">#REF!</definedName>
    <definedName name="NOPLDC">#REF!</definedName>
    <definedName name="Nps">'[39]Tinh toan'!#REF!</definedName>
    <definedName name="Nq">#N/A</definedName>
    <definedName name="nr">'[39]Tinh toan'!#REF!</definedName>
    <definedName name="ns">'[39]Tinh toan'!#REF!</definedName>
    <definedName name="NS_ChonThauTB">#REF!</definedName>
    <definedName name="NS_ChonThauXL">#REF!</definedName>
    <definedName name="NS_CPQLDA">#REF!</definedName>
    <definedName name="NS_GiamSatTB">#REF!</definedName>
    <definedName name="NS_GiamSatXL">#REF!</definedName>
    <definedName name="NS_KiemToan">#REF!</definedName>
    <definedName name="NS_QToan">#REF!</definedName>
    <definedName name="NS_ThamTraDT">#REF!</definedName>
    <definedName name="NS_ThamTraTK">#REF!</definedName>
    <definedName name="nsc">#REF!</definedName>
    <definedName name="nsk">#REF!</definedName>
    <definedName name="NToS">[278]!NToS</definedName>
    <definedName name="nuoc" localSheetId="12">[279]gvl!$N$38</definedName>
    <definedName name="nuoc">[153]gvl!$N$38</definedName>
    <definedName name="nv">#REF!</definedName>
    <definedName name="nv_0110">{"Tinh hinh thuc hien ong BTLT.xls","Sheet1"}</definedName>
    <definedName name="NVL">#REF!</definedName>
    <definedName name="NVTCT62011">{"Tinh hinh thuc hien ong BTLT.xls","Sheet1"}</definedName>
    <definedName name="nvuotduongnhobang10mday95">#REF!</definedName>
    <definedName name="nvvuotDZ35day50">#REF!</definedName>
    <definedName name="nx">'[22]THPDMoi  (2)'!#REF!</definedName>
    <definedName name="NXMDEN">#REF!</definedName>
    <definedName name="nxmtc">'[22]t-h HA THE'!#REF!</definedName>
    <definedName name="NXMTRA">#REF!</definedName>
    <definedName name="nxt_tg">#REF!</definedName>
    <definedName name="NXT.NVL">#REF!</definedName>
    <definedName name="NXTHH">#REF!</definedName>
    <definedName name="O">'[280]BK-C T'!$A$5:$D$30</definedName>
    <definedName name="O_M">#REF!</definedName>
    <definedName name="Ö135">#N/A</definedName>
    <definedName name="OD">#REF!</definedName>
    <definedName name="ODC">#REF!</definedName>
    <definedName name="ODS">#REF!</definedName>
    <definedName name="ODU">#REF!</definedName>
    <definedName name="OM">#REF!</definedName>
    <definedName name="OMC">#REF!</definedName>
    <definedName name="OME">#REF!</definedName>
    <definedName name="OMW">#REF!</definedName>
    <definedName name="ong">[85]Sheet1!#REF!</definedName>
    <definedName name="ong_cong_duc_san">#N/A</definedName>
    <definedName name="Ong_cong_hinh_hop_do_tai_cho">#N/A</definedName>
    <definedName name="Ongbaovecap">#REF!</definedName>
    <definedName name="Ongnoiday">#REF!</definedName>
    <definedName name="Ongnoidaybulongtachongrungtabu">#REF!</definedName>
    <definedName name="OngPVC">#REF!</definedName>
    <definedName name="OOM">#REF!</definedName>
    <definedName name="ophom">#REF!</definedName>
    <definedName name="ORD">#REF!</definedName>
    <definedName name="OrderTable" hidden="1">#REF!</definedName>
    <definedName name="ORF">#REF!</definedName>
    <definedName name="osc">'[22]THPDMoi  (2)'!#REF!</definedName>
    <definedName name="OTHER_PANEL" localSheetId="12">'[216]NEW-PANEL'!#REF!</definedName>
    <definedName name="OTHER_PANEL">'[217]NEW-PANEL'!#REF!</definedName>
    <definedName name="OtherWork">'[121]DGchitiet '!#REF!</definedName>
    <definedName name="oto">[20]PhÇnCK!#REF!</definedName>
    <definedName name="Óu75">[69]chitiet!#REF!</definedName>
    <definedName name="oxy">'[20]Gia vat tu'!$D$61</definedName>
    <definedName name="P" localSheetId="12">'[62]PNT-QUOT-#3'!#REF!</definedName>
    <definedName name="P">'[63]PNT-QUOT-#3'!#REF!</definedName>
    <definedName name="p_">'[39]Tinh toan'!#REF!</definedName>
    <definedName name="P.LOAI1">#REF!</definedName>
    <definedName name="P.LOAI2">#REF!</definedName>
    <definedName name="p1_">'[39]Tinh toan'!#REF!</definedName>
    <definedName name="p2_">'[39]Tinh toan'!#REF!</definedName>
    <definedName name="p3_">'[39]Tinh toan'!#REF!</definedName>
    <definedName name="PA">#REF!</definedName>
    <definedName name="Painting">'[121]DGchitiet '!#REF!</definedName>
    <definedName name="panen">#REF!</definedName>
    <definedName name="PChe">#REF!</definedName>
    <definedName name="Pd">#N/A</definedName>
    <definedName name="PEJM" localSheetId="12">'[62]COAT&amp;WRAP-QIOT-#3'!#REF!</definedName>
    <definedName name="PEJM">'[63]COAT&amp;WRAP-QIOT-#3'!#REF!</definedName>
    <definedName name="PERCENT">#REF!</definedName>
    <definedName name="PERCENT_1">#REF!</definedName>
    <definedName name="PERCENT_3">#REF!</definedName>
    <definedName name="PF" localSheetId="12">'[62]PNT-QUOT-#3'!#REF!</definedName>
    <definedName name="PF">'[63]PNT-QUOT-#3'!#REF!</definedName>
    <definedName name="PHA">#REF!</definedName>
    <definedName name="phada">[41]TDinh!#REF!</definedName>
    <definedName name="phanbtct">[177]!phanbtct</definedName>
    <definedName name="phandien">[177]!phandien</definedName>
    <definedName name="phanhoanthien">[177]!phanhoanthien</definedName>
    <definedName name="phannuoc">[177]!phannuoc</definedName>
    <definedName name="phanxay">[177]!phanxay</definedName>
    <definedName name="PHC">#REF!</definedName>
    <definedName name="Pheuhopgang">#REF!</definedName>
    <definedName name="PhongChinhtri">'[79]DSHD DH'!#REF!</definedName>
    <definedName name="PhongHanhchinh">'[79]DSHD DH'!#REF!</definedName>
    <definedName name="PhongKeHoach">'[79]DSHD DH'!#REF!</definedName>
    <definedName name="PhongKhoach">#REF!</definedName>
    <definedName name="PhongKinhteDuAn">'[79]DSHD DH'!#REF!</definedName>
    <definedName name="PhongKyThuat">'[79]DSHD DH'!#REF!</definedName>
    <definedName name="PhongTaiChinh">'[79]DSHD DH'!#REF!</definedName>
    <definedName name="PhongTCLDTL">'[79]DSHD DH'!#REF!</definedName>
    <definedName name="PhongTochuc">#REF!</definedName>
    <definedName name="phtuyen">#REF!</definedName>
    <definedName name="phu_luc_vua" localSheetId="12">#REF!</definedName>
    <definedName name="phu_luc_vua">#REF!</definedName>
    <definedName name="Phukien2" hidden="1">{"'Sheet1'!$L$16"}</definedName>
    <definedName name="Phukienduongday">#REF!</definedName>
    <definedName name="PHUOC">#REF!</definedName>
    <definedName name="PHUOC.XK">#REF!</definedName>
    <definedName name="PHUOC1">#REF!</definedName>
    <definedName name="phuong">'[281]Ct- DZ35kV'!#REF!</definedName>
    <definedName name="PileSize">#N/A</definedName>
    <definedName name="PileType">#N/A</definedName>
    <definedName name="PK">#REF!</definedName>
    <definedName name="PL_???___P.B.___REST_P.B._????">'[282]NEW-PANEL'!#REF!</definedName>
    <definedName name="PL_指示燈___P.B.___REST_P.B._壓扣開關" localSheetId="12">'[216]NEW-PANEL'!#REF!</definedName>
    <definedName name="PL_指示燈___P.B.___REST_P.B._壓扣開關">'[217]NEW-PANEL'!#REF!</definedName>
    <definedName name="Plaster">'[121]DGchitiet '!#REF!</definedName>
    <definedName name="plm">'[39]Tinh toan'!#REF!</definedName>
    <definedName name="PLOAI1">#REF!</definedName>
    <definedName name="PLOT">#N/A</definedName>
    <definedName name="PLTH">#REF!</definedName>
    <definedName name="plv">'[39]Tinh toan'!#REF!</definedName>
    <definedName name="PLvuaBT">[41]TDinh!#REF!</definedName>
    <definedName name="PM" localSheetId="12">[283]IBASE!$AH$16:$AV$110</definedName>
    <definedName name="PM">[284]IBASE!$AH$16:$AV$110</definedName>
    <definedName name="PN">#REF!</definedName>
    <definedName name="PRC">#REF!</definedName>
    <definedName name="PRICE" localSheetId="12">#REF!</definedName>
    <definedName name="PRICE">#REF!</definedName>
    <definedName name="PRICE1" localSheetId="12">#REF!</definedName>
    <definedName name="PRICE1">#REF!</definedName>
    <definedName name="Prin1">#REF!</definedName>
    <definedName name="Prin10">#REF!</definedName>
    <definedName name="Prin11">#REF!</definedName>
    <definedName name="Prin12">#REF!</definedName>
    <definedName name="Prin13">#REF!</definedName>
    <definedName name="Prin14">#REF!</definedName>
    <definedName name="Prin15">#REF!</definedName>
    <definedName name="Prin16">#REF!</definedName>
    <definedName name="Prin17">#REF!</definedName>
    <definedName name="Prin18">#REF!</definedName>
    <definedName name="Prin19">'[285]BT-DSPK'!#REF!</definedName>
    <definedName name="Prin2">#REF!</definedName>
    <definedName name="Prin20">#REF!</definedName>
    <definedName name="Prin21">#REF!</definedName>
    <definedName name="Prin22">#REF!</definedName>
    <definedName name="Prin23">#REF!</definedName>
    <definedName name="Prin24">#REF!</definedName>
    <definedName name="Prin25">#REF!</definedName>
    <definedName name="Prin26">#REF!</definedName>
    <definedName name="Prin27">#REF!</definedName>
    <definedName name="Prin28">#REF!</definedName>
    <definedName name="Prin29">#REF!</definedName>
    <definedName name="Prin3">#REF!</definedName>
    <definedName name="Prin30">#REF!</definedName>
    <definedName name="Prin31">#REF!</definedName>
    <definedName name="Prin4">#REF!</definedName>
    <definedName name="Prin5">#REF!</definedName>
    <definedName name="Prin6">#REF!</definedName>
    <definedName name="Prin7">#REF!</definedName>
    <definedName name="Prin8">#REF!</definedName>
    <definedName name="Prin9">#REF!</definedName>
    <definedName name="_xlnm.Print_Area" localSheetId="1">'Bảng 1'!$A$1:$E$10</definedName>
    <definedName name="_xlnm.Print_Area" localSheetId="2">'Bảng 2'!$A$1:$D$10</definedName>
    <definedName name="_xlnm.Print_Area" localSheetId="3">'Bảng 3'!$A$1:$AC$21</definedName>
    <definedName name="_xlnm.Print_Area" localSheetId="4">'Bảng 4'!$A$1:$C$15</definedName>
    <definedName name="_xlnm.Print_Area" localSheetId="5">'Bảng 5'!$A$1:$C$10</definedName>
    <definedName name="_xlnm.Print_Area" localSheetId="9">KHDT!$A$1:$C$28</definedName>
    <definedName name="_xlnm.Print_Area" localSheetId="7">'PL Tờ trình'!$A$1:$C$11</definedName>
    <definedName name="_xlnm.Print_Area" localSheetId="12">THDT!$B$2:$F$36</definedName>
    <definedName name="_xlnm.Print_Area">#REF!</definedName>
    <definedName name="Print_Area_MI" localSheetId="12">[286]ESTI.!$A$1:$U$52</definedName>
    <definedName name="Print_Area_MI">[287]ESTI.!$A$1:$U$52</definedName>
    <definedName name="_xlnm.Print_Titles" localSheetId="1">'Bảng 1'!$4:$4</definedName>
    <definedName name="_xlnm.Print_Titles" localSheetId="2">'Bảng 2'!$4:$4</definedName>
    <definedName name="_xlnm.Print_Titles" localSheetId="3">'Bảng 3'!$5:$6</definedName>
    <definedName name="_xlnm.Print_Titles" localSheetId="4">'Bảng 4'!$4:$4</definedName>
    <definedName name="_xlnm.Print_Titles" localSheetId="7">'PL Tờ trình'!$4:$4</definedName>
    <definedName name="_xlnm.Print_Titles" localSheetId="11">'Tổng mức đầu tư'!$10:$10</definedName>
    <definedName name="_xlnm.Print_Titles">#N/A</definedName>
    <definedName name="Print_Titles_MI" localSheetId="12">#REF!</definedName>
    <definedName name="PRINT_TITLES_MI">#REF!</definedName>
    <definedName name="PRINTA" localSheetId="12">#REF!</definedName>
    <definedName name="PRINTA">#REF!</definedName>
    <definedName name="PRINTB" localSheetId="12">#REF!</definedName>
    <definedName name="PRINTB">#REF!</definedName>
    <definedName name="PRINTC" localSheetId="12">#REF!</definedName>
    <definedName name="PRINTC">#REF!</definedName>
    <definedName name="Pro_Soil">#N/A</definedName>
    <definedName name="ProdForm" hidden="1">#REF!</definedName>
    <definedName name="Product" hidden="1">#REF!</definedName>
    <definedName name="PROPOSAL" localSheetId="12">#REF!</definedName>
    <definedName name="PROPOSAL">#REF!</definedName>
    <definedName name="PSCO_CD">[75]CANDOI!$F$7:$F$58</definedName>
    <definedName name="pse">'[39]Tinh toan'!#REF!</definedName>
    <definedName name="PSNO_CD">[75]CANDOI!$E$7:$E$58</definedName>
    <definedName name="pso">'[39]Tinh toan'!#REF!</definedName>
    <definedName name="pt">#REF!</definedName>
    <definedName name="PT_Duong" localSheetId="12">#REF!</definedName>
    <definedName name="PT_Duong">#REF!</definedName>
    <definedName name="ptbc">#N/A</definedName>
    <definedName name="ptc_tg">[169]capnhat!$W$4:$AP$1001</definedName>
    <definedName name="ptdg" localSheetId="12">#REF!</definedName>
    <definedName name="ptdg">#REF!</definedName>
    <definedName name="PTDG_cau" localSheetId="12">#REF!</definedName>
    <definedName name="PTDG_cau">#REF!</definedName>
    <definedName name="ptdg_cong">#N/A</definedName>
    <definedName name="ptdg_duong">#N/A</definedName>
    <definedName name="PTK">[27]TK141!#REF!</definedName>
    <definedName name="PTNC">'[22]DON GIA'!$G$227</definedName>
    <definedName name="ptran">'[39]Tinh toan'!#REF!</definedName>
    <definedName name="PTST">[288]sat!$A$6:$K$38</definedName>
    <definedName name="PTVT">[288]ptvt!$A$6:$X$128</definedName>
    <definedName name="Q">[22]giathanh1!#REF!</definedName>
    <definedName name="Q_BCN_BangMa_CPNID">#REF!</definedName>
    <definedName name="Q_BCN_CBTD">#REF!</definedName>
    <definedName name="Q_BCN_CBTD_Name">#REF!</definedName>
    <definedName name="Q_BCN_DanhSach_CVQHKH">#REF!</definedName>
    <definedName name="Q_BCN_DanhSach_CVQHKH_1">#REF!</definedName>
    <definedName name="Q_BCN_DanhSach_CVTV">#REF!</definedName>
    <definedName name="Q_BCN_DanhSachKH_GuiRut">#REF!</definedName>
    <definedName name="Q_BCN_DanhSachKH_VayTra">#REF!</definedName>
    <definedName name="Q_BCN_DP99">#REF!</definedName>
    <definedName name="Q_BCN_DP99_SoNgayPhatSinh">#REF!</definedName>
    <definedName name="Q_BCN_DP99_TongCong_NT">#REF!</definedName>
    <definedName name="Q_BCN_DP99_TongCong_QuyVND">#REF!</definedName>
    <definedName name="Q_BCN_DuNo_CBTD">#REF!</definedName>
    <definedName name="Q_BCN_GDV">#REF!</definedName>
    <definedName name="Q_BCN_GL13">#REF!</definedName>
    <definedName name="Q_BCN_LN70">#REF!</definedName>
    <definedName name="Q_BCN_NgayBaoCao">#REF!</definedName>
    <definedName name="Q_BCN_NgayPhatSinh">#REF!</definedName>
    <definedName name="Q_BCN_SLGiaoDich">#REF!</definedName>
    <definedName name="Q_BCN_SoHoSoVay">#REF!</definedName>
    <definedName name="Q_BCN_SoLuongKH">#REF!</definedName>
    <definedName name="Q_BCN_SoLuongKH_CKH_KKH">#REF!</definedName>
    <definedName name="Q_BCN_SoNgayPhatSinh">#REF!</definedName>
    <definedName name="Q_BCN_ThanhKhoan">#REF!</definedName>
    <definedName name="QC">#REF!</definedName>
    <definedName name="QDD">#REF!</definedName>
    <definedName name="qg1g">'[39]Tinh toan'!#REF!</definedName>
    <definedName name="qg1h">'[39]Tinh toan'!#REF!</definedName>
    <definedName name="qg1x">'[39]Tinh toan'!#REF!</definedName>
    <definedName name="qg2g">'[39]Tinh toan'!#REF!</definedName>
    <definedName name="qg2h">'[39]Tinh toan'!#REF!</definedName>
    <definedName name="qg2x">'[39]Tinh toan'!#REF!</definedName>
    <definedName name="qgl">'[39]Tinh toan'!#REF!</definedName>
    <definedName name="qh">'[39]Tinh toan'!#REF!</definedName>
    <definedName name="qhCu">'[45]he so'!$B$13</definedName>
    <definedName name="QL">#REF!</definedName>
    <definedName name="qlda">[135]!qlda</definedName>
    <definedName name="QNCN">'[119]QN 08-3'!$B$9:$S$99</definedName>
    <definedName name="qq">[289]Tra_bang!#REF!</definedName>
    <definedName name="qtdm">#REF!</definedName>
    <definedName name="qu">#N/A</definedName>
    <definedName name="quehan">'[86]Gia vat tu'!$D$45</definedName>
    <definedName name="Quy">'[110]Quy DPRR cu the11'!$C$15:$C$250</definedName>
    <definedName name="QUYLUONG">'[122]truc tiep'!#REF!</definedName>
    <definedName name="qx">'[39]Tinh toan'!#REF!</definedName>
    <definedName name="r0">[265]Kieu1!#REF!</definedName>
    <definedName name="ra11p">#REF!</definedName>
    <definedName name="ra13p">#REF!</definedName>
    <definedName name="rack1">'[22]THPDMoi  (2)'!#REF!</definedName>
    <definedName name="rack2">'[22]THPDMoi  (2)'!#REF!</definedName>
    <definedName name="rack3">'[22]THPDMoi  (2)'!#REF!</definedName>
    <definedName name="rack4">'[22]THPDMoi  (2)'!#REF!</definedName>
    <definedName name="Rate">14563</definedName>
    <definedName name="Raûi_pheân_tre">'[261]Tien Luong'!#REF!</definedName>
    <definedName name="RCArea" hidden="1">#REF!</definedName>
    <definedName name="Rcc">#N/A</definedName>
    <definedName name="RCF">#REF!</definedName>
    <definedName name="RCKM">#REF!</definedName>
    <definedName name="RDEC">#REF!</definedName>
    <definedName name="RDEFF">#REF!</definedName>
    <definedName name="RDFC">#REF!</definedName>
    <definedName name="RDFU">#REF!</definedName>
    <definedName name="RDLIF">#REF!</definedName>
    <definedName name="RDOM">#REF!</definedName>
    <definedName name="RDPC">[234]OFFGRID!#REF!</definedName>
    <definedName name="rdpcf">#REF!</definedName>
    <definedName name="RDRC">#REF!</definedName>
    <definedName name="RDRF">#REF!</definedName>
    <definedName name="_xlnm.Recorder">#REF!</definedName>
    <definedName name="RECOUT">#N/A</definedName>
    <definedName name="REG">#REF!</definedName>
    <definedName name="reportanz">#REF!</definedName>
    <definedName name="reportcf">#REF!</definedName>
    <definedName name="reportvcbE">#REF!</definedName>
    <definedName name="reportvcbV">#REF!</definedName>
    <definedName name="RFP003A" localSheetId="12">#REF!</definedName>
    <definedName name="RFP003A">#REF!</definedName>
    <definedName name="RFP003B" localSheetId="12">#REF!</definedName>
    <definedName name="RFP003B">#REF!</definedName>
    <definedName name="RFP003C" localSheetId="12">#REF!</definedName>
    <definedName name="RFP003C">#REF!</definedName>
    <definedName name="RFP003D" localSheetId="12">#REF!</definedName>
    <definedName name="RFP003D">#REF!</definedName>
    <definedName name="RFP003E" localSheetId="12">#REF!</definedName>
    <definedName name="RFP003E">#REF!</definedName>
    <definedName name="RFP003F" localSheetId="12">#REF!</definedName>
    <definedName name="RFP003F">#REF!</definedName>
    <definedName name="RGLIF">#REF!</definedName>
    <definedName name="rh">'[39]Tinh toan'!#REF!</definedName>
    <definedName name="RHEC">#REF!</definedName>
    <definedName name="RHEFF">#REF!</definedName>
    <definedName name="RHHC">#REF!</definedName>
    <definedName name="RHLIF">#REF!</definedName>
    <definedName name="RHOM">#REF!</definedName>
    <definedName name="RIR">#REF!</definedName>
    <definedName name="RLF">#REF!</definedName>
    <definedName name="RLKM">#REF!</definedName>
    <definedName name="RLL">#REF!</definedName>
    <definedName name="RLOM">#REF!</definedName>
    <definedName name="Rn">[50]TinhToan!$F$73</definedName>
    <definedName name="rnp">'[39]Tinh toan'!#REF!</definedName>
    <definedName name="rong1">#REF!</definedName>
    <definedName name="rong2">#REF!</definedName>
    <definedName name="rong3">#REF!</definedName>
    <definedName name="rong4">#REF!</definedName>
    <definedName name="rong5">#REF!</definedName>
    <definedName name="rong6">#REF!</definedName>
    <definedName name="RoofingWork">'[121]DGchitiet '!#REF!</definedName>
    <definedName name="RPHEC">#REF!</definedName>
    <definedName name="RPHLIF">#REF!</definedName>
    <definedName name="RPHOM">#REF!</definedName>
    <definedName name="RPHPC">#REF!</definedName>
    <definedName name="rps">'[39]Tinh toan'!#REF!</definedName>
    <definedName name="RSBC">#REF!</definedName>
    <definedName name="RSBLIF">#REF!</definedName>
    <definedName name="RSIC">#REF!</definedName>
    <definedName name="RSIN">#REF!</definedName>
    <definedName name="RSLIF">#REF!</definedName>
    <definedName name="RSOM">#REF!</definedName>
    <definedName name="RSPI">#REF!</definedName>
    <definedName name="RSSC">#REF!</definedName>
    <definedName name="RT" localSheetId="12">'[62]COAT&amp;WRAP-QIOT-#3'!#REF!</definedName>
    <definedName name="RT">'[63]COAT&amp;WRAP-QIOT-#3'!#REF!</definedName>
    <definedName name="Rtc">'[139] So lieu k in'!#REF!</definedName>
    <definedName name="RWTPhi">#REF!</definedName>
    <definedName name="RWTPlo">#REF!</definedName>
    <definedName name="s">[251]Load!$D$31</definedName>
    <definedName name="s_">'[39]Tinh toan'!#REF!</definedName>
    <definedName name="s75F29">[290]chitiet!#REF!</definedName>
    <definedName name="san">#REF!</definedName>
    <definedName name="San_truoc">[291]tienluong!#REF!</definedName>
    <definedName name="saodo">[292]XL4Poppy!$C$31</definedName>
    <definedName name="sat">[223]TTTram!#REF!</definedName>
    <definedName name="Satdet">[112]DGVT!$B$7</definedName>
    <definedName name="Satgoc">[293]DGVT!$B$7</definedName>
    <definedName name="satt">'[294]Ctinh 10kV'!#REF!</definedName>
    <definedName name="satu">[295]ctTBA!#REF!</definedName>
    <definedName name="sau">'[25]Chiet tinh dz35'!$H$4</definedName>
    <definedName name="SB" localSheetId="12">[283]IBASE!$AH$7:$AL$14</definedName>
    <definedName name="SB">[284]IBASE!$AH$7:$AL$14</definedName>
    <definedName name="SBBK">#REF!</definedName>
    <definedName name="SBD">'[179]DU LIEU'!$B$2:$C$51</definedName>
    <definedName name="sbet">'[39]Tinh toan'!#REF!</definedName>
    <definedName name="sbg">#REF!</definedName>
    <definedName name="Sc">#N/A</definedName>
    <definedName name="scan">'[39]Tinh toan'!#REF!</definedName>
    <definedName name="scao98">#N/A</definedName>
    <definedName name="SCCR">#REF!</definedName>
    <definedName name="SCDT">#REF!</definedName>
    <definedName name="SCH" localSheetId="12">#REF!</definedName>
    <definedName name="SCH">#REF!</definedName>
    <definedName name="scl1lo1q1_96">#REF!</definedName>
    <definedName name="scl1mnq1_96">#REF!</definedName>
    <definedName name="scl2lo1q1_96">#REF!</definedName>
    <definedName name="scl2lo2q1_96">#REF!</definedName>
    <definedName name="scl2mnq1_96">#REF!</definedName>
    <definedName name="scl2mnq1_96_suadoi">#REF!</definedName>
    <definedName name="scr" localSheetId="12">[296]gVL!$Q$33</definedName>
    <definedName name="scr">[56]gVL!$Q$33</definedName>
    <definedName name="sd1p">#REF!</definedName>
    <definedName name="sd3p">'[22]lam-moi'!#REF!</definedName>
    <definedName name="SDCKP">#REF!</definedName>
    <definedName name="SDDIEUCHINH">#REF!</definedName>
    <definedName name="SDDKP">#REF!</definedName>
    <definedName name="SDDL">[103]QMCT!#REF!</definedName>
    <definedName name="SDMONG">#REF!</definedName>
    <definedName name="sdo">[203]gvl!$N$35</definedName>
    <definedName name="sencount" hidden="1">1</definedName>
    <definedName name="SFFS">{"Tinh hinh thuc hien ong BTLT.xls","Sheet1"}</definedName>
    <definedName name="sgnc">[22]gtrinh!#REF!</definedName>
    <definedName name="sgvl">[22]gtrinh!#REF!</definedName>
    <definedName name="Sheet1">#REF!</definedName>
    <definedName name="Sheet2">#REF!</definedName>
    <definedName name="sheet3" hidden="1">{"'Sheet1'!$L$16"}</definedName>
    <definedName name="sheet4" hidden="1">{"'Sheet1'!$L$16"}</definedName>
    <definedName name="Sheet5">#REF!</definedName>
    <definedName name="Sheet6">#REF!</definedName>
    <definedName name="sho">#REF!</definedName>
    <definedName name="sht">'[22]THPDMoi  (2)'!#REF!</definedName>
    <definedName name="sht1p">#REF!</definedName>
    <definedName name="sht3p">'[22]lam-moi'!#REF!</definedName>
    <definedName name="shtk">[238]dmtk!$A$4:$A$10</definedName>
    <definedName name="sieucao">#N/A</definedName>
    <definedName name="SIGN">#N/A</definedName>
    <definedName name="SIZE" localSheetId="12">#REF!</definedName>
    <definedName name="SIZE">#REF!</definedName>
    <definedName name="skd" localSheetId="12">[297]gVL!#REF!</definedName>
    <definedName name="skd">[297]gVL!#REF!</definedName>
    <definedName name="skm">#REF!</definedName>
    <definedName name="SL_CRD">#REF!</definedName>
    <definedName name="SL_CRS">#REF!</definedName>
    <definedName name="SL_CS">#REF!</definedName>
    <definedName name="SL_DD">#REF!</definedName>
    <definedName name="slg">#REF!</definedName>
    <definedName name="SLNGAY">#REF!</definedName>
    <definedName name="SLT">#REF!</definedName>
    <definedName name="SMBA">#REF!</definedName>
    <definedName name="smin">'[39]Tinh toan'!#REF!</definedName>
    <definedName name="smk">'[298]1121A'!$J$8</definedName>
    <definedName name="smm">'[298]1121A'!$K$8</definedName>
    <definedName name="snld">#REF!</definedName>
    <definedName name="snld_1">#REF!</definedName>
    <definedName name="snld_3">#REF!</definedName>
    <definedName name="soc3p">#REF!</definedName>
    <definedName name="SOCK">#REF!</definedName>
    <definedName name="SOCTGS">'[167]CAN DOI - KET QUA'!#REF!</definedName>
    <definedName name="SOD">[299]BDMTK!$F$2:$F$65536</definedName>
    <definedName name="SODCK">#REF!</definedName>
    <definedName name="SODDK">#REF!</definedName>
    <definedName name="SoDuTC">#REF!</definedName>
    <definedName name="SOHIEUTK">#REF!</definedName>
    <definedName name="SOHIEUTK.TEXT">#REF!</definedName>
    <definedName name="soho">[33]sheet12!#REF!</definedName>
    <definedName name="Soi">#REF!</definedName>
    <definedName name="Soi_HamYen">[101]T.Tinh!#REF!</definedName>
    <definedName name="Soichon">'[300]TT_0,4KV'!#REF!</definedName>
    <definedName name="soichon12">#REF!</definedName>
    <definedName name="soichon24">#REF!</definedName>
    <definedName name="Soichon2x4">'[300]TT_0,4KV'!#REF!</definedName>
    <definedName name="soichon46">#REF!</definedName>
    <definedName name="soichon4x6">'[301]TT-TBA'!#REF!</definedName>
    <definedName name="soigai">'[45]he so'!$B$15</definedName>
    <definedName name="SoilType">#N/A</definedName>
    <definedName name="Solan">'[80]Xuly Data'!#REF!</definedName>
    <definedName name="solieu">#REF!</definedName>
    <definedName name="SOLUONG">'[261]Dinh Muc VT'!$J$4:$J$848</definedName>
    <definedName name="soluongnhaphh">[302]Chitiet!$H$7:$H$960</definedName>
    <definedName name="soluongxuathh">[302]Chitiet!$K$7:$K$960</definedName>
    <definedName name="son">#REF!</definedName>
    <definedName name="sonduong">[109]TTVanChuyen!#REF!</definedName>
    <definedName name="SOPSCO">#REF!</definedName>
    <definedName name="SOPSNO">#REF!</definedName>
    <definedName name="soptc">[169]capnhat!$O$4:$O$1001</definedName>
    <definedName name="SORT" localSheetId="12">#REF!</definedName>
    <definedName name="SORT">#REF!</definedName>
    <definedName name="SORT_AREA" localSheetId="12">'[286]DI-ESTI'!$A$8:$R$489</definedName>
    <definedName name="SORT_AREA">'[287]DI-ESTI'!$A$8:$R$489</definedName>
    <definedName name="SortName">#REF!</definedName>
    <definedName name="sotien">[303]capnhat!#REF!</definedName>
    <definedName name="SOTIEN_CO">'[167]CAN DOI - KET QUA'!#REF!</definedName>
    <definedName name="SOTIEN_CO_NK">[304]NHATKY!$H$7:$H$122</definedName>
    <definedName name="sotien_dmctgs">#REF!</definedName>
    <definedName name="SOTIEN_NO">'[167]CAN DOI - KET QUA'!#REF!</definedName>
    <definedName name="SOTIEN_NO_NK">[75]NHATKY!$G$7:$G$125</definedName>
    <definedName name="SOTIENPS">#REF!</definedName>
    <definedName name="SP" localSheetId="12">'[62]PNT-QUOT-#3'!#REF!</definedName>
    <definedName name="SP">'[63]PNT-QUOT-#3'!#REF!</definedName>
    <definedName name="sp_bq">'[122]truc tiep'!#REF!</definedName>
    <definedName name="sp_bv">'[122]truc tiep'!#REF!</definedName>
    <definedName name="sp_ck">'[122]truc tiep'!#REF!</definedName>
    <definedName name="sp_d1">'[122]truc tiep'!#REF!</definedName>
    <definedName name="sp_d2">'[122]truc tiep'!#REF!</definedName>
    <definedName name="sp_d3">'[122]truc tiep'!#REF!</definedName>
    <definedName name="sp_dl">'[122]truc tiep'!#REF!</definedName>
    <definedName name="sp_kcs">'[122]truc tiep'!#REF!</definedName>
    <definedName name="sp_nb">'[122]truc tiep'!#REF!</definedName>
    <definedName name="sp_ngio">'[122]truc tiep'!#REF!</definedName>
    <definedName name="sp_nv">'[122]truc tiep'!#REF!</definedName>
    <definedName name="sp_t3">'[122]truc tiep'!#REF!</definedName>
    <definedName name="sp_t4">'[122]truc tiep'!#REF!</definedName>
    <definedName name="sp_t5">'[122]truc tiep'!#REF!</definedName>
    <definedName name="sp_t6">'[122]truc tiep'!#REF!</definedName>
    <definedName name="sp_tc">'[122]truc tiep'!#REF!</definedName>
    <definedName name="sp_tm">'[122]truc tiep'!#REF!</definedName>
    <definedName name="sp_vs">'[122]truc tiep'!#REF!</definedName>
    <definedName name="sp_xh">'[122]truc tiep'!#REF!</definedName>
    <definedName name="Spanner_Auto_File">"C:\My Documents\tinh cdo.x2a"</definedName>
    <definedName name="SPEC" localSheetId="12">#REF!</definedName>
    <definedName name="SPEC">#REF!</definedName>
    <definedName name="SpecialPrice" hidden="1">#REF!</definedName>
    <definedName name="SPECSUMMARY" localSheetId="12">#REF!</definedName>
    <definedName name="SPECSUMMARY">#REF!</definedName>
    <definedName name="spk1p">'[22]#REF'!#REF!</definedName>
    <definedName name="spk3p">'[22]lam-moi'!#REF!</definedName>
    <definedName name="SPSCOCDTK2004">#REF!</definedName>
    <definedName name="SPSNOCDTK2004">#REF!</definedName>
    <definedName name="SQ">[119]SQ!$B$10:$AS$715</definedName>
    <definedName name="ss" hidden="1">{"Offgrid",#N/A,FALSE,"OFFGRID";"Region",#N/A,FALSE,"REGION";"Offgrid -2",#N/A,FALSE,"OFFGRID";"WTP",#N/A,FALSE,"WTP";"WTP -2",#N/A,FALSE,"WTP";"Project",#N/A,FALSE,"PROJECT";"Summary -2",#N/A,FALSE,"SUMMARY"}</definedName>
    <definedName name="sss">#REF!</definedName>
    <definedName name="ssssssss" hidden="1">{"'Sheet1'!$L$16"}</definedName>
    <definedName name="st">#REF!</definedName>
    <definedName name="st1p">#REF!</definedName>
    <definedName name="st3p">'[22]lam-moi'!#REF!</definedName>
    <definedName name="START">#N/A</definedName>
    <definedName name="Start_1" localSheetId="12">#REF!</definedName>
    <definedName name="Start_1">#REF!</definedName>
    <definedName name="Start_10" localSheetId="12">#REF!</definedName>
    <definedName name="Start_10">#REF!</definedName>
    <definedName name="Start_11" localSheetId="12">#REF!</definedName>
    <definedName name="Start_11">#REF!</definedName>
    <definedName name="Start_12" localSheetId="12">#REF!</definedName>
    <definedName name="Start_12">#REF!</definedName>
    <definedName name="Start_13" localSheetId="12">#REF!</definedName>
    <definedName name="Start_13">#REF!</definedName>
    <definedName name="Start_2" localSheetId="12">#REF!</definedName>
    <definedName name="Start_2">#REF!</definedName>
    <definedName name="Start_3" localSheetId="12">#REF!</definedName>
    <definedName name="Start_3">#REF!</definedName>
    <definedName name="Start_4" localSheetId="12">#REF!</definedName>
    <definedName name="Start_4">#REF!</definedName>
    <definedName name="Start_5" localSheetId="12">#REF!</definedName>
    <definedName name="Start_5">#REF!</definedName>
    <definedName name="Start_6" localSheetId="12">#REF!</definedName>
    <definedName name="Start_6">#REF!</definedName>
    <definedName name="Start_7" localSheetId="12">#REF!</definedName>
    <definedName name="Start_7">#REF!</definedName>
    <definedName name="Start_8" localSheetId="12">#REF!</definedName>
    <definedName name="Start_8">#REF!</definedName>
    <definedName name="Start_9" localSheetId="12">#REF!</definedName>
    <definedName name="Start_9">#REF!</definedName>
    <definedName name="StartInfo_CongTrinh">#REF!</definedName>
    <definedName name="StartInfo_HangMuc">#REF!</definedName>
    <definedName name="StartInfo_MauTHKPHM">#REF!</definedName>
    <definedName name="StartInfo_SoLieuTinhGiaNC">#REF!</definedName>
    <definedName name="Stc">'[39]Tinh toan'!#REF!</definedName>
    <definedName name="str">[203]gvl!$N$34</definedName>
    <definedName name="STRES_MiD">[70]PEDESB!#REF!</definedName>
    <definedName name="STT_PH">[171]NHATKY!#REF!</definedName>
    <definedName name="SU">#REF!</definedName>
    <definedName name="sudung">'[110]Quy DPRR cu the11'!$J$15:$J$250</definedName>
    <definedName name="SUL">#REF!</definedName>
    <definedName name="SumKL">#REF!</definedName>
    <definedName name="SUMMARY" localSheetId="12">#REF!</definedName>
    <definedName name="SUMMARY">#REF!</definedName>
    <definedName name="SumMTC">#REF!</definedName>
    <definedName name="SumMTC1">#REF!</definedName>
    <definedName name="SumMTC2">#REF!</definedName>
    <definedName name="SumNC">#REF!</definedName>
    <definedName name="SUMNC1">#REF!</definedName>
    <definedName name="SumNC2">#REF!</definedName>
    <definedName name="SumVL">#REF!</definedName>
    <definedName name="sv">[305]Girder!#REF!</definedName>
    <definedName name="SVC">'[26]CHIET TINH DZ'!#REF!</definedName>
    <definedName name="SX_Lapthao_khungV_Sdao">#N/A</definedName>
    <definedName name="SXDam24mA">[41]CHITIET!#REF!</definedName>
    <definedName name="SXdam24mB">[41]CHITIET!#REF!</definedName>
    <definedName name="SXDam33mBien">[41]CHITIET!#REF!</definedName>
    <definedName name="SXdam33mGiua">[41]CHITIET!#REF!</definedName>
    <definedName name="T" localSheetId="12">#REF!</definedName>
    <definedName name="T">#REF!</definedName>
    <definedName name="T_7_5">#REF!</definedName>
    <definedName name="T_BCN_LN70">#REF!</definedName>
    <definedName name="T_BCN_SoHoSoVay">#REF!</definedName>
    <definedName name="T_BCN_SoLuongKH">#REF!</definedName>
    <definedName name="T_BCN_TienVay">#REF!</definedName>
    <definedName name="T_CT">[306]LIST!$B$2</definedName>
    <definedName name="T_dat">'[108]Dinh nghia'!$A$15:$B$20</definedName>
    <definedName name="T.">'[220]CHIET TINH DZ 10 KV'!$L$16</definedName>
    <definedName name="T.6KV">'[307]DD 10KV'!#REF!</definedName>
    <definedName name="T.TBA">#REF!</definedName>
    <definedName name="T0.4">#REF!</definedName>
    <definedName name="t101p">#REF!</definedName>
    <definedName name="t103p">#REF!</definedName>
    <definedName name="t105mnc">'[22]thao-go'!#REF!</definedName>
    <definedName name="t10m">'[22]lam-moi'!#REF!</definedName>
    <definedName name="t10nc">'[22]lam-moi'!#REF!</definedName>
    <definedName name="t10nc1p">#REF!</definedName>
    <definedName name="t10ncm">'[22]lam-moi'!#REF!</definedName>
    <definedName name="T10vc">'[256]CHITIET VL-NC-TT -1p'!#REF!</definedName>
    <definedName name="t10vl">'[22]lam-moi'!#REF!</definedName>
    <definedName name="t10vl1p">#REF!</definedName>
    <definedName name="t121p">#REF!</definedName>
    <definedName name="t123p">#REF!</definedName>
    <definedName name="t12m">'[22]lam-moi'!#REF!</definedName>
    <definedName name="t12mnc">'[22]thao-go'!#REF!</definedName>
    <definedName name="t12nc">'[22]lam-moi'!#REF!</definedName>
    <definedName name="t12nc3p">'[22]CHITIET VL-NC'!$G$38</definedName>
    <definedName name="t12ncm">'[22]lam-moi'!#REF!</definedName>
    <definedName name="T12vc">#REF!</definedName>
    <definedName name="t12vl">'[22]lam-moi'!#REF!</definedName>
    <definedName name="t12vl3p">'[22]CHITIET VL-NC'!$G$34</definedName>
    <definedName name="t141p">#REF!</definedName>
    <definedName name="t143p">#REF!</definedName>
    <definedName name="t14m">'[22]lam-moi'!#REF!</definedName>
    <definedName name="t14mnc">'[22]thao-go'!#REF!</definedName>
    <definedName name="t14nc">'[22]lam-moi'!#REF!</definedName>
    <definedName name="t14nc3p">#REF!</definedName>
    <definedName name="t14ncm">'[22]lam-moi'!#REF!</definedName>
    <definedName name="T14vc">'[22]CHITIET VL-NC-TT -1p'!#REF!</definedName>
    <definedName name="t14vl">'[22]lam-moi'!#REF!</definedName>
    <definedName name="t14vl3p">#REF!</definedName>
    <definedName name="T1C.CDFD">[102]GTTBA!#REF!</definedName>
    <definedName name="T1C.CDFDa">[102]GTTBA!#REF!</definedName>
    <definedName name="T1C.M14">[102]GTTBA!#REF!</definedName>
    <definedName name="T1C.M14a">[102]GTTBA!#REF!</definedName>
    <definedName name="T203P">[22]VC!#REF!</definedName>
    <definedName name="t20m">'[22]lam-moi'!#REF!</definedName>
    <definedName name="t20ncm">'[22]lam-moi'!#REF!</definedName>
    <definedName name="t7m">'[22]THPDMoi  (2)'!#REF!</definedName>
    <definedName name="t7nc">'[22]lam-moi'!#REF!</definedName>
    <definedName name="t7vl">'[22]lam-moi'!#REF!</definedName>
    <definedName name="t84mnc">'[22]thao-go'!#REF!</definedName>
    <definedName name="t8m">'[22]THPDMoi  (2)'!#REF!</definedName>
    <definedName name="t8nc">'[22]lam-moi'!#REF!</definedName>
    <definedName name="t8vl">'[22]lam-moi'!#REF!</definedName>
    <definedName name="ta">#N/A</definedName>
    <definedName name="Tæng_c_ng_suÊt_hiÖn_t_i">"THOP"</definedName>
    <definedName name="Tæng_H_P_TBA">#REF!</definedName>
    <definedName name="Tæng_Hîp_35">#REF!</definedName>
    <definedName name="Taikhoan">'[308]Tai khoan'!$A$3:$C$93</definedName>
    <definedName name="taluydac2">#REF!</definedName>
    <definedName name="taluydc1">#REF!</definedName>
    <definedName name="taluydc2">#REF!</definedName>
    <definedName name="taluydc3">#REF!</definedName>
    <definedName name="taluydc4">#REF!</definedName>
    <definedName name="Tamdan">[38]Tienlg!$B$288:$L$325</definedName>
    <definedName name="TAMT">[100]TT!$B$2:$G$134</definedName>
    <definedName name="TAMTINH">#REF!</definedName>
    <definedName name="TANG">#REF!</definedName>
    <definedName name="tao" hidden="1">{"'Sheet1'!$L$16"}</definedName>
    <definedName name="TaPLoc">[83]BK04!#REF!</definedName>
    <definedName name="taun">#REF!</definedName>
    <definedName name="TAX_OUT">'[91]SO CAI'!$J$4</definedName>
    <definedName name="TaxTV">10%</definedName>
    <definedName name="TaxXL">5%</definedName>
    <definedName name="TAY">#REF!</definedName>
    <definedName name="tb">[56]gVL!$Q$29</definedName>
    <definedName name="TB_CS">#REF!</definedName>
    <definedName name="TB_CTO">[186]Cto!$O$6</definedName>
    <definedName name="TB_TBA">#REF!</definedName>
    <definedName name="TBA">#REF!</definedName>
    <definedName name="tbdd1p">'[22]lam-moi'!#REF!</definedName>
    <definedName name="tbdd3p">'[22]lam-moi'!#REF!</definedName>
    <definedName name="tbddsdl">'[22]lam-moi'!#REF!</definedName>
    <definedName name="TBI">'[22]TH XL'!#REF!</definedName>
    <definedName name="tbl_ProdInfo" hidden="1">#REF!</definedName>
    <definedName name="TBSGP">#REF!</definedName>
    <definedName name="tbtr">'[22]TH XL'!#REF!</definedName>
    <definedName name="tbtram">#REF!</definedName>
    <definedName name="TBXD">#REF!</definedName>
    <definedName name="TC">#REF!</definedName>
    <definedName name="TC_NHANH1">#REF!</definedName>
    <definedName name="TCT">#REF!</definedName>
    <definedName name="tcxxnc">'[22]thao-go'!#REF!</definedName>
    <definedName name="td">'[22]THPDMoi  (2)'!#REF!</definedName>
    <definedName name="td10vl">'[22]#REF'!#REF!</definedName>
    <definedName name="td12nc">'[22]#REF'!#REF!</definedName>
    <definedName name="TD12vl">#REF!</definedName>
    <definedName name="td1cnc">'[22]lam-moi'!#REF!</definedName>
    <definedName name="td1cvl">'[22]lam-moi'!#REF!</definedName>
    <definedName name="td1p">#REF!</definedName>
    <definedName name="TD1p1nc">#REF!</definedName>
    <definedName name="td1p1vc">#REF!</definedName>
    <definedName name="TD1p1vl">#REF!</definedName>
    <definedName name="TD1p2nc">'[178]CHITIET VL-NC-TT -1p'!#REF!</definedName>
    <definedName name="TD1p2vc">'[178]CHITIET VL-NC-TT -1p'!#REF!</definedName>
    <definedName name="TD1p2vl">'[178]CHITIET VL-NC-TT -1p'!#REF!</definedName>
    <definedName name="TD1pnc">'[22]CHITIET VL-NC-TT -1p'!#REF!</definedName>
    <definedName name="TD1pvl">'[22]CHITIET VL-NC-TT -1p'!#REF!</definedName>
    <definedName name="td3p">#REF!</definedName>
    <definedName name="tdc84nc">'[22]thao-go'!#REF!</definedName>
    <definedName name="tdcnc">'[22]thao-go'!#REF!</definedName>
    <definedName name="TDctnc">#REF!</definedName>
    <definedName name="TDctvc">#REF!</definedName>
    <definedName name="TDctvl">#REF!</definedName>
    <definedName name="TDE">[309]§gi¸!$B$2:$G$2</definedName>
    <definedName name="tdgnc">'[22]lam-moi'!#REF!</definedName>
    <definedName name="tdgvl">'[22]lam-moi'!#REF!</definedName>
    <definedName name="tdhtnc">'[22]lam-moi'!#REF!</definedName>
    <definedName name="tdhtvl">'[22]lam-moi'!#REF!</definedName>
    <definedName name="tdia">#REF!</definedName>
    <definedName name="TdinhQT">#REF!</definedName>
    <definedName name="tdma">#REF!</definedName>
    <definedName name="TDmnc">'[178]CHITIET VL-NC-TT-3p'!#REF!</definedName>
    <definedName name="TDmvc">'[178]CHITIET VL-NC-TT-3p'!#REF!</definedName>
    <definedName name="TDmvl">'[178]CHITIET VL-NC-TT-3p'!#REF!</definedName>
    <definedName name="tdnc">[22]gtrinh!#REF!</definedName>
    <definedName name="tdnc1p">#REF!</definedName>
    <definedName name="tdnc3p">'[22]CHITIET VL-NC'!$G$28</definedName>
    <definedName name="TDT">#REF!</definedName>
    <definedName name="tdt1pnc">[22]gtrinh!#REF!</definedName>
    <definedName name="tdt1pvl">[22]gtrinh!#REF!</definedName>
    <definedName name="tdt2cnc">'[22]lam-moi'!#REF!</definedName>
    <definedName name="tdt2cvl">[22]chitiet!#REF!</definedName>
    <definedName name="tdtr2cnc">#REF!</definedName>
    <definedName name="tdtr2cvl">#REF!</definedName>
    <definedName name="tdtrnc">[22]gtrinh!#REF!</definedName>
    <definedName name="tdtrvl">[22]gtrinh!#REF!</definedName>
    <definedName name="tdvl">[22]gtrinh!#REF!</definedName>
    <definedName name="tdvl1p">#REF!</definedName>
    <definedName name="tdvl3p">'[22]CHITIET VL-NC'!$G$23</definedName>
    <definedName name="TemporaryWork">'[121]DGchitiet '!#REF!</definedName>
    <definedName name="TenBang">#REF!</definedName>
    <definedName name="tenck">#REF!</definedName>
    <definedName name="tencn">[259]dmcn!$A$7:$A$999</definedName>
    <definedName name="TenCtr">#REF!</definedName>
    <definedName name="TenCtrinh">'[310]Bang KL'!$G$2</definedName>
    <definedName name="tenhh">[302]Chitiet!$E$7:$E$960</definedName>
    <definedName name="TenHMuc">[311]DT!#REF!</definedName>
    <definedName name="TENKHPTHU">#REF!</definedName>
    <definedName name="TENKHPTRA">#REF!</definedName>
    <definedName name="tennvl">'[277]Chi tiet'!$B$6:$C$210</definedName>
    <definedName name="tentk">#REF!</definedName>
    <definedName name="TENTKCDTK2004">#REF!</definedName>
    <definedName name="tenvt">[238]dmvt!$A$9:$A$997</definedName>
    <definedName name="tenvung">#REF!</definedName>
    <definedName name="TGCDKT">#REF!</definedName>
    <definedName name="TGCDTK">#REF!</definedName>
    <definedName name="TGLS">#REF!</definedName>
    <definedName name="Tgtgt_xd">#REF!</definedName>
    <definedName name="TGTV2">#REF!</definedName>
    <definedName name="Th_6_th_ng_1">'[237]Cong trinh'!#REF!</definedName>
    <definedName name="Th_6_th_ng_2">'[237]Cong trinh'!#REF!</definedName>
    <definedName name="Th_6_th_ng_3">'[237]Cong trinh'!#REF!</definedName>
    <definedName name="Th_6_th_ng_4">'[237]Cong trinh'!#REF!</definedName>
    <definedName name="Th_6_th_ng_5">'[237]Cong trinh'!#REF!</definedName>
    <definedName name="Th_6_th_ng_6">'[237]Cong trinh'!#REF!</definedName>
    <definedName name="Th_6_th_ng_7">'[237]Cong trinh'!#REF!</definedName>
    <definedName name="Th_6th_ng_10">'[237]Cong trinh'!#REF!</definedName>
    <definedName name="Th_6th_ng_11">'[237]Cong trinh'!#REF!</definedName>
    <definedName name="Th_6th_ng_12">'[237]Cong trinh'!#REF!</definedName>
    <definedName name="Th_6th_ng_17">'[237]Cong trinh'!#REF!</definedName>
    <definedName name="Th_6th_ng_19">'[237]Cong trinh'!#REF!</definedName>
    <definedName name="Th_6th_ng_8">'[237]Cong trinh'!#REF!</definedName>
    <definedName name="Th_6th_ng_9">'[237]Cong trinh'!#REF!</definedName>
    <definedName name="TH.CTrinh">#REF!</definedName>
    <definedName name="TH.tinh">#REF!</definedName>
    <definedName name="th3x15">[22]giathanh1!#REF!</definedName>
    <definedName name="thai">'[312]MTL$-INTER'!#REF!</definedName>
    <definedName name="thang">#REF!</definedName>
    <definedName name="thanh" hidden="1">{"'Sheet1'!$L$16"}</definedName>
    <definedName name="Thanh_LC_tayvin">#N/A</definedName>
    <definedName name="THANHTIEN" localSheetId="12">[41]GIAVL!#REF!</definedName>
    <definedName name="thanhtien">#REF!</definedName>
    <definedName name="thanhtiennhaphh">[302]Chitiet!$J$7:$J$960</definedName>
    <definedName name="thanhtienxuathh">[302]Chitiet!$M$7:$M$960</definedName>
    <definedName name="ThanhXuan110">'[313]KH-Q1,Q2,01'!#REF!</definedName>
    <definedName name="Thautinh">#REF!</definedName>
    <definedName name="THchon">#REF!</definedName>
    <definedName name="thdt">#REF!</definedName>
    <definedName name="THDT_CT_XOM_NOI">#REF!</definedName>
    <definedName name="THDT_HT_DAO_THUONG">#REF!</definedName>
    <definedName name="THDT_HT_XOM_NOI">#REF!</definedName>
    <definedName name="THDT_NPP_XOM_NOI">#REF!</definedName>
    <definedName name="THDT_TBA_XOM_NOI">#REF!</definedName>
    <definedName name="thepban">#REF!</definedName>
    <definedName name="ThepDet32x3">[314]TT_35!#REF!</definedName>
    <definedName name="ThepDet35x3">[101]T.Tinh!#REF!</definedName>
    <definedName name="ThepDet40x4">[101]T.Tinh!#REF!</definedName>
    <definedName name="ThepDet45x4">[314]TT_35!#REF!</definedName>
    <definedName name="ThepDet50x5">[314]TT_35!#REF!</definedName>
    <definedName name="ThepDet63x6">[101]T.Tinh!#REF!</definedName>
    <definedName name="ThepDet75x6">[101]T.Tinh!#REF!</definedName>
    <definedName name="thepDet75x7">'[315]4'!$K$23</definedName>
    <definedName name="ThepDinh">#REF!</definedName>
    <definedName name="thepgoc25_60">#REF!</definedName>
    <definedName name="ThepGoc32x32x3">[101]T.Tinh!#REF!</definedName>
    <definedName name="ThepGoc35x35x3">[101]T.Tinh!#REF!</definedName>
    <definedName name="ThepGoc40x40x4">[101]T.Tinh!#REF!</definedName>
    <definedName name="ThepGoc45x45x4">[101]T.Tinh!#REF!</definedName>
    <definedName name="ThepGoc50x50x5">[101]T.Tinh!#REF!</definedName>
    <definedName name="thepgoc63_75">#REF!</definedName>
    <definedName name="ThepGoc63x63x6">[101]T.Tinh!#REF!</definedName>
    <definedName name="ThepGoc75x6">'[315]4'!$K$16</definedName>
    <definedName name="ThepGoc75x75x6">[101]T.Tinh!#REF!</definedName>
    <definedName name="thepgoc80_100">#REF!</definedName>
    <definedName name="thephinh">'[20]Gia vat tu'!$D$74</definedName>
    <definedName name="thepma">[316]Thongso!$B$3</definedName>
    <definedName name="thepnho">'[20]Gia vat tu'!$D$78</definedName>
    <definedName name="theptam">'[20]Gia vat tu'!$D$76</definedName>
    <definedName name="theptb">'[86]Gia vat tu'!$D$49</definedName>
    <definedName name="thepto">#REF!</definedName>
    <definedName name="theptron12">#REF!</definedName>
    <definedName name="theptron14_22">#REF!</definedName>
    <definedName name="theptron6_8">#REF!</definedName>
    <definedName name="ThepTronD10D18">[101]T.Tinh!#REF!</definedName>
    <definedName name="theptrond6d8">'[317]TT_0,4KV'!$L$10</definedName>
    <definedName name="thepU">[51]TTDZ22!#REF!</definedName>
    <definedName name="thepxa">[318]diachi!$C$20</definedName>
    <definedName name="thetichck">#REF!</definedName>
    <definedName name="thgian_bq">'[122]truc tiep'!#REF!</definedName>
    <definedName name="thgian_bv">'[122]truc tiep'!#REF!</definedName>
    <definedName name="thgian_ck">'[122]truc tiep'!#REF!</definedName>
    <definedName name="thgian_d1">'[122]truc tiep'!#REF!</definedName>
    <definedName name="thgian_d2">'[122]truc tiep'!#REF!</definedName>
    <definedName name="thgian_d3">'[122]truc tiep'!#REF!</definedName>
    <definedName name="thgian_dl">'[122]truc tiep'!#REF!</definedName>
    <definedName name="thgian_kcs">'[122]truc tiep'!#REF!</definedName>
    <definedName name="thgian_nb">'[122]truc tiep'!#REF!</definedName>
    <definedName name="thgian_ngio">'[122]truc tiep'!#REF!</definedName>
    <definedName name="thgian_nv">'[122]truc tiep'!#REF!</definedName>
    <definedName name="thgian_t3">'[122]truc tiep'!#REF!</definedName>
    <definedName name="thgian_t4">'[122]truc tiep'!#REF!</definedName>
    <definedName name="thgian_t5">'[122]truc tiep'!#REF!</definedName>
    <definedName name="thgian_t6">'[122]truc tiep'!#REF!</definedName>
    <definedName name="thgian_tc">'[122]truc tiep'!#REF!</definedName>
    <definedName name="thgian_tm">'[122]truc tiep'!#REF!</definedName>
    <definedName name="thgian_vs">'[122]truc tiep'!#REF!</definedName>
    <definedName name="thgian_xh">'[122]truc tiep'!#REF!</definedName>
    <definedName name="thgio_bq">'[122]truc tiep'!#REF!</definedName>
    <definedName name="thgio_bv">'[122]truc tiep'!#REF!</definedName>
    <definedName name="thgio_ck">'[122]truc tiep'!#REF!</definedName>
    <definedName name="thgio_d1">'[122]truc tiep'!#REF!</definedName>
    <definedName name="thgio_d2">'[122]truc tiep'!#REF!</definedName>
    <definedName name="thgio_d3">'[122]truc tiep'!#REF!</definedName>
    <definedName name="thgio_dl">'[122]truc tiep'!#REF!</definedName>
    <definedName name="thgio_kcs">'[122]truc tiep'!#REF!</definedName>
    <definedName name="thgio_nb">'[122]truc tiep'!#REF!</definedName>
    <definedName name="thgio_ngio">'[122]truc tiep'!#REF!</definedName>
    <definedName name="thgio_nv">'[122]truc tiep'!#REF!</definedName>
    <definedName name="thgio_t3">'[122]truc tiep'!#REF!</definedName>
    <definedName name="thgio_t4">'[122]truc tiep'!#REF!</definedName>
    <definedName name="thgio_t5">'[122]truc tiep'!#REF!</definedName>
    <definedName name="thgio_t6">'[122]truc tiep'!#REF!</definedName>
    <definedName name="thgio_tc">'[122]truc tiep'!#REF!</definedName>
    <definedName name="thgio_tm">'[122]truc tiep'!#REF!</definedName>
    <definedName name="thgio_vs">'[122]truc tiep'!#REF!</definedName>
    <definedName name="thgio_xh">'[122]truc tiep'!#REF!</definedName>
    <definedName name="THGO1pnc">#REF!</definedName>
    <definedName name="thht">#REF!</definedName>
    <definedName name="THI">#REF!</definedName>
    <definedName name="THIETBI">[41]GIAVL!#REF!</definedName>
    <definedName name="thinghiem">#REF!</definedName>
    <definedName name="thinh">[203]gvl!$N$23</definedName>
    <definedName name="THK" localSheetId="12">'[62]COAT&amp;WRAP-QIOT-#3'!#REF!</definedName>
    <definedName name="THK">'[63]COAT&amp;WRAP-QIOT-#3'!#REF!</definedName>
    <definedName name="thkhlg">#REF!</definedName>
    <definedName name="THKP160">'[22]dongia (2)'!#REF!</definedName>
    <definedName name="thkp3">#REF!</definedName>
    <definedName name="THKS" hidden="1">{"'Sheet1'!$L$16"}</definedName>
    <definedName name="THKSTK">#REF!</definedName>
    <definedName name="THLCO">#REF!</definedName>
    <definedName name="THLNO">#REF!</definedName>
    <definedName name="THLTK">#REF!</definedName>
    <definedName name="Thnghiem">'[319]NCong-Day-Su'!#REF!</definedName>
    <definedName name="THNL.TTCLGiaHT1">#REF!</definedName>
    <definedName name="THNL.TTCLGiaHT10">#REF!</definedName>
    <definedName name="THNL.TTCLGiaHT11">#REF!</definedName>
    <definedName name="THNL.TTCLGiaHT12">#REF!</definedName>
    <definedName name="THNL.TTCLGiaHT13">#REF!</definedName>
    <definedName name="THNL.TTCLGiaHT14">#REF!</definedName>
    <definedName name="THNL.TTCLGiaHT15">#REF!</definedName>
    <definedName name="THNL.TTCLGiaHT16">#REF!</definedName>
    <definedName name="THNL.TTCLGiaHT17">#REF!</definedName>
    <definedName name="THNL.TTCLGiaHT18">#REF!</definedName>
    <definedName name="THNL.TTCLGiaHT19">#REF!</definedName>
    <definedName name="THNL.TTCLGiaHT2">#REF!</definedName>
    <definedName name="THNL.TTCLGiaHT20">#REF!</definedName>
    <definedName name="THNL.TTCLGiaHT21">#REF!</definedName>
    <definedName name="THNL.TTCLGiaHT22">#REF!</definedName>
    <definedName name="THNL.TTCLGiaHT23">#REF!</definedName>
    <definedName name="THNL.TTCLGiaHT24">#REF!</definedName>
    <definedName name="THNL.TTCLGiaHT25">#REF!</definedName>
    <definedName name="THNL.TTCLGiaHT26">#REF!</definedName>
    <definedName name="THNL.TTCLGiaHT27">#REF!</definedName>
    <definedName name="THNL.TTCLGiaHT28">#REF!</definedName>
    <definedName name="THNL.TTCLGiaHT29">#REF!</definedName>
    <definedName name="THNL.TTCLGiaHT3">#REF!</definedName>
    <definedName name="THNL.TTCLGiaHT30">#REF!</definedName>
    <definedName name="THNL.TTCLGiaHT4">#REF!</definedName>
    <definedName name="THNL.TTCLGiaHT5">#REF!</definedName>
    <definedName name="THNL.TTCLGiaHT6">#REF!</definedName>
    <definedName name="THNL.TTCLGiaHT7">#REF!</definedName>
    <definedName name="THNL.TTCLGiaHT8">#REF!</definedName>
    <definedName name="THNL.TTCLGiaHT9">#REF!</definedName>
    <definedName name="THNL.TTGiaGoc1">#REF!</definedName>
    <definedName name="THNL.TTGiaGoc10">#REF!</definedName>
    <definedName name="THNL.TTGiaGoc11">#REF!</definedName>
    <definedName name="THNL.TTGiaGoc12">#REF!</definedName>
    <definedName name="THNL.TTGiaGoc13">#REF!</definedName>
    <definedName name="THNL.TTGiaGoc14">#REF!</definedName>
    <definedName name="THNL.TTGiaGoc15">#REF!</definedName>
    <definedName name="THNL.TTGiaGoc16">#REF!</definedName>
    <definedName name="THNL.TTGiaGoc17">#REF!</definedName>
    <definedName name="THNL.TTGiaGoc18">#REF!</definedName>
    <definedName name="THNL.TTGiaGoc19">#REF!</definedName>
    <definedName name="THNL.TTGiaGoc2">#REF!</definedName>
    <definedName name="THNL.TTGiaGoc20">#REF!</definedName>
    <definedName name="THNL.TTGiaGoc21">#REF!</definedName>
    <definedName name="THNL.TTGiaGoc22">#REF!</definedName>
    <definedName name="THNL.TTGiaGoc23">#REF!</definedName>
    <definedName name="THNL.TTGiaGoc24">#REF!</definedName>
    <definedName name="THNL.TTGiaGoc25">#REF!</definedName>
    <definedName name="THNL.TTGiaGoc26">#REF!</definedName>
    <definedName name="THNL.TTGiaGoc27">#REF!</definedName>
    <definedName name="THNL.TTGiaGoc28">#REF!</definedName>
    <definedName name="THNL.TTGiaGoc29">#REF!</definedName>
    <definedName name="THNL.TTGiaGoc3">#REF!</definedName>
    <definedName name="THNL.TTGiaGoc30">#REF!</definedName>
    <definedName name="THNL.TTGiaGoc4">#REF!</definedName>
    <definedName name="THNL.TTGiaGoc5">#REF!</definedName>
    <definedName name="THNL.TTGiaGoc6">#REF!</definedName>
    <definedName name="THNL.TTGiaGoc7">#REF!</definedName>
    <definedName name="THNL.TTGiaGoc8">#REF!</definedName>
    <definedName name="THNL.TTGiaGoc9">#REF!</definedName>
    <definedName name="THNL.TTGiaHT1">#REF!</definedName>
    <definedName name="THNL.TTGiaHT10">#REF!</definedName>
    <definedName name="THNL.TTGiaHT11">#REF!</definedName>
    <definedName name="THNL.TTGiaHT12">#REF!</definedName>
    <definedName name="THNL.TTGiaHT13">#REF!</definedName>
    <definedName name="THNL.TTGiaHT14">#REF!</definedName>
    <definedName name="THNL.TTGiaHT15">#REF!</definedName>
    <definedName name="THNL.TTGiaHT16">#REF!</definedName>
    <definedName name="THNL.TTGiaHT17">#REF!</definedName>
    <definedName name="THNL.TTGiaHT18">#REF!</definedName>
    <definedName name="THNL.TTGiaHT19">#REF!</definedName>
    <definedName name="THNL.TTGiaHT2">#REF!</definedName>
    <definedName name="THNL.TTGiaHT20">#REF!</definedName>
    <definedName name="THNL.TTGiaHT21">#REF!</definedName>
    <definedName name="THNL.TTGiaHT22">#REF!</definedName>
    <definedName name="THNL.TTGiaHT23">#REF!</definedName>
    <definedName name="THNL.TTGiaHT24">#REF!</definedName>
    <definedName name="THNL.TTGiaHT25">#REF!</definedName>
    <definedName name="THNL.TTGiaHT26">#REF!</definedName>
    <definedName name="THNL.TTGiaHT27">#REF!</definedName>
    <definedName name="THNL.TTGiaHT28">#REF!</definedName>
    <definedName name="THNL.TTGiaHT29">#REF!</definedName>
    <definedName name="THNL.TTGiaHT3">#REF!</definedName>
    <definedName name="THNL.TTGiaHT30">#REF!</definedName>
    <definedName name="THNL.TTGiaHT4">#REF!</definedName>
    <definedName name="THNL.TTGiaHT5">#REF!</definedName>
    <definedName name="THNL.TTGiaHT6">#REF!</definedName>
    <definedName name="THNL.TTGiaHT7">#REF!</definedName>
    <definedName name="THNL.TTGiaHT8">#REF!</definedName>
    <definedName name="THNL.TTGiaHT9">#REF!</definedName>
    <definedName name="THOM">#REF!</definedName>
    <definedName name="thop">#REF!</definedName>
    <definedName name="THop2">[320]TDT!$D$88</definedName>
    <definedName name="THopTBA">#REF!</definedName>
    <definedName name="THQT">'[321]CHIET TINH TBA'!#REF!</definedName>
    <definedName name="THT">#REF!</definedName>
    <definedName name="THThao">#REF!</definedName>
    <definedName name="thtich1">#REF!</definedName>
    <definedName name="thtich2">#REF!</definedName>
    <definedName name="thtich3">#REF!</definedName>
    <definedName name="thtich4">#REF!</definedName>
    <definedName name="thtich5">#REF!</definedName>
    <definedName name="thtich6">#REF!</definedName>
    <definedName name="THTL.TongKL0">#REF!</definedName>
    <definedName name="THTL.TongKL1">#REF!</definedName>
    <definedName name="THTL.TongKL10">#REF!</definedName>
    <definedName name="THTL.TongKL11">#REF!</definedName>
    <definedName name="THTL.TongKL12">#REF!</definedName>
    <definedName name="THTL.TongKL13">#REF!</definedName>
    <definedName name="THTL.TongKL14">#REF!</definedName>
    <definedName name="THTL.TongKL15">#REF!</definedName>
    <definedName name="THTL.TongKL16">#REF!</definedName>
    <definedName name="THTL.TongKL17">#REF!</definedName>
    <definedName name="THTL.TongKL18">#REF!</definedName>
    <definedName name="THTL.TongKL19">#REF!</definedName>
    <definedName name="THTL.TongKL2">#REF!</definedName>
    <definedName name="THTL.TongKL20">#REF!</definedName>
    <definedName name="THTL.TongKL21">#REF!</definedName>
    <definedName name="THTL.TongKL22">#REF!</definedName>
    <definedName name="THTL.TongKL23">#REF!</definedName>
    <definedName name="THTL.TongKL24">#REF!</definedName>
    <definedName name="THTL.TongKL25">#REF!</definedName>
    <definedName name="THTL.TongKL26">#REF!</definedName>
    <definedName name="THTL.TongKL27">#REF!</definedName>
    <definedName name="THTL.TongKL28">#REF!</definedName>
    <definedName name="THTL.TongKL29">#REF!</definedName>
    <definedName name="THTL.TongKL3">#REF!</definedName>
    <definedName name="THTL.TongKL30">#REF!</definedName>
    <definedName name="THTL.TongKL4">#REF!</definedName>
    <definedName name="THTL.TongKL5">#REF!</definedName>
    <definedName name="THTL.TongKL6">#REF!</definedName>
    <definedName name="THTL.TongKL7">#REF!</definedName>
    <definedName name="THTL.TongKL8">#REF!</definedName>
    <definedName name="THTL.TongKL9">#REF!</definedName>
    <definedName name="THTL.TTCLGiaHT0">#REF!</definedName>
    <definedName name="THTL.TTCLGiaHT1">#REF!</definedName>
    <definedName name="THTL.TTCLGiaHT10">#REF!</definedName>
    <definedName name="THTL.TTCLGiaHT11">#REF!</definedName>
    <definedName name="THTL.TTCLGiaHT12">#REF!</definedName>
    <definedName name="THTL.TTCLGiaHT13">#REF!</definedName>
    <definedName name="THTL.TTCLGiaHT14">#REF!</definedName>
    <definedName name="THTL.TTCLGiaHT15">#REF!</definedName>
    <definedName name="THTL.TTCLGiaHT16">#REF!</definedName>
    <definedName name="THTL.TTCLGiaHT17">#REF!</definedName>
    <definedName name="THTL.TTCLGiaHT18">#REF!</definedName>
    <definedName name="THTL.TTCLGiaHT19">#REF!</definedName>
    <definedName name="THTL.TTCLGiaHT2">#REF!</definedName>
    <definedName name="THTL.TTCLGiaHT20">#REF!</definedName>
    <definedName name="THTL.TTCLGiaHT21">#REF!</definedName>
    <definedName name="THTL.TTCLGiaHT22">#REF!</definedName>
    <definedName name="THTL.TTCLGiaHT23">#REF!</definedName>
    <definedName name="THTL.TTCLGiaHT24">#REF!</definedName>
    <definedName name="THTL.TTCLGiaHT25">#REF!</definedName>
    <definedName name="THTL.TTCLGiaHT26">#REF!</definedName>
    <definedName name="THTL.TTCLGiaHT27">#REF!</definedName>
    <definedName name="THTL.TTCLGiaHT28">#REF!</definedName>
    <definedName name="THTL.TTCLGiaHT29">#REF!</definedName>
    <definedName name="THTL.TTCLGiaHT3">#REF!</definedName>
    <definedName name="THTL.TTCLGiaHT30">#REF!</definedName>
    <definedName name="THTL.TTCLGiaHT4">#REF!</definedName>
    <definedName name="THTL.TTCLGiaHT5">#REF!</definedName>
    <definedName name="THTL.TTCLGiaHT6">#REF!</definedName>
    <definedName name="THTL.TTCLGiaHT7">#REF!</definedName>
    <definedName name="THTL.TTCLGiaHT8">#REF!</definedName>
    <definedName name="THTL.TTCLGiaHT9">#REF!</definedName>
    <definedName name="THTL.TTGiaGoc0">#REF!</definedName>
    <definedName name="THTL.TTGiaGoc1">#REF!</definedName>
    <definedName name="THTL.TTGiaGoc10">#REF!</definedName>
    <definedName name="THTL.TTGiaGoc11">#REF!</definedName>
    <definedName name="THTL.TTGiaGoc12">#REF!</definedName>
    <definedName name="THTL.TTGiaGoc13">#REF!</definedName>
    <definedName name="THTL.TTGiaGoc14">#REF!</definedName>
    <definedName name="THTL.TTGiaGoc15">#REF!</definedName>
    <definedName name="THTL.TTGiaGoc16">#REF!</definedName>
    <definedName name="THTL.TTGiaGoc17">#REF!</definedName>
    <definedName name="THTL.TTGiaGoc18">#REF!</definedName>
    <definedName name="THTL.TTGiaGoc19">#REF!</definedName>
    <definedName name="THTL.TTGiaGoc2">#REF!</definedName>
    <definedName name="THTL.TTGiaGoc20">#REF!</definedName>
    <definedName name="THTL.TTGiaGoc21">#REF!</definedName>
    <definedName name="THTL.TTGiaGoc22">#REF!</definedName>
    <definedName name="THTL.TTGiaGoc23">#REF!</definedName>
    <definedName name="THTL.TTGiaGoc24">#REF!</definedName>
    <definedName name="THTL.TTGiaGoc25">#REF!</definedName>
    <definedName name="THTL.TTGiaGoc26">#REF!</definedName>
    <definedName name="THTL.TTGiaGoc27">#REF!</definedName>
    <definedName name="THTL.TTGiaGoc28">#REF!</definedName>
    <definedName name="THTL.TTGiaGoc29">#REF!</definedName>
    <definedName name="THTL.TTGiaGoc3">#REF!</definedName>
    <definedName name="THTL.TTGiaGoc30">#REF!</definedName>
    <definedName name="THTL.TTGiaGoc4">#REF!</definedName>
    <definedName name="THTL.TTGiaGoc5">#REF!</definedName>
    <definedName name="THTL.TTGiaGoc6">#REF!</definedName>
    <definedName name="THTL.TTGiaGoc7">#REF!</definedName>
    <definedName name="THTL.TTGiaGoc8">#REF!</definedName>
    <definedName name="THTL.TTGiaGoc9">#REF!</definedName>
    <definedName name="THTL.TTGiaHT0">#REF!</definedName>
    <definedName name="THTL.TTGiaHT1">#REF!</definedName>
    <definedName name="THTL.TTGiaHT10">#REF!</definedName>
    <definedName name="THTL.TTGiaHT11">#REF!</definedName>
    <definedName name="THTL.TTGiaHT12">#REF!</definedName>
    <definedName name="THTL.TTGiaHT13">#REF!</definedName>
    <definedName name="THTL.TTGiaHT14">#REF!</definedName>
    <definedName name="THTL.TTGiaHT15">#REF!</definedName>
    <definedName name="THTL.TTGiaHT16">#REF!</definedName>
    <definedName name="THTL.TTGiaHT17">#REF!</definedName>
    <definedName name="THTL.TTGiaHT18">#REF!</definedName>
    <definedName name="THTL.TTGiaHT19">#REF!</definedName>
    <definedName name="THTL.TTGiaHT2">#REF!</definedName>
    <definedName name="THTL.TTGiaHT20">#REF!</definedName>
    <definedName name="THTL.TTGiaHT21">#REF!</definedName>
    <definedName name="THTL.TTGiaHT22">#REF!</definedName>
    <definedName name="THTL.TTGiaHT23">#REF!</definedName>
    <definedName name="THTL.TTGiaHT24">#REF!</definedName>
    <definedName name="THTL.TTGiaHT25">#REF!</definedName>
    <definedName name="THTL.TTGiaHT26">#REF!</definedName>
    <definedName name="THTL.TTGiaHT27">#REF!</definedName>
    <definedName name="THTL.TTGiaHT28">#REF!</definedName>
    <definedName name="THTL.TTGiaHT29">#REF!</definedName>
    <definedName name="THTL.TTGiaHT3">#REF!</definedName>
    <definedName name="THTL.TTGiaHT30">#REF!</definedName>
    <definedName name="THTL.TTGiaHT4">#REF!</definedName>
    <definedName name="THTL.TTGiaHT5">#REF!</definedName>
    <definedName name="THTL.TTGiaHT6">#REF!</definedName>
    <definedName name="THTL.TTGiaHT7">#REF!</definedName>
    <definedName name="THTL.TTGiaHT8">#REF!</definedName>
    <definedName name="THTL.TTGiaHT9">#REF!</definedName>
    <definedName name="THTLMcap">#REF!</definedName>
    <definedName name="thtr15">[22]giathanh1!#REF!</definedName>
    <definedName name="thtt">#REF!</definedName>
    <definedName name="THU">[59]CT35!#REF!</definedName>
    <definedName name="THUa">#REF!</definedName>
    <definedName name="THUb">#REF!</definedName>
    <definedName name="thucthanh">'[322]Thuc thanh'!$E$29</definedName>
    <definedName name="THUd">#REF!</definedName>
    <definedName name="thue">#REF!</definedName>
    <definedName name="THUE_GTGT">[171]NHATKY!#REF!</definedName>
    <definedName name="thue1">'[16]Mau 02'!#REF!</definedName>
    <definedName name="thuera">'[16]Mau 02'!#REF!</definedName>
    <definedName name="thuevat">'[226]DG-Don vi'!#REF!</definedName>
    <definedName name="THUONG">#REF!</definedName>
    <definedName name="Thuong15">'[323]15nam'!$C$9:$N$35</definedName>
    <definedName name="THUY">#REF!</definedName>
    <definedName name="THUY.XK">#REF!</definedName>
    <definedName name="THUY.XK1">#REF!</definedName>
    <definedName name="THUYETMINH">[324]ptvt!$A$6:$X$128</definedName>
    <definedName name="thuyha">[325]LGSX!$A$10:$A$308</definedName>
    <definedName name="ThuyVu2" hidden="1">{"'Sheet1'!$L$16"}</definedName>
    <definedName name="THVanXoan">#REF!</definedName>
    <definedName name="thvl">[147]CTTra!$A:$IV</definedName>
    <definedName name="THvon">[326]TDT!#REF!</definedName>
    <definedName name="ti">#REF!</definedName>
    <definedName name="Tien" localSheetId="12">#REF!</definedName>
    <definedName name="Tien">#REF!</definedName>
    <definedName name="TienGui">#REF!</definedName>
    <definedName name="TIENLUONG">#REF!</definedName>
    <definedName name="tiennhapnvl">'[277]Chi tiet'!$H$6:$H$210</definedName>
    <definedName name="TienVay">#REF!</definedName>
    <definedName name="tienxuatnvl">'[277]Chi tiet'!$J$6:$J$210</definedName>
    <definedName name="Tiep_dia">[52]Sheet3!#REF!</definedName>
    <definedName name="Tiepdia">[22]Tiepdia!$A:$IV</definedName>
    <definedName name="TileStone">'[121]DGchitiet '!#REF!</definedName>
    <definedName name="tim">[327]PTK!#REF!</definedName>
    <definedName name="Tim_lan_xuat_hien_cong">#N/A</definedName>
    <definedName name="tim_tam">'[328]ptdg-duong'!$C$1:$C$857</definedName>
    <definedName name="tim_xuat_hien">#N/A</definedName>
    <definedName name="tinhqt">[135]!tinhqt</definedName>
    <definedName name="tinhtoan">#REF!</definedName>
    <definedName name="TIT">#REF!</definedName>
    <definedName name="TITAN" localSheetId="12">#REF!</definedName>
    <definedName name="TITAN">#REF!</definedName>
    <definedName name="TK">#REF!</definedName>
    <definedName name="TK331APC">#REF!</definedName>
    <definedName name="TK331CB">#REF!</definedName>
    <definedName name="TK331GT">#REF!</definedName>
    <definedName name="TK331K">#REF!</definedName>
    <definedName name="TK331KH">#REF!</definedName>
    <definedName name="TK331MT">#REF!</definedName>
    <definedName name="TK331NT">#REF!</definedName>
    <definedName name="TK331PA">#REF!</definedName>
    <definedName name="TK331PACIFIC">#REF!</definedName>
    <definedName name="tk331PD">#REF!</definedName>
    <definedName name="TK331THN">#REF!</definedName>
    <definedName name="tk331TKN">#REF!</definedName>
    <definedName name="TK331VT">#REF!</definedName>
    <definedName name="tk3338TTNCN">#REF!</definedName>
    <definedName name="tk3388K">#REF!</definedName>
    <definedName name="TKCO">#REF!</definedName>
    <definedName name="TKCO_NK">[304]NHATKY!$F$7:$F$122</definedName>
    <definedName name="TkCto">[329]Tong_ke!$Q$5:$R$133</definedName>
    <definedName name="TKNO">#REF!</definedName>
    <definedName name="TKNO_NK">[75]NHATKY!$E$7:$E$125</definedName>
    <definedName name="TKP">#REF!</definedName>
    <definedName name="tkpdt">[135]!tkpdt</definedName>
    <definedName name="TKTBA2" hidden="1">{"Offgrid",#N/A,FALSE,"OFFGRID";"Region",#N/A,FALSE,"REGION";"Offgrid -2",#N/A,FALSE,"OFFGRID";"WTP",#N/A,FALSE,"WTP";"WTP -2",#N/A,FALSE,"WTP";"Project",#N/A,FALSE,"PROJECT";"Summary -2",#N/A,FALSE,"SUMMARY"}</definedName>
    <definedName name="TKTH">#REF!</definedName>
    <definedName name="TKYB">"TKYB"</definedName>
    <definedName name="TL" localSheetId="12">[3]ND!#REF!</definedName>
    <definedName name="TL">[3]ND!#REF!</definedName>
    <definedName name="TLAC120">#REF!</definedName>
    <definedName name="TLAC35">#REF!</definedName>
    <definedName name="TLAC50">#REF!</definedName>
    <definedName name="TLAC70">#REF!</definedName>
    <definedName name="TLAC95">#REF!</definedName>
    <definedName name="TLDa">[52]Sheet3!#REF!</definedName>
    <definedName name="TLdat">[52]Sheet3!#REF!</definedName>
    <definedName name="TLDM">[52]Sheet3!#REF!</definedName>
    <definedName name="Tle" localSheetId="12">#REF!</definedName>
    <definedName name="Tle">#REF!</definedName>
    <definedName name="TLTH">[243]Sheet1!TLTH</definedName>
    <definedName name="TLTH1">[222]Sheet1!TLTH1</definedName>
    <definedName name="TMDT1">#REF!</definedName>
    <definedName name="TMDT2">#REF!</definedName>
    <definedName name="TMDTmoi">#REF!</definedName>
    <definedName name="TMProtection">'[121]DGchitiet '!#REF!</definedName>
    <definedName name="TN">"$A$1:$I$11"</definedName>
    <definedName name="TN_CTO">[186]Cto!$O$21</definedName>
    <definedName name="tn1pinnc">'[22]thao-go'!#REF!</definedName>
    <definedName name="tn2mhnnc">'[22]thao-go'!#REF!</definedName>
    <definedName name="TNChiuThue">#REF!</definedName>
    <definedName name="TNCM">'[22]CHITIET VL-NC-TT-3p'!#REF!</definedName>
    <definedName name="tnh_bq">'[122]truc tiep'!#REF!</definedName>
    <definedName name="tnh_bv">'[122]truc tiep'!#REF!</definedName>
    <definedName name="tnh_ck">'[122]truc tiep'!#REF!</definedName>
    <definedName name="tnh_d1">'[122]truc tiep'!#REF!</definedName>
    <definedName name="tnh_d2">'[122]truc tiep'!#REF!</definedName>
    <definedName name="tnh_d3">'[122]truc tiep'!#REF!</definedName>
    <definedName name="tnh_dl">'[122]truc tiep'!#REF!</definedName>
    <definedName name="tnh_kcs">'[122]truc tiep'!#REF!</definedName>
    <definedName name="tnh_nb">'[122]truc tiep'!#REF!</definedName>
    <definedName name="tnh_ngio">'[122]truc tiep'!#REF!</definedName>
    <definedName name="tnh_nv">'[122]truc tiep'!#REF!</definedName>
    <definedName name="tnh_t3">'[122]truc tiep'!#REF!</definedName>
    <definedName name="tnh_t4">'[122]truc tiep'!#REF!</definedName>
    <definedName name="tnh_t5">'[122]truc tiep'!#REF!</definedName>
    <definedName name="tnh_t6">'[122]truc tiep'!#REF!</definedName>
    <definedName name="tnh_tc">'[122]truc tiep'!#REF!</definedName>
    <definedName name="tnh_tm">'[122]truc tiep'!#REF!</definedName>
    <definedName name="tnh_vs">'[122]truc tiep'!#REF!</definedName>
    <definedName name="tnh_xh">'[122]truc tiep'!#REF!</definedName>
    <definedName name="tnhnnc">'[22]thao-go'!#REF!</definedName>
    <definedName name="tnignc">'[22]thao-go'!#REF!</definedName>
    <definedName name="tnin190nc">'[22]thao-go'!#REF!</definedName>
    <definedName name="tnlnc">'[22]thao-go'!#REF!</definedName>
    <definedName name="tnnnc">'[22]thao-go'!#REF!</definedName>
    <definedName name="TNNT">[133]DLDT!$B$4</definedName>
    <definedName name="tno">[56]gVL!$Q$47</definedName>
    <definedName name="Toanbo">#REF!</definedName>
    <definedName name="Tong">#REF!</definedName>
    <definedName name="TONG_DU_TOAN">#REF!</definedName>
    <definedName name="tong1">#REF!</definedName>
    <definedName name="tong2">#REF!</definedName>
    <definedName name="tong3">#REF!</definedName>
    <definedName name="tong4">#REF!</definedName>
    <definedName name="tong5">#REF!</definedName>
    <definedName name="tong6">#REF!</definedName>
    <definedName name="tong7">#REF!</definedName>
    <definedName name="tong8">#REF!</definedName>
    <definedName name="tongbt">#REF!</definedName>
    <definedName name="tongcong">#REF!</definedName>
    <definedName name="tongdientich">#REF!</definedName>
    <definedName name="TONGDUTOAN">#REF!</definedName>
    <definedName name="tonghop">#REF!</definedName>
    <definedName name="TonghopHtxH">#REF!</definedName>
    <definedName name="TonghopHtxT">#REF!</definedName>
    <definedName name="tongthep">#REF!</definedName>
    <definedName name="tongthetich">#REF!</definedName>
    <definedName name="Tonmai">#REF!</definedName>
    <definedName name="TPcaphe">[83]BK04!#REF!</definedName>
    <definedName name="TPLRP" localSheetId="12">#REF!</definedName>
    <definedName name="TPLRP">#REF!</definedName>
    <definedName name="TQT">#REF!</definedName>
    <definedName name="TR15HT">'[22]TONGKE-HT'!#REF!</definedName>
    <definedName name="TR16HT">'[22]TONGKE-HT'!#REF!</definedName>
    <definedName name="TR19HT">'[22]TONGKE-HT'!#REF!</definedName>
    <definedName name="tr1x15">[22]giathanh1!#REF!</definedName>
    <definedName name="TR20HT">'[22]TONGKE-HT'!#REF!</definedName>
    <definedName name="tr3x100">'[22]dongia (2)'!#REF!</definedName>
    <definedName name="Tra_DM_su_dung" localSheetId="12">#REF!</definedName>
    <definedName name="Tra_DM_su_dung">#REF!</definedName>
    <definedName name="tra_don_gia">[330]Tra!$C$12:$I$83</definedName>
    <definedName name="Tra_don_gia_KS" localSheetId="12">#REF!</definedName>
    <definedName name="Tra_don_gia_KS">#REF!</definedName>
    <definedName name="Tra_DTCT" localSheetId="12">#REF!</definedName>
    <definedName name="Tra_DTCT">#REF!</definedName>
    <definedName name="Tra_gia">#N/A</definedName>
    <definedName name="Tra_gia_KS">'[331]Gia KS'!$A$4:$H$56</definedName>
    <definedName name="Tra_gia_VLKS">'[332]VL,NC'!$A$4:$D$487</definedName>
    <definedName name="Tra_GTXLST">[333]DTCT!$C$10:$J$438</definedName>
    <definedName name="Tra_phan_tram" localSheetId="12">[334]Tra_bang!#REF!</definedName>
    <definedName name="Tra_phan_tram">[334]Tra_bang!#REF!</definedName>
    <definedName name="Tra_tim_hang_mucPT_trung" localSheetId="12">#REF!</definedName>
    <definedName name="Tra_tim_hang_mucPT_trung">#REF!</definedName>
    <definedName name="Tra_TL" localSheetId="12">#REF!</definedName>
    <definedName name="Tra_TL">#REF!</definedName>
    <definedName name="Tra_TT">'[335]dtct cau'!#REF!</definedName>
    <definedName name="Tra_ty_le">#N/A</definedName>
    <definedName name="Tra_ty_le2" localSheetId="12">#REF!</definedName>
    <definedName name="Tra_ty_le2">#REF!</definedName>
    <definedName name="Tra_ty_le3" localSheetId="12">#REF!</definedName>
    <definedName name="Tra_ty_le3">#REF!</definedName>
    <definedName name="Tra_ty_le4" localSheetId="12">#REF!</definedName>
    <definedName name="Tra_ty_le4">#REF!</definedName>
    <definedName name="Tra_ty_le5" localSheetId="12">#REF!</definedName>
    <definedName name="Tra_ty_le5">#REF!</definedName>
    <definedName name="tra_vat_lieu1">'[336]tra-vat-lieu'!$G$4:$J$193</definedName>
    <definedName name="TRA_VL">[150]tra_vat_lieu!$A$192:$H$206</definedName>
    <definedName name="tra_VL_1">'[151]tra-vat-lieu'!$A$201:$H$215</definedName>
    <definedName name="trab">#N/A</definedName>
    <definedName name="TraDAH_H">#N/A</definedName>
    <definedName name="TRADE2" localSheetId="12">#REF!</definedName>
    <definedName name="TRADE2">#REF!</definedName>
    <definedName name="tram">[144]THTram!#REF!</definedName>
    <definedName name="tram100">'[22]dongia (2)'!#REF!</definedName>
    <definedName name="tram1x25">'[22]dongia (2)'!#REF!</definedName>
    <definedName name="TRAN">#REF!</definedName>
    <definedName name="trang">#REF!</definedName>
    <definedName name="TRANSFORMER" localSheetId="12">'[216]NEW-PANEL'!#REF!</definedName>
    <definedName name="TRANSFORMER">'[217]NEW-PANEL'!#REF!</definedName>
    <definedName name="TraQ">[71]BANGTRA!$E$122:$G$128</definedName>
    <definedName name="TRaRu">[83]BK04!#REF!</definedName>
    <definedName name="TraTH">'[337]dtct cong'!$A$9:$A$649</definedName>
    <definedName name="TRAVL">#N/A</definedName>
    <definedName name="trc">[338]CT1!#REF!</definedName>
    <definedName name="TrÇn_V_n_Hanh">#REF!</definedName>
    <definedName name="trichgiam">'[110]Quy DPRR cu the11'!$I$15:$I$250</definedName>
    <definedName name="trichtang">'[110]Quy DPRR cu the11'!$H$15:$H$250</definedName>
    <definedName name="trichtang_c">'[110]Quy DPRR chung11'!$H$13:$H$430</definedName>
    <definedName name="TRISO">#REF!</definedName>
    <definedName name="TronD10D18">'[315]4'!$K$14</definedName>
    <definedName name="TronD6D8">'[315]4'!$K$13</definedName>
    <definedName name="trt">#REF!</definedName>
    <definedName name="tru_can">#N/A</definedName>
    <definedName name="tru10mtc">'[22]t-h HA THE'!#REF!</definedName>
    <definedName name="Tru4_Bdien">[41]CHITIET!#REF!</definedName>
    <definedName name="tru8mtc">'[22]t-h HA THE'!#REF!</definedName>
    <definedName name="TRUNGGIANSOTIENPS">#REF!</definedName>
    <definedName name="TRUNGGIANTKCO">#REF!</definedName>
    <definedName name="TRUNGGIANTKNO">#REF!</definedName>
    <definedName name="TruT10">[41]CHITIET!#REF!</definedName>
    <definedName name="TruT2">[41]CHITIET!#REF!</definedName>
    <definedName name="TruT3">[41]CHITIET!#REF!</definedName>
    <definedName name="TruT5">[41]CHITIET!#REF!</definedName>
    <definedName name="TruT6">[41]CHITIET!#REF!</definedName>
    <definedName name="TruT7">[41]CHITIET!#REF!</definedName>
    <definedName name="TruT8">[41]CHITIET!#REF!</definedName>
    <definedName name="TruT9">[41]CHITIET!#REF!</definedName>
    <definedName name="ts">#REF!</definedName>
    <definedName name="TSVAO0">#REF!</definedName>
    <definedName name="TT" localSheetId="12">[41]GIAVL!#REF!</definedName>
    <definedName name="tt">#REF!</definedName>
    <definedName name="TT_1P">#REF!</definedName>
    <definedName name="TT_3p">#REF!</definedName>
    <definedName name="TT_cot">'[339]Dinh nghia'!$A$14:$B$23</definedName>
    <definedName name="tt1pnc">'[22]lam-moi'!#REF!</definedName>
    <definedName name="tt1pvl">'[22]lam-moi'!#REF!</definedName>
    <definedName name="tt3pnc">'[22]lam-moi'!#REF!</definedName>
    <definedName name="tt3pvl">'[22]lam-moi'!#REF!</definedName>
    <definedName name="ttbt">#REF!</definedName>
    <definedName name="TTC">[102]GTTBA!#REF!</definedName>
    <definedName name="TTCa">[102]GTTBA!#REF!</definedName>
    <definedName name="TTCto">#REF!</definedName>
    <definedName name="TTDD">[22]TDTKP!$E$44+[22]TDTKP!$F$44+[22]TDTKP!$G$44</definedName>
    <definedName name="TTDD1P">#REF!</definedName>
    <definedName name="TTDD3P">[22]TDTKP1!#REF!</definedName>
    <definedName name="ttdd3pct">[340]TDTKP!$E$46</definedName>
    <definedName name="TTDDCT3p">[22]TDTKP1!#REF!</definedName>
    <definedName name="TTDKKH">#REF!</definedName>
    <definedName name="TTDZ">#REF!</definedName>
    <definedName name="TTDZ04">#REF!</definedName>
    <definedName name="TTDZ35">#REF!</definedName>
    <definedName name="tthi" localSheetId="12">#REF!</definedName>
    <definedName name="tthi">#REF!</definedName>
    <definedName name="TTK3p">'[22]TONGKE3p '!$C$295</definedName>
    <definedName name="TTLo62">[341]XL4Poppy!$A$15</definedName>
    <definedName name="ttpt">#REF!</definedName>
    <definedName name="ttronmk">#REF!</definedName>
    <definedName name="ttt">'[23]CT Thang Mo'!$B$309:$M$309</definedName>
    <definedName name="tttb">'[23]CT Thang Mo'!$B$431:$I$431</definedName>
    <definedName name="TTTR">[178]TDTKP1!#REF!</definedName>
    <definedName name="tttttt">[342]XL4Poppy!$B$1:$B$16</definedName>
    <definedName name="ttttttt">[342]XL4Poppy!$A$15</definedName>
    <definedName name="ttttttttttt">[342]XL4Poppy!$C$9</definedName>
    <definedName name="tttttttttttt">[342]XL4Poppy!$C$31</definedName>
    <definedName name="ttttttttttttt">[342]XL4Poppy!$C$4</definedName>
    <definedName name="TTVAn5">#REF!</definedName>
    <definedName name="tung">#REF!</definedName>
    <definedName name="tuoi">#REF!</definedName>
    <definedName name="Tuong_chan">#N/A</definedName>
    <definedName name="TuVan" localSheetId="12">[41]TONGHOP!#REF!</definedName>
    <definedName name="Tuvan">#REF!</definedName>
    <definedName name="tuyen">[343]XL4Poppy!$C$31</definedName>
    <definedName name="Tuyenquang">#REF!</definedName>
    <definedName name="tuyequang">#REF!</definedName>
    <definedName name="tv75nc">#REF!</definedName>
    <definedName name="tv75vl">#REF!</definedName>
    <definedName name="tx1pignc">'[22]thao-go'!#REF!</definedName>
    <definedName name="tx1pindnc">'[22]thao-go'!#REF!</definedName>
    <definedName name="tx1pingnc">'[22]thao-go'!#REF!</definedName>
    <definedName name="tx1pintnc">'[22]thao-go'!#REF!</definedName>
    <definedName name="tx1pitnc">'[22]thao-go'!#REF!</definedName>
    <definedName name="tx2mhnnc">'[22]thao-go'!#REF!</definedName>
    <definedName name="tx2mitnc">'[22]thao-go'!#REF!</definedName>
    <definedName name="txhnnc">'[22]thao-go'!#REF!</definedName>
    <definedName name="txig1nc">'[22]thao-go'!#REF!</definedName>
    <definedName name="txin190nc">'[22]thao-go'!#REF!</definedName>
    <definedName name="txinnc">'[22]thao-go'!#REF!</definedName>
    <definedName name="txit1nc">'[22]thao-go'!#REF!</definedName>
    <definedName name="ty">[344]ESTI.!$A$1:$U$52</definedName>
    <definedName name="ty_le" localSheetId="12">#REF!</definedName>
    <definedName name="ty_le">#REF!</definedName>
    <definedName name="Ty_Le_1">[335]Tra_bang!#REF!</definedName>
    <definedName name="ty_le_2">#N/A</definedName>
    <definedName name="ty_le_3">#N/A</definedName>
    <definedName name="ty_le_BTN" localSheetId="12">#REF!</definedName>
    <definedName name="ty_le_BTN">#REF!</definedName>
    <definedName name="Ty_le1" localSheetId="12">#REF!</definedName>
    <definedName name="Ty_le1">#REF!</definedName>
    <definedName name="tyle_pvon">[190]KT!#REF!</definedName>
    <definedName name="u">#N/A</definedName>
    <definedName name="Udm">'[94]TTDZ 679'!#REF!</definedName>
    <definedName name="UNL">#REF!</definedName>
    <definedName name="upnoc">#REF!</definedName>
    <definedName name="usd">#REF!</definedName>
    <definedName name="v">'[315]4'!$K$24</definedName>
    <definedName name="V_a_b__t_ng_M200____1x2">#N/A</definedName>
    <definedName name="V_i_ni_l_ng">'[45]he so'!$B$23</definedName>
    <definedName name="V_n_phßng_c_ng_ty">#REF!</definedName>
    <definedName name="VA" localSheetId="12">[3]ND!#REF!</definedName>
    <definedName name="VA">[3]ND!#REF!</definedName>
    <definedName name="VAÄT_LIEÄU">"ATRAM"</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N">[59]CT35!#REF!</definedName>
    <definedName name="VANA">#REF!</definedName>
    <definedName name="vanchuyencoc">'[95]Gia vat tu'!$E$53</definedName>
    <definedName name="vang">[345]USD!#REF!</definedName>
    <definedName name="vankhuon">'[86]Gia vat tu'!$D$38</definedName>
    <definedName name="Vanphong">#REF!</definedName>
    <definedName name="VARIINST" localSheetId="12">#REF!</definedName>
    <definedName name="VARIINST">#REF!</definedName>
    <definedName name="VARIPURC" localSheetId="12">#REF!</definedName>
    <definedName name="VARIPURC">#REF!</definedName>
    <definedName name="VAT">#REF!</definedName>
    <definedName name="VAT_04">#REF!</definedName>
    <definedName name="VAT_22">[252]DZ22!#REF!</definedName>
    <definedName name="VAT_35">#REF!</definedName>
    <definedName name="VAT_Cto">#REF!</definedName>
    <definedName name="VAT_TB">#REF!</definedName>
    <definedName name="VAT_TBA">#REF!</definedName>
    <definedName name="VAT_XLTBA">#REF!</definedName>
    <definedName name="vatlieu">#REF!</definedName>
    <definedName name="VatLieuKhac">#REF!</definedName>
    <definedName name="vatra">#REF!</definedName>
    <definedName name="vatvc">5%</definedName>
    <definedName name="vatxl">10%</definedName>
    <definedName name="vbtchongnuocm300">#REF!</definedName>
    <definedName name="vbtm150">#REF!</definedName>
    <definedName name="vbtm300">#REF!</definedName>
    <definedName name="vbtm400">#REF!</definedName>
    <definedName name="vc">#REF!</definedName>
    <definedName name="vc3.">'[346]Chi tiet'!#REF!</definedName>
    <definedName name="vca">'[346]Chi tiet'!#REF!</definedName>
    <definedName name="VCBo">#REF!</definedName>
    <definedName name="vcbt35">'[220]CHIET TINH DZ 10 KV'!$I$5</definedName>
    <definedName name="vcbtemp">#REF!</definedName>
    <definedName name="vcc">#REF!</definedName>
    <definedName name="vccat">'[347]CHIET TINH DZ 0,4'!#REF!</definedName>
    <definedName name="vccat0.4">#REF!</definedName>
    <definedName name="vccat35">'[220]CHIET TINH DZ 10 KV'!$L$14</definedName>
    <definedName name="vccatv">#REF!</definedName>
    <definedName name="vccot">#REF!</definedName>
    <definedName name="vccot.">'[346]Chi tiet'!#REF!</definedName>
    <definedName name="vccot0.4">#REF!</definedName>
    <definedName name="vccot35">#REF!</definedName>
    <definedName name="vccott">#REF!</definedName>
    <definedName name="vccottt">#REF!</definedName>
    <definedName name="vcd">#REF!</definedName>
    <definedName name="vcda">'[347]CHIET TINH DZ 0,4'!#REF!</definedName>
    <definedName name="vcda0.4">#REF!</definedName>
    <definedName name="vcda35">'[220]CHIET TINH DZ 10 KV'!$L$15</definedName>
    <definedName name="vcdatc2">#REF!</definedName>
    <definedName name="vcdatc3">#REF!</definedName>
    <definedName name="vcday">'[53]CHITIET-DZ04'!$K$44</definedName>
    <definedName name="vcdayct">'[348]CHIET TINH CCT '!#REF!</definedName>
    <definedName name="vcdbt">'[23]CT Thang Mo'!$B$220:$I$220</definedName>
    <definedName name="vcdc">#REF!</definedName>
    <definedName name="vcdc.">'[346]Chi tiet'!#REF!</definedName>
    <definedName name="VCDC400">'[26]CHIET TINH DZ'!#REF!</definedName>
    <definedName name="vcdctc">#REF!</definedName>
    <definedName name="Vcdd">#REF!</definedName>
    <definedName name="VCDD1P">'[178]KPVC-BD '!#REF!</definedName>
    <definedName name="VCDD3p">'[22]KPVC-BD '!#REF!</definedName>
    <definedName name="VCDDCT3p">'[178]KPVC-BD '!#REF!</definedName>
    <definedName name="VCDDMBA">'[349]KPVC-BD '!#REF!</definedName>
    <definedName name="vcdt">'[23]CT Thang Mo'!$B$406:$I$406</definedName>
    <definedName name="vcdtb">'[23]CT Thang Mo'!$B$432:$I$432</definedName>
    <definedName name="vcdungcu">'[53]CHITIET-DZ04'!$K$40</definedName>
    <definedName name="vcdungcu0.4">#REF!</definedName>
    <definedName name="vcdungcu35">'[348]CHIET TINH DZ 35 KV'!#REF!</definedName>
    <definedName name="vcg">#REF!</definedName>
    <definedName name="vcgo">'[53]CHITIET-DZ04'!$K$18</definedName>
    <definedName name="vcgo0.4">#REF!</definedName>
    <definedName name="VCHT">#REF!</definedName>
    <definedName name="Vci">'[350]Tinh toan'!#REF!</definedName>
    <definedName name="vcn">#REF!</definedName>
    <definedName name="vcnuoc">'[53]CHITIET-DZ04'!$K$19</definedName>
    <definedName name="vcnuoc0.4">#REF!</definedName>
    <definedName name="VCP">#REF!</definedName>
    <definedName name="vcphukien">'[53]CHITIET-DZ04'!$K$39</definedName>
    <definedName name="vcpk">#REF!</definedName>
    <definedName name="VCPK4">'[60]DZ 22KV'!#REF!</definedName>
    <definedName name="VCS">'[26]CHIET TINH DZ'!#REF!</definedName>
    <definedName name="vcsat">'[347]CHIET TINH CCT'!#REF!</definedName>
    <definedName name="vcsat0.4">#REF!</definedName>
    <definedName name="vcsat35">'[348]CHIET TINH DZ 35 KV'!#REF!</definedName>
    <definedName name="vcsatct">'[348]CHIET TINH CCT '!#REF!</definedName>
    <definedName name="vcsu">'[53]CHITIET-DZ04'!$K$41</definedName>
    <definedName name="vcsuct">'[348]CHIET TINH CCT '!#REF!</definedName>
    <definedName name="vct">#REF!</definedName>
    <definedName name="vctb">#REF!</definedName>
    <definedName name="VCthuy">#REF!</definedName>
    <definedName name="vctmong">#REF!</definedName>
    <definedName name="VCTR" hidden="1">{"Offgrid",#N/A,FALSE,"OFFGRID";"Region",#N/A,FALSE,"REGION";"Offgrid -2",#N/A,FALSE,"OFFGRID";"WTP",#N/A,FALSE,"WTP";"WTP -2",#N/A,FALSE,"WTP";"Project",#N/A,FALSE,"PROJECT";"Summary -2",#N/A,FALSE,"SUMMARY"}</definedName>
    <definedName name="vctre">'[351]CHITIET-DZ04'!#REF!</definedName>
    <definedName name="VCTT">#REF!</definedName>
    <definedName name="VCVBT1">'[22]VCV-BE-TONG'!$G$11</definedName>
    <definedName name="VCVBT2">'[22]VCV-BE-TONG'!$G$17</definedName>
    <definedName name="Vcw">'[350]Tinh toan'!#REF!</definedName>
    <definedName name="vcxa">[206]TT04!$J$20</definedName>
    <definedName name="vcxa35">'[220]CHIET TINH DZ 10 KV'!$L$18</definedName>
    <definedName name="vcxi">#REF!</definedName>
    <definedName name="vcxm">'[347]CHIET TINH DZ 0,4'!#REF!</definedName>
    <definedName name="vcxm0.4">#REF!</definedName>
    <definedName name="vcxm35">'[220]CHIET TINH DZ 10 KV'!$L$13</definedName>
    <definedName name="VD">'[350]Tinh toan'!#REF!</definedName>
    <definedName name="vd3p">#REF!</definedName>
    <definedName name="VDCLY">[103]QMCT!#REF!</definedName>
    <definedName name="vdkt">[56]gVL!$Q$55</definedName>
    <definedName name="VDNKCHI">#REF!</definedName>
    <definedName name="VDSOCP">#REF!</definedName>
    <definedName name="Vf">'[350]Tinh toan'!#REF!</definedName>
    <definedName name="vgk">#REF!</definedName>
    <definedName name="vgt">#REF!</definedName>
    <definedName name="VI">'[131]Giai trinh'!#REF!</definedName>
    <definedName name="VIa">'[131]Giai trinh'!#REF!</definedName>
    <definedName name="Vietri">[109]TTVanChuyen!#REF!</definedName>
    <definedName name="VIEW">#N/A</definedName>
    <definedName name="VII">'[131]Giai trinh'!#REF!</definedName>
    <definedName name="VIIa">'[131]Giai trinh'!#REF!</definedName>
    <definedName name="VIII">'[131]Giai trinh'!#REF!</definedName>
    <definedName name="VIIIa">'[131]Giai trinh'!#REF!</definedName>
    <definedName name="vkcauthang">#REF!</definedName>
    <definedName name="vkh">[352]chiettinh!$I$11</definedName>
    <definedName name="vksan">#REF!</definedName>
    <definedName name="vl">#REF!</definedName>
    <definedName name="VL_cau">[240]ptvt!$C$2:$C$49</definedName>
    <definedName name="VL_CSC">#REF!</definedName>
    <definedName name="VL_CSCT">#REF!</definedName>
    <definedName name="VL_CTXD">#REF!</definedName>
    <definedName name="VL_RD">#REF!</definedName>
    <definedName name="VL_TD">#REF!</definedName>
    <definedName name="VL.DMC">[102]GTTBA!#REF!</definedName>
    <definedName name="VL.GTTMC">[102]GTTBA!#REF!</definedName>
    <definedName name="VL.I">'[131]Giai trinh'!#REF!</definedName>
    <definedName name="VL.II">'[131]Giai trinh'!#REF!</definedName>
    <definedName name="VL.III">'[131]Giai trinh'!#REF!</definedName>
    <definedName name="VL.IV">'[131]Giai trinh'!#REF!</definedName>
    <definedName name="VL.M10.1">#REF!</definedName>
    <definedName name="VL.M10.2">'[129]Giai trinh'!#REF!</definedName>
    <definedName name="VL.M12.1">[130]GTTBA!$I$243</definedName>
    <definedName name="VL.M12.2">[130]GTTBA!$I$215</definedName>
    <definedName name="VL.M14.1">[102]GTTBA!#REF!</definedName>
    <definedName name="VL.M14.2">[102]GTTBA!#REF!</definedName>
    <definedName name="VL.MDT">#REF!</definedName>
    <definedName name="VL.MTCat">[102]GTTBA!#REF!</definedName>
    <definedName name="VL.T1C.CDFD">[102]GTTBA!#REF!</definedName>
    <definedName name="VL.T1C.M14">[102]GTTBA!#REF!</definedName>
    <definedName name="VL.T1C.M16">[257]GTTBA!$I$151</definedName>
    <definedName name="VL.TTC">[102]GTTBA!#REF!</definedName>
    <definedName name="VL.V">'[131]Giai trinh'!#REF!</definedName>
    <definedName name="VL.VI">'[131]Giai trinh'!#REF!</definedName>
    <definedName name="VL.VII">'[131]Giai trinh'!#REF!</definedName>
    <definedName name="VL.VIII">'[131]Giai trinh'!#REF!</definedName>
    <definedName name="VL.X.CSV">[102]GTTBA!#REF!</definedName>
    <definedName name="VL.XL">[102]GTTBA!#REF!</definedName>
    <definedName name="vl1p">#REF!</definedName>
    <definedName name="vl3p">#REF!</definedName>
    <definedName name="vlc">#N/A</definedName>
    <definedName name="Vlcap0.7">#REF!</definedName>
    <definedName name="VLcap1">#REF!</definedName>
    <definedName name="vlcau">'[241]ptvt-dg'!$D$14:$D$581</definedName>
    <definedName name="VLCT3p">#REF!</definedName>
    <definedName name="vlctbb">#N/A</definedName>
    <definedName name="vld">'[241]ptvt-dg'!$D$585:$D$614</definedName>
    <definedName name="vldaucot120">[262]DGXD!$D$653</definedName>
    <definedName name="vldaucot70">[262]DGXD!$D$652</definedName>
    <definedName name="vldd">'[22]TH XL'!#REF!</definedName>
    <definedName name="vldn400">#REF!</definedName>
    <definedName name="vldn600">#REF!</definedName>
    <definedName name="vldongcoctiepdia">#REF!</definedName>
    <definedName name="vldongcoctiepdiadatcap1">#REF!</definedName>
    <definedName name="vldongcoctiepdiadatcap2">#REF!</definedName>
    <definedName name="vldongcoctiepdiadatcap3">#REF!</definedName>
    <definedName name="vldongcoctiepdiadatcap4">#REF!</definedName>
    <definedName name="vldungcot10">#REF!</definedName>
    <definedName name="vldungcot12">#REF!</definedName>
    <definedName name="vldungcot14">#REF!</definedName>
    <definedName name="vldungcot16">#REF!</definedName>
    <definedName name="vldungcot18">#REF!</definedName>
    <definedName name="vldungcot20">#REF!</definedName>
    <definedName name="vldungcot678">#REF!</definedName>
    <definedName name="vldungcot8">#REF!</definedName>
    <definedName name="vldungcothon20m">#REF!</definedName>
    <definedName name="vldungcotnhobang10m">#REF!</definedName>
    <definedName name="vldungcotnhobang12m">#REF!</definedName>
    <definedName name="vldungcotnhobang14m">#REF!</definedName>
    <definedName name="vldungcotnhobang16m">#REF!</definedName>
    <definedName name="vldungcotnhobang18m">#REF!</definedName>
    <definedName name="vldungcotnhobang20m">#REF!</definedName>
    <definedName name="vldungcotnhobang8m">#REF!</definedName>
    <definedName name="vlepdaucotnhobang120">#REF!</definedName>
    <definedName name="vlepdaucotnhobang185">#REF!</definedName>
    <definedName name="vlepdaucotnhobang240">#REF!</definedName>
    <definedName name="vlepdaucotnhobang300">#REF!</definedName>
    <definedName name="vlepdaucotnhobang35">#REF!</definedName>
    <definedName name="vlepdaucotnhobang70">#REF!</definedName>
    <definedName name="VLHC">[22]TNHCHINH!$I$38</definedName>
    <definedName name="VLIEU">#REF!</definedName>
    <definedName name="VLKday">#REF!</definedName>
    <definedName name="vlkeocapvanxoan120">#REF!</definedName>
    <definedName name="vlkeocapvanxoan16">#REF!</definedName>
    <definedName name="vlkeocapvanxoan25">#REF!</definedName>
    <definedName name="vlkeocapvanxoan35">#REF!</definedName>
    <definedName name="vlkeocapvanxoan50">#REF!</definedName>
    <definedName name="vlkeocapvanxoan70">#REF!</definedName>
    <definedName name="vlkeocapvanxoan95">#REF!</definedName>
    <definedName name="VLKhac">#REF!</definedName>
    <definedName name="vllapdaytiepdia12">#REF!</definedName>
    <definedName name="vllapdaytiepdia12den14">#REF!</definedName>
    <definedName name="vllapdaytiepdia12den14mm">#REF!</definedName>
    <definedName name="vllapdaytiepdia16den18">#REF!</definedName>
    <definedName name="vllapdaytiepdia16den18mm">#REF!</definedName>
    <definedName name="vllapdaytiepdia810">#REF!</definedName>
    <definedName name="vllapdaytiepdia8den10">#REF!</definedName>
    <definedName name="vllapdaytiepdia8den10mm">#REF!</definedName>
    <definedName name="vllapsu10cotLT">#REF!</definedName>
    <definedName name="vllapsu10cotvuong">#REF!</definedName>
    <definedName name="vllapsu20cotLT">#REF!</definedName>
    <definedName name="vllapsu20cotvuong">#REF!</definedName>
    <definedName name="vllapsu2bat">#REF!</definedName>
    <definedName name="vllapsu35cotLT">#REF!</definedName>
    <definedName name="vllapsu35cotvuong">#REF!</definedName>
    <definedName name="vllapsu5bat">#REF!</definedName>
    <definedName name="vllapsudo2bat">#REF!</definedName>
    <definedName name="vllapsudo5bat">[262]DGXD!$D$402</definedName>
    <definedName name="vllapsuhathe">#REF!</definedName>
    <definedName name="vllapsuneo2bat">#REF!</definedName>
    <definedName name="vllapsuneo5bat">#REF!</definedName>
    <definedName name="VLNC">#REF!</definedName>
    <definedName name="vlnoicot">#REF!</definedName>
    <definedName name="vlp">'[45]he so'!$B$1</definedName>
    <definedName name="VLT">#REF!</definedName>
    <definedName name="vltr">'[22]TH XL'!#REF!</definedName>
    <definedName name="vltram">#REF!</definedName>
    <definedName name="vlvankhuon">#REF!</definedName>
    <definedName name="VLVanXoan">#REF!</definedName>
    <definedName name="vlvuotduonghon10mday150">#REF!</definedName>
    <definedName name="vlvuotduonghon10mday240">#REF!</definedName>
    <definedName name="vlvuotduonghon10mday50">#REF!</definedName>
    <definedName name="vlvuotduonghon10mday95">#REF!</definedName>
    <definedName name="vlvuotduonghon10mdayhon240">#REF!</definedName>
    <definedName name="vlvuotduongnhobang10day240">#REF!</definedName>
    <definedName name="vlvuotduongnhobang10day95">#REF!</definedName>
    <definedName name="vlvuotduongnhobang10mday150">#REF!</definedName>
    <definedName name="vlvuotduongnhobang10mday50">#REF!</definedName>
    <definedName name="vlvuotduongnhobang10mday95">#REF!</definedName>
    <definedName name="vlvuotduongnhobang10mdayhon240">#REF!</definedName>
    <definedName name="vlvuotduongotolonhon10mday95">[276]DGXD!$D$579</definedName>
    <definedName name="vlvuotduongotonhobang5mday150">#REF!</definedName>
    <definedName name="vlvuotduongotonhobang5mday240">#REF!</definedName>
    <definedName name="vlvuotduongotonhobang5mday50">#REF!</definedName>
    <definedName name="vlvuotduongotonhobang5mday95">#REF!</definedName>
    <definedName name="vlvuotduongotonhobang5mdayhon240">#REF!</definedName>
    <definedName name="vlvuotDZ35day150">#REF!</definedName>
    <definedName name="vlvuotDz35day240">#REF!</definedName>
    <definedName name="vlvuotDZ35day50">#REF!</definedName>
    <definedName name="vlvuotDZ35day95">#REF!</definedName>
    <definedName name="vlvuotDZ35dayhon240">#REF!</definedName>
    <definedName name="vlvuotDZthongtinday150">#REF!</definedName>
    <definedName name="vlvuotDZthongtinday240">#REF!</definedName>
    <definedName name="vlvuotDZthongtinday50">#REF!</definedName>
    <definedName name="vlvuotDZthongtinday95">#REF!</definedName>
    <definedName name="vlvuotDZthongtindayhon240">#REF!</definedName>
    <definedName name="vlvuotDZTTday50">[276]DGXD!$D$550</definedName>
    <definedName name="vlvuotTTday50">[272]DGXCB!$D$550</definedName>
    <definedName name="VLxaydung">#REF!</definedName>
    <definedName name="vlxuotDZthongtinday50">#REF!</definedName>
    <definedName name="voi">'[353]Gia vat tu'!#REF!</definedName>
    <definedName name="Von.KL">#REF!</definedName>
    <definedName name="VP" localSheetId="12">#REF!</definedName>
    <definedName name="Vp">'[350]Tinh toan'!#REF!</definedName>
    <definedName name="VR">#REF!</definedName>
    <definedName name="vr3p">#REF!</definedName>
    <definedName name="Vs">'[350]Tinh toan'!#REF!</definedName>
    <definedName name="VT">#REF!</definedName>
    <definedName name="VT_1">'[354]Vat tu'!#REF!</definedName>
    <definedName name="vt_nxt">#REF!</definedName>
    <definedName name="vt1pbs">'[22]lam-moi'!#REF!</definedName>
    <definedName name="vtbs">'[22]lam-moi'!#REF!</definedName>
    <definedName name="vua_75">[355]dongia!#REF!</definedName>
    <definedName name="VuaBT">#REF!</definedName>
    <definedName name="VUI">#REF!</definedName>
    <definedName name="vung">#REF!</definedName>
    <definedName name="VX">[305]Girder!#REF!</definedName>
    <definedName name="vxuan">#REF!</definedName>
    <definedName name="W" localSheetId="12">#REF!</definedName>
    <definedName name="W">#REF!</definedName>
    <definedName name="Wc">[70]PEDESB!#REF!</definedName>
    <definedName name="wrn.chi._.tiÆt." hidden="1">{#N/A,#N/A,FALSE,"Chi tiÆt"}</definedName>
    <definedName name="wrn.Report." hidden="1">{"Offgrid",#N/A,FALSE,"OFFGRID";"Region",#N/A,FALSE,"REGION";"Offgrid -2",#N/A,FALSE,"OFFGRID";"WTP",#N/A,FALSE,"WTP";"WTP -2",#N/A,FALSE,"WTP";"Project",#N/A,FALSE,"PROJECT";"Summary -2",#N/A,FALSE,"SUMMARY"}</definedName>
    <definedName name="wrn.rp1." hidden="1">{#N/A,#N/A,FALSE,"Sheet1"}</definedName>
    <definedName name="wrnf.report" hidden="1">{"Offgrid",#N/A,FALSE,"OFFGRID";"Region",#N/A,FALSE,"REGION";"Offgrid -2",#N/A,FALSE,"OFFGRID";"WTP",#N/A,FALSE,"WTP";"WTP -2",#N/A,FALSE,"WTP";"Project",#N/A,FALSE,"PROJECT";"Summary -2",#N/A,FALSE,"SUMMARY"}</definedName>
    <definedName name="X" localSheetId="12">#REF!</definedName>
    <definedName name="X">#REF!</definedName>
    <definedName name="X__b_ng_X2_6___35_KV">[106]DT!#REF!</definedName>
    <definedName name="x_list">[356]Section!$B$12:$B$42</definedName>
    <definedName name="X_ng">'[45]he so'!$B$20</definedName>
    <definedName name="X.CSV">[102]GTTBA!#REF!</definedName>
    <definedName name="X.CSVa">[102]GTTBA!#REF!</definedName>
    <definedName name="X0.4">#REF!</definedName>
    <definedName name="x17dnc">[22]chitiet!#REF!</definedName>
    <definedName name="x17dvl">[22]chitiet!#REF!</definedName>
    <definedName name="x17knc">[22]chitiet!#REF!</definedName>
    <definedName name="x17kvl">[22]chitiet!#REF!</definedName>
    <definedName name="X1pFCOnc">'[22]CHITIET VL-NC-TT -1p'!#REF!</definedName>
    <definedName name="X1pFCOvc">'[22]CHITIET VL-NC-TT -1p'!#REF!</definedName>
    <definedName name="X1pFCOvl">'[22]CHITIET VL-NC-TT -1p'!#REF!</definedName>
    <definedName name="x1pignc">'[22]lam-moi'!#REF!</definedName>
    <definedName name="X1pIGvc">'[22]CHITIET VL-NC-TT -1p'!#REF!</definedName>
    <definedName name="x1pigvl">'[22]lam-moi'!#REF!</definedName>
    <definedName name="x1pind">#REF!</definedName>
    <definedName name="x1pindnc">'[22]lam-moi'!#REF!</definedName>
    <definedName name="X1pINDvc">#REF!</definedName>
    <definedName name="x1pindvl">'[22]lam-moi'!#REF!</definedName>
    <definedName name="x1ping">#REF!</definedName>
    <definedName name="x1pingnc">'[22]lam-moi'!#REF!</definedName>
    <definedName name="X1pINGvc">#REF!</definedName>
    <definedName name="x1pingvl">'[22]lam-moi'!#REF!</definedName>
    <definedName name="x1pint">#REF!</definedName>
    <definedName name="x1pintnc">'[22]lam-moi'!#REF!</definedName>
    <definedName name="X1pINTvc">'[22]CHITIET VL-NC-TT -1p'!#REF!</definedName>
    <definedName name="x1pintvl">'[22]lam-moi'!#REF!</definedName>
    <definedName name="x1pitnc">'[22]lam-moi'!#REF!</definedName>
    <definedName name="X1pITvc">'[22]CHITIET VL-NC-TT -1p'!#REF!</definedName>
    <definedName name="x1pitvl">'[22]lam-moi'!#REF!</definedName>
    <definedName name="x20knc">[22]chitiet!#REF!</definedName>
    <definedName name="x20kvl">[22]chitiet!#REF!</definedName>
    <definedName name="x22knc">[22]chitiet!#REF!</definedName>
    <definedName name="x22kvl">[22]chitiet!#REF!</definedName>
    <definedName name="x2mig1nc">'[22]lam-moi'!#REF!</definedName>
    <definedName name="x2mig1vl">'[22]lam-moi'!#REF!</definedName>
    <definedName name="x2min1nc">'[22]lam-moi'!#REF!</definedName>
    <definedName name="x2min1vl">'[22]lam-moi'!#REF!</definedName>
    <definedName name="x2mit1vl">'[22]lam-moi'!#REF!</definedName>
    <definedName name="x2mitnc">'[22]lam-moi'!#REF!</definedName>
    <definedName name="XA">#REF!</definedName>
    <definedName name="XaCongTo">#REF!</definedName>
    <definedName name="xaDZma">#REF!</definedName>
    <definedName name="xama">[357]Thongso!$B$3</definedName>
    <definedName name="xamaDZ">#REF!</definedName>
    <definedName name="xamaTBA">#REF!</definedName>
    <definedName name="xamaTD">#REF!</definedName>
    <definedName name="xang">'[47]Du lieu dau vao'!$D$22</definedName>
    <definedName name="xason">'[300]TT_0,4KV'!#REF!</definedName>
    <definedName name="xat">'[350]Tinh toan'!#REF!</definedName>
    <definedName name="xaTBAma">#REF!</definedName>
    <definedName name="Xatram">#REF!</definedName>
    <definedName name="xau">#REF!</definedName>
    <definedName name="xaydung">[358]XL4Poppy!$B$1:$B$16</definedName>
    <definedName name="xbt">'[350]Tinh toan'!#REF!</definedName>
    <definedName name="XCCT">0.5</definedName>
    <definedName name="XCK">[359]TK141!#REF!</definedName>
    <definedName name="xcp">[356]Section!$K$47:$K$51</definedName>
    <definedName name="xct">'[350]Tinh toan'!#REF!</definedName>
    <definedName name="xd0.6">#REF!</definedName>
    <definedName name="xd1.3">#REF!</definedName>
    <definedName name="xd1.5">#REF!</definedName>
    <definedName name="xdd">#REF!</definedName>
    <definedName name="XDDHT">#REF!</definedName>
    <definedName name="xdra">[33]sheet12!#REF!</definedName>
    <definedName name="xdsnc">[22]gtrinh!#REF!</definedName>
    <definedName name="xdsvl">[22]gtrinh!#REF!</definedName>
    <definedName name="xfco">#REF!</definedName>
    <definedName name="xfco3p">#REF!</definedName>
    <definedName name="xfconc">'[22]lam-moi'!#REF!</definedName>
    <definedName name="xfconc3p">'[22]CHITIET VL-NC'!$G$94</definedName>
    <definedName name="xfcotnc">#REF!</definedName>
    <definedName name="xfcotvl">#REF!</definedName>
    <definedName name="XFCOvc">'[256]CHITIET VL-NC-TT-3p'!#REF!</definedName>
    <definedName name="xfcovl">'[22]lam-moi'!#REF!</definedName>
    <definedName name="xfcovl3p">'[22]CHITIET VL-NC'!$G$90</definedName>
    <definedName name="xfnc">'[22]lam-moi'!#REF!</definedName>
    <definedName name="xfvl">'[22]lam-moi'!#REF!</definedName>
    <definedName name="xgc100">#REF!</definedName>
    <definedName name="xgc150">#REF!</definedName>
    <definedName name="xgc200">#REF!</definedName>
    <definedName name="xh" localSheetId="12">#REF!</definedName>
    <definedName name="xh">#REF!</definedName>
    <definedName name="xh_bq">'[122]truc tiep'!#REF!</definedName>
    <definedName name="xh_bv">'[122]truc tiep'!#REF!</definedName>
    <definedName name="xh_ck">'[122]truc tiep'!#REF!</definedName>
    <definedName name="xh_d1">'[122]truc tiep'!#REF!</definedName>
    <definedName name="xh_d2">'[122]truc tiep'!#REF!</definedName>
    <definedName name="xh_d3">'[122]truc tiep'!#REF!</definedName>
    <definedName name="xh_dl">'[122]truc tiep'!#REF!</definedName>
    <definedName name="xh_kcs">'[122]truc tiep'!#REF!</definedName>
    <definedName name="xh_nb">'[122]truc tiep'!#REF!</definedName>
    <definedName name="xh_ngio">'[122]truc tiep'!#REF!</definedName>
    <definedName name="xh_nv">'[122]truc tiep'!#REF!</definedName>
    <definedName name="xh_t3">'[122]truc tiep'!#REF!</definedName>
    <definedName name="xh_t4">'[122]truc tiep'!#REF!</definedName>
    <definedName name="xh_t5">'[122]truc tiep'!#REF!</definedName>
    <definedName name="xh_t6">'[122]truc tiep'!#REF!</definedName>
    <definedName name="xh_tc">'[122]truc tiep'!#REF!</definedName>
    <definedName name="xh_tm">'[122]truc tiep'!#REF!</definedName>
    <definedName name="xh_vs">'[122]truc tiep'!#REF!</definedName>
    <definedName name="xh_xh">'[122]truc tiep'!#REF!</definedName>
    <definedName name="xhn">#REF!</definedName>
    <definedName name="xhnnc">'[22]lam-moi'!#REF!</definedName>
    <definedName name="xhnvl">'[22]lam-moi'!#REF!</definedName>
    <definedName name="xi">#REF!</definedName>
    <definedName name="xig">#REF!</definedName>
    <definedName name="xig1">#REF!</definedName>
    <definedName name="xig1nc">'[22]lam-moi'!#REF!</definedName>
    <definedName name="xig1p">#REF!</definedName>
    <definedName name="xig1pnc">'[22]lam-moi'!#REF!</definedName>
    <definedName name="xig1pvl">'[22]lam-moi'!#REF!</definedName>
    <definedName name="xig1vl">'[22]lam-moi'!#REF!</definedName>
    <definedName name="xig2nc">'[22]lam-moi'!#REF!</definedName>
    <definedName name="xig2vl">'[22]lam-moi'!#REF!</definedName>
    <definedName name="xig3p">#REF!</definedName>
    <definedName name="xiggnc">'[22]CHITIET VL-NC'!$G$57</definedName>
    <definedName name="xiggvl">'[22]CHITIET VL-NC'!$G$53</definedName>
    <definedName name="xignc">'[22]lam-moi'!#REF!</definedName>
    <definedName name="xignc3p">#REF!</definedName>
    <definedName name="XIGvc">#REF!</definedName>
    <definedName name="xigvl">'[22]lam-moi'!#REF!</definedName>
    <definedName name="xigvl3p">#REF!</definedName>
    <definedName name="XII200">'[26]CHIET TINH DZ'!#REF!</definedName>
    <definedName name="Xim_ng_PC40">'[45]he so'!$B$21</definedName>
    <definedName name="ximang">#REF!</definedName>
    <definedName name="XiMangPCB30">[101]T.Tinh!#REF!</definedName>
    <definedName name="xin">#REF!</definedName>
    <definedName name="xin190">#REF!</definedName>
    <definedName name="xin1903p">#REF!</definedName>
    <definedName name="xin190nc">'[22]lam-moi'!#REF!</definedName>
    <definedName name="xin190nc3p">'[22]CHITIET VL-NC'!$G$76</definedName>
    <definedName name="XIN190vc">'[256]CHITIET VL-NC-TT-3p'!#REF!</definedName>
    <definedName name="xin190vl">'[22]lam-moi'!#REF!</definedName>
    <definedName name="xin190vl3p">'[22]CHITIET VL-NC'!$G$72</definedName>
    <definedName name="xin2903p">#REF!</definedName>
    <definedName name="xin290nc3p">#REF!</definedName>
    <definedName name="xin290vl3p">#REF!</definedName>
    <definedName name="xin3p">#REF!</definedName>
    <definedName name="xin901nc">'[22]lam-moi'!#REF!</definedName>
    <definedName name="xin901vl">'[22]lam-moi'!#REF!</definedName>
    <definedName name="xind">#REF!</definedName>
    <definedName name="xind1p">#REF!</definedName>
    <definedName name="xind1pnc">'[22]lam-moi'!#REF!</definedName>
    <definedName name="xind1pvl">'[22]lam-moi'!#REF!</definedName>
    <definedName name="xind3p">#REF!</definedName>
    <definedName name="xindnc">'[22]lam-moi'!#REF!</definedName>
    <definedName name="xindnc1p">#REF!</definedName>
    <definedName name="xindnc3p">'[22]CHITIET VL-NC'!$G$85</definedName>
    <definedName name="XINDvc">'[256]CHITIET VL-NC-TT-3p'!#REF!</definedName>
    <definedName name="xindvl">'[22]lam-moi'!#REF!</definedName>
    <definedName name="xindvl1p">#REF!</definedName>
    <definedName name="xindvl3p">'[22]CHITIET VL-NC'!$G$80</definedName>
    <definedName name="xing1p">#REF!</definedName>
    <definedName name="xing1pnc">'[22]lam-moi'!#REF!</definedName>
    <definedName name="xing1pvl">'[22]lam-moi'!#REF!</definedName>
    <definedName name="xingnc1p">#REF!</definedName>
    <definedName name="xingvl1p">#REF!</definedName>
    <definedName name="xinnc">'[22]lam-moi'!#REF!</definedName>
    <definedName name="xinnc3p">#REF!</definedName>
    <definedName name="xint1p">#REF!</definedName>
    <definedName name="XINvc">#REF!</definedName>
    <definedName name="xinvl">'[22]lam-moi'!#REF!</definedName>
    <definedName name="xinvl3p">#REF!</definedName>
    <definedName name="xit">#REF!</definedName>
    <definedName name="xit1">#REF!</definedName>
    <definedName name="xit1nc">'[22]lam-moi'!#REF!</definedName>
    <definedName name="xit1p">#REF!</definedName>
    <definedName name="xit1pnc">'[22]lam-moi'!#REF!</definedName>
    <definedName name="xit1pvl">'[22]lam-moi'!#REF!</definedName>
    <definedName name="xit1vl">'[22]lam-moi'!#REF!</definedName>
    <definedName name="xit2nc">'[22]lam-moi'!#REF!</definedName>
    <definedName name="xit2nc3p">#REF!</definedName>
    <definedName name="xit2vl">'[22]lam-moi'!#REF!</definedName>
    <definedName name="xit2vl3p">#REF!</definedName>
    <definedName name="xit3p">#REF!</definedName>
    <definedName name="xitnc">'[22]lam-moi'!#REF!</definedName>
    <definedName name="xitnc3p">#REF!</definedName>
    <definedName name="xittnc">'[22]CHITIET VL-NC'!$G$48</definedName>
    <definedName name="xittvl">'[22]CHITIET VL-NC'!$G$44</definedName>
    <definedName name="XITvc">#REF!</definedName>
    <definedName name="xitvl">'[22]lam-moi'!#REF!</definedName>
    <definedName name="xitvl3p">#REF!</definedName>
    <definedName name="xk0.6">#REF!</definedName>
    <definedName name="xk1.3">#REF!</definedName>
    <definedName name="xk1.5">#REF!</definedName>
    <definedName name="XL">[102]GTTBA!#REF!</definedName>
    <definedName name="Xl_CTO">[186]Cto!$O$8</definedName>
    <definedName name="XL_TBA">#REF!</definedName>
    <definedName name="XLa">[102]GTTBA!#REF!</definedName>
    <definedName name="XLAVuong">#REF!</definedName>
    <definedName name="xlc">[107]THKP!#REF!</definedName>
    <definedName name="xld">'[360]TH-XLap'!#REF!</definedName>
    <definedName name="xld1.4">#REF!</definedName>
    <definedName name="xlk">[107]THKP!#REF!</definedName>
    <definedName name="xlk1.4">#REF!</definedName>
    <definedName name="XLOAI2">#REF!</definedName>
    <definedName name="XLP">#REF!</definedName>
    <definedName name="xlt">'[360]TH-XLap'!#REF!</definedName>
    <definedName name="XLxa">#REF!</definedName>
    <definedName name="xm" localSheetId="12">[279]gvl!$N$16</definedName>
    <definedName name="XM">#REF!</definedName>
    <definedName name="XM.I">'[128]Giai trinh'!#REF!</definedName>
    <definedName name="XM.II">'[128]Giai trinh'!#REF!</definedName>
    <definedName name="XM.M10.1">'[129]Giai trinh'!#REF!</definedName>
    <definedName name="XM.M10.2">'[129]Giai trinh'!#REF!</definedName>
    <definedName name="XM.M12.1">[130]GTTBA!$E$228</definedName>
    <definedName name="XM.M12.2">[130]GTTBA!$E$200</definedName>
    <definedName name="XM.M14.1">[102]GTTBA!#REF!</definedName>
    <definedName name="XM.M14.2">[102]GTTBA!#REF!</definedName>
    <definedName name="XM.MDT">'[129]Giai trinh'!#REF!</definedName>
    <definedName name="XM.MTCat">[102]GTTBA!#REF!</definedName>
    <definedName name="XM.VIII">'[131]Giai trinh'!#REF!</definedName>
    <definedName name="XMAX">#N/A</definedName>
    <definedName name="XMBT">#REF!</definedName>
    <definedName name="XMcatden50">'[20]Gia vat tu'!$J$17</definedName>
    <definedName name="XMcatden75">'[20]Gia vat tu'!$J$22</definedName>
    <definedName name="xmcatvang100">'[20]Gia vat tu'!$J$26</definedName>
    <definedName name="XMcatvang50">'[20]Gia vat tu'!$J$12</definedName>
    <definedName name="XMcatvang75">'[20]Gia vat tu'!$J$5</definedName>
    <definedName name="xmcax">#REF!</definedName>
    <definedName name="XMIN">#N/A</definedName>
    <definedName name="xmtrang">'[20]Gia vat tu'!$D$90</definedName>
    <definedName name="xn" localSheetId="12">#REF!</definedName>
    <definedName name="xn">#REF!</definedName>
    <definedName name="XNDandung">#REF!</definedName>
    <definedName name="XNKSTK">#REF!</definedName>
    <definedName name="XNNgam">#REF!</definedName>
    <definedName name="XNNo">#REF!</definedName>
    <definedName name="XNP.Bac">#REF!</definedName>
    <definedName name="XNphiaNam">#REF!</definedName>
    <definedName name="XNSanDuongCang">#REF!</definedName>
    <definedName name="XP">#REF!</definedName>
    <definedName name="xr1nc">'[22]lam-moi'!#REF!</definedName>
    <definedName name="xr1vl">'[22]lam-moi'!#REF!</definedName>
    <definedName name="XS">#REF!</definedName>
    <definedName name="Xsi">#REF!</definedName>
    <definedName name="xtr3pnc">[22]gtrinh!#REF!</definedName>
    <definedName name="xtr3pvl">[22]gtrinh!#REF!</definedName>
    <definedName name="xuat_hien">[361]DTCT!$D$7:$D$227</definedName>
    <definedName name="Xuat_hien1">[362]DTCT!$A$7:$A$238</definedName>
    <definedName name="xuatnvl">'[277]Chi tiet'!$I$6:$I$210</definedName>
    <definedName name="XUATXMTRANG">#REF!</definedName>
    <definedName name="XUYEN">#REF!</definedName>
    <definedName name="XXMDEN">#REF!</definedName>
    <definedName name="XXT">#REF!</definedName>
    <definedName name="XÝnghiÖp25_3">#REF!</definedName>
    <definedName name="y">#N/A</definedName>
    <definedName name="y_list">[356]Section!$C$12:$C$42</definedName>
    <definedName name="ycp">[356]Section!$L$47:$L$51</definedName>
    <definedName name="YEN">#REF!</definedName>
    <definedName name="YeNuong">[363]BK04!#REF!</definedName>
    <definedName name="YMAX">#N/A</definedName>
    <definedName name="YMIN">#N/A</definedName>
    <definedName name="yot">#REF!</definedName>
    <definedName name="YR0">#REF!</definedName>
    <definedName name="YRP">#REF!</definedName>
    <definedName name="yt_bq">'[122]truc tiep'!#REF!</definedName>
    <definedName name="yt_bv">'[122]truc tiep'!#REF!</definedName>
    <definedName name="yt_ck">'[122]truc tiep'!#REF!</definedName>
    <definedName name="yt_d1">'[122]truc tiep'!#REF!</definedName>
    <definedName name="yt_d2">'[122]truc tiep'!#REF!</definedName>
    <definedName name="yt_d3">'[122]truc tiep'!#REF!</definedName>
    <definedName name="yt_dl">'[122]truc tiep'!#REF!</definedName>
    <definedName name="yt_kcs">'[122]truc tiep'!#REF!</definedName>
    <definedName name="yt_nb">'[122]truc tiep'!#REF!</definedName>
    <definedName name="yt_ngio">'[122]truc tiep'!#REF!</definedName>
    <definedName name="yt_nv">'[122]truc tiep'!#REF!</definedName>
    <definedName name="yt_t3">'[122]truc tiep'!#REF!</definedName>
    <definedName name="yt_t4">'[122]truc tiep'!#REF!</definedName>
    <definedName name="yt_t5">'[122]truc tiep'!#REF!</definedName>
    <definedName name="yt_t6">'[122]truc tiep'!#REF!</definedName>
    <definedName name="yt_tc">'[122]truc tiep'!#REF!</definedName>
    <definedName name="yt_tm">'[122]truc tiep'!#REF!</definedName>
    <definedName name="yt_vs">'[122]truc tiep'!#REF!</definedName>
    <definedName name="yt_xh">'[122]truc tiep'!#REF!</definedName>
    <definedName name="Z">#REF!</definedName>
    <definedName name="Z_">'[350]Tinh toan'!#REF!</definedName>
    <definedName name="Z_dh">#N/A</definedName>
    <definedName name="ZD">'[364]tong du toan'!#REF!</definedName>
    <definedName name="Zo">#REF!</definedName>
    <definedName name="ZXD">#REF!</definedName>
    <definedName name="Zxl">#REF!</definedName>
    <definedName name="ZYX" localSheetId="12">#REF!</definedName>
    <definedName name="ZYX">#REF!</definedName>
    <definedName name="ZZZ" localSheetId="12">#REF!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2" i="15" l="1"/>
  <c r="C7" i="16" s="1"/>
  <c r="D18" i="15"/>
  <c r="A2" i="14"/>
  <c r="D7" i="13"/>
  <c r="D6" i="13"/>
  <c r="I33" i="41"/>
  <c r="F33" i="41"/>
  <c r="K32" i="41"/>
  <c r="I32" i="41"/>
  <c r="D32" i="41"/>
  <c r="M32" i="41"/>
  <c r="O32" i="41" s="1"/>
  <c r="D7" i="14" s="1"/>
  <c r="I31" i="41"/>
  <c r="D31" i="41"/>
  <c r="M31" i="41"/>
  <c r="N31" i="41"/>
  <c r="O31" i="41" s="1"/>
  <c r="I30" i="41"/>
  <c r="F30" i="41"/>
  <c r="K29" i="41"/>
  <c r="I29" i="41"/>
  <c r="D29" i="41"/>
  <c r="M29" i="41"/>
  <c r="O29" i="41"/>
  <c r="D9" i="13" s="1"/>
  <c r="M28" i="41"/>
  <c r="N28" i="41" s="1"/>
  <c r="O28" i="41" s="1"/>
  <c r="D6" i="14" s="1"/>
  <c r="I27" i="41"/>
  <c r="F27" i="41"/>
  <c r="I26" i="41"/>
  <c r="F26" i="41"/>
  <c r="M25" i="41"/>
  <c r="N25" i="41" s="1"/>
  <c r="I24" i="41"/>
  <c r="D24" i="41"/>
  <c r="F24" i="41"/>
  <c r="I23" i="41"/>
  <c r="F23" i="41"/>
  <c r="I22" i="41"/>
  <c r="F22" i="41"/>
  <c r="I21" i="41"/>
  <c r="D21" i="41"/>
  <c r="F21" i="41" s="1"/>
  <c r="N20" i="41"/>
  <c r="O20" i="41"/>
  <c r="K20" i="41"/>
  <c r="I20" i="41"/>
  <c r="D20" i="41"/>
  <c r="F20" i="41" s="1"/>
  <c r="N19" i="41"/>
  <c r="O19" i="41" s="1"/>
  <c r="K19" i="41"/>
  <c r="I19" i="41"/>
  <c r="D19" i="41"/>
  <c r="F19" i="41" s="1"/>
  <c r="M18" i="41"/>
  <c r="N18" i="41" s="1"/>
  <c r="I17" i="41"/>
  <c r="D17" i="41"/>
  <c r="F17" i="41" s="1"/>
  <c r="I16" i="41"/>
  <c r="F16" i="41"/>
  <c r="M15" i="41"/>
  <c r="N15" i="41"/>
  <c r="I14" i="41"/>
  <c r="F14" i="41"/>
  <c r="I13" i="41"/>
  <c r="D13" i="41"/>
  <c r="F13" i="41"/>
  <c r="N12" i="41"/>
  <c r="I12" i="41"/>
  <c r="F12" i="41"/>
  <c r="M11" i="41"/>
  <c r="M10" i="41"/>
  <c r="N10" i="41" s="1"/>
  <c r="O10" i="41" s="1"/>
  <c r="M9" i="41"/>
  <c r="N9" i="41"/>
  <c r="O9" i="41" s="1"/>
  <c r="M8" i="41"/>
  <c r="N8" i="41"/>
  <c r="O8" i="41" s="1"/>
  <c r="M7" i="41"/>
  <c r="M6" i="41"/>
  <c r="I5" i="41"/>
  <c r="F5" i="41"/>
  <c r="A2" i="41"/>
  <c r="J21" i="13"/>
  <c r="C15" i="29"/>
  <c r="C8" i="16"/>
  <c r="C130" i="40"/>
  <c r="F82" i="40"/>
  <c r="F74" i="40"/>
  <c r="F46" i="40"/>
  <c r="H46" i="40"/>
  <c r="F45" i="40"/>
  <c r="G45" i="40" s="1"/>
  <c r="H45" i="40" s="1"/>
  <c r="C44" i="40"/>
  <c r="F44" i="40"/>
  <c r="H44" i="40" s="1"/>
  <c r="C43" i="40"/>
  <c r="F43" i="40" s="1"/>
  <c r="G43" i="40" s="1"/>
  <c r="H43" i="40" s="1"/>
  <c r="F42" i="40"/>
  <c r="G42" i="40" s="1"/>
  <c r="H42" i="40" s="1"/>
  <c r="F41" i="40"/>
  <c r="G41" i="40" s="1"/>
  <c r="H41" i="40" s="1"/>
  <c r="F39" i="40"/>
  <c r="H39" i="40" s="1"/>
  <c r="M37" i="40"/>
  <c r="M38" i="40" s="1"/>
  <c r="F34" i="40"/>
  <c r="G34" i="40" s="1"/>
  <c r="E34" i="40"/>
  <c r="F33" i="40"/>
  <c r="G33" i="40"/>
  <c r="F32" i="40"/>
  <c r="G32" i="40"/>
  <c r="H32" i="40" s="1"/>
  <c r="H29" i="40"/>
  <c r="H25" i="40"/>
  <c r="F19" i="40"/>
  <c r="F18" i="40"/>
  <c r="H16" i="40"/>
  <c r="H15" i="40"/>
  <c r="F14" i="40"/>
  <c r="G14" i="40" s="1"/>
  <c r="H14" i="40" s="1"/>
  <c r="F13" i="40"/>
  <c r="G13" i="40"/>
  <c r="F12" i="40"/>
  <c r="G8" i="40"/>
  <c r="F7" i="40"/>
  <c r="F6" i="40" s="1"/>
  <c r="H5" i="40"/>
  <c r="F12" i="39"/>
  <c r="F13" i="39"/>
  <c r="F16" i="39"/>
  <c r="F14" i="39"/>
  <c r="A4" i="38"/>
  <c r="H11" i="38"/>
  <c r="I12" i="38"/>
  <c r="H14" i="38"/>
  <c r="I14" i="38"/>
  <c r="J14" i="38" s="1"/>
  <c r="H15" i="38"/>
  <c r="H13" i="38" s="1"/>
  <c r="H12" i="38" s="1"/>
  <c r="I15" i="38"/>
  <c r="H16" i="38"/>
  <c r="J16" i="38"/>
  <c r="I16" i="38"/>
  <c r="H17" i="38"/>
  <c r="J17" i="38" s="1"/>
  <c r="I17" i="38"/>
  <c r="H18" i="38"/>
  <c r="J18" i="38" s="1"/>
  <c r="I18" i="38"/>
  <c r="H22" i="38"/>
  <c r="H42" i="38" s="1"/>
  <c r="H23" i="38"/>
  <c r="I23" i="38"/>
  <c r="E30" i="38"/>
  <c r="I31" i="38"/>
  <c r="J31" i="38" s="1"/>
  <c r="F33" i="38"/>
  <c r="H36" i="38"/>
  <c r="I36" i="38" s="1"/>
  <c r="J36" i="38" s="1"/>
  <c r="H37" i="38"/>
  <c r="I37" i="38" s="1"/>
  <c r="H38" i="38"/>
  <c r="I38" i="38" s="1"/>
  <c r="J38" i="38" s="1"/>
  <c r="H39" i="38"/>
  <c r="J39" i="38" s="1"/>
  <c r="I39" i="38"/>
  <c r="H40" i="38"/>
  <c r="H71" i="38" s="1"/>
  <c r="H41" i="38"/>
  <c r="I41" i="38" s="1"/>
  <c r="H43" i="38"/>
  <c r="I43" i="38"/>
  <c r="J43" i="38" s="1"/>
  <c r="H44" i="38"/>
  <c r="J44" i="38"/>
  <c r="I44" i="38"/>
  <c r="H45" i="38"/>
  <c r="I45" i="38" s="1"/>
  <c r="H46" i="38"/>
  <c r="I46" i="38"/>
  <c r="J46" i="38"/>
  <c r="H47" i="38"/>
  <c r="I47" i="38"/>
  <c r="H48" i="38"/>
  <c r="J48" i="38" s="1"/>
  <c r="I48" i="38"/>
  <c r="H49" i="38"/>
  <c r="I49" i="38"/>
  <c r="J49" i="38"/>
  <c r="H50" i="38"/>
  <c r="I50" i="38"/>
  <c r="H51" i="38"/>
  <c r="J51" i="38" s="1"/>
  <c r="I51" i="38"/>
  <c r="I53" i="38"/>
  <c r="J53" i="38"/>
  <c r="H55" i="38"/>
  <c r="H56" i="38"/>
  <c r="J55" i="38"/>
  <c r="J56" i="38"/>
  <c r="H57" i="38"/>
  <c r="J57" i="38" s="1"/>
  <c r="H58" i="38"/>
  <c r="H59" i="38"/>
  <c r="J59" i="38"/>
  <c r="H60" i="38"/>
  <c r="I60" i="38"/>
  <c r="H61" i="38"/>
  <c r="J61" i="38"/>
  <c r="H62" i="38"/>
  <c r="H67" i="38"/>
  <c r="I67" i="38" s="1"/>
  <c r="J67" i="38" s="1"/>
  <c r="H68" i="38"/>
  <c r="I68" i="38" s="1"/>
  <c r="J68" i="38" s="1"/>
  <c r="H70" i="38"/>
  <c r="I70" i="38" s="1"/>
  <c r="H75" i="38"/>
  <c r="I75" i="38"/>
  <c r="J75" i="38" s="1"/>
  <c r="H76" i="38"/>
  <c r="I76" i="38"/>
  <c r="J78" i="38"/>
  <c r="J76" i="38"/>
  <c r="A81" i="38"/>
  <c r="H14" i="37"/>
  <c r="F14" i="37"/>
  <c r="G14" i="37" s="1"/>
  <c r="H15" i="37"/>
  <c r="F15" i="37" s="1"/>
  <c r="G15" i="37" s="1"/>
  <c r="H16" i="37"/>
  <c r="F16" i="37"/>
  <c r="G16" i="37" s="1"/>
  <c r="A20" i="37"/>
  <c r="A21" i="37" s="1"/>
  <c r="A22" i="37" s="1"/>
  <c r="A23" i="37" s="1"/>
  <c r="A24" i="37" s="1"/>
  <c r="A25" i="37" s="1"/>
  <c r="A26" i="37" s="1"/>
  <c r="A27" i="37" s="1"/>
  <c r="R22" i="37"/>
  <c r="R23" i="37"/>
  <c r="F30" i="37"/>
  <c r="G30" i="37" s="1"/>
  <c r="F31" i="37"/>
  <c r="G31" i="37"/>
  <c r="H31" i="37"/>
  <c r="F32" i="37"/>
  <c r="G32" i="37"/>
  <c r="H32" i="37" s="1"/>
  <c r="F33" i="37"/>
  <c r="G33" i="37" s="1"/>
  <c r="H33" i="37" s="1"/>
  <c r="A34" i="37"/>
  <c r="G34" i="37"/>
  <c r="H34" i="37" s="1"/>
  <c r="F35" i="37"/>
  <c r="G35" i="37" s="1"/>
  <c r="H35" i="37" s="1"/>
  <c r="E36" i="37"/>
  <c r="F36" i="37"/>
  <c r="F37" i="37"/>
  <c r="G37" i="37" s="1"/>
  <c r="F38" i="37"/>
  <c r="G38" i="37" s="1"/>
  <c r="H38" i="37" s="1"/>
  <c r="F39" i="37"/>
  <c r="G39" i="37" s="1"/>
  <c r="A40" i="37"/>
  <c r="A41" i="37" s="1"/>
  <c r="A42" i="37" s="1"/>
  <c r="A43" i="37" s="1"/>
  <c r="A44" i="37" s="1"/>
  <c r="A45" i="37" s="1"/>
  <c r="D41" i="37"/>
  <c r="E41" i="37"/>
  <c r="F41" i="37"/>
  <c r="C42" i="37"/>
  <c r="C43" i="37"/>
  <c r="C44" i="37" s="1"/>
  <c r="C45" i="37" s="1"/>
  <c r="C53" i="37" s="1"/>
  <c r="F47" i="37"/>
  <c r="G47" i="37"/>
  <c r="H47" i="37"/>
  <c r="F48" i="37"/>
  <c r="G48" i="37"/>
  <c r="H48" i="37" s="1"/>
  <c r="F49" i="37"/>
  <c r="G49" i="37" s="1"/>
  <c r="H49" i="37" s="1"/>
  <c r="G51" i="37"/>
  <c r="H51" i="37"/>
  <c r="G57" i="37"/>
  <c r="H57" i="37"/>
  <c r="G63" i="37"/>
  <c r="H63" i="37"/>
  <c r="G69" i="37"/>
  <c r="H69" i="37" s="1"/>
  <c r="A71" i="37"/>
  <c r="A72" i="37"/>
  <c r="H71" i="37"/>
  <c r="H74" i="37"/>
  <c r="F74" i="37" s="1"/>
  <c r="G74" i="37" s="1"/>
  <c r="A79" i="37"/>
  <c r="A80" i="37" s="1"/>
  <c r="A84" i="37" s="1"/>
  <c r="A85" i="37" s="1"/>
  <c r="A86" i="37" s="1"/>
  <c r="A87" i="37" s="1"/>
  <c r="A88" i="37" s="1"/>
  <c r="F79" i="37"/>
  <c r="H79" i="37" s="1"/>
  <c r="F81" i="37"/>
  <c r="G81" i="37"/>
  <c r="H81" i="37"/>
  <c r="F82" i="37"/>
  <c r="G82" i="37"/>
  <c r="H82" i="37" s="1"/>
  <c r="F83" i="37"/>
  <c r="G83" i="37" s="1"/>
  <c r="H83" i="37" s="1"/>
  <c r="D16" i="14" s="1"/>
  <c r="E84" i="37"/>
  <c r="M84" i="37"/>
  <c r="D86" i="37"/>
  <c r="F86" i="37" s="1"/>
  <c r="E86" i="37"/>
  <c r="F89" i="37"/>
  <c r="H89" i="37" s="1"/>
  <c r="F90" i="37"/>
  <c r="H90" i="37"/>
  <c r="A93" i="37"/>
  <c r="A94" i="37"/>
  <c r="A95" i="37" s="1"/>
  <c r="A96" i="37"/>
  <c r="G95" i="37"/>
  <c r="H95" i="37" s="1"/>
  <c r="G96" i="37"/>
  <c r="H96" i="37"/>
  <c r="C5" i="18"/>
  <c r="C4" i="18"/>
  <c r="C6" i="18"/>
  <c r="C7" i="18"/>
  <c r="C8" i="18"/>
  <c r="C9" i="18"/>
  <c r="C10" i="18"/>
  <c r="C13" i="18"/>
  <c r="C12" i="18" s="1"/>
  <c r="C28" i="18" s="1"/>
  <c r="C30" i="18" s="1"/>
  <c r="C14" i="18"/>
  <c r="C15" i="18"/>
  <c r="B16" i="18"/>
  <c r="C16" i="18"/>
  <c r="B18" i="18"/>
  <c r="C18" i="18"/>
  <c r="C17" i="18"/>
  <c r="B19" i="18"/>
  <c r="C19" i="18"/>
  <c r="B20" i="18"/>
  <c r="C20" i="18"/>
  <c r="B22" i="18"/>
  <c r="C22" i="18"/>
  <c r="B23" i="18"/>
  <c r="C23" i="18"/>
  <c r="C24" i="18"/>
  <c r="A2" i="17"/>
  <c r="A2" i="16"/>
  <c r="A2" i="29"/>
  <c r="F9" i="16"/>
  <c r="B8" i="14"/>
  <c r="B9" i="14"/>
  <c r="G18" i="37"/>
  <c r="D39" i="37"/>
  <c r="H18" i="37"/>
  <c r="B112" i="37"/>
  <c r="G40" i="37"/>
  <c r="H40" i="37" s="1"/>
  <c r="F18" i="37"/>
  <c r="J36" i="37" s="1"/>
  <c r="J28" i="37"/>
  <c r="F71" i="37"/>
  <c r="G71" i="37" s="1"/>
  <c r="F7" i="16"/>
  <c r="F10" i="16" s="1"/>
  <c r="F8" i="16"/>
  <c r="F15" i="39"/>
  <c r="F20" i="39"/>
  <c r="F76" i="37"/>
  <c r="G76" i="37"/>
  <c r="H76" i="37" s="1"/>
  <c r="F75" i="37"/>
  <c r="G75" i="37" s="1"/>
  <c r="H75" i="37"/>
  <c r="F73" i="37"/>
  <c r="G73" i="37" s="1"/>
  <c r="H73" i="37" s="1"/>
  <c r="M16" i="41"/>
  <c r="N16" i="41"/>
  <c r="O16" i="41" s="1"/>
  <c r="F31" i="41"/>
  <c r="N11" i="41"/>
  <c r="O11" i="41" s="1"/>
  <c r="F32" i="41"/>
  <c r="J15" i="38"/>
  <c r="G7" i="40"/>
  <c r="H7" i="40" s="1"/>
  <c r="G6" i="40"/>
  <c r="G12" i="40"/>
  <c r="H12" i="40"/>
  <c r="H11" i="40" s="1"/>
  <c r="O15" i="41"/>
  <c r="F27" i="40"/>
  <c r="H27" i="40"/>
  <c r="C9" i="40"/>
  <c r="F9" i="40" s="1"/>
  <c r="C37" i="40"/>
  <c r="F37" i="40"/>
  <c r="H37" i="40"/>
  <c r="C31" i="40"/>
  <c r="F31" i="40"/>
  <c r="G31" i="40" s="1"/>
  <c r="J44" i="37"/>
  <c r="I58" i="38"/>
  <c r="J58" i="38"/>
  <c r="I22" i="38"/>
  <c r="J22" i="38" s="1"/>
  <c r="N7" i="41"/>
  <c r="O7" i="41" s="1"/>
  <c r="J47" i="38"/>
  <c r="J50" i="38"/>
  <c r="I42" i="38"/>
  <c r="H13" i="40"/>
  <c r="H80" i="37"/>
  <c r="F80" i="37" s="1"/>
  <c r="G80" i="37" s="1"/>
  <c r="J13" i="38"/>
  <c r="J12" i="38" s="1"/>
  <c r="J23" i="38"/>
  <c r="G41" i="37"/>
  <c r="F29" i="41"/>
  <c r="F11" i="40"/>
  <c r="F17" i="39"/>
  <c r="H22" i="39" s="1"/>
  <c r="J45" i="38"/>
  <c r="G19" i="40"/>
  <c r="J60" i="38"/>
  <c r="J37" i="37"/>
  <c r="M18" i="37"/>
  <c r="H86" i="37"/>
  <c r="H24" i="38"/>
  <c r="I24" i="38" s="1"/>
  <c r="H31" i="40"/>
  <c r="H6" i="40"/>
  <c r="D84" i="37"/>
  <c r="O18" i="37"/>
  <c r="J43" i="37"/>
  <c r="M5" i="41"/>
  <c r="J42" i="37"/>
  <c r="J41" i="38"/>
  <c r="O28" i="37"/>
  <c r="K6" i="40"/>
  <c r="H19" i="40"/>
  <c r="F23" i="39"/>
  <c r="M21" i="41"/>
  <c r="N21" i="41" s="1"/>
  <c r="O21" i="41" s="1"/>
  <c r="M24" i="41"/>
  <c r="M30" i="41" s="1"/>
  <c r="M27" i="41"/>
  <c r="N27" i="41" s="1"/>
  <c r="N26" i="41" s="1"/>
  <c r="N24" i="41"/>
  <c r="O24" i="41" s="1"/>
  <c r="O27" i="41"/>
  <c r="H63" i="38" l="1"/>
  <c r="J63" i="38" s="1"/>
  <c r="H35" i="38"/>
  <c r="H26" i="38"/>
  <c r="H74" i="38"/>
  <c r="H27" i="38"/>
  <c r="H34" i="38"/>
  <c r="H29" i="38"/>
  <c r="H32" i="38"/>
  <c r="H65" i="38"/>
  <c r="J65" i="38" s="1"/>
  <c r="H64" i="38"/>
  <c r="J64" i="38" s="1"/>
  <c r="H72" i="38"/>
  <c r="H20" i="38"/>
  <c r="H66" i="38"/>
  <c r="J66" i="38" s="1"/>
  <c r="H30" i="38"/>
  <c r="H73" i="38"/>
  <c r="H25" i="38"/>
  <c r="H33" i="38"/>
  <c r="H28" i="38"/>
  <c r="H54" i="38"/>
  <c r="D8" i="13"/>
  <c r="O30" i="41"/>
  <c r="D8" i="14" s="1"/>
  <c r="M26" i="41"/>
  <c r="H9" i="40"/>
  <c r="H8" i="40" s="1"/>
  <c r="F8" i="40"/>
  <c r="F84" i="37"/>
  <c r="J42" i="38"/>
  <c r="M23" i="41"/>
  <c r="N23" i="41" s="1"/>
  <c r="O23" i="41" s="1"/>
  <c r="M13" i="41"/>
  <c r="F72" i="37"/>
  <c r="G72" i="37" s="1"/>
  <c r="H72" i="37" s="1"/>
  <c r="K39" i="37"/>
  <c r="J62" i="38"/>
  <c r="F19" i="39"/>
  <c r="F22" i="39"/>
  <c r="M22" i="41"/>
  <c r="N22" i="41" s="1"/>
  <c r="O22" i="41" s="1"/>
  <c r="O97" i="37"/>
  <c r="O100" i="37" s="1"/>
  <c r="G11" i="40"/>
  <c r="H36" i="37"/>
  <c r="H41" i="37"/>
  <c r="C23" i="40"/>
  <c r="F23" i="40" s="1"/>
  <c r="P15" i="40"/>
  <c r="P16" i="40" s="1"/>
  <c r="C20" i="40" s="1"/>
  <c r="F20" i="40" s="1"/>
  <c r="C38" i="40"/>
  <c r="F38" i="40" s="1"/>
  <c r="H38" i="40" s="1"/>
  <c r="K13" i="40"/>
  <c r="F36" i="40"/>
  <c r="N31" i="40"/>
  <c r="N32" i="40" s="1"/>
  <c r="C30" i="40"/>
  <c r="F30" i="40" s="1"/>
  <c r="C26" i="40"/>
  <c r="F26" i="40" s="1"/>
  <c r="O26" i="41"/>
  <c r="J24" i="38"/>
  <c r="M17" i="41"/>
  <c r="O19" i="37"/>
  <c r="H30" i="37"/>
  <c r="I71" i="38"/>
  <c r="J71" i="38" s="1"/>
  <c r="H39" i="37"/>
  <c r="G36" i="37"/>
  <c r="J70" i="38"/>
  <c r="I62" i="38"/>
  <c r="I11" i="38"/>
  <c r="J40" i="38"/>
  <c r="J37" i="38"/>
  <c r="F22" i="40"/>
  <c r="H22" i="40" s="1"/>
  <c r="D42" i="37"/>
  <c r="D87" i="37"/>
  <c r="J86" i="37"/>
  <c r="I40" i="38"/>
  <c r="G18" i="40"/>
  <c r="H37" i="37"/>
  <c r="J45" i="37"/>
  <c r="N6" i="41"/>
  <c r="N5" i="41" s="1"/>
  <c r="D28" i="37"/>
  <c r="F21" i="40"/>
  <c r="H21" i="40" s="1"/>
  <c r="J87" i="37"/>
  <c r="O6" i="41" l="1"/>
  <c r="O5" i="41" s="1"/>
  <c r="I29" i="38"/>
  <c r="J29" i="38"/>
  <c r="D50" i="37"/>
  <c r="F50" i="37" s="1"/>
  <c r="H50" i="37" s="1"/>
  <c r="L34" i="37"/>
  <c r="H84" i="37"/>
  <c r="G84" i="37"/>
  <c r="I30" i="38"/>
  <c r="J30" i="38"/>
  <c r="I34" i="38"/>
  <c r="J34" i="38"/>
  <c r="I27" i="38"/>
  <c r="J27" i="38" s="1"/>
  <c r="I54" i="38"/>
  <c r="J54" i="38"/>
  <c r="I74" i="38"/>
  <c r="J74" i="38"/>
  <c r="I28" i="38"/>
  <c r="J28" i="38" s="1"/>
  <c r="J72" i="38"/>
  <c r="I72" i="38"/>
  <c r="I26" i="38"/>
  <c r="J26" i="38"/>
  <c r="G36" i="40"/>
  <c r="F35" i="40"/>
  <c r="H69" i="38"/>
  <c r="H52" i="38" s="1"/>
  <c r="I20" i="38"/>
  <c r="J20" i="38" s="1"/>
  <c r="N17" i="41"/>
  <c r="M14" i="41"/>
  <c r="E87" i="37"/>
  <c r="F87" i="37" s="1"/>
  <c r="H87" i="37" s="1"/>
  <c r="D88" i="37"/>
  <c r="E88" i="37" s="1"/>
  <c r="F88" i="37" s="1"/>
  <c r="H88" i="37" s="1"/>
  <c r="O13" i="41"/>
  <c r="O12" i="41" s="1"/>
  <c r="D5" i="14" s="1"/>
  <c r="M12" i="41"/>
  <c r="I33" i="38"/>
  <c r="J33" i="38" s="1"/>
  <c r="I35" i="38"/>
  <c r="J35" i="38"/>
  <c r="G26" i="40"/>
  <c r="H26" i="40"/>
  <c r="G30" i="40"/>
  <c r="H30" i="40" s="1"/>
  <c r="H18" i="40"/>
  <c r="E28" i="37"/>
  <c r="F28" i="37"/>
  <c r="D43" i="37"/>
  <c r="E42" i="37"/>
  <c r="F42" i="37"/>
  <c r="J25" i="40"/>
  <c r="G20" i="40"/>
  <c r="I25" i="38"/>
  <c r="I21" i="38" s="1"/>
  <c r="H21" i="38"/>
  <c r="J11" i="38"/>
  <c r="F24" i="40"/>
  <c r="P27" i="40"/>
  <c r="P28" i="40" s="1"/>
  <c r="F28" i="40"/>
  <c r="G23" i="40"/>
  <c r="F40" i="40"/>
  <c r="H40" i="40" s="1"/>
  <c r="H23" i="40"/>
  <c r="F18" i="39"/>
  <c r="I73" i="38"/>
  <c r="J73" i="38"/>
  <c r="I32" i="38"/>
  <c r="J32" i="38" s="1"/>
  <c r="G17" i="40" l="1"/>
  <c r="G10" i="40" s="1"/>
  <c r="D59" i="37"/>
  <c r="G42" i="37"/>
  <c r="H42" i="37"/>
  <c r="H79" i="38"/>
  <c r="K78" i="37"/>
  <c r="G24" i="40"/>
  <c r="H24" i="40"/>
  <c r="F17" i="40"/>
  <c r="F10" i="40" s="1"/>
  <c r="O17" i="41"/>
  <c r="N14" i="41"/>
  <c r="E43" i="37"/>
  <c r="D44" i="37"/>
  <c r="F43" i="37"/>
  <c r="G43" i="37" s="1"/>
  <c r="H43" i="37" s="1"/>
  <c r="J25" i="38"/>
  <c r="J21" i="38" s="1"/>
  <c r="G28" i="40"/>
  <c r="H28" i="40"/>
  <c r="H17" i="40" s="1"/>
  <c r="H10" i="40" s="1"/>
  <c r="H47" i="40" s="1"/>
  <c r="H20" i="40"/>
  <c r="I69" i="38"/>
  <c r="J69" i="38" s="1"/>
  <c r="I20" i="39"/>
  <c r="F24" i="39"/>
  <c r="F25" i="39" s="1"/>
  <c r="H36" i="40"/>
  <c r="H35" i="40" s="1"/>
  <c r="G35" i="40"/>
  <c r="H28" i="37"/>
  <c r="K22" i="40"/>
  <c r="P24" i="40"/>
  <c r="P25" i="40" s="1"/>
  <c r="I52" i="38"/>
  <c r="I79" i="38" s="1"/>
  <c r="J52" i="38" l="1"/>
  <c r="J79" i="38" s="1"/>
  <c r="J80" i="38" s="1"/>
  <c r="H13" i="37" s="1"/>
  <c r="N77" i="38"/>
  <c r="C48" i="40"/>
  <c r="H49" i="40"/>
  <c r="K49" i="40" s="1"/>
  <c r="D5" i="13"/>
  <c r="D10" i="13" s="1"/>
  <c r="O14" i="41"/>
  <c r="L40" i="37"/>
  <c r="D45" i="37"/>
  <c r="E44" i="37"/>
  <c r="F44" i="37" s="1"/>
  <c r="D60" i="37"/>
  <c r="E59" i="37"/>
  <c r="F59" i="37"/>
  <c r="G59" i="37" s="1"/>
  <c r="H59" i="37" s="1"/>
  <c r="B113" i="37"/>
  <c r="G44" i="37" l="1"/>
  <c r="H17" i="37"/>
  <c r="F17" i="37" s="1"/>
  <c r="G17" i="37" s="1"/>
  <c r="F13" i="37"/>
  <c r="H12" i="37"/>
  <c r="O34" i="41"/>
  <c r="O33" i="41" s="1"/>
  <c r="D9" i="14" s="1"/>
  <c r="D10" i="14" s="1"/>
  <c r="F60" i="37"/>
  <c r="G60" i="37" s="1"/>
  <c r="H60" i="37" s="1"/>
  <c r="D61" i="37"/>
  <c r="D53" i="37"/>
  <c r="E45" i="37"/>
  <c r="F45" i="37" s="1"/>
  <c r="F10" i="13"/>
  <c r="C5" i="16"/>
  <c r="D65" i="37" l="1"/>
  <c r="G45" i="37"/>
  <c r="H45" i="37" s="1"/>
  <c r="D94" i="37"/>
  <c r="F94" i="37" s="1"/>
  <c r="G94" i="37" s="1"/>
  <c r="H94" i="37" s="1"/>
  <c r="C6" i="16"/>
  <c r="E10" i="14"/>
  <c r="C9" i="16"/>
  <c r="O35" i="41"/>
  <c r="C10" i="16" s="1"/>
  <c r="B111" i="37"/>
  <c r="G13" i="37"/>
  <c r="G12" i="37" s="1"/>
  <c r="F12" i="37"/>
  <c r="E53" i="37"/>
  <c r="F53" i="37" s="1"/>
  <c r="G53" i="37" s="1"/>
  <c r="H53" i="37" s="1"/>
  <c r="D54" i="37"/>
  <c r="F61" i="37"/>
  <c r="G61" i="37" s="1"/>
  <c r="H61" i="37" s="1"/>
  <c r="D62" i="37"/>
  <c r="F62" i="37" s="1"/>
  <c r="H62" i="37" s="1"/>
  <c r="H44" i="37"/>
  <c r="E10" i="16" l="1"/>
  <c r="E9" i="16"/>
  <c r="D55" i="37"/>
  <c r="F54" i="37"/>
  <c r="D66" i="37"/>
  <c r="E65" i="37"/>
  <c r="F65" i="37" s="1"/>
  <c r="G65" i="37" s="1"/>
  <c r="H65" i="37" s="1"/>
  <c r="D67" i="37" l="1"/>
  <c r="F66" i="37"/>
  <c r="G66" i="37" s="1"/>
  <c r="H66" i="37" s="1"/>
  <c r="G54" i="37"/>
  <c r="H54" i="37" s="1"/>
  <c r="D56" i="37"/>
  <c r="F56" i="37" s="1"/>
  <c r="H56" i="37" s="1"/>
  <c r="F55" i="37"/>
  <c r="G55" i="37" s="1"/>
  <c r="H55" i="37" s="1"/>
  <c r="D68" i="37" l="1"/>
  <c r="F68" i="37" s="1"/>
  <c r="H68" i="37" s="1"/>
  <c r="F67" i="37"/>
  <c r="G67" i="37" s="1"/>
  <c r="H67" i="37" l="1"/>
  <c r="H29" i="37" s="1"/>
  <c r="G29" i="37"/>
  <c r="F29" i="37"/>
  <c r="M28" i="37" l="1"/>
  <c r="B114" i="37"/>
  <c r="M91" i="37"/>
  <c r="H91" i="37"/>
  <c r="L92" i="37" l="1"/>
  <c r="D92" i="37"/>
  <c r="D93" i="37" l="1"/>
  <c r="E93" i="37" s="1"/>
  <c r="F93" i="37" s="1"/>
  <c r="G93" i="37" s="1"/>
  <c r="E92" i="37"/>
  <c r="F92" i="37" s="1"/>
  <c r="H92" i="37" l="1"/>
  <c r="F78" i="37"/>
  <c r="H93" i="37"/>
  <c r="G78" i="37"/>
  <c r="G99" i="37" l="1"/>
  <c r="K103" i="37"/>
  <c r="F99" i="37"/>
  <c r="K79" i="37"/>
  <c r="H78" i="37"/>
  <c r="B115" i="37" l="1"/>
  <c r="D114" i="37" s="1"/>
  <c r="K98" i="37"/>
  <c r="K100" i="37"/>
  <c r="M23" i="37"/>
  <c r="H99" i="37"/>
  <c r="K104" i="37" l="1"/>
  <c r="K102" i="37"/>
  <c r="K101" i="37"/>
  <c r="C98" i="37" l="1"/>
  <c r="F98" i="37" s="1"/>
  <c r="K105" i="37"/>
  <c r="F97" i="37" l="1"/>
  <c r="F100" i="37" s="1"/>
  <c r="G98" i="37"/>
  <c r="G97" i="37" s="1"/>
  <c r="G100" i="37" s="1"/>
  <c r="H98" i="37" l="1"/>
  <c r="H97" i="37" s="1"/>
  <c r="B116" i="37" l="1"/>
  <c r="H100" i="37"/>
  <c r="L98" i="3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AutoBVT</author>
  </authors>
  <commentList>
    <comment ref="J12" authorId="0" shapeId="0" xr:uid="{23C492B9-4171-464D-81F9-B9BCFA5EEFC7}">
      <text>
        <r>
          <rPr>
            <b/>
            <sz val="9"/>
            <color indexed="81"/>
            <rFont val="Tahoma"/>
            <family val="2"/>
          </rPr>
          <t>AutoBVT:</t>
        </r>
        <r>
          <rPr>
            <sz val="9"/>
            <color indexed="81"/>
            <rFont val="Tahoma"/>
            <family val="2"/>
          </rPr>
          <t xml:space="preserve">
Giá trị TV trước thuế</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truongtvtk@gmail.com</author>
  </authors>
  <commentList>
    <comment ref="E4" authorId="0" shapeId="0" xr:uid="{D648B561-3DE2-7A4C-9780-D4FEF08552E6}">
      <text>
        <r>
          <rPr>
            <b/>
            <sz val="9"/>
            <color indexed="81"/>
            <rFont val="Tahoma"/>
            <family val="2"/>
          </rPr>
          <t>truongtvtk@gmail.com:</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MrKHA</author>
    <author>Mr KHA</author>
  </authors>
  <commentList>
    <comment ref="F47" authorId="0" shapeId="0" xr:uid="{E762D406-393B-5642-8C99-D22DEE8E6E60}">
      <text>
        <r>
          <rPr>
            <b/>
            <sz val="9"/>
            <color indexed="81"/>
            <rFont val="Tahoma"/>
            <family val="2"/>
          </rPr>
          <t>MrKHA:</t>
        </r>
        <r>
          <rPr>
            <sz val="9"/>
            <color indexed="81"/>
            <rFont val="Tahoma"/>
            <family val="2"/>
          </rPr>
          <t xml:space="preserve">
Tối đa 50+50 triệu (theo NĐ 63/2014)</t>
        </r>
      </text>
    </comment>
    <comment ref="F53" authorId="0" shapeId="0" xr:uid="{0EDDD86E-1ED0-884F-89F7-73036641BCF1}">
      <text>
        <r>
          <rPr>
            <b/>
            <sz val="9"/>
            <color indexed="81"/>
            <rFont val="Tahoma"/>
            <family val="2"/>
          </rPr>
          <t>MrKHA:</t>
        </r>
        <r>
          <rPr>
            <sz val="9"/>
            <color indexed="81"/>
            <rFont val="Tahoma"/>
            <family val="2"/>
          </rPr>
          <t xml:space="preserve">
Tối đa 50+50 triệu (theo NĐ 63/2014)</t>
        </r>
      </text>
    </comment>
    <comment ref="E87" authorId="1" shapeId="0" xr:uid="{1E444299-E3C9-8A40-ADFC-8D87CF2810F9}">
      <text>
        <r>
          <rPr>
            <b/>
            <sz val="9"/>
            <color indexed="81"/>
            <rFont val="Tahoma"/>
            <family val="2"/>
          </rPr>
          <t>Mr KHA:</t>
        </r>
        <r>
          <rPr>
            <sz val="9"/>
            <color indexed="81"/>
            <rFont val="Tahoma"/>
            <family val="2"/>
          </rPr>
          <t xml:space="preserve">
Thuê đơn vị chuyên môn cùng thẩm định</t>
        </r>
      </text>
    </comment>
    <comment ref="F92" authorId="1" shapeId="0" xr:uid="{E71C5A1E-4E84-4543-9E68-25505DD3C348}">
      <text>
        <r>
          <rPr>
            <b/>
            <sz val="9"/>
            <color indexed="81"/>
            <rFont val="Tahoma"/>
            <family val="2"/>
          </rPr>
          <t>Mr KHA:</t>
        </r>
        <r>
          <rPr>
            <sz val="9"/>
            <color indexed="81"/>
            <rFont val="Tahoma"/>
            <family val="2"/>
          </rPr>
          <t xml:space="preserve">
Không hiểu</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B8" authorId="0" shapeId="0" xr:uid="{FC308346-1AE2-0741-8147-284A4BD7175E}">
      <text>
        <r>
          <rPr>
            <b/>
            <sz val="8"/>
            <rFont val="Tahoma"/>
            <family val="2"/>
          </rPr>
          <t>Sử dụng cho Thông tư 210/2016/TT-BTC và Thông tư 75/2014/TT-BTC</t>
        </r>
      </text>
    </comment>
    <comment ref="E54" authorId="0" shapeId="0" xr:uid="{87E93654-006B-004C-977A-59BE02780AA2}">
      <text>
        <r>
          <rPr>
            <b/>
            <sz val="8"/>
            <rFont val="Tahoma"/>
            <family val="2"/>
          </rPr>
          <t>Người dùng tự tra cứu theo Thông tư</t>
        </r>
      </text>
    </comment>
    <comment ref="E72" authorId="0" shapeId="0" xr:uid="{59660793-5437-EC43-800D-B5DA9363905D}">
      <text>
        <r>
          <rPr>
            <b/>
            <sz val="8"/>
            <rFont val="Tahoma"/>
            <family val="2"/>
          </rPr>
          <t>- 15%: Trường hợp thuê đơn vị tư vấn thẩm tra phục vụ công tác thẩm định của cơ quan chuyên môn_x000D_
- 80%: Trường hợp cơ quan chuyên môn trực thuộc người quyết định đầu tư trực tiếp thẩm định (không thuê đơn vị tư vấn thẩm tra)</t>
        </r>
      </text>
    </comment>
    <comment ref="E73" authorId="0" shapeId="0" xr:uid="{0B249A2B-3AFC-AC43-8BB2-771CA32B5398}">
      <text>
        <r>
          <rPr>
            <b/>
            <sz val="8"/>
            <rFont val="Tahoma"/>
            <family val="2"/>
          </rPr>
          <t>- 15%: Trường hợp thuê đơn vị tư vấn thẩm tra phục vụ công tác thẩm định của cơ quan chuyên môn_x000D_
- 80%: Trường hợp cơ quan chuyên môn trực thuộc người quyết định đầu tư trực tiếp thẩm định (không thuê đơn vị tư vấn thẩm tra)</t>
        </r>
      </text>
    </comment>
  </commentList>
</comments>
</file>

<file path=xl/sharedStrings.xml><?xml version="1.0" encoding="utf-8"?>
<sst xmlns="http://schemas.openxmlformats.org/spreadsheetml/2006/main" count="1188" uniqueCount="806">
  <si>
    <t>I</t>
  </si>
  <si>
    <t>II</t>
  </si>
  <si>
    <t>III</t>
  </si>
  <si>
    <t>STT</t>
  </si>
  <si>
    <t>TT</t>
  </si>
  <si>
    <t>Nội dung công việc hoặc tên gói thầu</t>
  </si>
  <si>
    <t>Đơn vị thực hiện</t>
  </si>
  <si>
    <t>Giá trị (đồng)</t>
  </si>
  <si>
    <t>Nội dung công việc</t>
  </si>
  <si>
    <t>Tên gói thầu</t>
  </si>
  <si>
    <t>Giá gói thầu (đồng)</t>
  </si>
  <si>
    <t>Hình thức lựa chọn nhà thầu</t>
  </si>
  <si>
    <t>Phương thức lựa chọn nhà thầu</t>
  </si>
  <si>
    <t>Thời gian bắt đầu tổ chức lựa chọn nhà thầu</t>
  </si>
  <si>
    <t>Loại hợp đồng</t>
  </si>
  <si>
    <t>Trọn gói</t>
  </si>
  <si>
    <t xml:space="preserve">Tổng giá gói thầu </t>
  </si>
  <si>
    <t>Nội dung</t>
  </si>
  <si>
    <t>Tổng giá trị phần công việc đã thực hiện</t>
  </si>
  <si>
    <t>Tổng giá trị phần công việc không áp dụng được một trong các hình thức lựa chọn nhà thầu</t>
  </si>
  <si>
    <t>Tổng giá trị phần công việc thuộc kế hoạch lựa chọn nhà thầu</t>
  </si>
  <si>
    <t>Tổng giá trị các phần công việc</t>
  </si>
  <si>
    <t>BẢNG TÀI LIỆU KÈM THEO VĂN BẢN TRÌNH DUYỆT</t>
  </si>
  <si>
    <t>Ghi chú</t>
  </si>
  <si>
    <t>Bản chụp</t>
  </si>
  <si>
    <t>Đơn vị:  đồng./.</t>
  </si>
  <si>
    <t xml:space="preserve">Giá trị </t>
  </si>
  <si>
    <t>Phần công việc thuộc kế hoạch lựa chọn nhà thầu</t>
  </si>
  <si>
    <t>Phần công việc đã thực hiện</t>
  </si>
  <si>
    <t>Phần công việc không áp dụng được một trong các hình thức lựa chọn nhà thầu</t>
  </si>
  <si>
    <t>Tổng cộng</t>
  </si>
  <si>
    <t>IV</t>
  </si>
  <si>
    <t>Bảng số 01: Phần công việc đã thực hiện</t>
  </si>
  <si>
    <t>Bảng số 02: Phần công việc không áp dụng được một trong các hình thức lựa chọn nhà thầu</t>
  </si>
  <si>
    <t>V</t>
  </si>
  <si>
    <t>Tổng mức đầu tư của dự án</t>
  </si>
  <si>
    <t>Nguồn vốn</t>
  </si>
  <si>
    <t>Tổng giá trị thực hiện</t>
  </si>
  <si>
    <t xml:space="preserve">TỔNG HỢP KẾ HOẠCH ĐẤU THẦU </t>
  </si>
  <si>
    <t>Tổng giá trị</t>
  </si>
  <si>
    <t>Điểm a Khoản 3 Điều 4 TT 10/2015/TT-BKHĐT</t>
  </si>
  <si>
    <t>Điểm b Khoản 3 Điều 4 TT 10/2015/TT-BKHĐT</t>
  </si>
  <si>
    <t>Điểm c Khoản 3 Điều 4 TT 10/2015/TT-BKHĐT</t>
  </si>
  <si>
    <t>Điểm d Khoản 3 Điều 4 TT 10/2015/TT-BKHĐT</t>
  </si>
  <si>
    <t>Bảng 3'!Print_Area</t>
  </si>
  <si>
    <t>KHDT!A1</t>
  </si>
  <si>
    <t>Bảng 1'!Print_Area</t>
  </si>
  <si>
    <t>Bảng 2'!Print_Area</t>
  </si>
  <si>
    <t>Bảng 4'!Print_Area</t>
  </si>
  <si>
    <t>Bảng 5'!Print_Area</t>
  </si>
  <si>
    <t>Phần công việc chưa đủ điều kiện lập kế hoạch lựa chọn nhà thầu</t>
  </si>
  <si>
    <t>Bảng số 04: Phần công việc chưa đủ điều kiện lập kế hoạch lựa chọn thầu</t>
  </si>
  <si>
    <t>Gói thầu số 4: Chi phí bảo hiểm công trình</t>
  </si>
  <si>
    <t>Gói thầu số 5: Tư vấn kiểm toán</t>
  </si>
  <si>
    <t>Gói thầu số 6: Thi công xây dựng</t>
  </si>
  <si>
    <t>Tư vấn khảo sát, lập báo cáo kinh tế kỹ thuật đầu tư xây dựng công trình: Tu bổ, tôn tạo Đền tưởng niệm Liệt sỹ huyện</t>
  </si>
  <si>
    <t>Tư vấn thẩm tra thiết kế bản vẽ thi công và dự toán công trình: Tu bổ, tôn tạo Đền tưởng niệm Liệt sỹ huyện</t>
  </si>
  <si>
    <t>Thẩm định giá Thiết bị vật liệu xây dựng công trình tu bổ, tôn tạo Đền tưởng niệm liệt sỹ huyện</t>
  </si>
  <si>
    <t>Văn bản phê duyệt/HĐTV</t>
  </si>
  <si>
    <t>Gói thầu số 02: Tư vấn thẩm định hồ sơ mời thầu, thẩm định kết quả lựa chọn nhà thầu</t>
  </si>
  <si>
    <t>Gói thầu số 01: Tư vấn lập hồ sơ mời thầu, đánh giá hồ sơ dự thầu thi công xây dựng</t>
  </si>
  <si>
    <t>Gói thầu số 03: Tư vấn giám sát thi công xây dựng</t>
  </si>
  <si>
    <t>NỘI DUNG CHI PHÍ</t>
  </si>
  <si>
    <t>DIỄN GIẢI CÁCH TÍNH</t>
  </si>
  <si>
    <t>KÝ HIỆU</t>
  </si>
  <si>
    <t>CHI PHÍ XÂY DỰNG</t>
  </si>
  <si>
    <t>Dự toán chi tiết</t>
  </si>
  <si>
    <t>CHI PHÍ TƯ VẤN ĐẦU TƯ XÂY DỰNG</t>
  </si>
  <si>
    <t>Tạm tính</t>
  </si>
  <si>
    <t>NĐ số 63/2014/NĐ-CP =</t>
  </si>
  <si>
    <t>Theo TT-06/2021-BKHĐT</t>
  </si>
  <si>
    <t xml:space="preserve">CÁC CHI PHÍ KHÁC </t>
  </si>
  <si>
    <t>TT 50/2022/TT-BTC</t>
  </si>
  <si>
    <t>NĐ 99/2021/NĐ-CP =</t>
  </si>
  <si>
    <t>Chi phí kiểm tra công tác nghiệm thu công trình xây dựng (Thông tư 10/2021/TT-BXD)</t>
  </si>
  <si>
    <t>Ggs*tỷ lệ</t>
  </si>
  <si>
    <t>CHI PHÍ DỰ PHÒNG</t>
  </si>
  <si>
    <t>Tổng giá trị phần công việc chưa đủ điều kiện lập kế hoạch lựa chọn thầu</t>
  </si>
  <si>
    <t xml:space="preserve">CHI PHÍ QUẢN LÝ DỰ ÁN </t>
  </si>
  <si>
    <t>Chi phí tư vấn kiểm toán độc lập</t>
  </si>
  <si>
    <t>Đơn vị tính: đồng</t>
  </si>
  <si>
    <t>GIÁM ĐỐC</t>
  </si>
  <si>
    <t>Hồ Văn Chính</t>
  </si>
  <si>
    <t>Kỹ sư định giá hạng II số HAD 000023742</t>
  </si>
  <si>
    <t>Chi phí Quản lý dự án</t>
  </si>
  <si>
    <t>-</t>
  </si>
  <si>
    <t>BẢNG TỔNG MỨC ĐẦU TƯ XÂY DỰNG</t>
  </si>
  <si>
    <t>Dự án: Cải tạo, nâng cấp đường huyện 195, đoạn từ Km0 - Km4+300, huyện Thanh Miện</t>
  </si>
  <si>
    <t>Hạng mục: Nền, mặt đường, thoát nước, ATGT và GPMB</t>
  </si>
  <si>
    <t>Chủ đầu tư: Ban Quản lý dự án đầu tư xây dựng huyện Thanh Miện</t>
  </si>
  <si>
    <t>Tư vấn lập dự án: Liên danh: Công ty Cổ phần đầu tư xây dựng Long Thành HD - Công ty Cổ phần tư vấn khảo sát và kiểm định xây dựng Đông Phương</t>
  </si>
  <si>
    <t>Địa điểm xây dựng: Xã Lê Hồng, xã Đoàn Kết và xã Hồng Quang, huyện Thanh Miện</t>
  </si>
  <si>
    <t>Thời gian thực hiện dự án: Năm 2022-2024</t>
  </si>
  <si>
    <t xml:space="preserve">Nguồn vốn đầu tư: Ngân sách huyện </t>
  </si>
  <si>
    <t>Loại, cấp công trình: Công trình giao thông, cấp III</t>
  </si>
  <si>
    <t>GIÁ TRỊ TRƯỚC THUẾ (ĐỒNG)</t>
  </si>
  <si>
    <t>THUẾ GTGT (ĐỒNG)</t>
  </si>
  <si>
    <t>GIÁ TRỊ SAU THUẾ (ĐỒNG)</t>
  </si>
  <si>
    <t xml:space="preserve">CHI PHÍ BỒI THƯỜNG GPMB, HỖ TRỢ TĐC </t>
  </si>
  <si>
    <t>Di chuyển đường điện trung, hạ thế</t>
  </si>
  <si>
    <t>Dự toán chi tiết (có thiết kế riêng)</t>
  </si>
  <si>
    <t>tính 2 lân dự phòng (đã bỏ)</t>
  </si>
  <si>
    <t>1.1</t>
  </si>
  <si>
    <t>Chi phí khảo sát, lập thiết kế BVTC hạng mục di chuyển đường điện trung, hạ thế</t>
  </si>
  <si>
    <t>1.2</t>
  </si>
  <si>
    <t>Chi phí thẩm tra thiết kế BVTC và dự toán hạng mục di chuyển đường điện trung, hạ thế</t>
  </si>
  <si>
    <t>1.3</t>
  </si>
  <si>
    <t>Chi phí xây dựng hạng mục di chuyển đường điện trung, hạ thế</t>
  </si>
  <si>
    <t>1.4</t>
  </si>
  <si>
    <t>Chi phí khác</t>
  </si>
  <si>
    <t>Nền đường, mặt đường, ATGT</t>
  </si>
  <si>
    <t>Block, vỉa hè</t>
  </si>
  <si>
    <t>Thoát nước dọc</t>
  </si>
  <si>
    <t>Cống ngang đường</t>
  </si>
  <si>
    <t>Cống hộp BTCT + cầu bản</t>
  </si>
  <si>
    <t>Tường chắn + kè mái taluy</t>
  </si>
  <si>
    <t>Mương xây hoàn trả</t>
  </si>
  <si>
    <t>Đèn tín hiệu giao thông</t>
  </si>
  <si>
    <t>Đèn chiếu sáng</t>
  </si>
  <si>
    <t xml:space="preserve">TT12/2021/TT-BXD = </t>
  </si>
  <si>
    <t>sum thiếu phần trc thuế và phần thuế (đã sửa)</t>
  </si>
  <si>
    <t>Chi phí lập nhiệm vụ khảo sát, lập báo cáo đánh giá tác động môi trường, lập Báo cáo NCKT</t>
  </si>
  <si>
    <t>QĐ số 16/QĐ-BQLDA ngày 13/01/2023</t>
  </si>
  <si>
    <t>Chi phí thẩm tra nhiệm vụ dự toán chi phí khảo sát, lập báo cáo đánh giá tác động môi trường</t>
  </si>
  <si>
    <t>QĐ số 25/QĐ-BQLDA ngày 31/01/2023</t>
  </si>
  <si>
    <t>Chi phí khảo sát địa hình, cắm cọc giải phóng mặt bằng bước lập báo cáo NCKT</t>
  </si>
  <si>
    <t>QĐ số 60/QĐ-BQLDA ngày 23/3/2023</t>
  </si>
  <si>
    <t>Chi phí khảo sát địa chất bước lập báo cáo NCKT</t>
  </si>
  <si>
    <t>Chi phí khảo sát địa chất lập Báo cáo NCKT</t>
  </si>
  <si>
    <t>Chi phí giám sát khảo sát bước lập báo cáo NCKT</t>
  </si>
  <si>
    <t>Chi phí lập Báo cáo nghiên cứu khả thi</t>
  </si>
  <si>
    <t>so sánh với giá trị trong HĐ thằng nào bé thì lấy</t>
  </si>
  <si>
    <t>Chi phí thẩm tra Báo cáo nghiên cứu khả thi</t>
  </si>
  <si>
    <t>QĐ số 39/QĐ-BQLDA ngày 09/02/2023</t>
  </si>
  <si>
    <t>Chi phí khảo sát, lập báo cáo đánh giá tác động môi trường</t>
  </si>
  <si>
    <t>Chi phí lập Nhiệm vụ khảo sát bước thiết kế BVTC</t>
  </si>
  <si>
    <t>Gks trước thuế x tỷ lệ</t>
  </si>
  <si>
    <t>Chi phí khảo sát địa hình bước thiết kế BVTC</t>
  </si>
  <si>
    <t>Chi phí giám sát khảo sát bước BVTC</t>
  </si>
  <si>
    <t>Chi phí thiết kế BVTC</t>
  </si>
  <si>
    <t>1,15 hệ số thiết kế cho đường nâng cấp cải tạo</t>
  </si>
  <si>
    <t>Chi phí thẩm tra thiết kế xây dựng</t>
  </si>
  <si>
    <t xml:space="preserve">Chi phí thẩm tra dự toán xây dựng </t>
  </si>
  <si>
    <t xml:space="preserve">Chi phí giám sát thi công xây dựng </t>
  </si>
  <si>
    <t>Chi phí tư vấn đấu thầu gói thầu khảo sát lập BCNCKT</t>
  </si>
  <si>
    <t>16.1</t>
  </si>
  <si>
    <t>Chi phí lập hồ sơ mời thầu, đánh giá hồ sơ dự thầu gói thầu khảo sát, lập BCNCKT</t>
  </si>
  <si>
    <t>QĐ số 34/QĐ-BQLDA ngày 08/02/2023</t>
  </si>
  <si>
    <t>16.2</t>
  </si>
  <si>
    <t>Chi phí thẩm định hồ sơ mời thầu gói thầu gói thầu khảo sát, lập BCNCKT (Tối tiểu 1.000.000 đồng)</t>
  </si>
  <si>
    <t>16.3</t>
  </si>
  <si>
    <t>Lệ phí thẩm định kết quả đấu thầu gói thầu gói thầu khảo sát, lập BCNCKT (Tối tiểu 1.000.000 đồng)</t>
  </si>
  <si>
    <t>16.4</t>
  </si>
  <si>
    <t>Chi phí cho hội đồng tư vấn giải quyết kiến nghị của nhà thầu (NĐ 63/2014/NĐ-CP)</t>
  </si>
  <si>
    <t>16.5</t>
  </si>
  <si>
    <t xml:space="preserve">Chi phí đăng tải đấu thầu </t>
  </si>
  <si>
    <t>Chi phí tư vấn đấu thầu gói thầu thi công xây dựng</t>
  </si>
  <si>
    <t>17.1</t>
  </si>
  <si>
    <t>Chi phí lập hồ sơ mời thầu, đánh giá hồ sơ dự thầu thi công xây dựng</t>
  </si>
  <si>
    <t>17.2</t>
  </si>
  <si>
    <t>Chi phí thẩm định hồ sơ mời thầu gói thầu thi công xây dựng (Tối tiểu 1.000.000 đồng)</t>
  </si>
  <si>
    <t>17.3</t>
  </si>
  <si>
    <t>Lệ phí thẩm định kết quả đấu thầu gói thầu thi công xây dựng (Tối tiểu 1.000.000 đồng)</t>
  </si>
  <si>
    <t>17.4</t>
  </si>
  <si>
    <t>17.5</t>
  </si>
  <si>
    <t>Chi phí tư vấn đấu thầu gói thầu khảo sát và lập bản vẽ thiết kế thi công</t>
  </si>
  <si>
    <t>18.1</t>
  </si>
  <si>
    <t>Chi phí lập hồ sơ mời thầu, đánh giá hồ sơ dự thầu gói thầu khảo sát thiết kế BVTC = Gkstk*tỷ lệ %</t>
  </si>
  <si>
    <t>18.2</t>
  </si>
  <si>
    <t>Lệ phí thẩm định HSMT gói thầu khảo sát thiết kế BVTC (Tối thiểu 1.000.000 đồng)</t>
  </si>
  <si>
    <t>18.3</t>
  </si>
  <si>
    <t>Lệ phí thẩm định kết quả đấu thầu gói thầu khảo sát thiết kế BVTC (Tối thiểu 1.000.000 đồng)</t>
  </si>
  <si>
    <t>18.4</t>
  </si>
  <si>
    <t>18.5</t>
  </si>
  <si>
    <t>Chi phí tư vấn đấu thầu gói thầu tư vấn giám sát thi công</t>
  </si>
  <si>
    <t>19.1</t>
  </si>
  <si>
    <t>Chi phí lập hồ sơ mời thầu, đánh giá hồ sơ dự thầu gói thầu tư vấn (Giám sát thi công) = Gtv*tỷ lệ %</t>
  </si>
  <si>
    <t>19.2</t>
  </si>
  <si>
    <t>Lệ phí thẩm định HSMT gói thầu tư vấn (Giám sát thi công) (Tối thiểu 1.000.000 đồng)</t>
  </si>
  <si>
    <t>19.3</t>
  </si>
  <si>
    <t>Lệ phí thẩm định kết quả đấu thầu gói thầu Tư vấn (Giám sát thi công) (Tối thiểu 1.000.000 đồng)</t>
  </si>
  <si>
    <t>19.4</t>
  </si>
  <si>
    <t>19.5</t>
  </si>
  <si>
    <t xml:space="preserve">Chi phí quan trắc và giám sát môi trường trong quá trình thi công </t>
  </si>
  <si>
    <t xml:space="preserve">Chi phí thẩm tra An toàn giao thông </t>
  </si>
  <si>
    <t>tạm tính</t>
  </si>
  <si>
    <t>Chi phí  đo đạc bản đồ</t>
  </si>
  <si>
    <t>Chi phí thẩm tra phương án kỹ thuật và dự toán đo đạc</t>
  </si>
  <si>
    <t>Chi phí đo đạc, chỉnh lý bản đồ, lập hồ sơ địa chính phục vụ GPMB</t>
  </si>
  <si>
    <t xml:space="preserve">Chi phí rà phá bom mìn vật nổ </t>
  </si>
  <si>
    <t>Chi phí khảo sát, lập phương án kỹ thuật và dự toán rà phá bom mìn, vật nổ</t>
  </si>
  <si>
    <t>Chi phí thi công rà phá bom mìn, vật nổ</t>
  </si>
  <si>
    <t>Bảo hiểm công trình đường (tạm tính)</t>
  </si>
  <si>
    <t>Đảm bảo ATGT thi công</t>
  </si>
  <si>
    <t>Phí thẩm định dự án đầu tư</t>
  </si>
  <si>
    <t>TT 209/2016/TT-BTC =</t>
  </si>
  <si>
    <t>đã sửa</t>
  </si>
  <si>
    <t>Phí thẩm định thiết kế BVTC</t>
  </si>
  <si>
    <t>TT 210/2016/TT-BTC =</t>
  </si>
  <si>
    <t>Phí thẩm định dự toán xây dựng</t>
  </si>
  <si>
    <t>Phí thẩm định, phê duyệt báo cáo đánh giá tác động môi trường (Quyết định số 32/2016/QĐ-UBND)</t>
  </si>
  <si>
    <t>Chi phí bảo vệ, phát triển đất trồng lúa (QĐ 29/2016/QĐ-UBND, đơn giá theo QĐ số 55/2019/QĐ-UBND)</t>
  </si>
  <si>
    <t>Tổng T=</t>
  </si>
  <si>
    <t>(I + II + III + IV + V.1 + … + V.9)</t>
  </si>
  <si>
    <t>Chi phí thẩm tra- phê duyệt quyết toán</t>
  </si>
  <si>
    <t>Chi phí hoàn trả hạ tầng liên quan</t>
  </si>
  <si>
    <t>Một số chi phí khác chưa xác định</t>
  </si>
  <si>
    <t>VI</t>
  </si>
  <si>
    <t xml:space="preserve">Chi phí Dự phòng khối lượng </t>
  </si>
  <si>
    <t>Dự phòng trượt giá</t>
  </si>
  <si>
    <t>TỔNG CỘNG</t>
  </si>
  <si>
    <t>I+II+III+IV+V+VI</t>
  </si>
  <si>
    <t>Người lập: Hồ Văn Phát</t>
  </si>
  <si>
    <t>Chủ trì: Hồ Thị Thu Thủy</t>
  </si>
  <si>
    <r>
      <t>G</t>
    </r>
    <r>
      <rPr>
        <b/>
        <vertAlign val="subscript"/>
        <sz val="14"/>
        <rFont val="Times New Roman"/>
        <family val="1"/>
      </rPr>
      <t>GPMB</t>
    </r>
  </si>
  <si>
    <r>
      <t>G</t>
    </r>
    <r>
      <rPr>
        <b/>
        <vertAlign val="subscript"/>
        <sz val="14"/>
        <rFont val="Times New Roman"/>
        <family val="1"/>
      </rPr>
      <t>XD</t>
    </r>
  </si>
  <si>
    <r>
      <t>G</t>
    </r>
    <r>
      <rPr>
        <b/>
        <vertAlign val="subscript"/>
        <sz val="14"/>
        <rFont val="Times New Roman"/>
        <family val="1"/>
      </rPr>
      <t>QLDA</t>
    </r>
  </si>
  <si>
    <r>
      <t>G</t>
    </r>
    <r>
      <rPr>
        <b/>
        <vertAlign val="subscript"/>
        <sz val="14"/>
        <rFont val="Times New Roman"/>
        <family val="1"/>
      </rPr>
      <t>TV</t>
    </r>
  </si>
  <si>
    <r>
      <t>G</t>
    </r>
    <r>
      <rPr>
        <b/>
        <vertAlign val="subscript"/>
        <sz val="14"/>
        <rFont val="Times New Roman"/>
        <family val="1"/>
      </rPr>
      <t>GS</t>
    </r>
  </si>
  <si>
    <r>
      <t>G</t>
    </r>
    <r>
      <rPr>
        <b/>
        <vertAlign val="subscript"/>
        <sz val="14"/>
        <rFont val="Times New Roman"/>
        <family val="1"/>
      </rPr>
      <t>K</t>
    </r>
  </si>
  <si>
    <r>
      <t xml:space="preserve">Chi phí bảo vệ môi trường tận dụng đất đào </t>
    </r>
    <r>
      <rPr>
        <i/>
        <sz val="14"/>
        <color indexed="10"/>
        <rFont val="Times New Roman"/>
        <family val="1"/>
      </rPr>
      <t>(NĐ164/2016/NĐ-CP ngày 24/12/2016, QĐ21/2017/QĐ-UBND ngày 20/7/2017 của UBND tỉnh Hải Dương</t>
    </r>
  </si>
  <si>
    <r>
      <t>G</t>
    </r>
    <r>
      <rPr>
        <b/>
        <vertAlign val="subscript"/>
        <sz val="14"/>
        <rFont val="Times New Roman"/>
        <family val="1"/>
      </rPr>
      <t>DP</t>
    </r>
  </si>
  <si>
    <r>
      <t>V</t>
    </r>
    <r>
      <rPr>
        <b/>
        <vertAlign val="subscript"/>
        <sz val="14"/>
        <rFont val="Times New Roman"/>
        <family val="1"/>
      </rPr>
      <t>T</t>
    </r>
  </si>
  <si>
    <t>Chi phí lập phương án kỹ thuật và dự toán đo đạc, chỉnh lý bản đồ, lập hồ sơ địa chính phục vụ GPMB (TT 136/2017/TT-BTC ngày 22/12/2017)</t>
  </si>
  <si>
    <t>BẢNG TỔNG HỢP TỔNG MỨC ĐẦU TƯ XÂY DỰNG</t>
  </si>
  <si>
    <t>(Căn cứ theo Thông tư 12/2021/TT-BXD ngày 31 tháng 8 năm 2021)</t>
  </si>
  <si>
    <t>Hải Dương , ngày   .tháng 6 năm 2023</t>
  </si>
  <si>
    <t>Loại công trình:</t>
  </si>
  <si>
    <t>Công trình công nghiệp</t>
  </si>
  <si>
    <t>Loại thiết kế:</t>
  </si>
  <si>
    <t>Thiết kế 1 bước</t>
  </si>
  <si>
    <t>Cấp công trình:</t>
  </si>
  <si>
    <t>Cấp IV</t>
  </si>
  <si>
    <t>Cách thẩm định:</t>
  </si>
  <si>
    <t>Tự thẩm định toàn bộ</t>
  </si>
  <si>
    <t>Mã chi phí</t>
  </si>
  <si>
    <t>Bảng chi phí</t>
  </si>
  <si>
    <t>Tỷ lệ %</t>
  </si>
  <si>
    <t>Hệ số</t>
  </si>
  <si>
    <t>CÁCH TÍNH</t>
  </si>
  <si>
    <t>GIÁ TRỊ TRƯỚC THUẾ</t>
  </si>
  <si>
    <t>THUẾ GTGT</t>
  </si>
  <si>
    <t>GIÁ TRỊ SAU THUẾ</t>
  </si>
  <si>
    <t>1</t>
  </si>
  <si>
    <t>Vật tư thu hồi GPMB</t>
  </si>
  <si>
    <t>Gvtth</t>
  </si>
  <si>
    <t>2</t>
  </si>
  <si>
    <t>Chi phí xây dựng</t>
  </si>
  <si>
    <t xml:space="preserve"> </t>
  </si>
  <si>
    <t>Gxd</t>
  </si>
  <si>
    <t>2.1</t>
  </si>
  <si>
    <t>Chi phí xây dựng công trình chính</t>
  </si>
  <si>
    <t>CPXD</t>
  </si>
  <si>
    <t>2.1.1</t>
  </si>
  <si>
    <t>ĐZ35KV - PHẦN XÂY DỰNG MÓNG</t>
  </si>
  <si>
    <t>Theo bảng tổng hợp dự toán hạng mục</t>
  </si>
  <si>
    <t>2.1.2</t>
  </si>
  <si>
    <t>ĐZ 35kV- phần xây lắp</t>
  </si>
  <si>
    <t>2.1.3</t>
  </si>
  <si>
    <t>Hạng mụ Đường dây 0,4kV  - Phần xây lắp đường dây</t>
  </si>
  <si>
    <t>2.1.4</t>
  </si>
  <si>
    <t>Đường dây 0,4kV  - Phần xây dựng</t>
  </si>
  <si>
    <t>2.1.5</t>
  </si>
  <si>
    <t>Phần thí nghiệm</t>
  </si>
  <si>
    <t>3</t>
  </si>
  <si>
    <t>Chi phí thiết bị</t>
  </si>
  <si>
    <t>Theo bảng tổng hợp chi phí TB</t>
  </si>
  <si>
    <t>Gtb</t>
  </si>
  <si>
    <t>4</t>
  </si>
  <si>
    <t>Chi phí quản lý dự án</t>
  </si>
  <si>
    <t>QLDA</t>
  </si>
  <si>
    <t>QLDA12</t>
  </si>
  <si>
    <t>(Gxd+Gtb) trước thuế x tỷ lệ</t>
  </si>
  <si>
    <t>Gqlda</t>
  </si>
  <si>
    <t>5</t>
  </si>
  <si>
    <t>Chi phí tư vấn đầu tư xây dựng</t>
  </si>
  <si>
    <t>Gtv</t>
  </si>
  <si>
    <t>5.1</t>
  </si>
  <si>
    <t>Chi phí khảo sát địa chất</t>
  </si>
  <si>
    <t>KSDC</t>
  </si>
  <si>
    <t>Chi phí khảo sát địa hình</t>
  </si>
  <si>
    <t>KSDH</t>
  </si>
  <si>
    <t>5.2</t>
  </si>
  <si>
    <t>Chi phí lập nhiệm vụ khảo sát xây dựng</t>
  </si>
  <si>
    <t>NVKS</t>
  </si>
  <si>
    <t>5.4</t>
  </si>
  <si>
    <t>Chi phí lập báo cáo nghiên cứu tiền khả thi (Thông tư 12/2021/TT-BXD)</t>
  </si>
  <si>
    <t>NCTKT</t>
  </si>
  <si>
    <t>NCTKT12</t>
  </si>
  <si>
    <t>5.5</t>
  </si>
  <si>
    <t>Chi phí lập báo cáo nghiên cứu khả thi (Thông tư 12/2021/TT-BXD)</t>
  </si>
  <si>
    <t>NCKT</t>
  </si>
  <si>
    <t>NCKT12</t>
  </si>
  <si>
    <t>5.3</t>
  </si>
  <si>
    <t>Chi phí lập báo cáo kinh tế - kỹ thuật (Thông tư 12/2021/TT-BXD)</t>
  </si>
  <si>
    <t>LBC</t>
  </si>
  <si>
    <t>LBC12</t>
  </si>
  <si>
    <t>5.7</t>
  </si>
  <si>
    <t>Chi phí thẩm tra báo cáo nghiên cứu tiền khả thi (Thông tư 12/2021/TT-BXD)</t>
  </si>
  <si>
    <t>TTTKT</t>
  </si>
  <si>
    <t>TTTKT12</t>
  </si>
  <si>
    <t>5.8</t>
  </si>
  <si>
    <t>Chi phí thẩm tra báo cáo nghiên cứu khả thi (Thông tư 12/2021/TT-BXD)</t>
  </si>
  <si>
    <t>TTKT</t>
  </si>
  <si>
    <t>TTKT12</t>
  </si>
  <si>
    <t>5.9</t>
  </si>
  <si>
    <t>Chi phí thẩm tra Báo cáo kinh tế - kỹ thuật (Thông tư 12/2021/TT-BXD)</t>
  </si>
  <si>
    <t>Gxd trước thuế x tỷ lệ</t>
  </si>
  <si>
    <t>5.10</t>
  </si>
  <si>
    <t>Chi phí thi tuyển thiết kế kiến trúc</t>
  </si>
  <si>
    <t>TTTKKT</t>
  </si>
  <si>
    <t>5.11</t>
  </si>
  <si>
    <t>Chi phí thiết kế kỹ thuật (Thông tư 12/2021/TT-BXD)</t>
  </si>
  <si>
    <t>TKKT</t>
  </si>
  <si>
    <t>TKKT12</t>
  </si>
  <si>
    <t>Chi phí thiết kế bản vẽ thi công (Thông tư 12/2021/TT-BXD)</t>
  </si>
  <si>
    <t>TKBV</t>
  </si>
  <si>
    <t>Chi phí thẩm tra thiết kế xây dựng (Thông tư 12/2021/TT-BXD)</t>
  </si>
  <si>
    <t>TTTKXD</t>
  </si>
  <si>
    <t>TTTKXD12</t>
  </si>
  <si>
    <t>Chi phí thẩm tra dự toán công trình (Thông tư 12/2021/TT-BXD)</t>
  </si>
  <si>
    <t>TTDT</t>
  </si>
  <si>
    <t>TTDT12</t>
  </si>
  <si>
    <t>5.15</t>
  </si>
  <si>
    <t>Chi phí thẩm tra dự toán gói thầu (Thông tư 12/2021/TT-BXD)</t>
  </si>
  <si>
    <t>Chi phí xây dựng trước thuế trong gói thầu x tỷ lệ</t>
  </si>
  <si>
    <t>5.16</t>
  </si>
  <si>
    <t>Chi phí lập hồ sơ mời thầu, đánh giá hồ sơ dự thầu tư vấn (Thông tư 12/2021/TT-BXD)</t>
  </si>
  <si>
    <t>LHSTV79</t>
  </si>
  <si>
    <t>LHSTV12</t>
  </si>
  <si>
    <t>Gtv trước thuế x tỷ lệ</t>
  </si>
  <si>
    <t>5.17</t>
  </si>
  <si>
    <t>Chi phí lập hồ sơ mời thầu, đánh giá hồ sơ dự thầu thi công xây dựng (Thông tư 12/2021/TT-BXD)</t>
  </si>
  <si>
    <t>LXL</t>
  </si>
  <si>
    <t>LXL12</t>
  </si>
  <si>
    <t>Dự toán gói thầu trước thuế x tỷ lệ</t>
  </si>
  <si>
    <t>5.18</t>
  </si>
  <si>
    <t>Chi phí lập hồ sơ mời thầu, đánh giá hồ sơ dự thầu mua sắm vật tư, thiết bị (Thông tư 12/2021/TT-BXD)</t>
  </si>
  <si>
    <t>LTB</t>
  </si>
  <si>
    <t>LTB12</t>
  </si>
  <si>
    <t>Gtb trước thuế x tỷ lệ</t>
  </si>
  <si>
    <t>5.6</t>
  </si>
  <si>
    <t>Chi phí giám sát thi công xây dựng (Thông tư 12/2021/TT-BXD)</t>
  </si>
  <si>
    <t>GSTC</t>
  </si>
  <si>
    <t>GSTC12</t>
  </si>
  <si>
    <t>Dự toán gói thầu XD trước thuế x tỷ lệ</t>
  </si>
  <si>
    <t>5.20</t>
  </si>
  <si>
    <t>Chi phí giám sát lắp đặt thiết bị (Thông tư 12/2021/TT-BXD)</t>
  </si>
  <si>
    <t>GSLD</t>
  </si>
  <si>
    <t>GSLD12</t>
  </si>
  <si>
    <t>Dự toán gói thầu TB trước thuế x tỷ lệ</t>
  </si>
  <si>
    <t>5.21</t>
  </si>
  <si>
    <t>Chi phí giám sát công tác khảo sát xây dựng (Thông tư 12/2021/TT-BXD)</t>
  </si>
  <si>
    <t>GSKS</t>
  </si>
  <si>
    <t>GSKS12</t>
  </si>
  <si>
    <t>5.22</t>
  </si>
  <si>
    <t>Chi phí lập hồ sơ mời quan tâm, hồ sơ mời sơ tuyển (Nghị định 63/2014/NĐ-CP)</t>
  </si>
  <si>
    <t>Dự toán gói thầu XD+TB trước thuế x tỷ lệ</t>
  </si>
  <si>
    <t>5.23</t>
  </si>
  <si>
    <t>Chi phí thẩm định hồ sơ mời quan tâm, hồ sơ mời sơ tuyển (Nghị định 63/2014/NĐ-CP)</t>
  </si>
  <si>
    <t>5.24</t>
  </si>
  <si>
    <t>Chi phí lập hồ sơ mời thầu, hồ sơ yêu cầu (Nghị định 63/2014/NĐ-CP)</t>
  </si>
  <si>
    <t>5.25</t>
  </si>
  <si>
    <t>Chi phí đánh giá hồ sơ quan tâm, hồ sơ dự sơ tuyển (Nghị định 63/2014/NĐ-CP)</t>
  </si>
  <si>
    <t>5.26</t>
  </si>
  <si>
    <t>Chi phí đánh giá hồ sơ dự thầu, hồ sơ đề xuất (Nghị định 63/2014/NĐ-CP)</t>
  </si>
  <si>
    <t>5.27</t>
  </si>
  <si>
    <t>Chi phí cho Hội đồng tư vấn giải quyết kiến nghị của nhà thầu về kết quả lựa chọn nhà thầu (Nghị định 63/2014/NĐ-CP)</t>
  </si>
  <si>
    <t>5.28</t>
  </si>
  <si>
    <t>Chi phí thẩm định hồ sơ mời thầu, hồ sơ yêu cầu (Nghị định 63/2014/NĐ-CP)</t>
  </si>
  <si>
    <t>5.29</t>
  </si>
  <si>
    <t>Chi phí thẩm định kết quả lựa chọn nhà thầu (Nghị định 63/2014/NĐ-CP)</t>
  </si>
  <si>
    <t>5.30</t>
  </si>
  <si>
    <t>Chi phí tư vấn khác</t>
  </si>
  <si>
    <t>6</t>
  </si>
  <si>
    <t>Gk</t>
  </si>
  <si>
    <t>6.1</t>
  </si>
  <si>
    <t>Chi phí rà phá bom mìn, vật nổ</t>
  </si>
  <si>
    <t>RPBM</t>
  </si>
  <si>
    <t>Chi phí bảo hiểm công trình (Thông tư 329/2016/TT-BTC)</t>
  </si>
  <si>
    <t>BHCT</t>
  </si>
  <si>
    <t>6.4</t>
  </si>
  <si>
    <t>Lệ phí thẩm định dự án đầu tư (Thông tư 176/2011/TT-BTC)</t>
  </si>
  <si>
    <t>TDDA</t>
  </si>
  <si>
    <t>Tổng mức đầu tư x tỷ lệ</t>
  </si>
  <si>
    <t>6.3</t>
  </si>
  <si>
    <t>Phí thẩm định dự án đầu tư xây dựng (Thông tư 209/2016/TT-BTC)</t>
  </si>
  <si>
    <t>TDDA209</t>
  </si>
  <si>
    <t>6.2</t>
  </si>
  <si>
    <t>Chi phí thẩm tra, phê duyệt quyết toán (Nghị định 99/2021/NĐ-CP)</t>
  </si>
  <si>
    <t>TTQT</t>
  </si>
  <si>
    <t>TTQT99</t>
  </si>
  <si>
    <t>Chi phí kiểm toán độc lập (Nghị định 99/2021/NĐ-CP)</t>
  </si>
  <si>
    <t>CPKT</t>
  </si>
  <si>
    <t>CPKT99</t>
  </si>
  <si>
    <t>6.6</t>
  </si>
  <si>
    <t>Chi phí thẩm tra, phê duyệt quyết toán (Thông tư 10/2020/TT-BTC)</t>
  </si>
  <si>
    <t>TTQT10</t>
  </si>
  <si>
    <t>6.7</t>
  </si>
  <si>
    <t>Chi phí kiểm toán độc lập (Thông tư 10/2020/TT-BTC)</t>
  </si>
  <si>
    <t>CPKT10</t>
  </si>
  <si>
    <t>6.5</t>
  </si>
  <si>
    <t>Chi phí thẩm tra, phê duyệt quyết toán (Thông tư 09/2016/TT-BTC)</t>
  </si>
  <si>
    <t>TTQT09</t>
  </si>
  <si>
    <t>Chi phí kiểm toán độc lập (Thông tư 09/2016/TT-BTC)</t>
  </si>
  <si>
    <t>CPKT09</t>
  </si>
  <si>
    <t>Chi phí thẩm định thiết kế (Thông tư 75/2014/TT- BTC)</t>
  </si>
  <si>
    <t>TTTK2</t>
  </si>
  <si>
    <t>TTTK75</t>
  </si>
  <si>
    <t>Phí thẩm định thiết kế kỹ thuật (Thông tư 210/2016/TT- BTC)</t>
  </si>
  <si>
    <t>TTTK210</t>
  </si>
  <si>
    <t>6.8</t>
  </si>
  <si>
    <t>Chi phí thẩm định dự toán (Thông tư 75/2014/TT- BTC)</t>
  </si>
  <si>
    <t>TTDT2</t>
  </si>
  <si>
    <t>TTDT75</t>
  </si>
  <si>
    <t>Phí thẩm định dự toán xây dựng (Thông tư 210/2016/TT- BTC)</t>
  </si>
  <si>
    <t>TTDT210</t>
  </si>
  <si>
    <t>6.9</t>
  </si>
  <si>
    <t>Chi phí thẩm duyệt về phòng cháy, chữa cháy (Thông tư 150/2014/TT- BTC)</t>
  </si>
  <si>
    <t>PCCC</t>
  </si>
  <si>
    <t>Chi phí thẩm định phê duyệt thiết kế về phòng cháy và chữa cháy (Thông tư 258/2016/TT-BTC)</t>
  </si>
  <si>
    <t>PCCC258</t>
  </si>
  <si>
    <t>Chi phí công tác giám sát, đánh giá đầu tư (Nghị định 84/2015/NĐ-CP)</t>
  </si>
  <si>
    <t>Chi phí quản lý dự án x tỷ lệ</t>
  </si>
  <si>
    <t>6.10</t>
  </si>
  <si>
    <t>Chi phí đảm bảo an toàn giao thông phục vụ thi công</t>
  </si>
  <si>
    <t>Chi phí giám sát thi công xây dựng x tỷ lệ</t>
  </si>
  <si>
    <t>6.12</t>
  </si>
  <si>
    <t>Chi phí thẩm định Báo cáo nghiên cứu khả thi (Thông tư 12/2021/TT-BXD)</t>
  </si>
  <si>
    <t>Chi phí thẩm tra báo cáo nghiên cứu khả thi x tỷ lệ</t>
  </si>
  <si>
    <t>Chi phí thẩm định Báo cáo kinh tế - kỹ thuật  (Thông tư 12/2021/TT-BXD)</t>
  </si>
  <si>
    <t>Chi phí thẩm tra Báo cáo kinh tế - kỹ thuật x tỷ lệ</t>
  </si>
  <si>
    <t>Chi phí nghiệm thu đóng điện bàn giao (Công văn số: 9225/BCT-TCNL)</t>
  </si>
  <si>
    <t>Chi phí ngừng cấp điện và cấp điện trở lại (Thông tư 23/20201/TT-BCT)</t>
  </si>
  <si>
    <t>4 tuyến x 2lần/tuyến x 98.000đ/lần + 223000lần x2</t>
  </si>
  <si>
    <t>7</t>
  </si>
  <si>
    <t>Chi phí dự phòng</t>
  </si>
  <si>
    <t>Gdp</t>
  </si>
  <si>
    <t>7.1</t>
  </si>
  <si>
    <t>Dự phòng cho yếu tố khối lượng phát sinh</t>
  </si>
  <si>
    <t>KLPS</t>
  </si>
  <si>
    <t>7.2</t>
  </si>
  <si>
    <t>Chi phí dự phòng cho yếu tố trượt giá</t>
  </si>
  <si>
    <t>YTTG</t>
  </si>
  <si>
    <t>Theo bảng chi phí dự phòng trượt giá</t>
  </si>
  <si>
    <t>Gxdct</t>
  </si>
  <si>
    <t>Làm tròn</t>
  </si>
  <si>
    <t>NGƯỜI LẬP</t>
  </si>
  <si>
    <t>NGƯỜI CHỦ TRÌ</t>
  </si>
  <si>
    <t>(Ký, họ tên)</t>
  </si>
  <si>
    <t>NGUYỄN VĂN A</t>
  </si>
  <si>
    <t>NGUYỄN VĂN B</t>
  </si>
  <si>
    <t>Chứng chỉ KS định giá XD hạng ..., số ...</t>
  </si>
  <si>
    <t xml:space="preserve">Phụ lục </t>
  </si>
  <si>
    <t>TỔNG HỢP DỰ TOÁN</t>
  </si>
  <si>
    <t xml:space="preserve"> Dự án: Cải tạo, nâng cấp đường huyện 195, đoạn từ Km0 - Km4+300, huyện Thanh Miện, tỉnh Hải Dương</t>
  </si>
  <si>
    <t>Địa Điểm TC: Huyện Thanh Miện, tỉnh Hải Dương</t>
  </si>
  <si>
    <t>Hạng mục: Rà phá bom mìn, vật nổ</t>
  </si>
  <si>
    <t>Nội dung chi phí</t>
  </si>
  <si>
    <t>Ký hiệu</t>
  </si>
  <si>
    <t>Cách tính</t>
  </si>
  <si>
    <t>Thành tiền (đồng)</t>
  </si>
  <si>
    <t>Chi phí trực tiếp</t>
  </si>
  <si>
    <t>Chi phí vật liệu</t>
  </si>
  <si>
    <t>VL</t>
  </si>
  <si>
    <t>Theo bảng PTDT</t>
  </si>
  <si>
    <t>Chi phí nhân công</t>
  </si>
  <si>
    <t>NC</t>
  </si>
  <si>
    <t>Chi phí máy</t>
  </si>
  <si>
    <t>M</t>
  </si>
  <si>
    <t>Cộng chi phí trực tiếp:</t>
  </si>
  <si>
    <t>T</t>
  </si>
  <si>
    <t>VL+NC+M</t>
  </si>
  <si>
    <t>Chi phí chung</t>
  </si>
  <si>
    <t>C</t>
  </si>
  <si>
    <t>40%*NC</t>
  </si>
  <si>
    <t>Cộng giá thành dự toán</t>
  </si>
  <si>
    <t>Z</t>
  </si>
  <si>
    <t>T+C+TL</t>
  </si>
  <si>
    <t>K</t>
  </si>
  <si>
    <t>K1+K2+…+K5</t>
  </si>
  <si>
    <t>Chi phí khảo sát sát, lập PAKTTC và dự toán</t>
  </si>
  <si>
    <t>K1</t>
  </si>
  <si>
    <t>2,5%*Z</t>
  </si>
  <si>
    <t>Chi phí lán trại</t>
  </si>
  <si>
    <t>K2</t>
  </si>
  <si>
    <t>2,2%*T</t>
  </si>
  <si>
    <t>Chi phí thẩm định</t>
  </si>
  <si>
    <t>K3</t>
  </si>
  <si>
    <t>Tối thiểu</t>
  </si>
  <si>
    <t>Chi phí kiểm tra, giám định chất lượng thi công rà phá BMVN</t>
  </si>
  <si>
    <t>K4</t>
  </si>
  <si>
    <t>1%*Z</t>
  </si>
  <si>
    <t>Chi phí vận chuyển và hủy bom đạn sau dò tìm</t>
  </si>
  <si>
    <t>K5</t>
  </si>
  <si>
    <t>5%*Z</t>
  </si>
  <si>
    <t>Cộng giá trị dự toán</t>
  </si>
  <si>
    <t>Q</t>
  </si>
  <si>
    <t>Z+K</t>
  </si>
  <si>
    <t>Làm tròn:</t>
  </si>
  <si>
    <t>(Viết bằng chữ: Ba trăm mười tám triệu, ba trăm bảy mươi tư nghìn đồng)</t>
  </si>
  <si>
    <t>ĐƠN VỊ LẬP DỰ TOÁN</t>
  </si>
  <si>
    <t>ĐẠI DIỆN CHỦ ĐẦU TƯ</t>
  </si>
  <si>
    <t>PHÓ TỔNG GIÁM ĐỐC</t>
  </si>
  <si>
    <t>Thượng tá Trần Thanh Cương</t>
  </si>
  <si>
    <t xml:space="preserve">Bảo hiểm công trình đường </t>
  </si>
  <si>
    <t>Chi phí lập hồ sơ mời thầu, đánh giá hồ sơ dự thầu gói thầu thi công xây dựng</t>
  </si>
  <si>
    <t>Chi phí lập hồ sơ mời thầu, đánh giá hồ sơ dự thầu gói thầu tư vấn giám sát thi công</t>
  </si>
  <si>
    <t>Chi phí tư vấn thẩm định giá vật tư thiết bị</t>
  </si>
  <si>
    <t>Chi phí kiểm tra, nghiệm thu (theo TT136/2017/TT-BTC)</t>
  </si>
  <si>
    <t>TỔNG MỨC ĐẦU TƯ</t>
  </si>
  <si>
    <t>DỰ ÁN: CHỐNG SẠT LỞ VÀ GIA CỐ BỜ TẢ SÔNG HỒNG QUANG HUYỆN THANH MIỆN - ĐOẠN TỪ K5+800 ĐẾN K9+750</t>
  </si>
  <si>
    <t>Tỷ lệ</t>
  </si>
  <si>
    <t>Hệ
số</t>
  </si>
  <si>
    <t>Chi phí trước thuế</t>
  </si>
  <si>
    <t>Thuế GTGT</t>
  </si>
  <si>
    <t>Chi phí sau thuế</t>
  </si>
  <si>
    <t>CHI PHÍ ĐỀN BÙ GPMB (dự kiến)</t>
  </si>
  <si>
    <t>Gđb</t>
  </si>
  <si>
    <t>CHI PHÍ XÂY DỰNG (Gxd)</t>
  </si>
  <si>
    <t>Phần xây dựng công trình thủy lợi</t>
  </si>
  <si>
    <t>theo DT</t>
  </si>
  <si>
    <t>Gxd1</t>
  </si>
  <si>
    <t xml:space="preserve"> Chi phÝ qu¶n lý dù ¸n </t>
  </si>
  <si>
    <t xml:space="preserve">Chi phí quản lý dự án (PL VIII của TT12/2021/TT-BXD) - Công trình Thủy lợi </t>
  </si>
  <si>
    <t>Gxd trước thuế  x tỷ lệ</t>
  </si>
  <si>
    <t xml:space="preserve"> Chi phÝ t­ vÊn ®Çu t­ x©y dùng</t>
  </si>
  <si>
    <t>Chi phí tư vấn giai đoạn lập BCNCKT</t>
  </si>
  <si>
    <t>Gtv1</t>
  </si>
  <si>
    <t>Chi phí khảo sát địa hình giai đoạn lập BCNCKT</t>
  </si>
  <si>
    <t>Theo QĐ số 243/QĐ-BQLDA ngày 15/11/2023</t>
  </si>
  <si>
    <t>Gtv1.1</t>
  </si>
  <si>
    <t>Lập báo cáo nghiên cứu khả thi (PL VIII của TT12/2021/TT-BXD)</t>
  </si>
  <si>
    <t>Gtv1.2</t>
  </si>
  <si>
    <t>Chi phí thẩm tra báo cáo nghiên cứu khả thi</t>
  </si>
  <si>
    <t>Gtv1.3</t>
  </si>
  <si>
    <t>b</t>
  </si>
  <si>
    <t>a</t>
  </si>
  <si>
    <t>1.5</t>
  </si>
  <si>
    <t>Gtv1.5</t>
  </si>
  <si>
    <t>1.6</t>
  </si>
  <si>
    <t>Chi phí giám sát công tác khảo sát xây dựng  (PL VIII của TT12/2021/TT-BXD)</t>
  </si>
  <si>
    <t>Gtv1.6</t>
  </si>
  <si>
    <t>Cxd</t>
  </si>
  <si>
    <t>Nt</t>
  </si>
  <si>
    <t>Ki</t>
  </si>
  <si>
    <t>Chi phí tư vấn giai đoạn lập TKBVTC</t>
  </si>
  <si>
    <t>Gtv2</t>
  </si>
  <si>
    <t>Chi phí khảo sát địa hình giai đoạn TKBVTC</t>
  </si>
  <si>
    <t>Gtv2.1</t>
  </si>
  <si>
    <t>2.2</t>
  </si>
  <si>
    <t>Chi phí khảo sát địa chất giai đoạn TKBVTC</t>
  </si>
  <si>
    <t>Gtv2.2</t>
  </si>
  <si>
    <t>2.3</t>
  </si>
  <si>
    <t xml:space="preserve">Chi phí thiết kế - Công trình Thủy lợi </t>
  </si>
  <si>
    <t>Gtv2.3</t>
  </si>
  <si>
    <t>2.4</t>
  </si>
  <si>
    <t>Gtv2.4</t>
  </si>
  <si>
    <t>2.5</t>
  </si>
  <si>
    <t>Gtv2.5</t>
  </si>
  <si>
    <t>2.6</t>
  </si>
  <si>
    <t xml:space="preserve">Chi phí giám sát thi công xây dựng công trình  (PL VIII của TT12/2021/TT-BXD) - Công trình Thủy lợi </t>
  </si>
  <si>
    <t>Gtv2.6</t>
  </si>
  <si>
    <t>2.7</t>
  </si>
  <si>
    <t>Chi phí lập hồ sơ mời thầu, hồ sơ yêu cầu + đánh giá hồ sơ dự thầu, hồ sơ đề xuất gói thầu tư vấn thiết kế giai đoạn TKBVTC (PL VIII của TT12/2021/TT-BXD)</t>
  </si>
  <si>
    <t>(Gtv2.1+Gtv2.2+Gtv2.3) trước thuế x tỷ lệ</t>
  </si>
  <si>
    <t>Gtv2.7</t>
  </si>
  <si>
    <t>2.8</t>
  </si>
  <si>
    <t>Chi phí thẩm định hồ sơ mời thầu, hồ sơ yêu cầu và chi phí thẩm định kết quả lựa chọn nhà thầu gói thầu tư vấn thiết kế (Nghị định 63/2014/NĐ-CP)</t>
  </si>
  <si>
    <t>Giá trị tối thiểu</t>
  </si>
  <si>
    <t>Gtv2.8</t>
  </si>
  <si>
    <t>2.9</t>
  </si>
  <si>
    <t xml:space="preserve">Chi phí lập hồ sơ mời thầu, đánh giá hồ sơ dự thầu thi công xây dựng(PL VIII của TT12/2021/TT-BXD) - Công trình Thủy lợi </t>
  </si>
  <si>
    <t>Gtv2.9</t>
  </si>
  <si>
    <t>2.10</t>
  </si>
  <si>
    <t>Chi phí thẩm định hồ sơ mời thầu, hồ sơ yêu cầu và chi phí thẩm định kết quả lựa chọn nhà thầu gói thầu thi công (Nghị định 63/2014/NĐ-CP)</t>
  </si>
  <si>
    <t>Gtv2.10</t>
  </si>
  <si>
    <t>2.11</t>
  </si>
  <si>
    <t>Chi phí lập hồ sơ mời thầu, hồ sơ yêu cầu + đánh giá hồ sơ dự thầu, hồ sơ đề xuất gói thầu tư vấn giám sát (PL VIII của TT12/2021/TT-BXD)</t>
  </si>
  <si>
    <t>Gtv2.6 trước thuế x tỷ lệ</t>
  </si>
  <si>
    <t>Gtv2.11</t>
  </si>
  <si>
    <t>2.12</t>
  </si>
  <si>
    <t>Chi phí thẩm định hồ sơ mời thầu, hồ sơ yêu cầu và chi phí thẩm định kết quả lựa chọn nhà thầu gói thầu tư vấn giám sát (Nghị định 63/2014/NĐ-CP)</t>
  </si>
  <si>
    <t>Gtv2.12</t>
  </si>
  <si>
    <t>2.13</t>
  </si>
  <si>
    <t xml:space="preserve">Chi phí thẩm tra thiết kế xây dựng  (PL VIII của TT12/2021/TT-BXD) - Công trình Thủy lợi </t>
  </si>
  <si>
    <t>Gtv2.13</t>
  </si>
  <si>
    <t>2.14</t>
  </si>
  <si>
    <t xml:space="preserve">Chi phí thẩm tra dự toán xây dựng  (PL VIII của TT12/2021/TT-BXD) - Công trình Thủy lợi </t>
  </si>
  <si>
    <t>Gtv2.14</t>
  </si>
  <si>
    <t>2.15</t>
  </si>
  <si>
    <t>Tư vấn đăng kí môi trường</t>
  </si>
  <si>
    <t>Gtv2.15</t>
  </si>
  <si>
    <t>2.16</t>
  </si>
  <si>
    <t>Chi phí nén ép cọc BTCT</t>
  </si>
  <si>
    <t>Gtv2.16</t>
  </si>
  <si>
    <t>Chi phí kiểm định chất lượng công trình xây dựng</t>
  </si>
  <si>
    <t>Gtv2.17</t>
  </si>
  <si>
    <t xml:space="preserve"> Chi phÝ kh¸c</t>
  </si>
  <si>
    <t xml:space="preserve">Bảo hiểm công trình (TT 50/2021/TT-BTC) </t>
  </si>
  <si>
    <t xml:space="preserve">Phí thẩm định thiết kế xây dựng triển khai sau thiết kế cơ sở (TT 27/2023/TT-BTC+TT44/2023/TT-BTC) - Công trình Thủy lợi </t>
  </si>
  <si>
    <t xml:space="preserve">Phí thẩm định dự toán xây dựng(TT 27/2023/TT-BTC +TT44/2023/TT-BTC) - Công trình Thủy lợi </t>
  </si>
  <si>
    <t>Phí thẩm định dự án TT28/2023/TT-BTC</t>
  </si>
  <si>
    <t>15%*Gtv1.3</t>
  </si>
  <si>
    <t>20%*Ggs</t>
  </si>
  <si>
    <t>Chi phí điều tiết đảm bảo ATGT</t>
  </si>
  <si>
    <t>Chi phí thẩm định giá</t>
  </si>
  <si>
    <t>Chi phí kiểm toán
 (NĐ 99/2021/ NĐ-CP ngày 11/11/2021 )</t>
  </si>
  <si>
    <t>(TMĐT) x tỷ lệ</t>
  </si>
  <si>
    <t>Chi phí thẩm tra phê duyệt quyết toán
 (NĐ 99/2021/ NĐ-CP ngày 11/11/2021 )</t>
  </si>
  <si>
    <t xml:space="preserve">(TMĐT) x tỷ lệ </t>
  </si>
  <si>
    <t>Chi phí kiểm toán của GPMB 
 (NĐ 99/2021/ NĐ-CP ngày 11/11/2021 )</t>
  </si>
  <si>
    <t>Ggpmbx tỷ lệ x hs</t>
  </si>
  <si>
    <t>Chi phí thẩm tra phê duyệt quyết toán của GPMB
 (NĐ 99/2021/ NĐ-CP ngày 11/11/2021 )</t>
  </si>
  <si>
    <t>0,5x0,5</t>
  </si>
  <si>
    <t>G=I+II+III+IV+V</t>
  </si>
  <si>
    <t xml:space="preserve">Dù Phßng : </t>
  </si>
  <si>
    <t>VII</t>
  </si>
  <si>
    <t>Tæng céng (lµm trßn)</t>
  </si>
  <si>
    <t>Bằng chữ: Năm mươi tỷ, một trăm hai mươi chín triệu, sáu trăm bảy mươi chín nghìn đồng chẵn./.</t>
  </si>
  <si>
    <t>Người lập- chủ trì</t>
  </si>
  <si>
    <t>ĐẠI DIỆN TƯ VẤN</t>
  </si>
  <si>
    <t>Hoàng Thúy Hằng</t>
  </si>
  <si>
    <t xml:space="preserve"> Chứng chỉ KSĐG hạng 2, số THX - 00029006</t>
  </si>
  <si>
    <t>Chi phí giám sát công tác khảo sát</t>
  </si>
  <si>
    <t>Chi phí khảo sát</t>
  </si>
  <si>
    <t>Tên công việc</t>
  </si>
  <si>
    <t>Chi phí giám sát khảo sát</t>
  </si>
  <si>
    <t>Chi phí Chung</t>
  </si>
  <si>
    <t>nhãm Da</t>
  </si>
  <si>
    <t>tªn c«ng viÖc</t>
  </si>
  <si>
    <t>Chi lán trại</t>
  </si>
  <si>
    <t>Tæng møc ®Çu t­ ( tû ®ång)</t>
  </si>
  <si>
    <t xml:space="preserve">Công trình xây dựng theo tuyến </t>
  </si>
  <si>
    <t>Các công trình còn lại</t>
  </si>
  <si>
    <t>chi phí thẩm định thiết kế+ dự toán  TT210/2016-BTC</t>
  </si>
  <si>
    <t>thÈm tra thiÕt kÕ</t>
  </si>
  <si>
    <t>thÈm tra dù to¸n</t>
  </si>
  <si>
    <t>chi phí thẩm định thiết kế+ dự toán  TT210/2016-BTC ( SAU KHI THẨM TRA)</t>
  </si>
  <si>
    <t>chi phí thẩm tra phê duyệtquyết toán, kiểm toán dự án hoàn thành (TT09/2016/TT-BTC)</t>
  </si>
  <si>
    <t>Chi phÝ thÈm tra phª duyÖt</t>
  </si>
  <si>
    <t>KiÓm to¸n</t>
  </si>
  <si>
    <t>Chi phí thẩm định DA đầu tư (TT 176/2011/TT-BTC ngày 06/12/2011)</t>
  </si>
  <si>
    <t>Dù ¸n ®Çu t­</t>
  </si>
  <si>
    <t xml:space="preserve">ThiÕt kÕ kü thuËt </t>
  </si>
  <si>
    <t>Tæng dù to¸n</t>
  </si>
  <si>
    <t>Chi phí thẩm định DA đầu tư (TT209/TT-BTC ngày 10/11/2016)</t>
  </si>
  <si>
    <t>Theo 79/QD-BXD ngày 15/2/2017</t>
  </si>
  <si>
    <t>Chi phí thiết kế công trình (thiết kế 2 bước)</t>
  </si>
  <si>
    <t>CÊp I</t>
  </si>
  <si>
    <t>CÊp II</t>
  </si>
  <si>
    <t>CÊp III</t>
  </si>
  <si>
    <t>CÊp IV</t>
  </si>
  <si>
    <t>Chi phí lập Báo cáo nghiên cứu tiền khả thi (TT16/2019)</t>
  </si>
  <si>
    <t>Lo¹i c«ng tr×nh</t>
  </si>
  <si>
    <t>C«ng tr×nh thuû lîi</t>
  </si>
  <si>
    <t>Chi phí lập dự án đầu tư xây dựng công trình (QĐ 957/QĐ-BXD)</t>
  </si>
  <si>
    <t>Chi phí quản lý dự án đẩu tư xây dựng công trình (QĐ 79/QĐ-BXD)</t>
  </si>
  <si>
    <t>Chi phí xây dựng (tỷ đồng)</t>
  </si>
  <si>
    <t>®¬n vÞ tÝnh:%</t>
  </si>
  <si>
    <t>Chi phí thẩm tra thiết kế kỹ thuật, thiết kế bản vẽ thi công</t>
  </si>
  <si>
    <t>Thuû lîi+giao th«ng</t>
  </si>
  <si>
    <t>Chi phí thẩm tra dự toán, tổng dự toán công trình</t>
  </si>
  <si>
    <t>Chi phí thẩm tra tính hiệu quả và tính khả thi của dự án đầu tư</t>
  </si>
  <si>
    <t>Chi phí giám sát thi công xây dựng công trình (QĐ 79/QĐ-BXD)</t>
  </si>
  <si>
    <t>Thuû lîi</t>
  </si>
  <si>
    <t>Chi phí giám sát lắp đặt thiết bị công trình (QĐ 79/QĐ-BXD)</t>
  </si>
  <si>
    <t>Chi phí lập hồ sơ mời thầu và đánh giá hồ sơ dự thầu thi công xây dựng</t>
  </si>
  <si>
    <t>định mức lập hồ sơ mời thầu và đánh giá hồ sơ dự thầu thi công xây dựng được phân chia như sau:</t>
  </si>
  <si>
    <t>- Lập hồ sơ mời thầu : 40%</t>
  </si>
  <si>
    <t>- Phân tích đánh giá hồ sơ dự thầu: 60%</t>
  </si>
  <si>
    <t>tr­êng hîp ph¶i s¬ tuyÓn th× bæ sung thªm chi phÝ b»ng 15% cña chi phÝ lËp hå s¬ mêi thÇu vµ ptÝch ®¸nh gi¸ hå
s¬ dù thÇu tÝnh theo ®Þnh møc trªn</t>
  </si>
  <si>
    <t xml:space="preserve">Chi phí lập hồ sơ mời thầu và đánh giá hồ sơ dự thầu cung cấp thiết bị </t>
  </si>
  <si>
    <t>®Þnh møc lËp hå s¬ mêi thÇu vµ ®¸nh gi¸ hå s¬ dù thÇu thi c«ng x©y dùng ®­îc ph©n chia nh­ sau:</t>
  </si>
  <si>
    <t>- LËp hå s¬ mêi thÇu : 40%</t>
  </si>
  <si>
    <t>- Ph©n tÝch ®¸nh gi¸ hå s¬ dù thÇu: 60%</t>
  </si>
  <si>
    <t>Chi phí  lập báo cáo kinh tế kỹ thuật</t>
  </si>
  <si>
    <t>LËp BCKTKT</t>
  </si>
  <si>
    <t>Công ty Cổ phần khảo sát địa chất và xây dựng Hải Dương</t>
  </si>
  <si>
    <t xml:space="preserve">Chi phí thẩm định hồ sơ mời thầu, thẩm định kết quả LCNT gói thầu thi công xây dựng </t>
  </si>
  <si>
    <t>Chi phí thẩm định HSMT, thẩm định kết quả LCNT gói thầu tư vấn giám sát thi công</t>
  </si>
  <si>
    <t>Chi phí tư vấn đăng ký môi trường</t>
  </si>
  <si>
    <t>Ban Quản lý dự án đầu tư xây dựng huyện Thanh Miện</t>
  </si>
  <si>
    <t>Chi phí thẩm tra - phê duyệt quyết toán</t>
  </si>
  <si>
    <t>Tên chủ đầu tư</t>
  </si>
  <si>
    <t>Thời gian  tổ chức lựa chọn nhà thầu</t>
  </si>
  <si>
    <t>Thời gian thực hiện gói thầu</t>
  </si>
  <si>
    <t>Tóm tắt công việc chính của gói thầu</t>
  </si>
  <si>
    <t>Tùy chọn mua thêm</t>
  </si>
  <si>
    <t>Giám sát hoạt động đấu thầu</t>
  </si>
  <si>
    <t>Không đề xuất</t>
  </si>
  <si>
    <t>Chỉ định thầu
rút gọn</t>
  </si>
  <si>
    <t>BẢNG TỔNG MỨC ĐẦU TƯ</t>
  </si>
  <si>
    <t>Đơn vị tính : đồng</t>
  </si>
  <si>
    <t>Khoản mục chi phí</t>
  </si>
  <si>
    <t>Định mức</t>
  </si>
  <si>
    <t>Thuế giá trị
 gia tăng</t>
  </si>
  <si>
    <t>Chi phí
 sau thuế</t>
  </si>
  <si>
    <t>:</t>
  </si>
  <si>
    <t>Nhà vòm</t>
  </si>
  <si>
    <t>Bảng TH giá dự toán hạng mục</t>
  </si>
  <si>
    <t>Cổng vào</t>
  </si>
  <si>
    <t>Gxd2</t>
  </si>
  <si>
    <t>Sân, bồn hoa</t>
  </si>
  <si>
    <t>Gxd3</t>
  </si>
  <si>
    <t>Mương, cống, đường bê tông</t>
  </si>
  <si>
    <t>Gxd4</t>
  </si>
  <si>
    <t>Hạ tầng thoát nước</t>
  </si>
  <si>
    <t>Gxd5</t>
  </si>
  <si>
    <t>Hạ tầng phần điện</t>
  </si>
  <si>
    <t>Gxd6</t>
  </si>
  <si>
    <t>CHI PHÍ TƯ VẤN QUẢN LÝ DỰ ÁN</t>
  </si>
  <si>
    <t>Chi phí quản lý dự án (Thông tư 12/2021/TT-BXD)</t>
  </si>
  <si>
    <t>Gqlda1</t>
  </si>
  <si>
    <t>x</t>
  </si>
  <si>
    <t>CHI PHÍ TƯ VẤN</t>
  </si>
  <si>
    <t>Chi phí lập nhiệm vụ khảo sát địa hình</t>
  </si>
  <si>
    <t>Chi phí lập báo cáo kinh tế kỹ thuật (Thông tư 12/2021/TT-BXD)</t>
  </si>
  <si>
    <t>Gtv3</t>
  </si>
  <si>
    <t>Chi phí thẩm tra báo cáo kinh tế kỹ thuật(Thông tư 12/2021/TT-BXD)</t>
  </si>
  <si>
    <t>Gtv4</t>
  </si>
  <si>
    <t>4.1</t>
  </si>
  <si>
    <t>Chi phí thẩm tra kế bản vẽ thi công (Thông tư 12/2021/TT-BXD)</t>
  </si>
  <si>
    <t>Gtv4.1</t>
  </si>
  <si>
    <t>4.2</t>
  </si>
  <si>
    <t>Chi phí thẩm tra dự toán (Thông tư 12/2021/TT-BXD)</t>
  </si>
  <si>
    <t>Gtv4.2</t>
  </si>
  <si>
    <t xml:space="preserve"> Chi phí lập hồ sơ mời thầu, đánh giá hồ sơ dự thầu, gói thầu thi công xây dựng (Thông tư 12/2021/TT-BXD)</t>
  </si>
  <si>
    <t>Gtv5</t>
  </si>
  <si>
    <t>Chi phí thẩm định hồ sơ mời thầu thi công xây dựng (Nghị định 24/2024/NĐ-CP)</t>
  </si>
  <si>
    <t>Gtv6</t>
  </si>
  <si>
    <t>Chi phí thẩm định kết quả lựa chọn nhà thầu thi công xây dựng (Nghị định 24/2024/NĐ-CP)</t>
  </si>
  <si>
    <t>Gtv7</t>
  </si>
  <si>
    <t>8</t>
  </si>
  <si>
    <t>Gtv8</t>
  </si>
  <si>
    <t>9</t>
  </si>
  <si>
    <t>Chi phí thẩm định giá vật tư, thiết bị không có trong công bố giá</t>
  </si>
  <si>
    <t>Gtv9</t>
  </si>
  <si>
    <t>Hợp đồng thẩm định giá số 2403168/HĐTĐG-TMC</t>
  </si>
  <si>
    <t>CHI PHÍ KHÁC</t>
  </si>
  <si>
    <t>Chi phí bảo hiểm công trình (Phụ lục III - Nghị định 67/2023/NĐ-CP: Công trình dân dụng - Công trình giáo dục cấp III trở lên, không có tầng hầm)</t>
  </si>
  <si>
    <t>Gk1</t>
  </si>
  <si>
    <t>Chi phí đăng tải thông tin đấu thầu (Thông tư 06/2021/TT-BKHĐT)</t>
  </si>
  <si>
    <t>Gk2</t>
  </si>
  <si>
    <t>Chi phí thẩm định báo cáo kinh tế kỹ thuật (Thông tư 28/2023/TT-BTC)</t>
  </si>
  <si>
    <t>Gk3</t>
  </si>
  <si>
    <t>Chi phí kiểm tra công tác nghiệm thu (Điều 24 Nghị định 06/2021/NĐ-CP và Điều 16 Thông tư 10/2021/TT-BXD)</t>
  </si>
  <si>
    <t>Gk5</t>
  </si>
  <si>
    <t>Chi phí kiểm toán độc lập (Nghị định 99/2021/NĐ-CP</t>
  </si>
  <si>
    <t>Gk6</t>
  </si>
  <si>
    <t>Chi phí thẩm tra phê duyệt quyết toán (Nghị định 99/2021/NĐ-CP)</t>
  </si>
  <si>
    <t>Gk7</t>
  </si>
  <si>
    <t>Chi phí dự phòng khối lượng phát sinh</t>
  </si>
  <si>
    <t>Gdp1</t>
  </si>
  <si>
    <t>Gtmđt</t>
  </si>
  <si>
    <t>Gxd+Gqlda+Gtv+Gk+Gdp</t>
  </si>
  <si>
    <t>Bằng chữ: Bảy tỷ, sáu trăm hai mươi bảy triệu đồng./.</t>
  </si>
  <si>
    <t>Hợp đồng số</t>
  </si>
  <si>
    <t>Gói thầu tư vấn thẩm tra Báo cáo kinh tế - kỹ thuật</t>
  </si>
  <si>
    <t>Công ty TNHH một thành viên tư vấn xây dựng 30-10</t>
  </si>
  <si>
    <t xml:space="preserve"> Gói thầu tư vấn khảo sát, lập Báo cáo kinh tế - kỹ thuật</t>
  </si>
  <si>
    <t>QĐ số 13/QĐ-BQLDA ngày 03/01/2024</t>
  </si>
  <si>
    <t>Gói thầu thẩm định giá vật tư, thiết bị</t>
  </si>
  <si>
    <t>Công ty Cổ phần thẩm định giá TMC</t>
  </si>
  <si>
    <t>QĐ số 12/QĐ-BQLDA ngày 03/01/2024</t>
  </si>
  <si>
    <t>QĐ số 33/QĐ-BQLDA ngày 16/01/2024</t>
  </si>
  <si>
    <t>Theo Quyết định số: 13/QĐ-BQLDA ngày 3/01/2024</t>
  </si>
  <si>
    <t>Phòng Kinh tế và Hạ tầng</t>
  </si>
  <si>
    <t>Phòng Tài chính - Kế hoạch</t>
  </si>
  <si>
    <t>Chi phí đăng tải thông tin đấu thầu</t>
  </si>
  <si>
    <t>Bảng số 04: Tổng giá trị các phần công việc</t>
  </si>
  <si>
    <t>Nghị quyết số 55/NQ-HĐND ngày 21 tháng 12 năm 2023 của Hội đồng nhân dân huyện Thanh Miện về việc quyết định chủ trương đầu tư dự án: Đầu tư xây dựng các hạng mục phụ trợ Trường mầm non Tân Trào;</t>
  </si>
  <si>
    <t>Quyết định số 296/QĐ-BQLDA ngày 27 tháng 12 năm 2023 của Giám đốc Ban Quản lý dự án đầu tư xây dựng huyện Thanh Miện về việc phê duyệt nhiệm vụ khảo sát, thiết kế xây dựng; dự toán một số chi phí bước lập Báo cáo kinh tế - kỹ thuật đầu tư xây dựng dự án: Đầu tư xây dựng các hạng mục phụ trợ Trường mầm non Tân Trào;</t>
  </si>
  <si>
    <t>Quyết định số 311/QĐ-BQLDA ngày 29 tháng 12 năm 2023 của Giám đốc Ban Quản lý dự án đầu tư xây dựng huyện Thanh Miện về việc phê duyệt Kế hoạch lựa chọn nhà thầu các gói thầu giai đoạn chuẩn bị đầu tư dự án: Đầu tư xây dựng các hạng mục phụ trợ Trường mầm non Tân Trào;</t>
  </si>
  <si>
    <t>Quyết định số 12/QĐ-BQLDA ngày 03 tháng 01 năm 2024 của Giám đốc Ban Quản lý dự án đầu tư xây dựng huyện Thanh Miện về việc phê duyệt kết quả chỉ định thầu gói thầu số 01: Tư vấn khảo sát, lập Báo cáo kinh tế - kỹ thuật dự án đầu tư xây dựng các hạng mục phụ trợ Trường mầm non Tân Trào;</t>
  </si>
  <si>
    <t>Quyết định số 13/QĐ-BQLDA ngày 03 tháng 01 năm 2024 của Giám đốc Ban Quản lý dự án đầu tư xây dựng huyện Thanh Miện về việc phê duyệt kết quả chỉ định thầu gói thầu số 02: Tư vấn thẩm tra Báo cáo kinh tế - kỹ thuật dự án đầu tư xây dựng các hạng mục phụ trợ Trường mầm non Tân Trào;</t>
  </si>
  <si>
    <t>Quyết định số 33/QĐ-BQLDA ngày 16 tháng 01 năm 2024 của Giám đốc Ban Quản lý dự án đầu tư xây dựng huyện Thanh Miện về việc phê duyệt kết quả chỉ định thầu gói thầu số 03: Thẩm định giá vật tư, thiết bị dự án đầu tư xây dựng các hạng mục phụ trợ Trường mầm non Tân Trào;</t>
  </si>
  <si>
    <t>Hợp đồng số 16/2024/HĐ-TVXD ngày 04/01/2024</t>
  </si>
  <si>
    <t xml:space="preserve">Chi phí thẩm định báo cáo kinh tế kỹ thuật </t>
  </si>
  <si>
    <t>Quyết định số 979/QĐ-UBND ngày 05 tháng 4 năm 2024 của Chủ tịch Ủy ban nhân dân huyện Thanh Miện về việc phê duyệt Báo cáo kinh tế - kỹ thuật dự án: Đầu tư xây dựng các hạng mục phụ trợ Trường mầm non Tân Trào;</t>
  </si>
  <si>
    <t>(kèm theo Tờ trình số     /TTr-BQLDA ngày     tháng    năm 2024 của Ban Quản lý dự án đầu tư xây dựng huyện Thanh Miện)</t>
  </si>
  <si>
    <t>Phụ lục</t>
  </si>
  <si>
    <t xml:space="preserve">Ngân sách huyện  </t>
  </si>
  <si>
    <t>Quý I năm 2025</t>
  </si>
  <si>
    <t>15 ngày</t>
  </si>
  <si>
    <t>Thẩm tra Báo cáo kinh tế - kỹ thuật</t>
  </si>
  <si>
    <t>10 ngày; thời gian thực hiện các nghĩa vụ khác được quy định cụ thể trong hợp đồng</t>
  </si>
  <si>
    <t>DỰ ÁN: CẢI TẠO, NÂNG CẤP ĐƯỜNG XÃ ĐOÀN KẾT, ĐOẠN TỪ ĐƯỜNG TỈNH 392C ĐẾN THÔN TỪ Ô, XÃ TÂN TRÀO</t>
  </si>
  <si>
    <t>Giám sát khảo sát xây dựng</t>
  </si>
  <si>
    <t>Lập Báo cáo kinh tế - kỹ thuật</t>
  </si>
  <si>
    <t>20 ngày; thời gian thực hiện các nghĩa vụ khác được quy định cụ thể trong hợp đồng</t>
  </si>
  <si>
    <t>(Kèm theo Quyết định số:           /QĐ-BQLDA ngày 03 tháng 01 năm 2025)</t>
  </si>
  <si>
    <t>Gói thầu số 2: Tư vấn lập Báo cáo kinh tế - kỹ thuật</t>
  </si>
  <si>
    <t>Gói thầu số 3: Tư vấn thẩm tra Báo cáo kinh tế - kỹ thuật</t>
  </si>
  <si>
    <t>Gói thầu số 4: Tư vấn giám sát khảo sát</t>
  </si>
  <si>
    <t>KẾ HOẠCH LỰA CHỌN NHÀ THẦU (Lần 1)</t>
  </si>
  <si>
    <t>Gói thầu số 5: Tư vấn thẩm định giá vật tư, thiết bị</t>
  </si>
  <si>
    <t>Thẩm định giá vật tư, thiết bị</t>
  </si>
  <si>
    <t>Khảo sát địa hình, khảo sát địa chất, cắm cọc GPMB</t>
  </si>
  <si>
    <t>Gói thầu số 1: Tư vấn khảo sát xây dựng, thí nghiệm</t>
  </si>
  <si>
    <t>Công ty Cổ phần đầu tư xây dựng Long Thành HD</t>
  </si>
  <si>
    <t>Công ty Đông Phương</t>
  </si>
  <si>
    <t>Công ty khảo sát địa chất Hải Dương</t>
  </si>
  <si>
    <t>Công ty thẩm định giá Hà Nội</t>
  </si>
  <si>
    <t>Công ty Hasu</t>
  </si>
  <si>
    <t>Nhà thầu trúng thầu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</si>
</sst>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3">
    <numFmt numFmtId="43" formatCode="_(* #,##0.00_);_(* \(#,##0.00\);_(* &quot;-&quot;??_);_(@_)"/>
    <numFmt numFmtId="164" formatCode="_-&quot;£&quot;* #,##0.00_-;\-&quot;£&quot;* #,##0.00_-;_-&quot;£&quot;* &quot;-&quot;??_-;_-@_-"/>
    <numFmt numFmtId="165" formatCode="_(* #,##0_);_(* \(#,##0\);_(* &quot;-&quot;??_);_(@_)"/>
    <numFmt numFmtId="166" formatCode="_(* #,##0_);_(* \(#,##0\);_(* \-??_);_(@_)"/>
    <numFmt numFmtId="167" formatCode="0.0000%"/>
    <numFmt numFmtId="168" formatCode="0.000%"/>
    <numFmt numFmtId="169" formatCode="_ &quot;\&quot;* #,##0_ ;_ &quot;\&quot;* \-#,##0_ ;_ &quot;\&quot;* &quot;-&quot;_ ;_ @_ "/>
    <numFmt numFmtId="170" formatCode="#,###&quot; x&quot;"/>
    <numFmt numFmtId="171" formatCode="0&quot;%(I+II)&quot;"/>
    <numFmt numFmtId="172" formatCode="0.00&quot;%(I+II+III+IV)&quot;"/>
    <numFmt numFmtId="173" formatCode="0&quot;%(I+II+II+IV)&quot;"/>
    <numFmt numFmtId="174" formatCode="_(* #,##0.000_);_(* \(#,##0.000\);_(* &quot;-&quot;??_);_(@_)"/>
    <numFmt numFmtId="175" formatCode="_(* #,##0.0000_);_(* \(#,##0.0000\);_(* &quot;-&quot;??_);_(@_)"/>
    <numFmt numFmtId="176" formatCode="#,##0.0000\ _₫;[Red]\-#,##0.0000\ _₫"/>
    <numFmt numFmtId="177" formatCode="#,##0.000_);[Red]\(#,##0.000\)"/>
    <numFmt numFmtId="178" formatCode="_(* #,##0.00000_);_(* \(#,##0.00000\);_(* &quot;-&quot;??_);_(@_)"/>
    <numFmt numFmtId="179" formatCode="#,###&quot; x1,15x&quot;"/>
    <numFmt numFmtId="180" formatCode="#,###&quot;m3 x 2000 x&quot;"/>
    <numFmt numFmtId="181" formatCode="#,###&quot;m2 x&quot;"/>
    <numFmt numFmtId="182" formatCode="#,###&quot; x50%x&quot;"/>
    <numFmt numFmtId="183" formatCode="#,###&quot;m2 x 75000 x&quot;"/>
    <numFmt numFmtId="184" formatCode="0.000&quot;%(I+II+III+IV+V)&quot;"/>
    <numFmt numFmtId="185" formatCode="0.0000000%"/>
    <numFmt numFmtId="186" formatCode="_(* #,##0.000_);_(* \(#,##0.000\);_(* \-??_);_(@_)"/>
    <numFmt numFmtId="187" formatCode="0.00000%"/>
    <numFmt numFmtId="188" formatCode="#"/>
    <numFmt numFmtId="189" formatCode="#,##0.000%"/>
    <numFmt numFmtId="190" formatCode="0.0%"/>
    <numFmt numFmtId="191" formatCode="#,###"/>
    <numFmt numFmtId="192" formatCode="_ * #,##0_ ;_ * \-#,##0_ ;_ * &quot;-&quot;??_ ;_ @_ "/>
    <numFmt numFmtId="193" formatCode="0.000&quot;%*1,1*Gxdtt*0,8&quot;"/>
    <numFmt numFmtId="194" formatCode="0.000&quot;%&quot;"/>
    <numFmt numFmtId="195" formatCode="0.000&quot;%*(Gkstt)&quot;"/>
    <numFmt numFmtId="196" formatCode="0.000&quot;%*(Gxdtt)*1,1&quot;"/>
    <numFmt numFmtId="197" formatCode="0.000&quot;%*(Gxdtt)&quot;"/>
    <numFmt numFmtId="198" formatCode="0.000&quot;%*G&quot;"/>
    <numFmt numFmtId="199" formatCode="#,##0.00000"/>
    <numFmt numFmtId="200" formatCode="General&quot;*&quot;"/>
    <numFmt numFmtId="201" formatCode="#,##0.000"/>
    <numFmt numFmtId="202" formatCode="0.000"/>
    <numFmt numFmtId="203" formatCode="0.#####\ %;\-0.#####\ %"/>
    <numFmt numFmtId="204" formatCode="#,##0.#####;\-#,##0.#####"/>
    <numFmt numFmtId="205" formatCode="0.######\ %;\-0.######\ %"/>
  </numFmts>
  <fonts count="101">
    <font>
      <sz val="12"/>
      <name val=".VnTime"/>
    </font>
    <font>
      <sz val="12"/>
      <name val=".VnTime"/>
      <family val="2"/>
    </font>
    <font>
      <sz val="12"/>
      <name val=".VnTime"/>
      <family val="2"/>
    </font>
    <font>
      <sz val="8"/>
      <name val=".VnTime"/>
      <family val="2"/>
    </font>
    <font>
      <sz val="13"/>
      <name val=".VnTime"/>
      <family val="2"/>
    </font>
    <font>
      <sz val="10"/>
      <name val=".VnTime"/>
      <family val="2"/>
    </font>
    <font>
      <b/>
      <sz val="12"/>
      <name val="Arial"/>
      <family val="2"/>
    </font>
    <font>
      <sz val="12"/>
      <name val="Times New Roman"/>
      <family val="1"/>
    </font>
    <font>
      <b/>
      <sz val="12"/>
      <name val="Times New Roman"/>
      <family val="1"/>
    </font>
    <font>
      <i/>
      <sz val="12"/>
      <name val="Times New Roman"/>
      <family val="1"/>
    </font>
    <font>
      <b/>
      <sz val="13"/>
      <name val="Times New Roman"/>
      <family val="1"/>
    </font>
    <font>
      <sz val="13"/>
      <name val="Times New Roman"/>
      <family val="1"/>
    </font>
    <font>
      <b/>
      <sz val="14"/>
      <name val="Times New Roman"/>
      <family val="1"/>
    </font>
    <font>
      <sz val="11"/>
      <color indexed="8"/>
      <name val="Calibri"/>
      <family val="2"/>
    </font>
    <font>
      <sz val="11"/>
      <color indexed="9"/>
      <name val="Calibri"/>
      <family val="2"/>
    </font>
    <font>
      <i/>
      <sz val="13"/>
      <name val="Times New Roman"/>
      <family val="1"/>
    </font>
    <font>
      <sz val="12"/>
      <name val=".VnTime"/>
      <family val="2"/>
    </font>
    <font>
      <sz val="10"/>
      <name val="Arial"/>
      <family val="2"/>
    </font>
    <font>
      <i/>
      <sz val="12"/>
      <name val="Times New Roman"/>
      <family val="1"/>
      <charset val="163"/>
    </font>
    <font>
      <b/>
      <sz val="13"/>
      <name val="Times New Roman"/>
      <family val="1"/>
      <charset val="163"/>
    </font>
    <font>
      <i/>
      <sz val="13"/>
      <name val="Times New Roman"/>
      <family val="1"/>
      <charset val="163"/>
    </font>
    <font>
      <sz val="13"/>
      <color indexed="8"/>
      <name val="Times New Roman"/>
      <family val="1"/>
    </font>
    <font>
      <b/>
      <sz val="12"/>
      <name val="Times New Roman"/>
      <family val="1"/>
      <charset val="163"/>
    </font>
    <font>
      <sz val="12"/>
      <name val="Times New Roman"/>
      <family val="1"/>
      <charset val="163"/>
    </font>
    <font>
      <b/>
      <sz val="13"/>
      <name val=".VnTime"/>
      <family val="2"/>
    </font>
    <font>
      <sz val="12"/>
      <name val=".VnTime"/>
      <family val="2"/>
    </font>
    <font>
      <sz val="9"/>
      <name val=".VnArial"/>
      <family val="2"/>
    </font>
    <font>
      <sz val="11"/>
      <name val=".VnTime"/>
      <family val="2"/>
    </font>
    <font>
      <sz val="9"/>
      <color indexed="81"/>
      <name val="Tahoma"/>
      <family val="2"/>
    </font>
    <font>
      <b/>
      <sz val="9"/>
      <color indexed="81"/>
      <name val="Tahoma"/>
      <family val="2"/>
    </font>
    <font>
      <sz val="12"/>
      <name val=".VnTime"/>
      <family val="2"/>
    </font>
    <font>
      <sz val="14"/>
      <name val="Times New Roman"/>
      <family val="1"/>
    </font>
    <font>
      <b/>
      <sz val="11"/>
      <name val="Times New Roman"/>
      <family val="1"/>
    </font>
    <font>
      <sz val="11"/>
      <name val="Times New Roman"/>
      <family val="1"/>
    </font>
    <font>
      <b/>
      <sz val="14"/>
      <name val="Times New Roman"/>
      <family val="1"/>
      <charset val="163"/>
    </font>
    <font>
      <b/>
      <sz val="10"/>
      <name val="Times New Roman"/>
      <family val="1"/>
    </font>
    <font>
      <sz val="10"/>
      <name val="Times New Roman"/>
      <family val="1"/>
    </font>
    <font>
      <i/>
      <sz val="14"/>
      <name val="Times New Roman"/>
      <family val="1"/>
    </font>
    <font>
      <b/>
      <i/>
      <sz val="14"/>
      <name val="Times New Roman"/>
      <family val="1"/>
    </font>
    <font>
      <i/>
      <sz val="14"/>
      <color indexed="10"/>
      <name val="Times New Roman"/>
      <family val="1"/>
    </font>
    <font>
      <b/>
      <sz val="11.5"/>
      <name val="Times New Roman"/>
      <family val="1"/>
    </font>
    <font>
      <sz val="11.5"/>
      <name val="Times New Roman"/>
      <family val="1"/>
    </font>
    <font>
      <sz val="10"/>
      <name val="Times New Roman"/>
      <family val="1"/>
      <charset val="163"/>
    </font>
    <font>
      <b/>
      <sz val="10"/>
      <name val="Times New Roman"/>
      <family val="1"/>
      <charset val="163"/>
    </font>
    <font>
      <sz val="11"/>
      <name val="Times New Roman"/>
      <family val="1"/>
      <charset val="163"/>
    </font>
    <font>
      <b/>
      <vertAlign val="subscript"/>
      <sz val="14"/>
      <name val="Times New Roman"/>
      <family val="1"/>
    </font>
    <font>
      <b/>
      <sz val="8"/>
      <name val="Tahoma"/>
      <family val="2"/>
    </font>
    <font>
      <b/>
      <sz val="13"/>
      <color indexed="8"/>
      <name val="Times New Roman"/>
      <family val="1"/>
    </font>
    <font>
      <b/>
      <i/>
      <sz val="13"/>
      <color indexed="8"/>
      <name val="Times New Roman"/>
      <family val="1"/>
    </font>
    <font>
      <i/>
      <sz val="13"/>
      <color indexed="8"/>
      <name val="Times New Roman"/>
      <family val="1"/>
    </font>
    <font>
      <b/>
      <sz val="12"/>
      <color indexed="8"/>
      <name val="Times New Roman"/>
      <family val="1"/>
    </font>
    <font>
      <b/>
      <sz val="16"/>
      <name val="Times New Roman"/>
      <family val="1"/>
    </font>
    <font>
      <sz val="16"/>
      <name val="Times New Roman"/>
      <family val="1"/>
    </font>
    <font>
      <i/>
      <sz val="11"/>
      <name val="Times New Roman"/>
      <family val="1"/>
    </font>
    <font>
      <b/>
      <u/>
      <sz val="11"/>
      <name val="Times New Roman"/>
      <family val="1"/>
    </font>
    <font>
      <u/>
      <sz val="11"/>
      <name val="Times New Roman"/>
      <family val="1"/>
    </font>
    <font>
      <b/>
      <i/>
      <sz val="11"/>
      <name val="Times New Roman"/>
      <family val="1"/>
    </font>
    <font>
      <sz val="11"/>
      <color indexed="32"/>
      <name val="Times New Roman"/>
      <family val="1"/>
    </font>
    <font>
      <b/>
      <sz val="11"/>
      <color indexed="10"/>
      <name val="Times New Roman"/>
      <family val="1"/>
    </font>
    <font>
      <sz val="11"/>
      <color indexed="10"/>
      <name val="Times New Roman"/>
      <family val="1"/>
    </font>
    <font>
      <sz val="11"/>
      <color indexed="14"/>
      <name val="Times New Roman"/>
      <family val="1"/>
    </font>
    <font>
      <i/>
      <sz val="11"/>
      <color indexed="16"/>
      <name val="Times New Roman"/>
      <family val="1"/>
    </font>
    <font>
      <sz val="8.25"/>
      <name val="Times New Roman"/>
      <family val="1"/>
    </font>
    <font>
      <sz val="8.25"/>
      <color indexed="10"/>
      <name val="Times New Roman"/>
      <family val="1"/>
    </font>
    <font>
      <i/>
      <sz val="11"/>
      <color indexed="61"/>
      <name val="Times New Roman"/>
      <family val="1"/>
    </font>
    <font>
      <i/>
      <sz val="8.25"/>
      <color indexed="61"/>
      <name val="Times New Roman"/>
      <family val="1"/>
    </font>
    <font>
      <b/>
      <sz val="11"/>
      <color indexed="58"/>
      <name val="Times New Roman"/>
      <family val="1"/>
    </font>
    <font>
      <sz val="11"/>
      <color indexed="8"/>
      <name val="Arial"/>
      <family val="2"/>
    </font>
    <font>
      <b/>
      <sz val="11"/>
      <color indexed="14"/>
      <name val="Times New Roman"/>
      <family val="1"/>
    </font>
    <font>
      <b/>
      <i/>
      <sz val="11"/>
      <color indexed="12"/>
      <name val="Times New Roman"/>
      <family val="1"/>
    </font>
    <font>
      <b/>
      <sz val="11"/>
      <color indexed="61"/>
      <name val="Times New Roman"/>
      <family val="1"/>
    </font>
    <font>
      <sz val="11"/>
      <color indexed="61"/>
      <name val="Times New Roman"/>
      <family val="1"/>
    </font>
    <font>
      <b/>
      <sz val="18"/>
      <name val="Times New Roman"/>
      <family val="1"/>
    </font>
    <font>
      <i/>
      <sz val="18"/>
      <name val="Times New Roman"/>
      <family val="1"/>
    </font>
    <font>
      <u/>
      <sz val="12"/>
      <color theme="10"/>
      <name val=".VnTime"/>
      <family val="2"/>
    </font>
    <font>
      <sz val="11"/>
      <color theme="1"/>
      <name val="Calibri"/>
      <family val="2"/>
      <scheme val="minor"/>
    </font>
    <font>
      <sz val="12"/>
      <color rgb="FF0000FF"/>
      <name val="Times New Roman"/>
      <family val="1"/>
    </font>
    <font>
      <sz val="12"/>
      <color rgb="FF0000FF"/>
      <name val="Times New Roman"/>
      <family val="1"/>
      <charset val="163"/>
    </font>
    <font>
      <sz val="14"/>
      <color rgb="FF000000"/>
      <name val="Times New Roman"/>
      <family val="1"/>
    </font>
    <font>
      <u/>
      <sz val="14"/>
      <color theme="10"/>
      <name val=".VnTime"/>
      <family val="2"/>
    </font>
    <font>
      <sz val="10"/>
      <name val="Calibri Light"/>
      <family val="1"/>
      <charset val="163"/>
      <scheme val="major"/>
    </font>
    <font>
      <b/>
      <sz val="11"/>
      <name val="Calibri Light"/>
      <family val="1"/>
      <charset val="163"/>
      <scheme val="major"/>
    </font>
    <font>
      <sz val="11"/>
      <name val="Calibri Light"/>
      <family val="1"/>
      <charset val="163"/>
      <scheme val="major"/>
    </font>
    <font>
      <b/>
      <sz val="12"/>
      <name val="Calibri Light"/>
      <family val="1"/>
      <charset val="163"/>
      <scheme val="major"/>
    </font>
    <font>
      <sz val="12"/>
      <name val="Calibri Light"/>
      <family val="1"/>
      <charset val="163"/>
      <scheme val="major"/>
    </font>
    <font>
      <sz val="14"/>
      <name val="Calibri Light"/>
      <family val="1"/>
      <charset val="163"/>
      <scheme val="major"/>
    </font>
    <font>
      <sz val="14"/>
      <color rgb="FFFF0000"/>
      <name val="Times New Roman"/>
      <family val="1"/>
    </font>
    <font>
      <sz val="14"/>
      <color rgb="FF0000FF"/>
      <name val="Times New Roman"/>
      <family val="1"/>
    </font>
    <font>
      <i/>
      <sz val="14"/>
      <color theme="0"/>
      <name val="Times New Roman"/>
      <family val="1"/>
    </font>
    <font>
      <i/>
      <sz val="14"/>
      <color rgb="FFFF0000"/>
      <name val="Times New Roman"/>
      <family val="1"/>
    </font>
    <font>
      <sz val="11"/>
      <color theme="1"/>
      <name val="Times New Roman"/>
      <family val="2"/>
    </font>
    <font>
      <sz val="11"/>
      <color rgb="FF000000"/>
      <name val="Times New Roman"/>
      <family val="2"/>
    </font>
    <font>
      <b/>
      <sz val="11"/>
      <color rgb="FF000000"/>
      <name val="Times New Roman"/>
      <family val="2"/>
    </font>
    <font>
      <sz val="10"/>
      <name val="Calibri Light"/>
      <family val="1"/>
      <scheme val="major"/>
    </font>
    <font>
      <b/>
      <sz val="11"/>
      <color theme="0"/>
      <name val="Times New Roman"/>
      <family val="1"/>
    </font>
    <font>
      <sz val="11"/>
      <color rgb="FF0066FF"/>
      <name val="Times New Roman"/>
      <family val="1"/>
    </font>
    <font>
      <b/>
      <sz val="11"/>
      <color rgb="FF0000FF"/>
      <name val="Times New Roman"/>
      <family val="2"/>
    </font>
    <font>
      <i/>
      <sz val="11"/>
      <color rgb="FF000000"/>
      <name val="Times New Roman"/>
      <family val="2"/>
    </font>
    <font>
      <b/>
      <i/>
      <sz val="11"/>
      <color rgb="FF000000"/>
      <name val="Times New Roman"/>
      <family val="2"/>
    </font>
    <font>
      <b/>
      <sz val="15"/>
      <color rgb="FF000000"/>
      <name val="Times New Roman"/>
      <family val="2"/>
    </font>
    <font>
      <b/>
      <sz val="12"/>
      <color rgb="FF000000"/>
      <name val="Times New Roman"/>
      <family val="2"/>
    </font>
  </fonts>
  <fills count="3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3"/>
        <bgColor indexed="64"/>
      </patternFill>
    </fill>
    <fill>
      <patternFill patternType="solid">
        <fgColor indexed="9"/>
        <bgColor indexed="64"/>
      </patternFill>
    </fill>
    <fill>
      <patternFill patternType="solid">
        <fgColor rgb="FFFFFF00"/>
        <bgColor indexed="64"/>
      </patternFill>
    </fill>
    <fill>
      <patternFill patternType="solid">
        <fgColor theme="9" tint="-0.249977111117893"/>
        <bgColor indexed="64"/>
      </patternFill>
    </fill>
    <fill>
      <patternFill patternType="solid">
        <fgColor rgb="FF00B0F0"/>
        <bgColor indexed="64"/>
      </patternFill>
    </fill>
    <fill>
      <patternFill patternType="solid">
        <fgColor theme="0"/>
        <bgColor indexed="64"/>
      </patternFill>
    </fill>
    <fill>
      <patternFill patternType="solid">
        <fgColor rgb="FFFFC000"/>
        <bgColor indexed="64"/>
      </patternFill>
    </fill>
    <fill>
      <patternFill patternType="solid">
        <fgColor rgb="FFC00000"/>
        <bgColor indexed="64"/>
      </patternFill>
    </fill>
    <fill>
      <patternFill patternType="solid">
        <fgColor rgb="FF7030A0"/>
        <bgColor indexed="64"/>
      </patternFill>
    </fill>
    <fill>
      <patternFill patternType="solid">
        <fgColor rgb="FF00B050"/>
        <bgColor indexed="64"/>
      </patternFill>
    </fill>
    <fill>
      <patternFill patternType="solid">
        <fgColor rgb="FF92D050"/>
        <bgColor indexed="64"/>
      </patternFill>
    </fill>
    <fill>
      <patternFill patternType="solid">
        <fgColor rgb="FFEFEFF2"/>
        <bgColor indexed="64"/>
      </patternFill>
    </fill>
    <fill>
      <patternFill patternType="solid">
        <fgColor rgb="FFFFFF80"/>
        <bgColor indexed="64"/>
      </patternFill>
    </fill>
    <fill>
      <patternFill patternType="solid">
        <fgColor theme="9"/>
        <bgColor indexed="64"/>
      </patternFill>
    </fill>
    <fill>
      <patternFill patternType="solid">
        <fgColor theme="4" tint="-0.249977111117893"/>
        <bgColor indexed="64"/>
      </patternFill>
    </fill>
    <fill>
      <patternFill patternType="solid">
        <fgColor theme="4"/>
        <bgColor indexed="64"/>
      </patternFill>
    </fill>
    <fill>
      <patternFill patternType="solid">
        <fgColor theme="5" tint="-0.249977111117893"/>
        <bgColor indexed="64"/>
      </patternFill>
    </fill>
    <fill>
      <patternFill patternType="solid">
        <fgColor theme="7"/>
        <bgColor indexed="64"/>
      </patternFill>
    </fill>
  </fills>
  <borders count="60">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top/>
      <bottom style="thin">
        <color indexed="64"/>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hair">
        <color indexed="8"/>
      </bottom>
      <diagonal/>
    </border>
    <border>
      <left style="thin">
        <color indexed="8"/>
      </left>
      <right style="thin">
        <color indexed="8"/>
      </right>
      <top style="hair">
        <color indexed="8"/>
      </top>
      <bottom style="hair">
        <color indexed="8"/>
      </bottom>
      <diagonal/>
    </border>
    <border>
      <left style="thin">
        <color indexed="64"/>
      </left>
      <right style="thin">
        <color indexed="64"/>
      </right>
      <top style="hair">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right style="thin">
        <color indexed="8"/>
      </right>
      <top style="thin">
        <color indexed="8"/>
      </top>
      <bottom style="thin">
        <color indexed="8"/>
      </bottom>
      <diagonal/>
    </border>
    <border>
      <left style="thin">
        <color indexed="64"/>
      </left>
      <right style="thin">
        <color indexed="64"/>
      </right>
      <top style="thin">
        <color indexed="64"/>
      </top>
      <bottom style="hair">
        <color indexed="64"/>
      </bottom>
      <diagonal/>
    </border>
    <border>
      <left style="double">
        <color indexed="8"/>
      </left>
      <right style="thin">
        <color indexed="8"/>
      </right>
      <top style="double">
        <color indexed="8"/>
      </top>
      <bottom style="thin">
        <color indexed="8"/>
      </bottom>
      <diagonal/>
    </border>
    <border>
      <left style="thin">
        <color indexed="8"/>
      </left>
      <right style="thin">
        <color indexed="8"/>
      </right>
      <top style="double">
        <color indexed="8"/>
      </top>
      <bottom style="thin">
        <color indexed="8"/>
      </bottom>
      <diagonal/>
    </border>
    <border>
      <left style="thin">
        <color indexed="8"/>
      </left>
      <right style="double">
        <color indexed="8"/>
      </right>
      <top style="double">
        <color indexed="8"/>
      </top>
      <bottom style="thin">
        <color indexed="8"/>
      </bottom>
      <diagonal/>
    </border>
    <border>
      <left style="double">
        <color indexed="8"/>
      </left>
      <right style="thin">
        <color indexed="8"/>
      </right>
      <top style="thin">
        <color indexed="8"/>
      </top>
      <bottom style="hair">
        <color indexed="8"/>
      </bottom>
      <diagonal/>
    </border>
    <border>
      <left style="thin">
        <color indexed="8"/>
      </left>
      <right/>
      <top style="thin">
        <color indexed="8"/>
      </top>
      <bottom style="hair">
        <color indexed="8"/>
      </bottom>
      <diagonal/>
    </border>
    <border>
      <left style="thin">
        <color indexed="8"/>
      </left>
      <right style="double">
        <color indexed="8"/>
      </right>
      <top style="thin">
        <color indexed="8"/>
      </top>
      <bottom style="hair">
        <color indexed="8"/>
      </bottom>
      <diagonal/>
    </border>
    <border>
      <left style="double">
        <color indexed="8"/>
      </left>
      <right style="thin">
        <color indexed="8"/>
      </right>
      <top style="hair">
        <color indexed="8"/>
      </top>
      <bottom style="hair">
        <color indexed="8"/>
      </bottom>
      <diagonal/>
    </border>
    <border>
      <left style="thin">
        <color indexed="8"/>
      </left>
      <right style="thin">
        <color indexed="8"/>
      </right>
      <top/>
      <bottom style="hair">
        <color indexed="8"/>
      </bottom>
      <diagonal/>
    </border>
    <border>
      <left style="thin">
        <color indexed="8"/>
      </left>
      <right style="double">
        <color indexed="8"/>
      </right>
      <top/>
      <bottom style="hair">
        <color indexed="8"/>
      </bottom>
      <diagonal/>
    </border>
    <border>
      <left style="thin">
        <color indexed="8"/>
      </left>
      <right/>
      <top style="hair">
        <color indexed="8"/>
      </top>
      <bottom style="hair">
        <color indexed="8"/>
      </bottom>
      <diagonal/>
    </border>
    <border>
      <left/>
      <right/>
      <top style="hair">
        <color indexed="8"/>
      </top>
      <bottom style="hair">
        <color indexed="8"/>
      </bottom>
      <diagonal/>
    </border>
    <border>
      <left/>
      <right style="thin">
        <color indexed="8"/>
      </right>
      <top style="hair">
        <color indexed="8"/>
      </top>
      <bottom style="hair">
        <color indexed="8"/>
      </bottom>
      <diagonal/>
    </border>
    <border>
      <left style="thin">
        <color indexed="8"/>
      </left>
      <right style="double">
        <color indexed="8"/>
      </right>
      <top style="hair">
        <color indexed="8"/>
      </top>
      <bottom style="hair">
        <color indexed="8"/>
      </bottom>
      <diagonal/>
    </border>
    <border>
      <left style="double">
        <color indexed="8"/>
      </left>
      <right style="thin">
        <color indexed="8"/>
      </right>
      <top style="hair">
        <color indexed="8"/>
      </top>
      <bottom style="thin">
        <color indexed="8"/>
      </bottom>
      <diagonal/>
    </border>
    <border>
      <left style="thin">
        <color indexed="8"/>
      </left>
      <right style="thin">
        <color indexed="8"/>
      </right>
      <top style="hair">
        <color indexed="8"/>
      </top>
      <bottom style="thin">
        <color indexed="8"/>
      </bottom>
      <diagonal/>
    </border>
    <border>
      <left style="thin">
        <color indexed="8"/>
      </left>
      <right/>
      <top style="hair">
        <color indexed="8"/>
      </top>
      <bottom/>
      <diagonal/>
    </border>
    <border>
      <left style="thin">
        <color indexed="8"/>
      </left>
      <right style="double">
        <color indexed="8"/>
      </right>
      <top style="hair">
        <color indexed="8"/>
      </top>
      <bottom/>
      <diagonal/>
    </border>
    <border>
      <left style="double">
        <color indexed="8"/>
      </left>
      <right style="thin">
        <color indexed="8"/>
      </right>
      <top style="thin">
        <color indexed="8"/>
      </top>
      <bottom style="double">
        <color indexed="8"/>
      </bottom>
      <diagonal/>
    </border>
    <border>
      <left style="thin">
        <color indexed="8"/>
      </left>
      <right style="thin">
        <color indexed="8"/>
      </right>
      <top style="thin">
        <color indexed="8"/>
      </top>
      <bottom style="double">
        <color indexed="8"/>
      </bottom>
      <diagonal/>
    </border>
    <border>
      <left style="thin">
        <color indexed="8"/>
      </left>
      <right style="double">
        <color indexed="8"/>
      </right>
      <top style="thin">
        <color indexed="8"/>
      </top>
      <bottom style="double">
        <color indexed="8"/>
      </bottom>
      <diagonal/>
    </border>
    <border>
      <left style="thin">
        <color indexed="64"/>
      </left>
      <right style="thin">
        <color indexed="64"/>
      </right>
      <top/>
      <bottom style="hair">
        <color indexed="64"/>
      </bottom>
      <diagonal/>
    </border>
    <border>
      <left style="thin">
        <color indexed="8"/>
      </left>
      <right style="thin">
        <color indexed="8"/>
      </right>
      <top style="hair">
        <color indexed="8"/>
      </top>
      <bottom style="thin">
        <color indexed="64"/>
      </bottom>
      <diagonal/>
    </border>
    <border>
      <left/>
      <right style="thin">
        <color indexed="64"/>
      </right>
      <top style="thin">
        <color indexed="8"/>
      </top>
      <bottom style="thin">
        <color indexed="8"/>
      </bottom>
      <diagonal/>
    </border>
    <border>
      <left style="thin">
        <color indexed="64"/>
      </left>
      <right style="thin">
        <color indexed="8"/>
      </right>
      <top style="thin">
        <color indexed="8"/>
      </top>
      <bottom style="thin">
        <color indexed="8"/>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8"/>
      </left>
      <right style="thin">
        <color indexed="8"/>
      </right>
      <top/>
      <bottom/>
      <diagonal/>
    </border>
    <border>
      <left/>
      <right/>
      <top/>
      <bottom style="thin">
        <color indexed="8"/>
      </bottom>
      <diagonal/>
    </border>
    <border>
      <left style="thin">
        <color indexed="8"/>
      </left>
      <right style="thin">
        <color indexed="64"/>
      </right>
      <top style="thin">
        <color indexed="8"/>
      </top>
      <bottom/>
      <diagonal/>
    </border>
    <border>
      <left style="thin">
        <color indexed="8"/>
      </left>
      <right style="thin">
        <color indexed="64"/>
      </right>
      <top/>
      <bottom/>
      <diagonal/>
    </border>
    <border>
      <left style="thin">
        <color indexed="8"/>
      </left>
      <right/>
      <top style="thin">
        <color indexed="8"/>
      </top>
      <bottom/>
      <diagonal/>
    </border>
    <border>
      <left style="thin">
        <color indexed="8"/>
      </left>
      <right/>
      <top/>
      <bottom/>
      <diagonal/>
    </border>
    <border>
      <left style="thin">
        <color indexed="64"/>
      </left>
      <right style="thin">
        <color indexed="8"/>
      </right>
      <top style="thin">
        <color indexed="8"/>
      </top>
      <bottom/>
      <diagonal/>
    </border>
    <border>
      <left style="thin">
        <color indexed="64"/>
      </left>
      <right style="thin">
        <color indexed="8"/>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s>
  <cellStyleXfs count="58">
    <xf numFmtId="0" fontId="0" fillId="0" borderId="0"/>
    <xf numFmtId="0" fontId="13" fillId="2" borderId="0" applyNumberFormat="0" applyBorder="0" applyAlignment="0" applyProtection="0"/>
    <xf numFmtId="0" fontId="13" fillId="3" borderId="0" applyNumberFormat="0" applyBorder="0" applyAlignment="0" applyProtection="0"/>
    <xf numFmtId="0" fontId="13" fillId="4" borderId="0" applyNumberFormat="0" applyBorder="0" applyAlignment="0" applyProtection="0"/>
    <xf numFmtId="0" fontId="13" fillId="5" borderId="0" applyNumberFormat="0" applyBorder="0" applyAlignment="0" applyProtection="0"/>
    <xf numFmtId="0" fontId="13" fillId="6" borderId="0" applyNumberFormat="0" applyBorder="0" applyAlignment="0" applyProtection="0"/>
    <xf numFmtId="0" fontId="13" fillId="7" borderId="0" applyNumberFormat="0" applyBorder="0" applyAlignment="0" applyProtection="0"/>
    <xf numFmtId="0" fontId="27" fillId="0" borderId="0">
      <alignment wrapText="1"/>
    </xf>
    <xf numFmtId="0" fontId="13" fillId="8" borderId="0" applyNumberFormat="0" applyBorder="0" applyAlignment="0" applyProtection="0"/>
    <xf numFmtId="0" fontId="13" fillId="9" borderId="0" applyNumberFormat="0" applyBorder="0" applyAlignment="0" applyProtection="0"/>
    <xf numFmtId="0" fontId="13" fillId="10" borderId="0" applyNumberFormat="0" applyBorder="0" applyAlignment="0" applyProtection="0"/>
    <xf numFmtId="0" fontId="13" fillId="5" borderId="0" applyNumberFormat="0" applyBorder="0" applyAlignment="0" applyProtection="0"/>
    <xf numFmtId="0" fontId="13" fillId="8" borderId="0" applyNumberFormat="0" applyBorder="0" applyAlignment="0" applyProtection="0"/>
    <xf numFmtId="0" fontId="13" fillId="11" borderId="0" applyNumberFormat="0" applyBorder="0" applyAlignment="0" applyProtection="0"/>
    <xf numFmtId="0" fontId="14" fillId="12" borderId="0" applyNumberFormat="0" applyBorder="0" applyAlignment="0" applyProtection="0"/>
    <xf numFmtId="0" fontId="14" fillId="9" borderId="0" applyNumberFormat="0" applyBorder="0" applyAlignment="0" applyProtection="0"/>
    <xf numFmtId="0" fontId="14" fillId="10" borderId="0" applyNumberFormat="0" applyBorder="0" applyAlignment="0" applyProtection="0"/>
    <xf numFmtId="0" fontId="14" fillId="13" borderId="0" applyNumberFormat="0" applyBorder="0" applyAlignment="0" applyProtection="0"/>
    <xf numFmtId="0" fontId="14" fillId="14" borderId="0" applyNumberFormat="0" applyBorder="0" applyAlignment="0" applyProtection="0"/>
    <xf numFmtId="0" fontId="14" fillId="15" borderId="0" applyNumberFormat="0" applyBorder="0" applyAlignment="0" applyProtection="0"/>
    <xf numFmtId="0" fontId="14" fillId="16" borderId="0" applyNumberFormat="0" applyBorder="0" applyAlignment="0" applyProtection="0"/>
    <xf numFmtId="0" fontId="14" fillId="17" borderId="0" applyNumberFormat="0" applyBorder="0" applyAlignment="0" applyProtection="0"/>
    <xf numFmtId="0" fontId="14" fillId="18" borderId="0" applyNumberFormat="0" applyBorder="0" applyAlignment="0" applyProtection="0"/>
    <xf numFmtId="0" fontId="14" fillId="13" borderId="0" applyNumberFormat="0" applyBorder="0" applyAlignment="0" applyProtection="0"/>
    <xf numFmtId="0" fontId="14" fillId="14" borderId="0" applyNumberFormat="0" applyBorder="0" applyAlignment="0" applyProtection="0"/>
    <xf numFmtId="0" fontId="14" fillId="19" borderId="0" applyNumberFormat="0" applyBorder="0" applyAlignment="0" applyProtection="0"/>
    <xf numFmtId="43" fontId="4" fillId="0" borderId="0" applyFont="0" applyFill="0" applyBorder="0" applyAlignment="0" applyProtection="0"/>
    <xf numFmtId="169" fontId="17" fillId="0" borderId="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2" fillId="0" borderId="0" applyFont="0" applyFill="0" applyBorder="0" applyAlignment="0" applyProtection="0"/>
    <xf numFmtId="43" fontId="16"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alignment vertical="center"/>
    </xf>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0" fontId="6" fillId="0" borderId="1" applyNumberFormat="0" applyAlignment="0" applyProtection="0">
      <alignment horizontal="left" vertical="center"/>
    </xf>
    <xf numFmtId="0" fontId="6" fillId="0" borderId="2">
      <alignment horizontal="left" vertical="center"/>
    </xf>
    <xf numFmtId="0" fontId="67" fillId="0" borderId="0"/>
    <xf numFmtId="0" fontId="2" fillId="0" borderId="0"/>
    <xf numFmtId="0" fontId="26" fillId="0" borderId="0"/>
    <xf numFmtId="0" fontId="75" fillId="0" borderId="0"/>
    <xf numFmtId="0" fontId="1" fillId="0" borderId="0"/>
    <xf numFmtId="0" fontId="17" fillId="0" borderId="0"/>
    <xf numFmtId="0" fontId="17" fillId="0" borderId="0">
      <alignment vertical="center"/>
    </xf>
    <xf numFmtId="0" fontId="17" fillId="0" borderId="0"/>
    <xf numFmtId="0" fontId="1" fillId="0" borderId="0"/>
    <xf numFmtId="9" fontId="4" fillId="0" borderId="0" applyFont="0" applyFill="0" applyBorder="0" applyAlignment="0" applyProtection="0"/>
    <xf numFmtId="9" fontId="75" fillId="0" borderId="0" applyFont="0" applyFill="0" applyBorder="0" applyAlignment="0" applyProtection="0"/>
    <xf numFmtId="9" fontId="17" fillId="0" borderId="0" applyFill="0" applyBorder="0" applyAlignment="0" applyProtection="0"/>
    <xf numFmtId="9" fontId="17" fillId="0" borderId="0" applyFill="0" applyBorder="0" applyAlignment="0" applyProtection="0"/>
    <xf numFmtId="9" fontId="17" fillId="0" borderId="0" applyFont="0" applyFill="0" applyBorder="0" applyAlignment="0" applyProtection="0"/>
    <xf numFmtId="9" fontId="25" fillId="0" borderId="0" applyFont="0" applyFill="0" applyBorder="0" applyAlignment="0" applyProtection="0"/>
    <xf numFmtId="0" fontId="74" fillId="0" borderId="0" applyNumberFormat="0" applyFill="0" applyBorder="0" applyAlignment="0" applyProtection="0"/>
    <xf numFmtId="0" fontId="5" fillId="0" borderId="0" applyNumberFormat="0" applyFill="0" applyBorder="0" applyAlignment="0" applyProtection="0"/>
    <xf numFmtId="164" fontId="30" fillId="0" borderId="0" applyFont="0" applyFill="0" applyBorder="0" applyAlignment="0" applyProtection="0"/>
  </cellStyleXfs>
  <cellXfs count="779">
    <xf numFmtId="0" fontId="0" fillId="0" borderId="0" xfId="0"/>
    <xf numFmtId="0" fontId="4" fillId="0" borderId="0" xfId="0" applyFont="1"/>
    <xf numFmtId="0" fontId="8" fillId="0" borderId="0" xfId="0" applyFont="1" applyAlignment="1">
      <alignment horizontal="center" vertical="center" wrapText="1"/>
    </xf>
    <xf numFmtId="0" fontId="7" fillId="0" borderId="0" xfId="0" applyFont="1" applyAlignment="1">
      <alignment vertical="center" wrapText="1"/>
    </xf>
    <xf numFmtId="0" fontId="7" fillId="0" borderId="0" xfId="0" applyFont="1" applyAlignment="1">
      <alignment horizontal="center" vertical="center" wrapText="1"/>
    </xf>
    <xf numFmtId="165" fontId="7" fillId="0" borderId="0" xfId="37" applyNumberFormat="1" applyFont="1" applyAlignment="1">
      <alignment vertical="center" wrapText="1"/>
    </xf>
    <xf numFmtId="0" fontId="11" fillId="0" borderId="0" xfId="0" applyFont="1" applyAlignment="1">
      <alignment vertical="center" wrapText="1"/>
    </xf>
    <xf numFmtId="0" fontId="12" fillId="0" borderId="0" xfId="0" applyFont="1" applyAlignment="1">
      <alignment horizontal="left" vertical="center" wrapText="1"/>
    </xf>
    <xf numFmtId="0" fontId="9" fillId="0" borderId="0" xfId="0" applyFont="1" applyAlignment="1">
      <alignment vertical="center" wrapText="1"/>
    </xf>
    <xf numFmtId="3" fontId="8" fillId="20" borderId="3" xfId="0" applyNumberFormat="1" applyFont="1" applyFill="1" applyBorder="1" applyAlignment="1">
      <alignment horizontal="right" vertical="center" wrapText="1"/>
    </xf>
    <xf numFmtId="0" fontId="8" fillId="0" borderId="0" xfId="0" applyFont="1" applyAlignment="1">
      <alignment vertical="center" wrapText="1"/>
    </xf>
    <xf numFmtId="3" fontId="7" fillId="0" borderId="0" xfId="0" applyNumberFormat="1" applyFont="1" applyAlignment="1">
      <alignment vertical="center" wrapText="1"/>
    </xf>
    <xf numFmtId="165" fontId="7" fillId="0" borderId="0" xfId="0" applyNumberFormat="1" applyFont="1" applyAlignment="1">
      <alignment vertical="center" wrapText="1"/>
    </xf>
    <xf numFmtId="0" fontId="7" fillId="0" borderId="4" xfId="0" applyFont="1" applyBorder="1" applyAlignment="1">
      <alignment horizontal="center" vertical="center"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18" fillId="0" borderId="0" xfId="0" applyFont="1" applyAlignment="1">
      <alignment vertical="center" wrapText="1"/>
    </xf>
    <xf numFmtId="0" fontId="76" fillId="0" borderId="5" xfId="0" applyFont="1" applyBorder="1" applyAlignment="1">
      <alignment horizontal="center" vertical="center" wrapText="1"/>
    </xf>
    <xf numFmtId="0" fontId="76" fillId="0" borderId="5" xfId="0" applyFont="1" applyBorder="1" applyAlignment="1">
      <alignment vertical="center" wrapText="1"/>
    </xf>
    <xf numFmtId="3" fontId="76" fillId="0" borderId="5" xfId="0" applyNumberFormat="1" applyFont="1" applyBorder="1" applyAlignment="1">
      <alignment horizontal="right" vertical="center" wrapText="1"/>
    </xf>
    <xf numFmtId="0" fontId="7" fillId="0" borderId="6" xfId="0" applyFont="1" applyBorder="1" applyAlignment="1">
      <alignment vertical="center" wrapText="1"/>
    </xf>
    <xf numFmtId="165" fontId="76" fillId="0" borderId="5" xfId="30" applyNumberFormat="1" applyFont="1" applyFill="1" applyBorder="1" applyAlignment="1">
      <alignment horizontal="left" vertical="center" wrapText="1"/>
    </xf>
    <xf numFmtId="0" fontId="10" fillId="0" borderId="7" xfId="0" applyFont="1" applyBorder="1" applyAlignment="1">
      <alignment horizontal="center" vertical="center" wrapText="1"/>
    </xf>
    <xf numFmtId="165" fontId="11" fillId="0" borderId="0" xfId="37" applyNumberFormat="1" applyFont="1" applyAlignment="1">
      <alignment vertical="center" wrapText="1"/>
    </xf>
    <xf numFmtId="0" fontId="10" fillId="0" borderId="0" xfId="0" applyFont="1" applyAlignment="1">
      <alignment horizontal="right" vertical="center"/>
    </xf>
    <xf numFmtId="0" fontId="4" fillId="0" borderId="0" xfId="0" applyFont="1" applyAlignment="1">
      <alignment vertical="center"/>
    </xf>
    <xf numFmtId="0" fontId="19" fillId="0" borderId="0" xfId="0" applyFont="1" applyAlignment="1">
      <alignment vertical="center" wrapText="1"/>
    </xf>
    <xf numFmtId="0" fontId="11" fillId="0" borderId="0" xfId="0" applyFont="1" applyAlignment="1">
      <alignment horizontal="center" vertical="center" wrapText="1"/>
    </xf>
    <xf numFmtId="0" fontId="10" fillId="0" borderId="8" xfId="0" applyFont="1" applyBorder="1" applyAlignment="1">
      <alignment horizontal="center" vertical="center" wrapText="1"/>
    </xf>
    <xf numFmtId="3" fontId="11" fillId="0" borderId="0" xfId="0" applyNumberFormat="1" applyFont="1" applyAlignment="1">
      <alignment vertical="center" wrapText="1"/>
    </xf>
    <xf numFmtId="0" fontId="11" fillId="0" borderId="9" xfId="0" applyFont="1" applyBorder="1" applyAlignment="1">
      <alignment horizontal="center" vertical="center" wrapText="1"/>
    </xf>
    <xf numFmtId="0" fontId="11" fillId="0" borderId="10" xfId="0" applyFont="1" applyBorder="1" applyAlignment="1">
      <alignment horizontal="center" vertical="center" wrapText="1"/>
    </xf>
    <xf numFmtId="0" fontId="22" fillId="0" borderId="0" xfId="0" applyFont="1" applyAlignment="1">
      <alignment horizontal="center" vertical="center" wrapText="1"/>
    </xf>
    <xf numFmtId="0" fontId="23" fillId="0" borderId="0" xfId="0" applyFont="1" applyAlignment="1">
      <alignment horizontal="center" vertical="center" wrapText="1"/>
    </xf>
    <xf numFmtId="0" fontId="18" fillId="22" borderId="0" xfId="0" applyFont="1" applyFill="1" applyAlignment="1">
      <alignment vertical="center" wrapText="1"/>
    </xf>
    <xf numFmtId="0" fontId="24" fillId="0" borderId="0" xfId="0" applyFont="1"/>
    <xf numFmtId="165" fontId="8" fillId="0" borderId="0" xfId="37" applyNumberFormat="1" applyFont="1" applyAlignment="1">
      <alignment vertical="center" wrapText="1"/>
    </xf>
    <xf numFmtId="165" fontId="7" fillId="0" borderId="0" xfId="37" quotePrefix="1" applyNumberFormat="1" applyFont="1" applyAlignment="1">
      <alignment vertical="center" wrapText="1"/>
    </xf>
    <xf numFmtId="0" fontId="77" fillId="0" borderId="11" xfId="0" applyFont="1" applyBorder="1" applyAlignment="1">
      <alignment horizontal="center" vertical="center" wrapText="1"/>
    </xf>
    <xf numFmtId="0" fontId="77" fillId="0" borderId="5" xfId="0" applyFont="1" applyBorder="1" applyAlignment="1">
      <alignment vertical="center" wrapText="1"/>
    </xf>
    <xf numFmtId="3" fontId="77" fillId="0" borderId="11" xfId="0" applyNumberFormat="1" applyFont="1" applyBorder="1" applyAlignment="1">
      <alignment horizontal="right" vertical="center" wrapText="1"/>
    </xf>
    <xf numFmtId="165" fontId="22" fillId="0" borderId="0" xfId="37" applyNumberFormat="1" applyFont="1" applyFill="1" applyAlignment="1">
      <alignment horizontal="center" vertical="center" wrapText="1"/>
    </xf>
    <xf numFmtId="165" fontId="7" fillId="0" borderId="5" xfId="30" applyNumberFormat="1" applyFont="1" applyFill="1" applyBorder="1" applyAlignment="1">
      <alignment horizontal="left" vertical="center" wrapText="1"/>
    </xf>
    <xf numFmtId="3" fontId="7" fillId="0" borderId="5" xfId="0" applyNumberFormat="1" applyFont="1" applyBorder="1" applyAlignment="1">
      <alignment horizontal="right" vertical="center" wrapText="1"/>
    </xf>
    <xf numFmtId="0" fontId="8" fillId="23" borderId="12" xfId="0" applyFont="1" applyFill="1" applyBorder="1" applyAlignment="1">
      <alignment horizontal="center" vertical="center" wrapText="1"/>
    </xf>
    <xf numFmtId="0" fontId="8" fillId="23" borderId="12" xfId="0" applyFont="1" applyFill="1" applyBorder="1" applyAlignment="1">
      <alignment vertical="center" wrapText="1"/>
    </xf>
    <xf numFmtId="165" fontId="8" fillId="23" borderId="12" xfId="37" applyNumberFormat="1" applyFont="1" applyFill="1" applyBorder="1" applyAlignment="1">
      <alignment horizontal="right" vertical="center" wrapText="1"/>
    </xf>
    <xf numFmtId="0" fontId="7" fillId="0" borderId="5" xfId="0" applyFont="1" applyBorder="1" applyAlignment="1">
      <alignment vertical="center" wrapText="1"/>
    </xf>
    <xf numFmtId="3" fontId="7" fillId="0" borderId="6" xfId="0" applyNumberFormat="1" applyFont="1" applyBorder="1" applyAlignment="1">
      <alignment horizontal="right" vertical="center" wrapText="1"/>
    </xf>
    <xf numFmtId="165" fontId="23" fillId="0" borderId="0" xfId="37" applyNumberFormat="1" applyFont="1" applyFill="1" applyAlignment="1">
      <alignment horizontal="center" vertical="center" wrapText="1"/>
    </xf>
    <xf numFmtId="0" fontId="8" fillId="24" borderId="3" xfId="0" applyFont="1" applyFill="1" applyBorder="1" applyAlignment="1">
      <alignment horizontal="center" vertical="center" wrapText="1"/>
    </xf>
    <xf numFmtId="165" fontId="7" fillId="0" borderId="0" xfId="37" applyNumberFormat="1" applyFont="1" applyFill="1" applyAlignment="1">
      <alignment horizontal="center" vertical="center" wrapText="1"/>
    </xf>
    <xf numFmtId="0" fontId="21" fillId="25" borderId="9" xfId="0" applyFont="1" applyFill="1" applyBorder="1" applyAlignment="1">
      <alignment horizontal="justify" vertical="center" wrapText="1"/>
    </xf>
    <xf numFmtId="0" fontId="15" fillId="0" borderId="9" xfId="0" applyFont="1" applyBorder="1" applyAlignment="1">
      <alignment horizontal="center" vertical="center" wrapText="1"/>
    </xf>
    <xf numFmtId="0" fontId="21" fillId="25" borderId="10" xfId="0" applyFont="1" applyFill="1" applyBorder="1" applyAlignment="1">
      <alignment horizontal="justify" vertical="center" wrapText="1"/>
    </xf>
    <xf numFmtId="0" fontId="15" fillId="0" borderId="10" xfId="0" applyFont="1" applyBorder="1" applyAlignment="1">
      <alignment horizontal="center" vertical="center" wrapText="1"/>
    </xf>
    <xf numFmtId="3" fontId="76" fillId="0" borderId="11" xfId="0" applyNumberFormat="1" applyFont="1" applyBorder="1" applyAlignment="1">
      <alignment horizontal="right" vertical="center" wrapText="1"/>
    </xf>
    <xf numFmtId="3" fontId="76" fillId="0" borderId="5" xfId="0" applyNumberFormat="1" applyFont="1" applyBorder="1" applyAlignment="1">
      <alignment vertical="center" wrapText="1"/>
    </xf>
    <xf numFmtId="0" fontId="8" fillId="26" borderId="3" xfId="0" applyFont="1" applyFill="1" applyBorder="1" applyAlignment="1">
      <alignment horizontal="center" vertical="center" wrapText="1"/>
    </xf>
    <xf numFmtId="0" fontId="8" fillId="26" borderId="3" xfId="0" applyFont="1" applyFill="1" applyBorder="1" applyAlignment="1">
      <alignment vertical="center" wrapText="1"/>
    </xf>
    <xf numFmtId="3" fontId="8" fillId="26" borderId="3" xfId="0" applyNumberFormat="1" applyFont="1" applyFill="1" applyBorder="1" applyAlignment="1">
      <alignment horizontal="right" vertical="center" wrapText="1"/>
    </xf>
    <xf numFmtId="0" fontId="8" fillId="27" borderId="13" xfId="0" applyFont="1" applyFill="1" applyBorder="1" applyAlignment="1">
      <alignment horizontal="center" vertical="center" wrapText="1"/>
    </xf>
    <xf numFmtId="0" fontId="8" fillId="27" borderId="13" xfId="0" applyFont="1" applyFill="1" applyBorder="1" applyAlignment="1">
      <alignment horizontal="justify" vertical="center" wrapText="1"/>
    </xf>
    <xf numFmtId="3" fontId="8" fillId="27" borderId="13" xfId="0" applyNumberFormat="1" applyFont="1" applyFill="1" applyBorder="1" applyAlignment="1">
      <alignment horizontal="right" vertical="center" wrapText="1"/>
    </xf>
    <xf numFmtId="0" fontId="8" fillId="24" borderId="12" xfId="0" applyFont="1" applyFill="1" applyBorder="1" applyAlignment="1">
      <alignment horizontal="center" vertical="center" wrapText="1"/>
    </xf>
    <xf numFmtId="0" fontId="8" fillId="24" borderId="12" xfId="0" applyFont="1" applyFill="1" applyBorder="1" applyAlignment="1">
      <alignment vertical="center" wrapText="1"/>
    </xf>
    <xf numFmtId="165" fontId="8" fillId="24" borderId="14" xfId="30" applyNumberFormat="1" applyFont="1" applyFill="1" applyBorder="1" applyAlignment="1">
      <alignment horizontal="right" vertical="center" wrapText="1"/>
    </xf>
    <xf numFmtId="0" fontId="8" fillId="28" borderId="3" xfId="0" applyFont="1" applyFill="1" applyBorder="1" applyAlignment="1">
      <alignment horizontal="center" vertical="center" wrapText="1"/>
    </xf>
    <xf numFmtId="0" fontId="8" fillId="28" borderId="3" xfId="0" applyFont="1" applyFill="1" applyBorder="1" applyAlignment="1">
      <alignment horizontal="left" vertical="center" wrapText="1"/>
    </xf>
    <xf numFmtId="3" fontId="8" fillId="28" borderId="3" xfId="0" applyNumberFormat="1" applyFont="1" applyFill="1" applyBorder="1" applyAlignment="1">
      <alignment horizontal="right" vertical="center" wrapText="1"/>
    </xf>
    <xf numFmtId="0" fontId="74" fillId="0" borderId="0" xfId="55" quotePrefix="1" applyAlignment="1">
      <alignment horizontal="center" vertical="center" wrapText="1"/>
    </xf>
    <xf numFmtId="165" fontId="74" fillId="0" borderId="0" xfId="55" quotePrefix="1" applyNumberFormat="1" applyAlignment="1">
      <alignment vertical="center" wrapText="1"/>
    </xf>
    <xf numFmtId="0" fontId="74" fillId="0" borderId="0" xfId="55" quotePrefix="1" applyAlignment="1">
      <alignment vertical="center" wrapText="1"/>
    </xf>
    <xf numFmtId="0" fontId="74" fillId="0" borderId="0" xfId="55" applyNumberFormat="1" applyAlignment="1">
      <alignment vertical="center" wrapText="1"/>
    </xf>
    <xf numFmtId="164" fontId="76" fillId="0" borderId="5" xfId="57" applyFont="1" applyFill="1" applyBorder="1" applyAlignment="1">
      <alignment horizontal="center" vertical="center" wrapText="1"/>
    </xf>
    <xf numFmtId="164" fontId="76" fillId="0" borderId="5" xfId="57" applyFont="1" applyFill="1" applyBorder="1" applyAlignment="1">
      <alignment horizontal="left" vertical="center" wrapText="1"/>
    </xf>
    <xf numFmtId="164" fontId="18" fillId="22" borderId="0" xfId="57" applyFont="1" applyFill="1" applyAlignment="1">
      <alignment vertical="center" wrapText="1"/>
    </xf>
    <xf numFmtId="0" fontId="31" fillId="0" borderId="3" xfId="0" applyFont="1" applyBorder="1" applyAlignment="1">
      <alignment horizontal="center" vertical="center" wrapText="1"/>
    </xf>
    <xf numFmtId="0" fontId="78" fillId="0" borderId="3" xfId="0" applyFont="1" applyBorder="1" applyAlignment="1">
      <alignment vertical="center" wrapText="1"/>
    </xf>
    <xf numFmtId="0" fontId="10" fillId="0" borderId="15" xfId="41" applyFont="1" applyBorder="1" applyAlignment="1">
      <alignment horizontal="center" vertical="center" wrapText="1"/>
    </xf>
    <xf numFmtId="165" fontId="19" fillId="0" borderId="16" xfId="30" applyNumberFormat="1" applyFont="1" applyBorder="1" applyAlignment="1">
      <alignment horizontal="right" vertical="center" wrapText="1"/>
    </xf>
    <xf numFmtId="0" fontId="11" fillId="0" borderId="3" xfId="41" applyFont="1" applyBorder="1" applyAlignment="1">
      <alignment horizontal="center" vertical="center" wrapText="1"/>
    </xf>
    <xf numFmtId="0" fontId="11" fillId="0" borderId="3" xfId="41" applyFont="1" applyBorder="1" applyAlignment="1">
      <alignment horizontal="justify" vertical="center" wrapText="1"/>
    </xf>
    <xf numFmtId="0" fontId="12" fillId="0" borderId="8" xfId="0" applyFont="1" applyBorder="1" applyAlignment="1">
      <alignment horizontal="center" vertical="center" wrapText="1"/>
    </xf>
    <xf numFmtId="0" fontId="31" fillId="0" borderId="0" xfId="0" applyFont="1" applyAlignment="1">
      <alignment vertical="center" wrapText="1"/>
    </xf>
    <xf numFmtId="0" fontId="79" fillId="0" borderId="0" xfId="55" applyFont="1" applyAlignment="1">
      <alignment vertical="center" wrapText="1"/>
    </xf>
    <xf numFmtId="0" fontId="31" fillId="0" borderId="8" xfId="0" applyFont="1" applyBorder="1" applyAlignment="1">
      <alignment horizontal="center" vertical="center" wrapText="1"/>
    </xf>
    <xf numFmtId="0" fontId="31" fillId="0" borderId="8" xfId="0" applyFont="1" applyBorder="1" applyAlignment="1">
      <alignment horizontal="justify" vertical="center" wrapText="1"/>
    </xf>
    <xf numFmtId="0" fontId="31" fillId="0" borderId="17" xfId="0" applyFont="1" applyBorder="1" applyAlignment="1">
      <alignment horizontal="center" vertical="center" wrapText="1"/>
    </xf>
    <xf numFmtId="0" fontId="31" fillId="0" borderId="16" xfId="0" quotePrefix="1" applyFont="1" applyBorder="1" applyAlignment="1">
      <alignment horizontal="center" vertical="center" wrapText="1"/>
    </xf>
    <xf numFmtId="3" fontId="31" fillId="0" borderId="0" xfId="0" applyNumberFormat="1" applyFont="1" applyAlignment="1">
      <alignment vertical="center" wrapText="1"/>
    </xf>
    <xf numFmtId="0" fontId="31" fillId="0" borderId="9" xfId="0" applyFont="1" applyBorder="1" applyAlignment="1">
      <alignment horizontal="center" vertical="center" wrapText="1"/>
    </xf>
    <xf numFmtId="0" fontId="31" fillId="0" borderId="9" xfId="0" applyFont="1" applyBorder="1" applyAlignment="1">
      <alignment horizontal="justify" vertical="center" wrapText="1"/>
    </xf>
    <xf numFmtId="165" fontId="31" fillId="0" borderId="9" xfId="37" applyNumberFormat="1" applyFont="1" applyBorder="1" applyAlignment="1">
      <alignment horizontal="justify" vertical="center" wrapText="1"/>
    </xf>
    <xf numFmtId="0" fontId="31" fillId="0" borderId="10" xfId="0" applyFont="1" applyBorder="1" applyAlignment="1">
      <alignment horizontal="center" vertical="center" wrapText="1"/>
    </xf>
    <xf numFmtId="0" fontId="31" fillId="0" borderId="10" xfId="0" applyFont="1" applyBorder="1" applyAlignment="1">
      <alignment horizontal="justify" vertical="center" wrapText="1"/>
    </xf>
    <xf numFmtId="165" fontId="31" fillId="0" borderId="10" xfId="37" applyNumberFormat="1" applyFont="1" applyBorder="1" applyAlignment="1">
      <alignment horizontal="justify" vertical="center" wrapText="1"/>
    </xf>
    <xf numFmtId="0" fontId="31" fillId="0" borderId="16" xfId="0" applyFont="1" applyBorder="1" applyAlignment="1">
      <alignment horizontal="center" vertical="center" wrapText="1"/>
    </xf>
    <xf numFmtId="0" fontId="31" fillId="0" borderId="16" xfId="0" applyFont="1" applyBorder="1" applyAlignment="1">
      <alignment horizontal="justify" vertical="center" wrapText="1"/>
    </xf>
    <xf numFmtId="3" fontId="31" fillId="0" borderId="16" xfId="37" applyNumberFormat="1" applyFont="1" applyBorder="1" applyAlignment="1">
      <alignment horizontal="right" vertical="center" wrapText="1"/>
    </xf>
    <xf numFmtId="165" fontId="12" fillId="0" borderId="8" xfId="37" applyNumberFormat="1" applyFont="1" applyBorder="1" applyAlignment="1">
      <alignment horizontal="justify" vertical="center" wrapText="1"/>
    </xf>
    <xf numFmtId="0" fontId="12" fillId="0" borderId="3" xfId="0" applyFont="1" applyBorder="1" applyAlignment="1">
      <alignment horizontal="center" vertical="center" wrapText="1"/>
    </xf>
    <xf numFmtId="0" fontId="31" fillId="0" borderId="3" xfId="0" applyFont="1" applyBorder="1" applyAlignment="1">
      <alignment horizontal="justify" vertical="center" wrapText="1"/>
    </xf>
    <xf numFmtId="165" fontId="79" fillId="0" borderId="0" xfId="55" applyNumberFormat="1" applyFont="1" applyAlignment="1">
      <alignment vertical="center" wrapText="1"/>
    </xf>
    <xf numFmtId="165" fontId="34" fillId="0" borderId="0" xfId="37" applyNumberFormat="1" applyFont="1" applyAlignment="1">
      <alignment vertical="center" wrapText="1"/>
    </xf>
    <xf numFmtId="165" fontId="31" fillId="0" borderId="0" xfId="37" applyNumberFormat="1" applyFont="1" applyAlignment="1">
      <alignment vertical="center" wrapText="1"/>
    </xf>
    <xf numFmtId="4" fontId="12" fillId="25" borderId="0" xfId="0" applyNumberFormat="1" applyFont="1" applyFill="1" applyAlignment="1">
      <alignment horizontal="center" vertical="center"/>
    </xf>
    <xf numFmtId="0" fontId="33" fillId="25" borderId="0" xfId="0" applyFont="1" applyFill="1" applyAlignment="1">
      <alignment vertical="center"/>
    </xf>
    <xf numFmtId="0" fontId="8" fillId="25" borderId="0" xfId="0" applyFont="1" applyFill="1" applyAlignment="1">
      <alignment vertical="center"/>
    </xf>
    <xf numFmtId="0" fontId="40" fillId="25" borderId="0" xfId="0" applyFont="1" applyFill="1" applyAlignment="1">
      <alignment vertical="center"/>
    </xf>
    <xf numFmtId="178" fontId="40" fillId="25" borderId="0" xfId="37" applyNumberFormat="1" applyFont="1" applyFill="1" applyAlignment="1">
      <alignment vertical="center"/>
    </xf>
    <xf numFmtId="165" fontId="41" fillId="25" borderId="0" xfId="37" applyNumberFormat="1" applyFont="1" applyFill="1" applyAlignment="1">
      <alignment vertical="center"/>
    </xf>
    <xf numFmtId="0" fontId="42" fillId="25" borderId="0" xfId="0" applyFont="1" applyFill="1" applyAlignment="1">
      <alignment vertical="center"/>
    </xf>
    <xf numFmtId="0" fontId="32" fillId="25" borderId="0" xfId="0" applyFont="1" applyFill="1" applyAlignment="1">
      <alignment vertical="center"/>
    </xf>
    <xf numFmtId="0" fontId="43" fillId="25" borderId="0" xfId="0" applyFont="1" applyFill="1" applyAlignment="1">
      <alignment vertical="center"/>
    </xf>
    <xf numFmtId="166" fontId="42" fillId="25" borderId="0" xfId="0" applyNumberFormat="1" applyFont="1" applyFill="1" applyAlignment="1">
      <alignment vertical="center"/>
    </xf>
    <xf numFmtId="43" fontId="42" fillId="25" borderId="0" xfId="37" applyFont="1" applyFill="1" applyAlignment="1">
      <alignment vertical="center"/>
    </xf>
    <xf numFmtId="165" fontId="42" fillId="25" borderId="0" xfId="37" applyNumberFormat="1" applyFont="1" applyFill="1" applyAlignment="1">
      <alignment vertical="center"/>
    </xf>
    <xf numFmtId="0" fontId="80" fillId="25" borderId="0" xfId="0" applyFont="1" applyFill="1" applyAlignment="1">
      <alignment vertical="center"/>
    </xf>
    <xf numFmtId="165" fontId="42" fillId="25" borderId="0" xfId="0" applyNumberFormat="1" applyFont="1" applyFill="1" applyAlignment="1">
      <alignment vertical="center"/>
    </xf>
    <xf numFmtId="0" fontId="81" fillId="25" borderId="0" xfId="0" applyFont="1" applyFill="1" applyAlignment="1">
      <alignment horizontal="center" vertical="center"/>
    </xf>
    <xf numFmtId="166" fontId="81" fillId="25" borderId="0" xfId="0" applyNumberFormat="1" applyFont="1" applyFill="1" applyAlignment="1">
      <alignment horizontal="right" vertical="center"/>
    </xf>
    <xf numFmtId="0" fontId="82" fillId="25" borderId="0" xfId="0" applyFont="1" applyFill="1" applyAlignment="1">
      <alignment vertical="center"/>
    </xf>
    <xf numFmtId="0" fontId="44" fillId="25" borderId="0" xfId="0" applyFont="1" applyFill="1" applyAlignment="1">
      <alignment vertical="center"/>
    </xf>
    <xf numFmtId="0" fontId="11" fillId="25" borderId="0" xfId="0" applyFont="1" applyFill="1" applyAlignment="1">
      <alignment horizontal="center" vertical="center"/>
    </xf>
    <xf numFmtId="0" fontId="10" fillId="25" borderId="0" xfId="0" applyFont="1" applyFill="1" applyAlignment="1">
      <alignment horizontal="center" vertical="center"/>
    </xf>
    <xf numFmtId="0" fontId="31" fillId="25" borderId="0" xfId="0" applyFont="1" applyFill="1" applyAlignment="1">
      <alignment vertical="center"/>
    </xf>
    <xf numFmtId="166" fontId="80" fillId="25" borderId="0" xfId="0" applyNumberFormat="1" applyFont="1" applyFill="1" applyAlignment="1">
      <alignment vertical="center"/>
    </xf>
    <xf numFmtId="0" fontId="35" fillId="25" borderId="0" xfId="0" applyFont="1" applyFill="1" applyAlignment="1">
      <alignment vertical="center"/>
    </xf>
    <xf numFmtId="165" fontId="80" fillId="25" borderId="0" xfId="37" applyNumberFormat="1" applyFont="1" applyFill="1" applyBorder="1" applyAlignment="1">
      <alignment vertical="center"/>
    </xf>
    <xf numFmtId="3" fontId="11" fillId="25" borderId="0" xfId="0" applyNumberFormat="1" applyFont="1" applyFill="1" applyAlignment="1">
      <alignment horizontal="right" vertical="center"/>
    </xf>
    <xf numFmtId="3" fontId="4" fillId="25" borderId="0" xfId="0" applyNumberFormat="1" applyFont="1" applyFill="1" applyAlignment="1">
      <alignment horizontal="right" vertical="center"/>
    </xf>
    <xf numFmtId="166" fontId="83" fillId="25" borderId="0" xfId="0" applyNumberFormat="1" applyFont="1" applyFill="1" applyAlignment="1">
      <alignment horizontal="right" vertical="center"/>
    </xf>
    <xf numFmtId="0" fontId="84" fillId="25" borderId="0" xfId="0" applyFont="1" applyFill="1" applyAlignment="1">
      <alignment vertical="center"/>
    </xf>
    <xf numFmtId="0" fontId="85" fillId="25" borderId="0" xfId="0" applyFont="1" applyFill="1" applyAlignment="1">
      <alignment vertical="center"/>
    </xf>
    <xf numFmtId="3" fontId="33" fillId="25" borderId="0" xfId="0" applyNumberFormat="1" applyFont="1" applyFill="1" applyAlignment="1">
      <alignment vertical="center"/>
    </xf>
    <xf numFmtId="0" fontId="7" fillId="25" borderId="0" xfId="0" applyFont="1" applyFill="1" applyAlignment="1">
      <alignment vertical="center"/>
    </xf>
    <xf numFmtId="0" fontId="36" fillId="25" borderId="0" xfId="0" applyFont="1" applyFill="1" applyAlignment="1">
      <alignment vertical="center"/>
    </xf>
    <xf numFmtId="176" fontId="36" fillId="25" borderId="0" xfId="0" applyNumberFormat="1" applyFont="1" applyFill="1" applyAlignment="1">
      <alignment vertical="center"/>
    </xf>
    <xf numFmtId="0" fontId="12" fillId="25" borderId="0" xfId="0" applyFont="1" applyFill="1" applyAlignment="1">
      <alignment horizontal="left" vertical="center"/>
    </xf>
    <xf numFmtId="0" fontId="12" fillId="25" borderId="0" xfId="0" applyFont="1" applyFill="1" applyAlignment="1">
      <alignment horizontal="center" vertical="center" wrapText="1"/>
    </xf>
    <xf numFmtId="0" fontId="12" fillId="25" borderId="0" xfId="0" applyFont="1" applyFill="1" applyAlignment="1">
      <alignment vertical="center"/>
    </xf>
    <xf numFmtId="0" fontId="37" fillId="25" borderId="0" xfId="0" applyFont="1" applyFill="1" applyAlignment="1">
      <alignment horizontal="right" vertical="center"/>
    </xf>
    <xf numFmtId="0" fontId="12" fillId="25" borderId="0" xfId="0" applyFont="1" applyFill="1" applyAlignment="1">
      <alignment horizontal="center" vertical="center"/>
    </xf>
    <xf numFmtId="168" fontId="31" fillId="25" borderId="18" xfId="49" applyNumberFormat="1" applyFont="1" applyFill="1" applyBorder="1" applyAlignment="1">
      <alignment horizontal="right" vertical="center"/>
    </xf>
    <xf numFmtId="168" fontId="31" fillId="25" borderId="0" xfId="49" applyNumberFormat="1" applyFont="1" applyFill="1" applyBorder="1" applyAlignment="1">
      <alignment horizontal="right" vertical="center"/>
    </xf>
    <xf numFmtId="166" fontId="31" fillId="25" borderId="0" xfId="0" applyNumberFormat="1" applyFont="1" applyFill="1" applyAlignment="1">
      <alignment vertical="center"/>
    </xf>
    <xf numFmtId="168" fontId="31" fillId="29" borderId="0" xfId="49" applyNumberFormat="1" applyFont="1" applyFill="1" applyBorder="1" applyAlignment="1">
      <alignment horizontal="left" vertical="center"/>
    </xf>
    <xf numFmtId="0" fontId="31" fillId="25" borderId="0" xfId="0" applyFont="1" applyFill="1" applyAlignment="1">
      <alignment horizontal="center" vertical="center"/>
    </xf>
    <xf numFmtId="166" fontId="12" fillId="25" borderId="0" xfId="0" applyNumberFormat="1" applyFont="1" applyFill="1" applyAlignment="1">
      <alignment horizontal="center" vertical="center"/>
    </xf>
    <xf numFmtId="166" fontId="31" fillId="25" borderId="0" xfId="0" applyNumberFormat="1" applyFont="1" applyFill="1" applyAlignment="1">
      <alignment horizontal="center" vertical="center"/>
    </xf>
    <xf numFmtId="0" fontId="38" fillId="25" borderId="0" xfId="0" applyFont="1" applyFill="1" applyAlignment="1">
      <alignment horizontal="center" vertical="center"/>
    </xf>
    <xf numFmtId="0" fontId="12" fillId="25" borderId="19" xfId="0" applyFont="1" applyFill="1" applyBorder="1" applyAlignment="1">
      <alignment horizontal="center" vertical="center"/>
    </xf>
    <xf numFmtId="0" fontId="12" fillId="25" borderId="20" xfId="0" applyFont="1" applyFill="1" applyBorder="1" applyAlignment="1">
      <alignment horizontal="center" vertical="center"/>
    </xf>
    <xf numFmtId="0" fontId="12" fillId="25" borderId="20" xfId="0" applyFont="1" applyFill="1" applyBorder="1" applyAlignment="1">
      <alignment horizontal="center" vertical="center" wrapText="1"/>
    </xf>
    <xf numFmtId="0" fontId="12" fillId="25" borderId="21" xfId="0" applyFont="1" applyFill="1" applyBorder="1" applyAlignment="1">
      <alignment horizontal="center" vertical="center" wrapText="1"/>
    </xf>
    <xf numFmtId="0" fontId="12" fillId="25" borderId="22" xfId="0" applyFont="1" applyFill="1" applyBorder="1" applyAlignment="1">
      <alignment horizontal="center" vertical="center"/>
    </xf>
    <xf numFmtId="43" fontId="12" fillId="25" borderId="9" xfId="37" applyFont="1" applyFill="1" applyBorder="1" applyAlignment="1">
      <alignment horizontal="left" vertical="center" wrapText="1"/>
    </xf>
    <xf numFmtId="166" fontId="12" fillId="25" borderId="10" xfId="0" applyNumberFormat="1" applyFont="1" applyFill="1" applyBorder="1" applyAlignment="1">
      <alignment horizontal="right" vertical="center"/>
    </xf>
    <xf numFmtId="165" fontId="12" fillId="25" borderId="23" xfId="37" applyNumberFormat="1" applyFont="1" applyFill="1" applyBorder="1" applyAlignment="1">
      <alignment horizontal="right" vertical="center"/>
    </xf>
    <xf numFmtId="0" fontId="12" fillId="25" borderId="24" xfId="0" applyFont="1" applyFill="1" applyBorder="1" applyAlignment="1">
      <alignment horizontal="center" vertical="center"/>
    </xf>
    <xf numFmtId="0" fontId="31" fillId="25" borderId="25" xfId="0" applyFont="1" applyFill="1" applyBorder="1" applyAlignment="1">
      <alignment horizontal="center" vertical="center"/>
    </xf>
    <xf numFmtId="43" fontId="31" fillId="25" borderId="26" xfId="37" applyFont="1" applyFill="1" applyBorder="1" applyAlignment="1">
      <alignment horizontal="left" vertical="center" wrapText="1"/>
    </xf>
    <xf numFmtId="166" fontId="31" fillId="25" borderId="10" xfId="0" applyNumberFormat="1" applyFont="1" applyFill="1" applyBorder="1" applyAlignment="1">
      <alignment horizontal="right" vertical="center"/>
    </xf>
    <xf numFmtId="0" fontId="12" fillId="25" borderId="27" xfId="0" applyFont="1" applyFill="1" applyBorder="1" applyAlignment="1">
      <alignment horizontal="center" vertical="center"/>
    </xf>
    <xf numFmtId="0" fontId="31" fillId="22" borderId="0" xfId="0" applyFont="1" applyFill="1" applyAlignment="1">
      <alignment horizontal="left" vertical="center"/>
    </xf>
    <xf numFmtId="0" fontId="37" fillId="25" borderId="25" xfId="0" quotePrefix="1" applyFont="1" applyFill="1" applyBorder="1" applyAlignment="1">
      <alignment horizontal="center" vertical="center"/>
    </xf>
    <xf numFmtId="43" fontId="37" fillId="25" borderId="26" xfId="37" applyFont="1" applyFill="1" applyBorder="1" applyAlignment="1">
      <alignment horizontal="left" vertical="center" wrapText="1"/>
    </xf>
    <xf numFmtId="170" fontId="37" fillId="25" borderId="28" xfId="54" applyNumberFormat="1" applyFont="1" applyFill="1" applyBorder="1" applyAlignment="1" applyProtection="1">
      <alignment horizontal="center" vertical="center"/>
    </xf>
    <xf numFmtId="170" fontId="37" fillId="25" borderId="29" xfId="54" applyNumberFormat="1" applyFont="1" applyFill="1" applyBorder="1" applyAlignment="1" applyProtection="1">
      <alignment horizontal="left" vertical="center"/>
    </xf>
    <xf numFmtId="170" fontId="37" fillId="25" borderId="30" xfId="54" applyNumberFormat="1" applyFont="1" applyFill="1" applyBorder="1" applyAlignment="1" applyProtection="1">
      <alignment horizontal="center" vertical="center"/>
    </xf>
    <xf numFmtId="166" fontId="37" fillId="25" borderId="10" xfId="0" applyNumberFormat="1" applyFont="1" applyFill="1" applyBorder="1" applyAlignment="1">
      <alignment horizontal="right" vertical="center"/>
    </xf>
    <xf numFmtId="0" fontId="37" fillId="25" borderId="25" xfId="0" applyFont="1" applyFill="1" applyBorder="1" applyAlignment="1">
      <alignment horizontal="center" vertical="center"/>
    </xf>
    <xf numFmtId="0" fontId="12" fillId="25" borderId="25" xfId="0" applyFont="1" applyFill="1" applyBorder="1" applyAlignment="1">
      <alignment horizontal="center" vertical="center"/>
    </xf>
    <xf numFmtId="43" fontId="12" fillId="25" borderId="10" xfId="37" applyFont="1" applyFill="1" applyBorder="1" applyAlignment="1">
      <alignment horizontal="left" vertical="center" wrapText="1"/>
    </xf>
    <xf numFmtId="0" fontId="12" fillId="25" borderId="31" xfId="0" applyFont="1" applyFill="1" applyBorder="1" applyAlignment="1">
      <alignment horizontal="center" vertical="center"/>
    </xf>
    <xf numFmtId="43" fontId="31" fillId="25" borderId="10" xfId="37" applyFont="1" applyFill="1" applyBorder="1" applyAlignment="1">
      <alignment horizontal="left" vertical="center" wrapText="1"/>
    </xf>
    <xf numFmtId="166" fontId="31" fillId="25" borderId="28" xfId="0" applyNumberFormat="1" applyFont="1" applyFill="1" applyBorder="1" applyAlignment="1">
      <alignment horizontal="right" vertical="center"/>
    </xf>
    <xf numFmtId="0" fontId="31" fillId="25" borderId="31" xfId="0" applyFont="1" applyFill="1" applyBorder="1" applyAlignment="1">
      <alignment vertical="center"/>
    </xf>
    <xf numFmtId="166" fontId="31" fillId="29" borderId="10" xfId="0" applyNumberFormat="1" applyFont="1" applyFill="1" applyBorder="1" applyAlignment="1">
      <alignment horizontal="right" vertical="center"/>
    </xf>
    <xf numFmtId="38" fontId="31" fillId="25" borderId="28" xfId="0" applyNumberFormat="1" applyFont="1" applyFill="1" applyBorder="1" applyAlignment="1">
      <alignment horizontal="right" vertical="center" wrapText="1"/>
    </xf>
    <xf numFmtId="170" fontId="37" fillId="25" borderId="29" xfId="54" applyNumberFormat="1" applyFont="1" applyFill="1" applyBorder="1" applyAlignment="1" applyProtection="1">
      <alignment horizontal="right" vertical="center"/>
    </xf>
    <xf numFmtId="167" fontId="37" fillId="25" borderId="30" xfId="0" applyNumberFormat="1" applyFont="1" applyFill="1" applyBorder="1" applyAlignment="1" applyProtection="1">
      <alignment horizontal="left" vertical="center"/>
      <protection hidden="1"/>
    </xf>
    <xf numFmtId="166" fontId="12" fillId="25" borderId="28" xfId="0" applyNumberFormat="1" applyFont="1" applyFill="1" applyBorder="1" applyAlignment="1">
      <alignment horizontal="right" vertical="center"/>
    </xf>
    <xf numFmtId="166" fontId="12" fillId="22" borderId="10" xfId="0" applyNumberFormat="1" applyFont="1" applyFill="1" applyBorder="1" applyAlignment="1">
      <alignment horizontal="right" vertical="center"/>
    </xf>
    <xf numFmtId="165" fontId="31" fillId="25" borderId="0" xfId="37" applyNumberFormat="1" applyFont="1" applyFill="1" applyAlignment="1">
      <alignment vertical="center"/>
    </xf>
    <xf numFmtId="166" fontId="86" fillId="25" borderId="10" xfId="0" applyNumberFormat="1" applyFont="1" applyFill="1" applyBorder="1" applyAlignment="1">
      <alignment horizontal="center" vertical="center"/>
    </xf>
    <xf numFmtId="166" fontId="31" fillId="25" borderId="10" xfId="0" applyNumberFormat="1" applyFont="1" applyFill="1" applyBorder="1" applyAlignment="1">
      <alignment horizontal="center" vertical="center"/>
    </xf>
    <xf numFmtId="166" fontId="31" fillId="25" borderId="28" xfId="0" applyNumberFormat="1" applyFont="1" applyFill="1" applyBorder="1" applyAlignment="1">
      <alignment horizontal="center" vertical="center"/>
    </xf>
    <xf numFmtId="166" fontId="87" fillId="0" borderId="10" xfId="0" applyNumberFormat="1" applyFont="1" applyBorder="1" applyAlignment="1">
      <alignment horizontal="center" vertical="center"/>
    </xf>
    <xf numFmtId="167" fontId="88" fillId="0" borderId="30" xfId="0" applyNumberFormat="1" applyFont="1" applyBorder="1" applyAlignment="1" applyProtection="1">
      <alignment horizontal="left" vertical="center"/>
      <protection hidden="1"/>
    </xf>
    <xf numFmtId="166" fontId="31" fillId="25" borderId="31" xfId="0" applyNumberFormat="1" applyFont="1" applyFill="1" applyBorder="1" applyAlignment="1">
      <alignment horizontal="center" vertical="center"/>
    </xf>
    <xf numFmtId="170" fontId="31" fillId="25" borderId="28" xfId="54" applyNumberFormat="1" applyFont="1" applyFill="1" applyBorder="1" applyAlignment="1" applyProtection="1">
      <alignment horizontal="center" vertical="center"/>
    </xf>
    <xf numFmtId="170" fontId="37" fillId="25" borderId="29" xfId="54" applyNumberFormat="1" applyFont="1" applyFill="1" applyBorder="1" applyAlignment="1" applyProtection="1">
      <alignment vertical="center"/>
    </xf>
    <xf numFmtId="179" fontId="37" fillId="25" borderId="29" xfId="54" applyNumberFormat="1" applyFont="1" applyFill="1" applyBorder="1" applyAlignment="1" applyProtection="1">
      <alignment horizontal="right" vertical="center"/>
    </xf>
    <xf numFmtId="166" fontId="31" fillId="25" borderId="0" xfId="0" applyNumberFormat="1" applyFont="1" applyFill="1" applyAlignment="1">
      <alignment horizontal="left" vertical="center"/>
    </xf>
    <xf numFmtId="166" fontId="31" fillId="25" borderId="31" xfId="0" applyNumberFormat="1" applyFont="1" applyFill="1" applyBorder="1" applyAlignment="1">
      <alignment horizontal="right" vertical="center"/>
    </xf>
    <xf numFmtId="166" fontId="31" fillId="25" borderId="0" xfId="0" applyNumberFormat="1" applyFont="1" applyFill="1" applyAlignment="1">
      <alignment horizontal="right" vertical="center"/>
    </xf>
    <xf numFmtId="167" fontId="89" fillId="25" borderId="30" xfId="0" applyNumberFormat="1" applyFont="1" applyFill="1" applyBorder="1" applyAlignment="1" applyProtection="1">
      <alignment horizontal="left" vertical="center"/>
      <protection hidden="1"/>
    </xf>
    <xf numFmtId="43" fontId="37" fillId="25" borderId="10" xfId="37" applyFont="1" applyFill="1" applyBorder="1" applyAlignment="1">
      <alignment horizontal="left" vertical="center" wrapText="1"/>
    </xf>
    <xf numFmtId="170" fontId="89" fillId="25" borderId="28" xfId="54" applyNumberFormat="1" applyFont="1" applyFill="1" applyBorder="1" applyAlignment="1" applyProtection="1">
      <alignment horizontal="center" vertical="center"/>
    </xf>
    <xf numFmtId="170" fontId="89" fillId="25" borderId="29" xfId="54" applyNumberFormat="1" applyFont="1" applyFill="1" applyBorder="1" applyAlignment="1" applyProtection="1">
      <alignment horizontal="center" vertical="center"/>
    </xf>
    <xf numFmtId="170" fontId="89" fillId="25" borderId="30" xfId="54" applyNumberFormat="1" applyFont="1" applyFill="1" applyBorder="1" applyAlignment="1" applyProtection="1">
      <alignment horizontal="center" vertical="center"/>
    </xf>
    <xf numFmtId="166" fontId="89" fillId="25" borderId="10" xfId="0" applyNumberFormat="1" applyFont="1" applyFill="1" applyBorder="1" applyAlignment="1">
      <alignment horizontal="center" vertical="center"/>
    </xf>
    <xf numFmtId="0" fontId="12" fillId="25" borderId="28" xfId="0" applyFont="1" applyFill="1" applyBorder="1" applyAlignment="1">
      <alignment horizontal="center" vertical="center" wrapText="1"/>
    </xf>
    <xf numFmtId="171" fontId="38" fillId="25" borderId="29" xfId="0" applyNumberFormat="1" applyFont="1" applyFill="1" applyBorder="1" applyAlignment="1">
      <alignment horizontal="center" vertical="center"/>
    </xf>
    <xf numFmtId="0" fontId="38" fillId="25" borderId="30" xfId="0" applyFont="1" applyFill="1" applyBorder="1" applyAlignment="1">
      <alignment horizontal="center" vertical="center"/>
    </xf>
    <xf numFmtId="166" fontId="12" fillId="29" borderId="10" xfId="0" applyNumberFormat="1" applyFont="1" applyFill="1" applyBorder="1" applyAlignment="1">
      <alignment horizontal="right" vertical="center"/>
    </xf>
    <xf numFmtId="43" fontId="86" fillId="25" borderId="10" xfId="37" applyFont="1" applyFill="1" applyBorder="1" applyAlignment="1">
      <alignment horizontal="left" vertical="center" wrapText="1"/>
    </xf>
    <xf numFmtId="0" fontId="37" fillId="25" borderId="28" xfId="0" applyFont="1" applyFill="1" applyBorder="1" applyAlignment="1">
      <alignment horizontal="center" vertical="center" wrapText="1"/>
    </xf>
    <xf numFmtId="180" fontId="37" fillId="25" borderId="29" xfId="54" applyNumberFormat="1" applyFont="1" applyFill="1" applyBorder="1" applyAlignment="1" applyProtection="1">
      <alignment horizontal="right" vertical="center"/>
    </xf>
    <xf numFmtId="10" fontId="89" fillId="25" borderId="30" xfId="0" applyNumberFormat="1" applyFont="1" applyFill="1" applyBorder="1" applyAlignment="1" applyProtection="1">
      <alignment horizontal="left" vertical="center"/>
      <protection hidden="1"/>
    </xf>
    <xf numFmtId="181" fontId="37" fillId="25" borderId="28" xfId="54" applyNumberFormat="1" applyFont="1" applyFill="1" applyBorder="1" applyAlignment="1" applyProtection="1">
      <alignment horizontal="right" vertical="center"/>
    </xf>
    <xf numFmtId="3" fontId="37" fillId="25" borderId="29" xfId="54" applyNumberFormat="1" applyFont="1" applyFill="1" applyBorder="1" applyAlignment="1" applyProtection="1">
      <alignment horizontal="left" vertical="center"/>
    </xf>
    <xf numFmtId="166" fontId="31" fillId="25" borderId="30" xfId="0" applyNumberFormat="1" applyFont="1" applyFill="1" applyBorder="1" applyAlignment="1">
      <alignment horizontal="center" vertical="center"/>
    </xf>
    <xf numFmtId="166" fontId="37" fillId="25" borderId="31" xfId="0" applyNumberFormat="1" applyFont="1" applyFill="1" applyBorder="1" applyAlignment="1">
      <alignment horizontal="right" vertical="center"/>
    </xf>
    <xf numFmtId="166" fontId="37" fillId="25" borderId="0" xfId="0" applyNumberFormat="1" applyFont="1" applyFill="1" applyAlignment="1">
      <alignment horizontal="right" vertical="center"/>
    </xf>
    <xf numFmtId="166" fontId="37" fillId="25" borderId="30" xfId="0" applyNumberFormat="1" applyFont="1" applyFill="1" applyBorder="1" applyAlignment="1">
      <alignment horizontal="center" vertical="center"/>
    </xf>
    <xf numFmtId="166" fontId="37" fillId="25" borderId="10" xfId="0" applyNumberFormat="1" applyFont="1" applyFill="1" applyBorder="1" applyAlignment="1">
      <alignment horizontal="center" vertical="center"/>
    </xf>
    <xf numFmtId="166" fontId="37" fillId="25" borderId="28" xfId="0" applyNumberFormat="1" applyFont="1" applyFill="1" applyBorder="1" applyAlignment="1">
      <alignment horizontal="right" vertical="center"/>
    </xf>
    <xf numFmtId="3" fontId="86" fillId="25" borderId="28" xfId="0" applyNumberFormat="1" applyFont="1" applyFill="1" applyBorder="1" applyAlignment="1">
      <alignment horizontal="right" vertical="center" wrapText="1"/>
    </xf>
    <xf numFmtId="166" fontId="86" fillId="25" borderId="10" xfId="0" applyNumberFormat="1" applyFont="1" applyFill="1" applyBorder="1" applyAlignment="1">
      <alignment horizontal="right" vertical="center"/>
    </xf>
    <xf numFmtId="3" fontId="31" fillId="25" borderId="28" xfId="0" applyNumberFormat="1" applyFont="1" applyFill="1" applyBorder="1" applyAlignment="1">
      <alignment horizontal="right" vertical="center" wrapText="1"/>
    </xf>
    <xf numFmtId="182" fontId="37" fillId="25" borderId="29" xfId="54" applyNumberFormat="1" applyFont="1" applyFill="1" applyBorder="1" applyAlignment="1" applyProtection="1">
      <alignment horizontal="right" vertical="center"/>
    </xf>
    <xf numFmtId="166" fontId="31" fillId="22" borderId="10" xfId="0" applyNumberFormat="1" applyFont="1" applyFill="1" applyBorder="1" applyAlignment="1">
      <alignment horizontal="center" vertical="center"/>
    </xf>
    <xf numFmtId="167" fontId="37" fillId="22" borderId="30" xfId="0" applyNumberFormat="1" applyFont="1" applyFill="1" applyBorder="1" applyAlignment="1" applyProtection="1">
      <alignment horizontal="left" vertical="center"/>
      <protection hidden="1"/>
    </xf>
    <xf numFmtId="177" fontId="31" fillId="25" borderId="0" xfId="0" applyNumberFormat="1" applyFont="1" applyFill="1" applyAlignment="1">
      <alignment vertical="center"/>
    </xf>
    <xf numFmtId="0" fontId="31" fillId="22" borderId="25" xfId="0" applyFont="1" applyFill="1" applyBorder="1" applyAlignment="1">
      <alignment horizontal="center" vertical="center"/>
    </xf>
    <xf numFmtId="43" fontId="86" fillId="22" borderId="10" xfId="37" applyFont="1" applyFill="1" applyBorder="1" applyAlignment="1">
      <alignment horizontal="left" vertical="center" wrapText="1"/>
    </xf>
    <xf numFmtId="0" fontId="37" fillId="22" borderId="28" xfId="0" applyFont="1" applyFill="1" applyBorder="1" applyAlignment="1">
      <alignment horizontal="center" vertical="center" wrapText="1"/>
    </xf>
    <xf numFmtId="183" fontId="37" fillId="22" borderId="29" xfId="54" applyNumberFormat="1" applyFont="1" applyFill="1" applyBorder="1" applyAlignment="1" applyProtection="1">
      <alignment horizontal="right" vertical="center"/>
    </xf>
    <xf numFmtId="10" fontId="89" fillId="22" borderId="30" xfId="0" applyNumberFormat="1" applyFont="1" applyFill="1" applyBorder="1" applyAlignment="1" applyProtection="1">
      <alignment horizontal="left" vertical="center"/>
      <protection hidden="1"/>
    </xf>
    <xf numFmtId="166" fontId="86" fillId="22" borderId="10" xfId="0" applyNumberFormat="1" applyFont="1" applyFill="1" applyBorder="1" applyAlignment="1">
      <alignment horizontal="center" vertical="center"/>
    </xf>
    <xf numFmtId="166" fontId="31" fillId="22" borderId="28" xfId="0" applyNumberFormat="1" applyFont="1" applyFill="1" applyBorder="1" applyAlignment="1">
      <alignment horizontal="right" vertical="center"/>
    </xf>
    <xf numFmtId="43" fontId="38" fillId="25" borderId="10" xfId="37" applyFont="1" applyFill="1" applyBorder="1" applyAlignment="1">
      <alignment horizontal="left" vertical="center" wrapText="1"/>
    </xf>
    <xf numFmtId="166" fontId="38" fillId="25" borderId="28" xfId="0" applyNumberFormat="1" applyFont="1" applyFill="1" applyBorder="1" applyAlignment="1">
      <alignment horizontal="right" vertical="center"/>
    </xf>
    <xf numFmtId="165" fontId="31" fillId="25" borderId="0" xfId="0" applyNumberFormat="1" applyFont="1" applyFill="1" applyAlignment="1">
      <alignment vertical="center"/>
    </xf>
    <xf numFmtId="168" fontId="37" fillId="25" borderId="30" xfId="0" applyNumberFormat="1" applyFont="1" applyFill="1" applyBorder="1" applyAlignment="1" applyProtection="1">
      <alignment horizontal="left" vertical="center"/>
      <protection hidden="1"/>
    </xf>
    <xf numFmtId="0" fontId="12" fillId="25" borderId="32" xfId="0" applyFont="1" applyFill="1" applyBorder="1" applyAlignment="1">
      <alignment horizontal="center" vertical="center"/>
    </xf>
    <xf numFmtId="0" fontId="31" fillId="25" borderId="33" xfId="0" applyFont="1" applyFill="1" applyBorder="1" applyAlignment="1">
      <alignment horizontal="left" vertical="center" wrapText="1"/>
    </xf>
    <xf numFmtId="166" fontId="31" fillId="25" borderId="33" xfId="0" applyNumberFormat="1" applyFont="1" applyFill="1" applyBorder="1" applyAlignment="1">
      <alignment horizontal="right" vertical="center"/>
    </xf>
    <xf numFmtId="166" fontId="31" fillId="25" borderId="34" xfId="0" applyNumberFormat="1" applyFont="1" applyFill="1" applyBorder="1" applyAlignment="1">
      <alignment horizontal="right" vertical="center"/>
    </xf>
    <xf numFmtId="166" fontId="31" fillId="25" borderId="35" xfId="0" applyNumberFormat="1" applyFont="1" applyFill="1" applyBorder="1" applyAlignment="1">
      <alignment horizontal="right" vertical="center"/>
    </xf>
    <xf numFmtId="0" fontId="12" fillId="25" borderId="36" xfId="0" applyFont="1" applyFill="1" applyBorder="1" applyAlignment="1">
      <alignment horizontal="center" vertical="center"/>
    </xf>
    <xf numFmtId="0" fontId="12" fillId="25" borderId="37" xfId="0" applyFont="1" applyFill="1" applyBorder="1" applyAlignment="1">
      <alignment horizontal="center" vertical="center"/>
    </xf>
    <xf numFmtId="166" fontId="12" fillId="25" borderId="37" xfId="0" applyNumberFormat="1" applyFont="1" applyFill="1" applyBorder="1" applyAlignment="1">
      <alignment horizontal="right" vertical="center"/>
    </xf>
    <xf numFmtId="0" fontId="12" fillId="25" borderId="38" xfId="0" applyFont="1" applyFill="1" applyBorder="1" applyAlignment="1">
      <alignment horizontal="center" vertical="center"/>
    </xf>
    <xf numFmtId="166" fontId="12" fillId="25" borderId="0" xfId="0" applyNumberFormat="1" applyFont="1" applyFill="1" applyAlignment="1">
      <alignment horizontal="right" vertical="center"/>
    </xf>
    <xf numFmtId="185" fontId="31" fillId="25" borderId="0" xfId="54" applyNumberFormat="1" applyFont="1" applyFill="1" applyAlignment="1">
      <alignment vertical="center"/>
    </xf>
    <xf numFmtId="186" fontId="12" fillId="25" borderId="0" xfId="0" applyNumberFormat="1" applyFont="1" applyFill="1" applyAlignment="1">
      <alignment horizontal="right" vertical="center"/>
    </xf>
    <xf numFmtId="0" fontId="31" fillId="25" borderId="0" xfId="0" applyFont="1" applyFill="1" applyAlignment="1">
      <alignment horizontal="left" vertical="center"/>
    </xf>
    <xf numFmtId="187" fontId="31" fillId="25" borderId="0" xfId="54" applyNumberFormat="1" applyFont="1" applyFill="1" applyBorder="1" applyAlignment="1">
      <alignment vertical="center"/>
    </xf>
    <xf numFmtId="43" fontId="31" fillId="30" borderId="10" xfId="37" applyFont="1" applyFill="1" applyBorder="1" applyAlignment="1">
      <alignment horizontal="left" vertical="center" wrapText="1"/>
    </xf>
    <xf numFmtId="43" fontId="78" fillId="0" borderId="3" xfId="0" applyNumberFormat="1" applyFont="1" applyBorder="1" applyAlignment="1">
      <alignment vertical="center" wrapText="1"/>
    </xf>
    <xf numFmtId="166" fontId="31" fillId="25" borderId="31" xfId="0" applyNumberFormat="1" applyFont="1" applyFill="1" applyBorder="1" applyAlignment="1">
      <alignment vertical="center"/>
    </xf>
    <xf numFmtId="38" fontId="78" fillId="0" borderId="3" xfId="0" applyNumberFormat="1" applyFont="1" applyBorder="1" applyAlignment="1">
      <alignment horizontal="center" vertical="center" wrapText="1"/>
    </xf>
    <xf numFmtId="43" fontId="31" fillId="22" borderId="10" xfId="37" applyFont="1" applyFill="1" applyBorder="1" applyAlignment="1">
      <alignment horizontal="left" vertical="center" wrapText="1"/>
    </xf>
    <xf numFmtId="43" fontId="31" fillId="24" borderId="10" xfId="37" applyFont="1" applyFill="1" applyBorder="1" applyAlignment="1">
      <alignment horizontal="left" vertical="center" wrapText="1"/>
    </xf>
    <xf numFmtId="43" fontId="37" fillId="22" borderId="26" xfId="37" applyFont="1" applyFill="1" applyBorder="1" applyAlignment="1">
      <alignment horizontal="left" vertical="center" wrapText="1"/>
    </xf>
    <xf numFmtId="43" fontId="37" fillId="22" borderId="10" xfId="37" applyFont="1" applyFill="1" applyBorder="1" applyAlignment="1">
      <alignment horizontal="left" vertical="center" wrapText="1"/>
    </xf>
    <xf numFmtId="43" fontId="37" fillId="0" borderId="10" xfId="37" applyFont="1" applyFill="1" applyBorder="1" applyAlignment="1">
      <alignment horizontal="left" vertical="center" wrapText="1"/>
    </xf>
    <xf numFmtId="166" fontId="37" fillId="22" borderId="28" xfId="0" applyNumberFormat="1" applyFont="1" applyFill="1" applyBorder="1" applyAlignment="1">
      <alignment horizontal="right" vertical="center"/>
    </xf>
    <xf numFmtId="166" fontId="89" fillId="22" borderId="10" xfId="0" applyNumberFormat="1" applyFont="1" applyFill="1" applyBorder="1" applyAlignment="1">
      <alignment horizontal="center" vertical="center"/>
    </xf>
    <xf numFmtId="166" fontId="31" fillId="30" borderId="28" xfId="0" applyNumberFormat="1" applyFont="1" applyFill="1" applyBorder="1" applyAlignment="1">
      <alignment horizontal="center" vertical="center"/>
    </xf>
    <xf numFmtId="166" fontId="31" fillId="22" borderId="28" xfId="0" applyNumberFormat="1" applyFont="1" applyFill="1" applyBorder="1" applyAlignment="1">
      <alignment horizontal="center" vertical="center"/>
    </xf>
    <xf numFmtId="165" fontId="31" fillId="25" borderId="10" xfId="37" applyNumberFormat="1" applyFont="1" applyFill="1" applyBorder="1" applyAlignment="1">
      <alignment horizontal="left" vertical="center" wrapText="1"/>
    </xf>
    <xf numFmtId="165" fontId="31" fillId="22" borderId="10" xfId="37" applyNumberFormat="1" applyFont="1" applyFill="1" applyBorder="1" applyAlignment="1">
      <alignment horizontal="left" vertical="center" wrapText="1"/>
    </xf>
    <xf numFmtId="0" fontId="90" fillId="0" borderId="0" xfId="43" applyFont="1"/>
    <xf numFmtId="0" fontId="91" fillId="0" borderId="0" xfId="43" applyFont="1" applyAlignment="1">
      <alignment horizontal="center" vertical="top" wrapText="1"/>
    </xf>
    <xf numFmtId="0" fontId="91" fillId="0" borderId="0" xfId="43" applyFont="1" applyAlignment="1">
      <alignment horizontal="left" vertical="top" wrapText="1"/>
    </xf>
    <xf numFmtId="0" fontId="91" fillId="0" borderId="0" xfId="43" applyFont="1" applyAlignment="1">
      <alignment horizontal="right" vertical="top" wrapText="1"/>
    </xf>
    <xf numFmtId="0" fontId="92" fillId="0" borderId="3" xfId="43" applyFont="1" applyBorder="1" applyAlignment="1">
      <alignment horizontal="right" vertical="top" wrapText="1"/>
    </xf>
    <xf numFmtId="0" fontId="91" fillId="0" borderId="3" xfId="43" applyFont="1" applyBorder="1" applyAlignment="1">
      <alignment horizontal="center" vertical="top" wrapText="1"/>
    </xf>
    <xf numFmtId="3" fontId="91" fillId="0" borderId="0" xfId="43" applyNumberFormat="1" applyFont="1" applyAlignment="1">
      <alignment horizontal="right" vertical="top" wrapText="1"/>
    </xf>
    <xf numFmtId="0" fontId="92" fillId="0" borderId="12" xfId="43" applyFont="1" applyBorder="1" applyAlignment="1">
      <alignment horizontal="right" vertical="top" wrapText="1"/>
    </xf>
    <xf numFmtId="0" fontId="91" fillId="0" borderId="12" xfId="43" applyFont="1" applyBorder="1" applyAlignment="1">
      <alignment horizontal="center" vertical="top" wrapText="1"/>
    </xf>
    <xf numFmtId="188" fontId="92" fillId="31" borderId="3" xfId="43" applyNumberFormat="1" applyFont="1" applyFill="1" applyBorder="1" applyAlignment="1">
      <alignment horizontal="center" vertical="center" wrapText="1"/>
    </xf>
    <xf numFmtId="0" fontId="92" fillId="31" borderId="3" xfId="43" applyFont="1" applyFill="1" applyBorder="1" applyAlignment="1">
      <alignment horizontal="center" vertical="center" wrapText="1"/>
    </xf>
    <xf numFmtId="9" fontId="92" fillId="31" borderId="3" xfId="43" applyNumberFormat="1" applyFont="1" applyFill="1" applyBorder="1" applyAlignment="1">
      <alignment horizontal="center" vertical="center" wrapText="1"/>
    </xf>
    <xf numFmtId="3" fontId="92" fillId="31" borderId="3" xfId="43" applyNumberFormat="1" applyFont="1" applyFill="1" applyBorder="1" applyAlignment="1">
      <alignment horizontal="center" vertical="center" wrapText="1"/>
    </xf>
    <xf numFmtId="188" fontId="92" fillId="0" borderId="18" xfId="43" applyNumberFormat="1" applyFont="1" applyBorder="1" applyAlignment="1">
      <alignment horizontal="center" vertical="top" wrapText="1"/>
    </xf>
    <xf numFmtId="0" fontId="92" fillId="0" borderId="18" xfId="43" applyFont="1" applyBorder="1" applyAlignment="1">
      <alignment horizontal="left" vertical="top" wrapText="1"/>
    </xf>
    <xf numFmtId="0" fontId="92" fillId="0" borderId="18" xfId="43" applyFont="1" applyBorder="1" applyAlignment="1">
      <alignment horizontal="center" vertical="top" wrapText="1"/>
    </xf>
    <xf numFmtId="189" fontId="92" fillId="0" borderId="18" xfId="43" applyNumberFormat="1" applyFont="1" applyBorder="1" applyAlignment="1">
      <alignment horizontal="right" vertical="top" wrapText="1"/>
    </xf>
    <xf numFmtId="0" fontId="92" fillId="0" borderId="18" xfId="43" applyFont="1" applyBorder="1" applyAlignment="1">
      <alignment horizontal="right" vertical="top" wrapText="1"/>
    </xf>
    <xf numFmtId="3" fontId="92" fillId="0" borderId="18" xfId="43" applyNumberFormat="1" applyFont="1" applyBorder="1" applyAlignment="1">
      <alignment horizontal="right" vertical="top" wrapText="1"/>
    </xf>
    <xf numFmtId="188" fontId="92" fillId="0" borderId="5" xfId="43" applyNumberFormat="1" applyFont="1" applyBorder="1" applyAlignment="1">
      <alignment horizontal="center" vertical="top" wrapText="1"/>
    </xf>
    <xf numFmtId="0" fontId="92" fillId="0" borderId="5" xfId="43" applyFont="1" applyBorder="1" applyAlignment="1">
      <alignment horizontal="left" vertical="top" wrapText="1"/>
    </xf>
    <xf numFmtId="0" fontId="92" fillId="0" borderId="5" xfId="43" applyFont="1" applyBorder="1" applyAlignment="1">
      <alignment horizontal="center" vertical="top" wrapText="1"/>
    </xf>
    <xf numFmtId="189" fontId="92" fillId="0" borderId="5" xfId="43" applyNumberFormat="1" applyFont="1" applyBorder="1" applyAlignment="1">
      <alignment horizontal="right" vertical="top" wrapText="1"/>
    </xf>
    <xf numFmtId="0" fontId="92" fillId="0" borderId="5" xfId="43" applyFont="1" applyBorder="1" applyAlignment="1">
      <alignment horizontal="right" vertical="top" wrapText="1"/>
    </xf>
    <xf numFmtId="3" fontId="92" fillId="0" borderId="5" xfId="43" applyNumberFormat="1" applyFont="1" applyBorder="1" applyAlignment="1">
      <alignment horizontal="right" vertical="top" wrapText="1"/>
    </xf>
    <xf numFmtId="188" fontId="91" fillId="0" borderId="5" xfId="43" applyNumberFormat="1" applyFont="1" applyBorder="1" applyAlignment="1">
      <alignment horizontal="center" vertical="top" wrapText="1"/>
    </xf>
    <xf numFmtId="0" fontId="91" fillId="0" borderId="5" xfId="43" applyFont="1" applyBorder="1" applyAlignment="1">
      <alignment horizontal="left" vertical="top" wrapText="1"/>
    </xf>
    <xf numFmtId="0" fontId="91" fillId="0" borderId="5" xfId="43" applyFont="1" applyBorder="1" applyAlignment="1">
      <alignment horizontal="center" vertical="top" wrapText="1"/>
    </xf>
    <xf numFmtId="189" fontId="91" fillId="0" borderId="5" xfId="43" applyNumberFormat="1" applyFont="1" applyBorder="1" applyAlignment="1">
      <alignment horizontal="right" vertical="top" wrapText="1"/>
    </xf>
    <xf numFmtId="0" fontId="91" fillId="0" borderId="5" xfId="43" applyFont="1" applyBorder="1" applyAlignment="1">
      <alignment horizontal="right" vertical="top" wrapText="1"/>
    </xf>
    <xf numFmtId="3" fontId="91" fillId="0" borderId="5" xfId="43" applyNumberFormat="1" applyFont="1" applyBorder="1" applyAlignment="1">
      <alignment horizontal="right" vertical="top" wrapText="1"/>
    </xf>
    <xf numFmtId="168" fontId="92" fillId="0" borderId="5" xfId="43" applyNumberFormat="1" applyFont="1" applyBorder="1" applyAlignment="1">
      <alignment horizontal="right" vertical="top" wrapText="1"/>
    </xf>
    <xf numFmtId="9" fontId="91" fillId="0" borderId="5" xfId="43" applyNumberFormat="1" applyFont="1" applyBorder="1" applyAlignment="1">
      <alignment horizontal="right" vertical="top" wrapText="1"/>
    </xf>
    <xf numFmtId="168" fontId="91" fillId="0" borderId="5" xfId="43" applyNumberFormat="1" applyFont="1" applyBorder="1" applyAlignment="1">
      <alignment horizontal="right" vertical="top" wrapText="1"/>
    </xf>
    <xf numFmtId="190" fontId="91" fillId="0" borderId="5" xfId="43" applyNumberFormat="1" applyFont="1" applyBorder="1" applyAlignment="1">
      <alignment horizontal="right" vertical="top" wrapText="1"/>
    </xf>
    <xf numFmtId="10" fontId="91" fillId="0" borderId="5" xfId="43" applyNumberFormat="1" applyFont="1" applyBorder="1" applyAlignment="1">
      <alignment horizontal="right" vertical="top" wrapText="1"/>
    </xf>
    <xf numFmtId="0" fontId="91" fillId="32" borderId="5" xfId="43" applyFont="1" applyFill="1" applyBorder="1" applyAlignment="1">
      <alignment horizontal="left" vertical="top" wrapText="1"/>
    </xf>
    <xf numFmtId="191" fontId="91" fillId="0" borderId="5" xfId="43" applyNumberFormat="1" applyFont="1" applyBorder="1" applyAlignment="1">
      <alignment horizontal="right" vertical="top" wrapText="1"/>
    </xf>
    <xf numFmtId="188" fontId="91" fillId="0" borderId="6" xfId="43" applyNumberFormat="1" applyFont="1" applyBorder="1" applyAlignment="1">
      <alignment horizontal="center" vertical="top" wrapText="1"/>
    </xf>
    <xf numFmtId="0" fontId="92" fillId="0" borderId="6" xfId="43" applyFont="1" applyBorder="1" applyAlignment="1">
      <alignment horizontal="center" vertical="top" wrapText="1"/>
    </xf>
    <xf numFmtId="0" fontId="91" fillId="0" borderId="6" xfId="43" applyFont="1" applyBorder="1" applyAlignment="1">
      <alignment horizontal="center" vertical="top" wrapText="1"/>
    </xf>
    <xf numFmtId="189" fontId="91" fillId="0" borderId="6" xfId="43" applyNumberFormat="1" applyFont="1" applyBorder="1" applyAlignment="1">
      <alignment horizontal="right" vertical="top" wrapText="1"/>
    </xf>
    <xf numFmtId="0" fontId="91" fillId="0" borderId="6" xfId="43" applyFont="1" applyBorder="1" applyAlignment="1">
      <alignment horizontal="right" vertical="top" wrapText="1"/>
    </xf>
    <xf numFmtId="3" fontId="91" fillId="0" borderId="6" xfId="43" applyNumberFormat="1" applyFont="1" applyBorder="1" applyAlignment="1">
      <alignment horizontal="right" vertical="top" wrapText="1"/>
    </xf>
    <xf numFmtId="3" fontId="92" fillId="0" borderId="6" xfId="43" applyNumberFormat="1" applyFont="1" applyBorder="1" applyAlignment="1">
      <alignment horizontal="right" vertical="top" wrapText="1"/>
    </xf>
    <xf numFmtId="0" fontId="92" fillId="0" borderId="0" xfId="43" applyFont="1" applyAlignment="1">
      <alignment horizontal="center" vertical="top" wrapText="1"/>
    </xf>
    <xf numFmtId="0" fontId="11" fillId="0" borderId="0" xfId="46" applyFont="1">
      <alignment vertical="center"/>
    </xf>
    <xf numFmtId="0" fontId="47" fillId="0" borderId="0" xfId="46" applyFont="1" applyAlignment="1">
      <alignment horizontal="center" vertical="center"/>
    </xf>
    <xf numFmtId="0" fontId="10" fillId="0" borderId="0" xfId="46" applyFont="1" applyAlignment="1">
      <alignment horizontal="center" vertical="center"/>
    </xf>
    <xf numFmtId="0" fontId="11" fillId="0" borderId="0" xfId="46" applyFont="1" applyAlignment="1">
      <alignment wrapText="1"/>
    </xf>
    <xf numFmtId="0" fontId="47" fillId="0" borderId="3" xfId="46" applyFont="1" applyBorder="1" applyAlignment="1">
      <alignment horizontal="center" vertical="center" wrapText="1"/>
    </xf>
    <xf numFmtId="0" fontId="21" fillId="0" borderId="3" xfId="46" applyFont="1" applyBorder="1" applyAlignment="1">
      <alignment horizontal="center" vertical="center"/>
    </xf>
    <xf numFmtId="0" fontId="47" fillId="0" borderId="3" xfId="46" applyFont="1" applyBorder="1" applyAlignment="1">
      <alignment horizontal="left" vertical="center" wrapText="1"/>
    </xf>
    <xf numFmtId="0" fontId="21" fillId="0" borderId="3" xfId="46" applyFont="1" applyBorder="1" applyAlignment="1">
      <alignment horizontal="center" vertical="center" wrapText="1"/>
    </xf>
    <xf numFmtId="3" fontId="47" fillId="0" borderId="3" xfId="46" applyNumberFormat="1" applyFont="1" applyBorder="1" applyAlignment="1">
      <alignment horizontal="right" vertical="center" wrapText="1"/>
    </xf>
    <xf numFmtId="0" fontId="21" fillId="0" borderId="3" xfId="46" applyFont="1" applyBorder="1" applyAlignment="1">
      <alignment horizontal="left" vertical="center" wrapText="1"/>
    </xf>
    <xf numFmtId="3" fontId="21" fillId="0" borderId="3" xfId="46" applyNumberFormat="1" applyFont="1" applyBorder="1" applyAlignment="1">
      <alignment horizontal="right" vertical="center"/>
    </xf>
    <xf numFmtId="0" fontId="11" fillId="0" borderId="0" xfId="46" applyFont="1" applyAlignment="1">
      <alignment vertical="center" wrapText="1"/>
    </xf>
    <xf numFmtId="3" fontId="21" fillId="0" borderId="3" xfId="46" applyNumberFormat="1" applyFont="1" applyBorder="1" applyAlignment="1">
      <alignment horizontal="right" vertical="center" wrapText="1"/>
    </xf>
    <xf numFmtId="0" fontId="21" fillId="0" borderId="18" xfId="46" applyFont="1" applyBorder="1" applyAlignment="1">
      <alignment horizontal="center" vertical="center" wrapText="1"/>
    </xf>
    <xf numFmtId="0" fontId="21" fillId="0" borderId="18" xfId="46" applyFont="1" applyBorder="1" applyAlignment="1">
      <alignment horizontal="left" vertical="center" wrapText="1"/>
    </xf>
    <xf numFmtId="3" fontId="21" fillId="0" borderId="18" xfId="46" applyNumberFormat="1" applyFont="1" applyBorder="1" applyAlignment="1">
      <alignment horizontal="right" vertical="center"/>
    </xf>
    <xf numFmtId="0" fontId="48" fillId="0" borderId="3" xfId="46" applyFont="1" applyBorder="1" applyAlignment="1">
      <alignment horizontal="left" vertical="center" wrapText="1"/>
    </xf>
    <xf numFmtId="0" fontId="48" fillId="0" borderId="3" xfId="46" applyFont="1" applyBorder="1" applyAlignment="1">
      <alignment horizontal="center" vertical="center" wrapText="1"/>
    </xf>
    <xf numFmtId="3" fontId="48" fillId="0" borderId="3" xfId="46" applyNumberFormat="1" applyFont="1" applyBorder="1" applyAlignment="1">
      <alignment horizontal="right" vertical="center" wrapText="1"/>
    </xf>
    <xf numFmtId="3" fontId="11" fillId="0" borderId="0" xfId="46" applyNumberFormat="1" applyFont="1">
      <alignment vertical="center"/>
    </xf>
    <xf numFmtId="165" fontId="11" fillId="0" borderId="0" xfId="33" applyNumberFormat="1" applyFont="1" applyAlignment="1">
      <alignment vertical="center"/>
    </xf>
    <xf numFmtId="0" fontId="21" fillId="0" borderId="0" xfId="46" applyFont="1">
      <alignment vertical="center"/>
    </xf>
    <xf numFmtId="0" fontId="47" fillId="0" borderId="12" xfId="46" applyFont="1" applyBorder="1" applyAlignment="1">
      <alignment horizontal="center" vertical="center" wrapText="1"/>
    </xf>
    <xf numFmtId="3" fontId="47" fillId="0" borderId="12" xfId="46" applyNumberFormat="1" applyFont="1" applyBorder="1">
      <alignment vertical="center"/>
    </xf>
    <xf numFmtId="166" fontId="31" fillId="33" borderId="10" xfId="0" applyNumberFormat="1" applyFont="1" applyFill="1" applyBorder="1" applyAlignment="1">
      <alignment horizontal="center" vertical="center"/>
    </xf>
    <xf numFmtId="166" fontId="31" fillId="33" borderId="28" xfId="0" applyNumberFormat="1" applyFont="1" applyFill="1" applyBorder="1" applyAlignment="1">
      <alignment horizontal="right" vertical="center"/>
    </xf>
    <xf numFmtId="166" fontId="12" fillId="34" borderId="28" xfId="0" applyNumberFormat="1" applyFont="1" applyFill="1" applyBorder="1" applyAlignment="1">
      <alignment horizontal="right" vertical="center"/>
    </xf>
    <xf numFmtId="166" fontId="31" fillId="34" borderId="28" xfId="0" applyNumberFormat="1" applyFont="1" applyFill="1" applyBorder="1" applyAlignment="1">
      <alignment horizontal="center" vertical="center"/>
    </xf>
    <xf numFmtId="166" fontId="31" fillId="34" borderId="10" xfId="0" applyNumberFormat="1" applyFont="1" applyFill="1" applyBorder="1" applyAlignment="1">
      <alignment horizontal="center" vertical="center"/>
    </xf>
    <xf numFmtId="166" fontId="31" fillId="34" borderId="28" xfId="0" applyNumberFormat="1" applyFont="1" applyFill="1" applyBorder="1" applyAlignment="1">
      <alignment horizontal="right" vertical="center"/>
    </xf>
    <xf numFmtId="166" fontId="31" fillId="34" borderId="10" xfId="0" applyNumberFormat="1" applyFont="1" applyFill="1" applyBorder="1" applyAlignment="1">
      <alignment horizontal="right" vertical="center"/>
    </xf>
    <xf numFmtId="3" fontId="21" fillId="34" borderId="3" xfId="46" applyNumberFormat="1" applyFont="1" applyFill="1" applyBorder="1" applyAlignment="1">
      <alignment horizontal="right" vertical="center" wrapText="1"/>
    </xf>
    <xf numFmtId="166" fontId="31" fillId="35" borderId="10" xfId="0" applyNumberFormat="1" applyFont="1" applyFill="1" applyBorder="1" applyAlignment="1">
      <alignment horizontal="center" vertical="center"/>
    </xf>
    <xf numFmtId="166" fontId="12" fillId="36" borderId="10" xfId="0" applyNumberFormat="1" applyFont="1" applyFill="1" applyBorder="1" applyAlignment="1">
      <alignment horizontal="right" vertical="center"/>
    </xf>
    <xf numFmtId="166" fontId="31" fillId="36" borderId="10" xfId="0" applyNumberFormat="1" applyFont="1" applyFill="1" applyBorder="1" applyAlignment="1">
      <alignment horizontal="center" vertical="center"/>
    </xf>
    <xf numFmtId="166" fontId="31" fillId="36" borderId="28" xfId="0" applyNumberFormat="1" applyFont="1" applyFill="1" applyBorder="1" applyAlignment="1">
      <alignment horizontal="right" vertical="center"/>
    </xf>
    <xf numFmtId="166" fontId="86" fillId="36" borderId="10" xfId="0" applyNumberFormat="1" applyFont="1" applyFill="1" applyBorder="1" applyAlignment="1">
      <alignment horizontal="center" vertical="center"/>
    </xf>
    <xf numFmtId="0" fontId="21" fillId="36" borderId="3" xfId="46" applyFont="1" applyFill="1" applyBorder="1" applyAlignment="1">
      <alignment horizontal="left" vertical="center" wrapText="1"/>
    </xf>
    <xf numFmtId="0" fontId="21" fillId="36" borderId="3" xfId="46" applyFont="1" applyFill="1" applyBorder="1" applyAlignment="1">
      <alignment vertical="center" wrapText="1"/>
    </xf>
    <xf numFmtId="3" fontId="21" fillId="36" borderId="3" xfId="46" applyNumberFormat="1" applyFont="1" applyFill="1" applyBorder="1" applyAlignment="1">
      <alignment horizontal="right" vertical="center" wrapText="1"/>
    </xf>
    <xf numFmtId="188" fontId="91" fillId="22" borderId="5" xfId="43" applyNumberFormat="1" applyFont="1" applyFill="1" applyBorder="1" applyAlignment="1">
      <alignment horizontal="center" vertical="top" wrapText="1"/>
    </xf>
    <xf numFmtId="0" fontId="91" fillId="22" borderId="5" xfId="43" applyFont="1" applyFill="1" applyBorder="1" applyAlignment="1">
      <alignment horizontal="left" vertical="top" wrapText="1"/>
    </xf>
    <xf numFmtId="0" fontId="91" fillId="22" borderId="5" xfId="43" applyFont="1" applyFill="1" applyBorder="1" applyAlignment="1">
      <alignment horizontal="center" vertical="top" wrapText="1"/>
    </xf>
    <xf numFmtId="189" fontId="91" fillId="22" borderId="5" xfId="43" applyNumberFormat="1" applyFont="1" applyFill="1" applyBorder="1" applyAlignment="1">
      <alignment horizontal="right" vertical="top" wrapText="1"/>
    </xf>
    <xf numFmtId="0" fontId="91" fillId="22" borderId="5" xfId="43" applyFont="1" applyFill="1" applyBorder="1" applyAlignment="1">
      <alignment horizontal="right" vertical="top" wrapText="1"/>
    </xf>
    <xf numFmtId="3" fontId="91" fillId="22" borderId="5" xfId="43" applyNumberFormat="1" applyFont="1" applyFill="1" applyBorder="1" applyAlignment="1">
      <alignment horizontal="right" vertical="top" wrapText="1"/>
    </xf>
    <xf numFmtId="0" fontId="90" fillId="22" borderId="0" xfId="43" applyFont="1" applyFill="1"/>
    <xf numFmtId="190" fontId="91" fillId="22" borderId="5" xfId="43" applyNumberFormat="1" applyFont="1" applyFill="1" applyBorder="1" applyAlignment="1">
      <alignment horizontal="right" vertical="top" wrapText="1"/>
    </xf>
    <xf numFmtId="10" fontId="91" fillId="22" borderId="5" xfId="43" applyNumberFormat="1" applyFont="1" applyFill="1" applyBorder="1" applyAlignment="1">
      <alignment horizontal="right" vertical="top" wrapText="1"/>
    </xf>
    <xf numFmtId="168" fontId="91" fillId="22" borderId="5" xfId="43" applyNumberFormat="1" applyFont="1" applyFill="1" applyBorder="1" applyAlignment="1">
      <alignment horizontal="right" vertical="top" wrapText="1"/>
    </xf>
    <xf numFmtId="3" fontId="92" fillId="37" borderId="5" xfId="43" applyNumberFormat="1" applyFont="1" applyFill="1" applyBorder="1" applyAlignment="1">
      <alignment horizontal="right" vertical="top" wrapText="1"/>
    </xf>
    <xf numFmtId="3" fontId="91" fillId="37" borderId="5" xfId="43" applyNumberFormat="1" applyFont="1" applyFill="1" applyBorder="1" applyAlignment="1">
      <alignment horizontal="right" vertical="top" wrapText="1"/>
    </xf>
    <xf numFmtId="3" fontId="90" fillId="0" borderId="0" xfId="43" applyNumberFormat="1" applyFont="1"/>
    <xf numFmtId="0" fontId="12" fillId="0" borderId="18" xfId="0" applyFont="1" applyBorder="1" applyAlignment="1">
      <alignment horizontal="center" vertical="center" wrapText="1"/>
    </xf>
    <xf numFmtId="0" fontId="31" fillId="0" borderId="5" xfId="0" applyFont="1" applyBorder="1" applyAlignment="1">
      <alignment horizontal="center" vertical="center" wrapText="1"/>
    </xf>
    <xf numFmtId="0" fontId="31" fillId="0" borderId="5" xfId="0" applyFont="1" applyBorder="1" applyAlignment="1">
      <alignment horizontal="left" vertical="center" wrapText="1"/>
    </xf>
    <xf numFmtId="43" fontId="31" fillId="0" borderId="5" xfId="0" applyNumberFormat="1" applyFont="1" applyBorder="1" applyAlignment="1">
      <alignment horizontal="left" vertical="center" wrapText="1"/>
    </xf>
    <xf numFmtId="0" fontId="12" fillId="0" borderId="6" xfId="0" applyFont="1" applyBorder="1" applyAlignment="1">
      <alignment vertical="center" wrapText="1"/>
    </xf>
    <xf numFmtId="165" fontId="34" fillId="0" borderId="6" xfId="37" applyNumberFormat="1" applyFont="1" applyBorder="1" applyAlignment="1">
      <alignment horizontal="right" vertical="center" wrapText="1"/>
    </xf>
    <xf numFmtId="166" fontId="93" fillId="0" borderId="31" xfId="0" applyNumberFormat="1" applyFont="1" applyBorder="1" applyAlignment="1">
      <alignment horizontal="right" vertical="center"/>
    </xf>
    <xf numFmtId="166" fontId="93" fillId="0" borderId="0" xfId="0" applyNumberFormat="1" applyFont="1" applyAlignment="1">
      <alignment horizontal="right" vertical="center"/>
    </xf>
    <xf numFmtId="0" fontId="80" fillId="0" borderId="0" xfId="0" applyFont="1" applyAlignment="1">
      <alignment vertical="center"/>
    </xf>
    <xf numFmtId="0" fontId="42" fillId="0" borderId="0" xfId="0" applyFont="1" applyAlignment="1">
      <alignment vertical="center"/>
    </xf>
    <xf numFmtId="0" fontId="31" fillId="0" borderId="25" xfId="0" applyFont="1" applyBorder="1" applyAlignment="1">
      <alignment horizontal="center" vertical="center"/>
    </xf>
    <xf numFmtId="43" fontId="31" fillId="0" borderId="10" xfId="37" applyFont="1" applyFill="1" applyBorder="1" applyAlignment="1">
      <alignment horizontal="left" vertical="center" wrapText="1"/>
    </xf>
    <xf numFmtId="166" fontId="89" fillId="0" borderId="10" xfId="0" applyNumberFormat="1" applyFont="1" applyBorder="1" applyAlignment="1">
      <alignment horizontal="center" vertical="center"/>
    </xf>
    <xf numFmtId="170" fontId="89" fillId="0" borderId="28" xfId="54" applyNumberFormat="1" applyFont="1" applyFill="1" applyBorder="1" applyAlignment="1" applyProtection="1">
      <alignment horizontal="center" vertical="center"/>
    </xf>
    <xf numFmtId="170" fontId="89" fillId="0" borderId="29" xfId="54" applyNumberFormat="1" applyFont="1" applyFill="1" applyBorder="1" applyAlignment="1" applyProtection="1">
      <alignment horizontal="center" vertical="center"/>
    </xf>
    <xf numFmtId="170" fontId="89" fillId="0" borderId="30" xfId="54" applyNumberFormat="1" applyFont="1" applyFill="1" applyBorder="1" applyAlignment="1" applyProtection="1">
      <alignment horizontal="center" vertical="center"/>
    </xf>
    <xf numFmtId="0" fontId="37" fillId="0" borderId="25" xfId="0" applyFont="1" applyBorder="1" applyAlignment="1">
      <alignment horizontal="center" vertical="center"/>
    </xf>
    <xf numFmtId="3" fontId="21" fillId="22" borderId="3" xfId="46" applyNumberFormat="1" applyFont="1" applyFill="1" applyBorder="1" applyAlignment="1">
      <alignment horizontal="right" vertical="center" wrapText="1"/>
    </xf>
    <xf numFmtId="0" fontId="10" fillId="0" borderId="7" xfId="0" applyFont="1" applyBorder="1" applyAlignment="1">
      <alignment horizontal="right" vertical="center" wrapText="1"/>
    </xf>
    <xf numFmtId="165" fontId="31" fillId="0" borderId="3" xfId="37" applyNumberFormat="1" applyFont="1" applyFill="1" applyBorder="1" applyAlignment="1">
      <alignment horizontal="right" vertical="center" wrapText="1"/>
    </xf>
    <xf numFmtId="165" fontId="12" fillId="0" borderId="3" xfId="37" applyNumberFormat="1" applyFont="1" applyBorder="1" applyAlignment="1">
      <alignment horizontal="right" vertical="center" wrapText="1"/>
    </xf>
    <xf numFmtId="165" fontId="7" fillId="0" borderId="0" xfId="37" applyNumberFormat="1" applyFont="1" applyAlignment="1">
      <alignment horizontal="right" vertical="center" wrapText="1"/>
    </xf>
    <xf numFmtId="0" fontId="4" fillId="0" borderId="0" xfId="0" applyFont="1" applyAlignment="1">
      <alignment horizontal="right" vertical="center"/>
    </xf>
    <xf numFmtId="165" fontId="31" fillId="0" borderId="5" xfId="37" applyNumberFormat="1" applyFont="1" applyBorder="1" applyAlignment="1">
      <alignment horizontal="right" vertical="center" wrapText="1"/>
    </xf>
    <xf numFmtId="165" fontId="11" fillId="0" borderId="0" xfId="37" applyNumberFormat="1" applyFont="1" applyAlignment="1">
      <alignment horizontal="right" vertical="center" wrapText="1"/>
    </xf>
    <xf numFmtId="165" fontId="11" fillId="0" borderId="3" xfId="37" applyNumberFormat="1" applyFont="1" applyBorder="1" applyAlignment="1">
      <alignment horizontal="right" vertical="center" wrapText="1"/>
    </xf>
    <xf numFmtId="165" fontId="4" fillId="0" borderId="0" xfId="0" applyNumberFormat="1" applyFont="1" applyAlignment="1">
      <alignment horizontal="right"/>
    </xf>
    <xf numFmtId="0" fontId="4" fillId="0" borderId="0" xfId="0" applyFont="1" applyAlignment="1">
      <alignment horizontal="right"/>
    </xf>
    <xf numFmtId="3" fontId="52" fillId="0" borderId="0" xfId="0" applyNumberFormat="1" applyFont="1" applyAlignment="1">
      <alignment horizontal="center" vertical="center"/>
    </xf>
    <xf numFmtId="3" fontId="33" fillId="0" borderId="0" xfId="0" applyNumberFormat="1" applyFont="1" applyAlignment="1">
      <alignment horizontal="center" vertical="center" wrapText="1"/>
    </xf>
    <xf numFmtId="3" fontId="32" fillId="0" borderId="3" xfId="0" applyNumberFormat="1" applyFont="1" applyBorder="1" applyAlignment="1">
      <alignment horizontal="center" vertical="center"/>
    </xf>
    <xf numFmtId="3" fontId="32" fillId="0" borderId="3" xfId="0" applyNumberFormat="1" applyFont="1" applyBorder="1" applyAlignment="1">
      <alignment horizontal="center" vertical="center" wrapText="1"/>
    </xf>
    <xf numFmtId="3" fontId="32" fillId="0" borderId="39" xfId="0" applyNumberFormat="1" applyFont="1" applyBorder="1" applyAlignment="1">
      <alignment horizontal="center" vertical="center"/>
    </xf>
    <xf numFmtId="3" fontId="32" fillId="0" borderId="39" xfId="0" applyNumberFormat="1" applyFont="1" applyBorder="1" applyAlignment="1">
      <alignment horizontal="left" vertical="center"/>
    </xf>
    <xf numFmtId="0" fontId="33" fillId="0" borderId="39" xfId="0" applyFont="1" applyBorder="1" applyAlignment="1">
      <alignment horizontal="center" vertical="center"/>
    </xf>
    <xf numFmtId="3" fontId="32" fillId="0" borderId="39" xfId="0" applyNumberFormat="1" applyFont="1" applyBorder="1" applyAlignment="1">
      <alignment horizontal="right" vertical="center" wrapText="1"/>
    </xf>
    <xf numFmtId="3" fontId="32" fillId="0" borderId="39" xfId="0" applyNumberFormat="1" applyFont="1" applyBorder="1" applyAlignment="1">
      <alignment horizontal="center" vertical="center" wrapText="1"/>
    </xf>
    <xf numFmtId="3" fontId="94" fillId="0" borderId="39" xfId="0" applyNumberFormat="1" applyFont="1" applyBorder="1" applyAlignment="1">
      <alignment horizontal="center" vertical="center" wrapText="1"/>
    </xf>
    <xf numFmtId="0" fontId="32" fillId="0" borderId="5" xfId="0" applyFont="1" applyBorder="1" applyAlignment="1">
      <alignment horizontal="center" vertical="center"/>
    </xf>
    <xf numFmtId="0" fontId="32" fillId="0" borderId="5" xfId="0" applyFont="1" applyBorder="1" applyAlignment="1">
      <alignment vertical="center"/>
    </xf>
    <xf numFmtId="3" fontId="32" fillId="0" borderId="5" xfId="0" applyNumberFormat="1" applyFont="1" applyBorder="1" applyAlignment="1">
      <alignment vertical="center"/>
    </xf>
    <xf numFmtId="3" fontId="32" fillId="0" borderId="5" xfId="0" applyNumberFormat="1" applyFont="1" applyBorder="1" applyAlignment="1">
      <alignment horizontal="center" vertical="center"/>
    </xf>
    <xf numFmtId="0" fontId="33" fillId="0" borderId="5" xfId="0" applyFont="1" applyBorder="1" applyAlignment="1">
      <alignment horizontal="center" vertical="center"/>
    </xf>
    <xf numFmtId="0" fontId="33" fillId="0" borderId="5" xfId="0" applyFont="1" applyBorder="1" applyAlignment="1" applyProtection="1">
      <alignment vertical="center" wrapText="1"/>
      <protection locked="0"/>
    </xf>
    <xf numFmtId="165" fontId="33" fillId="0" borderId="5" xfId="29" applyNumberFormat="1" applyFont="1" applyFill="1" applyBorder="1" applyAlignment="1">
      <alignment horizontal="center" vertical="center"/>
    </xf>
    <xf numFmtId="3" fontId="94" fillId="0" borderId="5" xfId="0" applyNumberFormat="1" applyFont="1" applyBorder="1" applyAlignment="1">
      <alignment vertical="center"/>
    </xf>
    <xf numFmtId="0" fontId="33" fillId="0" borderId="5" xfId="0" applyFont="1" applyBorder="1" applyAlignment="1">
      <alignment horizontal="left" vertical="center" wrapText="1"/>
    </xf>
    <xf numFmtId="168" fontId="11" fillId="0" borderId="10" xfId="0" applyNumberFormat="1" applyFont="1" applyBorder="1" applyAlignment="1" applyProtection="1">
      <alignment horizontal="center" vertical="center"/>
      <protection locked="0"/>
    </xf>
    <xf numFmtId="193" fontId="33" fillId="0" borderId="5" xfId="0" applyNumberFormat="1" applyFont="1" applyBorder="1" applyAlignment="1">
      <alignment horizontal="center" vertical="center" wrapText="1"/>
    </xf>
    <xf numFmtId="165" fontId="33" fillId="0" borderId="5" xfId="29" applyNumberFormat="1" applyFont="1" applyFill="1" applyBorder="1" applyAlignment="1">
      <alignment vertical="center"/>
    </xf>
    <xf numFmtId="0" fontId="32" fillId="0" borderId="5" xfId="0" applyFont="1" applyBorder="1" applyAlignment="1">
      <alignment horizontal="left" vertical="center"/>
    </xf>
    <xf numFmtId="0" fontId="33" fillId="0" borderId="5" xfId="0" applyFont="1" applyBorder="1" applyAlignment="1">
      <alignment horizontal="left" vertical="center"/>
    </xf>
    <xf numFmtId="193" fontId="33" fillId="22" borderId="5" xfId="0" applyNumberFormat="1" applyFont="1" applyFill="1" applyBorder="1" applyAlignment="1">
      <alignment horizontal="center" vertical="center" wrapText="1"/>
    </xf>
    <xf numFmtId="3" fontId="33" fillId="0" borderId="5" xfId="0" applyNumberFormat="1" applyFont="1" applyBorder="1" applyAlignment="1">
      <alignment horizontal="center" vertical="center"/>
    </xf>
    <xf numFmtId="0" fontId="33" fillId="25" borderId="5" xfId="0" applyFont="1" applyFill="1" applyBorder="1" applyAlignment="1">
      <alignment horizontal="left" vertical="center" wrapText="1"/>
    </xf>
    <xf numFmtId="194" fontId="33" fillId="0" borderId="5" xfId="53" applyNumberFormat="1" applyFont="1" applyFill="1" applyBorder="1" applyAlignment="1">
      <alignment horizontal="center" vertical="center" wrapText="1"/>
    </xf>
    <xf numFmtId="194" fontId="32" fillId="0" borderId="5" xfId="53" applyNumberFormat="1" applyFont="1" applyFill="1" applyBorder="1" applyAlignment="1">
      <alignment horizontal="center" vertical="center" wrapText="1"/>
    </xf>
    <xf numFmtId="193" fontId="32" fillId="0" borderId="5" xfId="0" applyNumberFormat="1" applyFont="1" applyBorder="1" applyAlignment="1">
      <alignment horizontal="center" vertical="center"/>
    </xf>
    <xf numFmtId="165" fontId="32" fillId="0" borderId="5" xfId="29" applyNumberFormat="1" applyFont="1" applyFill="1" applyBorder="1" applyAlignment="1">
      <alignment horizontal="center" vertical="center"/>
    </xf>
    <xf numFmtId="193" fontId="33" fillId="0" borderId="5" xfId="0" applyNumberFormat="1" applyFont="1" applyBorder="1" applyAlignment="1">
      <alignment horizontal="center" vertical="center"/>
    </xf>
    <xf numFmtId="0" fontId="33" fillId="0" borderId="0" xfId="0" applyFont="1" applyAlignment="1">
      <alignment horizontal="center" vertical="center"/>
    </xf>
    <xf numFmtId="168" fontId="11" fillId="22" borderId="10" xfId="0" applyNumberFormat="1" applyFont="1" applyFill="1" applyBorder="1" applyAlignment="1" applyProtection="1">
      <alignment horizontal="center" vertical="center"/>
      <protection locked="0"/>
    </xf>
    <xf numFmtId="195" fontId="33" fillId="0" borderId="5" xfId="0" applyNumberFormat="1" applyFont="1" applyBorder="1" applyAlignment="1">
      <alignment horizontal="center" vertical="center"/>
    </xf>
    <xf numFmtId="165" fontId="33" fillId="0" borderId="5" xfId="0" applyNumberFormat="1" applyFont="1" applyBorder="1" applyAlignment="1">
      <alignment horizontal="left" vertical="center"/>
    </xf>
    <xf numFmtId="196" fontId="33" fillId="0" borderId="5" xfId="0" applyNumberFormat="1" applyFont="1" applyBorder="1" applyAlignment="1">
      <alignment horizontal="center" vertical="center" wrapText="1"/>
    </xf>
    <xf numFmtId="196" fontId="33" fillId="0" borderId="5" xfId="0" applyNumberFormat="1" applyFont="1" applyBorder="1" applyAlignment="1">
      <alignment horizontal="center" vertical="center"/>
    </xf>
    <xf numFmtId="0" fontId="33" fillId="0" borderId="5" xfId="0" applyFont="1" applyBorder="1" applyAlignment="1">
      <alignment horizontal="center" vertical="center" wrapText="1"/>
    </xf>
    <xf numFmtId="197" fontId="33" fillId="0" borderId="5" xfId="0" applyNumberFormat="1" applyFont="1" applyBorder="1" applyAlignment="1">
      <alignment horizontal="center" vertical="center"/>
    </xf>
    <xf numFmtId="0" fontId="32" fillId="0" borderId="5" xfId="0" applyFont="1" applyBorder="1" applyAlignment="1">
      <alignment horizontal="center"/>
    </xf>
    <xf numFmtId="3" fontId="32" fillId="0" borderId="5" xfId="0" applyNumberFormat="1" applyFont="1" applyBorder="1"/>
    <xf numFmtId="3" fontId="33" fillId="0" borderId="5" xfId="0" applyNumberFormat="1" applyFont="1" applyBorder="1" applyAlignment="1">
      <alignment horizontal="center"/>
    </xf>
    <xf numFmtId="0" fontId="53" fillId="0" borderId="5" xfId="0" applyFont="1" applyBorder="1" applyAlignment="1">
      <alignment horizontal="center" vertical="center" wrapText="1"/>
    </xf>
    <xf numFmtId="165" fontId="53" fillId="0" borderId="5" xfId="29" applyNumberFormat="1" applyFont="1" applyFill="1" applyBorder="1" applyAlignment="1">
      <alignment horizontal="center" vertical="center"/>
    </xf>
    <xf numFmtId="165" fontId="53" fillId="0" borderId="5" xfId="0" applyNumberFormat="1" applyFont="1" applyBorder="1" applyAlignment="1">
      <alignment vertical="center"/>
    </xf>
    <xf numFmtId="3" fontId="53" fillId="0" borderId="5" xfId="0" applyNumberFormat="1" applyFont="1" applyBorder="1" applyAlignment="1">
      <alignment vertical="center"/>
    </xf>
    <xf numFmtId="9" fontId="11" fillId="0" borderId="10" xfId="0" applyNumberFormat="1" applyFont="1" applyBorder="1" applyAlignment="1" applyProtection="1">
      <alignment horizontal="center" vertical="center"/>
      <protection locked="0"/>
    </xf>
    <xf numFmtId="165" fontId="33" fillId="0" borderId="5" xfId="0" applyNumberFormat="1" applyFont="1" applyBorder="1" applyAlignment="1">
      <alignment vertical="center"/>
    </xf>
    <xf numFmtId="3" fontId="33" fillId="0" borderId="5" xfId="0" applyNumberFormat="1" applyFont="1" applyBorder="1" applyAlignment="1">
      <alignment vertical="center"/>
    </xf>
    <xf numFmtId="10" fontId="11" fillId="0" borderId="10" xfId="0" applyNumberFormat="1" applyFont="1" applyBorder="1" applyAlignment="1" applyProtection="1">
      <alignment horizontal="center" vertical="center"/>
      <protection locked="0"/>
    </xf>
    <xf numFmtId="9" fontId="32" fillId="0" borderId="5" xfId="0" applyNumberFormat="1" applyFont="1" applyBorder="1" applyAlignment="1">
      <alignment horizontal="center"/>
    </xf>
    <xf numFmtId="0" fontId="32" fillId="0" borderId="6" xfId="0" applyFont="1" applyBorder="1" applyAlignment="1">
      <alignment horizontal="center" vertical="center"/>
    </xf>
    <xf numFmtId="3" fontId="54" fillId="0" borderId="6" xfId="0" applyNumberFormat="1" applyFont="1" applyBorder="1"/>
    <xf numFmtId="3" fontId="55" fillId="0" borderId="6" xfId="0" applyNumberFormat="1" applyFont="1" applyBorder="1" applyAlignment="1">
      <alignment horizontal="center"/>
    </xf>
    <xf numFmtId="0" fontId="32" fillId="0" borderId="0" xfId="0" applyFont="1" applyAlignment="1">
      <alignment horizontal="center" vertical="center"/>
    </xf>
    <xf numFmtId="0" fontId="32" fillId="0" borderId="0" xfId="0" applyFont="1" applyAlignment="1">
      <alignment vertical="center"/>
    </xf>
    <xf numFmtId="0" fontId="33" fillId="0" borderId="0" xfId="0" applyFont="1" applyAlignment="1">
      <alignment horizontal="center" vertical="center" wrapText="1"/>
    </xf>
    <xf numFmtId="0" fontId="32" fillId="0" borderId="0" xfId="0" applyFont="1" applyAlignment="1">
      <alignment horizontal="left" vertical="center" wrapText="1"/>
    </xf>
    <xf numFmtId="0" fontId="32" fillId="0" borderId="0" xfId="0" applyFont="1" applyAlignment="1">
      <alignment horizontal="center"/>
    </xf>
    <xf numFmtId="0" fontId="33" fillId="0" borderId="0" xfId="0" applyFont="1" applyAlignment="1">
      <alignment horizontal="center"/>
    </xf>
    <xf numFmtId="0" fontId="32" fillId="0" borderId="0" xfId="47" applyFont="1" applyAlignment="1">
      <alignment vertical="center"/>
    </xf>
    <xf numFmtId="0" fontId="32" fillId="0" borderId="0" xfId="47" applyFont="1" applyAlignment="1">
      <alignment horizontal="center" vertical="center"/>
    </xf>
    <xf numFmtId="0" fontId="32" fillId="0" borderId="0" xfId="0" applyFont="1" applyAlignment="1">
      <alignment horizontal="left"/>
    </xf>
    <xf numFmtId="200" fontId="33" fillId="0" borderId="0" xfId="0" applyNumberFormat="1" applyFont="1" applyAlignment="1">
      <alignment horizontal="right"/>
    </xf>
    <xf numFmtId="3" fontId="32" fillId="0" borderId="0" xfId="0" applyNumberFormat="1" applyFont="1" applyAlignment="1">
      <alignment horizontal="center"/>
    </xf>
    <xf numFmtId="3" fontId="33" fillId="0" borderId="0" xfId="0" applyNumberFormat="1" applyFont="1" applyAlignment="1">
      <alignment horizontal="center"/>
    </xf>
    <xf numFmtId="0" fontId="56" fillId="0" borderId="0" xfId="0" applyFont="1" applyAlignment="1">
      <alignment horizontal="center"/>
    </xf>
    <xf numFmtId="0" fontId="33" fillId="0" borderId="0" xfId="0" applyFont="1"/>
    <xf numFmtId="0" fontId="32" fillId="0" borderId="3" xfId="0" applyFont="1" applyBorder="1" applyAlignment="1">
      <alignment horizontal="center"/>
    </xf>
    <xf numFmtId="0" fontId="33" fillId="0" borderId="3" xfId="0" applyFont="1" applyBorder="1" applyAlignment="1">
      <alignment horizontal="center"/>
    </xf>
    <xf numFmtId="0" fontId="33" fillId="0" borderId="3" xfId="0" applyFont="1" applyBorder="1"/>
    <xf numFmtId="0" fontId="32" fillId="0" borderId="0" xfId="0" applyFont="1" applyAlignment="1">
      <alignment horizontal="right"/>
    </xf>
    <xf numFmtId="0" fontId="33" fillId="0" borderId="0" xfId="0" applyFont="1" applyAlignment="1">
      <alignment horizontal="left"/>
    </xf>
    <xf numFmtId="0" fontId="33" fillId="0" borderId="7" xfId="0" applyFont="1" applyBorder="1"/>
    <xf numFmtId="0" fontId="33" fillId="0" borderId="3" xfId="0" applyFont="1" applyBorder="1" applyAlignment="1">
      <alignment horizontal="center" vertical="center" wrapText="1"/>
    </xf>
    <xf numFmtId="165" fontId="33" fillId="0" borderId="3" xfId="29" applyNumberFormat="1" applyFont="1" applyFill="1" applyBorder="1" applyAlignment="1">
      <alignment horizontal="center"/>
    </xf>
    <xf numFmtId="0" fontId="33" fillId="0" borderId="3" xfId="0" applyFont="1" applyBorder="1" applyAlignment="1">
      <alignment horizontal="left"/>
    </xf>
    <xf numFmtId="3" fontId="56" fillId="0" borderId="0" xfId="0" applyNumberFormat="1" applyFont="1" applyAlignment="1">
      <alignment horizontal="center"/>
    </xf>
    <xf numFmtId="3" fontId="53" fillId="0" borderId="0" xfId="0" applyNumberFormat="1" applyFont="1" applyAlignment="1">
      <alignment horizontal="center"/>
    </xf>
    <xf numFmtId="0" fontId="33" fillId="0" borderId="4" xfId="0" applyFont="1" applyBorder="1" applyAlignment="1">
      <alignment horizontal="center" vertical="center" wrapText="1"/>
    </xf>
    <xf numFmtId="0" fontId="33" fillId="0" borderId="4" xfId="0" applyFont="1" applyBorder="1" applyAlignment="1">
      <alignment horizontal="center"/>
    </xf>
    <xf numFmtId="0" fontId="33" fillId="0" borderId="4" xfId="0" applyFont="1" applyBorder="1"/>
    <xf numFmtId="0" fontId="33" fillId="0" borderId="12" xfId="0" applyFont="1" applyBorder="1"/>
    <xf numFmtId="0" fontId="32" fillId="0" borderId="0" xfId="0" applyFont="1"/>
    <xf numFmtId="0" fontId="33" fillId="0" borderId="3" xfId="0" applyFont="1" applyBorder="1" applyAlignment="1" applyProtection="1">
      <alignment horizontal="center" vertical="center"/>
      <protection locked="0"/>
    </xf>
    <xf numFmtId="3" fontId="33" fillId="0" borderId="3" xfId="0" applyNumberFormat="1" applyFont="1" applyBorder="1" applyAlignment="1" applyProtection="1">
      <alignment horizontal="center" vertical="center"/>
      <protection locked="0"/>
    </xf>
    <xf numFmtId="202" fontId="33" fillId="0" borderId="3" xfId="0" applyNumberFormat="1" applyFont="1" applyBorder="1" applyAlignment="1" applyProtection="1">
      <alignment horizontal="center" vertical="center"/>
      <protection locked="0"/>
    </xf>
    <xf numFmtId="0" fontId="33" fillId="0" borderId="0" xfId="0" quotePrefix="1" applyFont="1"/>
    <xf numFmtId="3" fontId="33" fillId="0" borderId="0" xfId="0" applyNumberFormat="1" applyFont="1"/>
    <xf numFmtId="192" fontId="32" fillId="0" borderId="0" xfId="29" applyNumberFormat="1" applyFont="1" applyFill="1" applyAlignment="1">
      <alignment horizontal="left" vertical="center" wrapText="1"/>
    </xf>
    <xf numFmtId="3" fontId="32" fillId="0" borderId="0" xfId="0" applyNumberFormat="1" applyFont="1" applyAlignment="1">
      <alignment horizontal="center" vertical="center"/>
    </xf>
    <xf numFmtId="165" fontId="32" fillId="0" borderId="0" xfId="0" applyNumberFormat="1" applyFont="1" applyAlignment="1">
      <alignment horizontal="center" vertical="center"/>
    </xf>
    <xf numFmtId="3" fontId="32" fillId="0" borderId="0" xfId="0" applyNumberFormat="1" applyFont="1" applyAlignment="1">
      <alignment vertical="center"/>
    </xf>
    <xf numFmtId="3" fontId="32" fillId="0" borderId="0" xfId="0" applyNumberFormat="1" applyFont="1" applyAlignment="1">
      <alignment horizontal="left" vertical="center"/>
    </xf>
    <xf numFmtId="165" fontId="32" fillId="0" borderId="0" xfId="0" applyNumberFormat="1" applyFont="1" applyAlignment="1">
      <alignment vertical="center"/>
    </xf>
    <xf numFmtId="43" fontId="33" fillId="0" borderId="0" xfId="37" applyFont="1" applyAlignment="1">
      <alignment horizontal="left" vertical="center"/>
    </xf>
    <xf numFmtId="0" fontId="33" fillId="0" borderId="0" xfId="0" applyFont="1" applyAlignment="1">
      <alignment horizontal="left" vertical="center"/>
    </xf>
    <xf numFmtId="165" fontId="33" fillId="0" borderId="0" xfId="0" applyNumberFormat="1" applyFont="1" applyAlignment="1">
      <alignment horizontal="left" vertical="center"/>
    </xf>
    <xf numFmtId="175" fontId="33" fillId="0" borderId="0" xfId="37" applyNumberFormat="1" applyFont="1" applyAlignment="1">
      <alignment horizontal="left" vertical="center"/>
    </xf>
    <xf numFmtId="0" fontId="32" fillId="0" borderId="0" xfId="0" applyFont="1" applyAlignment="1">
      <alignment horizontal="left" vertical="center"/>
    </xf>
    <xf numFmtId="0" fontId="33" fillId="0" borderId="5" xfId="43" applyFont="1" applyBorder="1" applyAlignment="1">
      <alignment horizontal="center" vertical="center" wrapText="1"/>
    </xf>
    <xf numFmtId="174" fontId="33" fillId="0" borderId="0" xfId="0" applyNumberFormat="1" applyFont="1" applyAlignment="1">
      <alignment horizontal="left" vertical="center"/>
    </xf>
    <xf numFmtId="0" fontId="32" fillId="0" borderId="5" xfId="0" applyFont="1" applyBorder="1"/>
    <xf numFmtId="165" fontId="32" fillId="0" borderId="0" xfId="0" applyNumberFormat="1" applyFont="1"/>
    <xf numFmtId="0" fontId="32" fillId="0" borderId="5" xfId="0" applyFont="1" applyBorder="1" applyAlignment="1">
      <alignment horizontal="left"/>
    </xf>
    <xf numFmtId="3" fontId="32" fillId="0" borderId="0" xfId="0" applyNumberFormat="1" applyFont="1"/>
    <xf numFmtId="0" fontId="32" fillId="0" borderId="6" xfId="0" applyFont="1" applyBorder="1" applyAlignment="1">
      <alignment horizontal="left"/>
    </xf>
    <xf numFmtId="0" fontId="32" fillId="0" borderId="6" xfId="0" applyFont="1" applyBorder="1" applyAlignment="1">
      <alignment horizontal="center"/>
    </xf>
    <xf numFmtId="199" fontId="33" fillId="0" borderId="0" xfId="0" applyNumberFormat="1" applyFont="1" applyAlignment="1">
      <alignment vertical="center"/>
    </xf>
    <xf numFmtId="3" fontId="33" fillId="0" borderId="0" xfId="0" applyNumberFormat="1" applyFont="1" applyAlignment="1">
      <alignment vertical="center"/>
    </xf>
    <xf numFmtId="0" fontId="33" fillId="0" borderId="0" xfId="0" applyFont="1" applyAlignment="1">
      <alignment vertical="center"/>
    </xf>
    <xf numFmtId="174" fontId="33" fillId="0" borderId="0" xfId="0" applyNumberFormat="1" applyFont="1" applyAlignment="1">
      <alignment vertical="center"/>
    </xf>
    <xf numFmtId="3" fontId="33" fillId="0" borderId="3" xfId="0" applyNumberFormat="1" applyFont="1" applyBorder="1"/>
    <xf numFmtId="201" fontId="33" fillId="0" borderId="3" xfId="0" applyNumberFormat="1" applyFont="1" applyBorder="1"/>
    <xf numFmtId="0" fontId="33" fillId="0" borderId="12" xfId="0" applyFont="1" applyBorder="1" applyAlignment="1">
      <alignment horizontal="center"/>
    </xf>
    <xf numFmtId="0" fontId="33" fillId="22" borderId="5" xfId="0" applyFont="1" applyFill="1" applyBorder="1" applyAlignment="1">
      <alignment horizontal="center" vertical="center"/>
    </xf>
    <xf numFmtId="0" fontId="33" fillId="22" borderId="5" xfId="0" applyFont="1" applyFill="1" applyBorder="1" applyAlignment="1">
      <alignment horizontal="left" vertical="center"/>
    </xf>
    <xf numFmtId="165" fontId="33" fillId="22" borderId="5" xfId="29" applyNumberFormat="1" applyFont="1" applyFill="1" applyBorder="1" applyAlignment="1">
      <alignment vertical="center"/>
    </xf>
    <xf numFmtId="165" fontId="33" fillId="22" borderId="5" xfId="29" applyNumberFormat="1" applyFont="1" applyFill="1" applyBorder="1" applyAlignment="1">
      <alignment horizontal="center" vertical="center"/>
    </xf>
    <xf numFmtId="3" fontId="33" fillId="22" borderId="5" xfId="0" applyNumberFormat="1" applyFont="1" applyFill="1" applyBorder="1" applyAlignment="1">
      <alignment horizontal="center" vertical="center"/>
    </xf>
    <xf numFmtId="3" fontId="32" fillId="22" borderId="0" xfId="0" applyNumberFormat="1" applyFont="1" applyFill="1" applyAlignment="1">
      <alignment horizontal="left" vertical="center"/>
    </xf>
    <xf numFmtId="165" fontId="32" fillId="22" borderId="0" xfId="0" applyNumberFormat="1" applyFont="1" applyFill="1" applyAlignment="1">
      <alignment vertical="center"/>
    </xf>
    <xf numFmtId="165" fontId="32" fillId="22" borderId="0" xfId="0" applyNumberFormat="1" applyFont="1" applyFill="1" applyAlignment="1">
      <alignment horizontal="center" vertical="center"/>
    </xf>
    <xf numFmtId="3" fontId="32" fillId="22" borderId="0" xfId="0" applyNumberFormat="1" applyFont="1" applyFill="1" applyAlignment="1">
      <alignment horizontal="center" vertical="center"/>
    </xf>
    <xf numFmtId="0" fontId="32" fillId="22" borderId="0" xfId="0" applyFont="1" applyFill="1" applyAlignment="1">
      <alignment vertical="center"/>
    </xf>
    <xf numFmtId="0" fontId="33" fillId="22" borderId="5" xfId="0" applyFont="1" applyFill="1" applyBorder="1" applyAlignment="1">
      <alignment horizontal="left" vertical="center" wrapText="1"/>
    </xf>
    <xf numFmtId="194" fontId="33" fillId="22" borderId="5" xfId="53" applyNumberFormat="1" applyFont="1" applyFill="1" applyBorder="1" applyAlignment="1">
      <alignment horizontal="center" vertical="center" wrapText="1"/>
    </xf>
    <xf numFmtId="165" fontId="32" fillId="22" borderId="5" xfId="29" applyNumberFormat="1" applyFont="1" applyFill="1" applyBorder="1" applyAlignment="1">
      <alignment horizontal="left" vertical="center"/>
    </xf>
    <xf numFmtId="43" fontId="33" fillId="22" borderId="0" xfId="37" applyFont="1" applyFill="1" applyAlignment="1">
      <alignment horizontal="left" vertical="center"/>
    </xf>
    <xf numFmtId="0" fontId="33" fillId="22" borderId="0" xfId="0" applyFont="1" applyFill="1" applyAlignment="1">
      <alignment horizontal="left" vertical="center"/>
    </xf>
    <xf numFmtId="165" fontId="33" fillId="22" borderId="0" xfId="0" applyNumberFormat="1" applyFont="1" applyFill="1" applyAlignment="1">
      <alignment horizontal="left" vertical="center"/>
    </xf>
    <xf numFmtId="175" fontId="33" fillId="22" borderId="0" xfId="37" applyNumberFormat="1" applyFont="1" applyFill="1" applyAlignment="1">
      <alignment horizontal="left" vertical="center"/>
    </xf>
    <xf numFmtId="165" fontId="31" fillId="25" borderId="5" xfId="37" applyNumberFormat="1" applyFont="1" applyFill="1" applyBorder="1" applyAlignment="1">
      <alignment horizontal="right" vertical="center" wrapText="1"/>
    </xf>
    <xf numFmtId="165" fontId="32" fillId="22" borderId="5" xfId="29" applyNumberFormat="1" applyFont="1" applyFill="1" applyBorder="1" applyAlignment="1">
      <alignment horizontal="center" vertical="center"/>
    </xf>
    <xf numFmtId="0" fontId="11" fillId="0" borderId="40" xfId="0" applyFont="1" applyBorder="1" applyAlignment="1">
      <alignment horizontal="center" vertical="center" wrapText="1"/>
    </xf>
    <xf numFmtId="0" fontId="15" fillId="0" borderId="40" xfId="0" applyFont="1" applyBorder="1" applyAlignment="1">
      <alignment horizontal="center" vertical="center" wrapText="1"/>
    </xf>
    <xf numFmtId="0" fontId="11" fillId="0" borderId="40" xfId="0" applyFont="1" applyBorder="1" applyAlignment="1">
      <alignment vertical="center" wrapText="1"/>
    </xf>
    <xf numFmtId="0" fontId="57" fillId="0" borderId="0" xfId="0" applyFont="1" applyAlignment="1">
      <alignment horizontal="right" vertical="top"/>
    </xf>
    <xf numFmtId="0" fontId="33" fillId="0" borderId="0" xfId="0" applyFont="1" applyAlignment="1">
      <alignment vertical="top"/>
    </xf>
    <xf numFmtId="0" fontId="33" fillId="0" borderId="0" xfId="0" applyFont="1" applyAlignment="1">
      <alignment horizontal="right" vertical="top"/>
    </xf>
    <xf numFmtId="0" fontId="33" fillId="0" borderId="0" xfId="0" applyFont="1" applyAlignment="1">
      <alignment horizontal="center" vertical="top"/>
    </xf>
    <xf numFmtId="0" fontId="33" fillId="0" borderId="0" xfId="0" applyFont="1" applyAlignment="1">
      <alignment horizontal="left" vertical="top"/>
    </xf>
    <xf numFmtId="0" fontId="53" fillId="0" borderId="0" xfId="0" applyFont="1" applyAlignment="1">
      <alignment horizontal="right" vertical="top"/>
    </xf>
    <xf numFmtId="49" fontId="32" fillId="0" borderId="8" xfId="0" applyNumberFormat="1" applyFont="1" applyBorder="1" applyAlignment="1">
      <alignment horizontal="center" vertical="center" wrapText="1"/>
    </xf>
    <xf numFmtId="49" fontId="32" fillId="0" borderId="17" xfId="0" applyNumberFormat="1" applyFont="1" applyBorder="1" applyAlignment="1">
      <alignment horizontal="center" vertical="center" wrapText="1"/>
    </xf>
    <xf numFmtId="49" fontId="32" fillId="0" borderId="41" xfId="0" applyNumberFormat="1" applyFont="1" applyBorder="1" applyAlignment="1">
      <alignment horizontal="left" vertical="center" wrapText="1"/>
    </xf>
    <xf numFmtId="49" fontId="32" fillId="0" borderId="42" xfId="0" applyNumberFormat="1" applyFont="1" applyBorder="1" applyAlignment="1">
      <alignment horizontal="center" vertical="center" wrapText="1"/>
    </xf>
    <xf numFmtId="0" fontId="57" fillId="0" borderId="0" xfId="0" applyFont="1" applyAlignment="1">
      <alignment horizontal="right" vertical="center"/>
    </xf>
    <xf numFmtId="49" fontId="58" fillId="0" borderId="5" xfId="0" applyNumberFormat="1" applyFont="1" applyBorder="1" applyAlignment="1">
      <alignment horizontal="center" vertical="center"/>
    </xf>
    <xf numFmtId="0" fontId="58" fillId="0" borderId="5" xfId="0" applyFont="1" applyBorder="1" applyAlignment="1">
      <alignment vertical="center" wrapText="1"/>
    </xf>
    <xf numFmtId="0" fontId="58" fillId="0" borderId="5" xfId="0" applyFont="1" applyBorder="1" applyAlignment="1">
      <alignment horizontal="center" vertical="center" wrapText="1"/>
    </xf>
    <xf numFmtId="49" fontId="58" fillId="0" borderId="5" xfId="0" applyNumberFormat="1" applyFont="1" applyBorder="1" applyAlignment="1">
      <alignment vertical="center" wrapText="1"/>
    </xf>
    <xf numFmtId="203" fontId="58" fillId="0" borderId="43" xfId="0" applyNumberFormat="1" applyFont="1" applyBorder="1" applyAlignment="1">
      <alignment horizontal="right" vertical="center" wrapText="1"/>
    </xf>
    <xf numFmtId="203" fontId="58" fillId="0" borderId="44" xfId="0" applyNumberFormat="1" applyFont="1" applyBorder="1" applyAlignment="1">
      <alignment horizontal="center" vertical="center" wrapText="1"/>
    </xf>
    <xf numFmtId="203" fontId="58" fillId="0" borderId="44" xfId="0" applyNumberFormat="1" applyFont="1" applyBorder="1" applyAlignment="1">
      <alignment horizontal="left" vertical="center" wrapText="1"/>
    </xf>
    <xf numFmtId="203" fontId="58" fillId="0" borderId="44" xfId="0" applyNumberFormat="1" applyFont="1" applyBorder="1" applyAlignment="1">
      <alignment vertical="center" wrapText="1"/>
    </xf>
    <xf numFmtId="203" fontId="58" fillId="0" borderId="45" xfId="0" applyNumberFormat="1" applyFont="1" applyBorder="1" applyAlignment="1">
      <alignment horizontal="left" vertical="center" wrapText="1"/>
    </xf>
    <xf numFmtId="37" fontId="58" fillId="0" borderId="5" xfId="0" applyNumberFormat="1" applyFont="1" applyBorder="1" applyAlignment="1">
      <alignment vertical="center" wrapText="1"/>
    </xf>
    <xf numFmtId="37" fontId="59" fillId="0" borderId="0" xfId="0" applyNumberFormat="1" applyFont="1" applyAlignment="1">
      <alignment vertical="center"/>
    </xf>
    <xf numFmtId="0" fontId="59" fillId="0" borderId="0" xfId="0" applyFont="1" applyAlignment="1">
      <alignment vertical="center"/>
    </xf>
    <xf numFmtId="49" fontId="33" fillId="0" borderId="5" xfId="0" applyNumberFormat="1" applyFont="1" applyBorder="1" applyAlignment="1">
      <alignment horizontal="center" vertical="center" wrapText="1"/>
    </xf>
    <xf numFmtId="203" fontId="33" fillId="0" borderId="5" xfId="0" applyNumberFormat="1" applyFont="1" applyBorder="1" applyAlignment="1">
      <alignment horizontal="right" vertical="center" wrapText="1"/>
    </xf>
    <xf numFmtId="204" fontId="33" fillId="0" borderId="5" xfId="0" applyNumberFormat="1" applyFont="1" applyBorder="1" applyAlignment="1">
      <alignment horizontal="center" vertical="center" wrapText="1"/>
    </xf>
    <xf numFmtId="37" fontId="60" fillId="0" borderId="5" xfId="0" applyNumberFormat="1" applyFont="1" applyBorder="1" applyAlignment="1">
      <alignment vertical="center" wrapText="1"/>
    </xf>
    <xf numFmtId="37" fontId="33" fillId="0" borderId="5" xfId="0" applyNumberFormat="1" applyFont="1" applyBorder="1" applyAlignment="1">
      <alignment vertical="center" wrapText="1"/>
    </xf>
    <xf numFmtId="37" fontId="33" fillId="0" borderId="0" xfId="0" applyNumberFormat="1" applyFont="1" applyAlignment="1">
      <alignment horizontal="right" vertical="center"/>
    </xf>
    <xf numFmtId="203" fontId="58" fillId="0" borderId="5" xfId="0" applyNumberFormat="1" applyFont="1" applyBorder="1" applyAlignment="1">
      <alignment horizontal="right" vertical="center" wrapText="1"/>
    </xf>
    <xf numFmtId="203" fontId="58" fillId="0" borderId="5" xfId="0" applyNumberFormat="1" applyFont="1" applyBorder="1" applyAlignment="1">
      <alignment horizontal="center" vertical="center" wrapText="1"/>
    </xf>
    <xf numFmtId="203" fontId="58" fillId="0" borderId="44" xfId="0" applyNumberFormat="1" applyFont="1" applyBorder="1" applyAlignment="1">
      <alignment horizontal="right" vertical="center" wrapText="1"/>
    </xf>
    <xf numFmtId="49" fontId="33" fillId="0" borderId="5" xfId="0" applyNumberFormat="1" applyFont="1" applyBorder="1" applyAlignment="1">
      <alignment horizontal="center" vertical="center"/>
    </xf>
    <xf numFmtId="0" fontId="33" fillId="0" borderId="5" xfId="0" applyFont="1" applyBorder="1" applyAlignment="1">
      <alignment vertical="center" wrapText="1"/>
    </xf>
    <xf numFmtId="203" fontId="33" fillId="0" borderId="43" xfId="0" applyNumberFormat="1" applyFont="1" applyBorder="1" applyAlignment="1">
      <alignment vertical="center" wrapText="1"/>
    </xf>
    <xf numFmtId="203" fontId="33" fillId="0" borderId="5" xfId="0" applyNumberFormat="1" applyFont="1" applyBorder="1" applyAlignment="1">
      <alignment vertical="center" wrapText="1"/>
    </xf>
    <xf numFmtId="203" fontId="33" fillId="0" borderId="43" xfId="0" applyNumberFormat="1" applyFont="1" applyBorder="1" applyAlignment="1">
      <alignment horizontal="right" vertical="center" wrapText="1"/>
    </xf>
    <xf numFmtId="203" fontId="33" fillId="0" borderId="44" xfId="0" applyNumberFormat="1" applyFont="1" applyBorder="1" applyAlignment="1">
      <alignment horizontal="center" vertical="center" wrapText="1"/>
    </xf>
    <xf numFmtId="203" fontId="33" fillId="0" borderId="44" xfId="0" applyNumberFormat="1" applyFont="1" applyBorder="1" applyAlignment="1">
      <alignment horizontal="left" vertical="center" wrapText="1"/>
    </xf>
    <xf numFmtId="203" fontId="33" fillId="0" borderId="45" xfId="0" applyNumberFormat="1" applyFont="1" applyBorder="1" applyAlignment="1">
      <alignment horizontal="left" vertical="center" wrapText="1"/>
    </xf>
    <xf numFmtId="37" fontId="33" fillId="0" borderId="0" xfId="0" applyNumberFormat="1" applyFont="1" applyAlignment="1">
      <alignment vertical="center"/>
    </xf>
    <xf numFmtId="37" fontId="33" fillId="0" borderId="39" xfId="0" applyNumberFormat="1" applyFont="1" applyBorder="1" applyAlignment="1">
      <alignment vertical="center" wrapText="1"/>
    </xf>
    <xf numFmtId="49" fontId="61" fillId="0" borderId="5" xfId="0" applyNumberFormat="1" applyFont="1" applyBorder="1" applyAlignment="1">
      <alignment horizontal="center" vertical="center"/>
    </xf>
    <xf numFmtId="0" fontId="61" fillId="0" borderId="5" xfId="0" applyFont="1" applyBorder="1" applyAlignment="1">
      <alignment vertical="center" wrapText="1"/>
    </xf>
    <xf numFmtId="0" fontId="61" fillId="0" borderId="5" xfId="0" applyFont="1" applyBorder="1" applyAlignment="1">
      <alignment horizontal="center" vertical="center" wrapText="1"/>
    </xf>
    <xf numFmtId="203" fontId="61" fillId="0" borderId="5" xfId="0" applyNumberFormat="1" applyFont="1" applyBorder="1" applyAlignment="1">
      <alignment horizontal="right" vertical="center" wrapText="1"/>
    </xf>
    <xf numFmtId="203" fontId="61" fillId="0" borderId="43" xfId="0" applyNumberFormat="1" applyFont="1" applyBorder="1" applyAlignment="1">
      <alignment horizontal="right" vertical="center" wrapText="1"/>
    </xf>
    <xf numFmtId="203" fontId="61" fillId="0" borderId="44" xfId="0" applyNumberFormat="1" applyFont="1" applyBorder="1" applyAlignment="1">
      <alignment horizontal="left" vertical="center" wrapText="1"/>
    </xf>
    <xf numFmtId="203" fontId="61" fillId="0" borderId="45" xfId="0" applyNumberFormat="1" applyFont="1" applyBorder="1" applyAlignment="1">
      <alignment horizontal="left" vertical="center" wrapText="1"/>
    </xf>
    <xf numFmtId="37" fontId="61" fillId="0" borderId="39" xfId="0" applyNumberFormat="1" applyFont="1" applyBorder="1" applyAlignment="1">
      <alignment vertical="center" wrapText="1"/>
    </xf>
    <xf numFmtId="37" fontId="61" fillId="0" borderId="5" xfId="0" applyNumberFormat="1" applyFont="1" applyBorder="1" applyAlignment="1">
      <alignment vertical="center" wrapText="1"/>
    </xf>
    <xf numFmtId="203" fontId="33" fillId="0" borderId="44" xfId="0" applyNumberFormat="1" applyFont="1" applyBorder="1" applyAlignment="1">
      <alignment vertical="center" wrapText="1"/>
    </xf>
    <xf numFmtId="0" fontId="62" fillId="0" borderId="0" xfId="0" applyFont="1" applyAlignment="1">
      <alignment vertical="center"/>
    </xf>
    <xf numFmtId="203" fontId="33" fillId="0" borderId="5" xfId="0" applyNumberFormat="1" applyFont="1" applyBorder="1" applyAlignment="1">
      <alignment horizontal="center" vertical="center" wrapText="1"/>
    </xf>
    <xf numFmtId="203" fontId="58" fillId="0" borderId="5" xfId="0" applyNumberFormat="1" applyFont="1" applyBorder="1" applyAlignment="1">
      <alignment vertical="center" wrapText="1"/>
    </xf>
    <xf numFmtId="0" fontId="63" fillId="0" borderId="0" xfId="0" applyFont="1" applyAlignment="1">
      <alignment vertical="center"/>
    </xf>
    <xf numFmtId="205" fontId="33" fillId="0" borderId="5" xfId="0" applyNumberFormat="1" applyFont="1" applyBorder="1" applyAlignment="1">
      <alignment horizontal="right" vertical="center" wrapText="1"/>
    </xf>
    <xf numFmtId="205" fontId="33" fillId="0" borderId="5" xfId="0" applyNumberFormat="1" applyFont="1" applyBorder="1" applyAlignment="1">
      <alignment horizontal="center" vertical="center" wrapText="1"/>
    </xf>
    <xf numFmtId="0" fontId="33" fillId="0" borderId="43" xfId="0" applyFont="1" applyBorder="1" applyAlignment="1">
      <alignment vertical="center" wrapText="1"/>
    </xf>
    <xf numFmtId="0" fontId="33" fillId="0" borderId="44" xfId="0" applyFont="1" applyBorder="1" applyAlignment="1">
      <alignment vertical="center" wrapText="1"/>
    </xf>
    <xf numFmtId="0" fontId="33" fillId="0" borderId="45" xfId="0" applyFont="1" applyBorder="1" applyAlignment="1">
      <alignment vertical="center" wrapText="1"/>
    </xf>
    <xf numFmtId="0" fontId="33" fillId="0" borderId="44" xfId="0" applyFont="1" applyBorder="1" applyAlignment="1">
      <alignment horizontal="left" vertical="center" wrapText="1"/>
    </xf>
    <xf numFmtId="3" fontId="33" fillId="0" borderId="44" xfId="48" applyNumberFormat="1" applyFont="1" applyBorder="1" applyAlignment="1">
      <alignment horizontal="left" vertical="center"/>
    </xf>
    <xf numFmtId="0" fontId="33" fillId="0" borderId="45" xfId="0" applyFont="1" applyBorder="1" applyAlignment="1">
      <alignment horizontal="left" vertical="center" wrapText="1"/>
    </xf>
    <xf numFmtId="0" fontId="64" fillId="0" borderId="0" xfId="0" applyFont="1" applyAlignment="1">
      <alignment vertical="center"/>
    </xf>
    <xf numFmtId="0" fontId="65" fillId="0" borderId="0" xfId="0" applyFont="1" applyAlignment="1">
      <alignment vertical="center"/>
    </xf>
    <xf numFmtId="3" fontId="33" fillId="0" borderId="44" xfId="48" applyNumberFormat="1" applyFont="1" applyBorder="1" applyAlignment="1">
      <alignment horizontal="center" vertical="center"/>
    </xf>
    <xf numFmtId="3" fontId="33" fillId="0" borderId="45" xfId="48" applyNumberFormat="1" applyFont="1" applyBorder="1" applyAlignment="1">
      <alignment horizontal="left" vertical="center"/>
    </xf>
    <xf numFmtId="203" fontId="58" fillId="0" borderId="43" xfId="0" applyNumberFormat="1" applyFont="1" applyBorder="1" applyAlignment="1">
      <alignment vertical="center" wrapText="1"/>
    </xf>
    <xf numFmtId="37" fontId="66" fillId="0" borderId="0" xfId="0" applyNumberFormat="1" applyFont="1" applyAlignment="1">
      <alignment vertical="center" wrapText="1"/>
    </xf>
    <xf numFmtId="0" fontId="33" fillId="21" borderId="5" xfId="40" applyFont="1" applyFill="1" applyBorder="1" applyAlignment="1">
      <alignment vertical="center" wrapText="1"/>
    </xf>
    <xf numFmtId="0" fontId="58" fillId="0" borderId="3" xfId="0" applyFont="1" applyBorder="1" applyAlignment="1">
      <alignment horizontal="center" vertical="center"/>
    </xf>
    <xf numFmtId="0" fontId="58" fillId="0" borderId="3" xfId="0" applyFont="1" applyBorder="1" applyAlignment="1">
      <alignment vertical="center" wrapText="1"/>
    </xf>
    <xf numFmtId="0" fontId="58" fillId="0" borderId="46" xfId="0" applyFont="1" applyBorder="1" applyAlignment="1">
      <alignment vertical="center" wrapText="1"/>
    </xf>
    <xf numFmtId="0" fontId="58" fillId="0" borderId="2" xfId="0" applyFont="1" applyBorder="1" applyAlignment="1">
      <alignment vertical="center" wrapText="1"/>
    </xf>
    <xf numFmtId="0" fontId="58" fillId="0" borderId="47" xfId="0" applyFont="1" applyBorder="1" applyAlignment="1">
      <alignment vertical="center" wrapText="1"/>
    </xf>
    <xf numFmtId="37" fontId="58" fillId="0" borderId="3" xfId="0" applyNumberFormat="1" applyFont="1" applyBorder="1" applyAlignment="1">
      <alignment vertical="center" wrapText="1"/>
    </xf>
    <xf numFmtId="37" fontId="68" fillId="0" borderId="0" xfId="0" applyNumberFormat="1" applyFont="1" applyAlignment="1">
      <alignment vertical="center" wrapText="1"/>
    </xf>
    <xf numFmtId="0" fontId="60" fillId="0" borderId="0" xfId="0" applyFont="1" applyAlignment="1">
      <alignment vertical="center"/>
    </xf>
    <xf numFmtId="37" fontId="58" fillId="0" borderId="0" xfId="0" applyNumberFormat="1" applyFont="1" applyAlignment="1">
      <alignment horizontal="right" vertical="top"/>
    </xf>
    <xf numFmtId="37" fontId="70" fillId="0" borderId="0" xfId="0" applyNumberFormat="1" applyFont="1" applyAlignment="1">
      <alignment vertical="center" wrapText="1"/>
    </xf>
    <xf numFmtId="0" fontId="71" fillId="0" borderId="0" xfId="0" applyFont="1" applyAlignment="1">
      <alignment vertical="top"/>
    </xf>
    <xf numFmtId="37" fontId="58" fillId="0" borderId="0" xfId="0" applyNumberFormat="1" applyFont="1" applyAlignment="1">
      <alignment vertical="center" wrapText="1"/>
    </xf>
    <xf numFmtId="3" fontId="7" fillId="0" borderId="0" xfId="0" applyNumberFormat="1" applyFont="1" applyAlignment="1">
      <alignment horizontal="center"/>
    </xf>
    <xf numFmtId="37" fontId="33" fillId="0" borderId="0" xfId="0" applyNumberFormat="1" applyFont="1" applyAlignment="1">
      <alignment vertical="top"/>
    </xf>
    <xf numFmtId="37" fontId="33" fillId="22" borderId="5" xfId="0" applyNumberFormat="1" applyFont="1" applyFill="1" applyBorder="1" applyAlignment="1">
      <alignment vertical="center" wrapText="1"/>
    </xf>
    <xf numFmtId="43" fontId="78" fillId="0" borderId="3" xfId="0" applyNumberFormat="1" applyFont="1" applyBorder="1" applyAlignment="1">
      <alignment horizontal="left" vertical="center" wrapText="1"/>
    </xf>
    <xf numFmtId="190" fontId="33" fillId="0" borderId="43" xfId="53" applyNumberFormat="1" applyFont="1" applyFill="1" applyBorder="1" applyAlignment="1" applyProtection="1">
      <alignment vertical="center" wrapText="1"/>
      <protection locked="0"/>
    </xf>
    <xf numFmtId="190" fontId="33" fillId="0" borderId="5" xfId="53" applyNumberFormat="1" applyFont="1" applyFill="1" applyBorder="1" applyAlignment="1" applyProtection="1">
      <alignment vertical="center" wrapText="1"/>
      <protection locked="0"/>
    </xf>
    <xf numFmtId="190" fontId="33" fillId="0" borderId="43" xfId="53" applyNumberFormat="1" applyFont="1" applyFill="1" applyBorder="1" applyAlignment="1" applyProtection="1">
      <alignment horizontal="right" vertical="center" wrapText="1"/>
    </xf>
    <xf numFmtId="43" fontId="33" fillId="0" borderId="5" xfId="29" applyFont="1" applyFill="1" applyBorder="1" applyAlignment="1">
      <alignment vertical="center" wrapText="1"/>
    </xf>
    <xf numFmtId="43" fontId="61" fillId="0" borderId="5" xfId="29" applyFont="1" applyFill="1" applyBorder="1" applyAlignment="1">
      <alignment vertical="center" wrapText="1"/>
    </xf>
    <xf numFmtId="43" fontId="61" fillId="0" borderId="44" xfId="29" applyFont="1" applyFill="1" applyBorder="1" applyAlignment="1">
      <alignment horizontal="left" vertical="center" wrapText="1"/>
    </xf>
    <xf numFmtId="168" fontId="33" fillId="0" borderId="5" xfId="53" applyNumberFormat="1" applyFont="1" applyFill="1" applyBorder="1" applyAlignment="1">
      <alignment horizontal="right" vertical="center" wrapText="1"/>
    </xf>
    <xf numFmtId="43" fontId="33" fillId="0" borderId="5" xfId="29" applyFont="1" applyFill="1" applyBorder="1" applyAlignment="1">
      <alignment horizontal="center" vertical="center" wrapText="1"/>
    </xf>
    <xf numFmtId="167" fontId="33" fillId="0" borderId="43" xfId="53" applyNumberFormat="1" applyFont="1" applyFill="1" applyBorder="1" applyAlignment="1">
      <alignment horizontal="right" vertical="center" wrapText="1"/>
    </xf>
    <xf numFmtId="43" fontId="33" fillId="0" borderId="44" xfId="29" applyFont="1" applyFill="1" applyBorder="1" applyAlignment="1">
      <alignment horizontal="left" vertical="center"/>
    </xf>
    <xf numFmtId="9" fontId="33" fillId="0" borderId="5" xfId="53" applyFont="1" applyFill="1" applyBorder="1" applyAlignment="1">
      <alignment horizontal="right" vertical="center" wrapText="1"/>
    </xf>
    <xf numFmtId="9" fontId="33" fillId="0" borderId="43" xfId="53" applyFont="1" applyFill="1" applyBorder="1" applyAlignment="1">
      <alignment horizontal="right" vertical="center" wrapText="1"/>
    </xf>
    <xf numFmtId="9" fontId="33" fillId="0" borderId="5" xfId="53" applyFont="1" applyFill="1" applyBorder="1" applyAlignment="1" applyProtection="1">
      <alignment horizontal="right" vertical="center" wrapText="1"/>
      <protection locked="0"/>
    </xf>
    <xf numFmtId="165" fontId="33" fillId="0" borderId="0" xfId="29" applyNumberFormat="1" applyFont="1" applyFill="1" applyAlignment="1" applyProtection="1">
      <alignment vertical="center"/>
    </xf>
    <xf numFmtId="37" fontId="95" fillId="22" borderId="5" xfId="0" applyNumberFormat="1" applyFont="1" applyFill="1" applyBorder="1" applyAlignment="1">
      <alignment vertical="center" wrapText="1"/>
    </xf>
    <xf numFmtId="37" fontId="58" fillId="22" borderId="5" xfId="0" applyNumberFormat="1" applyFont="1" applyFill="1" applyBorder="1" applyAlignment="1">
      <alignment vertical="center" wrapText="1"/>
    </xf>
    <xf numFmtId="0" fontId="78" fillId="0" borderId="3" xfId="0" applyFont="1" applyBorder="1" applyAlignment="1">
      <alignment horizontal="left" vertical="center" wrapText="1"/>
    </xf>
    <xf numFmtId="0" fontId="79" fillId="0" borderId="0" xfId="55" applyFont="1" applyFill="1" applyAlignment="1">
      <alignment vertical="center" wrapText="1"/>
    </xf>
    <xf numFmtId="0" fontId="12" fillId="0" borderId="13" xfId="0" applyFont="1" applyBorder="1" applyAlignment="1">
      <alignment horizontal="center" vertical="center" wrapText="1"/>
    </xf>
    <xf numFmtId="0" fontId="31" fillId="0" borderId="3" xfId="0" quotePrefix="1" applyFont="1" applyBorder="1" applyAlignment="1">
      <alignment horizontal="center" vertical="center" wrapText="1"/>
    </xf>
    <xf numFmtId="3" fontId="37" fillId="0" borderId="48" xfId="0" applyNumberFormat="1" applyFont="1" applyBorder="1" applyAlignment="1">
      <alignment horizontal="right" vertical="center" wrapText="1"/>
    </xf>
    <xf numFmtId="3" fontId="37" fillId="0" borderId="49" xfId="0" applyNumberFormat="1" applyFont="1" applyBorder="1" applyAlignment="1">
      <alignment horizontal="right" vertical="center" wrapText="1"/>
    </xf>
    <xf numFmtId="3" fontId="12" fillId="0" borderId="3" xfId="0" applyNumberFormat="1" applyFont="1" applyBorder="1" applyAlignment="1">
      <alignment horizontal="center" vertical="center" wrapText="1"/>
    </xf>
    <xf numFmtId="3" fontId="12" fillId="0" borderId="3" xfId="0" applyNumberFormat="1" applyFont="1" applyBorder="1" applyAlignment="1">
      <alignment horizontal="right" vertical="center" wrapText="1"/>
    </xf>
    <xf numFmtId="0" fontId="12" fillId="0" borderId="3" xfId="0" applyFont="1" applyBorder="1" applyAlignment="1">
      <alignment horizontal="right" vertical="center" wrapText="1"/>
    </xf>
    <xf numFmtId="0" fontId="11" fillId="0" borderId="3" xfId="0" applyFont="1" applyBorder="1" applyAlignment="1">
      <alignment vertical="center" wrapText="1"/>
    </xf>
    <xf numFmtId="0" fontId="31" fillId="0" borderId="3" xfId="0" applyFont="1" applyBorder="1" applyAlignment="1">
      <alignment horizontal="left" vertical="center" wrapText="1"/>
    </xf>
    <xf numFmtId="3" fontId="11" fillId="0" borderId="3" xfId="0" applyNumberFormat="1" applyFont="1" applyBorder="1" applyAlignment="1">
      <alignment horizontal="right" vertical="center" wrapText="1"/>
    </xf>
    <xf numFmtId="3" fontId="31" fillId="0" borderId="3" xfId="0" applyNumberFormat="1" applyFont="1" applyBorder="1" applyAlignment="1">
      <alignment horizontal="right" vertical="center" wrapText="1"/>
    </xf>
    <xf numFmtId="0" fontId="31" fillId="0" borderId="3" xfId="0" quotePrefix="1" applyFont="1" applyBorder="1" applyAlignment="1">
      <alignment horizontal="left" vertical="center" wrapText="1"/>
    </xf>
    <xf numFmtId="0" fontId="20" fillId="0" borderId="0" xfId="0" applyFont="1" applyAlignment="1">
      <alignment horizontal="center" vertical="center" wrapText="1"/>
    </xf>
    <xf numFmtId="0" fontId="10" fillId="0" borderId="0" xfId="0" applyFont="1" applyAlignment="1">
      <alignment horizontal="center" vertical="center" wrapText="1"/>
    </xf>
    <xf numFmtId="0" fontId="12" fillId="0" borderId="3" xfId="0" applyFont="1" applyBorder="1" applyAlignment="1">
      <alignment horizontal="center" vertical="center" wrapText="1"/>
    </xf>
    <xf numFmtId="0" fontId="10" fillId="0" borderId="0" xfId="0" applyFont="1" applyAlignment="1">
      <alignment horizontal="center" vertical="center"/>
    </xf>
    <xf numFmtId="0" fontId="15" fillId="0" borderId="0" xfId="0" applyFont="1" applyAlignment="1">
      <alignment horizontal="center" vertical="center" wrapText="1"/>
    </xf>
    <xf numFmtId="0" fontId="34" fillId="0" borderId="6"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13" xfId="0" applyFont="1" applyBorder="1" applyAlignment="1">
      <alignment horizontal="center" vertical="center" wrapText="1"/>
    </xf>
    <xf numFmtId="0" fontId="31" fillId="0" borderId="3" xfId="0" applyFont="1" applyBorder="1" applyAlignment="1">
      <alignment horizontal="center" vertical="center" wrapText="1"/>
    </xf>
    <xf numFmtId="3" fontId="31" fillId="0" borderId="13" xfId="0" applyNumberFormat="1" applyFont="1" applyBorder="1" applyAlignment="1">
      <alignment horizontal="center" vertical="center" wrapText="1"/>
    </xf>
    <xf numFmtId="3" fontId="31" fillId="0" borderId="4" xfId="0" applyNumberFormat="1" applyFont="1" applyBorder="1" applyAlignment="1">
      <alignment horizontal="center" vertical="center" wrapText="1"/>
    </xf>
    <xf numFmtId="3" fontId="31" fillId="0" borderId="12" xfId="0" applyNumberFormat="1" applyFont="1" applyBorder="1" applyAlignment="1">
      <alignment horizontal="center" vertical="center" wrapText="1"/>
    </xf>
    <xf numFmtId="0" fontId="12" fillId="0" borderId="15" xfId="0" applyFont="1" applyBorder="1" applyAlignment="1">
      <alignment horizontal="center" vertical="center" wrapText="1"/>
    </xf>
    <xf numFmtId="0" fontId="12" fillId="0" borderId="50" xfId="0" applyFont="1" applyBorder="1" applyAlignment="1">
      <alignment horizontal="center" vertical="center" wrapText="1"/>
    </xf>
    <xf numFmtId="0" fontId="12" fillId="0" borderId="13" xfId="0" applyFont="1" applyBorder="1" applyAlignment="1">
      <alignment horizontal="center" vertical="center" wrapText="1"/>
    </xf>
    <xf numFmtId="0" fontId="12" fillId="0" borderId="56" xfId="0" applyFont="1" applyBorder="1" applyAlignment="1">
      <alignment horizontal="center" vertical="center" wrapText="1"/>
    </xf>
    <xf numFmtId="0" fontId="12" fillId="0" borderId="57" xfId="0" applyFont="1" applyBorder="1" applyAlignment="1">
      <alignment horizontal="center" vertical="center" wrapText="1"/>
    </xf>
    <xf numFmtId="0" fontId="72" fillId="0" borderId="0" xfId="0" applyFont="1" applyAlignment="1">
      <alignment horizontal="center" vertical="center" wrapText="1"/>
    </xf>
    <xf numFmtId="0" fontId="73" fillId="0" borderId="51" xfId="0" applyFont="1" applyBorder="1" applyAlignment="1">
      <alignment horizontal="center" vertical="center" wrapText="1"/>
    </xf>
    <xf numFmtId="0" fontId="73" fillId="0" borderId="0" xfId="0" applyFont="1" applyAlignment="1">
      <alignment horizontal="center" vertical="center" wrapText="1"/>
    </xf>
    <xf numFmtId="0" fontId="12" fillId="0" borderId="52" xfId="0" applyFont="1" applyBorder="1" applyAlignment="1">
      <alignment horizontal="center" vertical="center" wrapText="1"/>
    </xf>
    <xf numFmtId="0" fontId="12" fillId="0" borderId="53" xfId="0" applyFont="1" applyBorder="1" applyAlignment="1">
      <alignment horizontal="center" vertical="center" wrapText="1"/>
    </xf>
    <xf numFmtId="0" fontId="12" fillId="0" borderId="54" xfId="0" applyFont="1" applyBorder="1" applyAlignment="1">
      <alignment horizontal="center" vertical="center" wrapText="1"/>
    </xf>
    <xf numFmtId="0" fontId="12" fillId="0" borderId="55" xfId="0" applyFont="1" applyBorder="1" applyAlignment="1">
      <alignment horizontal="center" vertical="center" wrapText="1"/>
    </xf>
    <xf numFmtId="0" fontId="10" fillId="0" borderId="0" xfId="41" applyFont="1" applyAlignment="1">
      <alignment horizontal="center" vertical="center" wrapText="1"/>
    </xf>
    <xf numFmtId="0" fontId="15" fillId="0" borderId="0" xfId="41" applyFont="1" applyAlignment="1">
      <alignment horizontal="center" vertical="center" wrapText="1"/>
    </xf>
    <xf numFmtId="0" fontId="10" fillId="0" borderId="51" xfId="41" applyFont="1" applyBorder="1" applyAlignment="1">
      <alignment vertical="center" wrapText="1"/>
    </xf>
    <xf numFmtId="0" fontId="19" fillId="0" borderId="16" xfId="41" applyFont="1" applyBorder="1" applyAlignment="1">
      <alignment horizontal="center" vertical="center" wrapText="1"/>
    </xf>
    <xf numFmtId="0" fontId="12" fillId="0" borderId="8" xfId="0" applyFont="1" applyBorder="1" applyAlignment="1">
      <alignment horizontal="center" vertical="center" wrapText="1"/>
    </xf>
    <xf numFmtId="0" fontId="12" fillId="0" borderId="0" xfId="0" applyFont="1" applyAlignment="1">
      <alignment horizontal="center" vertical="center" wrapText="1"/>
    </xf>
    <xf numFmtId="3" fontId="33" fillId="0" borderId="0" xfId="0" applyNumberFormat="1" applyFont="1" applyAlignment="1">
      <alignment horizontal="center"/>
    </xf>
    <xf numFmtId="0" fontId="33" fillId="0" borderId="0" xfId="0" applyFont="1" applyAlignment="1">
      <alignment horizontal="center"/>
    </xf>
    <xf numFmtId="0" fontId="33" fillId="0" borderId="7" xfId="0" applyFont="1" applyBorder="1" applyAlignment="1">
      <alignment horizontal="center"/>
    </xf>
    <xf numFmtId="0" fontId="33" fillId="0" borderId="0" xfId="0" applyFont="1" applyAlignment="1">
      <alignment horizontal="center" wrapText="1"/>
    </xf>
    <xf numFmtId="0" fontId="32" fillId="0" borderId="0" xfId="47" applyFont="1" applyAlignment="1">
      <alignment horizontal="center" vertical="center"/>
    </xf>
    <xf numFmtId="0" fontId="32" fillId="0" borderId="0" xfId="0" applyFont="1" applyAlignment="1">
      <alignment horizontal="center" vertical="center"/>
    </xf>
    <xf numFmtId="0" fontId="32" fillId="0" borderId="0" xfId="0" applyFont="1" applyAlignment="1">
      <alignment horizontal="center" vertical="center" wrapText="1"/>
    </xf>
    <xf numFmtId="3" fontId="51" fillId="0" borderId="0" xfId="0" applyNumberFormat="1" applyFont="1" applyAlignment="1">
      <alignment horizontal="center" vertical="center"/>
    </xf>
    <xf numFmtId="3" fontId="32" fillId="0" borderId="0" xfId="0" applyNumberFormat="1" applyFont="1" applyAlignment="1">
      <alignment horizontal="center" vertical="center" wrapText="1"/>
    </xf>
    <xf numFmtId="198" fontId="32" fillId="0" borderId="5" xfId="0" applyNumberFormat="1" applyFont="1" applyBorder="1" applyAlignment="1">
      <alignment horizontal="center" vertical="center"/>
    </xf>
    <xf numFmtId="0" fontId="56" fillId="0" borderId="0" xfId="0" applyFont="1" applyAlignment="1">
      <alignment horizontal="center" vertical="center" wrapText="1"/>
    </xf>
    <xf numFmtId="203" fontId="58" fillId="0" borderId="44" xfId="0" applyNumberFormat="1" applyFont="1" applyBorder="1" applyAlignment="1">
      <alignment horizontal="center" vertical="center" wrapText="1"/>
    </xf>
    <xf numFmtId="0" fontId="51" fillId="0" borderId="0" xfId="0" applyFont="1" applyAlignment="1">
      <alignment horizontal="center" vertical="center"/>
    </xf>
    <xf numFmtId="0" fontId="52" fillId="0" borderId="0" xfId="0" applyFont="1" applyAlignment="1">
      <alignment vertical="center"/>
    </xf>
    <xf numFmtId="0" fontId="31" fillId="0" borderId="0" xfId="0" applyFont="1" applyAlignment="1">
      <alignment vertical="center"/>
    </xf>
    <xf numFmtId="49" fontId="32" fillId="0" borderId="58" xfId="0" applyNumberFormat="1" applyFont="1" applyBorder="1" applyAlignment="1">
      <alignment horizontal="center" vertical="center" wrapText="1"/>
    </xf>
    <xf numFmtId="49" fontId="32" fillId="0" borderId="59" xfId="0" applyNumberFormat="1" applyFont="1" applyBorder="1" applyAlignment="1">
      <alignment horizontal="center" vertical="center" wrapText="1"/>
    </xf>
    <xf numFmtId="203" fontId="58" fillId="0" borderId="44" xfId="0" applyNumberFormat="1" applyFont="1" applyBorder="1" applyAlignment="1">
      <alignment horizontal="left" vertical="center" wrapText="1"/>
    </xf>
    <xf numFmtId="49" fontId="33" fillId="0" borderId="43" xfId="0" applyNumberFormat="1" applyFont="1" applyBorder="1" applyAlignment="1">
      <alignment horizontal="center" vertical="center" wrapText="1"/>
    </xf>
    <xf numFmtId="49" fontId="33" fillId="0" borderId="44" xfId="0" applyNumberFormat="1" applyFont="1" applyBorder="1" applyAlignment="1">
      <alignment horizontal="center" vertical="center" wrapText="1"/>
    </xf>
    <xf numFmtId="49" fontId="33" fillId="0" borderId="45" xfId="0" applyNumberFormat="1" applyFont="1" applyBorder="1" applyAlignment="1">
      <alignment horizontal="center" vertical="center" wrapText="1"/>
    </xf>
    <xf numFmtId="203" fontId="33" fillId="0" borderId="44" xfId="0" applyNumberFormat="1" applyFont="1" applyBorder="1" applyAlignment="1">
      <alignment horizontal="center" vertical="center" wrapText="1"/>
    </xf>
    <xf numFmtId="203" fontId="33" fillId="0" borderId="43" xfId="0" applyNumberFormat="1" applyFont="1" applyBorder="1" applyAlignment="1">
      <alignment horizontal="center" vertical="center" wrapText="1"/>
    </xf>
    <xf numFmtId="203" fontId="33" fillId="0" borderId="45" xfId="0" applyNumberFormat="1" applyFont="1" applyBorder="1" applyAlignment="1">
      <alignment horizontal="center" vertical="center" wrapText="1"/>
    </xf>
    <xf numFmtId="203" fontId="61" fillId="0" borderId="44" xfId="0" applyNumberFormat="1" applyFont="1" applyBorder="1" applyAlignment="1">
      <alignment horizontal="center" vertical="center" wrapText="1"/>
    </xf>
    <xf numFmtId="0" fontId="69" fillId="0" borderId="46" xfId="0" applyFont="1" applyBorder="1" applyAlignment="1">
      <alignment horizontal="center" vertical="center" wrapText="1"/>
    </xf>
    <xf numFmtId="0" fontId="69" fillId="0" borderId="2" xfId="0" applyFont="1" applyBorder="1" applyAlignment="1">
      <alignment horizontal="center" vertical="center" wrapText="1"/>
    </xf>
    <xf numFmtId="0" fontId="69" fillId="0" borderId="47" xfId="0" applyFont="1" applyBorder="1" applyAlignment="1">
      <alignment horizontal="center" vertical="center" wrapText="1"/>
    </xf>
    <xf numFmtId="0" fontId="58" fillId="0" borderId="2" xfId="0" applyFont="1" applyBorder="1" applyAlignment="1">
      <alignment horizontal="center" vertical="center" wrapText="1"/>
    </xf>
    <xf numFmtId="0" fontId="58" fillId="0" borderId="47" xfId="0" applyFont="1" applyBorder="1" applyAlignment="1">
      <alignment horizontal="center" vertical="center" wrapText="1"/>
    </xf>
    <xf numFmtId="0" fontId="8" fillId="0" borderId="0" xfId="0" applyFont="1" applyAlignment="1">
      <alignment horizontal="center" vertical="center" wrapText="1"/>
    </xf>
    <xf numFmtId="3" fontId="31" fillId="25" borderId="28" xfId="0" applyNumberFormat="1" applyFont="1" applyFill="1" applyBorder="1" applyAlignment="1">
      <alignment horizontal="center" vertical="center" wrapText="1"/>
    </xf>
    <xf numFmtId="3" fontId="31" fillId="25" borderId="29" xfId="0" applyNumberFormat="1" applyFont="1" applyFill="1" applyBorder="1" applyAlignment="1">
      <alignment horizontal="center" vertical="center" wrapText="1"/>
    </xf>
    <xf numFmtId="3" fontId="31" fillId="25" borderId="30" xfId="0" applyNumberFormat="1" applyFont="1" applyFill="1" applyBorder="1" applyAlignment="1">
      <alignment horizontal="center" vertical="center" wrapText="1"/>
    </xf>
    <xf numFmtId="0" fontId="12" fillId="25" borderId="10" xfId="0" applyFont="1" applyFill="1" applyBorder="1" applyAlignment="1">
      <alignment horizontal="center" vertical="center" wrapText="1"/>
    </xf>
    <xf numFmtId="184" fontId="31" fillId="25" borderId="10" xfId="0" applyNumberFormat="1" applyFont="1" applyFill="1" applyBorder="1" applyAlignment="1">
      <alignment horizontal="center" vertical="center"/>
    </xf>
    <xf numFmtId="172" fontId="31" fillId="25" borderId="33" xfId="0" applyNumberFormat="1" applyFont="1" applyFill="1" applyBorder="1" applyAlignment="1">
      <alignment horizontal="center" vertical="center"/>
    </xf>
    <xf numFmtId="0" fontId="31" fillId="25" borderId="37" xfId="0" applyFont="1" applyFill="1" applyBorder="1" applyAlignment="1">
      <alignment horizontal="center" vertical="center"/>
    </xf>
    <xf numFmtId="170" fontId="89" fillId="25" borderId="28" xfId="54" applyNumberFormat="1" applyFont="1" applyFill="1" applyBorder="1" applyAlignment="1" applyProtection="1">
      <alignment horizontal="center" vertical="center"/>
    </xf>
    <xf numFmtId="170" fontId="89" fillId="25" borderId="29" xfId="54" applyNumberFormat="1" applyFont="1" applyFill="1" applyBorder="1" applyAlignment="1" applyProtection="1">
      <alignment horizontal="center" vertical="center"/>
    </xf>
    <xf numFmtId="170" fontId="89" fillId="25" borderId="30" xfId="54" applyNumberFormat="1" applyFont="1" applyFill="1" applyBorder="1" applyAlignment="1" applyProtection="1">
      <alignment horizontal="center" vertical="center"/>
    </xf>
    <xf numFmtId="38" fontId="86" fillId="25" borderId="28" xfId="0" applyNumberFormat="1" applyFont="1" applyFill="1" applyBorder="1" applyAlignment="1">
      <alignment horizontal="center" vertical="center" wrapText="1"/>
    </xf>
    <xf numFmtId="38" fontId="86" fillId="25" borderId="29" xfId="0" applyNumberFormat="1" applyFont="1" applyFill="1" applyBorder="1" applyAlignment="1">
      <alignment horizontal="center" vertical="center" wrapText="1"/>
    </xf>
    <xf numFmtId="38" fontId="86" fillId="25" borderId="30" xfId="0" applyNumberFormat="1" applyFont="1" applyFill="1" applyBorder="1" applyAlignment="1">
      <alignment horizontal="center" vertical="center" wrapText="1"/>
    </xf>
    <xf numFmtId="3" fontId="86" fillId="25" borderId="28" xfId="0" applyNumberFormat="1" applyFont="1" applyFill="1" applyBorder="1" applyAlignment="1">
      <alignment horizontal="center" vertical="center" wrapText="1"/>
    </xf>
    <xf numFmtId="3" fontId="86" fillId="25" borderId="29" xfId="0" applyNumberFormat="1" applyFont="1" applyFill="1" applyBorder="1" applyAlignment="1">
      <alignment horizontal="center" vertical="center" wrapText="1"/>
    </xf>
    <xf numFmtId="3" fontId="86" fillId="25" borderId="30" xfId="0" applyNumberFormat="1" applyFont="1" applyFill="1" applyBorder="1" applyAlignment="1">
      <alignment horizontal="center" vertical="center" wrapText="1"/>
    </xf>
    <xf numFmtId="38" fontId="37" fillId="25" borderId="28" xfId="0" applyNumberFormat="1" applyFont="1" applyFill="1" applyBorder="1" applyAlignment="1">
      <alignment horizontal="center" vertical="center" wrapText="1"/>
    </xf>
    <xf numFmtId="38" fontId="37" fillId="25" borderId="29" xfId="0" applyNumberFormat="1" applyFont="1" applyFill="1" applyBorder="1" applyAlignment="1">
      <alignment horizontal="center" vertical="center" wrapText="1"/>
    </xf>
    <xf numFmtId="38" fontId="89" fillId="25" borderId="28" xfId="0" applyNumberFormat="1" applyFont="1" applyFill="1" applyBorder="1" applyAlignment="1">
      <alignment horizontal="center" vertical="center" wrapText="1"/>
    </xf>
    <xf numFmtId="38" fontId="89" fillId="25" borderId="29" xfId="0" applyNumberFormat="1" applyFont="1" applyFill="1" applyBorder="1" applyAlignment="1">
      <alignment horizontal="center" vertical="center" wrapText="1"/>
    </xf>
    <xf numFmtId="38" fontId="89" fillId="25" borderId="30" xfId="0" applyNumberFormat="1" applyFont="1" applyFill="1" applyBorder="1" applyAlignment="1">
      <alignment horizontal="center" vertical="center" wrapText="1"/>
    </xf>
    <xf numFmtId="170" fontId="89" fillId="0" borderId="28" xfId="54" applyNumberFormat="1" applyFont="1" applyFill="1" applyBorder="1" applyAlignment="1" applyProtection="1">
      <alignment horizontal="center" vertical="center"/>
    </xf>
    <xf numFmtId="170" fontId="89" fillId="0" borderId="29" xfId="54" applyNumberFormat="1" applyFont="1" applyFill="1" applyBorder="1" applyAlignment="1" applyProtection="1">
      <alignment horizontal="center" vertical="center"/>
    </xf>
    <xf numFmtId="170" fontId="89" fillId="0" borderId="30" xfId="54" applyNumberFormat="1" applyFont="1" applyFill="1" applyBorder="1" applyAlignment="1" applyProtection="1">
      <alignment horizontal="center" vertical="center"/>
    </xf>
    <xf numFmtId="170" fontId="37" fillId="25" borderId="10" xfId="54" applyNumberFormat="1" applyFont="1" applyFill="1" applyBorder="1" applyAlignment="1" applyProtection="1">
      <alignment horizontal="center" vertical="center"/>
    </xf>
    <xf numFmtId="0" fontId="37" fillId="25" borderId="28" xfId="0" applyFont="1" applyFill="1" applyBorder="1" applyAlignment="1">
      <alignment horizontal="center" vertical="center" wrapText="1"/>
    </xf>
    <xf numFmtId="0" fontId="37" fillId="25" borderId="29" xfId="0" applyFont="1" applyFill="1" applyBorder="1" applyAlignment="1">
      <alignment horizontal="center" vertical="center" wrapText="1"/>
    </xf>
    <xf numFmtId="0" fontId="37" fillId="25" borderId="30" xfId="0" applyFont="1" applyFill="1" applyBorder="1" applyAlignment="1">
      <alignment horizontal="center" vertical="center" wrapText="1"/>
    </xf>
    <xf numFmtId="170" fontId="37" fillId="25" borderId="28" xfId="54" applyNumberFormat="1" applyFont="1" applyFill="1" applyBorder="1" applyAlignment="1" applyProtection="1">
      <alignment horizontal="center" vertical="center"/>
    </xf>
    <xf numFmtId="170" fontId="37" fillId="25" borderId="29" xfId="54" applyNumberFormat="1" applyFont="1" applyFill="1" applyBorder="1" applyAlignment="1" applyProtection="1">
      <alignment horizontal="center" vertical="center"/>
    </xf>
    <xf numFmtId="170" fontId="37" fillId="25" borderId="30" xfId="54" applyNumberFormat="1" applyFont="1" applyFill="1" applyBorder="1" applyAlignment="1" applyProtection="1">
      <alignment horizontal="center" vertical="center"/>
    </xf>
    <xf numFmtId="38" fontId="87" fillId="0" borderId="28" xfId="0" applyNumberFormat="1" applyFont="1" applyBorder="1" applyAlignment="1">
      <alignment horizontal="right" vertical="center" wrapText="1"/>
    </xf>
    <xf numFmtId="38" fontId="87" fillId="0" borderId="29" xfId="0" applyNumberFormat="1" applyFont="1" applyBorder="1" applyAlignment="1">
      <alignment horizontal="right" vertical="center" wrapText="1"/>
    </xf>
    <xf numFmtId="0" fontId="12" fillId="25" borderId="28" xfId="0" applyFont="1" applyFill="1" applyBorder="1" applyAlignment="1">
      <alignment horizontal="center" vertical="center" wrapText="1"/>
    </xf>
    <xf numFmtId="0" fontId="12" fillId="25" borderId="29" xfId="0" applyFont="1" applyFill="1" applyBorder="1" applyAlignment="1">
      <alignment horizontal="center" vertical="center" wrapText="1"/>
    </xf>
    <xf numFmtId="0" fontId="12" fillId="25" borderId="30" xfId="0" applyFont="1" applyFill="1" applyBorder="1" applyAlignment="1">
      <alignment horizontal="center" vertical="center" wrapText="1"/>
    </xf>
    <xf numFmtId="38" fontId="87" fillId="0" borderId="28" xfId="0" applyNumberFormat="1" applyFont="1" applyBorder="1" applyAlignment="1">
      <alignment horizontal="center" vertical="center" wrapText="1"/>
    </xf>
    <xf numFmtId="38" fontId="87" fillId="0" borderId="29" xfId="0" applyNumberFormat="1" applyFont="1" applyBorder="1" applyAlignment="1">
      <alignment horizontal="center" vertical="center" wrapText="1"/>
    </xf>
    <xf numFmtId="38" fontId="87" fillId="0" borderId="30" xfId="0" applyNumberFormat="1" applyFont="1" applyBorder="1" applyAlignment="1">
      <alignment horizontal="center" vertical="center" wrapText="1"/>
    </xf>
    <xf numFmtId="4" fontId="12" fillId="25" borderId="0" xfId="0" applyNumberFormat="1" applyFont="1" applyFill="1" applyAlignment="1">
      <alignment horizontal="center" vertical="center"/>
    </xf>
    <xf numFmtId="0" fontId="37" fillId="25" borderId="0" xfId="0" applyFont="1" applyFill="1" applyAlignment="1">
      <alignment horizontal="right" vertical="center"/>
    </xf>
    <xf numFmtId="0" fontId="12" fillId="25" borderId="20" xfId="0" applyFont="1" applyFill="1" applyBorder="1" applyAlignment="1">
      <alignment horizontal="center" vertical="center"/>
    </xf>
    <xf numFmtId="173" fontId="37" fillId="25" borderId="9" xfId="0" applyNumberFormat="1" applyFont="1" applyFill="1" applyBorder="1" applyAlignment="1">
      <alignment horizontal="center" vertical="center"/>
    </xf>
    <xf numFmtId="0" fontId="96" fillId="0" borderId="12" xfId="43" applyFont="1" applyBorder="1" applyAlignment="1">
      <alignment horizontal="left" vertical="top" wrapText="1"/>
    </xf>
    <xf numFmtId="0" fontId="99" fillId="0" borderId="0" xfId="43" applyFont="1" applyAlignment="1">
      <alignment horizontal="center" vertical="top" wrapText="1"/>
    </xf>
    <xf numFmtId="0" fontId="92" fillId="0" borderId="0" xfId="43" applyFont="1" applyAlignment="1">
      <alignment horizontal="center" vertical="top" wrapText="1"/>
    </xf>
    <xf numFmtId="3" fontId="97" fillId="0" borderId="0" xfId="43" applyNumberFormat="1" applyFont="1" applyAlignment="1">
      <alignment horizontal="right" vertical="top" wrapText="1"/>
    </xf>
    <xf numFmtId="0" fontId="100" fillId="0" borderId="0" xfId="43" applyFont="1" applyAlignment="1">
      <alignment horizontal="center" vertical="top" wrapText="1"/>
    </xf>
    <xf numFmtId="0" fontId="96" fillId="0" borderId="3" xfId="43" applyFont="1" applyBorder="1" applyAlignment="1">
      <alignment horizontal="left" vertical="top" wrapText="1"/>
    </xf>
    <xf numFmtId="3" fontId="91" fillId="0" borderId="0" xfId="43" applyNumberFormat="1" applyFont="1" applyAlignment="1">
      <alignment horizontal="center" vertical="top" wrapText="1"/>
    </xf>
    <xf numFmtId="188" fontId="98" fillId="0" borderId="3" xfId="43" applyNumberFormat="1" applyFont="1" applyBorder="1" applyAlignment="1">
      <alignment horizontal="center" vertical="top" wrapText="1"/>
    </xf>
    <xf numFmtId="3" fontId="92" fillId="0" borderId="0" xfId="43" applyNumberFormat="1" applyFont="1" applyAlignment="1">
      <alignment horizontal="center" vertical="top" wrapText="1"/>
    </xf>
    <xf numFmtId="0" fontId="49" fillId="0" borderId="46" xfId="46" applyFont="1" applyBorder="1" applyAlignment="1">
      <alignment horizontal="center" vertical="center" wrapText="1"/>
    </xf>
    <xf numFmtId="0" fontId="11" fillId="0" borderId="2" xfId="46" applyFont="1" applyBorder="1" applyAlignment="1">
      <alignment horizontal="center" vertical="center" wrapText="1"/>
    </xf>
    <xf numFmtId="0" fontId="11" fillId="0" borderId="47" xfId="46" applyFont="1" applyBorder="1" applyAlignment="1">
      <alignment horizontal="center" vertical="center" wrapText="1"/>
    </xf>
    <xf numFmtId="0" fontId="12" fillId="0" borderId="0" xfId="46" applyFont="1" applyAlignment="1">
      <alignment horizontal="center" vertical="center"/>
    </xf>
    <xf numFmtId="0" fontId="47" fillId="0" borderId="0" xfId="46" applyFont="1" applyAlignment="1">
      <alignment horizontal="center" vertical="center"/>
    </xf>
    <xf numFmtId="0" fontId="10" fillId="0" borderId="0" xfId="46" applyFont="1" applyAlignment="1">
      <alignment horizontal="center" vertical="center" wrapText="1"/>
    </xf>
    <xf numFmtId="0" fontId="10" fillId="0" borderId="0" xfId="46" applyFont="1" applyAlignment="1">
      <alignment horizontal="center" vertical="center"/>
    </xf>
    <xf numFmtId="0" fontId="47" fillId="0" borderId="3" xfId="46" applyFont="1" applyBorder="1" applyAlignment="1">
      <alignment horizontal="center" vertical="center"/>
    </xf>
    <xf numFmtId="0" fontId="11" fillId="0" borderId="3" xfId="46" applyFont="1" applyBorder="1">
      <alignment vertical="center"/>
    </xf>
    <xf numFmtId="0" fontId="47" fillId="0" borderId="3" xfId="46" applyFont="1" applyBorder="1" applyAlignment="1">
      <alignment horizontal="center" vertical="center" wrapText="1"/>
    </xf>
    <xf numFmtId="0" fontId="11" fillId="0" borderId="3" xfId="46" applyFont="1" applyBorder="1" applyAlignment="1">
      <alignment horizontal="center" vertical="center" wrapText="1"/>
    </xf>
    <xf numFmtId="0" fontId="49" fillId="0" borderId="0" xfId="46" applyFont="1" applyAlignment="1">
      <alignment horizontal="center"/>
    </xf>
    <xf numFmtId="0" fontId="11" fillId="0" borderId="0" xfId="46" applyFont="1" applyAlignment="1">
      <alignment wrapText="1"/>
    </xf>
    <xf numFmtId="0" fontId="8" fillId="0" borderId="0" xfId="46" applyFont="1" applyAlignment="1">
      <alignment horizontal="center"/>
    </xf>
    <xf numFmtId="0" fontId="50" fillId="0" borderId="0" xfId="46" applyFont="1" applyAlignment="1">
      <alignment horizontal="center" wrapText="1"/>
    </xf>
    <xf numFmtId="0" fontId="7" fillId="0" borderId="0" xfId="46" applyFont="1">
      <alignment vertical="center"/>
    </xf>
    <xf numFmtId="0" fontId="8" fillId="0" borderId="0" xfId="46" applyFont="1" applyAlignment="1">
      <alignment horizontal="center" vertical="center"/>
    </xf>
  </cellXfs>
  <cellStyles count="58">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_DuAnKT ngay 11-2-2006" xfId="7" xr:uid="{D1FF9F37-294F-7241-9852-54B71E45097F}"/>
    <cellStyle name="40% - Accent1" xfId="8" builtinId="31" customBuiltin="1"/>
    <cellStyle name="40% - Accent2" xfId="9" builtinId="35" customBuiltin="1"/>
    <cellStyle name="40% - Accent3" xfId="10" builtinId="39" customBuiltin="1"/>
    <cellStyle name="40% - Accent4" xfId="11" builtinId="43" customBuiltin="1"/>
    <cellStyle name="40% - Accent5" xfId="12" builtinId="47" customBuiltin="1"/>
    <cellStyle name="40% - Accent6" xfId="13" builtinId="51" customBuiltin="1"/>
    <cellStyle name="60% - Accent1" xfId="14" builtinId="32" customBuiltin="1"/>
    <cellStyle name="60% - Accent2" xfId="15" builtinId="36" customBuiltin="1"/>
    <cellStyle name="60% - Accent3" xfId="16" builtinId="40" customBuiltin="1"/>
    <cellStyle name="60% - Accent4" xfId="17" builtinId="44" customBuiltin="1"/>
    <cellStyle name="60% - Accent5" xfId="18" builtinId="48" customBuiltin="1"/>
    <cellStyle name="60% - Accent6" xfId="19" builtinId="52" customBuiltin="1"/>
    <cellStyle name="Accent1" xfId="20" builtinId="29" customBuiltin="1"/>
    <cellStyle name="Accent2" xfId="21" builtinId="33" customBuiltin="1"/>
    <cellStyle name="Accent3" xfId="22" builtinId="37" customBuiltin="1"/>
    <cellStyle name="Accent4" xfId="23" builtinId="41" customBuiltin="1"/>
    <cellStyle name="Accent5" xfId="24" builtinId="45" customBuiltin="1"/>
    <cellStyle name="Accent6" xfId="25" builtinId="49" customBuiltin="1"/>
    <cellStyle name="Comma" xfId="37" builtinId="3"/>
    <cellStyle name="Comma 10 2" xfId="26" xr:uid="{F85A263F-CEAD-BF4D-82AD-C8CB8C7D8406}"/>
    <cellStyle name="Comma 15" xfId="27" xr:uid="{27EA69F2-E21F-3441-9DFA-269BAF99EB39}"/>
    <cellStyle name="Comma 2" xfId="28" xr:uid="{13391A25-0B73-1E42-B42A-89D36A774A4B}"/>
    <cellStyle name="Comma 2 4 3" xfId="29" xr:uid="{CEC6A33F-9458-5C4F-A4D1-CF5DD21C8298}"/>
    <cellStyle name="Comma 3" xfId="30" xr:uid="{FCE06FD2-B7E2-524D-8EE2-2EE9BB747035}"/>
    <cellStyle name="Comma 4" xfId="31" xr:uid="{6816FA1B-8FB6-F74A-9C61-C83B10D0D6E5}"/>
    <cellStyle name="Comma 5" xfId="32" xr:uid="{9EAFD386-DA52-5644-9111-D0707E289C94}"/>
    <cellStyle name="Comma 6" xfId="33" xr:uid="{DC53D6A5-F4D0-0E4C-A746-54DA093BCEF6}"/>
    <cellStyle name="Comma 7 3" xfId="34" xr:uid="{3853F858-3319-EE45-B451-2AF7BE121532}"/>
    <cellStyle name="Comma 9" xfId="35" xr:uid="{8223FBC7-6392-6649-BECD-00E36617A726}"/>
    <cellStyle name="Comma 9 3" xfId="36" xr:uid="{64DF3099-39B5-DA48-9F32-17A3B5558B6B}"/>
    <cellStyle name="Currency" xfId="57" builtinId="4"/>
    <cellStyle name="Header1" xfId="38" xr:uid="{235DAE9F-C4A3-004A-9150-86A37BA7502E}"/>
    <cellStyle name="Header2" xfId="39" xr:uid="{9C904103-0396-0241-B306-890116BDA1E3}"/>
    <cellStyle name="Hyperlink" xfId="55" builtinId="8"/>
    <cellStyle name="Normal" xfId="0" builtinId="0"/>
    <cellStyle name="Normal 17" xfId="40" xr:uid="{855F78DE-5CC1-664D-BF79-BE3CC79509DD}"/>
    <cellStyle name="Normal 2" xfId="41" xr:uid="{2E3352FE-EFF0-E840-A732-2FB87E7FF75B}"/>
    <cellStyle name="Normal 2 2" xfId="42" xr:uid="{FC50A406-8D13-B447-9C24-A8DCB82489EE}"/>
    <cellStyle name="Normal 3" xfId="43" xr:uid="{EC81F411-91D0-244E-A2BA-A0EDB9AEC7AC}"/>
    <cellStyle name="Normal 3 2" xfId="44" xr:uid="{28EC4983-E43E-4F47-BE98-FCB00058E307}"/>
    <cellStyle name="Normal 4" xfId="45" xr:uid="{B8D99BEF-F965-8743-87E0-62031D128837}"/>
    <cellStyle name="Normal 5" xfId="46" xr:uid="{E177C6FC-6210-9F4A-8789-03DE37570A0C}"/>
    <cellStyle name="Normal 9" xfId="47" xr:uid="{BE2952DD-882D-A746-8CC4-53C7D9FBDB35}"/>
    <cellStyle name="Normal_THDT 381" xfId="48" xr:uid="{1438B6AD-FF67-0B48-9E6E-D4C5F0282782}"/>
    <cellStyle name="Percent" xfId="54" builtinId="5"/>
    <cellStyle name="Percent 10" xfId="49" xr:uid="{29DEB437-DBF2-3A4D-8719-3406D421523E}"/>
    <cellStyle name="Percent 3" xfId="50" xr:uid="{81024649-73B3-2848-87D2-F9A494D2F802}"/>
    <cellStyle name="Percent 3 2" xfId="51" xr:uid="{980ED481-FED7-3845-8E13-8C0A055AA009}"/>
    <cellStyle name="Percent 4" xfId="52" xr:uid="{E86B3B5B-AEE1-C243-AF31-8E826C70FB1E}"/>
    <cellStyle name="Percent 5 2" xfId="53" xr:uid="{A94B0884-8375-9149-8952-CA308890D3A0}"/>
    <cellStyle name="Style 1" xfId="56" xr:uid="{447320C4-26CB-6C41-8B59-424AE55AC1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04.xml"/><Relationship Id="rId299" Type="http://schemas.openxmlformats.org/officeDocument/2006/relationships/externalLink" Target="externalLinks/externalLink286.xml"/><Relationship Id="rId21" Type="http://schemas.openxmlformats.org/officeDocument/2006/relationships/externalLink" Target="externalLinks/externalLink8.xml"/><Relationship Id="rId63" Type="http://schemas.openxmlformats.org/officeDocument/2006/relationships/externalLink" Target="externalLinks/externalLink50.xml"/><Relationship Id="rId159" Type="http://schemas.openxmlformats.org/officeDocument/2006/relationships/externalLink" Target="externalLinks/externalLink146.xml"/><Relationship Id="rId324" Type="http://schemas.openxmlformats.org/officeDocument/2006/relationships/externalLink" Target="externalLinks/externalLink311.xml"/><Relationship Id="rId366" Type="http://schemas.openxmlformats.org/officeDocument/2006/relationships/externalLink" Target="externalLinks/externalLink353.xml"/><Relationship Id="rId170" Type="http://schemas.openxmlformats.org/officeDocument/2006/relationships/externalLink" Target="externalLinks/externalLink157.xml"/><Relationship Id="rId226" Type="http://schemas.openxmlformats.org/officeDocument/2006/relationships/externalLink" Target="externalLinks/externalLink213.xml"/><Relationship Id="rId268" Type="http://schemas.openxmlformats.org/officeDocument/2006/relationships/externalLink" Target="externalLinks/externalLink255.xml"/><Relationship Id="rId32" Type="http://schemas.openxmlformats.org/officeDocument/2006/relationships/externalLink" Target="externalLinks/externalLink19.xml"/><Relationship Id="rId74" Type="http://schemas.openxmlformats.org/officeDocument/2006/relationships/externalLink" Target="externalLinks/externalLink61.xml"/><Relationship Id="rId128" Type="http://schemas.openxmlformats.org/officeDocument/2006/relationships/externalLink" Target="externalLinks/externalLink115.xml"/><Relationship Id="rId335" Type="http://schemas.openxmlformats.org/officeDocument/2006/relationships/externalLink" Target="externalLinks/externalLink322.xml"/><Relationship Id="rId377" Type="http://schemas.openxmlformats.org/officeDocument/2006/relationships/externalLink" Target="externalLinks/externalLink364.xml"/><Relationship Id="rId5" Type="http://schemas.openxmlformats.org/officeDocument/2006/relationships/worksheet" Target="worksheets/sheet5.xml"/><Relationship Id="rId181" Type="http://schemas.openxmlformats.org/officeDocument/2006/relationships/externalLink" Target="externalLinks/externalLink168.xml"/><Relationship Id="rId237" Type="http://schemas.openxmlformats.org/officeDocument/2006/relationships/externalLink" Target="externalLinks/externalLink224.xml"/><Relationship Id="rId279" Type="http://schemas.openxmlformats.org/officeDocument/2006/relationships/externalLink" Target="externalLinks/externalLink266.xml"/><Relationship Id="rId43" Type="http://schemas.openxmlformats.org/officeDocument/2006/relationships/externalLink" Target="externalLinks/externalLink30.xml"/><Relationship Id="rId139" Type="http://schemas.openxmlformats.org/officeDocument/2006/relationships/externalLink" Target="externalLinks/externalLink126.xml"/><Relationship Id="rId290" Type="http://schemas.openxmlformats.org/officeDocument/2006/relationships/externalLink" Target="externalLinks/externalLink277.xml"/><Relationship Id="rId304" Type="http://schemas.openxmlformats.org/officeDocument/2006/relationships/externalLink" Target="externalLinks/externalLink291.xml"/><Relationship Id="rId346" Type="http://schemas.openxmlformats.org/officeDocument/2006/relationships/externalLink" Target="externalLinks/externalLink333.xml"/><Relationship Id="rId388" Type="http://schemas.openxmlformats.org/officeDocument/2006/relationships/externalLink" Target="externalLinks/externalLink375.xml"/><Relationship Id="rId85" Type="http://schemas.openxmlformats.org/officeDocument/2006/relationships/externalLink" Target="externalLinks/externalLink72.xml"/><Relationship Id="rId150" Type="http://schemas.openxmlformats.org/officeDocument/2006/relationships/externalLink" Target="externalLinks/externalLink137.xml"/><Relationship Id="rId192" Type="http://schemas.openxmlformats.org/officeDocument/2006/relationships/externalLink" Target="externalLinks/externalLink179.xml"/><Relationship Id="rId206" Type="http://schemas.openxmlformats.org/officeDocument/2006/relationships/externalLink" Target="externalLinks/externalLink193.xml"/><Relationship Id="rId248" Type="http://schemas.openxmlformats.org/officeDocument/2006/relationships/externalLink" Target="externalLinks/externalLink235.xml"/><Relationship Id="rId12" Type="http://schemas.openxmlformats.org/officeDocument/2006/relationships/worksheet" Target="worksheets/sheet12.xml"/><Relationship Id="rId108" Type="http://schemas.openxmlformats.org/officeDocument/2006/relationships/externalLink" Target="externalLinks/externalLink95.xml"/><Relationship Id="rId315" Type="http://schemas.openxmlformats.org/officeDocument/2006/relationships/externalLink" Target="externalLinks/externalLink302.xml"/><Relationship Id="rId357" Type="http://schemas.openxmlformats.org/officeDocument/2006/relationships/externalLink" Target="externalLinks/externalLink344.xml"/><Relationship Id="rId54" Type="http://schemas.openxmlformats.org/officeDocument/2006/relationships/externalLink" Target="externalLinks/externalLink41.xml"/><Relationship Id="rId96" Type="http://schemas.openxmlformats.org/officeDocument/2006/relationships/externalLink" Target="externalLinks/externalLink83.xml"/><Relationship Id="rId161" Type="http://schemas.openxmlformats.org/officeDocument/2006/relationships/externalLink" Target="externalLinks/externalLink148.xml"/><Relationship Id="rId217" Type="http://schemas.openxmlformats.org/officeDocument/2006/relationships/externalLink" Target="externalLinks/externalLink204.xml"/><Relationship Id="rId259" Type="http://schemas.openxmlformats.org/officeDocument/2006/relationships/externalLink" Target="externalLinks/externalLink246.xml"/><Relationship Id="rId23" Type="http://schemas.openxmlformats.org/officeDocument/2006/relationships/externalLink" Target="externalLinks/externalLink10.xml"/><Relationship Id="rId119" Type="http://schemas.openxmlformats.org/officeDocument/2006/relationships/externalLink" Target="externalLinks/externalLink106.xml"/><Relationship Id="rId270" Type="http://schemas.openxmlformats.org/officeDocument/2006/relationships/externalLink" Target="externalLinks/externalLink257.xml"/><Relationship Id="rId326" Type="http://schemas.openxmlformats.org/officeDocument/2006/relationships/externalLink" Target="externalLinks/externalLink313.xml"/><Relationship Id="rId65" Type="http://schemas.openxmlformats.org/officeDocument/2006/relationships/externalLink" Target="externalLinks/externalLink52.xml"/><Relationship Id="rId130" Type="http://schemas.openxmlformats.org/officeDocument/2006/relationships/externalLink" Target="externalLinks/externalLink117.xml"/><Relationship Id="rId368" Type="http://schemas.openxmlformats.org/officeDocument/2006/relationships/externalLink" Target="externalLinks/externalLink355.xml"/><Relationship Id="rId172" Type="http://schemas.openxmlformats.org/officeDocument/2006/relationships/externalLink" Target="externalLinks/externalLink159.xml"/><Relationship Id="rId228" Type="http://schemas.openxmlformats.org/officeDocument/2006/relationships/externalLink" Target="externalLinks/externalLink215.xml"/><Relationship Id="rId281" Type="http://schemas.openxmlformats.org/officeDocument/2006/relationships/externalLink" Target="externalLinks/externalLink268.xml"/><Relationship Id="rId337" Type="http://schemas.openxmlformats.org/officeDocument/2006/relationships/externalLink" Target="externalLinks/externalLink324.xml"/><Relationship Id="rId34" Type="http://schemas.openxmlformats.org/officeDocument/2006/relationships/externalLink" Target="externalLinks/externalLink21.xml"/><Relationship Id="rId76" Type="http://schemas.openxmlformats.org/officeDocument/2006/relationships/externalLink" Target="externalLinks/externalLink63.xml"/><Relationship Id="rId141" Type="http://schemas.openxmlformats.org/officeDocument/2006/relationships/externalLink" Target="externalLinks/externalLink128.xml"/><Relationship Id="rId379" Type="http://schemas.openxmlformats.org/officeDocument/2006/relationships/externalLink" Target="externalLinks/externalLink366.xml"/><Relationship Id="rId7" Type="http://schemas.openxmlformats.org/officeDocument/2006/relationships/worksheet" Target="worksheets/sheet7.xml"/><Relationship Id="rId183" Type="http://schemas.openxmlformats.org/officeDocument/2006/relationships/externalLink" Target="externalLinks/externalLink170.xml"/><Relationship Id="rId239" Type="http://schemas.openxmlformats.org/officeDocument/2006/relationships/externalLink" Target="externalLinks/externalLink226.xml"/><Relationship Id="rId390" Type="http://schemas.openxmlformats.org/officeDocument/2006/relationships/styles" Target="styles.xml"/><Relationship Id="rId250" Type="http://schemas.openxmlformats.org/officeDocument/2006/relationships/externalLink" Target="externalLinks/externalLink237.xml"/><Relationship Id="rId292" Type="http://schemas.openxmlformats.org/officeDocument/2006/relationships/externalLink" Target="externalLinks/externalLink279.xml"/><Relationship Id="rId306" Type="http://schemas.openxmlformats.org/officeDocument/2006/relationships/externalLink" Target="externalLinks/externalLink293.xml"/><Relationship Id="rId45" Type="http://schemas.openxmlformats.org/officeDocument/2006/relationships/externalLink" Target="externalLinks/externalLink32.xml"/><Relationship Id="rId87" Type="http://schemas.openxmlformats.org/officeDocument/2006/relationships/externalLink" Target="externalLinks/externalLink74.xml"/><Relationship Id="rId110" Type="http://schemas.openxmlformats.org/officeDocument/2006/relationships/externalLink" Target="externalLinks/externalLink97.xml"/><Relationship Id="rId348" Type="http://schemas.openxmlformats.org/officeDocument/2006/relationships/externalLink" Target="externalLinks/externalLink335.xml"/><Relationship Id="rId152" Type="http://schemas.openxmlformats.org/officeDocument/2006/relationships/externalLink" Target="externalLinks/externalLink139.xml"/><Relationship Id="rId194" Type="http://schemas.openxmlformats.org/officeDocument/2006/relationships/externalLink" Target="externalLinks/externalLink181.xml"/><Relationship Id="rId208" Type="http://schemas.openxmlformats.org/officeDocument/2006/relationships/externalLink" Target="externalLinks/externalLink195.xml"/><Relationship Id="rId261" Type="http://schemas.openxmlformats.org/officeDocument/2006/relationships/externalLink" Target="externalLinks/externalLink248.xml"/><Relationship Id="rId14" Type="http://schemas.openxmlformats.org/officeDocument/2006/relationships/externalLink" Target="externalLinks/externalLink1.xml"/><Relationship Id="rId56" Type="http://schemas.openxmlformats.org/officeDocument/2006/relationships/externalLink" Target="externalLinks/externalLink43.xml"/><Relationship Id="rId317" Type="http://schemas.openxmlformats.org/officeDocument/2006/relationships/externalLink" Target="externalLinks/externalLink304.xml"/><Relationship Id="rId359" Type="http://schemas.openxmlformats.org/officeDocument/2006/relationships/externalLink" Target="externalLinks/externalLink346.xml"/><Relationship Id="rId98" Type="http://schemas.openxmlformats.org/officeDocument/2006/relationships/externalLink" Target="externalLinks/externalLink85.xml"/><Relationship Id="rId121" Type="http://schemas.openxmlformats.org/officeDocument/2006/relationships/externalLink" Target="externalLinks/externalLink108.xml"/><Relationship Id="rId163" Type="http://schemas.openxmlformats.org/officeDocument/2006/relationships/externalLink" Target="externalLinks/externalLink150.xml"/><Relationship Id="rId219" Type="http://schemas.openxmlformats.org/officeDocument/2006/relationships/externalLink" Target="externalLinks/externalLink206.xml"/><Relationship Id="rId370" Type="http://schemas.openxmlformats.org/officeDocument/2006/relationships/externalLink" Target="externalLinks/externalLink357.xml"/><Relationship Id="rId230" Type="http://schemas.openxmlformats.org/officeDocument/2006/relationships/externalLink" Target="externalLinks/externalLink217.xml"/><Relationship Id="rId25" Type="http://schemas.openxmlformats.org/officeDocument/2006/relationships/externalLink" Target="externalLinks/externalLink12.xml"/><Relationship Id="rId67" Type="http://schemas.openxmlformats.org/officeDocument/2006/relationships/externalLink" Target="externalLinks/externalLink54.xml"/><Relationship Id="rId272" Type="http://schemas.openxmlformats.org/officeDocument/2006/relationships/externalLink" Target="externalLinks/externalLink259.xml"/><Relationship Id="rId328" Type="http://schemas.openxmlformats.org/officeDocument/2006/relationships/externalLink" Target="externalLinks/externalLink315.xml"/><Relationship Id="rId132" Type="http://schemas.openxmlformats.org/officeDocument/2006/relationships/externalLink" Target="externalLinks/externalLink119.xml"/><Relationship Id="rId174" Type="http://schemas.openxmlformats.org/officeDocument/2006/relationships/externalLink" Target="externalLinks/externalLink161.xml"/><Relationship Id="rId381" Type="http://schemas.openxmlformats.org/officeDocument/2006/relationships/externalLink" Target="externalLinks/externalLink368.xml"/><Relationship Id="rId241" Type="http://schemas.openxmlformats.org/officeDocument/2006/relationships/externalLink" Target="externalLinks/externalLink228.xml"/><Relationship Id="rId36" Type="http://schemas.openxmlformats.org/officeDocument/2006/relationships/externalLink" Target="externalLinks/externalLink23.xml"/><Relationship Id="rId283" Type="http://schemas.openxmlformats.org/officeDocument/2006/relationships/externalLink" Target="externalLinks/externalLink270.xml"/><Relationship Id="rId339" Type="http://schemas.openxmlformats.org/officeDocument/2006/relationships/externalLink" Target="externalLinks/externalLink326.xml"/><Relationship Id="rId78" Type="http://schemas.openxmlformats.org/officeDocument/2006/relationships/externalLink" Target="externalLinks/externalLink65.xml"/><Relationship Id="rId101" Type="http://schemas.openxmlformats.org/officeDocument/2006/relationships/externalLink" Target="externalLinks/externalLink88.xml"/><Relationship Id="rId143" Type="http://schemas.openxmlformats.org/officeDocument/2006/relationships/externalLink" Target="externalLinks/externalLink130.xml"/><Relationship Id="rId185" Type="http://schemas.openxmlformats.org/officeDocument/2006/relationships/externalLink" Target="externalLinks/externalLink172.xml"/><Relationship Id="rId350" Type="http://schemas.openxmlformats.org/officeDocument/2006/relationships/externalLink" Target="externalLinks/externalLink337.xml"/><Relationship Id="rId9" Type="http://schemas.openxmlformats.org/officeDocument/2006/relationships/worksheet" Target="worksheets/sheet9.xml"/><Relationship Id="rId210" Type="http://schemas.openxmlformats.org/officeDocument/2006/relationships/externalLink" Target="externalLinks/externalLink197.xml"/><Relationship Id="rId392" Type="http://schemas.openxmlformats.org/officeDocument/2006/relationships/calcChain" Target="calcChain.xml"/><Relationship Id="rId252" Type="http://schemas.openxmlformats.org/officeDocument/2006/relationships/externalLink" Target="externalLinks/externalLink239.xml"/><Relationship Id="rId294" Type="http://schemas.openxmlformats.org/officeDocument/2006/relationships/externalLink" Target="externalLinks/externalLink281.xml"/><Relationship Id="rId308" Type="http://schemas.openxmlformats.org/officeDocument/2006/relationships/externalLink" Target="externalLinks/externalLink295.xml"/><Relationship Id="rId47" Type="http://schemas.openxmlformats.org/officeDocument/2006/relationships/externalLink" Target="externalLinks/externalLink34.xml"/><Relationship Id="rId89" Type="http://schemas.openxmlformats.org/officeDocument/2006/relationships/externalLink" Target="externalLinks/externalLink76.xml"/><Relationship Id="rId112" Type="http://schemas.openxmlformats.org/officeDocument/2006/relationships/externalLink" Target="externalLinks/externalLink99.xml"/><Relationship Id="rId154" Type="http://schemas.openxmlformats.org/officeDocument/2006/relationships/externalLink" Target="externalLinks/externalLink141.xml"/><Relationship Id="rId361" Type="http://schemas.openxmlformats.org/officeDocument/2006/relationships/externalLink" Target="externalLinks/externalLink348.xml"/><Relationship Id="rId196" Type="http://schemas.openxmlformats.org/officeDocument/2006/relationships/externalLink" Target="externalLinks/externalLink183.xml"/><Relationship Id="rId200" Type="http://schemas.openxmlformats.org/officeDocument/2006/relationships/externalLink" Target="externalLinks/externalLink187.xml"/><Relationship Id="rId382" Type="http://schemas.openxmlformats.org/officeDocument/2006/relationships/externalLink" Target="externalLinks/externalLink369.xml"/><Relationship Id="rId16" Type="http://schemas.openxmlformats.org/officeDocument/2006/relationships/externalLink" Target="externalLinks/externalLink3.xml"/><Relationship Id="rId221" Type="http://schemas.openxmlformats.org/officeDocument/2006/relationships/externalLink" Target="externalLinks/externalLink208.xml"/><Relationship Id="rId242" Type="http://schemas.openxmlformats.org/officeDocument/2006/relationships/externalLink" Target="externalLinks/externalLink229.xml"/><Relationship Id="rId263" Type="http://schemas.openxmlformats.org/officeDocument/2006/relationships/externalLink" Target="externalLinks/externalLink250.xml"/><Relationship Id="rId284" Type="http://schemas.openxmlformats.org/officeDocument/2006/relationships/externalLink" Target="externalLinks/externalLink271.xml"/><Relationship Id="rId319" Type="http://schemas.openxmlformats.org/officeDocument/2006/relationships/externalLink" Target="externalLinks/externalLink306.xml"/><Relationship Id="rId37" Type="http://schemas.openxmlformats.org/officeDocument/2006/relationships/externalLink" Target="externalLinks/externalLink24.xml"/><Relationship Id="rId58" Type="http://schemas.openxmlformats.org/officeDocument/2006/relationships/externalLink" Target="externalLinks/externalLink45.xml"/><Relationship Id="rId79" Type="http://schemas.openxmlformats.org/officeDocument/2006/relationships/externalLink" Target="externalLinks/externalLink66.xml"/><Relationship Id="rId102" Type="http://schemas.openxmlformats.org/officeDocument/2006/relationships/externalLink" Target="externalLinks/externalLink89.xml"/><Relationship Id="rId123" Type="http://schemas.openxmlformats.org/officeDocument/2006/relationships/externalLink" Target="externalLinks/externalLink110.xml"/><Relationship Id="rId144" Type="http://schemas.openxmlformats.org/officeDocument/2006/relationships/externalLink" Target="externalLinks/externalLink131.xml"/><Relationship Id="rId330" Type="http://schemas.openxmlformats.org/officeDocument/2006/relationships/externalLink" Target="externalLinks/externalLink317.xml"/><Relationship Id="rId90" Type="http://schemas.openxmlformats.org/officeDocument/2006/relationships/externalLink" Target="externalLinks/externalLink77.xml"/><Relationship Id="rId165" Type="http://schemas.openxmlformats.org/officeDocument/2006/relationships/externalLink" Target="externalLinks/externalLink152.xml"/><Relationship Id="rId186" Type="http://schemas.openxmlformats.org/officeDocument/2006/relationships/externalLink" Target="externalLinks/externalLink173.xml"/><Relationship Id="rId351" Type="http://schemas.openxmlformats.org/officeDocument/2006/relationships/externalLink" Target="externalLinks/externalLink338.xml"/><Relationship Id="rId372" Type="http://schemas.openxmlformats.org/officeDocument/2006/relationships/externalLink" Target="externalLinks/externalLink359.xml"/><Relationship Id="rId211" Type="http://schemas.openxmlformats.org/officeDocument/2006/relationships/externalLink" Target="externalLinks/externalLink198.xml"/><Relationship Id="rId232" Type="http://schemas.openxmlformats.org/officeDocument/2006/relationships/externalLink" Target="externalLinks/externalLink219.xml"/><Relationship Id="rId253" Type="http://schemas.openxmlformats.org/officeDocument/2006/relationships/externalLink" Target="externalLinks/externalLink240.xml"/><Relationship Id="rId274" Type="http://schemas.openxmlformats.org/officeDocument/2006/relationships/externalLink" Target="externalLinks/externalLink261.xml"/><Relationship Id="rId295" Type="http://schemas.openxmlformats.org/officeDocument/2006/relationships/externalLink" Target="externalLinks/externalLink282.xml"/><Relationship Id="rId309" Type="http://schemas.openxmlformats.org/officeDocument/2006/relationships/externalLink" Target="externalLinks/externalLink296.xml"/><Relationship Id="rId27" Type="http://schemas.openxmlformats.org/officeDocument/2006/relationships/externalLink" Target="externalLinks/externalLink14.xml"/><Relationship Id="rId48" Type="http://schemas.openxmlformats.org/officeDocument/2006/relationships/externalLink" Target="externalLinks/externalLink35.xml"/><Relationship Id="rId69" Type="http://schemas.openxmlformats.org/officeDocument/2006/relationships/externalLink" Target="externalLinks/externalLink56.xml"/><Relationship Id="rId113" Type="http://schemas.openxmlformats.org/officeDocument/2006/relationships/externalLink" Target="externalLinks/externalLink100.xml"/><Relationship Id="rId134" Type="http://schemas.openxmlformats.org/officeDocument/2006/relationships/externalLink" Target="externalLinks/externalLink121.xml"/><Relationship Id="rId320" Type="http://schemas.openxmlformats.org/officeDocument/2006/relationships/externalLink" Target="externalLinks/externalLink307.xml"/><Relationship Id="rId80" Type="http://schemas.openxmlformats.org/officeDocument/2006/relationships/externalLink" Target="externalLinks/externalLink67.xml"/><Relationship Id="rId155" Type="http://schemas.openxmlformats.org/officeDocument/2006/relationships/externalLink" Target="externalLinks/externalLink142.xml"/><Relationship Id="rId176" Type="http://schemas.openxmlformats.org/officeDocument/2006/relationships/externalLink" Target="externalLinks/externalLink163.xml"/><Relationship Id="rId197" Type="http://schemas.openxmlformats.org/officeDocument/2006/relationships/externalLink" Target="externalLinks/externalLink184.xml"/><Relationship Id="rId341" Type="http://schemas.openxmlformats.org/officeDocument/2006/relationships/externalLink" Target="externalLinks/externalLink328.xml"/><Relationship Id="rId362" Type="http://schemas.openxmlformats.org/officeDocument/2006/relationships/externalLink" Target="externalLinks/externalLink349.xml"/><Relationship Id="rId383" Type="http://schemas.openxmlformats.org/officeDocument/2006/relationships/externalLink" Target="externalLinks/externalLink370.xml"/><Relationship Id="rId201" Type="http://schemas.openxmlformats.org/officeDocument/2006/relationships/externalLink" Target="externalLinks/externalLink188.xml"/><Relationship Id="rId222" Type="http://schemas.openxmlformats.org/officeDocument/2006/relationships/externalLink" Target="externalLinks/externalLink209.xml"/><Relationship Id="rId243" Type="http://schemas.openxmlformats.org/officeDocument/2006/relationships/externalLink" Target="externalLinks/externalLink230.xml"/><Relationship Id="rId264" Type="http://schemas.openxmlformats.org/officeDocument/2006/relationships/externalLink" Target="externalLinks/externalLink251.xml"/><Relationship Id="rId285" Type="http://schemas.openxmlformats.org/officeDocument/2006/relationships/externalLink" Target="externalLinks/externalLink272.xml"/><Relationship Id="rId17" Type="http://schemas.openxmlformats.org/officeDocument/2006/relationships/externalLink" Target="externalLinks/externalLink4.xml"/><Relationship Id="rId38" Type="http://schemas.openxmlformats.org/officeDocument/2006/relationships/externalLink" Target="externalLinks/externalLink25.xml"/><Relationship Id="rId59" Type="http://schemas.openxmlformats.org/officeDocument/2006/relationships/externalLink" Target="externalLinks/externalLink46.xml"/><Relationship Id="rId103" Type="http://schemas.openxmlformats.org/officeDocument/2006/relationships/externalLink" Target="externalLinks/externalLink90.xml"/><Relationship Id="rId124" Type="http://schemas.openxmlformats.org/officeDocument/2006/relationships/externalLink" Target="externalLinks/externalLink111.xml"/><Relationship Id="rId310" Type="http://schemas.openxmlformats.org/officeDocument/2006/relationships/externalLink" Target="externalLinks/externalLink297.xml"/><Relationship Id="rId70" Type="http://schemas.openxmlformats.org/officeDocument/2006/relationships/externalLink" Target="externalLinks/externalLink57.xml"/><Relationship Id="rId91" Type="http://schemas.openxmlformats.org/officeDocument/2006/relationships/externalLink" Target="externalLinks/externalLink78.xml"/><Relationship Id="rId145" Type="http://schemas.openxmlformats.org/officeDocument/2006/relationships/externalLink" Target="externalLinks/externalLink132.xml"/><Relationship Id="rId166" Type="http://schemas.openxmlformats.org/officeDocument/2006/relationships/externalLink" Target="externalLinks/externalLink153.xml"/><Relationship Id="rId187" Type="http://schemas.openxmlformats.org/officeDocument/2006/relationships/externalLink" Target="externalLinks/externalLink174.xml"/><Relationship Id="rId331" Type="http://schemas.openxmlformats.org/officeDocument/2006/relationships/externalLink" Target="externalLinks/externalLink318.xml"/><Relationship Id="rId352" Type="http://schemas.openxmlformats.org/officeDocument/2006/relationships/externalLink" Target="externalLinks/externalLink339.xml"/><Relationship Id="rId373" Type="http://schemas.openxmlformats.org/officeDocument/2006/relationships/externalLink" Target="externalLinks/externalLink360.xml"/><Relationship Id="rId1" Type="http://schemas.openxmlformats.org/officeDocument/2006/relationships/worksheet" Target="worksheets/sheet1.xml"/><Relationship Id="rId212" Type="http://schemas.openxmlformats.org/officeDocument/2006/relationships/externalLink" Target="externalLinks/externalLink199.xml"/><Relationship Id="rId233" Type="http://schemas.openxmlformats.org/officeDocument/2006/relationships/externalLink" Target="externalLinks/externalLink220.xml"/><Relationship Id="rId254" Type="http://schemas.openxmlformats.org/officeDocument/2006/relationships/externalLink" Target="externalLinks/externalLink241.xml"/><Relationship Id="rId28" Type="http://schemas.openxmlformats.org/officeDocument/2006/relationships/externalLink" Target="externalLinks/externalLink15.xml"/><Relationship Id="rId49" Type="http://schemas.openxmlformats.org/officeDocument/2006/relationships/externalLink" Target="externalLinks/externalLink36.xml"/><Relationship Id="rId114" Type="http://schemas.openxmlformats.org/officeDocument/2006/relationships/externalLink" Target="externalLinks/externalLink101.xml"/><Relationship Id="rId275" Type="http://schemas.openxmlformats.org/officeDocument/2006/relationships/externalLink" Target="externalLinks/externalLink262.xml"/><Relationship Id="rId296" Type="http://schemas.openxmlformats.org/officeDocument/2006/relationships/externalLink" Target="externalLinks/externalLink283.xml"/><Relationship Id="rId300" Type="http://schemas.openxmlformats.org/officeDocument/2006/relationships/externalLink" Target="externalLinks/externalLink287.xml"/><Relationship Id="rId60" Type="http://schemas.openxmlformats.org/officeDocument/2006/relationships/externalLink" Target="externalLinks/externalLink47.xml"/><Relationship Id="rId81" Type="http://schemas.openxmlformats.org/officeDocument/2006/relationships/externalLink" Target="externalLinks/externalLink68.xml"/><Relationship Id="rId135" Type="http://schemas.openxmlformats.org/officeDocument/2006/relationships/externalLink" Target="externalLinks/externalLink122.xml"/><Relationship Id="rId156" Type="http://schemas.openxmlformats.org/officeDocument/2006/relationships/externalLink" Target="externalLinks/externalLink143.xml"/><Relationship Id="rId177" Type="http://schemas.openxmlformats.org/officeDocument/2006/relationships/externalLink" Target="externalLinks/externalLink164.xml"/><Relationship Id="rId198" Type="http://schemas.openxmlformats.org/officeDocument/2006/relationships/externalLink" Target="externalLinks/externalLink185.xml"/><Relationship Id="rId321" Type="http://schemas.openxmlformats.org/officeDocument/2006/relationships/externalLink" Target="externalLinks/externalLink308.xml"/><Relationship Id="rId342" Type="http://schemas.openxmlformats.org/officeDocument/2006/relationships/externalLink" Target="externalLinks/externalLink329.xml"/><Relationship Id="rId363" Type="http://schemas.openxmlformats.org/officeDocument/2006/relationships/externalLink" Target="externalLinks/externalLink350.xml"/><Relationship Id="rId384" Type="http://schemas.openxmlformats.org/officeDocument/2006/relationships/externalLink" Target="externalLinks/externalLink371.xml"/><Relationship Id="rId202" Type="http://schemas.openxmlformats.org/officeDocument/2006/relationships/externalLink" Target="externalLinks/externalLink189.xml"/><Relationship Id="rId223" Type="http://schemas.openxmlformats.org/officeDocument/2006/relationships/externalLink" Target="externalLinks/externalLink210.xml"/><Relationship Id="rId244" Type="http://schemas.openxmlformats.org/officeDocument/2006/relationships/externalLink" Target="externalLinks/externalLink231.xml"/><Relationship Id="rId18" Type="http://schemas.openxmlformats.org/officeDocument/2006/relationships/externalLink" Target="externalLinks/externalLink5.xml"/><Relationship Id="rId39" Type="http://schemas.openxmlformats.org/officeDocument/2006/relationships/externalLink" Target="externalLinks/externalLink26.xml"/><Relationship Id="rId265" Type="http://schemas.openxmlformats.org/officeDocument/2006/relationships/externalLink" Target="externalLinks/externalLink252.xml"/><Relationship Id="rId286" Type="http://schemas.openxmlformats.org/officeDocument/2006/relationships/externalLink" Target="externalLinks/externalLink273.xml"/><Relationship Id="rId50" Type="http://schemas.openxmlformats.org/officeDocument/2006/relationships/externalLink" Target="externalLinks/externalLink37.xml"/><Relationship Id="rId104" Type="http://schemas.openxmlformats.org/officeDocument/2006/relationships/externalLink" Target="externalLinks/externalLink91.xml"/><Relationship Id="rId125" Type="http://schemas.openxmlformats.org/officeDocument/2006/relationships/externalLink" Target="externalLinks/externalLink112.xml"/><Relationship Id="rId146" Type="http://schemas.openxmlformats.org/officeDocument/2006/relationships/externalLink" Target="externalLinks/externalLink133.xml"/><Relationship Id="rId167" Type="http://schemas.openxmlformats.org/officeDocument/2006/relationships/externalLink" Target="externalLinks/externalLink154.xml"/><Relationship Id="rId188" Type="http://schemas.openxmlformats.org/officeDocument/2006/relationships/externalLink" Target="externalLinks/externalLink175.xml"/><Relationship Id="rId311" Type="http://schemas.openxmlformats.org/officeDocument/2006/relationships/externalLink" Target="externalLinks/externalLink298.xml"/><Relationship Id="rId332" Type="http://schemas.openxmlformats.org/officeDocument/2006/relationships/externalLink" Target="externalLinks/externalLink319.xml"/><Relationship Id="rId353" Type="http://schemas.openxmlformats.org/officeDocument/2006/relationships/externalLink" Target="externalLinks/externalLink340.xml"/><Relationship Id="rId374" Type="http://schemas.openxmlformats.org/officeDocument/2006/relationships/externalLink" Target="externalLinks/externalLink361.xml"/><Relationship Id="rId71" Type="http://schemas.openxmlformats.org/officeDocument/2006/relationships/externalLink" Target="externalLinks/externalLink58.xml"/><Relationship Id="rId92" Type="http://schemas.openxmlformats.org/officeDocument/2006/relationships/externalLink" Target="externalLinks/externalLink79.xml"/><Relationship Id="rId213" Type="http://schemas.openxmlformats.org/officeDocument/2006/relationships/externalLink" Target="externalLinks/externalLink200.xml"/><Relationship Id="rId234" Type="http://schemas.openxmlformats.org/officeDocument/2006/relationships/externalLink" Target="externalLinks/externalLink221.xml"/><Relationship Id="rId2" Type="http://schemas.openxmlformats.org/officeDocument/2006/relationships/worksheet" Target="worksheets/sheet2.xml"/><Relationship Id="rId29" Type="http://schemas.openxmlformats.org/officeDocument/2006/relationships/externalLink" Target="externalLinks/externalLink16.xml"/><Relationship Id="rId255" Type="http://schemas.openxmlformats.org/officeDocument/2006/relationships/externalLink" Target="externalLinks/externalLink242.xml"/><Relationship Id="rId276" Type="http://schemas.openxmlformats.org/officeDocument/2006/relationships/externalLink" Target="externalLinks/externalLink263.xml"/><Relationship Id="rId297" Type="http://schemas.openxmlformats.org/officeDocument/2006/relationships/externalLink" Target="externalLinks/externalLink284.xml"/><Relationship Id="rId40" Type="http://schemas.openxmlformats.org/officeDocument/2006/relationships/externalLink" Target="externalLinks/externalLink27.xml"/><Relationship Id="rId115" Type="http://schemas.openxmlformats.org/officeDocument/2006/relationships/externalLink" Target="externalLinks/externalLink102.xml"/><Relationship Id="rId136" Type="http://schemas.openxmlformats.org/officeDocument/2006/relationships/externalLink" Target="externalLinks/externalLink123.xml"/><Relationship Id="rId157" Type="http://schemas.openxmlformats.org/officeDocument/2006/relationships/externalLink" Target="externalLinks/externalLink144.xml"/><Relationship Id="rId178" Type="http://schemas.openxmlformats.org/officeDocument/2006/relationships/externalLink" Target="externalLinks/externalLink165.xml"/><Relationship Id="rId301" Type="http://schemas.openxmlformats.org/officeDocument/2006/relationships/externalLink" Target="externalLinks/externalLink288.xml"/><Relationship Id="rId322" Type="http://schemas.openxmlformats.org/officeDocument/2006/relationships/externalLink" Target="externalLinks/externalLink309.xml"/><Relationship Id="rId343" Type="http://schemas.openxmlformats.org/officeDocument/2006/relationships/externalLink" Target="externalLinks/externalLink330.xml"/><Relationship Id="rId364" Type="http://schemas.openxmlformats.org/officeDocument/2006/relationships/externalLink" Target="externalLinks/externalLink351.xml"/><Relationship Id="rId61" Type="http://schemas.openxmlformats.org/officeDocument/2006/relationships/externalLink" Target="externalLinks/externalLink48.xml"/><Relationship Id="rId82" Type="http://schemas.openxmlformats.org/officeDocument/2006/relationships/externalLink" Target="externalLinks/externalLink69.xml"/><Relationship Id="rId199" Type="http://schemas.openxmlformats.org/officeDocument/2006/relationships/externalLink" Target="externalLinks/externalLink186.xml"/><Relationship Id="rId203" Type="http://schemas.openxmlformats.org/officeDocument/2006/relationships/externalLink" Target="externalLinks/externalLink190.xml"/><Relationship Id="rId385" Type="http://schemas.openxmlformats.org/officeDocument/2006/relationships/externalLink" Target="externalLinks/externalLink372.xml"/><Relationship Id="rId19" Type="http://schemas.openxmlformats.org/officeDocument/2006/relationships/externalLink" Target="externalLinks/externalLink6.xml"/><Relationship Id="rId224" Type="http://schemas.openxmlformats.org/officeDocument/2006/relationships/externalLink" Target="externalLinks/externalLink211.xml"/><Relationship Id="rId245" Type="http://schemas.openxmlformats.org/officeDocument/2006/relationships/externalLink" Target="externalLinks/externalLink232.xml"/><Relationship Id="rId266" Type="http://schemas.openxmlformats.org/officeDocument/2006/relationships/externalLink" Target="externalLinks/externalLink253.xml"/><Relationship Id="rId287" Type="http://schemas.openxmlformats.org/officeDocument/2006/relationships/externalLink" Target="externalLinks/externalLink274.xml"/><Relationship Id="rId30" Type="http://schemas.openxmlformats.org/officeDocument/2006/relationships/externalLink" Target="externalLinks/externalLink17.xml"/><Relationship Id="rId105" Type="http://schemas.openxmlformats.org/officeDocument/2006/relationships/externalLink" Target="externalLinks/externalLink92.xml"/><Relationship Id="rId126" Type="http://schemas.openxmlformats.org/officeDocument/2006/relationships/externalLink" Target="externalLinks/externalLink113.xml"/><Relationship Id="rId147" Type="http://schemas.openxmlformats.org/officeDocument/2006/relationships/externalLink" Target="externalLinks/externalLink134.xml"/><Relationship Id="rId168" Type="http://schemas.openxmlformats.org/officeDocument/2006/relationships/externalLink" Target="externalLinks/externalLink155.xml"/><Relationship Id="rId312" Type="http://schemas.openxmlformats.org/officeDocument/2006/relationships/externalLink" Target="externalLinks/externalLink299.xml"/><Relationship Id="rId333" Type="http://schemas.openxmlformats.org/officeDocument/2006/relationships/externalLink" Target="externalLinks/externalLink320.xml"/><Relationship Id="rId354" Type="http://schemas.openxmlformats.org/officeDocument/2006/relationships/externalLink" Target="externalLinks/externalLink341.xml"/><Relationship Id="rId51" Type="http://schemas.openxmlformats.org/officeDocument/2006/relationships/externalLink" Target="externalLinks/externalLink38.xml"/><Relationship Id="rId72" Type="http://schemas.openxmlformats.org/officeDocument/2006/relationships/externalLink" Target="externalLinks/externalLink59.xml"/><Relationship Id="rId93" Type="http://schemas.openxmlformats.org/officeDocument/2006/relationships/externalLink" Target="externalLinks/externalLink80.xml"/><Relationship Id="rId189" Type="http://schemas.openxmlformats.org/officeDocument/2006/relationships/externalLink" Target="externalLinks/externalLink176.xml"/><Relationship Id="rId375" Type="http://schemas.openxmlformats.org/officeDocument/2006/relationships/externalLink" Target="externalLinks/externalLink362.xml"/><Relationship Id="rId3" Type="http://schemas.openxmlformats.org/officeDocument/2006/relationships/worksheet" Target="worksheets/sheet3.xml"/><Relationship Id="rId214" Type="http://schemas.openxmlformats.org/officeDocument/2006/relationships/externalLink" Target="externalLinks/externalLink201.xml"/><Relationship Id="rId235" Type="http://schemas.openxmlformats.org/officeDocument/2006/relationships/externalLink" Target="externalLinks/externalLink222.xml"/><Relationship Id="rId256" Type="http://schemas.openxmlformats.org/officeDocument/2006/relationships/externalLink" Target="externalLinks/externalLink243.xml"/><Relationship Id="rId277" Type="http://schemas.openxmlformats.org/officeDocument/2006/relationships/externalLink" Target="externalLinks/externalLink264.xml"/><Relationship Id="rId298" Type="http://schemas.openxmlformats.org/officeDocument/2006/relationships/externalLink" Target="externalLinks/externalLink285.xml"/><Relationship Id="rId116" Type="http://schemas.openxmlformats.org/officeDocument/2006/relationships/externalLink" Target="externalLinks/externalLink103.xml"/><Relationship Id="rId137" Type="http://schemas.openxmlformats.org/officeDocument/2006/relationships/externalLink" Target="externalLinks/externalLink124.xml"/><Relationship Id="rId158" Type="http://schemas.openxmlformats.org/officeDocument/2006/relationships/externalLink" Target="externalLinks/externalLink145.xml"/><Relationship Id="rId302" Type="http://schemas.openxmlformats.org/officeDocument/2006/relationships/externalLink" Target="externalLinks/externalLink289.xml"/><Relationship Id="rId323" Type="http://schemas.openxmlformats.org/officeDocument/2006/relationships/externalLink" Target="externalLinks/externalLink310.xml"/><Relationship Id="rId344" Type="http://schemas.openxmlformats.org/officeDocument/2006/relationships/externalLink" Target="externalLinks/externalLink331.xml"/><Relationship Id="rId20" Type="http://schemas.openxmlformats.org/officeDocument/2006/relationships/externalLink" Target="externalLinks/externalLink7.xml"/><Relationship Id="rId41" Type="http://schemas.openxmlformats.org/officeDocument/2006/relationships/externalLink" Target="externalLinks/externalLink28.xml"/><Relationship Id="rId62" Type="http://schemas.openxmlformats.org/officeDocument/2006/relationships/externalLink" Target="externalLinks/externalLink49.xml"/><Relationship Id="rId83" Type="http://schemas.openxmlformats.org/officeDocument/2006/relationships/externalLink" Target="externalLinks/externalLink70.xml"/><Relationship Id="rId179" Type="http://schemas.openxmlformats.org/officeDocument/2006/relationships/externalLink" Target="externalLinks/externalLink166.xml"/><Relationship Id="rId365" Type="http://schemas.openxmlformats.org/officeDocument/2006/relationships/externalLink" Target="externalLinks/externalLink352.xml"/><Relationship Id="rId386" Type="http://schemas.openxmlformats.org/officeDocument/2006/relationships/externalLink" Target="externalLinks/externalLink373.xml"/><Relationship Id="rId190" Type="http://schemas.openxmlformats.org/officeDocument/2006/relationships/externalLink" Target="externalLinks/externalLink177.xml"/><Relationship Id="rId204" Type="http://schemas.openxmlformats.org/officeDocument/2006/relationships/externalLink" Target="externalLinks/externalLink191.xml"/><Relationship Id="rId225" Type="http://schemas.openxmlformats.org/officeDocument/2006/relationships/externalLink" Target="externalLinks/externalLink212.xml"/><Relationship Id="rId246" Type="http://schemas.openxmlformats.org/officeDocument/2006/relationships/externalLink" Target="externalLinks/externalLink233.xml"/><Relationship Id="rId267" Type="http://schemas.openxmlformats.org/officeDocument/2006/relationships/externalLink" Target="externalLinks/externalLink254.xml"/><Relationship Id="rId288" Type="http://schemas.openxmlformats.org/officeDocument/2006/relationships/externalLink" Target="externalLinks/externalLink275.xml"/><Relationship Id="rId106" Type="http://schemas.openxmlformats.org/officeDocument/2006/relationships/externalLink" Target="externalLinks/externalLink93.xml"/><Relationship Id="rId127" Type="http://schemas.openxmlformats.org/officeDocument/2006/relationships/externalLink" Target="externalLinks/externalLink114.xml"/><Relationship Id="rId313" Type="http://schemas.openxmlformats.org/officeDocument/2006/relationships/externalLink" Target="externalLinks/externalLink300.xml"/><Relationship Id="rId10" Type="http://schemas.openxmlformats.org/officeDocument/2006/relationships/worksheet" Target="worksheets/sheet10.xml"/><Relationship Id="rId31" Type="http://schemas.openxmlformats.org/officeDocument/2006/relationships/externalLink" Target="externalLinks/externalLink18.xml"/><Relationship Id="rId52" Type="http://schemas.openxmlformats.org/officeDocument/2006/relationships/externalLink" Target="externalLinks/externalLink39.xml"/><Relationship Id="rId73" Type="http://schemas.openxmlformats.org/officeDocument/2006/relationships/externalLink" Target="externalLinks/externalLink60.xml"/><Relationship Id="rId94" Type="http://schemas.openxmlformats.org/officeDocument/2006/relationships/externalLink" Target="externalLinks/externalLink81.xml"/><Relationship Id="rId148" Type="http://schemas.openxmlformats.org/officeDocument/2006/relationships/externalLink" Target="externalLinks/externalLink135.xml"/><Relationship Id="rId169" Type="http://schemas.openxmlformats.org/officeDocument/2006/relationships/externalLink" Target="externalLinks/externalLink156.xml"/><Relationship Id="rId334" Type="http://schemas.openxmlformats.org/officeDocument/2006/relationships/externalLink" Target="externalLinks/externalLink321.xml"/><Relationship Id="rId355" Type="http://schemas.openxmlformats.org/officeDocument/2006/relationships/externalLink" Target="externalLinks/externalLink342.xml"/><Relationship Id="rId376" Type="http://schemas.openxmlformats.org/officeDocument/2006/relationships/externalLink" Target="externalLinks/externalLink363.xml"/><Relationship Id="rId4" Type="http://schemas.openxmlformats.org/officeDocument/2006/relationships/worksheet" Target="worksheets/sheet4.xml"/><Relationship Id="rId180" Type="http://schemas.openxmlformats.org/officeDocument/2006/relationships/externalLink" Target="externalLinks/externalLink167.xml"/><Relationship Id="rId215" Type="http://schemas.openxmlformats.org/officeDocument/2006/relationships/externalLink" Target="externalLinks/externalLink202.xml"/><Relationship Id="rId236" Type="http://schemas.openxmlformats.org/officeDocument/2006/relationships/externalLink" Target="externalLinks/externalLink223.xml"/><Relationship Id="rId257" Type="http://schemas.openxmlformats.org/officeDocument/2006/relationships/externalLink" Target="externalLinks/externalLink244.xml"/><Relationship Id="rId278" Type="http://schemas.openxmlformats.org/officeDocument/2006/relationships/externalLink" Target="externalLinks/externalLink265.xml"/><Relationship Id="rId303" Type="http://schemas.openxmlformats.org/officeDocument/2006/relationships/externalLink" Target="externalLinks/externalLink290.xml"/><Relationship Id="rId42" Type="http://schemas.openxmlformats.org/officeDocument/2006/relationships/externalLink" Target="externalLinks/externalLink29.xml"/><Relationship Id="rId84" Type="http://schemas.openxmlformats.org/officeDocument/2006/relationships/externalLink" Target="externalLinks/externalLink71.xml"/><Relationship Id="rId138" Type="http://schemas.openxmlformats.org/officeDocument/2006/relationships/externalLink" Target="externalLinks/externalLink125.xml"/><Relationship Id="rId345" Type="http://schemas.openxmlformats.org/officeDocument/2006/relationships/externalLink" Target="externalLinks/externalLink332.xml"/><Relationship Id="rId387" Type="http://schemas.openxmlformats.org/officeDocument/2006/relationships/externalLink" Target="externalLinks/externalLink374.xml"/><Relationship Id="rId191" Type="http://schemas.openxmlformats.org/officeDocument/2006/relationships/externalLink" Target="externalLinks/externalLink178.xml"/><Relationship Id="rId205" Type="http://schemas.openxmlformats.org/officeDocument/2006/relationships/externalLink" Target="externalLinks/externalLink192.xml"/><Relationship Id="rId247" Type="http://schemas.openxmlformats.org/officeDocument/2006/relationships/externalLink" Target="externalLinks/externalLink234.xml"/><Relationship Id="rId107" Type="http://schemas.openxmlformats.org/officeDocument/2006/relationships/externalLink" Target="externalLinks/externalLink94.xml"/><Relationship Id="rId289" Type="http://schemas.openxmlformats.org/officeDocument/2006/relationships/externalLink" Target="externalLinks/externalLink276.xml"/><Relationship Id="rId11" Type="http://schemas.openxmlformats.org/officeDocument/2006/relationships/worksheet" Target="worksheets/sheet11.xml"/><Relationship Id="rId53" Type="http://schemas.openxmlformats.org/officeDocument/2006/relationships/externalLink" Target="externalLinks/externalLink40.xml"/><Relationship Id="rId149" Type="http://schemas.openxmlformats.org/officeDocument/2006/relationships/externalLink" Target="externalLinks/externalLink136.xml"/><Relationship Id="rId314" Type="http://schemas.openxmlformats.org/officeDocument/2006/relationships/externalLink" Target="externalLinks/externalLink301.xml"/><Relationship Id="rId356" Type="http://schemas.openxmlformats.org/officeDocument/2006/relationships/externalLink" Target="externalLinks/externalLink343.xml"/><Relationship Id="rId95" Type="http://schemas.openxmlformats.org/officeDocument/2006/relationships/externalLink" Target="externalLinks/externalLink82.xml"/><Relationship Id="rId160" Type="http://schemas.openxmlformats.org/officeDocument/2006/relationships/externalLink" Target="externalLinks/externalLink147.xml"/><Relationship Id="rId216" Type="http://schemas.openxmlformats.org/officeDocument/2006/relationships/externalLink" Target="externalLinks/externalLink203.xml"/><Relationship Id="rId258" Type="http://schemas.openxmlformats.org/officeDocument/2006/relationships/externalLink" Target="externalLinks/externalLink245.xml"/><Relationship Id="rId22" Type="http://schemas.openxmlformats.org/officeDocument/2006/relationships/externalLink" Target="externalLinks/externalLink9.xml"/><Relationship Id="rId64" Type="http://schemas.openxmlformats.org/officeDocument/2006/relationships/externalLink" Target="externalLinks/externalLink51.xml"/><Relationship Id="rId118" Type="http://schemas.openxmlformats.org/officeDocument/2006/relationships/externalLink" Target="externalLinks/externalLink105.xml"/><Relationship Id="rId325" Type="http://schemas.openxmlformats.org/officeDocument/2006/relationships/externalLink" Target="externalLinks/externalLink312.xml"/><Relationship Id="rId367" Type="http://schemas.openxmlformats.org/officeDocument/2006/relationships/externalLink" Target="externalLinks/externalLink354.xml"/><Relationship Id="rId171" Type="http://schemas.openxmlformats.org/officeDocument/2006/relationships/externalLink" Target="externalLinks/externalLink158.xml"/><Relationship Id="rId227" Type="http://schemas.openxmlformats.org/officeDocument/2006/relationships/externalLink" Target="externalLinks/externalLink214.xml"/><Relationship Id="rId269" Type="http://schemas.openxmlformats.org/officeDocument/2006/relationships/externalLink" Target="externalLinks/externalLink256.xml"/><Relationship Id="rId33" Type="http://schemas.openxmlformats.org/officeDocument/2006/relationships/externalLink" Target="externalLinks/externalLink20.xml"/><Relationship Id="rId129" Type="http://schemas.openxmlformats.org/officeDocument/2006/relationships/externalLink" Target="externalLinks/externalLink116.xml"/><Relationship Id="rId280" Type="http://schemas.openxmlformats.org/officeDocument/2006/relationships/externalLink" Target="externalLinks/externalLink267.xml"/><Relationship Id="rId336" Type="http://schemas.openxmlformats.org/officeDocument/2006/relationships/externalLink" Target="externalLinks/externalLink323.xml"/><Relationship Id="rId75" Type="http://schemas.openxmlformats.org/officeDocument/2006/relationships/externalLink" Target="externalLinks/externalLink62.xml"/><Relationship Id="rId140" Type="http://schemas.openxmlformats.org/officeDocument/2006/relationships/externalLink" Target="externalLinks/externalLink127.xml"/><Relationship Id="rId182" Type="http://schemas.openxmlformats.org/officeDocument/2006/relationships/externalLink" Target="externalLinks/externalLink169.xml"/><Relationship Id="rId378" Type="http://schemas.openxmlformats.org/officeDocument/2006/relationships/externalLink" Target="externalLinks/externalLink365.xml"/><Relationship Id="rId6" Type="http://schemas.openxmlformats.org/officeDocument/2006/relationships/worksheet" Target="worksheets/sheet6.xml"/><Relationship Id="rId238" Type="http://schemas.openxmlformats.org/officeDocument/2006/relationships/externalLink" Target="externalLinks/externalLink225.xml"/><Relationship Id="rId291" Type="http://schemas.openxmlformats.org/officeDocument/2006/relationships/externalLink" Target="externalLinks/externalLink278.xml"/><Relationship Id="rId305" Type="http://schemas.openxmlformats.org/officeDocument/2006/relationships/externalLink" Target="externalLinks/externalLink292.xml"/><Relationship Id="rId347" Type="http://schemas.openxmlformats.org/officeDocument/2006/relationships/externalLink" Target="externalLinks/externalLink334.xml"/><Relationship Id="rId44" Type="http://schemas.openxmlformats.org/officeDocument/2006/relationships/externalLink" Target="externalLinks/externalLink31.xml"/><Relationship Id="rId86" Type="http://schemas.openxmlformats.org/officeDocument/2006/relationships/externalLink" Target="externalLinks/externalLink73.xml"/><Relationship Id="rId151" Type="http://schemas.openxmlformats.org/officeDocument/2006/relationships/externalLink" Target="externalLinks/externalLink138.xml"/><Relationship Id="rId389" Type="http://schemas.openxmlformats.org/officeDocument/2006/relationships/theme" Target="theme/theme1.xml"/><Relationship Id="rId193" Type="http://schemas.openxmlformats.org/officeDocument/2006/relationships/externalLink" Target="externalLinks/externalLink180.xml"/><Relationship Id="rId207" Type="http://schemas.openxmlformats.org/officeDocument/2006/relationships/externalLink" Target="externalLinks/externalLink194.xml"/><Relationship Id="rId249" Type="http://schemas.openxmlformats.org/officeDocument/2006/relationships/externalLink" Target="externalLinks/externalLink236.xml"/><Relationship Id="rId13" Type="http://schemas.openxmlformats.org/officeDocument/2006/relationships/worksheet" Target="worksheets/sheet13.xml"/><Relationship Id="rId109" Type="http://schemas.openxmlformats.org/officeDocument/2006/relationships/externalLink" Target="externalLinks/externalLink96.xml"/><Relationship Id="rId260" Type="http://schemas.openxmlformats.org/officeDocument/2006/relationships/externalLink" Target="externalLinks/externalLink247.xml"/><Relationship Id="rId316" Type="http://schemas.openxmlformats.org/officeDocument/2006/relationships/externalLink" Target="externalLinks/externalLink303.xml"/><Relationship Id="rId55" Type="http://schemas.openxmlformats.org/officeDocument/2006/relationships/externalLink" Target="externalLinks/externalLink42.xml"/><Relationship Id="rId97" Type="http://schemas.openxmlformats.org/officeDocument/2006/relationships/externalLink" Target="externalLinks/externalLink84.xml"/><Relationship Id="rId120" Type="http://schemas.openxmlformats.org/officeDocument/2006/relationships/externalLink" Target="externalLinks/externalLink107.xml"/><Relationship Id="rId358" Type="http://schemas.openxmlformats.org/officeDocument/2006/relationships/externalLink" Target="externalLinks/externalLink345.xml"/><Relationship Id="rId162" Type="http://schemas.openxmlformats.org/officeDocument/2006/relationships/externalLink" Target="externalLinks/externalLink149.xml"/><Relationship Id="rId218" Type="http://schemas.openxmlformats.org/officeDocument/2006/relationships/externalLink" Target="externalLinks/externalLink205.xml"/><Relationship Id="rId271" Type="http://schemas.openxmlformats.org/officeDocument/2006/relationships/externalLink" Target="externalLinks/externalLink258.xml"/><Relationship Id="rId24" Type="http://schemas.openxmlformats.org/officeDocument/2006/relationships/externalLink" Target="externalLinks/externalLink11.xml"/><Relationship Id="rId66" Type="http://schemas.openxmlformats.org/officeDocument/2006/relationships/externalLink" Target="externalLinks/externalLink53.xml"/><Relationship Id="rId131" Type="http://schemas.openxmlformats.org/officeDocument/2006/relationships/externalLink" Target="externalLinks/externalLink118.xml"/><Relationship Id="rId327" Type="http://schemas.openxmlformats.org/officeDocument/2006/relationships/externalLink" Target="externalLinks/externalLink314.xml"/><Relationship Id="rId369" Type="http://schemas.openxmlformats.org/officeDocument/2006/relationships/externalLink" Target="externalLinks/externalLink356.xml"/><Relationship Id="rId173" Type="http://schemas.openxmlformats.org/officeDocument/2006/relationships/externalLink" Target="externalLinks/externalLink160.xml"/><Relationship Id="rId229" Type="http://schemas.openxmlformats.org/officeDocument/2006/relationships/externalLink" Target="externalLinks/externalLink216.xml"/><Relationship Id="rId380" Type="http://schemas.openxmlformats.org/officeDocument/2006/relationships/externalLink" Target="externalLinks/externalLink367.xml"/><Relationship Id="rId240" Type="http://schemas.openxmlformats.org/officeDocument/2006/relationships/externalLink" Target="externalLinks/externalLink227.xml"/><Relationship Id="rId35" Type="http://schemas.openxmlformats.org/officeDocument/2006/relationships/externalLink" Target="externalLinks/externalLink22.xml"/><Relationship Id="rId77" Type="http://schemas.openxmlformats.org/officeDocument/2006/relationships/externalLink" Target="externalLinks/externalLink64.xml"/><Relationship Id="rId100" Type="http://schemas.openxmlformats.org/officeDocument/2006/relationships/externalLink" Target="externalLinks/externalLink87.xml"/><Relationship Id="rId282" Type="http://schemas.openxmlformats.org/officeDocument/2006/relationships/externalLink" Target="externalLinks/externalLink269.xml"/><Relationship Id="rId338" Type="http://schemas.openxmlformats.org/officeDocument/2006/relationships/externalLink" Target="externalLinks/externalLink325.xml"/><Relationship Id="rId8" Type="http://schemas.openxmlformats.org/officeDocument/2006/relationships/worksheet" Target="worksheets/sheet8.xml"/><Relationship Id="rId142" Type="http://schemas.openxmlformats.org/officeDocument/2006/relationships/externalLink" Target="externalLinks/externalLink129.xml"/><Relationship Id="rId184" Type="http://schemas.openxmlformats.org/officeDocument/2006/relationships/externalLink" Target="externalLinks/externalLink171.xml"/><Relationship Id="rId391" Type="http://schemas.openxmlformats.org/officeDocument/2006/relationships/sharedStrings" Target="sharedStrings.xml"/><Relationship Id="rId251" Type="http://schemas.openxmlformats.org/officeDocument/2006/relationships/externalLink" Target="externalLinks/externalLink238.xml"/><Relationship Id="rId46" Type="http://schemas.openxmlformats.org/officeDocument/2006/relationships/externalLink" Target="externalLinks/externalLink33.xml"/><Relationship Id="rId293" Type="http://schemas.openxmlformats.org/officeDocument/2006/relationships/externalLink" Target="externalLinks/externalLink280.xml"/><Relationship Id="rId307" Type="http://schemas.openxmlformats.org/officeDocument/2006/relationships/externalLink" Target="externalLinks/externalLink294.xml"/><Relationship Id="rId349" Type="http://schemas.openxmlformats.org/officeDocument/2006/relationships/externalLink" Target="externalLinks/externalLink336.xml"/><Relationship Id="rId88" Type="http://schemas.openxmlformats.org/officeDocument/2006/relationships/externalLink" Target="externalLinks/externalLink75.xml"/><Relationship Id="rId111" Type="http://schemas.openxmlformats.org/officeDocument/2006/relationships/externalLink" Target="externalLinks/externalLink98.xml"/><Relationship Id="rId153" Type="http://schemas.openxmlformats.org/officeDocument/2006/relationships/externalLink" Target="externalLinks/externalLink140.xml"/><Relationship Id="rId195" Type="http://schemas.openxmlformats.org/officeDocument/2006/relationships/externalLink" Target="externalLinks/externalLink182.xml"/><Relationship Id="rId209" Type="http://schemas.openxmlformats.org/officeDocument/2006/relationships/externalLink" Target="externalLinks/externalLink196.xml"/><Relationship Id="rId360" Type="http://schemas.openxmlformats.org/officeDocument/2006/relationships/externalLink" Target="externalLinks/externalLink347.xml"/><Relationship Id="rId220" Type="http://schemas.openxmlformats.org/officeDocument/2006/relationships/externalLink" Target="externalLinks/externalLink207.xml"/><Relationship Id="rId15" Type="http://schemas.openxmlformats.org/officeDocument/2006/relationships/externalLink" Target="externalLinks/externalLink2.xml"/><Relationship Id="rId57" Type="http://schemas.openxmlformats.org/officeDocument/2006/relationships/externalLink" Target="externalLinks/externalLink44.xml"/><Relationship Id="rId262" Type="http://schemas.openxmlformats.org/officeDocument/2006/relationships/externalLink" Target="externalLinks/externalLink249.xml"/><Relationship Id="rId318" Type="http://schemas.openxmlformats.org/officeDocument/2006/relationships/externalLink" Target="externalLinks/externalLink305.xml"/><Relationship Id="rId99" Type="http://schemas.openxmlformats.org/officeDocument/2006/relationships/externalLink" Target="externalLinks/externalLink86.xml"/><Relationship Id="rId122" Type="http://schemas.openxmlformats.org/officeDocument/2006/relationships/externalLink" Target="externalLinks/externalLink109.xml"/><Relationship Id="rId164" Type="http://schemas.openxmlformats.org/officeDocument/2006/relationships/externalLink" Target="externalLinks/externalLink151.xml"/><Relationship Id="rId371" Type="http://schemas.openxmlformats.org/officeDocument/2006/relationships/externalLink" Target="externalLinks/externalLink358.xml"/><Relationship Id="rId26" Type="http://schemas.openxmlformats.org/officeDocument/2006/relationships/externalLink" Target="externalLinks/externalLink13.xml"/><Relationship Id="rId231" Type="http://schemas.openxmlformats.org/officeDocument/2006/relationships/externalLink" Target="externalLinks/externalLink218.xml"/><Relationship Id="rId273" Type="http://schemas.openxmlformats.org/officeDocument/2006/relationships/externalLink" Target="externalLinks/externalLink260.xml"/><Relationship Id="rId329" Type="http://schemas.openxmlformats.org/officeDocument/2006/relationships/externalLink" Target="externalLinks/externalLink316.xml"/><Relationship Id="rId68" Type="http://schemas.openxmlformats.org/officeDocument/2006/relationships/externalLink" Target="externalLinks/externalLink55.xml"/><Relationship Id="rId133" Type="http://schemas.openxmlformats.org/officeDocument/2006/relationships/externalLink" Target="externalLinks/externalLink120.xml"/><Relationship Id="rId175" Type="http://schemas.openxmlformats.org/officeDocument/2006/relationships/externalLink" Target="externalLinks/externalLink162.xml"/><Relationship Id="rId340" Type="http://schemas.openxmlformats.org/officeDocument/2006/relationships/externalLink" Target="externalLinks/externalLink327.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774700</xdr:colOff>
      <xdr:row>101</xdr:row>
      <xdr:rowOff>279400</xdr:rowOff>
    </xdr:from>
    <xdr:to>
      <xdr:col>1</xdr:col>
      <xdr:colOff>774700</xdr:colOff>
      <xdr:row>105</xdr:row>
      <xdr:rowOff>12700</xdr:rowOff>
    </xdr:to>
    <xdr:pic>
      <xdr:nvPicPr>
        <xdr:cNvPr id="17354" name="Picture 1">
          <a:extLst>
            <a:ext uri="{FF2B5EF4-FFF2-40B4-BE49-F238E27FC236}">
              <a16:creationId xmlns:a16="http://schemas.microsoft.com/office/drawing/2014/main" id="{F5101000-59EC-1719-F1A3-F8D9F98683F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3200" y="38417500"/>
          <a:ext cx="0" cy="8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1181100</xdr:colOff>
      <xdr:row>101</xdr:row>
      <xdr:rowOff>292100</xdr:rowOff>
    </xdr:from>
    <xdr:to>
      <xdr:col>7</xdr:col>
      <xdr:colOff>901700</xdr:colOff>
      <xdr:row>105</xdr:row>
      <xdr:rowOff>101600</xdr:rowOff>
    </xdr:to>
    <xdr:pic>
      <xdr:nvPicPr>
        <xdr:cNvPr id="17355" name="Picture 2">
          <a:extLst>
            <a:ext uri="{FF2B5EF4-FFF2-40B4-BE49-F238E27FC236}">
              <a16:creationId xmlns:a16="http://schemas.microsoft.com/office/drawing/2014/main" id="{603B1EF0-0364-62E2-C8F3-CF197BD6D5E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633200" y="38430200"/>
          <a:ext cx="2743200" cy="889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1803400</xdr:colOff>
      <xdr:row>100</xdr:row>
      <xdr:rowOff>165100</xdr:rowOff>
    </xdr:from>
    <xdr:to>
      <xdr:col>1</xdr:col>
      <xdr:colOff>2806700</xdr:colOff>
      <xdr:row>102</xdr:row>
      <xdr:rowOff>177800</xdr:rowOff>
    </xdr:to>
    <xdr:pic>
      <xdr:nvPicPr>
        <xdr:cNvPr id="17356" name="Picture 6" descr="phatky">
          <a:extLst>
            <a:ext uri="{FF2B5EF4-FFF2-40B4-BE49-F238E27FC236}">
              <a16:creationId xmlns:a16="http://schemas.microsoft.com/office/drawing/2014/main" id="{A132EA7E-D455-CF44-F5D0-E97A32DBCA3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501900" y="38061900"/>
          <a:ext cx="1003300"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Dung%20Quat/Nhom%20GC/New%20Folder/My%20Documents/3533/99Q/99Q3657/99Q3299(REV.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TCP-LI.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hanhvinh/dutoan/May1/KIEN/QL32/DT3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Lunglo/d/A.TC%20-%20TL/A.Chuan/Van%20ban/Quy%20che/Quy%20che%20luong/Xep%20HS%20Van%20phong%20(QC%20luong%20moi)%202-3-05.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ay_5/thuvien_dulieu/SUONG%20TONG%20HOP%201/CTY%20THANH%20KY%202006/BCT-06/BAO%20CAO%20T2-06.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ung/daitu/LUUTAM/VBAO/BookJHFGJGXBGCCNCVCCVVCVCC2.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c22/du%20toan/vui/San%20pham/Phu%20Tan_AG/Duong%20Day/HTM/Gia%20dinh/DUTOAN.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c22/du%20toan/vui/San%20pham/Phu%20Tan_AG/Duong%20Day/TVT/PTHO/DUTOANWB.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ai/c/HienP19/220kV/TkeKT/Daunoi%20220%20vao%20Tram%20cat%20220%20Nho%20Quan/Daunoi%20Nho%20Quan_ThanhHo&#184;%20&amp;%20NhoQuan_HaDong/DaodatHT-NQ.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c22/du%20toan/vui/San%20pham/Phu%20Tan_AG/Duong%20Day/LUUTAM/VBAO/BookJHFGJGXBGCCNCVCCVVCVCC2.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c22/du%20toan/vui/San%20pham/Phu%20Tan_AG/Duong%20Day/HTM/DUTOAN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A:/My%20Documents/Trung/trung/TRUNG2/KHE-TRE/M3%20be%20to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IEN2/C/WINDOWS/TEMP/3533/99Q/99Q3657/99Q3299(REV.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G:/Lam/Du%20toan/DT/Luu/500KV/CAPITAL/110TKKT/CAPITAL/220nb-th/CAPITAL/220DTXL/PLQN99.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G:/HUONG/KKTHUE02.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A:/dongtho.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Kehoach1/c/Hoa/Quyet%20Toan/Hai%20Duong/namg%20cong%20suat%20TTGian%20Tam%20Dao.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Client_dh3/c/QUY/QUYETTOA/QTQUY2.02.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Tuananh/du%20lieu%20(d)/Thai/MUC%20DU%20AN/MO%20RONG%20KHO%20K132/mau%20RE2/MOI/TOOL/2.Technical%20Design/SCode-AC70-55daN.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T_phuong/hs99/LANGSON/NADUONG/Arch_KL.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A:/TL/SCode-Son%20L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Xuan/Bo%20sung%20An%20Kim%20Hai/Congviec/Tam.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Vinhnd/maumoi_wb_07/ha/HATINH/Maumoi_WB_07.02.04/Data/Load_Forecast/Phong%20Kinh%20Te/LUC/EXCEL/Th&#199;u/Du%20thau%20Y&#170;n%20Minh%20-%20H&#181;%20Giang.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rphuong/c/H.Tung/HOA/LVTD/MSOffice/EXCEL/LUC/DT%20DZ%2022+TBA%20.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Vinhnd/maumoi_wb_07/ha/HATINH/Maumoi_WB_07.02.04/Data/Load_Forecast/LVTD/MSOffice/EXCEL/LUC/HY35.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F:/Dai%20TH%2011-2006.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rphuong/C/Hanh04/TK141-04.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May%202/c/DUONG/279/Hoa/DUONG/ql70/Bang%20TL%20(moi)1.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F:/DOCUME~1/Huong/LOCALS~1/Temp/Lai%20Chau%20DT.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Mrphuong/c/H.Tung/BCNCKT/B_Can/Ba_be.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A:/quyet%20toan%20Vison-lamthao.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Dung7/dung7/!Hai/Hai%20Duong/Hai-%20HDuong/DToan-Moi/H%20-%20Ninh%20Giang/Xa%20Tan%20Quang/BVe/TK.04.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User1/c/Qu&#182;n%20l&#253;%20h&#229;%20s&#172;/D&#249;%20to&#184;n%20c&#184;c%20c&#171;ng%20tr&#215;nh/DZNHADA.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Dung7/dung7/!Hai/Hai%20Duong/Hai-%20HDuong/Cu/TuKy/Quang%20Trung/BVe/tong%20ke2VDT.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Dung7/dung7/!Hai/Hai%20Duong/Hai-%20HDuong/Cu/TuKy/Tien%20Dong/BVe/TKtdong2.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Mrhai/C/!Hai/Thanh%20Hoa/Quang%20hung%20xong/DToan/DDK-04.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Manh-w10/1-khdt/YenBai/huong%20ly/huong%20ly/Dien-%20Nthon.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A:/TUYENQUA/phuong/TuyenQuang/TBA110kV8500.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Nhutnv/d/Hop%20thanh/hopthanh/Tinhtoan/dam%20i%20hopthanh.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Kimhoang/share%20hoang%201/Tai%20lieu/Huong%20thuy%20tien/Bao%20cao%20thue/THUY%20HA/LUONG%20NAM%2006/LUONG%20NAM%202006/LUONG%20THANG%2011%20NAM%202006.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At5/c/Vuha/Tem/LinhXuan.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F:/DOCUME~1/WINDOWS/LOCALS~1/Temp/Temporary%20Directory%202%20for%20NamSo-FS.zip/NamSo-FS.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Kehoach1/c/Phuong/ThanhHoa/TBA110ThoXuan.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F:/DIEN%20KHI%20HOA/BAC%20CAN/TBA%20Backan1.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N.cuong/cuong/2000/CONDENSA/instrument.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A:/My%20Documents/L&#185;ng%20S&#172;n/Lang%20Gai%20-%20Lang%20S&#172;n.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uyen/2$/WORK/Mien%20Nam/Bac%20Lieu/Gia%20ca%20may%20(730.000).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Kd.n.b.viet/tien_do/TTCP-LI.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T.phu/c/@K-Phu/BAOGIA/Mien_Nam/2002/Utilized_Camau/CIVIL%20BOQs/6823%20PS%201700.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Dunglx/ketp/Bai-Tap/TKMHBT~1.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Kehoach1/c/Hoanganh/TG%20Vinh.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Pc22/d/Luu_Tru/Ltb_ktkh/DZ220KV_Dau_Noi_sau_tram_500kV_Ha_Tinh/Gia_thau_Gui_A.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F:/Dam/35-HBINH/TBA-HB.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F:/DOCUME~1/DOI4/LOCALS~1/Temp/Rar$DI84.927/MuongCaiOK%20s.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May3/d/1Ninh-2004/1b-RE-II-ThanhHoa/Tap%201/Du%20Lieu/DToan/HoangHoa/Anh%20Tuan/WB2-1A/HaTinh/CanLoc/SonLoc.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Le%20hoang%20ha/du%20toan/HUONG/QL21/dtTKKT-98-106.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Lunglo/d/A.TC%20-%20TL/A.Chuan/Luong/Nam%202005/Thuong/Thuong%2030-4-2005.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Server/NOIBO/My%20Documents/BAOCAO~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A:/LESO/HsdtCsan/DTHAU/DT2/LAOCAI/MDT67-CS.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Quyettoan3/c/tuan/Vinh%20Phuc/Du%20Toan%20-%20Khai%20Quang%20-%20Vinh%20Phuc.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Tuananh/du%20lieu%20(d)/Thai/MUC%20DU%20AN/MO%20RONG%20KHO%20K132/chinh/X%20-%20DU%20AN%20RE-2/DToan%20Trung%20ap-Mau/DT%20-%2010.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J:/Dung%20Quat/Goi3/PNT-P3.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Manh-win7/1-khdt/Dung%20Quat/Goi3/PNT-P3.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SERVER/PROJECT/PROP/DA0630/INQ'Y/STEEL/DA0463BQ.XLW"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May4/e/Hai/Cau%20Han/Tinhtoan/DAMTHEP.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A:/My%20Documents/Bac/DOCUMENT/DAUTHAU/Dungquat/GOI3/DUNGQUAT-6.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A:/Quy/CHUNG%20BBTTQTQUY/Accouthp/CTMT/HLC/DOCUMENT/DAUTHAU/Dungquat/GOI3/DUNGQUAT-6.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Van/c/1/VIETNAMBuilding%2017%20R&amp;D/KU2%20Fevr/Nippon.KU2%20Evol."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H:/Lam/Du%20toan/DT/Luu/500KV/DN-TBINH.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Van/c/1/VIETNAMBuilding%2017%20R&amp;D/TUAN/BRIDGE/BINH/18M/18T_H25.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Haivt/c/NEWTHUYVAN.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Thanhvinh/dutoan/THUYF/ql38/tkkt-ql38-1-g-2.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Tuyen/tuan/Setup/QT2002/M560Hop%20luc.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Vu%20anh%20tien/d/THANH/TNHC-TBINH-1.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Hahao-kt/LAN%20KT/BA%20GIA/nhay/NHATKYC.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May3/c/A.Ky/DToan/UOngBi/Lo%20175-176%20Uong%20bi%20-%20Hoanhbo%20dchinh%201/!DHai/Uong%20Bi/DT500/CAPITAL/220nb-th/CAPITAL/220DTXL/PLQN99.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Cuong&amp;van/c%20on%20van/Luu/Thuong%201-7.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Tienmdt/d/Congtrinh/hamcan-songphan/bangbieu/Bang%20cam%20cong%2085.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A:/DSHD%20DH.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Nhutnv/d/phong/traly/tru4/BTINHT4S.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A:/Dn%20dangba/DangbaDn.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May_2/c/Cuong-497/Abutment.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Kh_01/c/My%20Documents/hung/NLNT2/Dot3/WINDOWS/Desktop/ngoc/trungma-tkkt.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A:/Dvan%202/QTLap/Q1%202003/QT%20LDE%203/QT%20L&#167;&#210;%203.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V:/GIAO%20THONG/A%20HUY/In%20bao%20cao%20My%20Hao%2020170515/DA%20dang%20lam/Nam%202012/Sua%20DA%20duong%20VDII%20SocTrang/Phan%20ky%20DT%20(T3-2012)/IN%20Kiem%20L1(12-4)/Worksheet%20in%20Pier-body-P5"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T.phuong/c/Tphuong/HSthau/HSthau01/Mien%20Bac/Caongan/HSbaogia/Sec_tq.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A:/My%20Documents/TUYEN/QT-%20Tinh/T&#181;i%20Ch&#221;nh%20-%20Xu&#169;n%20L&#203;p/T&#181;iCh&#221;nh%20-%20Y&#170;n%20L&#169;m/TaiChinh%20-%20Yen%20lam.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User1/c/Qu&#182;n%20l&#253;%20h&#229;%20s&#172;/D&#249;%20to&#184;n%20c&#184;c%20c&#171;ng%20tr&#215;nh/D&#249;%20to&#184;n%20Ng&#185;n%20son.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H:/DUTOAN/cttrenkenh/Nao%20vet%20Thanh%20mien/HConSon.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Dunglx/ketp/dungs/n/vinh/BANGTINH/vn/MONGCOC-vinh.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Hahao-kt/LAN%20KT/BA%20GIA/baocao%202001.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Dunglx/ketp/My%20Documents/CauBan24m/My%20Documents/Dam33m.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Manh-w10/1-khdt/DL%20QT%202004/Le%20binh%20Thanh%20mien/Dvan%202/QTLap/Q1%202003/NGHIA%20LOI/QT%20AB%20Nghia%20loi.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C1/c/datn/tong%20hop%20duong%20day.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T_phuong/my%20documents/My%20Documents/HS99/Cai%20Lan%20Port/Cai%20Lan%20Port%20Expansion%20Project_Package%20I%20(1,3%20&amp;4).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Cuong&amp;van/c%20on%20van/Luu/Nghi%20mat%202004.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A:/Dung%20Quat/Nhom%20GC/New%20Folder/My%20Documents/3533/99Q/99Q3657/99Q3299(REV.0).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DIEN2/C/WINDOWS/TEMP/3533/99Q/99Q3657/99Q3299(REV.0).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Pqlxd5/Ho%20so%20du%20thau/Documents%20and%20Settings/Phong_quan_ly_da/My%20Documents/CUONG/Tham%20tra%20TKKTTC/DZ%2022kv%20va%20TBA%20Noong%20bua/WB/Lang%20mo%20-%20sin%20ho.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Pc53/huong/Du%20toan/Tram/220%20K.LUONG-CDOC/Lo%20ra%20KL-CD/DATA-Tram.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A:/Quy/CHUNG%20BBTTQTQUY/Accouthp/CTMT/HLC/tha/Tai%20Chinh-%20QT-Halang.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ai/HAI%20(D)/WINDOWS/Profiles/Hung/Desktop/My%20Documents/Binh/Truong/D.Day%20K%2024KV%20CNVN.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Pc22/du%20toan/vui/San%20pham/Phu%20Tan_AG/Duong%20Day/TVT/PTHO/Duyet.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Nhutnv/d/CongTrinh/dunglx/klcocknmoi.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Kimhoang/share%20hoang%201/Tai%20lieu/dntn%20kim%20danh/SO%20KT%20KIM%20DANH/PM%20KE%20TOAN%2006%20TKu%2012.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Pc2/c/My%20Documents/NGA/HCT-Trien%20Lam.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A:/THIET/CQ.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Pc05/sao%20chep/TVTHINH/Bang%20liet%20ke%20cong%20trinh%20so%2045.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A:/My%20Documents/TUYEN/QT-%20Tinh/T&#181;i%20Ch&#221;nh%20-%20Xu&#169;n%20L&#203;p/T&#181;iCh&#221;nh%20-%20Y&#170;n%20L&#169;m/DU%20TOAN_YenLam_TongHop.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G:/ngocquy/PNVu/QLRR/QLRR_301107.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Dunglx/ketp/My%20Documents/CauBan24m/DUL4-5.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F:/Program%20Files/Hau.KH/Mong%20Cai/DT.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A:/TUYENQUA/phuong/bangtinh/tuy&#170;n%20quang/mo%20rong%20110%20t_quang.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A:/windows/TEMP/Rar$DI23.426/ANH%20THU/thuy/NHON/THUNHI/MYHOAHUN/TRUONGLO/TTTRLONG.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Hai/c/N&#168;m%202002/DIEUCHIN/CAPITAL/220nb-th/CAPITAL/220DTXL/PLQN99.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X:/NGUYEN%20VAN%20THANH%202.0.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Mr_quang/c/backup/My%20Documents/DU%20TOAN%202004/DT-%20THANH%20B%20-2004/Tram%20Kiot%20-%20compaq.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Dung7/dung7/Job/job/Hue/2016/Hai%20Duong/Du%20toan/Du%20toan%20Ninh%20Giang/DT%20120%20ty/Du%20toan%20N.G%20moi%20on%20tiep/DT%20dien%20Vinh%20Hoa/DT%20%20Vinh%20Hoa.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Lunglo/d/A.TC%20-%20TL/A.Chuan/Luong/Nam%202005/Tong%20hop/Chuyen%20xep%20luong%20theo%20ND204,205..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Kehoach4/c/Tuan/Tuyen%20Quang/Cong%20trinh%20%20DDK35KV%20M.Quang.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N.cuong/at-anh/PARKER/My%20Documents/HS00/BAOGIA/Mien%20nam/Namconson_SK/09-str~1.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Msthuy/d/My%20Documents/BANG%20LUONG2%20-%20THANH.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Cuongvan/C/A.USER/Luong%20DQ/Luong%20XL/Luong%20thu%20nhap%20(290).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HOANG/D/LT/DONGIA/DGnuoc.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May12/c/KA/phapvan/dt-tkkttc1-1.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A:/Luu_Tru/Ltb_ktkh/DZ220KV_Dau_Noi_sau_tram_500kV_Ha_Tinh/Gia_thau.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A:/My%20Documents/Hiep/ChongQuaTai/Km4/Km4_TQ_HN%20(new).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Tuyen/tuan/My%20Documents/Anh%20TKD/CS.Bai%20Bien%20DS.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Chat/c/353/ACHAT-M560Hop%20luc.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Chat/d/XNTKD/KT2002/M560%20KT.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Tuyen/tuan/Anh%20TKD/Lo%20so%2022.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A:/HSluu/BQLCT/Hs&#172;DVT/110KV%20H&#181;%20Trung/phuong/bangtinh/tuy&#170;n%20quang/mo%20rong%20110%20t_quang.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A:/ChiDinhThau110ThoXuan.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May5/d/THUYF/BACGIANG/lxa-CX/dt-CX-G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10.137.1.1/KeHoachPublic/My%20Documents/Phong/Excel/Data/Tinh%20tong%20hop%20du%20toan.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N:/MGT-DRT/MGT-IMPR/MGT-SC@/DA0463/QTN-INSN/WILLICH/INSUL.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Manh-w10/1-khdt/MGT-DRT/MGT-IMPR/MGT-SC@/DA0463/QTN-INSN/WILLICH/INSUL.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A:/My%20Documents/Nguyen/Gia32.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F:/Cau%20Thep%20Cua%20Thanh.XLS" TargetMode="External"/></Relationships>
</file>

<file path=xl/externalLinks/_rels/externalLink140.xml.rels><?xml version="1.0" encoding="UTF-8" standalone="yes"?>
<Relationships xmlns="http://schemas.openxmlformats.org/package/2006/relationships"><Relationship Id="rId1" Type="http://schemas.openxmlformats.org/officeDocument/2006/relationships/externalLinkPath" Target="/Suong_kh/dung_chung/My%20Documents/tantt/tantt/tantt/BSQ3.XLS"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Manh-w10/1-khdt/NLNTbinh/QTLO15~1/TUYENQUA/YenBai/DTTBAYbai.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User1/c/My%20Documents/Qu&#182;n%20l&#253;%20h&#229;%20s&#172;/Quy&#213;t%20to&#184;n%20c&#184;c%20c&#171;ng%20tr&#215;nh/Thai%20nguy&#170;n/Quy&#213;t%20to&#184;n/Quyet%20toan%20TBA%20Dong%20Mo.xls"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User1/c/Qu&#182;n%20l&#253;%20h&#229;%20s&#172;/Quy&#213;t%20to&#184;n%20th&#184;i%20nguy&#170;n/Quyet%20toan%20Tan%20Thinh.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Kehoach1/c/Hoa/Quyet%20Toan/Hai%20Duong/Ctao%20luoi%20khu%20Chau%20Giang%20B.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Ptk3_14/TKKTTC_VTNOIHAT/QT/GDUONG/QTGD.XLS"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file:///F:/QUANG%20NINH/QN-%20MOI/TIEN%20YEN/DTSong%20dong%205.xls"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file:///I:/Dinh.P8/C&#171;ng%20tr&#215;nh%202001/&#167;DK10KV%20Ch&#232;ng%20qu&#184;%20t&#182;i%20trung%20gian%20Thanh%20Mi&#214;n/Duyet-II-TKKT-TCSTTGThanhMien.xls"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file:///A:/My%20Documents/C&#171;ng%20tr&#215;nh%202002/&#167;Z%2035kV%20Ninh%20Giang%20-%20T&#248;%20K&#250;/TKKT-LLNinhGiang-Tuky.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May1/c/My%20Documents/khach/CT%20BAN%20HANG.xls" TargetMode="External"/></Relationships>
</file>

<file path=xl/externalLinks/_rels/externalLink150.xml.rels><?xml version="1.0" encoding="UTF-8" standalone="yes"?>
<Relationships xmlns="http://schemas.openxmlformats.org/package/2006/relationships"><Relationship Id="rId1" Type="http://schemas.openxmlformats.org/officeDocument/2006/relationships/externalLinkPath" Target="file:///A:/Doat%20KH/DuToan/TuyenQuang/TKKTTC_Sekaman3.xls"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Vinhptt/dutoan/DUTOAN/Qlo15A/TKKT_15Alan1-dg.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My%20Documents/hung/hnhung/HCM/phong%20nen/DT-THL7.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User03/may3/xuong%20nhom%20co%20khi%20Dong%20anh/CO%20KHI%20DONG%20ANH/Phuc/My%20Documents/hung/hnhung/HCM/phong%20nen/DT-THL7.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Ms.yen/c/H-YEN/LUU%20XA/DUYET/DZ110K~1.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Pc%205-4/tra%20vinh/TT%20huyen%20Cang%20Long-new.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Pc14/tram/Ho%20so/Nhan%20vien/Huong/Du%20toan/Tram/ban%20giao/Tan%20uyen/Thiet%20ke%20ky%20thuat/Phan%20XD%20TBA%20110kV%20Tan%20uyen.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May_5/data%20(e)/NHAN%20-%20SUONG%20TH%201%20va%20CAC%20DU%20LIEU%20KHAC/THUVIEN_DULIEU/SUONG%20TONG%20HOP%201/CTY%20THANH%20KY%202005/SO%20KE%20TOAN/BAO%20CAO%20T11-05%20Cty%20THANH%20KY1.xls"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Kim%20tuyen/d/thuy-tax/THUE2003/tax05-2003.xls"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file:///A:/WINDOWS/Desktop/My%20Documents/ANQTien/Namdinh/TONGHOP.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file:///N:/MGT-DRT/MGT-IMPR/MGT-SC@/BA0397/INSULT'N/INS/ASK/PIPE-03E.XLS"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Manh-w10/1-khdt/MGT-DRT/MGT-IMPR/MGT-SC@/BA0397/INSULT'N/INS/ASK/PIPE-03E.XLS"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Msthuy/d/New%20Folder/BCTC%20Nuoc%20da%202004.xls"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file:///F:/nghe%20an/C&#202;p%20&#174;i&#214;n%20CSCC%20TP%20Vinh/c&#171;ng%20tr&#215;nh%20chi&#213;u%20s&#184;ng%20th&#181;nh%20ph&#232;%20vinh.xls"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Thuhien/c/MSOFFICE/EXCEL/PROGRAM/H4.XLS"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Pc14/du%20toan-van/TKKT/AN%20GIANG/AN%20PHU/ha%20the/Vuot%20lu%20An%20Phu%20HT-ap%204%20Vinh%20Hoi%20Dong.xls"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Pc03/d/CANHAN/TAN-ANH/Cau-basau/Dtcaubasau.xls" TargetMode="External"/></Relationships>
</file>

<file path=xl/externalLinks/_rels/externalLink167.xml.rels><?xml version="1.0" encoding="UTF-8" standalone="yes"?>
<Relationships xmlns="http://schemas.openxmlformats.org/package/2006/relationships"><Relationship Id="rId1" Type="http://schemas.openxmlformats.org/officeDocument/2006/relationships/externalLinkPath" Target="file:///G:/CANDOI%20%20Q2-2005%20ND.xls"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file:///A:/hoi/TAN%20ANH/DOAN/DSDV.xls" TargetMode="External"/></Relationships>
</file>

<file path=xl/externalLinks/_rels/externalLink169.xml.rels><?xml version="1.0" encoding="UTF-8" standalone="yes"?>
<Relationships xmlns="http://schemas.openxmlformats.org/package/2006/relationships"><Relationship Id="rId1" Type="http://schemas.openxmlformats.org/officeDocument/2006/relationships/externalLinkPath" Target="/May_6/d/SUONG%20TONG%20HOP%202/CTY%20CAMLOI%20nam%2006/SO%20VAT%20TU%20CL-06/KTGocSoKT+BCT.xls" TargetMode="External"/></Relationships>
</file>

<file path=xl/externalLinks/_rels/externalLink170.xml.rels><?xml version="1.0" encoding="UTF-8" standalone="yes"?>
<Relationships xmlns="http://schemas.openxmlformats.org/package/2006/relationships"><Relationship Id="rId1" Type="http://schemas.openxmlformats.org/officeDocument/2006/relationships/externalLinkPath" Target="/May01/c/VBPrograms/EMIS/Hoso_Excel_Template/HoSo_T9/HoSo_TieuHoc_T9.xlt" TargetMode="External"/></Relationships>
</file>

<file path=xl/externalLinks/_rels/externalLink171.xml.rels><?xml version="1.0" encoding="UTF-8" standalone="yes"?>
<Relationships xmlns="http://schemas.openxmlformats.org/package/2006/relationships"><Relationship Id="rId1" Type="http://schemas.openxmlformats.org/officeDocument/2006/relationships/externalLinkPath" Target="/Pentium233/HOANG%20MAI/Documents%20and%20Settings/Administrator/Desktop/My%20Documents/tu/Ke%20toan/Nhat%20ky%20chung%20thang%201.xls" TargetMode="External"/></Relationships>
</file>

<file path=xl/externalLinks/_rels/externalLink172.xml.rels><?xml version="1.0" encoding="UTF-8" standalone="yes"?>
<Relationships xmlns="http://schemas.openxmlformats.org/package/2006/relationships"><Relationship Id="rId1" Type="http://schemas.openxmlformats.org/officeDocument/2006/relationships/externalLinkPath" Target="/Pc14/binh%20trieu/Ho%20so/Nhan%20vien/Huong/Du%20toan/Trung%20the/Binh%20Trieu/V.THINH/Cau%20BT%20ha%20the/Du%20toan%20cong%20trinh%20%20BT.xls" TargetMode="External"/></Relationships>
</file>

<file path=xl/externalLinks/_rels/externalLink173.xml.rels><?xml version="1.0" encoding="UTF-8" standalone="yes"?>
<Relationships xmlns="http://schemas.openxmlformats.org/package/2006/relationships"><Relationship Id="rId1" Type="http://schemas.openxmlformats.org/officeDocument/2006/relationships/externalLinkPath" Target="/Ha%20nho/kenh%20hieple/Users/Nam/Nghean/Cuavan/DToan.xls" TargetMode="External"/></Relationships>
</file>

<file path=xl/externalLinks/_rels/externalLink174.xml.rels><?xml version="1.0" encoding="UTF-8" standalone="yes"?>
<Relationships xmlns="http://schemas.openxmlformats.org/package/2006/relationships"><Relationship Id="rId1" Type="http://schemas.openxmlformats.org/officeDocument/2006/relationships/externalLinkPath" Target="/Pc14/tkkt%20tram%2011/du%20toan%20cong%20trinh/Vuong%20Trinh%20Trong/cong%20trinh%20110%20kV/Dak%20Lak/Cong%20trinh%20Cujut/GD_TKKT/TBA/TBA%20110%20kV%20Cujut.xls" TargetMode="External"/></Relationships>
</file>

<file path=xl/externalLinks/_rels/externalLink175.xml.rels><?xml version="1.0" encoding="UTF-8" standalone="yes"?>
<Relationships xmlns="http://schemas.openxmlformats.org/package/2006/relationships"><Relationship Id="rId1" Type="http://schemas.openxmlformats.org/officeDocument/2006/relationships/externalLinkPath" Target="/Pc15/tra%20vinh/sao%20chep/Long%20Dat.xls" TargetMode="External"/></Relationships>
</file>

<file path=xl/externalLinks/_rels/externalLink176.xml.rels><?xml version="1.0" encoding="UTF-8" standalone="yes"?>
<Relationships xmlns="http://schemas.openxmlformats.org/package/2006/relationships"><Relationship Id="rId1" Type="http://schemas.openxmlformats.org/officeDocument/2006/relationships/externalLinkPath" Target="/Pc56/vui/Du%20toan%20Jica%20thang%209%20-%202002/Jica%20HC/TBA%20250%20KVA%20Thanh%20Da1.XLS" TargetMode="External"/></Relationships>
</file>

<file path=xl/externalLinks/_rels/externalLink177.xml.rels><?xml version="1.0" encoding="UTF-8" standalone="yes"?>
<Relationships xmlns="http://schemas.openxmlformats.org/package/2006/relationships"><Relationship Id="rId1" Type="http://schemas.openxmlformats.org/officeDocument/2006/relationships/externalLinkPath" Target="file:///A:/DUTOAN/NC-T-HOC/DU%20TOAN/DONGIA/dongia.dtn" TargetMode="External"/></Relationships>
</file>

<file path=xl/externalLinks/_rels/externalLink178.xml.rels><?xml version="1.0" encoding="UTF-8" standalone="yes"?>
<Relationships xmlns="http://schemas.openxmlformats.org/package/2006/relationships"><Relationship Id="rId1" Type="http://schemas.openxmlformats.org/officeDocument/2006/relationships/externalLinkPath" Target="/Pc14/du%20toan/ANH%20THU/thuy/VINHLONG/TANMY~1.XLS" TargetMode="External"/></Relationships>
</file>

<file path=xl/externalLinks/_rels/externalLink179.xml.rels><?xml version="1.0" encoding="UTF-8" standalone="yes"?>
<Relationships xmlns="http://schemas.openxmlformats.org/package/2006/relationships"><Relationship Id="rId1" Type="http://schemas.openxmlformats.org/officeDocument/2006/relationships/externalLinkPath" Target="file:///A:/Trung%20Ta&#226;m%20Tin%20Ho&#239;c/Chuong%20Trinh%20Thi/thcs/THI%20TN%20BTCS.xls" TargetMode="External"/></Relationships>
</file>

<file path=xl/externalLinks/_rels/externalLink180.xml.rels><?xml version="1.0" encoding="UTF-8" standalone="yes"?>
<Relationships xmlns="http://schemas.openxmlformats.org/package/2006/relationships"><Relationship Id="rId1" Type="http://schemas.openxmlformats.org/officeDocument/2006/relationships/externalLinkPath" Target="/Hung/c/WINDOWS/Profiles/Hung/Desktop/My%20Documents/Binh/Truong/D.Day%20K%2024KV%20CNVN.xls" TargetMode="External"/></Relationships>
</file>

<file path=xl/externalLinks/_rels/externalLink181.xml.rels><?xml version="1.0" encoding="UTF-8" standalone="yes"?>
<Relationships xmlns="http://schemas.openxmlformats.org/package/2006/relationships"><Relationship Id="rId1" Type="http://schemas.openxmlformats.org/officeDocument/2006/relationships/externalLinkPath" Target="/Moi/vol3%20(e)%20%20mc/My%20Documents/TCMR/SLCB-DN.XLS" TargetMode="External"/></Relationships>
</file>

<file path=xl/externalLinks/_rels/externalLink182.xml.rels><?xml version="1.0" encoding="UTF-8" standalone="yes"?>
<Relationships xmlns="http://schemas.openxmlformats.org/package/2006/relationships"><Relationship Id="rId1" Type="http://schemas.openxmlformats.org/officeDocument/2006/relationships/externalLinkPath" Target="/Hahao-kt/LAN%20KT/BA%20GIA/CTGS.XLS" TargetMode="External"/></Relationships>
</file>

<file path=xl/externalLinks/_rels/externalLink183.xml.rels><?xml version="1.0" encoding="UTF-8" standalone="yes"?>
<Relationships xmlns="http://schemas.openxmlformats.org/package/2006/relationships"><Relationship Id="rId1" Type="http://schemas.openxmlformats.org/officeDocument/2006/relationships/externalLinkPath" Target="/May4/c/dutoan/DT%20Cualo.xls" TargetMode="External"/></Relationships>
</file>

<file path=xl/externalLinks/_rels/externalLink184.xml.rels><?xml version="1.0" encoding="UTF-8" standalone="yes"?>
<Relationships xmlns="http://schemas.openxmlformats.org/package/2006/relationships"><Relationship Id="rId1" Type="http://schemas.openxmlformats.org/officeDocument/2006/relationships/externalLinkPath" Target="/STA022-N2/Construction/WORKS/6787/civil/final/option/6787CWFASE2CASE2_00.xls" TargetMode="External"/></Relationships>
</file>

<file path=xl/externalLinks/_rels/externalLink185.xml.rels><?xml version="1.0" encoding="UTF-8" standalone="yes"?>
<Relationships xmlns="http://schemas.openxmlformats.org/package/2006/relationships"><Relationship Id="rId1" Type="http://schemas.openxmlformats.org/officeDocument/2006/relationships/externalLinkPath" Target="/Client_dh4/c/huong/tuan/Cao%20Bang/Thau%20-%20Na%20Lac.xls" TargetMode="External"/></Relationships>
</file>

<file path=xl/externalLinks/_rels/externalLink186.xml.rels><?xml version="1.0" encoding="UTF-8" standalone="yes"?>
<Relationships xmlns="http://schemas.openxmlformats.org/package/2006/relationships"><Relationship Id="rId1" Type="http://schemas.openxmlformats.org/officeDocument/2006/relationships/externalLinkPath" Target="/May4/d/bin/2001/TUYEN%20QUANG/nha%20may%20che.xls" TargetMode="External"/></Relationships>
</file>

<file path=xl/externalLinks/_rels/externalLink187.xml.rels><?xml version="1.0" encoding="UTF-8" standalone="yes"?>
<Relationships xmlns="http://schemas.openxmlformats.org/package/2006/relationships"><Relationship Id="rId1" Type="http://schemas.openxmlformats.org/officeDocument/2006/relationships/externalLinkPath" Target="file:///A:/Setup/Gia257/GiaOK/95.2ThanhLam_NgheAn.xls" TargetMode="External"/></Relationships>
</file>

<file path=xl/externalLinks/_rels/externalLink188.xml.rels><?xml version="1.0" encoding="UTF-8" standalone="yes"?>
<Relationships xmlns="http://schemas.openxmlformats.org/package/2006/relationships"><Relationship Id="rId1" Type="http://schemas.openxmlformats.org/officeDocument/2006/relationships/externalLinkPath" Target="/Hai/c/MHOAN/500DQ-DN/fan2/CAPITAL/220DTXL/PLQN99.XLS" TargetMode="External"/></Relationships>
</file>

<file path=xl/externalLinks/_rels/externalLink189.xml.rels><?xml version="1.0" encoding="UTF-8" standalone="yes"?>
<Relationships xmlns="http://schemas.openxmlformats.org/package/2006/relationships"><Relationship Id="rId1" Type="http://schemas.openxmlformats.org/officeDocument/2006/relationships/externalLinkPath" Target="/Dung7/dung7/My%20Documents/Yen/Duyet%20CT%20dau%20tu/Dau%20tu%20nam%202009/Phe%20duyet%20Cai%20tao%20nang%20day%20lo%20377-E86/Duyet%20du%20toan%20Cai%20tao%20nang%20tiet%20day%20lo%20377.xls" TargetMode="External"/></Relationships>
</file>

<file path=xl/externalLinks/_rels/externalLink190.xml.rels><?xml version="1.0" encoding="UTF-8" standalone="yes"?>
<Relationships xmlns="http://schemas.openxmlformats.org/package/2006/relationships"><Relationship Id="rId1" Type="http://schemas.microsoft.com/office/2006/relationships/xlExternalLinkPath/xlStartup" Target="Dakpone/Tvan-HN/tnktnl-hc/kttc-a-z-hc.xls" TargetMode="External"/></Relationships>
</file>

<file path=xl/externalLinks/_rels/externalLink191.xml.rels><?xml version="1.0" encoding="UTF-8" standalone="yes"?>
<Relationships xmlns="http://schemas.openxmlformats.org/package/2006/relationships"><Relationship Id="rId1" Type="http://schemas.openxmlformats.org/officeDocument/2006/relationships/externalLinkPath" Target="file:///F:/D&#199;m%20BTCTDUL/DUL4-4.xls" TargetMode="External"/></Relationships>
</file>

<file path=xl/externalLinks/_rels/externalLink192.xml.rels><?xml version="1.0" encoding="UTF-8" standalone="yes"?>
<Relationships xmlns="http://schemas.openxmlformats.org/package/2006/relationships"><Relationship Id="rId1" Type="http://schemas.openxmlformats.org/officeDocument/2006/relationships/externalLinkPath" Target="/MAY11/C/KTCNC/QHANHM2/TRALY/BANTINH/TRU/TRUT2T7.xls" TargetMode="External"/></Relationships>
</file>

<file path=xl/externalLinks/_rels/externalLink193.xml.rels><?xml version="1.0" encoding="UTF-8" standalone="yes"?>
<Relationships xmlns="http://schemas.openxmlformats.org/package/2006/relationships"><Relationship Id="rId1" Type="http://schemas.openxmlformats.org/officeDocument/2006/relationships/externalLinkPath" Target="file:///G:/KET%20QUA%20HDKD/THANG%2012.2009/TC-NV%20T12.2009%20KH%20MOI.xls" TargetMode="External"/></Relationships>
</file>

<file path=xl/externalLinks/_rels/externalLink194.xml.rels><?xml version="1.0" encoding="UTF-8" standalone="yes"?>
<Relationships xmlns="http://schemas.openxmlformats.org/package/2006/relationships"><Relationship Id="rId1" Type="http://schemas.openxmlformats.org/officeDocument/2006/relationships/externalLinkPath" Target="file:///A:/WINDOWS/DESKTOP/Online%20Services/System/Zoom/Quyet%20toan/LUU/HUNG/Tkedado,mte,qminh,lhoa/TK35%20-%20Lien%20Hoa.xls" TargetMode="External"/></Relationships>
</file>

<file path=xl/externalLinks/_rels/externalLink195.xml.rels><?xml version="1.0" encoding="UTF-8" standalone="yes"?>
<Relationships xmlns="http://schemas.openxmlformats.org/package/2006/relationships"><Relationship Id="rId1" Type="http://schemas.openxmlformats.org/officeDocument/2006/relationships/externalLinkPath" Target="file:///A:/C-trinh/TK35%20-%20AC70%20(mau).xls" TargetMode="External"/></Relationships>
</file>

<file path=xl/externalLinks/_rels/externalLink196.xml.rels><?xml version="1.0" encoding="UTF-8" standalone="yes"?>
<Relationships xmlns="http://schemas.openxmlformats.org/package/2006/relationships"><Relationship Id="rId1" Type="http://schemas.openxmlformats.org/officeDocument/2006/relationships/externalLinkPath" Target="/At5/c/PH99/BACNAM/BVTCMOI/dutoan/500-507/PHUTRO2.xls" TargetMode="External"/></Relationships>
</file>

<file path=xl/externalLinks/_rels/externalLink197.xml.rels><?xml version="1.0" encoding="UTF-8" standalone="yes"?>
<Relationships xmlns="http://schemas.openxmlformats.org/package/2006/relationships"><Relationship Id="rId1" Type="http://schemas.openxmlformats.org/officeDocument/2006/relationships/externalLinkPath" Target="/Ngocnv/dulieu%20(d)/MAY%20CU/THANH%202/DU%20AN%20PHAN%20LU/DC%20TDT%202007/THANH/8%202007/Le%20chan/May%209/d/PH99/BACNAM/BVTCMOI/dutoan/500-507/PHUTRO500.xls" TargetMode="External"/></Relationships>
</file>

<file path=xl/externalLinks/_rels/externalLink198.xml.rels><?xml version="1.0" encoding="UTF-8" standalone="yes"?>
<Relationships xmlns="http://schemas.openxmlformats.org/package/2006/relationships"><Relationship Id="rId1" Type="http://schemas.openxmlformats.org/officeDocument/2006/relationships/externalLinkPath" Target="/N.cuong/at-anh/PARKER/My%20Documents/HS00/DTTK/parker/Dieuchinh/Quote1.xls" TargetMode="External"/></Relationships>
</file>

<file path=xl/externalLinks/_rels/externalLink199.xml.rels><?xml version="1.0" encoding="UTF-8" standalone="yes"?>
<Relationships xmlns="http://schemas.openxmlformats.org/package/2006/relationships"><Relationship Id="rId1" Type="http://schemas.openxmlformats.org/officeDocument/2006/relationships/externalLinkPath" Target="/At5/c/PH99/BACNAM/TKKT/DTOAN/dtk486.xls" TargetMode="External"/></Relationships>
</file>

<file path=xl/externalLinks/_rels/externalLink200.xml.rels><?xml version="1.0" encoding="UTF-8" standalone="yes"?>
<Relationships xmlns="http://schemas.openxmlformats.org/package/2006/relationships"><Relationship Id="rId1" Type="http://schemas.openxmlformats.org/officeDocument/2006/relationships/externalLinkPath" Target="/May4/d/PH99/BACNAM/TKKT/DTOAN/dtk486.xls" TargetMode="External"/></Relationships>
</file>

<file path=xl/externalLinks/_rels/externalLink201.xml.rels><?xml version="1.0" encoding="UTF-8" standalone="yes"?>
<Relationships xmlns="http://schemas.openxmlformats.org/package/2006/relationships"><Relationship Id="rId1" Type="http://schemas.openxmlformats.org/officeDocument/2006/relationships/externalLinkPath" Target="/VUONG/BAOCAO/CUONG/2001/Kurabe/DTTK_5-5.xls" TargetMode="External"/></Relationships>
</file>

<file path=xl/externalLinks/_rels/externalLink202.xml.rels><?xml version="1.0" encoding="UTF-8" standalone="yes"?>
<Relationships xmlns="http://schemas.openxmlformats.org/package/2006/relationships"><Relationship Id="rId1" Type="http://schemas.openxmlformats.org/officeDocument/2006/relationships/externalLinkPath" Target="/T_phuong/my%20documents/My%20Documents/DONGIA/99_DG/DGIAXDCB.XLS" TargetMode="External"/></Relationships>
</file>

<file path=xl/externalLinks/_rels/externalLink203.xml.rels><?xml version="1.0" encoding="UTF-8" standalone="yes"?>
<Relationships xmlns="http://schemas.openxmlformats.org/package/2006/relationships"><Relationship Id="rId1" Type="http://schemas.openxmlformats.org/officeDocument/2006/relationships/externalLinkPath" Target="/Thanhvinh/dutoan/MINH/DU%20TOAN/G2/DT-thl.xls" TargetMode="External"/></Relationships>
</file>

<file path=xl/externalLinks/_rels/externalLink204.xml.rels><?xml version="1.0" encoding="UTF-8" standalone="yes"?>
<Relationships xmlns="http://schemas.openxmlformats.org/package/2006/relationships"><Relationship Id="rId1" Type="http://schemas.openxmlformats.org/officeDocument/2006/relationships/externalLinkPath" Target="file:///A:/Quy/CHUNG%20BBTTQTQUY/Accouthp/CTMT/HLC/My%20Documents/Km4_TQ_HN%20(moi).xls" TargetMode="External"/></Relationships>
</file>

<file path=xl/externalLinks/_rels/externalLink205.xml.rels><?xml version="1.0" encoding="UTF-8" standalone="yes"?>
<Relationships xmlns="http://schemas.openxmlformats.org/package/2006/relationships"><Relationship Id="rId1" Type="http://schemas.openxmlformats.org/officeDocument/2006/relationships/externalLinkPath" Target="file:///A:/Quy/CHUNG%20BBTTQTQUY/Accouthp/CTMT/HLC/GocSau(moi).xls" TargetMode="External"/></Relationships>
</file>

<file path=xl/externalLinks/_rels/externalLink206.xml.rels><?xml version="1.0" encoding="UTF-8" standalone="yes"?>
<Relationships xmlns="http://schemas.openxmlformats.org/package/2006/relationships"><Relationship Id="rId1" Type="http://schemas.openxmlformats.org/officeDocument/2006/relationships/externalLinkPath" Target="/Kehoach2/c/thao/Namdinh/Yen%20Dinh%201.xls" TargetMode="External"/></Relationships>
</file>

<file path=xl/externalLinks/_rels/externalLink207.xml.rels><?xml version="1.0" encoding="UTF-8" standalone="yes"?>
<Relationships xmlns="http://schemas.openxmlformats.org/package/2006/relationships"><Relationship Id="rId1" Type="http://schemas.openxmlformats.org/officeDocument/2006/relationships/externalLinkPath" Target="/Pdv/c/My%20Documents/THAIBAO/THU%20VIEN%20TN/dt.xls" TargetMode="External"/></Relationships>
</file>

<file path=xl/externalLinks/_rels/externalLink208.xml.rels><?xml version="1.0" encoding="UTF-8" standalone="yes"?>
<Relationships xmlns="http://schemas.openxmlformats.org/package/2006/relationships"><Relationship Id="rId1" Type="http://schemas.openxmlformats.org/officeDocument/2006/relationships/externalLinkPath" Target="file:///A:/Ph&#173;&#172;ng%20Th&#182;o/Tuy&#170;n%20Quang/TQ%20s&#246;a%20v&#210;/Nga/Tuyen%20Quang/Nha%20may%20che/Quyet%20toan%20NM.xls" TargetMode="External"/></Relationships>
</file>

<file path=xl/externalLinks/_rels/externalLink209.xml.rels><?xml version="1.0" encoding="UTF-8" standalone="yes"?>
<Relationships xmlns="http://schemas.openxmlformats.org/package/2006/relationships"><Relationship Id="rId1" Type="http://schemas.openxmlformats.org/officeDocument/2006/relationships/externalLinkPath" Target="/Toi/d/Luu%20Mr%20Toi/Chu%20Toi%20(%20Giam%20doc%20)/DT2004/Copy%20of%20DH%20Su%20Pham%20HP.di%20ky%20bac%20Chat.xls%201.xls" TargetMode="External"/></Relationships>
</file>

<file path=xl/externalLinks/_rels/externalLink210.xml.rels><?xml version="1.0" encoding="UTF-8" standalone="yes"?>
<Relationships xmlns="http://schemas.openxmlformats.org/package/2006/relationships"><Relationship Id="rId1" Type="http://schemas.openxmlformats.org/officeDocument/2006/relationships/externalLinkPath" Target="/Myngoc/my%20documents/My%20Documents/thiem/nuicoc_dutoan/Huy/THVDT-PAchon.XLS" TargetMode="External"/></Relationships>
</file>

<file path=xl/externalLinks/_rels/externalLink211.xml.rels><?xml version="1.0" encoding="UTF-8" standalone="yes"?>
<Relationships xmlns="http://schemas.openxmlformats.org/package/2006/relationships"><Relationship Id="rId1" Type="http://schemas.openxmlformats.org/officeDocument/2006/relationships/externalLinkPath" Target="/Dung7/dung7/Yen/Duyet%20CT%20dau%20tu/Dau%20tu%20nam%202008/CQT%20&amp;%20XBT%20thi%20tu%20Hung%20Dao%20-%20Tu%20Ky/Duyet%20du%20toan%20CQT&amp;XBT%20thi%20tu%20Hung%20Dao.xls" TargetMode="External"/></Relationships>
</file>

<file path=xl/externalLinks/_rels/externalLink212.xml.rels><?xml version="1.0" encoding="UTF-8" standalone="yes"?>
<Relationships xmlns="http://schemas.openxmlformats.org/package/2006/relationships"><Relationship Id="rId1" Type="http://schemas.openxmlformats.org/officeDocument/2006/relationships/externalLinkPath" Target="/Pc56/vui/DT-DLUC/TAN-PHU/K-99HDuc.xls" TargetMode="External"/></Relationships>
</file>

<file path=xl/externalLinks/_rels/externalLink213.xml.rels><?xml version="1.0" encoding="UTF-8" standalone="yes"?>
<Relationships xmlns="http://schemas.openxmlformats.org/package/2006/relationships"><Relationship Id="rId1" Type="http://schemas.openxmlformats.org/officeDocument/2006/relationships/externalLinkPath" Target="file:///F:/vhn1/DUTOAN/dtdrayhlinh2/tramdrli2.xls" TargetMode="External"/></Relationships>
</file>

<file path=xl/externalLinks/_rels/externalLink214.xml.rels><?xml version="1.0" encoding="UTF-8" standalone="yes"?>
<Relationships xmlns="http://schemas.openxmlformats.org/package/2006/relationships"><Relationship Id="rId1" Type="http://schemas.openxmlformats.org/officeDocument/2006/relationships/externalLinkPath" Target="/Kehoach2/c/thao/Nghean/benthuy.xls" TargetMode="External"/></Relationships>
</file>

<file path=xl/externalLinks/_rels/externalLink215.xml.rels><?xml version="1.0" encoding="UTF-8" standalone="yes"?>
<Relationships xmlns="http://schemas.openxmlformats.org/package/2006/relationships"><Relationship Id="rId1" Type="http://schemas.openxmlformats.org/officeDocument/2006/relationships/externalLinkPath" Target="file:///G:/My%20Documents/Cong%20trinh%20nam%202008/REII/Du%20toan%20REII%20(Dieu%20chinh%20gia%20nam%202008)/Du%20toan%20goi%20thau%206.6.xls" TargetMode="External"/></Relationships>
</file>

<file path=xl/externalLinks/_rels/externalLink216.xml.rels><?xml version="1.0" encoding="UTF-8" standalone="yes"?>
<Relationships xmlns="http://schemas.openxmlformats.org/package/2006/relationships"><Relationship Id="rId1" Type="http://schemas.openxmlformats.org/officeDocument/2006/relationships/externalLinkPath" Target="file:///A:/Dung%20Quat/Nhom%20GC/New%20Folder/My%20Documents/3533/96Q/96q2588/PANEL.XLS" TargetMode="External"/></Relationships>
</file>

<file path=xl/externalLinks/_rels/externalLink217.xml.rels><?xml version="1.0" encoding="UTF-8" standalone="yes"?>
<Relationships xmlns="http://schemas.openxmlformats.org/package/2006/relationships"><Relationship Id="rId1" Type="http://schemas.openxmlformats.org/officeDocument/2006/relationships/externalLinkPath" Target="/DIEN2/C/WINDOWS/TEMP/3533/96Q/96q2588/PANEL.XLS" TargetMode="External"/></Relationships>
</file>

<file path=xl/externalLinks/_rels/externalLink218.xml.rels><?xml version="1.0" encoding="UTF-8" standalone="yes"?>
<Relationships xmlns="http://schemas.openxmlformats.org/package/2006/relationships"><Relationship Id="rId1" Type="http://schemas.openxmlformats.org/officeDocument/2006/relationships/externalLinkPath" Target="/Ha%20nho/kenh%20hieple/MTEC/Huy/HoaLac/Dutoan/TDT_4goithau.xls" TargetMode="External"/></Relationships>
</file>

<file path=xl/externalLinks/_rels/externalLink219.xml.rels><?xml version="1.0" encoding="UTF-8" standalone="yes"?>
<Relationships xmlns="http://schemas.openxmlformats.org/package/2006/relationships"><Relationship Id="rId1" Type="http://schemas.openxmlformats.org/officeDocument/2006/relationships/externalLinkPath" Target="/Thanhvinh/dutoan/May1/KIEN/QL32/DT-TN.xls" TargetMode="External"/></Relationships>
</file>

<file path=xl/externalLinks/_rels/externalLink220.xml.rels><?xml version="1.0" encoding="UTF-8" standalone="yes"?>
<Relationships xmlns="http://schemas.openxmlformats.org/package/2006/relationships"><Relationship Id="rId1" Type="http://schemas.openxmlformats.org/officeDocument/2006/relationships/externalLinkPath" Target="/Manh-w10/1-khdt/DL%20QT%202004/Le%20binh%20Thanh%20mien/setup/A-Hien/QT/KSXD%20&#167;i&#214;n%20I/QT%20V&#169;n%20ch&#181;ng.xls" TargetMode="External"/></Relationships>
</file>

<file path=xl/externalLinks/_rels/externalLink221.xml.rels><?xml version="1.0" encoding="UTF-8" standalone="yes"?>
<Relationships xmlns="http://schemas.openxmlformats.org/package/2006/relationships"><Relationship Id="rId1" Type="http://schemas.openxmlformats.org/officeDocument/2006/relationships/externalLinkPath" Target="file:///A:/DUTOAN/NC-T-HOC/DU%20TOAN/DONGIA/dongia.tam" TargetMode="External"/></Relationships>
</file>

<file path=xl/externalLinks/_rels/externalLink222.xml.rels><?xml version="1.0" encoding="UTF-8" standalone="yes"?>
<Relationships xmlns="http://schemas.openxmlformats.org/package/2006/relationships"><Relationship Id="rId1" Type="http://schemas.openxmlformats.org/officeDocument/2006/relationships/externalLinkPath" Target="/Thuhien/c/MSOFFICE/EXCEL/PROGRAM/PERSONAL.XLS" TargetMode="External"/></Relationships>
</file>

<file path=xl/externalLinks/_rels/externalLink223.xml.rels><?xml version="1.0" encoding="UTF-8" standalone="yes"?>
<Relationships xmlns="http://schemas.openxmlformats.org/package/2006/relationships"><Relationship Id="rId1" Type="http://schemas.openxmlformats.org/officeDocument/2006/relationships/externalLinkPath" Target="/Kehoach2/c/thao/Namdinh/tranlam.xls" TargetMode="External"/></Relationships>
</file>

<file path=xl/externalLinks/_rels/externalLink224.xml.rels><?xml version="1.0" encoding="UTF-8" standalone="yes"?>
<Relationships xmlns="http://schemas.openxmlformats.org/package/2006/relationships"><Relationship Id="rId1" Type="http://schemas.openxmlformats.org/officeDocument/2006/relationships/externalLinkPath" Target="file:///A:/My%20Documents/QUAN%20LY%20HO%20SO/Quyet%20toan%20Thai%20nguyen/Hoa/Van%20Giang%201.xls" TargetMode="External"/></Relationships>
</file>

<file path=xl/externalLinks/_rels/externalLink225.xml.rels><?xml version="1.0" encoding="UTF-8" standalone="yes"?>
<Relationships xmlns="http://schemas.openxmlformats.org/package/2006/relationships"><Relationship Id="rId1" Type="http://schemas.openxmlformats.org/officeDocument/2006/relationships/externalLinkPath" Target="/Pc03/d/tke-ct/BI-TRIEU/BCNCKT/DUTOAN/DENBU2PA.XLS" TargetMode="External"/></Relationships>
</file>

<file path=xl/externalLinks/_rels/externalLink226.xml.rels><?xml version="1.0" encoding="UTF-8" standalone="yes"?>
<Relationships xmlns="http://schemas.openxmlformats.org/package/2006/relationships"><Relationship Id="rId1" Type="http://schemas.openxmlformats.org/officeDocument/2006/relationships/externalLinkPath" Target="/MR.PHUONG/C/USERS/HUONG/DToand_y%20PL-SS%20XNCGioi.xls" TargetMode="External"/></Relationships>
</file>

<file path=xl/externalLinks/_rels/externalLink227.xml.rels><?xml version="1.0" encoding="UTF-8" standalone="yes"?>
<Relationships xmlns="http://schemas.openxmlformats.org/package/2006/relationships"><Relationship Id="rId1" Type="http://schemas.openxmlformats.org/officeDocument/2006/relationships/externalLinkPath" Target="/Ktda1/c-ktda1/My%20Documents/Ho%20so%20du%20thau/Thep%20Nam%20Do.xls" TargetMode="External"/></Relationships>
</file>

<file path=xl/externalLinks/_rels/externalLink228.xml.rels><?xml version="1.0" encoding="UTF-8" standalone="yes"?>
<Relationships xmlns="http://schemas.openxmlformats.org/package/2006/relationships"><Relationship Id="rId1" Type="http://schemas.openxmlformats.org/officeDocument/2006/relationships/externalLinkPath" Target="/May4/c/USERS/Giang%20Ha%20Dong/Thanh%20Toan%20Voi%20A/Tram%20Dong%20Xuan/Thanh%20toan%20dot%203.xls" TargetMode="External"/></Relationships>
</file>

<file path=xl/externalLinks/_rels/externalLink229.xml.rels><?xml version="1.0" encoding="UTF-8" standalone="yes"?>
<Relationships xmlns="http://schemas.openxmlformats.org/package/2006/relationships"><Relationship Id="rId1" Type="http://schemas.openxmlformats.org/officeDocument/2006/relationships/externalLinkPath" Target="/Mrphuong/c/H.Tung/@Tphuong/BCNCKT/Bcnckt02/PVECC/BInhgas02/2-6-02/9-6-02(2).xls" TargetMode="External"/></Relationships>
</file>

<file path=xl/externalLinks/_rels/externalLink230.xml.rels><?xml version="1.0" encoding="UTF-8" standalone="yes"?>
<Relationships xmlns="http://schemas.openxmlformats.org/package/2006/relationships"><Relationship Id="rId1" Type="http://schemas.openxmlformats.org/officeDocument/2006/relationships/externalLinkPath" Target="/Pc14/du%20toan/ANH%20THU/thuy/NHON/THUNHI/MYHOAHUN/TRUONGLO/TTTRLONG.XLS" TargetMode="External"/></Relationships>
</file>

<file path=xl/externalLinks/_rels/externalLink231.xml.rels><?xml version="1.0" encoding="UTF-8" standalone="yes"?>
<Relationships xmlns="http://schemas.openxmlformats.org/package/2006/relationships"><Relationship Id="rId1" Type="http://schemas.openxmlformats.org/officeDocument/2006/relationships/externalLinkPath" Target="/Pc14/du%20toan/ANH%20THU/thuy/NHON/THUNHI/MYAN/HTBACHUC.XLS" TargetMode="External"/></Relationships>
</file>

<file path=xl/externalLinks/_rels/externalLink232.xml.rels><?xml version="1.0" encoding="UTF-8" standalone="yes"?>
<Relationships xmlns="http://schemas.openxmlformats.org/package/2006/relationships"><Relationship Id="rId1" Type="http://schemas.openxmlformats.org/officeDocument/2006/relationships/externalLinkPath" Target="file:///A:/Huy%20MC/My%20Documents/Giang/DOICOCBG1.xls" TargetMode="External"/></Relationships>
</file>

<file path=xl/externalLinks/_rels/externalLink233.xml.rels><?xml version="1.0" encoding="UTF-8" standalone="yes"?>
<Relationships xmlns="http://schemas.openxmlformats.org/package/2006/relationships"><Relationship Id="rId1" Type="http://schemas.openxmlformats.org/officeDocument/2006/relationships/externalLinkPath" Target="/Mrphuong/c/H.Tung/NEW/DT-MOI/NGHEAN/CUALO/ptkt110cualo.xls" TargetMode="External"/></Relationships>
</file>

<file path=xl/externalLinks/_rels/externalLink234.xml.rels><?xml version="1.0" encoding="UTF-8" standalone="yes"?>
<Relationships xmlns="http://schemas.openxmlformats.org/package/2006/relationships"><Relationship Id="rId1" Type="http://schemas.openxmlformats.org/officeDocument/2006/relationships/externalLinkPath" Target="/Mrphuong/c/H.Tung/BCNCKT/WB_2/KTE-MAU.XLS" TargetMode="External"/></Relationships>
</file>

<file path=xl/externalLinks/_rels/externalLink235.xml.rels><?xml version="1.0" encoding="UTF-8" standalone="yes"?>
<Relationships xmlns="http://schemas.openxmlformats.org/package/2006/relationships"><Relationship Id="rId1" Type="http://schemas.openxmlformats.org/officeDocument/2006/relationships/externalLinkPath" Target="file:///A:/ESD/P3(Qg-Bao)/Kiemtra.xls" TargetMode="External"/></Relationships>
</file>

<file path=xl/externalLinks/_rels/externalLink236.xml.rels><?xml version="1.0" encoding="UTF-8" standalone="yes"?>
<Relationships xmlns="http://schemas.openxmlformats.org/package/2006/relationships"><Relationship Id="rId1" Type="http://schemas.openxmlformats.org/officeDocument/2006/relationships/externalLinkPath" Target="/Tuanta/wb2-1a/ngoc%20anh/WB-2/TKKTTC/Laichau/Banlang/banlang_35.xls" TargetMode="External"/></Relationships>
</file>

<file path=xl/externalLinks/_rels/externalLink237.xml.rels><?xml version="1.0" encoding="UTF-8" standalone="yes"?>
<Relationships xmlns="http://schemas.openxmlformats.org/package/2006/relationships"><Relationship Id="rId1" Type="http://schemas.openxmlformats.org/officeDocument/2006/relationships/externalLinkPath" Target="/Dieu/c/1kh_2002/KH%20nam.xls" TargetMode="External"/></Relationships>
</file>

<file path=xl/externalLinks/_rels/externalLink238.xml.rels><?xml version="1.0" encoding="UTF-8" standalone="yes"?>
<Relationships xmlns="http://schemas.openxmlformats.org/package/2006/relationships"><Relationship Id="rId1" Type="http://schemas.openxmlformats.org/officeDocument/2006/relationships/externalLinkPath" Target="/Kimhoang/share%20hoang%201/TAI%20LIEU%20DUNG%20CHUNG/KE%20TOAN%20GOC/VAT%20TU/VAT%20TU.xls" TargetMode="External"/></Relationships>
</file>

<file path=xl/externalLinks/_rels/externalLink239.xml.rels><?xml version="1.0" encoding="UTF-8" standalone="yes"?>
<Relationships xmlns="http://schemas.openxmlformats.org/package/2006/relationships"><Relationship Id="rId1" Type="http://schemas.openxmlformats.org/officeDocument/2006/relationships/externalLinkPath" Target="/DT-PHUC/PHUC/MoCay/MoCayM.xls" TargetMode="External"/></Relationships>
</file>

<file path=xl/externalLinks/_rels/externalLink240.xml.rels><?xml version="1.0" encoding="UTF-8" standalone="yes"?>
<Relationships xmlns="http://schemas.openxmlformats.org/package/2006/relationships"><Relationship Id="rId1" Type="http://schemas.openxmlformats.org/officeDocument/2006/relationships/externalLinkPath" Target="/Pc07/d/dutoan/DTOAN-XL/KENHXANG/kxang-thamdinh.xls" TargetMode="External"/></Relationships>
</file>

<file path=xl/externalLinks/_rels/externalLink241.xml.rels><?xml version="1.0" encoding="UTF-8" standalone="yes"?>
<Relationships xmlns="http://schemas.openxmlformats.org/package/2006/relationships"><Relationship Id="rId1" Type="http://schemas.openxmlformats.org/officeDocument/2006/relationships/externalLinkPath" Target="/Pc08/d/trinh/vidu.XLS" TargetMode="External"/></Relationships>
</file>

<file path=xl/externalLinks/_rels/externalLink242.xml.rels><?xml version="1.0" encoding="UTF-8" standalone="yes"?>
<Relationships xmlns="http://schemas.openxmlformats.org/package/2006/relationships"><Relationship Id="rId1" Type="http://schemas.openxmlformats.org/officeDocument/2006/relationships/externalLinkPath" Target="/DT-PHUC/PHUC/My%20Documents/TRANS-LINES/MauDZMoi.xls" TargetMode="External"/></Relationships>
</file>

<file path=xl/externalLinks/_rels/externalLink243.xml.rels><?xml version="1.0" encoding="UTF-8" standalone="yes"?>
<Relationships xmlns="http://schemas.openxmlformats.org/package/2006/relationships"><Relationship Id="rId1" Type="http://schemas.openxmlformats.org/officeDocument/2006/relationships/externalLinkPath" Target="/Thuhien/c/MSOFFICE/EXCEL/PROGRAM/CHAY-TL.XLS" TargetMode="External"/></Relationships>
</file>

<file path=xl/externalLinks/_rels/externalLink244.xml.rels><?xml version="1.0" encoding="UTF-8" standalone="yes"?>
<Relationships xmlns="http://schemas.openxmlformats.org/package/2006/relationships"><Relationship Id="rId1" Type="http://schemas.openxmlformats.org/officeDocument/2006/relationships/externalLinkPath" Target="/Presario/c/My%20Documents/HSMAU/KHUTEN.XLS" TargetMode="External"/></Relationships>
</file>

<file path=xl/externalLinks/_rels/externalLink245.xml.rels><?xml version="1.0" encoding="UTF-8" standalone="yes"?>
<Relationships xmlns="http://schemas.openxmlformats.org/package/2006/relationships"><Relationship Id="rId1" Type="http://schemas.openxmlformats.org/officeDocument/2006/relationships/externalLinkPath" Target="/May22/d/DUCLAP/GJND/TINHMOA2.XLS" TargetMode="External"/></Relationships>
</file>

<file path=xl/externalLinks/_rels/externalLink246.xml.rels><?xml version="1.0" encoding="UTF-8" standalone="yes"?>
<Relationships xmlns="http://schemas.openxmlformats.org/package/2006/relationships"><Relationship Id="rId1" Type="http://schemas.openxmlformats.org/officeDocument/2006/relationships/externalLinkPath" Target="/Cuong%20-%20van/c/Ban%20TC%20-%20TL/Cuong/Bo%20tri%20NS%20thi%20cong%20ham%20chinh/Luong%20DQ/Luong%20XL/Luong%20thu%20nhap%20(290).xls" TargetMode="External"/></Relationships>
</file>

<file path=xl/externalLinks/_rels/externalLink247.xml.rels><?xml version="1.0" encoding="UTF-8" standalone="yes"?>
<Relationships xmlns="http://schemas.openxmlformats.org/package/2006/relationships"><Relationship Id="rId1" Type="http://schemas.openxmlformats.org/officeDocument/2006/relationships/externalLinkPath" Target="file:///F:/datn/ton%20that%20duong%20day.xls" TargetMode="External"/></Relationships>
</file>

<file path=xl/externalLinks/_rels/externalLink248.xml.rels><?xml version="1.0" encoding="UTF-8" standalone="yes"?>
<Relationships xmlns="http://schemas.openxmlformats.org/package/2006/relationships"><Relationship Id="rId1" Type="http://schemas.openxmlformats.org/officeDocument/2006/relationships/externalLinkPath" Target="/Tung/Dang-lam/Qtrung-Caicui/TKKT/Khoiluong_TKKT(new).xls" TargetMode="External"/></Relationships>
</file>

<file path=xl/externalLinks/_rels/externalLink249.xml.rels><?xml version="1.0" encoding="UTF-8" standalone="yes"?>
<Relationships xmlns="http://schemas.openxmlformats.org/package/2006/relationships"><Relationship Id="rId1" Type="http://schemas.openxmlformats.org/officeDocument/2006/relationships/externalLinkPath" Target="/May02/c/DOCUME~1/LINHPG~1.CIR/LOCALS~1/Temp/Von%20bo%20sung%20DFID/Tu%20van/Tung/Dang-lam/Qtrung-Caicui/TKKT/Khoiluong_TKKT(new).xls" TargetMode="External"/></Relationships>
</file>

<file path=xl/externalLinks/_rels/externalLink250.xml.rels><?xml version="1.0" encoding="UTF-8" standalone="yes"?>
<Relationships xmlns="http://schemas.openxmlformats.org/package/2006/relationships"><Relationship Id="rId1" Type="http://schemas.openxmlformats.org/officeDocument/2006/relationships/externalLinkPath" Target="file:///F:/Program%20Files/Hau.KH/Mong%20Cai/Dam.xls" TargetMode="External"/></Relationships>
</file>

<file path=xl/externalLinks/_rels/externalLink251.xml.rels><?xml version="1.0" encoding="UTF-8" standalone="yes"?>
<Relationships xmlns="http://schemas.openxmlformats.org/package/2006/relationships"><Relationship Id="rId1" Type="http://schemas.openxmlformats.org/officeDocument/2006/relationships/externalLinkPath" Target="/Dungl/automaticaca/DUNG/DAM(UD)1.xls" TargetMode="External"/></Relationships>
</file>

<file path=xl/externalLinks/_rels/externalLink252.xml.rels><?xml version="1.0" encoding="UTF-8" standalone="yes"?>
<Relationships xmlns="http://schemas.openxmlformats.org/package/2006/relationships"><Relationship Id="rId1" Type="http://schemas.openxmlformats.org/officeDocument/2006/relationships/externalLinkPath" Target="/Dnt2/C/My%20Documents/Sang/A-Qlxd/Quyet%20toan/2002/Dan%20ph&#173;&#238;ng/LIEN%20QUAN%20-%20THACH%20THAT%20-%20HA%20TAY.xls" TargetMode="External"/></Relationships>
</file>

<file path=xl/externalLinks/_rels/externalLink253.xml.rels><?xml version="1.0" encoding="UTF-8" standalone="yes"?>
<Relationships xmlns="http://schemas.openxmlformats.org/package/2006/relationships"><Relationship Id="rId1" Type="http://schemas.openxmlformats.org/officeDocument/2006/relationships/externalLinkPath" Target="/Tuyen/tuan/unzipped/Luong/TN012002.XLS" TargetMode="External"/></Relationships>
</file>

<file path=xl/externalLinks/_rels/externalLink254.xml.rels><?xml version="1.0" encoding="UTF-8" standalone="yes"?>
<Relationships xmlns="http://schemas.openxmlformats.org/package/2006/relationships"><Relationship Id="rId1" Type="http://schemas.openxmlformats.org/officeDocument/2006/relationships/externalLinkPath" Target="/Tuyen/tuan/unzipped/Luong/TN032002.XLS" TargetMode="External"/></Relationships>
</file>

<file path=xl/externalLinks/_rels/externalLink255.xml.rels><?xml version="1.0" encoding="UTF-8" standalone="yes"?>
<Relationships xmlns="http://schemas.openxmlformats.org/package/2006/relationships"><Relationship Id="rId1" Type="http://schemas.openxmlformats.org/officeDocument/2006/relationships/externalLinkPath" Target="/Quang/c/Ct%20DH%20my%20thuat/nha%20so%201+2/du%20toan%20thau%20NV%20goi.xls" TargetMode="External"/></Relationships>
</file>

<file path=xl/externalLinks/_rels/externalLink256.xml.rels><?xml version="1.0" encoding="UTF-8" standalone="yes"?>
<Relationships xmlns="http://schemas.openxmlformats.org/package/2006/relationships"><Relationship Id="rId1" Type="http://schemas.openxmlformats.org/officeDocument/2006/relationships/externalLinkPath" Target="/Pc14/du%20toan/ANH%20THU/thuy/DONGNAI/XUAN%20LOC.xls" TargetMode="External"/></Relationships>
</file>

<file path=xl/externalLinks/_rels/externalLink257.xml.rels><?xml version="1.0" encoding="UTF-8" standalone="yes"?>
<Relationships xmlns="http://schemas.openxmlformats.org/package/2006/relationships"><Relationship Id="rId1" Type="http://schemas.openxmlformats.org/officeDocument/2006/relationships/externalLinkPath" Target="/May5/c/My%20Documents/avin/phan%20phat%20sinh%20TBA%20bo%20Bac%20cau%20Binh.xls" TargetMode="External"/></Relationships>
</file>

<file path=xl/externalLinks/_rels/externalLink258.xml.rels><?xml version="1.0" encoding="UTF-8" standalone="yes"?>
<Relationships xmlns="http://schemas.openxmlformats.org/package/2006/relationships"><Relationship Id="rId1" Type="http://schemas.openxmlformats.org/officeDocument/2006/relationships/externalLinkPath" Target="/Hahao-kt/LAN%20KT/BA%20GIA/BANG%20LUONG%20.xls" TargetMode="External"/></Relationships>
</file>

<file path=xl/externalLinks/_rels/externalLink259.xml.rels><?xml version="1.0" encoding="UTF-8" standalone="yes"?>
<Relationships xmlns="http://schemas.openxmlformats.org/package/2006/relationships"><Relationship Id="rId1" Type="http://schemas.openxmlformats.org/officeDocument/2006/relationships/externalLinkPath" Target="/May_6/d/SUONG%20TONG%20HOP%202/CTY%20CAMLOI%20nam%2006/SO%20KTCL-06/So%20KeToan%20t4-06cl.xls" TargetMode="External"/></Relationships>
</file>

<file path=xl/externalLinks/_rels/externalLink260.xml.rels><?xml version="1.0" encoding="UTF-8" standalone="yes"?>
<Relationships xmlns="http://schemas.openxmlformats.org/package/2006/relationships"><Relationship Id="rId1" Type="http://schemas.openxmlformats.org/officeDocument/2006/relationships/externalLinkPath" Target="/Pentium233/HOANG%20MAI/Documents%20and%20Settings/Administrator/Desktop/My%20Documents/tu/ketoan/So%20nhat%20ky/Nhat%20ky%20chung%20thang%201.xls" TargetMode="External"/></Relationships>
</file>

<file path=xl/externalLinks/_rels/externalLink261.xml.rels><?xml version="1.0" encoding="UTF-8" standalone="yes"?>
<Relationships xmlns="http://schemas.openxmlformats.org/package/2006/relationships"><Relationship Id="rId1" Type="http://schemas.openxmlformats.org/officeDocument/2006/relationships/externalLinkPath" Target="file:///A:/TRVINH~4.xls" TargetMode="External"/></Relationships>
</file>

<file path=xl/externalLinks/_rels/externalLink262.xml.rels><?xml version="1.0" encoding="UTF-8" standalone="yes"?>
<Relationships xmlns="http://schemas.openxmlformats.org/package/2006/relationships"><Relationship Id="rId1" Type="http://schemas.openxmlformats.org/officeDocument/2006/relationships/externalLinkPath" Target="file:///G:/Quyet%20toan%20nam%202012/Quyet%20toan%20RD%20(Giai%20doan%202)/Goi%20thau%20HD-MV2-W01/k1/Nga/Dat%20Thanh%20(2mach%20-Day95)/DT%20DZ%2035(2).xls" TargetMode="External"/></Relationships>
</file>

<file path=xl/externalLinks/_rels/externalLink263.xml.rels><?xml version="1.0" encoding="UTF-8" standalone="yes"?>
<Relationships xmlns="http://schemas.openxmlformats.org/package/2006/relationships"><Relationship Id="rId1" Type="http://schemas.openxmlformats.org/officeDocument/2006/relationships/externalLinkPath" Target="file:///G:/Quyet%20toan%20nam%202012/Quyet%20toan%20RD%20(Giai%20doan%202)/Goi%20thau%20HD-MV2-W01/k1/DOCUME~1/tainx/LOCALS~1/Temp/Rar$DI00.312/DTmauDZ&amp;TBAmoi.xls" TargetMode="External"/></Relationships>
</file>

<file path=xl/externalLinks/_rels/externalLink264.xml.rels><?xml version="1.0" encoding="UTF-8" standalone="yes"?>
<Relationships xmlns="http://schemas.openxmlformats.org/package/2006/relationships"><Relationship Id="rId1" Type="http://schemas.openxmlformats.org/officeDocument/2006/relationships/externalLinkPath" Target="/Mrphuong/c/H.Tung/CAPITAL/110TKKT/dongxuan.xls" TargetMode="External"/></Relationships>
</file>

<file path=xl/externalLinks/_rels/externalLink265.xml.rels><?xml version="1.0" encoding="UTF-8" standalone="yes"?>
<Relationships xmlns="http://schemas.openxmlformats.org/package/2006/relationships"><Relationship Id="rId1" Type="http://schemas.openxmlformats.org/officeDocument/2006/relationships/externalLinkPath" Target="file:///F:/Doan/Cau%20Thep/BTLNhuong/Cau_Nhuong.xls" TargetMode="External"/></Relationships>
</file>

<file path=xl/externalLinks/_rels/externalLink266.xml.rels><?xml version="1.0" encoding="UTF-8" standalone="yes"?>
<Relationships xmlns="http://schemas.openxmlformats.org/package/2006/relationships"><Relationship Id="rId1" Type="http://schemas.openxmlformats.org/officeDocument/2006/relationships/externalLinkPath" Target="/Dunglx/ketp/Congtrinh/hopthanh/CAP%20FROTTEMENT.XLS" TargetMode="External"/></Relationships>
</file>

<file path=xl/externalLinks/_rels/externalLink267.xml.rels><?xml version="1.0" encoding="UTF-8" standalone="yes"?>
<Relationships xmlns="http://schemas.openxmlformats.org/package/2006/relationships"><Relationship Id="rId1" Type="http://schemas.openxmlformats.org/officeDocument/2006/relationships/externalLinkPath" Target="/May_6/d/SUONG%20TONG%20HOP%202/CTY%20CAMLOI%20nam%2006/SO%20VAT%20TU%20CL-06/So%20VatTu%20T10-06.xls" TargetMode="External"/></Relationships>
</file>

<file path=xl/externalLinks/_rels/externalLink268.xml.rels><?xml version="1.0" encoding="UTF-8" standalone="yes"?>
<Relationships xmlns="http://schemas.openxmlformats.org/package/2006/relationships"><Relationship Id="rId1" Type="http://schemas.openxmlformats.org/officeDocument/2006/relationships/externalLinkPath" Target="/Dung7/dung7/THINH/2015/Kinh%20Mon/04.%20G&#243;i%20Ph&#250;c%20Th&#224;nh%20-%20Th&#225;i%20Th&#7883;nh%20-%20Th&#432;&#7907;ng%20Qu&#7853;n/04.Du%20toan/Phai%20du%20toan%20PhucThanh,%20ThaiThinh%20va%20Thuong%20Quan(16-4).xls" TargetMode="External"/></Relationships>
</file>

<file path=xl/externalLinks/_rels/externalLink269.xml.rels><?xml version="1.0" encoding="UTF-8" standalone="yes"?>
<Relationships xmlns="http://schemas.openxmlformats.org/package/2006/relationships"><Relationship Id="rId1" Type="http://schemas.openxmlformats.org/officeDocument/2006/relationships/externalLinkPath" Target="/Vim3/C/My%20Documents/KE%20TOAN%20CN/ThuVAN/Chuan/Qui2/DTY/Excel%20Accounting%20Software%20(EAS)H1.xls" TargetMode="External"/></Relationships>
</file>

<file path=xl/externalLinks/_rels/externalLink270.xml.rels><?xml version="1.0" encoding="UTF-8" standalone="yes"?>
<Relationships xmlns="http://schemas.openxmlformats.org/package/2006/relationships"><Relationship Id="rId1" Type="http://schemas.openxmlformats.org/officeDocument/2006/relationships/externalLinkPath" Target="/Dung7/dung7/Truong%20P8/Cong%20trinh%20nam%202007/Cap%20dien%20cho%20khu%20nuoi%20trong%20thuy%20san%20Bac%20song%20Cuu%20An%20Ninh%20Giang/Duyet%20du%20toan%20Cap%20dien%20cho%20khu%20nuoi%20trong%20thuy%20san%20Bac%20song%20Cuu%20An%20(co%20giang).xls" TargetMode="External"/></Relationships>
</file>

<file path=xl/externalLinks/_rels/externalLink271.xml.rels><?xml version="1.0" encoding="UTF-8" standalone="yes"?>
<Relationships xmlns="http://schemas.openxmlformats.org/package/2006/relationships"><Relationship Id="rId1" Type="http://schemas.openxmlformats.org/officeDocument/2006/relationships/externalLinkPath" Target="file:///G:/Quyet%20toan%20nam%202012/Quyet%20toan%20RD%20(Giai%20doan%202)/Goi%20thau%20HD-MV2-W01/k1/DOCUME~1/tainx/LOCALS~1/Temp/Rar$DI00.312/DT%20(Yen).xls" TargetMode="External"/></Relationships>
</file>

<file path=xl/externalLinks/_rels/externalLink272.xml.rels><?xml version="1.0" encoding="UTF-8" standalone="yes"?>
<Relationships xmlns="http://schemas.openxmlformats.org/package/2006/relationships"><Relationship Id="rId1" Type="http://schemas.openxmlformats.org/officeDocument/2006/relationships/externalLinkPath" Target="file:///G:/Quyet%20toan%20nam%202012/Quyet%20toan%20RD%20(Giai%20doan%202)/Goi%20thau%20HD-MV2-W01/k1/Nga/Dat%20Thanh%20(2mach%20-Day95)/My%20Documents/DT%20mau/DTmauDZ&amp;TBAmoi.xls" TargetMode="External"/></Relationships>
</file>

<file path=xl/externalLinks/_rels/externalLink273.xml.rels><?xml version="1.0" encoding="UTF-8" standalone="yes"?>
<Relationships xmlns="http://schemas.openxmlformats.org/package/2006/relationships"><Relationship Id="rId1" Type="http://schemas.openxmlformats.org/officeDocument/2006/relationships/externalLinkPath" Target="/May1/c/My%20Documents/khach/QT2001%20Tan%20Phuong.xls" TargetMode="External"/></Relationships>
</file>

<file path=xl/externalLinks/_rels/externalLink274.xml.rels><?xml version="1.0" encoding="UTF-8" standalone="yes"?>
<Relationships xmlns="http://schemas.openxmlformats.org/package/2006/relationships"><Relationship Id="rId1" Type="http://schemas.openxmlformats.org/officeDocument/2006/relationships/externalLinkPath" Target="/Dung7/dung7/Thiep/Nam%202015/Duong%20day%20mach%20kep%2022kV%20tu%20Dai%20An%20di%20Phuc%20Dien/Tham%20tra%20TKCS%20DZ%2022kV%20Dai%20An%20-%20Phuc%20Dien/Trinh%20tham%20tra%20TKBVTC%20nhanh%20Doc%20Bung/Tham%20tra%20TDT%20nhanh%20Doc%20Bung.xls" TargetMode="External"/></Relationships>
</file>

<file path=xl/externalLinks/_rels/externalLink275.xml.rels><?xml version="1.0" encoding="UTF-8" standalone="yes"?>
<Relationships xmlns="http://schemas.openxmlformats.org/package/2006/relationships"><Relationship Id="rId1" Type="http://schemas.openxmlformats.org/officeDocument/2006/relationships/externalLinkPath" Target="file:///G:/Dvan%202/QTLap/Q1%202003/CO%20LE%204/QT%20C&#230;%20l&#212;%204.xls" TargetMode="External"/></Relationships>
</file>

<file path=xl/externalLinks/_rels/externalLink276.xml.rels><?xml version="1.0" encoding="UTF-8" standalone="yes"?>
<Relationships xmlns="http://schemas.openxmlformats.org/package/2006/relationships"><Relationship Id="rId1" Type="http://schemas.openxmlformats.org/officeDocument/2006/relationships/externalLinkPath" Target="/Dung7/dung7/Thiep/Nam%202015/Duong%20day%20mach%20kep%2022kV%20tu%20Dai%20An%20di%20Phuc%20Dien/Tham%20tra%20TKCS%20DZ%2022kV%20Dai%20An%20-%20Phuc%20Dien/Trinh%20tham%20tra%20TKBVTC%20nhanh%20Doc%20Bung/Du%20Toan%20cai%20tao%20lo%20971%20TG%20Nghia%20An%20(TVTK).xls" TargetMode="External"/></Relationships>
</file>

<file path=xl/externalLinks/_rels/externalLink277.xml.rels><?xml version="1.0" encoding="UTF-8" standalone="yes"?>
<Relationships xmlns="http://schemas.openxmlformats.org/package/2006/relationships"><Relationship Id="rId1" Type="http://schemas.openxmlformats.org/officeDocument/2006/relationships/externalLinkPath" Target="/Kimhoang/share%20hoang%201/Tai%20lieu/dntn%20kim%20danh/SO%20KT%20KIM%20DANH/So%20T12-06%20KD.XLS" TargetMode="External"/></Relationships>
</file>

<file path=xl/externalLinks/_rels/externalLink278.xml.rels><?xml version="1.0" encoding="UTF-8" standalone="yes"?>
<Relationships xmlns="http://schemas.openxmlformats.org/package/2006/relationships"><Relationship Id="rId1" Type="http://schemas.openxmlformats.org/officeDocument/2006/relationships/externalLinkPath" Target="/Pc22/du%20toan/vui/San%20pham/Phu%20Tan_AG/Duong%20Day/HTM/CANHAN/MUNG/THOP95.XLS" TargetMode="External"/></Relationships>
</file>

<file path=xl/externalLinks/_rels/externalLink279.xml.rels><?xml version="1.0" encoding="UTF-8" standalone="yes"?>
<Relationships xmlns="http://schemas.openxmlformats.org/package/2006/relationships"><Relationship Id="rId1" Type="http://schemas.openxmlformats.org/officeDocument/2006/relationships/externalLinkPath" Target="/Cuong%20-%20van/c/VO%20HONG/THAM%20KHAO/Phuc/My%20Documents/hung/hnhung/HCM/phong%20nen/DT-THL7.xls" TargetMode="External"/></Relationships>
</file>

<file path=xl/externalLinks/_rels/externalLink280.xml.rels><?xml version="1.0" encoding="UTF-8" standalone="yes"?>
<Relationships xmlns="http://schemas.openxmlformats.org/package/2006/relationships"><Relationship Id="rId1" Type="http://schemas.openxmlformats.org/officeDocument/2006/relationships/externalLinkPath" Target="file:///A:/Ph&#173;&#172;ng%20Th&#182;o/Tuy&#170;n%20Quang/TQ%20s&#246;a%20v&#210;/Nga/Tuy&#170;n%20Quang/C&#199;u%20nh&#169;n%20m&#244;c/TKHC%20BBNT%20CNM.xls" TargetMode="External"/></Relationships>
</file>

<file path=xl/externalLinks/_rels/externalLink281.xml.rels><?xml version="1.0" encoding="UTF-8" standalone="yes"?>
<Relationships xmlns="http://schemas.openxmlformats.org/package/2006/relationships"><Relationship Id="rId1" Type="http://schemas.openxmlformats.org/officeDocument/2006/relationships/externalLinkPath" Target="/Manh-w10/1-khdt/DL%20QT%202004/Le%20binh%20Thanh%20mien/Dvan%202/QTLap/Q1%202003/QT%20LDE%203/QT%20L&#167;&#210;%203.xls" TargetMode="External"/></Relationships>
</file>

<file path=xl/externalLinks/_rels/externalLink282.xml.rels><?xml version="1.0" encoding="UTF-8" standalone="yes"?>
<Relationships xmlns="http://schemas.openxmlformats.org/package/2006/relationships"><Relationship Id="rId1" Type="http://schemas.openxmlformats.org/officeDocument/2006/relationships/externalLinkPath" Target="file:///G:/Dung%20Quat/Nhom%20GC/New%20Folder/My%20Documents/3533/96Q/96q2588/PANEL.XLS" TargetMode="External"/></Relationships>
</file>

<file path=xl/externalLinks/_rels/externalLink283.xml.rels><?xml version="1.0" encoding="UTF-8" standalone="yes"?>
<Relationships xmlns="http://schemas.openxmlformats.org/package/2006/relationships"><Relationship Id="rId1" Type="http://schemas.openxmlformats.org/officeDocument/2006/relationships/externalLinkPath" Target="file:///J:/WINDOWS/TEMP/IBASE2.XLS" TargetMode="External"/></Relationships>
</file>

<file path=xl/externalLinks/_rels/externalLink284.xml.rels><?xml version="1.0" encoding="UTF-8" standalone="yes"?>
<Relationships xmlns="http://schemas.openxmlformats.org/package/2006/relationships"><Relationship Id="rId1" Type="http://schemas.openxmlformats.org/officeDocument/2006/relationships/externalLinkPath" Target="/Manh-win7/1-khdt/WINDOWS/TEMP/IBASE2.XLS" TargetMode="External"/></Relationships>
</file>

<file path=xl/externalLinks/_rels/externalLink285.xml.rels><?xml version="1.0" encoding="UTF-8" standalone="yes"?>
<Relationships xmlns="http://schemas.openxmlformats.org/package/2006/relationships"><Relationship Id="rId1" Type="http://schemas.openxmlformats.org/officeDocument/2006/relationships/externalLinkPath" Target="file:///A:/hung%20thinh.xls" TargetMode="External"/></Relationships>
</file>

<file path=xl/externalLinks/_rels/externalLink286.xml.rels><?xml version="1.0" encoding="UTF-8" standalone="yes"?>
<Relationships xmlns="http://schemas.openxmlformats.org/package/2006/relationships"><Relationship Id="rId1" Type="http://schemas.openxmlformats.org/officeDocument/2006/relationships/externalLinkPath" Target="file:///A:/My%20Documents/Bac/CS3408/Standard/RPT.xls" TargetMode="External"/></Relationships>
</file>

<file path=xl/externalLinks/_rels/externalLink287.xml.rels><?xml version="1.0" encoding="UTF-8" standalone="yes"?>
<Relationships xmlns="http://schemas.openxmlformats.org/package/2006/relationships"><Relationship Id="rId1" Type="http://schemas.openxmlformats.org/officeDocument/2006/relationships/externalLinkPath" Target="file:///A:/CS3408/Standard/RPT.xls" TargetMode="External"/></Relationships>
</file>

<file path=xl/externalLinks/_rels/externalLink288.xml.rels><?xml version="1.0" encoding="UTF-8" standalone="yes"?>
<Relationships xmlns="http://schemas.openxmlformats.org/package/2006/relationships"><Relationship Id="rId1" Type="http://schemas.openxmlformats.org/officeDocument/2006/relationships/externalLinkPath" Target="/Suong_kh/dung_chung/My%20Documents/QTCNVHHK.XLS" TargetMode="External"/></Relationships>
</file>

<file path=xl/externalLinks/_rels/externalLink289.xml.rels><?xml version="1.0" encoding="UTF-8" standalone="yes"?>
<Relationships xmlns="http://schemas.openxmlformats.org/package/2006/relationships"><Relationship Id="rId1" Type="http://schemas.openxmlformats.org/officeDocument/2006/relationships/externalLinkPath" Target="/Tienmdt/congtrinh/Luu%20o%20D%20old/Dutoan/QUANGNAM/NguyenHoang/N-Hoang(KT)duyet%20them%208m.xls" TargetMode="External"/></Relationships>
</file>

<file path=xl/externalLinks/_rels/externalLink290.xml.rels><?xml version="1.0" encoding="UTF-8" standalone="yes"?>
<Relationships xmlns="http://schemas.openxmlformats.org/package/2006/relationships"><Relationship Id="rId1" Type="http://schemas.openxmlformats.org/officeDocument/2006/relationships/externalLinkPath" Target="file:///G:/Lam/Du%20toan/DT/Luu/500KV/DN-TBINH.XLS" TargetMode="External"/></Relationships>
</file>

<file path=xl/externalLinks/_rels/externalLink291.xml.rels><?xml version="1.0" encoding="UTF-8" standalone="yes"?>
<Relationships xmlns="http://schemas.openxmlformats.org/package/2006/relationships"><Relationship Id="rId1" Type="http://schemas.openxmlformats.org/officeDocument/2006/relationships/externalLinkPath" Target="/Suong_kh/dung_chung/My%20Documents/CTNTTH.XLS" TargetMode="External"/></Relationships>
</file>

<file path=xl/externalLinks/_rels/externalLink292.xml.rels><?xml version="1.0" encoding="UTF-8" standalone="yes"?>
<Relationships xmlns="http://schemas.openxmlformats.org/package/2006/relationships"><Relationship Id="rId1" Type="http://schemas.openxmlformats.org/officeDocument/2006/relationships/externalLinkPath" Target="file:///F:/Tuyen/S&#172;nLa/CT_Saodo/TK-Hathe.XLS" TargetMode="External"/></Relationships>
</file>

<file path=xl/externalLinks/_rels/externalLink293.xml.rels><?xml version="1.0" encoding="UTF-8" standalone="yes"?>
<Relationships xmlns="http://schemas.openxmlformats.org/package/2006/relationships"><Relationship Id="rId1" Type="http://schemas.openxmlformats.org/officeDocument/2006/relationships/externalLinkPath" Target="file:///F:/Miss%20Lan/CQT%20va%20XBT%20NMD%20Tien%20Yen.xls" TargetMode="External"/></Relationships>
</file>

<file path=xl/externalLinks/_rels/externalLink294.xml.rels><?xml version="1.0" encoding="UTF-8" standalone="yes"?>
<Relationships xmlns="http://schemas.openxmlformats.org/package/2006/relationships"><Relationship Id="rId1" Type="http://schemas.openxmlformats.org/officeDocument/2006/relationships/externalLinkPath" Target="file:///A:/My%20Documents/QUAN%20LY%20HO%20SO/Quyet%20toan%20Ninh%20Binh/Tay%20Thanh.xls" TargetMode="External"/></Relationships>
</file>

<file path=xl/externalLinks/_rels/externalLink295.xml.rels><?xml version="1.0" encoding="UTF-8" standalone="yes"?>
<Relationships xmlns="http://schemas.openxmlformats.org/package/2006/relationships"><Relationship Id="rId1" Type="http://schemas.openxmlformats.org/officeDocument/2006/relationships/externalLinkPath" Target="/Kehoach2/c/thao/Nghean/Thai%20Hoa%202.xls" TargetMode="External"/></Relationships>
</file>

<file path=xl/externalLinks/_rels/externalLink296.xml.rels><?xml version="1.0" encoding="UTF-8" standalone="yes"?>
<Relationships xmlns="http://schemas.openxmlformats.org/package/2006/relationships"><Relationship Id="rId1" Type="http://schemas.openxmlformats.org/officeDocument/2006/relationships/externalLinkPath" Target="/May5/d/THUYF/QL21/dtTKKT-98-106.xls" TargetMode="External"/></Relationships>
</file>

<file path=xl/externalLinks/_rels/externalLink297.xml.rels><?xml version="1.0" encoding="UTF-8" standalone="yes"?>
<Relationships xmlns="http://schemas.openxmlformats.org/package/2006/relationships"><Relationship Id="rId1" Type="http://schemas.openxmlformats.org/officeDocument/2006/relationships/externalLinkPath" Target="/Thanhvinh/dutoan/MINH/DU%20TOAN/G2/DT-G2-6.XLS" TargetMode="External"/></Relationships>
</file>

<file path=xl/externalLinks/_rels/externalLink298.xml.rels><?xml version="1.0" encoding="UTF-8" standalone="yes"?>
<Relationships xmlns="http://schemas.openxmlformats.org/package/2006/relationships"><Relationship Id="rId1" Type="http://schemas.openxmlformats.org/officeDocument/2006/relationships/externalLinkPath" Target="file:///F:/Son/Thang%204/My%20Documents/Tho%202004/Thang%208/TK%20Ma%20lu%20thang/MLTthang%208-2004.xls" TargetMode="External"/></Relationships>
</file>

<file path=xl/externalLinks/_rels/externalLink299.xml.rels><?xml version="1.0" encoding="UTF-8" standalone="yes"?>
<Relationships xmlns="http://schemas.openxmlformats.org/package/2006/relationships"><Relationship Id="rId1" Type="http://schemas.openxmlformats.org/officeDocument/2006/relationships/externalLinkPath" Target="/Msthuy/d/BCTT.XLS" TargetMode="External"/></Relationships>
</file>

<file path=xl/externalLinks/_rels/externalLink300.xml.rels><?xml version="1.0" encoding="UTF-8" standalone="yes"?>
<Relationships xmlns="http://schemas.openxmlformats.org/package/2006/relationships"><Relationship Id="rId1" Type="http://schemas.openxmlformats.org/officeDocument/2006/relationships/externalLinkPath" Target="/May2/C/DUYEN/Thanhto&#184;nCh&#204;&#174;en.xls" TargetMode="External"/></Relationships>
</file>

<file path=xl/externalLinks/_rels/externalLink301.xml.rels><?xml version="1.0" encoding="UTF-8" standalone="yes"?>
<Relationships xmlns="http://schemas.openxmlformats.org/package/2006/relationships"><Relationship Id="rId1" Type="http://schemas.openxmlformats.org/officeDocument/2006/relationships/externalLinkPath" Target="file:///A:/CTYDUYET-MinhQuang%20CHoa.xls" TargetMode="External"/></Relationships>
</file>

<file path=xl/externalLinks/_rels/externalLink302.xml.rels><?xml version="1.0" encoding="UTF-8" standalone="yes"?>
<Relationships xmlns="http://schemas.openxmlformats.org/package/2006/relationships"><Relationship Id="rId1" Type="http://schemas.openxmlformats.org/officeDocument/2006/relationships/externalLinkPath" Target="/May_5/thuvien_dulieu/THUVIEN_DULIEU/SUONG%20TONG%20HOP/HOANG%20THINH-2000/SO%20KE%20TOAN%202005/CTY%20UNG%20THUAN%20PHAT-2005/SO%20CTIET%20NVL%20T04-05-UngThuanPhat.xls" TargetMode="External"/></Relationships>
</file>

<file path=xl/externalLinks/_rels/externalLink303.xml.rels><?xml version="1.0" encoding="UTF-8" standalone="yes"?>
<Relationships xmlns="http://schemas.openxmlformats.org/package/2006/relationships"><Relationship Id="rId1" Type="http://schemas.openxmlformats.org/officeDocument/2006/relationships/externalLinkPath" Target="/May_6/d/SUONG%20TONG%20HOP%202/CTY%20CAMLOI%20nam%2006/SO%20VAT%20TU%20CL-06/KeToan.xls" TargetMode="External"/></Relationships>
</file>

<file path=xl/externalLinks/_rels/externalLink304.xml.rels><?xml version="1.0" encoding="UTF-8" standalone="yes"?>
<Relationships xmlns="http://schemas.openxmlformats.org/package/2006/relationships"><Relationship Id="rId1" Type="http://schemas.openxmlformats.org/officeDocument/2006/relationships/externalLinkPath" Target="/Pentium233/HOANG%20MAI/Documents%20and%20Settings/Administrator/Desktop/My%20Documents/tu/ketoan/So%20nhat%20ky/Nhat%20ky%20chung%20thang%207.xls" TargetMode="External"/></Relationships>
</file>

<file path=xl/externalLinks/_rels/externalLink305.xml.rels><?xml version="1.0" encoding="UTF-8" standalone="yes"?>
<Relationships xmlns="http://schemas.openxmlformats.org/package/2006/relationships"><Relationship Id="rId1" Type="http://schemas.openxmlformats.org/officeDocument/2006/relationships/externalLinkPath" Target="/Thanhnd/sys%20(c)/C-trinh/DUNGLXG/tinhdam(SAP)1mq.xls" TargetMode="External"/></Relationships>
</file>

<file path=xl/externalLinks/_rels/externalLink306.xml.rels><?xml version="1.0" encoding="UTF-8" standalone="yes"?>
<Relationships xmlns="http://schemas.openxmlformats.org/package/2006/relationships"><Relationship Id="rId1" Type="http://schemas.openxmlformats.org/officeDocument/2006/relationships/externalLinkPath" Target="/Pc42/0-khanh/0-khanh/7-TRAM%20BIEN%20AP/BEN%20CAT2-BINH%20DUONG/TKKT/huy/220kV/Nsg/Tkkt_10_2002/Tap5-PHLUC/PLtinhtoan-MOCAY-TV3.xls" TargetMode="External"/></Relationships>
</file>

<file path=xl/externalLinks/_rels/externalLink307.xml.rels><?xml version="1.0" encoding="UTF-8" standalone="yes"?>
<Relationships xmlns="http://schemas.openxmlformats.org/package/2006/relationships"><Relationship Id="rId1" Type="http://schemas.openxmlformats.org/officeDocument/2006/relationships/externalLinkPath" Target="file:///A:/My%20Documents/damai/TT%20Van%20Don%20Quang%20Ninh.xls" TargetMode="External"/></Relationships>
</file>

<file path=xl/externalLinks/_rels/externalLink308.xml.rels><?xml version="1.0" encoding="UTF-8" standalone="yes"?>
<Relationships xmlns="http://schemas.openxmlformats.org/package/2006/relationships"><Relationship Id="rId1" Type="http://schemas.openxmlformats.org/officeDocument/2006/relationships/externalLinkPath" Target="/Thanhvinh/dutoan/unzipped/SOKT-Q3CT/SOKT-Q3CT.xls" TargetMode="External"/></Relationships>
</file>

<file path=xl/externalLinks/_rels/externalLink309.xml.rels><?xml version="1.0" encoding="UTF-8" standalone="yes"?>
<Relationships xmlns="http://schemas.openxmlformats.org/package/2006/relationships"><Relationship Id="rId1" Type="http://schemas.openxmlformats.org/officeDocument/2006/relationships/externalLinkPath" Target="/Kehoach2/c/thao/Hanoi/7khudda.xls" TargetMode="External"/></Relationships>
</file>

<file path=xl/externalLinks/_rels/externalLink310.xml.rels><?xml version="1.0" encoding="UTF-8" standalone="yes"?>
<Relationships xmlns="http://schemas.openxmlformats.org/package/2006/relationships"><Relationship Id="rId1" Type="http://schemas.openxmlformats.org/officeDocument/2006/relationships/externalLinkPath" Target="file:///G:/PhamTuan/nam%202012/du%20an%20dau%20tu%20moi/nha%20dieu%20hanh%20san%20xuat%20Binh%20giang/phan%20san%20lap%20+%20ke%20da/du%20toan/xay%20ke%20binh%20giang12-3-2012.xls" TargetMode="External"/></Relationships>
</file>

<file path=xl/externalLinks/_rels/externalLink311.xml.rels><?xml version="1.0" encoding="UTF-8" standalone="yes"?>
<Relationships xmlns="http://schemas.openxmlformats.org/package/2006/relationships"><Relationship Id="rId1" Type="http://schemas.openxmlformats.org/officeDocument/2006/relationships/externalLinkPath" Target="/Ptk3_14/TUNG%20(D)/linh%20tinh/mau%20dt/tramdrli2.xls" TargetMode="External"/></Relationships>
</file>

<file path=xl/externalLinks/_rels/externalLink312.xml.rels><?xml version="1.0" encoding="UTF-8" standalone="yes"?>
<Relationships xmlns="http://schemas.openxmlformats.org/package/2006/relationships"><Relationship Id="rId1" Type="http://schemas.openxmlformats.org/officeDocument/2006/relationships/externalLinkPath" Target="/Manh-w10/1-khdt/DL%20QT%202004/Le%20binh%20Thanh%20mien/Dvan%202/QTCTDuy&#170;t/2003/SONG%20NINH/My%20Documents/QT%20tai%20Cong%20ty/VULOAN/My%20Documents/DOCUMENT/DAUTHAU/Dungquat/GOI3/DUNGQUAT-6.xls" TargetMode="External"/></Relationships>
</file>

<file path=xl/externalLinks/_rels/externalLink313.xml.rels><?xml version="1.0" encoding="UTF-8" standalone="yes"?>
<Relationships xmlns="http://schemas.openxmlformats.org/package/2006/relationships"><Relationship Id="rId1" Type="http://schemas.openxmlformats.org/officeDocument/2006/relationships/externalLinkPath" Target="file:///G:/Lam/PG%20thanh%20toan/Thanh%20toan%20B/XL%20Khac%20Pleiku%20-%20PL/B-CAOQ~1.XLS" TargetMode="External"/></Relationships>
</file>

<file path=xl/externalLinks/_rels/externalLink314.xml.rels><?xml version="1.0" encoding="UTF-8" standalone="yes"?>
<Relationships xmlns="http://schemas.openxmlformats.org/package/2006/relationships"><Relationship Id="rId1" Type="http://schemas.openxmlformats.org/officeDocument/2006/relationships/externalLinkPath" Target="file:///A:/My%20Documents/TUYEN/QT-%20Tinh/T&#181;i%20Ch&#221;nh%20-%20Xu&#169;n%20L&#203;p/T&#181;iCh&#221;nh%20-%20Y&#170;n%20L&#169;m/GocSau_Nahang(new).xls" TargetMode="External"/></Relationships>
</file>

<file path=xl/externalLinks/_rels/externalLink315.xml.rels><?xml version="1.0" encoding="UTF-8" standalone="yes"?>
<Relationships xmlns="http://schemas.openxmlformats.org/package/2006/relationships"><Relationship Id="rId1" Type="http://schemas.openxmlformats.org/officeDocument/2006/relationships/externalLinkPath" Target="file:///A:/Quy/CHUNG%20BBTTQTQUY/Accouthp/CTMT/HLC/My%20Documents/DToan35KV/TramCatT.Yen-B.Xa.xls" TargetMode="External"/></Relationships>
</file>

<file path=xl/externalLinks/_rels/externalLink316.xml.rels><?xml version="1.0" encoding="UTF-8" standalone="yes"?>
<Relationships xmlns="http://schemas.openxmlformats.org/package/2006/relationships"><Relationship Id="rId1" Type="http://schemas.openxmlformats.org/officeDocument/2006/relationships/externalLinkPath" Target="file:///G:/Quyet%20toan%20nam%202012/Quyet%20toan%20RD%20(Giai%20doan%202)/Goi%20thau%20HD-MV2-W01/k1/DOCUME~1/tainx/LOCALS~1/Temp/Rar$DI00.312/Mau%20DT(Da%20sua).xls" TargetMode="External"/></Relationships>
</file>

<file path=xl/externalLinks/_rels/externalLink317.xml.rels><?xml version="1.0" encoding="UTF-8" standalone="yes"?>
<Relationships xmlns="http://schemas.openxmlformats.org/package/2006/relationships"><Relationship Id="rId1" Type="http://schemas.openxmlformats.org/officeDocument/2006/relationships/externalLinkPath" Target="file:///A:/My%20Documents/Hiep/ChongQuaTai/GocSau/GocSau_Nahang(new).xls" TargetMode="External"/></Relationships>
</file>

<file path=xl/externalLinks/_rels/externalLink318.xml.rels><?xml version="1.0" encoding="UTF-8" standalone="yes"?>
<Relationships xmlns="http://schemas.openxmlformats.org/package/2006/relationships"><Relationship Id="rId1" Type="http://schemas.openxmlformats.org/officeDocument/2006/relationships/externalLinkPath" Target="/Quyettoan3/c/Hoanganh/THOXUAN/THOXUAN%20QUYET%20TOANCL.xls" TargetMode="External"/></Relationships>
</file>

<file path=xl/externalLinks/_rels/externalLink319.xml.rels><?xml version="1.0" encoding="UTF-8" standalone="yes"?>
<Relationships xmlns="http://schemas.openxmlformats.org/package/2006/relationships"><Relationship Id="rId1" Type="http://schemas.openxmlformats.org/officeDocument/2006/relationships/externalLinkPath" Target="file:///F:/Qu@ng/Sonla/Saodo/Quyet%20toan/Son%20La/BCKT%20Son%20la/Hua%20la/DT-DDK35.xls" TargetMode="External"/></Relationships>
</file>

<file path=xl/externalLinks/_rels/externalLink320.xml.rels><?xml version="1.0" encoding="UTF-8" standalone="yes"?>
<Relationships xmlns="http://schemas.openxmlformats.org/package/2006/relationships"><Relationship Id="rId1" Type="http://schemas.microsoft.com/office/2006/relationships/xlExternalLinkPath/xlPathMissing" Target="TAKHOA1.xls" TargetMode="External"/></Relationships>
</file>

<file path=xl/externalLinks/_rels/externalLink321.xml.rels><?xml version="1.0" encoding="UTF-8" standalone="yes"?>
<Relationships xmlns="http://schemas.openxmlformats.org/package/2006/relationships"><Relationship Id="rId1" Type="http://schemas.openxmlformats.org/officeDocument/2006/relationships/externalLinkPath" Target="/Manh-w10/1-khdt/DL%20QT%202004/Le%20binh%20Thanh%20mien/TCKT%202000/XDCB%20CTD/MAC%20THI%20BUOI%201/TCKT%202000/XDCB%20CTD/LAM%201/Tr&#202;n%20l&#169;m%201.xls" TargetMode="External"/></Relationships>
</file>

<file path=xl/externalLinks/_rels/externalLink322.xml.rels><?xml version="1.0" encoding="UTF-8" standalone="yes"?>
<Relationships xmlns="http://schemas.openxmlformats.org/package/2006/relationships"><Relationship Id="rId1" Type="http://schemas.openxmlformats.org/officeDocument/2006/relationships/externalLinkPath" Target="/May%201/c/My%20Documents/EXCEL/TTNOIBO/DIACHAT/Q3-01-duyet.xls" TargetMode="External"/></Relationships>
</file>

<file path=xl/externalLinks/_rels/externalLink323.xml.rels><?xml version="1.0" encoding="UTF-8" standalone="yes"?>
<Relationships xmlns="http://schemas.openxmlformats.org/package/2006/relationships"><Relationship Id="rId1" Type="http://schemas.openxmlformats.org/officeDocument/2006/relationships/externalLinkPath" Target="/Lunglo/d/A.TC%20-%20TL/A.Chuan/Luong/Nam%202004/Tong%20hop/Quy%20luong/Quy%20luong%2004%20(%20TH).xls" TargetMode="External"/></Relationships>
</file>

<file path=xl/externalLinks/_rels/externalLink324.xml.rels><?xml version="1.0" encoding="UTF-8" standalone="yes"?>
<Relationships xmlns="http://schemas.openxmlformats.org/package/2006/relationships"><Relationship Id="rId1" Type="http://schemas.openxmlformats.org/officeDocument/2006/relationships/externalLinkPath" Target="/Presario/c/My%20Documents/XUANHA/tantt/QTCNVHHK.XLS" TargetMode="External"/></Relationships>
</file>

<file path=xl/externalLinks/_rels/externalLink325.xml.rels><?xml version="1.0" encoding="UTF-8" standalone="yes"?>
<Relationships xmlns="http://schemas.openxmlformats.org/package/2006/relationships"><Relationship Id="rId1" Type="http://schemas.openxmlformats.org/officeDocument/2006/relationships/externalLinkPath" Target="/Kimhoang/share%20hoang%201/Tai%20lieu/Huong%20thuy%20tien/Bao%20cao%20thue/THUY%20HA/LUONG%20NAM%2006/LUONG%20NAM%202006/LUONG%20THANG%2009%20NAM%202006.xls" TargetMode="External"/></Relationships>
</file>

<file path=xl/externalLinks/_rels/externalLink326.xml.rels><?xml version="1.0" encoding="UTF-8" standalone="yes"?>
<Relationships xmlns="http://schemas.openxmlformats.org/package/2006/relationships"><Relationship Id="rId1" Type="http://schemas.openxmlformats.org/officeDocument/2006/relationships/externalLinkPath" Target="file:///F:/Documents%20and%20Settings/ThanhSonDL/Desktop/FS/DT-PhuMy.xls" TargetMode="External"/></Relationships>
</file>

<file path=xl/externalLinks/_rels/externalLink327.xml.rels><?xml version="1.0" encoding="UTF-8" standalone="yes"?>
<Relationships xmlns="http://schemas.openxmlformats.org/package/2006/relationships"><Relationship Id="rId1" Type="http://schemas.openxmlformats.org/officeDocument/2006/relationships/externalLinkPath" Target="/Mrphuong/C/Hanh04/lietke04.xls" TargetMode="External"/></Relationships>
</file>

<file path=xl/externalLinks/_rels/externalLink328.xml.rels><?xml version="1.0" encoding="UTF-8" standalone="yes"?>
<Relationships xmlns="http://schemas.openxmlformats.org/package/2006/relationships"><Relationship Id="rId1" Type="http://schemas.openxmlformats.org/officeDocument/2006/relationships/externalLinkPath" Target="/D-phuong%20dt/d/DUTOAN/GTNT2/Da-Nang/Lien-Chieu/HoaKhanh-003-03.xls" TargetMode="External"/></Relationships>
</file>

<file path=xl/externalLinks/_rels/externalLink329.xml.rels><?xml version="1.0" encoding="UTF-8" standalone="yes"?>
<Relationships xmlns="http://schemas.openxmlformats.org/package/2006/relationships"><Relationship Id="rId1" Type="http://schemas.openxmlformats.org/officeDocument/2006/relationships/externalLinkPath" Target="/May%202/d/C_TRINH/CT-2001/WB-2000/TKKTTC/VINH-HAO/Tba-UB.xls" TargetMode="External"/></Relationships>
</file>

<file path=xl/externalLinks/_rels/externalLink330.xml.rels><?xml version="1.0" encoding="UTF-8" standalone="yes"?>
<Relationships xmlns="http://schemas.openxmlformats.org/package/2006/relationships"><Relationship Id="rId1" Type="http://schemas.openxmlformats.org/officeDocument/2006/relationships/externalLinkPath" Target="/Vinhptt/dutoan/Dutoan/Qlo55/BCcau-QL55-3.xls" TargetMode="External"/></Relationships>
</file>

<file path=xl/externalLinks/_rels/externalLink331.xml.rels><?xml version="1.0" encoding="UTF-8" standalone="yes"?>
<Relationships xmlns="http://schemas.openxmlformats.org/package/2006/relationships"><Relationship Id="rId1" Type="http://schemas.openxmlformats.org/officeDocument/2006/relationships/externalLinkPath" Target="/Trungtq/d/TRUNG/Congtrinh/DutoanKSTK/Da-Nang/KSTK-BC-TPhuoc.xls" TargetMode="External"/></Relationships>
</file>

<file path=xl/externalLinks/_rels/externalLink332.xml.rels><?xml version="1.0" encoding="UTF-8" standalone="yes"?>
<Relationships xmlns="http://schemas.openxmlformats.org/package/2006/relationships"><Relationship Id="rId1" Type="http://schemas.openxmlformats.org/officeDocument/2006/relationships/externalLinkPath" Target="/Vinhptt/dutoan/DUTOAN/mauKS(06)/vl-GTNT.xls" TargetMode="External"/></Relationships>
</file>

<file path=xl/externalLinks/_rels/externalLink333.xml.rels><?xml version="1.0" encoding="UTF-8" standalone="yes"?>
<Relationships xmlns="http://schemas.openxmlformats.org/package/2006/relationships"><Relationship Id="rId1" Type="http://schemas.openxmlformats.org/officeDocument/2006/relationships/externalLinkPath" Target="/Thanhvinh/dutoan/QLo15A/BC11cau-QL15A-3.xls" TargetMode="External"/></Relationships>
</file>

<file path=xl/externalLinks/_rels/externalLink334.xml.rels><?xml version="1.0" encoding="UTF-8" standalone="yes"?>
<Relationships xmlns="http://schemas.openxmlformats.org/package/2006/relationships"><Relationship Id="rId1" Type="http://schemas.openxmlformats.org/officeDocument/2006/relationships/externalLinkPath" Target="/Thanhvinh/dutoan/Luu%20o%20D%20old/Dutoan/Binh%20Phuoc/BCNCKT13_S3.xls" TargetMode="External"/></Relationships>
</file>

<file path=xl/externalLinks/_rels/externalLink335.xml.rels><?xml version="1.0" encoding="UTF-8" standalone="yes"?>
<Relationships xmlns="http://schemas.openxmlformats.org/package/2006/relationships"><Relationship Id="rId1" Type="http://schemas.openxmlformats.org/officeDocument/2006/relationships/externalLinkPath" Target="file:///A:/Doat%20KH/DuToan/TuyenQuang/unzipped/TUYEND~1/TUYEND~1.XLS" TargetMode="External"/></Relationships>
</file>

<file path=xl/externalLinks/_rels/externalLink336.xml.rels><?xml version="1.0" encoding="UTF-8" standalone="yes"?>
<Relationships xmlns="http://schemas.openxmlformats.org/package/2006/relationships"><Relationship Id="rId1" Type="http://schemas.openxmlformats.org/officeDocument/2006/relationships/externalLinkPath" Target="/D-huong/c/DUTOAN/Dg-hochiminh/Dacrong-tarut/Dacrong-tarut(dm)/%20duong257-272.xls" TargetMode="External"/></Relationships>
</file>

<file path=xl/externalLinks/_rels/externalLink337.xml.rels><?xml version="1.0" encoding="UTF-8" standalone="yes"?>
<Relationships xmlns="http://schemas.openxmlformats.org/package/2006/relationships"><Relationship Id="rId1" Type="http://schemas.openxmlformats.org/officeDocument/2006/relationships/externalLinkPath" Target="/Vinhptt/dutoan/Qnam/QLo%2014B/Cong/cong32-38.xls" TargetMode="External"/></Relationships>
</file>

<file path=xl/externalLinks/_rels/externalLink338.xml.rels><?xml version="1.0" encoding="UTF-8" standalone="yes"?>
<Relationships xmlns="http://schemas.openxmlformats.org/package/2006/relationships"><Relationship Id="rId1" Type="http://schemas.openxmlformats.org/officeDocument/2006/relationships/externalLinkPath" Target="file:///F:/nguy&#214;t/Noi%20bo/My%20Documents/Y&#213;n/l&#181;ocai%20n&#233;i%20b&#233;%20-%20ph&#199;n%20c&#232;%20&#174;&#222;nh.xls" TargetMode="External"/></Relationships>
</file>

<file path=xl/externalLinks/_rels/externalLink339.xml.rels><?xml version="1.0" encoding="UTF-8" standalone="yes"?>
<Relationships xmlns="http://schemas.openxmlformats.org/package/2006/relationships"><Relationship Id="rId1" Type="http://schemas.openxmlformats.org/officeDocument/2006/relationships/externalLinkPath" Target="file:///A:/Bang%20phan%20tru.xls" TargetMode="External"/></Relationships>
</file>

<file path=xl/externalLinks/_rels/externalLink340.xml.rels><?xml version="1.0" encoding="UTF-8" standalone="yes"?>
<Relationships xmlns="http://schemas.openxmlformats.org/package/2006/relationships"><Relationship Id="rId1" Type="http://schemas.openxmlformats.org/officeDocument/2006/relationships/externalLinkPath" Target="/Vinhnd/maumoi_wb_07/ha/HATINH/Maumoi_WB_07.02.04/Data/Load_Forecast/AFD/DUTOAN/BTHUAN/NDPHUQUY/NDPQSUA/BTHUAN/NDPHUQUY/DUTOAN/Tiengiang/HOICUTT.XLS" TargetMode="External"/></Relationships>
</file>

<file path=xl/externalLinks/_rels/externalLink341.xml.rels><?xml version="1.0" encoding="UTF-8" standalone="yes"?>
<Relationships xmlns="http://schemas.openxmlformats.org/package/2006/relationships"><Relationship Id="rId1" Type="http://schemas.openxmlformats.org/officeDocument/2006/relationships/externalLinkPath" Target="file:///A:/BKe%20ThToan%20GD1.xls" TargetMode="External"/></Relationships>
</file>

<file path=xl/externalLinks/_rels/externalLink342.xml.rels><?xml version="1.0" encoding="UTF-8" standalone="yes"?>
<Relationships xmlns="http://schemas.openxmlformats.org/package/2006/relationships"><Relationship Id="rId1" Type="http://schemas.openxmlformats.org/officeDocument/2006/relationships/externalLinkPath" Target="file:///A:/23-3-ADuog/40-45-50-DienLuc/KhaiToanCot-CopLai/40M/80VietTri12-9.xls" TargetMode="External"/></Relationships>
</file>

<file path=xl/externalLinks/_rels/externalLink343.xml.rels><?xml version="1.0" encoding="UTF-8" standalone="yes"?>
<Relationships xmlns="http://schemas.openxmlformats.org/package/2006/relationships"><Relationship Id="rId1" Type="http://schemas.openxmlformats.org/officeDocument/2006/relationships/externalLinkPath" Target="file:///F:/DOCUME~1/DOI4/LOCALS~1/Temp/Rar$DI00.670/MuongCaiOK%20s.xls" TargetMode="External"/></Relationships>
</file>

<file path=xl/externalLinks/_rels/externalLink344.xml.rels><?xml version="1.0" encoding="UTF-8" standalone="yes"?>
<Relationships xmlns="http://schemas.openxmlformats.org/package/2006/relationships"><Relationship Id="rId1" Type="http://schemas.openxmlformats.org/officeDocument/2006/relationships/externalLinkPath" Target="/Manh-w10/1-khdt/DL%20QT%202004/Le%20binh%20Thanh%20mien/Dvan%202/QTCTDuy&#170;t/2003/SONG%20NINH/My%20Documents/QT%20tai%20Cong%20ty/VULOAN/My%20Documents/CS3408/Standard/RPT.xls" TargetMode="External"/></Relationships>
</file>

<file path=xl/externalLinks/_rels/externalLink345.xml.rels><?xml version="1.0" encoding="UTF-8" standalone="yes"?>
<Relationships xmlns="http://schemas.openxmlformats.org/package/2006/relationships"><Relationship Id="rId1" Type="http://schemas.openxmlformats.org/officeDocument/2006/relationships/externalLinkPath" Target="/khdt-13/EXCEL/KEHOACH%20-%20Huy%20dong%20von.xls" TargetMode="External"/></Relationships>
</file>

<file path=xl/externalLinks/_rels/externalLink346.xml.rels><?xml version="1.0" encoding="UTF-8" standalone="yes"?>
<Relationships xmlns="http://schemas.openxmlformats.org/package/2006/relationships"><Relationship Id="rId1" Type="http://schemas.openxmlformats.org/officeDocument/2006/relationships/externalLinkPath" Target="/X.nam/c/Thang%20KT%202001/Ho%20so%20thau/Du%20thau%20Huu%20Lung%20-%20Lang%20Son.xls" TargetMode="External"/></Relationships>
</file>

<file path=xl/externalLinks/_rels/externalLink347.xml.rels><?xml version="1.0" encoding="UTF-8" standalone="yes"?>
<Relationships xmlns="http://schemas.openxmlformats.org/package/2006/relationships"><Relationship Id="rId1" Type="http://schemas.openxmlformats.org/officeDocument/2006/relationships/externalLinkPath" Target="/Manh-w10/1-khdt/DL%20QT%202004/Le%20binh%20Thanh%20mien/LDE%204/QT%20LIEU%20DE%204_ds.xls" TargetMode="External"/></Relationships>
</file>

<file path=xl/externalLinks/_rels/externalLink348.xml.rels><?xml version="1.0" encoding="UTF-8" standalone="yes"?>
<Relationships xmlns="http://schemas.openxmlformats.org/package/2006/relationships"><Relationship Id="rId1" Type="http://schemas.openxmlformats.org/officeDocument/2006/relationships/externalLinkPath" Target="/Manh-w10/1-khdt/DL%20QT%202004/Le%20binh%20Thanh%20mien/Quy&#213;t%20to&#184;n/AaL&#163;/L&#170;%20-%20Quy&#213;t%20to&#184;n/Quy&#213;t%20to&#184;n%20CN&#167;/QT%20G&#171;i%202.xls" TargetMode="External"/></Relationships>
</file>

<file path=xl/externalLinks/_rels/externalLink349.xml.rels><?xml version="1.0" encoding="UTF-8" standalone="yes"?>
<Relationships xmlns="http://schemas.openxmlformats.org/package/2006/relationships"><Relationship Id="rId1" Type="http://schemas.openxmlformats.org/officeDocument/2006/relationships/externalLinkPath" Target="/Pc14/du%20toan/ANH%20THU/thuy/DONGNAI/TKTC%20CAC%20LO%20RA%20TAN%20HUNG.xls" TargetMode="External"/></Relationships>
</file>

<file path=xl/externalLinks/_rels/externalLink350.xml.rels><?xml version="1.0" encoding="UTF-8" standalone="yes"?>
<Relationships xmlns="http://schemas.openxmlformats.org/package/2006/relationships"><Relationship Id="rId1" Type="http://schemas.openxmlformats.org/officeDocument/2006/relationships/externalLinkPath" Target="/Dunglx/hop%20thanh/Hop%20thanh/hopthanh/Tinhtoan/dam%20i%20hopthanh.xls" TargetMode="External"/></Relationships>
</file>

<file path=xl/externalLinks/_rels/externalLink351.xml.rels><?xml version="1.0" encoding="UTF-8" standalone="yes"?>
<Relationships xmlns="http://schemas.openxmlformats.org/package/2006/relationships"><Relationship Id="rId1" Type="http://schemas.openxmlformats.org/officeDocument/2006/relationships/externalLinkPath" Target="/Manh-w10/1-khdt/DL%20QT%202004/Le%20binh%20Thanh%20mien/Thao/namdinh/IN%20Yen%20Dinh%201%20DAM.xls" TargetMode="External"/></Relationships>
</file>

<file path=xl/externalLinks/_rels/externalLink352.xml.rels><?xml version="1.0" encoding="UTF-8" standalone="yes"?>
<Relationships xmlns="http://schemas.openxmlformats.org/package/2006/relationships"><Relationship Id="rId1" Type="http://schemas.openxmlformats.org/officeDocument/2006/relationships/externalLinkPath" Target="file:///F:/nguy&#214;t/Noi%20bo/My%20Documents/HSTh&#199;u-Yen/Tr&#185;mBA/nh&#184;nh220XM.xls" TargetMode="External"/></Relationships>
</file>

<file path=xl/externalLinks/_rels/externalLink353.xml.rels><?xml version="1.0" encoding="UTF-8" standalone="yes"?>
<Relationships xmlns="http://schemas.openxmlformats.org/package/2006/relationships"><Relationship Id="rId1" Type="http://schemas.openxmlformats.org/officeDocument/2006/relationships/externalLinkPath" Target="/Phu/binh/parker.xls" TargetMode="External"/></Relationships>
</file>

<file path=xl/externalLinks/_rels/externalLink354.xml.rels><?xml version="1.0" encoding="UTF-8" standalone="yes"?>
<Relationships xmlns="http://schemas.openxmlformats.org/package/2006/relationships"><Relationship Id="rId1" Type="http://schemas.openxmlformats.org/officeDocument/2006/relationships/externalLinkPath" Target="file:///A:/PHANBON-3.xls" TargetMode="External"/></Relationships>
</file>

<file path=xl/externalLinks/_rels/externalLink355.xml.rels><?xml version="1.0" encoding="UTF-8" standalone="yes"?>
<Relationships xmlns="http://schemas.openxmlformats.org/package/2006/relationships"><Relationship Id="rId1" Type="http://schemas.openxmlformats.org/officeDocument/2006/relationships/externalLinkPath" Target="/Mrphuong/c/H.Tung/lan/VSP-th.xls" TargetMode="External"/></Relationships>
</file>

<file path=xl/externalLinks/_rels/externalLink356.xml.rels><?xml version="1.0" encoding="UTF-8" standalone="yes"?>
<Relationships xmlns="http://schemas.openxmlformats.org/package/2006/relationships"><Relationship Id="rId1" Type="http://schemas.openxmlformats.org/officeDocument/2006/relationships/externalLinkPath" Target="/Van/c/1/VIETNAMBuilding%2017%20R&amp;D/HONG/1/-SECTION.XLT" TargetMode="External"/></Relationships>
</file>

<file path=xl/externalLinks/_rels/externalLink357.xml.rels><?xml version="1.0" encoding="UTF-8" standalone="yes"?>
<Relationships xmlns="http://schemas.openxmlformats.org/package/2006/relationships"><Relationship Id="rId1" Type="http://schemas.openxmlformats.org/officeDocument/2006/relationships/externalLinkPath" Target="/Dung7/dung7/Cong.p8/WorK/Cong%20trinh%202007/Cong%20trinh%20giam%20sat/DZ%2035kv%20KCN%20Dai%20an%20(%20GD2)/Duyet%20du%20toan%20DZ%2035%20cap%20dien%20cho%20KCN%20Dai%20An%20(May%20dao).xls" TargetMode="External"/></Relationships>
</file>

<file path=xl/externalLinks/_rels/externalLink358.xml.rels><?xml version="1.0" encoding="UTF-8" standalone="yes"?>
<Relationships xmlns="http://schemas.openxmlformats.org/package/2006/relationships"><Relationship Id="rId1" Type="http://schemas.openxmlformats.org/officeDocument/2006/relationships/externalLinkPath" Target="/May4/c/NEW/DT-MOI/NGHEAN/CUALO/TBA110cu.xls" TargetMode="External"/></Relationships>
</file>

<file path=xl/externalLinks/_rels/externalLink359.xml.rels><?xml version="1.0" encoding="UTF-8" standalone="yes"?>
<Relationships xmlns="http://schemas.openxmlformats.org/package/2006/relationships"><Relationship Id="rId1" Type="http://schemas.openxmlformats.org/officeDocument/2006/relationships/externalLinkPath" Target="/Aky/d/Hanh04/TK141-04.xls" TargetMode="External"/></Relationships>
</file>

<file path=xl/externalLinks/_rels/externalLink360.xml.rels><?xml version="1.0" encoding="UTF-8" standalone="yes"?>
<Relationships xmlns="http://schemas.openxmlformats.org/package/2006/relationships"><Relationship Id="rId1" Type="http://schemas.openxmlformats.org/officeDocument/2006/relationships/externalLinkPath" Target="file:///A:/HungC/HSTK/N2003/Vie-Jpa/TMDT.xls" TargetMode="External"/></Relationships>
</file>

<file path=xl/externalLinks/_rels/externalLink361.xml.rels><?xml version="1.0" encoding="UTF-8" standalone="yes"?>
<Relationships xmlns="http://schemas.openxmlformats.org/package/2006/relationships"><Relationship Id="rId1" Type="http://schemas.openxmlformats.org/officeDocument/2006/relationships/externalLinkPath" Target="/Hungnd/dutoan/DUTOAN/DANANG/Phonam/P.NamKT4.xls" TargetMode="External"/></Relationships>
</file>

<file path=xl/externalLinks/_rels/externalLink362.xml.rels><?xml version="1.0" encoding="UTF-8" standalone="yes"?>
<Relationships xmlns="http://schemas.openxmlformats.org/package/2006/relationships"><Relationship Id="rId1" Type="http://schemas.openxmlformats.org/officeDocument/2006/relationships/externalLinkPath" Target="/Hungnd/dutoan-v/DUTOAN/Qnam/CauGiapBa/TKKT-Giapba.xls" TargetMode="External"/></Relationships>
</file>

<file path=xl/externalLinks/_rels/externalLink363.xml.rels><?xml version="1.0" encoding="UTF-8" standalone="yes"?>
<Relationships xmlns="http://schemas.openxmlformats.org/package/2006/relationships"><Relationship Id="rId1" Type="http://schemas.openxmlformats.org/officeDocument/2006/relationships/externalLinkPath" Target="file:///A:/My%20Documents/NLNT2/WINDOWS/Desktop/ngoc/trungma-tkkt.xls" TargetMode="External"/></Relationships>
</file>

<file path=xl/externalLinks/_rels/externalLink364.xml.rels><?xml version="1.0" encoding="UTF-8" standalone="yes"?>
<Relationships xmlns="http://schemas.openxmlformats.org/package/2006/relationships"><Relationship Id="rId1" Type="http://schemas.openxmlformats.org/officeDocument/2006/relationships/externalLinkPath" Target="file:///A:/HO%20SO/TAN/EXCEL/NHA%20DHSX%20G_LUONG.xls" TargetMode="External"/></Relationships>
</file>

<file path=xl/externalLinks/_rels/externalLink365.xml.rels><?xml version="1.0" encoding="UTF-8" standalone="yes"?>
<Relationships xmlns="http://schemas.openxmlformats.org/package/2006/relationships"><Relationship Id="rId1" Type="http://schemas.openxmlformats.org/officeDocument/2006/relationships/externalLinkPath" Target="/Users/admin/AppData/Local/Temp/Rar$DIa12640.2738/KeDuongHaiDuong(GiaCaoNhat)DapTAnDung(29.12)_A_SUA.xls" TargetMode="External"/></Relationships>
</file>

<file path=xl/externalLinks/_rels/externalLink366.xml.rels><?xml version="1.0" encoding="UTF-8" standalone="yes"?>
<Relationships xmlns="http://schemas.openxmlformats.org/package/2006/relationships"><Relationship Id="rId1" Type="http://schemas.openxmlformats.org/officeDocument/2006/relationships/externalLinkPath" Target="/Users/admin/Documents/Zalo%20Received%20Files/B&#204;A%20+%20TM&#272;T%20PH&#7908;%20TR&#7906;%20MN%20T&#194;N%20TR&#192;O%20240323%20-%20s&#7917;a.xls" TargetMode="External"/></Relationships>
</file>

<file path=xl/externalLinks/_rels/externalLink367.xml.rels><?xml version="1.0" encoding="UTF-8" standalone="yes"?>
<Relationships xmlns="http://schemas.openxmlformats.org/package/2006/relationships"><Relationship Id="rId1" Type="http://schemas.openxmlformats.org/officeDocument/2006/relationships/externalLinkPath" Target="/Users/admin/Documents/Zalo%20Received%20Files/C&#193;C%20HM%20PH&#7908;%20TR&#7906;%20MN%20T&#194;N%20TR&#192;O.xls" TargetMode="External"/></Relationships>
</file>

<file path=xl/externalLinks/_rels/externalLink368.xml.rels><?xml version="1.0" encoding="UTF-8" standalone="yes"?>
<Relationships xmlns="http://schemas.openxmlformats.org/package/2006/relationships"><Relationship Id="rId1" Type="http://schemas.openxmlformats.org/officeDocument/2006/relationships/externalLinkPath" Target="/Users/Admin/Desktop/5.%20TMDT%20(21-6-2023)/5.%20TMDT%20(21-6-2023)/1.KT%20DI%20CHUY&#7874;N%20&#272;I&#7878;N%20&#272;&#431;&#7900;NG%20195%20GD2%20l&#7853;p%20NV.xls" TargetMode="External"/></Relationships>
</file>

<file path=xl/externalLinks/_rels/externalLink369.xml.rels><?xml version="1.0" encoding="UTF-8" standalone="yes"?>
<Relationships xmlns="http://schemas.openxmlformats.org/package/2006/relationships"><Relationship Id="rId1" Type="http://schemas.openxmlformats.org/officeDocument/2006/relationships/externalLinkPath" Target="/Cty%20LONGTHANH/Nam%202023/H.%20Thanh%20Mien/Duong%20huyen%20195%20(Km0-Km4+300)/7.%20Phap%20ly/2.%20H&#272;%20DH195%20(K0-K4+300)%20GD2%20L&#234;n%20s&#7917;a%20(IN)/3.%20H&#272;%20KSTK%20l&#7853;p%20b&#225;o%20c&#225;o%20NCKT%20195/4.%20PL%20gi&#225;%20H&#272;%20195.xlsx" TargetMode="External"/></Relationships>
</file>

<file path=xl/externalLinks/_rels/externalLink370.xml.rels><?xml version="1.0" encoding="UTF-8" standalone="yes"?>
<Relationships xmlns="http://schemas.openxmlformats.org/package/2006/relationships"><Relationship Id="rId1" Type="http://schemas.openxmlformats.org/officeDocument/2006/relationships/externalLinkPath" Target="/Users/Admin/Desktop/5.%20TMDT%20(21-6-2023)/5.%20TMDT%20(21-6-2023)/02.%20De%20cuong+du%20toan_ATGT%20DH195%20Thanh%20Mien/Du%20toan%20Duong%20Huyen%20195_TT%20Thanh%20Mien%20(1).xlsx" TargetMode="External"/></Relationships>
</file>

<file path=xl/externalLinks/_rels/externalLink371.xml.rels><?xml version="1.0" encoding="UTF-8" standalone="yes"?>
<Relationships xmlns="http://schemas.openxmlformats.org/package/2006/relationships"><Relationship Id="rId1" Type="http://schemas.openxmlformats.org/officeDocument/2006/relationships/externalLinkPath" Target="/0.%20Ban%20QLDA%20Thanh%20Mi&#7879;n/0.D&#7921;%20&#225;n%20th&#7921;c%20hi&#7879;n/5.%20&#272;&#431;&#7901;ng%20195/thi&#7871;t%20k&#7871;%20c&#417;%20s&#7903;/Du%20toan%20&#273;o%20&#273;&#7841;c%20b&#7843;n%20&#273;&#7891;.xls" TargetMode="External"/></Relationships>
</file>

<file path=xl/externalLinks/_rels/externalLink372.xml.rels><?xml version="1.0" encoding="UTF-8" standalone="yes"?>
<Relationships xmlns="http://schemas.openxmlformats.org/package/2006/relationships"><Relationship Id="rId1" Type="http://schemas.openxmlformats.org/officeDocument/2006/relationships/externalLinkPath" Target="/Users/Admin/Desktop/5.%20TMDT%20(21-6-2023)/5.%20TMDT%20(21-6-2023)/Chi%20ph&#237;%20Th&#7849;m%20tra%20d&#7921;%20to&#225;n%20(21-6).xls" TargetMode="External"/></Relationships>
</file>

<file path=xl/externalLinks/_rels/externalLink373.xml.rels><?xml version="1.0" encoding="UTF-8" standalone="yes"?>
<Relationships xmlns="http://schemas.openxmlformats.org/package/2006/relationships"><Relationship Id="rId1" Type="http://schemas.openxmlformats.org/officeDocument/2006/relationships/externalLinkPath" Target="/0.%20Ban%20QLDA%20Thanh%20Mi&#7879;n/0.D&#7921;%20&#225;n%20th&#7921;c%20hi&#7879;n/5.%20&#272;&#431;&#7901;ng%20195/thi&#7871;t%20k&#7871;%20c&#417;%20s&#7903;/1.%20D&#7921;%20to&#225;n%20(1).xls" TargetMode="External"/></Relationships>
</file>

<file path=xl/externalLinks/_rels/externalLink374.xml.rels><?xml version="1.0" encoding="UTF-8" standalone="yes"?>
<Relationships xmlns="http://schemas.openxmlformats.org/package/2006/relationships"><Relationship Id="rId1" Type="http://schemas.openxmlformats.org/officeDocument/2006/relationships/externalLinkPath" Target="/0.%20Ban%20QLDA%20Thanh%20Mi&#7879;n/0.D&#7921;%20&#225;n%20th&#7921;c%20hi&#7879;n/5.%20&#272;&#431;&#7901;ng%20195/thi&#7871;t%20k&#7871;%20c&#417;%20s&#7903;/5.%20TMDT%20(21-6-2023)/5.%20TMDT%20(21-6-2023)/5.%20TMDT%20(21-6-2023)/1.KT%20DI%20CHUY&#7874;N%20&#272;I&#7878;N%20&#272;&#431;&#7900;NG%20195%20GD2%20l&#7853;p%20NV.xls" TargetMode="External"/></Relationships>
</file>

<file path=xl/externalLinks/_rels/externalLink375.xml.rels><?xml version="1.0" encoding="UTF-8" standalone="yes"?>
<Relationships xmlns="http://schemas.openxmlformats.org/package/2006/relationships"><Relationship Id="rId1" Type="http://schemas.openxmlformats.org/officeDocument/2006/relationships/externalLinkPath" Target="/0.%20Ban%20QLDA%20Thanh%20Mi&#7879;n/0.D&#7921;%20&#225;n%20th&#7921;c%20hi&#7879;n/5.%20&#272;&#431;&#7901;ng%20195/thi&#7871;t%20k&#7871;%20c&#417;%20s&#7903;/5.%20TMDT%20(21-6-2023)/5.%20TMDT%20(21-6-2023)/5.%20TMDT%20(21-6-2023)/2.%20Du%20toan%20KSTK%20BCKTKT%20%20&#273;&#432;&#7901;ng%20195-%20G&#27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O REV.1(ARMOR)"/>
      <sheetName val="SUM-BQ-REV.1"/>
      <sheetName val="VENDOR-QUOTES"/>
      <sheetName val="HV SWGR &amp; MCC"/>
      <sheetName val="BUILDING ELE."/>
      <sheetName val="PAINTING"/>
      <sheetName val="CATHODIC PROTECTION"/>
      <sheetName val="PAGE-PARTY"/>
      <sheetName val="CCTV"/>
      <sheetName val="WEATHER PROOF LTG. &amp; ROD LTG."/>
      <sheetName val="PVC CONDUIT"/>
      <sheetName val="BOX"/>
      <sheetName val="CABLE TRAY"/>
      <sheetName val="TERMINAL KIT"/>
      <sheetName val="EXP-PROOF EQUIPMENT"/>
      <sheetName val="COVE-PAGE"/>
      <sheetName val="PBD"/>
      <sheetName val="MTO REV.0(NON-ARMOR)"/>
      <sheetName val="MTO REV.0(ARMOR ON SHORE)"/>
      <sheetName val="CABLE"/>
      <sheetName val="MTO REV.2(ARMOR)"/>
      <sheetName val="SUM-BQ-REV.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en-do"/>
      <sheetName val="T.toan"/>
      <sheetName val="EIRR"/>
      <sheetName val="Cp&gt;20"/>
      <sheetName val="EIRR&gt; 2"/>
      <sheetName val="Ln&lt;10"/>
      <sheetName val="EIRR&lt; 1"/>
      <sheetName val="Ln&lt;20"/>
      <sheetName val="EIRR&lt;2"/>
      <sheetName val="Cp&gt;10-Ln&lt;10"/>
      <sheetName val="EIRR&gt;1&lt;1"/>
    </sheetNames>
    <sheetDataSet>
      <sheetData sheetId="0" refreshError="1"/>
      <sheetData sheetId="1"/>
      <sheetData sheetId="2"/>
      <sheetData sheetId="3"/>
      <sheetData sheetId="4"/>
      <sheetData sheetId="5"/>
      <sheetData sheetId="6"/>
      <sheetData sheetId="7"/>
      <sheetData sheetId="8"/>
      <sheetData sheetId="9"/>
      <sheetData sheetId="1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D"/>
      <sheetName val="TN"/>
      <sheetName val="THN"/>
      <sheetName val="CAMAY"/>
      <sheetName val="VL"/>
      <sheetName val="NHANCONGduong"/>
      <sheetName val="Nhan cong cong"/>
      <sheetName val="VUA"/>
      <sheetName val="HSO"/>
      <sheetName val="Phatsinh"/>
      <sheetName val="KHTT"/>
      <sheetName val="00000000"/>
      <sheetName val="10000000"/>
      <sheetName val="20000000"/>
      <sheetName val="30000000"/>
      <sheetName val="XL4Poppy"/>
      <sheetName val="XL4Poppy (2)"/>
      <sheetName val="NHALCONGduong"/>
      <sheetName val="Congty"/>
      <sheetName val="VPPN"/>
      <sheetName val="XN74"/>
      <sheetName val="XN54"/>
      <sheetName val="XN33"/>
      <sheetName val="NK96"/>
      <sheetName val="XL4Test5"/>
      <sheetName val="Sheet1"/>
      <sheetName val="Sheet2"/>
      <sheetName val="Sheet3"/>
      <sheetName val="Nhan cong`#/.g"/>
      <sheetName val="CHTT"/>
      <sheetName val="N6"/>
      <sheetName val="PHU XUAN"/>
      <sheetName val="PHU XUAN (2)"/>
      <sheetName val="TRAN-TRUONGXUAN"/>
      <sheetName val="TRAN-TRUONGXUAN (2)"/>
      <sheetName val="QLO28"/>
      <sheetName val="tinhlo10"/>
      <sheetName val="HOA AN (2)"/>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CTN"/>
      <sheetName val="XXXXXXXX"/>
      <sheetName val="ဳ0000000"/>
      <sheetName val="NLANCONGduong"/>
      <sheetName val="VaoMavaKL"/>
      <sheetName val="VaoSL"/>
      <sheetName val="KQPTVL"/>
      <sheetName val="KQPTVLNgang"/>
      <sheetName val="DMCTDoiDonVi"/>
      <sheetName val="CMa"/>
      <sheetName val="NC"/>
      <sheetName val="MTC"/>
      <sheetName val="XL_x0014_Poppy"/>
      <sheetName val="Tra_bang"/>
      <sheetName val="NHALCONGdu_x000f_ng"/>
      <sheetName val="Nha_x000e_ cong`#/.g"/>
      <sheetName val="DTCT"/>
      <sheetName val="XL4Poppy (2䀁"/>
      <sheetName val="DGduong"/>
      <sheetName val="PhatsiûÎ"/>
      <sheetName val="?0000000"/>
      <sheetName val="TT35"/>
      <sheetName val="TT"/>
      <sheetName val="THM"/>
      <sheetName val="THAT"/>
      <sheetName val="THTN"/>
      <sheetName val="THGC"/>
      <sheetName val="GCTL"/>
      <sheetName val="dongia (2)"/>
      <sheetName val="LKVL-CK-HT-GD1"/>
      <sheetName val="giathanh1"/>
      <sheetName val="THPDMoi  (2)"/>
      <sheetName val="gtrinh"/>
      <sheetName val="phuluc1"/>
      <sheetName val="TONG HOP VL-NC"/>
      <sheetName val="lam-moi"/>
      <sheetName val="chitiet"/>
      <sheetName val="TONGKE3p "/>
      <sheetName val="TH VL, NC, DDHT Thanhphuoc"/>
      <sheetName val="#REF"/>
      <sheetName val="DONGIA"/>
      <sheetName val="thao-go"/>
      <sheetName val="DON GIA"/>
      <sheetName val="TONGKE-HT"/>
      <sheetName val="DG"/>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FHANCONGduong"/>
      <sheetName val="N`an cong cong"/>
      <sheetName val="XL4Poppy (2?"/>
      <sheetName val="GIAVL"/>
      <sheetName val="Bang_tra"/>
      <sheetName val="Tai khoan"/>
      <sheetName val="CTGS"/>
      <sheetName val="Chiet tinh dz35"/>
      <sheetName val="HE SO"/>
      <sheetName val="MTO REV.2(ARMOR)"/>
      <sheetName val="TSCD"/>
      <sheetName val="gvl"/>
      <sheetName val="²_x0000__x0000_t4"/>
      <sheetName val="Dieuchinh"/>
      <sheetName val="Cp&gt;10-Ln&lt;10"/>
      <sheetName val="Ln&lt;20"/>
      <sheetName val="EIRR&gt;1&lt;1"/>
      <sheetName val="EIRR&gt; 2"/>
      <sheetName val="EIRR&lt;2"/>
      <sheetName val="Nhan ckng cong"/>
      <sheetName val="10_x0010_00000"/>
      <sheetName val="XL4Pop0y (2)"/>
      <sheetName val="Nhan cong`_x0003_/.g"/>
      <sheetName val="Sh_x0003__x0000_t3"/>
      <sheetName val="tra_vat_lieu"/>
      <sheetName val="NHALCOJGduong"/>
      <sheetName val="TPAN-TRUONGXUAN"/>
      <sheetName val="S(eet12"/>
      <sheetName val="Nhan cong`#_.g"/>
      <sheetName val="Nha_x000e_ cong`#_.g"/>
      <sheetName val="_0000000"/>
      <sheetName val="XL4Poppy (2_"/>
      <sheetName val="NHALÃONGduong"/>
      <sheetName val="Óheet1"/>
      <sheetName val="CÈTT"/>
      <sheetName val="TRAN-TÒUONGXUAN"/>
      <sheetName val="XXHXXXXX"/>
      <sheetName val="V!oSL"/>
      <sheetName val="ÄMCTDoiDonVi"/>
      <sheetName val="vlieu"/>
      <sheetName val="NHANCONGduo.g"/>
      <sheetName val="²"/>
      <sheetName val="Sh_x0003_"/>
      <sheetName val="Coc 32 m(Cho mo)"/>
      <sheetName val="KQPTRLNgang"/>
      <sheetName val="DTCP"/>
      <sheetName val="²??t4"/>
      <sheetName val="Sh_x0003_?t3"/>
      <sheetName val="Nhan_cong_cong"/>
      <sheetName val="XL4Poppy_(2)"/>
      <sheetName val="Nhan_cong`#/_g"/>
      <sheetName val="PHU_XUAN"/>
      <sheetName val="PHU_XUAN_(2)"/>
      <sheetName val="TRAN-TRUONGXUAN_(2)"/>
      <sheetName val="HOA_AN_(2)"/>
      <sheetName val="XL4Poppy_(2䀁"/>
      <sheetName val="XLPoppy"/>
      <sheetName val="N`an_cong_cong"/>
      <sheetName val="NHALCONGdung"/>
      <sheetName val="Nha_cong`#/_g"/>
      <sheetName val="Tra KS"/>
      <sheetName val="Nhan cong`_x0003__.g"/>
      <sheetName val="2000_x0010_000"/>
      <sheetName val="Shegt6"/>
      <sheetName val="Shget7"/>
      <sheetName val="Sjeet8"/>
      <sheetName val="Sheeu15"/>
      <sheetName val="XXXYXXXX"/>
      <sheetName val="XL4Test5S"/>
      <sheetName val="TRAN-TRUONG塅䕃⹌塅E(2)"/>
      <sheetName val="Overview"/>
      <sheetName val="DT32"/>
      <sheetName val="²__t4"/>
      <sheetName val="Sh_x0003__t3"/>
      <sheetName val="MTL$-INTER"/>
      <sheetName val="Sheet!3"/>
      <sheetName val="tra-vat-lieu"/>
      <sheetName val="SUMMARY"/>
      <sheetName val="CLa"/>
      <sheetName val="²_x0000__x0000_€t4"/>
      <sheetName val="Chi phi khac 4.3KH-CP"/>
      <sheetName val="uniBase"/>
      <sheetName val="vniBase"/>
      <sheetName val="abcBase"/>
      <sheetName val="TRAN-TRUONG????E(2)"/>
      <sheetName val="Quan Ly Ban Ve TKTC"/>
      <sheetName val="CODE"/>
      <sheetName val="XL4Poppy_(2?"/>
      <sheetName val="²??€t4"/>
      <sheetName val="²__€t4"/>
      <sheetName val="Nhan_cong`#__g"/>
      <sheetName val="Nha_cong`#__g"/>
      <sheetName val="HL4Poppy"/>
      <sheetName val="TRAN-TRUONG____E(2)"/>
      <sheetName val="Nhatkychung"/>
      <sheetName val="Nhatkychung - cu"/>
      <sheetName val="NEW-PANEL"/>
      <sheetName val="_x0000__x0000__x0000__x0000__x0000__x0000__x0000__x0000_"/>
      <sheetName val="_x0000__x0000__x0000__x0000__x0000__x0000__x0000__x0000_ (2)"/>
      <sheetName val="_x0000__x0000__x0000__x0000__x0000__x0000__x0000__x0000_ (2?"/>
      <sheetName val="chu chuong"/>
      <sheetName val="Chart1"/>
      <sheetName val="Phatsi��"/>
      <sheetName val="�_x0000__x0000_�t4"/>
      <sheetName val="�??�t4"/>
      <sheetName val="�__�t4"/>
      <sheetName val="chitimc"/>
      <sheetName val="Chiet_tinh_dz35"/>
      <sheetName val="XL4Po`py (2?"/>
      <sheetName val="M_x0014_C"/>
      <sheetName val="THPD ±µ_x0008_&quot;_x0000__x0000__x0000_"/>
      <sheetName val="Truot_nen"/>
      <sheetName val="Luong+may"/>
      <sheetName val="nhan cong"/>
      <sheetName val="cvc"/>
      <sheetName val="N`an cgng cong"/>
      <sheetName val="DAMNEN KHONG HC"/>
      <sheetName val="DAM NEN HC"/>
      <sheetName val="XL4Po`py (2䀁"/>
      <sheetName val="BXLDL"/>
      <sheetName val="????????"/>
      <sheetName val="???????? (2)"/>
      <sheetName val="???????? (2?"/>
      <sheetName val="T_NG HOP VL-NC TT"/>
      <sheetName val="chiet tinh"/>
      <sheetName val="THPD ±µ_x0008_&quot;???"/>
      <sheetName val="XL4Poppy_(2_"/>
      <sheetName val="_x0000__x0010_*_x0000__x0000__x0000_'"/>
      <sheetName val="CPTNo"/>
      <sheetName val="JD"/>
      <sheetName val="XL4Po`py (2_"/>
      <sheetName val="KKKKKKKK"/>
      <sheetName val="QMCT"/>
      <sheetName val="2      0"/>
      <sheetName val="?_x0010_*???'"/>
      <sheetName val="_x0004__x0000_"/>
      <sheetName val="Lç khoan LK1"/>
      <sheetName val="LME"/>
      <sheetName val="Aux"/>
      <sheetName val="Detailed"/>
      <sheetName val="tuong"/>
      <sheetName val="Input"/>
      <sheetName val="FA-LISTING"/>
      <sheetName val="TTDN"/>
      <sheetName val="@SO"/>
      <sheetName val="XN'4"/>
      <sheetName val="Phatsi??"/>
      <sheetName val="????t4"/>
      <sheetName val="NHALCO_x000e_Gduong"/>
      <sheetName val="MTO REV.0"/>
      <sheetName val="________BLDG"/>
      <sheetName val="_x0000__x0000__x0000__x0000__x0000__x0000__x0000__x0000_ (2_"/>
      <sheetName val="KKKKKKKK (2)"/>
      <sheetName val="KKKKKKKK (2?"/>
      <sheetName val="KKKKKKKK (2_"/>
      <sheetName val="_x0000__x0000__x0000__x0000__x0000__x0000__x0000__x0000__(2)"/>
      <sheetName val="?"/>
      <sheetName val="?__?t4"/>
      <sheetName val="XXX೼_x0000_XXX"/>
      <sheetName val="Loading"/>
      <sheetName val="CHT_x0014_"/>
      <sheetName val="S`eet13"/>
      <sheetName val="XL_x005f_x0014_Poppy"/>
      <sheetName val="NHALCONGdu_x005f_x000f_ng"/>
      <sheetName val="Nha_x005f_x000e_ cong`#_.g"/>
      <sheetName val="Parem"/>
      <sheetName val="________ (2)"/>
      <sheetName val="________ (2_"/>
      <sheetName val="²_x005f_x0000__x005f_x0000_t4"/>
      <sheetName val="bang tien luong"/>
      <sheetName val="__x0010______"/>
      <sheetName val="X2.xls_x0002__x0000__x0000_ND_x0002_"/>
      <sheetName val="_x0000__x0000__x0000__x0000__x0000__x0000__x0000__x0000__(2?"/>
      <sheetName val="THPD ±µ_x0008_&quot;___"/>
      <sheetName val="________"/>
      <sheetName val="Phatsi__"/>
      <sheetName val="____t4"/>
      <sheetName val="_"/>
      <sheetName val="GTTBA"/>
      <sheetName val="X2.xls_x0002_"/>
      <sheetName val="XXX೼"/>
      <sheetName val="[DT32.xls][DT32.xls]Nhan cong`#"/>
      <sheetName val="[DT32.xls][DT32.xls]Nha_x000e_ cong`#"/>
      <sheetName val="[DT32.xls][DT32.xls]Nhan cong`_x0003_"/>
      <sheetName val="[DT32.xls][DT32.xls]Nhan_cong`#"/>
      <sheetName val="[DT32.xls][DT32.xls][DT32.xls]N"/>
      <sheetName val="[DT32.xls]Nhan cong`#/.g"/>
      <sheetName val="[DT32.xls]Nha_x000e_ cong`#/.g"/>
      <sheetName val="[DT32.xls]Nhan cong`_x0003_/.g"/>
      <sheetName val="[DT32.xls]Nhan_cong`#/_g"/>
      <sheetName val="[DT32.xls]Nha_cong`#/_g"/>
      <sheetName val="_DT32.xls__DT32.xls_Nhan cong`#"/>
      <sheetName val="_DT32.xls__DT32.xls_Nha_x000e_ cong`#"/>
      <sheetName val="_DT32.xls__DT32.xls_Nhan cong`_x0003_"/>
      <sheetName val="_DT32.xls__DT32.xls_Nhan_cong`#"/>
      <sheetName val="_DT32.xls__DT32.xls__DT32.xls_N"/>
      <sheetName val="_DT32.xls_Nhan cong`#_.g"/>
      <sheetName val="_DT32.xls_Nha_x000e_ cong`#_.g"/>
      <sheetName val="_DT32.xls_Nhan cong`_x0003__.g"/>
      <sheetName val="_DT32.xls_Nhan_cong`#__g"/>
      <sheetName val="_DT32.xls_Nha_cong`#__g"/>
      <sheetName val="Cp_10_Ln_10"/>
      <sheetName val="Ln_20"/>
      <sheetName val="EIRR_1_1"/>
      <sheetName val="EIRR_ 2"/>
      <sheetName val="EIRR_2"/>
      <sheetName val="???????? (2_"/>
      <sheetName val="????????_(2)"/>
      <sheetName val="Pricing Notes"/>
      <sheetName val="Thuc thanh"/>
      <sheetName val="_x0000__x0000__x0000__x0000__x0000__x0000__x0000__x0000__(2_"/>
      <sheetName val="KKKKKKKK_(2)"/>
      <sheetName val="Sh_x005f_x0003_"/>
      <sheetName val="10_x005f_x0010_00000"/>
      <sheetName val="Nhan cong`_x005f_x0003__.g"/>
      <sheetName val="Sh_x005f_x0003__t3"/>
      <sheetName val="2000_x005f_x0010_000"/>
      <sheetName val="THPD ±µ_x005f_x0008_&quot;"/>
      <sheetName val="M_x005f_x0014_C"/>
      <sheetName val="THPD ±µ_x005f_x0008_&quot;___"/>
      <sheetName val="__x005f_x0010______"/>
      <sheetName val="TTDZ22"/>
      <sheetName val="LEGEND"/>
      <sheetName val="thag-go"/>
      <sheetName val="KLHT"/>
      <sheetName val="BL.A1.8-1350"/>
      <sheetName val="XXX೼?XXX"/>
      <sheetName val="Sh_x005f_x0003__x005f_x0000_t3"/>
      <sheetName val="PCDH-KMV"/>
      <sheetName val="T.Tinh"/>
      <sheetName val="[DT32.xls][DT32.xls]Nha_cong`#/"/>
      <sheetName val="luong06"/>
      <sheetName val="O-B"/>
      <sheetName val="S-B"/>
      <sheetName val="V-B"/>
      <sheetName val="²_x005f_x0000__x005f_x0000_€t4"/>
      <sheetName val="�_x005f_x0000__x005f_x0000_�t4"/>
      <sheetName val="Nha_x005f_x000e_ cong`#/.g"/>
      <sheetName val="Nhan cong`_x005f_x0003_/.g"/>
      <sheetName val="Sh_x005f_x0003_?t3"/>
      <sheetName val="Nhan_cong_cong1"/>
      <sheetName val="XL4Poppy_(2)1"/>
      <sheetName val="Nhan_cong`#/_g1"/>
      <sheetName val="PHU_XUAN1"/>
      <sheetName val="PHU_XUAN_(2)1"/>
      <sheetName val="TRAN-TRUONGXUAN_(2)1"/>
      <sheetName val="HOA_AN_(2)1"/>
      <sheetName val="XL4Poppy_(2䀁1"/>
      <sheetName val="dongia_(2)"/>
      <sheetName val="THPDMoi__(2)"/>
      <sheetName val="TONG_HOP_VL-NC"/>
      <sheetName val="TONGKE3p_"/>
      <sheetName val="TH_VL,_NC,_DDHT_Thanhphuoc"/>
      <sheetName val="DON_GIA"/>
      <sheetName val="t-h_HA_THE"/>
      <sheetName val="CHITIET_VL-NC-TT_-1p"/>
      <sheetName val="TONG_HOP_VL-NC_TT"/>
      <sheetName val="TH_XL"/>
      <sheetName val="CHITIET_VL-NC"/>
      <sheetName val="CHITIET_VL-NC-TT-3p"/>
      <sheetName val="KPVC-BD_"/>
      <sheetName val="N`an_cong_cong1"/>
      <sheetName val="Tai_khoan"/>
      <sheetName val="MTO_REV_2(ARMOR)"/>
      <sheetName val="HE_SO"/>
      <sheetName val="Sht3"/>
      <sheetName val="Nhan_ckng_cong"/>
      <sheetName val="1000000"/>
      <sheetName val="XL4Pop0y_(2)"/>
      <sheetName val="Nhan_cong`/_g"/>
      <sheetName val="Nhan_cong`#__g1"/>
      <sheetName val="EIRR&gt;_2"/>
      <sheetName val="NHANCONGduo_g"/>
      <sheetName val="2000000"/>
      <sheetName val="Sh?t3"/>
      <sheetName val="Sh"/>
      <sheetName val="Coc_32_m(Cho_mo)"/>
      <sheetName val="Nhan_cong`__g"/>
      <sheetName val="Tra_KS"/>
      <sheetName val="Sh_t3"/>
      <sheetName val="N`an_cgng_cong"/>
      <sheetName val="XL_x005f_x005f_x005f_x0014_Poppy"/>
      <sheetName val="NHALCONGdu_x005f_x005f_x005f_x000f_ng"/>
      <sheetName val="Nha_x005f_x005f_x005f_x000e_ cong`#_.g"/>
      <sheetName val="10_x005f_x005f_x005f_x0010_00000"/>
      <sheetName val="Nhan cong`_x005f_x005f_x005f_x0003__.g"/>
      <sheetName val="²_x005f_x005f_x005f_x0000__x005f_x005f_x005f_x0000_t4"/>
      <sheetName val="Sh_x005f_x005f_x005f_x0003__x005f_x005f_x005f_x0000_t3"/>
      <sheetName val="Sh_x005f_x005f_x005f_x0003__t3"/>
      <sheetName val="Sh_x005f_x005f_x005f_x0003_"/>
      <sheetName val="2000_x005f_x005f_x005f_x0010_000"/>
      <sheetName val="²_x005f_x005f_x005f_x0000__x005f_x005f_x005f_x0000_€t4"/>
      <sheetName val="M_x005f_x005f_x005f_x0014_C"/>
      <sheetName val="�_x005f_x005f_x005f_x0000__x005f_x005f_x005f_x0000_�t4"/>
      <sheetName val="XL_x005f_x005f_x005f_x005f_x005f_x005f_x005f_x0014_Popp"/>
      <sheetName val="NHALCONGdu_x005f_x005f_x005f_x005f_x005f_x005f_x0"/>
      <sheetName val="Nha_x005f_x005f_x005f_x005f_x005f_x005f_x005f_x000e_ co"/>
      <sheetName val="10_x005f_x005f_x005f_x005f_x005f_x005f_x005f_x0010_0000"/>
      <sheetName val="Nhan cong`_x005f_x005f_x005f_x005f_x005f_x005f_x0"/>
      <sheetName val="²_x005f_x005f_x005f_x005f_x005f_x005f_x005f_x0000__x005"/>
      <sheetName val="Sh_x005f_x005f_x005f_x005f_x005f_x005f_x005f_x0003__x00"/>
      <sheetName val="Sh_x005f_x005f_x005f_x005f_x005f_x005f_x005f_x0003__t3"/>
      <sheetName val="Sh_x005f_x005f_x005f_x005f_x005f_x005f_x005f_x0003_"/>
      <sheetName val="2000_x005f_x005f_x005f_x005f_x005f_x005f_x005f_x0010_00"/>
      <sheetName val="M_x005f_x005f_x005f_x005f_x005f_x005f_x005f_x0014_C"/>
      <sheetName val="�_x005f_x005f_x005f_x005f_x005f_x005f_x005f_x0000__x005"/>
      <sheetName val="DOJGIA"/>
      <sheetName val="[DT32.xls][DT32.xls]Nha_x005f_x000e_ "/>
      <sheetName val="[DT32.xls][DT32.xls]Nhan cong`_"/>
      <sheetName val="KHOANDC"/>
      <sheetName val="P¤To"/>
      <sheetName val="KS1"/>
      <sheetName val="KS3"/>
      <sheetName val="[DT32.xls]Nha_x005f_x000e_ cong`#/.g"/>
      <sheetName val="[DT32.xls]Nhan cong`_x005f_x0003_/.g"/>
      <sheetName val="_x0004_?"/>
      <sheetName val="GTXL1"/>
      <sheetName val="DT"/>
      <sheetName val="VTTN"/>
      <sheetName val="VT"/>
      <sheetName val="tsc"/>
      <sheetName val="_________(2)"/>
      <sheetName val="XXX೼_XXX"/>
      <sheetName val="_DT32.xls__DT32.xls_Nha_cong`#_"/>
      <sheetName val="_DT32.xls__DT32.xls_Nha_x005f_x000e_ "/>
      <sheetName val="_DT32.xls__DT32.xls_Nhan cong`_"/>
      <sheetName val="THKP"/>
      <sheetName val="ĐM-KHAC"/>
      <sheetName val="12-XLT11"/>
      <sheetName val="12.2-TBT11"/>
      <sheetName val="8.2-TBT10"/>
      <sheetName val="14.1-TBD12"/>
      <sheetName val="6.1-TBD10"/>
      <sheetName val="10.1-TBD11"/>
      <sheetName val="th"/>
      <sheetName val="KKKKKKKK_(2?"/>
      <sheetName val="KKKKKKKK_(2_"/>
      <sheetName val="X2.xls_x0002_??ND_x0002_"/>
      <sheetName val="Shemt10"/>
      <sheetName val="Tri_bang"/>
      <sheetName val="CT_x0002__x0000_"/>
      <sheetName val="[DT32.xls]Nhan_cong`#/_g1"/>
      <sheetName val="[DT32.xls]Nhan_cong`/_g"/>
      <sheetName val="[DT32.xls][DT32.xls]Nhan_cong`/"/>
      <sheetName val="Cash Voucher"/>
      <sheetName val="OFFICE"/>
      <sheetName val="Jul"/>
      <sheetName val="Aug"/>
      <sheetName val="Sep"/>
      <sheetName val="Oct"/>
      <sheetName val="Nov"/>
      <sheetName val="Dec"/>
      <sheetName val="Jan"/>
      <sheetName val="Feb"/>
      <sheetName val="Mar"/>
      <sheetName val="Jun"/>
      <sheetName val="Sh_x0003__x0000__x0000__x0000__x0000__x0000__x0000__x0000__x0000__x0000__x0000__x0001__x0000_뺔˖_x0000__x0004__x0000__x0000__x0000__x0000__x0000__x0000_ᮼ˗_x0000__x0000__x0000__x0000_"/>
      <sheetName val="NhanCong"/>
      <sheetName val="Config"/>
      <sheetName val="QD957"/>
      <sheetName val="????????_(2?"/>
      <sheetName val="BCDTK"/>
      <sheetName val="soktmay"/>
      <sheetName val="_x0004__"/>
      <sheetName val="luong thang 13"/>
      <sheetName val="Songay LV VP"/>
      <sheetName val="_x005f_x0000__x005f_x0000__x005f_x0000__x005f_x0000__x0"/>
      <sheetName val="_x005f_x0000__x005f_x0010___x005f_x0000__x005f_x0000__x"/>
      <sheetName val="THPD ±µ_x005f_x0008_&quot;_x005f_x0000__x005f_x0000__x"/>
      <sheetName val="_x005f_x0004__x005f_x0000_"/>
      <sheetName val="_x005f_x0000__x005f_x0010_*_x005f_x0000__x005f_x0000__x"/>
      <sheetName val="?_x005f_x0010_*???'"/>
      <sheetName val="GIAVLIEU"/>
      <sheetName val="TD"/>
      <sheetName val="MTL(AG)"/>
      <sheetName val="_DT32.xls_Nha_x005f_x000e_ cong`#_.g"/>
      <sheetName val="_DT32.xls_Nhan cong`_x005f_x0003__.g"/>
      <sheetName val="_________(2_"/>
      <sheetName val="nc-m"/>
      <sheetName val="????????_(2_"/>
      <sheetName val="Sh_x0003_??????????_x0001_?뺔˖?_x0004_??????ᮼ˗????"/>
      <sheetName val="XL_x005f_x005f_x005f_x0014_Popp"/>
      <sheetName val="Nha_x005f_x005f_x005f_x000e_ co"/>
      <sheetName val="10_x005f_x005f_x005f_x0010_0000"/>
      <sheetName val="²_x005f_x005f_x005f_x0000__x005"/>
      <sheetName val="Sh_x005f_x005f_x005f_x0003__x00"/>
      <sheetName val="2000_x005f_x005f_x005f_x0010_00"/>
      <sheetName val="�_x005f_x005f_x005f_x0000__x005"/>
      <sheetName val="NHALCONGdu_x005f_x005f_x0"/>
      <sheetName val="Nhan cong`_x005f_x005f_x0"/>
      <sheetName val="TDinh"/>
      <sheetName val="Gia vat tu"/>
      <sheetName val="BO 09"/>
      <sheetName val="25D(1-10)"/>
      <sheetName val="SILICATE"/>
      <sheetName val="VH"/>
      <sheetName val="PTCT"/>
      <sheetName val="XXX_"/>
      <sheetName val="CT_x0002_?"/>
      <sheetName val="XL4Poppy_(2?1"/>
      <sheetName val="Chiet_tinh_dz351"/>
      <sheetName val="XL4Poppy_(2_1"/>
      <sheetName val="Chi_phi_khac_4_3KH-CP"/>
      <sheetName val="MC"/>
      <sheetName val="DAMNEN_KHONG_HC"/>
      <sheetName val="DAM_NEN_HC"/>
      <sheetName val="Nhatkychung_-_cu"/>
      <sheetName val="chu_chuong"/>
      <sheetName val="XL4Po`py_(2?"/>
      <sheetName val="CHT"/>
      <sheetName val="_(2)1"/>
      <sheetName val="Quan_Ly_Ban_Ve_TKTC"/>
      <sheetName val="*'"/>
      <sheetName val="THPD_±µ&quot;"/>
      <sheetName val="T_NG_HOP_VL-NC_TT"/>
      <sheetName val="2______0"/>
      <sheetName val="XL4Po`py_(2䀁"/>
      <sheetName val="nhan_cong"/>
      <sheetName val="CT -THVLNC"/>
      <sheetName val="MTO_REV_0"/>
      <sheetName val="XL4Po`py_(2_"/>
      <sheetName val="Nha_x005f_x000e__cong`#__g"/>
      <sheetName val="Nhan_cong`_x005f_x0003___g"/>
      <sheetName val="[DT32.xls]Nha_x005f_x000e__cong`#/_g"/>
      <sheetName val="[DT32.xls]Nhan_cong`_x005f_x0003_/_g"/>
      <sheetName val="[DT32.xls][DT32.xls]Nha_x005f_x000e__"/>
      <sheetName val="Du_lieu"/>
      <sheetName val="dtx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sheetData sheetId="66" refreshError="1"/>
      <sheetData sheetId="67" refreshError="1"/>
      <sheetData sheetId="68"/>
      <sheetData sheetId="69" refreshError="1"/>
      <sheetData sheetId="70"/>
      <sheetData sheetId="71" refreshError="1"/>
      <sheetData sheetId="72" refreshError="1"/>
      <sheetData sheetId="73"/>
      <sheetData sheetId="74"/>
      <sheetData sheetId="75"/>
      <sheetData sheetId="76"/>
      <sheetData sheetId="77"/>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refreshError="1"/>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sheetData sheetId="150" refreshError="1"/>
      <sheetData sheetId="151" refreshError="1"/>
      <sheetData sheetId="152" refreshError="1"/>
      <sheetData sheetId="153"/>
      <sheetData sheetId="154" refreshError="1"/>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sheetData sheetId="173"/>
      <sheetData sheetId="174"/>
      <sheetData sheetId="175"/>
      <sheetData sheetId="176"/>
      <sheetData sheetId="177"/>
      <sheetData sheetId="178" refreshError="1"/>
      <sheetData sheetId="179" refreshError="1"/>
      <sheetData sheetId="180" refreshError="1"/>
      <sheetData sheetId="181" refreshError="1"/>
      <sheetData sheetId="182" refreshError="1"/>
      <sheetData sheetId="183" refreshError="1"/>
      <sheetData sheetId="184"/>
      <sheetData sheetId="185" refreshError="1"/>
      <sheetData sheetId="186" refreshError="1"/>
      <sheetData sheetId="187" refreshError="1"/>
      <sheetData sheetId="188"/>
      <sheetData sheetId="189" refreshError="1"/>
      <sheetData sheetId="190"/>
      <sheetData sheetId="191"/>
      <sheetData sheetId="192"/>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sheetData sheetId="208" refreshError="1"/>
      <sheetData sheetId="209"/>
      <sheetData sheetId="210" refreshError="1"/>
      <sheetData sheetId="211" refreshError="1"/>
      <sheetData sheetId="212" refreshError="1"/>
      <sheetData sheetId="213" refreshError="1"/>
      <sheetData sheetId="214" refreshError="1"/>
      <sheetData sheetId="215" refreshError="1"/>
      <sheetData sheetId="216"/>
      <sheetData sheetId="217" refreshError="1"/>
      <sheetData sheetId="218"/>
      <sheetData sheetId="219" refreshError="1"/>
      <sheetData sheetId="220" refreshError="1"/>
      <sheetData sheetId="221" refreshError="1"/>
      <sheetData sheetId="222" refreshError="1"/>
      <sheetData sheetId="223" refreshError="1"/>
      <sheetData sheetId="224"/>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sheetData sheetId="239" refreshError="1"/>
      <sheetData sheetId="240"/>
      <sheetData sheetId="241" refreshError="1"/>
      <sheetData sheetId="242"/>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refreshError="1"/>
      <sheetData sheetId="256" refreshError="1"/>
      <sheetData sheetId="257"/>
      <sheetData sheetId="258" refreshError="1"/>
      <sheetData sheetId="259" refreshError="1"/>
      <sheetData sheetId="260" refreshError="1"/>
      <sheetData sheetId="26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sheetData sheetId="509"/>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uy luong VP"/>
      <sheetName val="QL theo SL KH (tu xep)"/>
      <sheetName val="Quy luong HSLmoi(tu xep)"/>
      <sheetName val="Quy luong HSLcu(tu xep)"/>
      <sheetName val="HSL(cacphongxep)"/>
      <sheetName val="QL theo SL KH (cac phong xep)"/>
      <sheetName val="Quy luong HSLmoi(cac phong xep)"/>
      <sheetName val="Quy luong HSLcu (cac phong xep)"/>
      <sheetName val="HSL ( tu xep)"/>
      <sheetName val="Quy luong HSLmoi(530-chuan)"/>
      <sheetName val="Quy luong 503"/>
      <sheetName val="T1"/>
      <sheetName val="HSL"/>
      <sheetName val="Xep lai HS"/>
      <sheetName val="LuongQC"/>
      <sheetName val="Luong VP"/>
      <sheetName val="00000000"/>
      <sheetName val="10000000"/>
      <sheetName val="XL4Poppy"/>
      <sheetName val="XL4Test5"/>
    </sheetNames>
    <sheetDataSet>
      <sheetData sheetId="0"/>
      <sheetData sheetId="1"/>
      <sheetData sheetId="2"/>
      <sheetData sheetId="3"/>
      <sheetData sheetId="4"/>
      <sheetData sheetId="5"/>
      <sheetData sheetId="6"/>
      <sheetData sheetId="7"/>
      <sheetData sheetId="8"/>
      <sheetData sheetId="9"/>
      <sheetData sheetId="10"/>
      <sheetData sheetId="11">
        <row r="11">
          <cell r="B11" t="str">
            <v>NguyÔn V¨n Hïng</v>
          </cell>
          <cell r="C11" t="str">
            <v>SQ</v>
          </cell>
          <cell r="D11" t="str">
            <v>4//</v>
          </cell>
          <cell r="E11" t="str">
            <v>Gi¸m ®èc</v>
          </cell>
          <cell r="F11" t="str">
            <v>11/75</v>
          </cell>
          <cell r="G11">
            <v>6.5</v>
          </cell>
          <cell r="H11">
            <v>290000</v>
          </cell>
          <cell r="I11">
            <v>1885000</v>
          </cell>
          <cell r="J11">
            <v>546650</v>
          </cell>
          <cell r="K11">
            <v>232000</v>
          </cell>
          <cell r="L11">
            <v>0</v>
          </cell>
          <cell r="M11">
            <v>0</v>
          </cell>
          <cell r="O11">
            <v>2663650</v>
          </cell>
          <cell r="P11">
            <v>159819</v>
          </cell>
          <cell r="Q11">
            <v>2503831</v>
          </cell>
          <cell r="R11">
            <v>96301.192307692312</v>
          </cell>
          <cell r="S11">
            <v>2407529.8076923075</v>
          </cell>
          <cell r="U11">
            <v>1</v>
          </cell>
          <cell r="V11" t="str">
            <v>NguyÔn V¨n Hïng</v>
          </cell>
          <cell r="W11" t="str">
            <v>11/75</v>
          </cell>
          <cell r="X11" t="str">
            <v>Gi¸m ®èc</v>
          </cell>
          <cell r="Y11" t="str">
            <v>4//</v>
          </cell>
          <cell r="Z11">
            <v>10</v>
          </cell>
          <cell r="AA11">
            <v>2900000</v>
          </cell>
          <cell r="AC11">
            <v>2900000</v>
          </cell>
          <cell r="AE11">
            <v>5563650</v>
          </cell>
        </row>
        <row r="12">
          <cell r="B12" t="str">
            <v>NguyÔn Kim T©n</v>
          </cell>
          <cell r="C12" t="str">
            <v>SQ</v>
          </cell>
          <cell r="D12" t="str">
            <v>3//NL1</v>
          </cell>
          <cell r="E12" t="str">
            <v>Phã Gi¸m ®èc</v>
          </cell>
          <cell r="F12" t="str">
            <v>05/71</v>
          </cell>
          <cell r="G12">
            <v>6.2</v>
          </cell>
          <cell r="I12">
            <v>1798000</v>
          </cell>
          <cell r="J12">
            <v>593340</v>
          </cell>
          <cell r="K12">
            <v>174000</v>
          </cell>
          <cell r="L12">
            <v>0</v>
          </cell>
          <cell r="M12">
            <v>0</v>
          </cell>
          <cell r="O12">
            <v>2565340</v>
          </cell>
          <cell r="P12">
            <v>153920.4</v>
          </cell>
          <cell r="Q12">
            <v>2411419.6</v>
          </cell>
          <cell r="R12">
            <v>92746.907692307694</v>
          </cell>
          <cell r="S12">
            <v>2318672.6923076925</v>
          </cell>
          <cell r="U12">
            <v>2</v>
          </cell>
          <cell r="V12" t="str">
            <v>NguyÔn Kim T©n</v>
          </cell>
          <cell r="W12" t="str">
            <v>05/71</v>
          </cell>
          <cell r="X12" t="str">
            <v>Phã Gi¸m ®èc</v>
          </cell>
          <cell r="Y12" t="str">
            <v>3//NL1</v>
          </cell>
          <cell r="Z12">
            <v>8.5</v>
          </cell>
          <cell r="AA12">
            <v>2465000</v>
          </cell>
          <cell r="AC12">
            <v>2465000</v>
          </cell>
          <cell r="AE12">
            <v>5030340</v>
          </cell>
        </row>
        <row r="13">
          <cell r="B13" t="str">
            <v>Lý V¨n Hïng</v>
          </cell>
          <cell r="C13" t="str">
            <v>SQ</v>
          </cell>
          <cell r="D13" t="str">
            <v>2//</v>
          </cell>
          <cell r="E13" t="str">
            <v>Phã Gi¸m ®èc</v>
          </cell>
          <cell r="F13" t="str">
            <v>10/77</v>
          </cell>
          <cell r="G13">
            <v>5.3</v>
          </cell>
          <cell r="I13">
            <v>1537000</v>
          </cell>
          <cell r="J13">
            <v>414990</v>
          </cell>
          <cell r="K13">
            <v>174000</v>
          </cell>
          <cell r="L13">
            <v>0</v>
          </cell>
          <cell r="M13">
            <v>0</v>
          </cell>
          <cell r="O13">
            <v>2125990</v>
          </cell>
          <cell r="P13">
            <v>127559.4</v>
          </cell>
          <cell r="Q13">
            <v>1998430.6</v>
          </cell>
          <cell r="R13">
            <v>76862.715384615381</v>
          </cell>
          <cell r="S13">
            <v>1921567.8846153847</v>
          </cell>
          <cell r="U13">
            <v>3</v>
          </cell>
          <cell r="V13" t="str">
            <v>Lý V¨n Hïng</v>
          </cell>
          <cell r="W13" t="str">
            <v>10/77</v>
          </cell>
          <cell r="X13" t="str">
            <v>Phã Gi¸m ®èc</v>
          </cell>
          <cell r="Y13" t="str">
            <v>2//</v>
          </cell>
          <cell r="Z13">
            <v>8.5</v>
          </cell>
          <cell r="AA13">
            <v>2465000</v>
          </cell>
          <cell r="AC13">
            <v>2465000</v>
          </cell>
          <cell r="AE13">
            <v>4590990</v>
          </cell>
        </row>
        <row r="14">
          <cell r="B14" t="str">
            <v>Bïi Nguyªn §«ng</v>
          </cell>
          <cell r="C14" t="str">
            <v>SQ</v>
          </cell>
          <cell r="D14" t="str">
            <v>3//NL2</v>
          </cell>
          <cell r="E14" t="str">
            <v>Phã Gi¸m ®èc</v>
          </cell>
          <cell r="F14" t="str">
            <v>05/72</v>
          </cell>
          <cell r="G14">
            <v>6.5</v>
          </cell>
          <cell r="I14">
            <v>1885000</v>
          </cell>
          <cell r="J14">
            <v>603200</v>
          </cell>
          <cell r="K14">
            <v>174000</v>
          </cell>
          <cell r="L14">
            <v>0</v>
          </cell>
          <cell r="M14">
            <v>0</v>
          </cell>
          <cell r="O14">
            <v>2662200</v>
          </cell>
          <cell r="P14">
            <v>159732</v>
          </cell>
          <cell r="Q14">
            <v>2502468</v>
          </cell>
          <cell r="R14">
            <v>96248.769230769234</v>
          </cell>
          <cell r="S14">
            <v>2406219.230769231</v>
          </cell>
          <cell r="U14">
            <v>4</v>
          </cell>
          <cell r="V14" t="str">
            <v>Bïi Nguyªn §«ng</v>
          </cell>
          <cell r="W14" t="str">
            <v>05/72</v>
          </cell>
          <cell r="X14" t="str">
            <v>Phã Gi¸m ®èc</v>
          </cell>
          <cell r="Y14" t="str">
            <v>3//</v>
          </cell>
          <cell r="Z14">
            <v>8.5</v>
          </cell>
          <cell r="AA14">
            <v>2465000</v>
          </cell>
          <cell r="AC14">
            <v>2465000</v>
          </cell>
          <cell r="AE14">
            <v>5127200</v>
          </cell>
        </row>
        <row r="15">
          <cell r="B15" t="str">
            <v>§Ëu Phi ThuÇn</v>
          </cell>
          <cell r="C15" t="str">
            <v>QN</v>
          </cell>
          <cell r="D15" t="str">
            <v>2//CN</v>
          </cell>
          <cell r="E15" t="str">
            <v>Phã Gi¸m ®èc</v>
          </cell>
          <cell r="F15" t="str">
            <v>02/85</v>
          </cell>
          <cell r="G15">
            <v>5.35</v>
          </cell>
          <cell r="I15">
            <v>1551500</v>
          </cell>
          <cell r="J15">
            <v>294785</v>
          </cell>
          <cell r="K15">
            <v>174000</v>
          </cell>
          <cell r="L15">
            <v>0</v>
          </cell>
          <cell r="M15">
            <v>0</v>
          </cell>
          <cell r="O15">
            <v>2020285</v>
          </cell>
          <cell r="P15">
            <v>121217.09999999999</v>
          </cell>
          <cell r="Q15">
            <v>1899067.9</v>
          </cell>
          <cell r="R15">
            <v>73041.073076923072</v>
          </cell>
          <cell r="S15">
            <v>1826026.8269230768</v>
          </cell>
          <cell r="U15">
            <v>5</v>
          </cell>
          <cell r="V15" t="str">
            <v>§Ëu Phi ThuÇn</v>
          </cell>
          <cell r="W15" t="str">
            <v>02/85</v>
          </cell>
          <cell r="X15" t="str">
            <v>Phã Gi¸m ®èc</v>
          </cell>
          <cell r="Y15" t="str">
            <v>2//CN</v>
          </cell>
          <cell r="Z15">
            <v>8.5</v>
          </cell>
          <cell r="AA15">
            <v>2465000</v>
          </cell>
          <cell r="AC15">
            <v>2465000</v>
          </cell>
          <cell r="AE15">
            <v>4485285</v>
          </cell>
        </row>
        <row r="16">
          <cell r="B16" t="str">
            <v>Phßng ChÝnh trÞ</v>
          </cell>
          <cell r="G16">
            <v>25.88</v>
          </cell>
          <cell r="I16">
            <v>7505200</v>
          </cell>
          <cell r="J16">
            <v>1666920</v>
          </cell>
          <cell r="K16">
            <v>261000</v>
          </cell>
          <cell r="L16">
            <v>175740</v>
          </cell>
          <cell r="M16">
            <v>0</v>
          </cell>
          <cell r="O16">
            <v>12058490</v>
          </cell>
          <cell r="P16">
            <v>684081.2</v>
          </cell>
          <cell r="Q16">
            <v>11374408.799999999</v>
          </cell>
          <cell r="R16">
            <v>437477.26153846155</v>
          </cell>
          <cell r="S16">
            <v>10936931.538461536</v>
          </cell>
          <cell r="U16" t="str">
            <v>II</v>
          </cell>
          <cell r="V16" t="str">
            <v>Phßng ChÝnh trÞ</v>
          </cell>
          <cell r="AA16">
            <v>6061000</v>
          </cell>
          <cell r="AB16">
            <v>0</v>
          </cell>
          <cell r="AC16">
            <v>6061000</v>
          </cell>
          <cell r="AD16">
            <v>0</v>
          </cell>
          <cell r="AE16">
            <v>18119490</v>
          </cell>
        </row>
        <row r="17">
          <cell r="B17" t="str">
            <v>NguyÔn Xu©n Dòng</v>
          </cell>
          <cell r="C17" t="str">
            <v>SQ</v>
          </cell>
          <cell r="D17" t="str">
            <v>2//NL2</v>
          </cell>
          <cell r="E17" t="str">
            <v>Nguyªn bÝ th­ §U</v>
          </cell>
          <cell r="F17" t="str">
            <v>12/71</v>
          </cell>
          <cell r="G17">
            <v>5.9</v>
          </cell>
          <cell r="I17">
            <v>1711000</v>
          </cell>
          <cell r="J17">
            <v>564630</v>
          </cell>
          <cell r="K17">
            <v>174000</v>
          </cell>
          <cell r="L17">
            <v>0</v>
          </cell>
          <cell r="M17">
            <v>0</v>
          </cell>
          <cell r="O17">
            <v>2449630</v>
          </cell>
          <cell r="P17">
            <v>143498</v>
          </cell>
          <cell r="Q17">
            <v>2306132</v>
          </cell>
          <cell r="R17">
            <v>88697.38461538461</v>
          </cell>
          <cell r="S17">
            <v>2217434.6153846155</v>
          </cell>
          <cell r="U17">
            <v>6</v>
          </cell>
          <cell r="V17" t="str">
            <v>NguyÔn Xu©n Dòng</v>
          </cell>
          <cell r="W17" t="str">
            <v>12/71</v>
          </cell>
          <cell r="X17" t="str">
            <v>Nguyªn bÝ th­ §U</v>
          </cell>
          <cell r="Y17" t="str">
            <v>2//NL2</v>
          </cell>
          <cell r="Z17">
            <v>6.5</v>
          </cell>
          <cell r="AA17">
            <v>1885000</v>
          </cell>
          <cell r="AC17">
            <v>1885000</v>
          </cell>
          <cell r="AE17">
            <v>4334630</v>
          </cell>
        </row>
        <row r="18">
          <cell r="B18" t="str">
            <v>NguyÔn H÷u TiÕn</v>
          </cell>
          <cell r="C18" t="str">
            <v>SQ</v>
          </cell>
          <cell r="D18" t="str">
            <v>2//</v>
          </cell>
          <cell r="E18" t="str">
            <v xml:space="preserve">Tr­ëng phßng </v>
          </cell>
          <cell r="F18" t="str">
            <v>02/75</v>
          </cell>
          <cell r="G18">
            <v>5.9</v>
          </cell>
          <cell r="I18">
            <v>1711000</v>
          </cell>
          <cell r="J18">
            <v>496190</v>
          </cell>
          <cell r="K18">
            <v>145000</v>
          </cell>
          <cell r="L18">
            <v>0</v>
          </cell>
          <cell r="M18">
            <v>0</v>
          </cell>
          <cell r="O18">
            <v>2352190</v>
          </cell>
          <cell r="P18">
            <v>141131.4</v>
          </cell>
          <cell r="Q18">
            <v>2211058.6</v>
          </cell>
          <cell r="R18">
            <v>85040.715384615381</v>
          </cell>
          <cell r="S18">
            <v>2126017.8846153845</v>
          </cell>
          <cell r="U18">
            <v>7</v>
          </cell>
          <cell r="V18" t="str">
            <v>NguyÔn H÷u TiÕn</v>
          </cell>
          <cell r="W18" t="str">
            <v>02/75</v>
          </cell>
          <cell r="X18" t="str">
            <v xml:space="preserve">Tr­ëng phßng </v>
          </cell>
          <cell r="Y18" t="str">
            <v>2//</v>
          </cell>
          <cell r="Z18">
            <v>0</v>
          </cell>
          <cell r="AA18">
            <v>0</v>
          </cell>
          <cell r="AC18">
            <v>0</v>
          </cell>
          <cell r="AE18">
            <v>2352190</v>
          </cell>
        </row>
        <row r="19">
          <cell r="B19" t="str">
            <v>TrÇn Träng Dòng</v>
          </cell>
          <cell r="C19" t="str">
            <v>SQ</v>
          </cell>
          <cell r="D19" t="str">
            <v>2//</v>
          </cell>
          <cell r="E19" t="str">
            <v>Phã phßng</v>
          </cell>
          <cell r="F19" t="str">
            <v>09/85</v>
          </cell>
          <cell r="G19">
            <v>5.3</v>
          </cell>
          <cell r="I19">
            <v>1537000</v>
          </cell>
          <cell r="J19">
            <v>292030</v>
          </cell>
          <cell r="K19">
            <v>116000</v>
          </cell>
          <cell r="L19">
            <v>0</v>
          </cell>
          <cell r="M19">
            <v>0</v>
          </cell>
          <cell r="O19">
            <v>1945030</v>
          </cell>
          <cell r="P19">
            <v>116701.8</v>
          </cell>
          <cell r="Q19">
            <v>1828328.2</v>
          </cell>
          <cell r="R19">
            <v>70320.315384615387</v>
          </cell>
          <cell r="S19">
            <v>1758007.8846153845</v>
          </cell>
          <cell r="U19">
            <v>8</v>
          </cell>
          <cell r="V19" t="str">
            <v>TrÇn Träng Dòng</v>
          </cell>
          <cell r="W19" t="str">
            <v>09/85</v>
          </cell>
          <cell r="X19" t="str">
            <v>Phã CN CTrÞ</v>
          </cell>
          <cell r="Y19" t="str">
            <v>2//</v>
          </cell>
          <cell r="Z19">
            <v>4.5</v>
          </cell>
          <cell r="AA19">
            <v>1305000</v>
          </cell>
          <cell r="AC19">
            <v>1305000</v>
          </cell>
          <cell r="AE19">
            <v>3250030</v>
          </cell>
        </row>
        <row r="20">
          <cell r="B20" t="str">
            <v>TrÇn Xu©n Nghiªn</v>
          </cell>
          <cell r="C20" t="str">
            <v>SQ</v>
          </cell>
          <cell r="D20" t="str">
            <v>1//NL2</v>
          </cell>
          <cell r="E20" t="str">
            <v>Trî lý CT</v>
          </cell>
          <cell r="F20" t="str">
            <v>12/78</v>
          </cell>
          <cell r="G20">
            <v>5.3</v>
          </cell>
          <cell r="I20">
            <v>1537000</v>
          </cell>
          <cell r="J20">
            <v>399620</v>
          </cell>
          <cell r="L20">
            <v>0</v>
          </cell>
          <cell r="M20">
            <v>0</v>
          </cell>
          <cell r="O20">
            <v>1936620</v>
          </cell>
          <cell r="P20">
            <v>116197.2</v>
          </cell>
          <cell r="Q20">
            <v>1820422.8</v>
          </cell>
          <cell r="R20">
            <v>70016.261538461535</v>
          </cell>
          <cell r="S20">
            <v>1750406.5384615385</v>
          </cell>
          <cell r="U20">
            <v>9</v>
          </cell>
          <cell r="V20" t="str">
            <v>TrÇn Xu©n Nghiªn</v>
          </cell>
          <cell r="W20" t="str">
            <v>12/78</v>
          </cell>
          <cell r="X20" t="str">
            <v>Trî lý CT</v>
          </cell>
          <cell r="Y20" t="str">
            <v>1//NL2</v>
          </cell>
          <cell r="Z20">
            <v>3.5</v>
          </cell>
          <cell r="AA20">
            <v>1015000</v>
          </cell>
          <cell r="AC20">
            <v>1015000</v>
          </cell>
          <cell r="AE20">
            <v>2951620</v>
          </cell>
        </row>
        <row r="21">
          <cell r="B21" t="str">
            <v>Ng« V¨n Thµnh</v>
          </cell>
          <cell r="C21" t="str">
            <v>SQ</v>
          </cell>
          <cell r="D21" t="str">
            <v>2//NL2</v>
          </cell>
          <cell r="E21" t="str">
            <v>Trî lý CT</v>
          </cell>
          <cell r="F21" t="str">
            <v>11/76</v>
          </cell>
          <cell r="G21">
            <v>5.9</v>
          </cell>
          <cell r="I21">
            <v>1711000</v>
          </cell>
          <cell r="J21">
            <v>479080</v>
          </cell>
          <cell r="L21">
            <v>0</v>
          </cell>
          <cell r="M21">
            <v>0</v>
          </cell>
          <cell r="O21">
            <v>2190080</v>
          </cell>
          <cell r="P21">
            <v>131404.79999999999</v>
          </cell>
          <cell r="Q21">
            <v>2058675.2</v>
          </cell>
          <cell r="R21">
            <v>79179.815384615387</v>
          </cell>
          <cell r="S21">
            <v>1979495.3846153845</v>
          </cell>
          <cell r="U21">
            <v>10</v>
          </cell>
          <cell r="V21" t="str">
            <v>Ng« V¨n Thµnh</v>
          </cell>
          <cell r="W21" t="str">
            <v>11/76</v>
          </cell>
          <cell r="X21" t="str">
            <v>Trî lý CT</v>
          </cell>
          <cell r="Y21" t="str">
            <v>2//NL2</v>
          </cell>
          <cell r="Z21">
            <v>3</v>
          </cell>
          <cell r="AA21">
            <v>870000</v>
          </cell>
          <cell r="AC21">
            <v>870000</v>
          </cell>
          <cell r="AE21">
            <v>3060080</v>
          </cell>
        </row>
        <row r="22">
          <cell r="B22" t="str">
            <v>Mai ThÞ Hµ</v>
          </cell>
          <cell r="C22" t="str">
            <v>CNV</v>
          </cell>
          <cell r="D22" t="str">
            <v>CNVQP</v>
          </cell>
          <cell r="E22" t="str">
            <v>Nh©n viªn</v>
          </cell>
          <cell r="F22" t="str">
            <v>11/99</v>
          </cell>
          <cell r="G22">
            <v>2.02</v>
          </cell>
          <cell r="I22">
            <v>585800</v>
          </cell>
          <cell r="J22">
            <v>0</v>
          </cell>
          <cell r="L22">
            <v>175740</v>
          </cell>
          <cell r="M22">
            <v>0</v>
          </cell>
          <cell r="O22">
            <v>761540</v>
          </cell>
          <cell r="P22">
            <v>35148</v>
          </cell>
          <cell r="Q22">
            <v>726392</v>
          </cell>
          <cell r="R22">
            <v>27938.153846153848</v>
          </cell>
          <cell r="S22">
            <v>698453.84615384613</v>
          </cell>
          <cell r="U22">
            <v>11</v>
          </cell>
          <cell r="V22" t="str">
            <v>Mai ThÞ Hµ</v>
          </cell>
          <cell r="W22" t="str">
            <v>11/99</v>
          </cell>
          <cell r="X22" t="str">
            <v>Nh©n viªn</v>
          </cell>
          <cell r="Y22" t="str">
            <v>CNVQP</v>
          </cell>
          <cell r="Z22">
            <v>1.7</v>
          </cell>
          <cell r="AA22">
            <v>493000</v>
          </cell>
          <cell r="AC22">
            <v>493000</v>
          </cell>
          <cell r="AE22">
            <v>1254540</v>
          </cell>
        </row>
        <row r="23">
          <cell r="B23" t="str">
            <v>Vò ThÞ Kim Dung</v>
          </cell>
          <cell r="C23" t="str">
            <v>NH</v>
          </cell>
          <cell r="D23" t="str">
            <v>H§ NH</v>
          </cell>
          <cell r="E23" t="str">
            <v>Nh©n viªn</v>
          </cell>
          <cell r="F23" t="str">
            <v>10/04</v>
          </cell>
          <cell r="G23">
            <v>1.46</v>
          </cell>
          <cell r="I23">
            <v>423400</v>
          </cell>
          <cell r="J23">
            <v>0</v>
          </cell>
          <cell r="L23">
            <v>0</v>
          </cell>
          <cell r="M23">
            <v>0</v>
          </cell>
          <cell r="O23">
            <v>423400</v>
          </cell>
          <cell r="P23">
            <v>0</v>
          </cell>
          <cell r="Q23">
            <v>423400</v>
          </cell>
          <cell r="R23">
            <v>16284.615384615385</v>
          </cell>
          <cell r="S23">
            <v>407115.38461538462</v>
          </cell>
          <cell r="U23">
            <v>12</v>
          </cell>
          <cell r="V23" t="str">
            <v>Vò ThÞ Kim Dung</v>
          </cell>
          <cell r="W23" t="str">
            <v>10/04</v>
          </cell>
          <cell r="X23" t="str">
            <v>Nh©n viªn</v>
          </cell>
          <cell r="Y23" t="str">
            <v>H§ NH</v>
          </cell>
          <cell r="Z23">
            <v>1.7</v>
          </cell>
          <cell r="AA23">
            <v>493000</v>
          </cell>
          <cell r="AC23">
            <v>493000</v>
          </cell>
          <cell r="AE23">
            <v>916400</v>
          </cell>
        </row>
        <row r="24">
          <cell r="B24" t="str">
            <v>Phßng KÕ ho¹ch</v>
          </cell>
          <cell r="G24">
            <v>46.589999999999996</v>
          </cell>
          <cell r="I24">
            <v>9166900</v>
          </cell>
          <cell r="J24">
            <v>1052265</v>
          </cell>
          <cell r="K24">
            <v>377000</v>
          </cell>
          <cell r="L24">
            <v>414120</v>
          </cell>
          <cell r="M24">
            <v>46864</v>
          </cell>
          <cell r="O24">
            <v>11057149</v>
          </cell>
          <cell r="P24">
            <v>604797.9</v>
          </cell>
          <cell r="Q24">
            <v>10452351.1</v>
          </cell>
          <cell r="R24">
            <v>402013.50384615379</v>
          </cell>
          <cell r="S24">
            <v>10050337.596153844</v>
          </cell>
          <cell r="U24" t="str">
            <v>III</v>
          </cell>
          <cell r="V24" t="str">
            <v>Phßng KÕ ho¹ch</v>
          </cell>
          <cell r="AA24">
            <v>9396000</v>
          </cell>
          <cell r="AB24">
            <v>0</v>
          </cell>
          <cell r="AC24">
            <v>9396000</v>
          </cell>
          <cell r="AD24">
            <v>0</v>
          </cell>
          <cell r="AE24">
            <v>20453149</v>
          </cell>
        </row>
        <row r="25">
          <cell r="B25" t="str">
            <v>Ph¹m Hïng</v>
          </cell>
          <cell r="C25" t="str">
            <v>QN</v>
          </cell>
          <cell r="D25" t="str">
            <v>1//CN</v>
          </cell>
          <cell r="E25" t="str">
            <v>Tr­ëng Phßng</v>
          </cell>
          <cell r="F25" t="str">
            <v>03/97</v>
          </cell>
          <cell r="G25">
            <v>4.45</v>
          </cell>
          <cell r="I25">
            <v>1290500</v>
          </cell>
          <cell r="J25">
            <v>90335</v>
          </cell>
          <cell r="K25">
            <v>145000</v>
          </cell>
          <cell r="L25">
            <v>0</v>
          </cell>
          <cell r="M25">
            <v>0</v>
          </cell>
          <cell r="O25">
            <v>1525835</v>
          </cell>
          <cell r="P25">
            <v>91550.099999999991</v>
          </cell>
          <cell r="Q25">
            <v>1434284.9</v>
          </cell>
          <cell r="R25">
            <v>55164.803846153845</v>
          </cell>
          <cell r="S25">
            <v>1379120.096153846</v>
          </cell>
          <cell r="U25">
            <v>13</v>
          </cell>
          <cell r="V25" t="str">
            <v>Ph¹m Hïng</v>
          </cell>
          <cell r="W25" t="str">
            <v>03/97</v>
          </cell>
          <cell r="X25" t="str">
            <v>Tr­ëng Phßng</v>
          </cell>
          <cell r="Y25" t="str">
            <v>1//CN</v>
          </cell>
          <cell r="Z25">
            <v>6.5</v>
          </cell>
          <cell r="AA25">
            <v>1885000</v>
          </cell>
          <cell r="AC25">
            <v>1885000</v>
          </cell>
          <cell r="AE25">
            <v>3410835</v>
          </cell>
        </row>
        <row r="26">
          <cell r="B26" t="str">
            <v>Cao §×nh Hoµ</v>
          </cell>
          <cell r="C26" t="str">
            <v>SQ</v>
          </cell>
          <cell r="D26" t="str">
            <v>4/</v>
          </cell>
          <cell r="E26" t="str">
            <v>Phã phßng</v>
          </cell>
          <cell r="F26" t="str">
            <v>02/85</v>
          </cell>
          <cell r="G26">
            <v>4.1500000000000004</v>
          </cell>
          <cell r="I26">
            <v>1203500</v>
          </cell>
          <cell r="J26">
            <v>228665</v>
          </cell>
          <cell r="K26">
            <v>116000</v>
          </cell>
          <cell r="L26">
            <v>0</v>
          </cell>
          <cell r="M26">
            <v>0</v>
          </cell>
          <cell r="O26">
            <v>1548165</v>
          </cell>
          <cell r="P26">
            <v>92889.9</v>
          </cell>
          <cell r="Q26">
            <v>1455275.1</v>
          </cell>
          <cell r="R26">
            <v>55972.119230769233</v>
          </cell>
          <cell r="S26">
            <v>1399302.9807692308</v>
          </cell>
          <cell r="U26">
            <v>14</v>
          </cell>
          <cell r="V26" t="str">
            <v>Cao §×nh Hoµ</v>
          </cell>
          <cell r="W26" t="str">
            <v>02/85</v>
          </cell>
          <cell r="X26" t="str">
            <v>Phã phßng</v>
          </cell>
          <cell r="Y26" t="str">
            <v>4/</v>
          </cell>
          <cell r="Z26">
            <v>4.5</v>
          </cell>
          <cell r="AA26">
            <v>1305000</v>
          </cell>
          <cell r="AC26">
            <v>1305000</v>
          </cell>
          <cell r="AE26">
            <v>2853165</v>
          </cell>
        </row>
        <row r="27">
          <cell r="B27" t="str">
            <v>NguyÔn ViÖt Anh</v>
          </cell>
          <cell r="C27" t="str">
            <v>QN</v>
          </cell>
          <cell r="D27" t="str">
            <v>2//CN</v>
          </cell>
          <cell r="E27" t="str">
            <v>Phã phßng</v>
          </cell>
          <cell r="F27" t="str">
            <v>01/94</v>
          </cell>
          <cell r="G27">
            <v>4.75</v>
          </cell>
          <cell r="I27">
            <v>1377500</v>
          </cell>
          <cell r="J27">
            <v>151525</v>
          </cell>
          <cell r="K27">
            <v>116000</v>
          </cell>
          <cell r="L27">
            <v>0</v>
          </cell>
          <cell r="M27">
            <v>0</v>
          </cell>
          <cell r="O27">
            <v>1645025</v>
          </cell>
          <cell r="P27">
            <v>98701.5</v>
          </cell>
          <cell r="Q27">
            <v>1546323.5</v>
          </cell>
          <cell r="R27">
            <v>59473.980769230766</v>
          </cell>
          <cell r="S27">
            <v>1486849.5192307692</v>
          </cell>
          <cell r="U27">
            <v>15</v>
          </cell>
          <cell r="V27" t="str">
            <v>NguyÔn ViÖt Anh</v>
          </cell>
          <cell r="W27" t="str">
            <v>01/94</v>
          </cell>
          <cell r="X27" t="str">
            <v>TL v¨n phßng</v>
          </cell>
          <cell r="Y27" t="str">
            <v>2//CN</v>
          </cell>
          <cell r="Z27">
            <v>4.5</v>
          </cell>
          <cell r="AA27">
            <v>1305000</v>
          </cell>
          <cell r="AC27">
            <v>1305000</v>
          </cell>
          <cell r="AE27">
            <v>2950025</v>
          </cell>
        </row>
        <row r="28">
          <cell r="B28" t="str">
            <v>Bïi ViÖt Ch©u</v>
          </cell>
          <cell r="C28" t="str">
            <v>SQ</v>
          </cell>
          <cell r="D28" t="str">
            <v>3//</v>
          </cell>
          <cell r="E28" t="str">
            <v>Trî lý</v>
          </cell>
          <cell r="F28" t="str">
            <v>01/71</v>
          </cell>
          <cell r="G28">
            <v>5.9</v>
          </cell>
          <cell r="I28">
            <v>1711000</v>
          </cell>
          <cell r="J28">
            <v>581740</v>
          </cell>
          <cell r="L28">
            <v>0</v>
          </cell>
          <cell r="M28">
            <v>0</v>
          </cell>
          <cell r="O28">
            <v>2292740</v>
          </cell>
          <cell r="P28">
            <v>137564.4</v>
          </cell>
          <cell r="Q28">
            <v>2155175.6</v>
          </cell>
          <cell r="R28">
            <v>82891.36923076924</v>
          </cell>
          <cell r="S28">
            <v>2072284.2307692308</v>
          </cell>
          <cell r="U28">
            <v>16</v>
          </cell>
          <cell r="V28" t="str">
            <v>Bïi ViÖt Ch©u</v>
          </cell>
          <cell r="W28" t="str">
            <v>01/71</v>
          </cell>
          <cell r="X28" t="str">
            <v>Trî lý</v>
          </cell>
          <cell r="Y28" t="str">
            <v>3//</v>
          </cell>
          <cell r="Z28">
            <v>3.5</v>
          </cell>
          <cell r="AA28">
            <v>1015000</v>
          </cell>
          <cell r="AC28">
            <v>1015000</v>
          </cell>
          <cell r="AE28">
            <v>3307740</v>
          </cell>
        </row>
        <row r="29">
          <cell r="B29" t="str">
            <v>Ph¹m §×nh S¬n</v>
          </cell>
          <cell r="C29" t="str">
            <v>CNV</v>
          </cell>
          <cell r="D29" t="str">
            <v>CNVQP</v>
          </cell>
          <cell r="E29" t="str">
            <v>Trî lý</v>
          </cell>
          <cell r="F29" t="str">
            <v>03/96</v>
          </cell>
          <cell r="G29">
            <v>2.2599999999999998</v>
          </cell>
          <cell r="I29">
            <v>655400</v>
          </cell>
          <cell r="J29">
            <v>0</v>
          </cell>
          <cell r="L29">
            <v>196620</v>
          </cell>
          <cell r="M29">
            <v>0</v>
          </cell>
          <cell r="O29">
            <v>852020</v>
          </cell>
          <cell r="P29">
            <v>39324</v>
          </cell>
          <cell r="Q29">
            <v>812696</v>
          </cell>
          <cell r="R29">
            <v>31257.538461538461</v>
          </cell>
          <cell r="S29">
            <v>781438.4615384615</v>
          </cell>
          <cell r="U29">
            <v>17</v>
          </cell>
          <cell r="V29" t="str">
            <v>Ph¹m §×nh S¬n</v>
          </cell>
          <cell r="W29" t="str">
            <v>03/96</v>
          </cell>
          <cell r="X29" t="str">
            <v>Trî lý</v>
          </cell>
          <cell r="Y29" t="str">
            <v>CNVQP</v>
          </cell>
          <cell r="Z29">
            <v>3</v>
          </cell>
          <cell r="AA29">
            <v>870000</v>
          </cell>
          <cell r="AC29">
            <v>870000</v>
          </cell>
          <cell r="AE29">
            <v>1722020</v>
          </cell>
        </row>
        <row r="30">
          <cell r="B30" t="str">
            <v>Ph¹m §øc Huy</v>
          </cell>
          <cell r="C30" t="str">
            <v>CNV</v>
          </cell>
          <cell r="D30" t="str">
            <v>CNVQP</v>
          </cell>
          <cell r="E30" t="str">
            <v>Trî lý</v>
          </cell>
          <cell r="F30" t="str">
            <v>12/96</v>
          </cell>
          <cell r="G30">
            <v>2.5</v>
          </cell>
          <cell r="I30">
            <v>725000</v>
          </cell>
          <cell r="J30">
            <v>0</v>
          </cell>
          <cell r="L30">
            <v>217500</v>
          </cell>
          <cell r="M30">
            <v>0</v>
          </cell>
          <cell r="O30">
            <v>942500</v>
          </cell>
          <cell r="P30">
            <v>43500</v>
          </cell>
          <cell r="Q30">
            <v>899000</v>
          </cell>
          <cell r="R30">
            <v>34576.923076923078</v>
          </cell>
          <cell r="S30">
            <v>864423.07692307688</v>
          </cell>
          <cell r="U30">
            <v>18</v>
          </cell>
          <cell r="V30" t="str">
            <v>Ph¹m §øc Huy</v>
          </cell>
          <cell r="W30" t="str">
            <v>12/96</v>
          </cell>
          <cell r="X30" t="str">
            <v>Trî lý</v>
          </cell>
          <cell r="Y30" t="str">
            <v>CNVQP</v>
          </cell>
          <cell r="Z30">
            <v>3</v>
          </cell>
          <cell r="AA30">
            <v>870000</v>
          </cell>
          <cell r="AC30">
            <v>870000</v>
          </cell>
          <cell r="AE30">
            <v>1812500</v>
          </cell>
        </row>
        <row r="31">
          <cell r="B31" t="str">
            <v>NguyÔn C«ng C­êng</v>
          </cell>
          <cell r="C31" t="str">
            <v>DH</v>
          </cell>
          <cell r="D31" t="str">
            <v>H§DH</v>
          </cell>
          <cell r="E31" t="str">
            <v>Nh©n viªn</v>
          </cell>
          <cell r="F31" t="str">
            <v>11/01</v>
          </cell>
          <cell r="G31">
            <v>2.02</v>
          </cell>
          <cell r="I31">
            <v>585800</v>
          </cell>
          <cell r="J31">
            <v>0</v>
          </cell>
          <cell r="L31">
            <v>0</v>
          </cell>
          <cell r="M31">
            <v>17574</v>
          </cell>
          <cell r="O31">
            <v>603374</v>
          </cell>
          <cell r="P31">
            <v>35148</v>
          </cell>
          <cell r="Q31">
            <v>568226</v>
          </cell>
          <cell r="R31">
            <v>21854.846153846152</v>
          </cell>
          <cell r="S31">
            <v>546371.15384615387</v>
          </cell>
          <cell r="U31">
            <v>19</v>
          </cell>
          <cell r="V31" t="str">
            <v>NguyÔn C«ng C­êng</v>
          </cell>
          <cell r="W31" t="str">
            <v>11/01</v>
          </cell>
          <cell r="X31" t="str">
            <v>Nh©n viªn</v>
          </cell>
          <cell r="Y31" t="str">
            <v>H§DH</v>
          </cell>
          <cell r="Z31">
            <v>2</v>
          </cell>
          <cell r="AA31">
            <v>580000</v>
          </cell>
          <cell r="AC31">
            <v>580000</v>
          </cell>
          <cell r="AE31">
            <v>1183374</v>
          </cell>
        </row>
        <row r="32">
          <cell r="B32" t="str">
            <v>Hå Ngäc S¬n</v>
          </cell>
          <cell r="C32" t="str">
            <v>DH</v>
          </cell>
          <cell r="D32" t="str">
            <v>H§ DH</v>
          </cell>
          <cell r="E32" t="str">
            <v>Nh©n viªn</v>
          </cell>
          <cell r="F32" t="str">
            <v>11/03</v>
          </cell>
          <cell r="G32">
            <v>1.78</v>
          </cell>
          <cell r="I32">
            <v>516200</v>
          </cell>
          <cell r="J32">
            <v>0</v>
          </cell>
          <cell r="L32">
            <v>0</v>
          </cell>
          <cell r="M32">
            <v>0</v>
          </cell>
          <cell r="O32">
            <v>516200</v>
          </cell>
          <cell r="P32">
            <v>30972</v>
          </cell>
          <cell r="Q32">
            <v>485228</v>
          </cell>
          <cell r="R32">
            <v>18662.615384615383</v>
          </cell>
          <cell r="S32">
            <v>466565.38461538462</v>
          </cell>
          <cell r="U32">
            <v>20</v>
          </cell>
          <cell r="V32" t="str">
            <v>Hå Ngäc S¬n</v>
          </cell>
          <cell r="W32" t="str">
            <v>11/03</v>
          </cell>
          <cell r="X32" t="str">
            <v>Nh©n viªn</v>
          </cell>
          <cell r="Y32" t="str">
            <v>H§ DH</v>
          </cell>
          <cell r="Z32">
            <v>2</v>
          </cell>
          <cell r="AA32">
            <v>580000</v>
          </cell>
          <cell r="AC32">
            <v>580000</v>
          </cell>
          <cell r="AE32">
            <v>1096200</v>
          </cell>
        </row>
        <row r="33">
          <cell r="B33" t="str">
            <v>TrÇn Tè Mai</v>
          </cell>
          <cell r="C33" t="str">
            <v>DH</v>
          </cell>
          <cell r="D33" t="str">
            <v>H§DH</v>
          </cell>
          <cell r="E33" t="str">
            <v>Nh©n viªn</v>
          </cell>
          <cell r="F33" t="str">
            <v>11/99</v>
          </cell>
          <cell r="G33">
            <v>2.02</v>
          </cell>
          <cell r="I33">
            <v>585800</v>
          </cell>
          <cell r="J33">
            <v>0</v>
          </cell>
          <cell r="L33">
            <v>0</v>
          </cell>
          <cell r="M33">
            <v>29290</v>
          </cell>
          <cell r="O33">
            <v>615090</v>
          </cell>
          <cell r="P33">
            <v>35148</v>
          </cell>
          <cell r="Q33">
            <v>579942</v>
          </cell>
          <cell r="R33">
            <v>22305.461538461539</v>
          </cell>
          <cell r="S33">
            <v>557636.5384615385</v>
          </cell>
          <cell r="U33">
            <v>21</v>
          </cell>
          <cell r="V33" t="str">
            <v>TrÇn Tè Mai</v>
          </cell>
          <cell r="W33" t="str">
            <v>11/99</v>
          </cell>
          <cell r="X33" t="str">
            <v>Nh©n viªn</v>
          </cell>
          <cell r="Y33" t="str">
            <v>H§DH</v>
          </cell>
          <cell r="Z33">
            <v>1.7</v>
          </cell>
          <cell r="AA33">
            <v>493000</v>
          </cell>
          <cell r="AC33">
            <v>493000</v>
          </cell>
          <cell r="AE33">
            <v>1108090</v>
          </cell>
        </row>
        <row r="34">
          <cell r="B34" t="str">
            <v>Lª §¨ng S¬n</v>
          </cell>
          <cell r="C34" t="str">
            <v>NH</v>
          </cell>
          <cell r="D34" t="str">
            <v>H§NH</v>
          </cell>
          <cell r="E34" t="str">
            <v>Nh©n viªn</v>
          </cell>
          <cell r="F34" t="str">
            <v>09/04</v>
          </cell>
          <cell r="G34">
            <v>1.78</v>
          </cell>
          <cell r="I34">
            <v>516200</v>
          </cell>
          <cell r="J34">
            <v>0</v>
          </cell>
          <cell r="L34">
            <v>0</v>
          </cell>
          <cell r="M34">
            <v>0</v>
          </cell>
          <cell r="O34">
            <v>516200</v>
          </cell>
          <cell r="Q34">
            <v>516200</v>
          </cell>
          <cell r="R34">
            <v>19853.846153846152</v>
          </cell>
          <cell r="S34">
            <v>496346.15384615387</v>
          </cell>
          <cell r="U34">
            <v>22</v>
          </cell>
          <cell r="V34" t="str">
            <v>Lª §¨ng S¬n</v>
          </cell>
          <cell r="W34" t="str">
            <v>09/04</v>
          </cell>
          <cell r="X34" t="str">
            <v>Nh©n viªn</v>
          </cell>
          <cell r="Y34" t="str">
            <v>H§NH</v>
          </cell>
          <cell r="Z34">
            <v>1.7</v>
          </cell>
          <cell r="AA34">
            <v>493000</v>
          </cell>
          <cell r="AC34">
            <v>493000</v>
          </cell>
          <cell r="AE34">
            <v>1009200</v>
          </cell>
        </row>
        <row r="35">
          <cell r="B35" t="str">
            <v>Phßng kü thuËt - vËt t­ - thiÕt bÞ</v>
          </cell>
          <cell r="G35">
            <v>38.31</v>
          </cell>
          <cell r="I35">
            <v>11109900</v>
          </cell>
          <cell r="J35">
            <v>1029790</v>
          </cell>
          <cell r="K35">
            <v>551000</v>
          </cell>
          <cell r="L35">
            <v>1038780</v>
          </cell>
          <cell r="M35">
            <v>81722</v>
          </cell>
          <cell r="O35">
            <v>13811192</v>
          </cell>
          <cell r="P35">
            <v>752741.4</v>
          </cell>
          <cell r="Q35">
            <v>13058450.6</v>
          </cell>
          <cell r="R35">
            <v>502248.1</v>
          </cell>
          <cell r="S35">
            <v>12556202.499999998</v>
          </cell>
          <cell r="U35" t="str">
            <v>IV</v>
          </cell>
          <cell r="V35" t="str">
            <v>Phßng kü thuËt - vËt t­ - thiÕt bÞ</v>
          </cell>
          <cell r="AA35">
            <v>12006000</v>
          </cell>
          <cell r="AB35">
            <v>0</v>
          </cell>
          <cell r="AC35">
            <v>2523000</v>
          </cell>
          <cell r="AD35">
            <v>0</v>
          </cell>
          <cell r="AE35">
            <v>16334192</v>
          </cell>
        </row>
        <row r="36">
          <cell r="B36" t="str">
            <v>Phan TuÊn Yªn</v>
          </cell>
          <cell r="C36" t="str">
            <v>SQ</v>
          </cell>
          <cell r="D36" t="str">
            <v>2//</v>
          </cell>
          <cell r="E36" t="str">
            <v>Tr­ëng phßng</v>
          </cell>
          <cell r="F36" t="str">
            <v>12/71</v>
          </cell>
          <cell r="G36">
            <v>5.9</v>
          </cell>
          <cell r="I36">
            <v>1711000</v>
          </cell>
          <cell r="J36">
            <v>564630</v>
          </cell>
          <cell r="K36">
            <v>145000</v>
          </cell>
          <cell r="L36">
            <v>0</v>
          </cell>
          <cell r="M36">
            <v>0</v>
          </cell>
          <cell r="O36">
            <v>2420630</v>
          </cell>
          <cell r="P36">
            <v>145237.79999999999</v>
          </cell>
          <cell r="Q36">
            <v>2275392.2000000002</v>
          </cell>
          <cell r="R36">
            <v>87515.084615384621</v>
          </cell>
          <cell r="S36">
            <v>2187877.1153846155</v>
          </cell>
          <cell r="U36">
            <v>23</v>
          </cell>
          <cell r="V36" t="str">
            <v>Phan TuÊn Yªn</v>
          </cell>
          <cell r="W36" t="str">
            <v>12/71</v>
          </cell>
          <cell r="X36" t="str">
            <v>Tr­ëng phßng</v>
          </cell>
          <cell r="Y36" t="str">
            <v>2//</v>
          </cell>
          <cell r="Z36">
            <v>6.5</v>
          </cell>
          <cell r="AA36">
            <v>0</v>
          </cell>
          <cell r="AC36">
            <v>0</v>
          </cell>
          <cell r="AE36">
            <v>2420630</v>
          </cell>
        </row>
        <row r="37">
          <cell r="B37" t="str">
            <v>§Æng Ngäc Minh</v>
          </cell>
          <cell r="C37" t="str">
            <v>SQ</v>
          </cell>
          <cell r="D37" t="str">
            <v>1//</v>
          </cell>
          <cell r="E37" t="str">
            <v>Phã phßng</v>
          </cell>
          <cell r="F37" t="str">
            <v>09/87</v>
          </cell>
          <cell r="G37">
            <v>4.8</v>
          </cell>
          <cell r="I37">
            <v>1392000</v>
          </cell>
          <cell r="J37">
            <v>236640</v>
          </cell>
          <cell r="K37">
            <v>116000</v>
          </cell>
          <cell r="L37">
            <v>0</v>
          </cell>
          <cell r="M37">
            <v>0</v>
          </cell>
          <cell r="O37">
            <v>1744640</v>
          </cell>
          <cell r="P37">
            <v>104678.39999999999</v>
          </cell>
          <cell r="Q37">
            <v>1639961.6000000001</v>
          </cell>
          <cell r="R37">
            <v>63075.446153846155</v>
          </cell>
          <cell r="S37">
            <v>1576886.153846154</v>
          </cell>
          <cell r="U37">
            <v>24</v>
          </cell>
          <cell r="V37" t="str">
            <v>§Æng Ngäc Minh</v>
          </cell>
          <cell r="W37" t="str">
            <v>09/87</v>
          </cell>
          <cell r="X37" t="str">
            <v>Phã phßng</v>
          </cell>
          <cell r="Y37" t="str">
            <v>1//</v>
          </cell>
          <cell r="Z37">
            <v>4.5</v>
          </cell>
          <cell r="AA37">
            <v>1305000</v>
          </cell>
          <cell r="AC37">
            <v>1305000</v>
          </cell>
          <cell r="AE37">
            <v>3049640</v>
          </cell>
        </row>
        <row r="38">
          <cell r="B38" t="str">
            <v>NguyÔn TuÊn B×nh</v>
          </cell>
          <cell r="C38" t="str">
            <v>DH</v>
          </cell>
          <cell r="D38" t="str">
            <v>H§DH</v>
          </cell>
          <cell r="E38" t="str">
            <v>Trî lý</v>
          </cell>
          <cell r="F38" t="str">
            <v>06/00</v>
          </cell>
          <cell r="G38">
            <v>2.5</v>
          </cell>
          <cell r="I38">
            <v>725000</v>
          </cell>
          <cell r="J38">
            <v>0</v>
          </cell>
          <cell r="L38">
            <v>0</v>
          </cell>
          <cell r="M38">
            <v>29000</v>
          </cell>
          <cell r="O38">
            <v>754000</v>
          </cell>
          <cell r="P38">
            <v>43500</v>
          </cell>
          <cell r="Q38">
            <v>710500</v>
          </cell>
          <cell r="R38">
            <v>27326.923076923078</v>
          </cell>
          <cell r="S38">
            <v>683173.07692307688</v>
          </cell>
          <cell r="U38">
            <v>25</v>
          </cell>
          <cell r="V38" t="str">
            <v>NguyÔn TuÊn B×nh</v>
          </cell>
          <cell r="W38" t="str">
            <v>06/00</v>
          </cell>
          <cell r="X38" t="str">
            <v>Trî lý</v>
          </cell>
          <cell r="Y38" t="str">
            <v>H§DH</v>
          </cell>
          <cell r="Z38">
            <v>2.5</v>
          </cell>
          <cell r="AA38">
            <v>725000</v>
          </cell>
          <cell r="AC38">
            <v>725000</v>
          </cell>
          <cell r="AE38">
            <v>1479000</v>
          </cell>
        </row>
        <row r="39">
          <cell r="B39" t="str">
            <v>Ng« ThÞ Thuú D­¬ng</v>
          </cell>
          <cell r="C39" t="str">
            <v>DH</v>
          </cell>
          <cell r="D39" t="str">
            <v>H§DH</v>
          </cell>
          <cell r="E39" t="str">
            <v>Nh©n viªn</v>
          </cell>
          <cell r="F39" t="str">
            <v>04/02</v>
          </cell>
          <cell r="G39">
            <v>1.78</v>
          </cell>
          <cell r="I39">
            <v>516200</v>
          </cell>
          <cell r="J39">
            <v>0</v>
          </cell>
          <cell r="L39">
            <v>0</v>
          </cell>
          <cell r="M39">
            <v>0</v>
          </cell>
          <cell r="O39">
            <v>516200</v>
          </cell>
          <cell r="P39">
            <v>30972</v>
          </cell>
          <cell r="Q39">
            <v>485228</v>
          </cell>
          <cell r="R39">
            <v>18662.615384615383</v>
          </cell>
          <cell r="S39">
            <v>466565.38461538462</v>
          </cell>
          <cell r="U39">
            <v>26</v>
          </cell>
          <cell r="V39" t="str">
            <v>Ng« ThÞ Thuú D­¬ng</v>
          </cell>
          <cell r="W39" t="str">
            <v>04/02</v>
          </cell>
          <cell r="X39" t="str">
            <v>Nh©n viªn</v>
          </cell>
          <cell r="Y39" t="str">
            <v>H§DH</v>
          </cell>
          <cell r="Z39">
            <v>1.7</v>
          </cell>
          <cell r="AA39">
            <v>493000</v>
          </cell>
          <cell r="AC39">
            <v>493000</v>
          </cell>
          <cell r="AE39">
            <v>1009200</v>
          </cell>
        </row>
        <row r="40">
          <cell r="B40" t="str">
            <v>Phßng Tµi chÝnh</v>
          </cell>
          <cell r="G40">
            <v>35.830000000000005</v>
          </cell>
          <cell r="I40">
            <v>10390700</v>
          </cell>
          <cell r="J40">
            <v>793150</v>
          </cell>
          <cell r="K40">
            <v>435000</v>
          </cell>
          <cell r="L40">
            <v>1038780</v>
          </cell>
          <cell r="M40">
            <v>71050</v>
          </cell>
          <cell r="O40">
            <v>12728680</v>
          </cell>
          <cell r="P40">
            <v>688431</v>
          </cell>
          <cell r="Q40">
            <v>12040249</v>
          </cell>
          <cell r="R40">
            <v>463086.49999999994</v>
          </cell>
          <cell r="S40">
            <v>11577162.499999998</v>
          </cell>
          <cell r="U40" t="str">
            <v>V</v>
          </cell>
          <cell r="V40" t="str">
            <v>Phßng Tµi chÝnh</v>
          </cell>
          <cell r="AA40">
            <v>11455000</v>
          </cell>
          <cell r="AB40">
            <v>0</v>
          </cell>
          <cell r="AC40">
            <v>11455000</v>
          </cell>
          <cell r="AD40">
            <v>0</v>
          </cell>
          <cell r="AE40">
            <v>24183680</v>
          </cell>
        </row>
        <row r="41">
          <cell r="B41" t="str">
            <v>Lª Xu©n Thøc</v>
          </cell>
          <cell r="C41" t="str">
            <v>SQ</v>
          </cell>
          <cell r="D41" t="str">
            <v>2//NL1</v>
          </cell>
          <cell r="E41" t="str">
            <v>KÕ to¸n tr­ëng</v>
          </cell>
          <cell r="F41" t="str">
            <v>07/79</v>
          </cell>
          <cell r="G41">
            <v>5.6</v>
          </cell>
          <cell r="I41">
            <v>1624000</v>
          </cell>
          <cell r="J41">
            <v>406000</v>
          </cell>
          <cell r="K41">
            <v>174000</v>
          </cell>
          <cell r="L41">
            <v>0</v>
          </cell>
          <cell r="M41">
            <v>0</v>
          </cell>
          <cell r="O41">
            <v>2204000</v>
          </cell>
          <cell r="P41">
            <v>132240</v>
          </cell>
          <cell r="Q41">
            <v>2071760</v>
          </cell>
          <cell r="R41">
            <v>79683.076923076922</v>
          </cell>
          <cell r="S41">
            <v>1992076.923076923</v>
          </cell>
          <cell r="U41">
            <v>27</v>
          </cell>
          <cell r="V41" t="str">
            <v>Lª Xu©n Thøc</v>
          </cell>
          <cell r="W41" t="str">
            <v>07/79</v>
          </cell>
          <cell r="X41" t="str">
            <v>KÕ to¸n tr­ëng</v>
          </cell>
          <cell r="Y41" t="str">
            <v>2//NL1</v>
          </cell>
          <cell r="Z41">
            <v>8.5</v>
          </cell>
          <cell r="AA41">
            <v>2465000</v>
          </cell>
          <cell r="AC41">
            <v>2465000</v>
          </cell>
          <cell r="AE41">
            <v>4669000</v>
          </cell>
        </row>
        <row r="42">
          <cell r="B42" t="str">
            <v>Hå Sü Dòng</v>
          </cell>
          <cell r="C42" t="str">
            <v>CNV</v>
          </cell>
          <cell r="D42" t="str">
            <v>CNVQP</v>
          </cell>
          <cell r="E42" t="str">
            <v>Phã phßng</v>
          </cell>
          <cell r="F42" t="str">
            <v>02/94</v>
          </cell>
          <cell r="G42">
            <v>2.74</v>
          </cell>
          <cell r="I42">
            <v>794600</v>
          </cell>
          <cell r="J42">
            <v>0</v>
          </cell>
          <cell r="K42">
            <v>116000</v>
          </cell>
          <cell r="L42">
            <v>238380</v>
          </cell>
          <cell r="M42">
            <v>0</v>
          </cell>
          <cell r="O42">
            <v>1148980</v>
          </cell>
          <cell r="P42">
            <v>54636</v>
          </cell>
          <cell r="Q42">
            <v>1094344</v>
          </cell>
          <cell r="R42">
            <v>42090.153846153844</v>
          </cell>
          <cell r="S42">
            <v>1052253.8461538462</v>
          </cell>
          <cell r="U42">
            <v>28</v>
          </cell>
          <cell r="V42" t="str">
            <v>Hå Sü Dòng</v>
          </cell>
          <cell r="W42" t="str">
            <v>02/94</v>
          </cell>
          <cell r="X42" t="str">
            <v>Phã phßng</v>
          </cell>
          <cell r="Y42" t="str">
            <v>CNVQP</v>
          </cell>
          <cell r="Z42">
            <v>4.5</v>
          </cell>
          <cell r="AA42">
            <v>1305000</v>
          </cell>
          <cell r="AC42">
            <v>1305000</v>
          </cell>
          <cell r="AE42">
            <v>2453980</v>
          </cell>
        </row>
        <row r="43">
          <cell r="B43" t="str">
            <v>NguyÔn Träng Dòng</v>
          </cell>
          <cell r="C43" t="str">
            <v>CNV</v>
          </cell>
          <cell r="D43" t="str">
            <v>CNVQP</v>
          </cell>
          <cell r="E43" t="str">
            <v>Trî lý TC</v>
          </cell>
          <cell r="F43" t="str">
            <v>05/96</v>
          </cell>
          <cell r="G43">
            <v>2.98</v>
          </cell>
          <cell r="I43">
            <v>864200</v>
          </cell>
          <cell r="J43">
            <v>0</v>
          </cell>
          <cell r="L43">
            <v>259260</v>
          </cell>
          <cell r="M43">
            <v>0</v>
          </cell>
          <cell r="O43">
            <v>1123460</v>
          </cell>
          <cell r="P43">
            <v>51852</v>
          </cell>
          <cell r="Q43">
            <v>1071608</v>
          </cell>
          <cell r="R43">
            <v>41215.692307692305</v>
          </cell>
          <cell r="S43">
            <v>1030392.3076923077</v>
          </cell>
          <cell r="U43">
            <v>29</v>
          </cell>
          <cell r="V43" t="str">
            <v>NguyÔn Träng Dòng</v>
          </cell>
          <cell r="W43" t="str">
            <v>05/96</v>
          </cell>
          <cell r="X43" t="str">
            <v>Trî lý TC</v>
          </cell>
          <cell r="Y43" t="str">
            <v>CNVQP</v>
          </cell>
          <cell r="Z43">
            <v>3.5</v>
          </cell>
          <cell r="AA43">
            <v>1015000</v>
          </cell>
          <cell r="AC43">
            <v>1015000</v>
          </cell>
          <cell r="AE43">
            <v>2138460</v>
          </cell>
        </row>
        <row r="44">
          <cell r="B44" t="str">
            <v>Ng« ThÞ Chóc</v>
          </cell>
          <cell r="C44" t="str">
            <v>QN</v>
          </cell>
          <cell r="D44" t="str">
            <v>1//CN</v>
          </cell>
          <cell r="E44" t="str">
            <v>T lý TC, CtÞch PN</v>
          </cell>
          <cell r="F44" t="str">
            <v>08/74</v>
          </cell>
          <cell r="G44">
            <v>4.45</v>
          </cell>
          <cell r="I44">
            <v>1290500</v>
          </cell>
          <cell r="J44">
            <v>387150</v>
          </cell>
          <cell r="K44">
            <v>87000</v>
          </cell>
          <cell r="L44">
            <v>0</v>
          </cell>
          <cell r="M44">
            <v>0</v>
          </cell>
          <cell r="O44">
            <v>1764650</v>
          </cell>
          <cell r="P44">
            <v>100659</v>
          </cell>
          <cell r="Q44">
            <v>1663991</v>
          </cell>
          <cell r="R44">
            <v>63999.653846153844</v>
          </cell>
          <cell r="S44">
            <v>1599991.3461538462</v>
          </cell>
          <cell r="U44">
            <v>30</v>
          </cell>
          <cell r="V44" t="str">
            <v>Ng« ThÞ Chóc</v>
          </cell>
          <cell r="W44" t="str">
            <v>08/74</v>
          </cell>
          <cell r="X44" t="str">
            <v>T lý TC, CtÞch PN</v>
          </cell>
          <cell r="Y44" t="str">
            <v>1//CN</v>
          </cell>
          <cell r="Z44">
            <v>3</v>
          </cell>
          <cell r="AA44">
            <v>870000</v>
          </cell>
          <cell r="AC44">
            <v>870000</v>
          </cell>
          <cell r="AE44">
            <v>2634650</v>
          </cell>
        </row>
        <row r="45">
          <cell r="B45" t="str">
            <v>Hoµng Ngäc D­¬ng</v>
          </cell>
          <cell r="C45" t="str">
            <v>SQ</v>
          </cell>
          <cell r="D45" t="str">
            <v>1/</v>
          </cell>
          <cell r="E45" t="str">
            <v>Trî lý</v>
          </cell>
          <cell r="F45" t="str">
            <v>08/04</v>
          </cell>
          <cell r="G45">
            <v>3.2</v>
          </cell>
          <cell r="I45">
            <v>928000</v>
          </cell>
          <cell r="J45">
            <v>0</v>
          </cell>
          <cell r="L45">
            <v>0</v>
          </cell>
          <cell r="M45">
            <v>0</v>
          </cell>
          <cell r="O45">
            <v>928000</v>
          </cell>
          <cell r="P45">
            <v>55680</v>
          </cell>
          <cell r="Q45">
            <v>872320</v>
          </cell>
          <cell r="R45">
            <v>33550.769230769234</v>
          </cell>
          <cell r="S45">
            <v>838769.23076923075</v>
          </cell>
          <cell r="U45">
            <v>31</v>
          </cell>
          <cell r="V45" t="str">
            <v>Hoµng Ngäc D­¬ng</v>
          </cell>
          <cell r="W45" t="str">
            <v>08/04</v>
          </cell>
          <cell r="X45" t="str">
            <v>Trî lý</v>
          </cell>
          <cell r="Y45" t="str">
            <v>1/</v>
          </cell>
          <cell r="Z45">
            <v>2</v>
          </cell>
          <cell r="AA45">
            <v>580000</v>
          </cell>
          <cell r="AC45">
            <v>580000</v>
          </cell>
          <cell r="AE45">
            <v>1508000</v>
          </cell>
        </row>
        <row r="46">
          <cell r="B46" t="str">
            <v>Phan Do·n Vinh</v>
          </cell>
          <cell r="C46" t="str">
            <v>CNV</v>
          </cell>
          <cell r="D46" t="str">
            <v>CNVQP</v>
          </cell>
          <cell r="E46" t="str">
            <v>NV TC, Phã BT§</v>
          </cell>
          <cell r="F46" t="str">
            <v>11/01</v>
          </cell>
          <cell r="G46">
            <v>1.78</v>
          </cell>
          <cell r="I46">
            <v>516200</v>
          </cell>
          <cell r="J46">
            <v>0</v>
          </cell>
          <cell r="K46">
            <v>58000</v>
          </cell>
          <cell r="L46">
            <v>154860</v>
          </cell>
          <cell r="M46">
            <v>0</v>
          </cell>
          <cell r="O46">
            <v>729060</v>
          </cell>
          <cell r="P46">
            <v>30972</v>
          </cell>
          <cell r="Q46">
            <v>698088</v>
          </cell>
          <cell r="R46">
            <v>26849.538461538461</v>
          </cell>
          <cell r="S46">
            <v>671238.4615384615</v>
          </cell>
          <cell r="U46">
            <v>32</v>
          </cell>
          <cell r="V46" t="str">
            <v>Phan Do·n Vinh</v>
          </cell>
          <cell r="W46" t="str">
            <v>11/01</v>
          </cell>
          <cell r="X46" t="str">
            <v>NV TC, Phã BT§</v>
          </cell>
          <cell r="Y46" t="str">
            <v>CNVQP</v>
          </cell>
          <cell r="Z46">
            <v>2</v>
          </cell>
          <cell r="AA46">
            <v>580000</v>
          </cell>
          <cell r="AC46">
            <v>580000</v>
          </cell>
          <cell r="AE46">
            <v>1309060</v>
          </cell>
        </row>
        <row r="47">
          <cell r="B47" t="str">
            <v>Hµ Huy Tè</v>
          </cell>
          <cell r="C47" t="str">
            <v>DH</v>
          </cell>
          <cell r="D47" t="str">
            <v>H§ DH</v>
          </cell>
          <cell r="E47" t="str">
            <v>KÕ to¸n</v>
          </cell>
          <cell r="F47" t="str">
            <v>08/99</v>
          </cell>
          <cell r="G47">
            <v>2.02</v>
          </cell>
          <cell r="I47">
            <v>585800</v>
          </cell>
          <cell r="J47">
            <v>0</v>
          </cell>
          <cell r="L47">
            <v>0</v>
          </cell>
          <cell r="M47">
            <v>29290</v>
          </cell>
          <cell r="O47">
            <v>615090</v>
          </cell>
          <cell r="P47">
            <v>35148</v>
          </cell>
          <cell r="Q47">
            <v>579942</v>
          </cell>
          <cell r="R47">
            <v>22305.461538461539</v>
          </cell>
          <cell r="S47">
            <v>557636.5384615385</v>
          </cell>
          <cell r="U47">
            <v>33</v>
          </cell>
          <cell r="V47" t="str">
            <v>Hµ Huy Tè</v>
          </cell>
          <cell r="W47" t="str">
            <v>08/99</v>
          </cell>
          <cell r="X47" t="str">
            <v>KÕ to¸n</v>
          </cell>
          <cell r="Y47" t="str">
            <v>H§ DH</v>
          </cell>
          <cell r="Z47">
            <v>2.5</v>
          </cell>
          <cell r="AA47">
            <v>725000</v>
          </cell>
          <cell r="AC47">
            <v>725000</v>
          </cell>
          <cell r="AE47">
            <v>1340090</v>
          </cell>
        </row>
        <row r="48">
          <cell r="B48" t="str">
            <v>§Æng Thuý Ngäc</v>
          </cell>
          <cell r="C48" t="str">
            <v>CNV</v>
          </cell>
          <cell r="D48" t="str">
            <v>CNVQP</v>
          </cell>
          <cell r="E48" t="str">
            <v>Thñ quü</v>
          </cell>
          <cell r="F48" t="str">
            <v>07/97</v>
          </cell>
          <cell r="G48">
            <v>2.5</v>
          </cell>
          <cell r="I48">
            <v>725000</v>
          </cell>
          <cell r="J48">
            <v>0</v>
          </cell>
          <cell r="L48">
            <v>217500</v>
          </cell>
          <cell r="M48">
            <v>0</v>
          </cell>
          <cell r="O48">
            <v>942500</v>
          </cell>
          <cell r="P48">
            <v>43500</v>
          </cell>
          <cell r="Q48">
            <v>899000</v>
          </cell>
          <cell r="R48">
            <v>34576.923076923078</v>
          </cell>
          <cell r="S48">
            <v>864423.07692307688</v>
          </cell>
          <cell r="U48">
            <v>34</v>
          </cell>
          <cell r="V48" t="str">
            <v>§Æng Thuý Ngäc</v>
          </cell>
          <cell r="W48" t="str">
            <v>07/97</v>
          </cell>
          <cell r="X48" t="str">
            <v>Thñ quü</v>
          </cell>
          <cell r="Y48" t="str">
            <v>CNVQP</v>
          </cell>
          <cell r="Z48">
            <v>2.5</v>
          </cell>
          <cell r="AA48">
            <v>725000</v>
          </cell>
          <cell r="AC48">
            <v>725000</v>
          </cell>
          <cell r="AE48">
            <v>1667500</v>
          </cell>
        </row>
        <row r="49">
          <cell r="B49" t="str">
            <v>Lª Tó Anh</v>
          </cell>
          <cell r="C49" t="str">
            <v>CNV</v>
          </cell>
          <cell r="D49" t="str">
            <v>CNVQP</v>
          </cell>
          <cell r="E49" t="str">
            <v>Nh©n viªn TC</v>
          </cell>
          <cell r="F49" t="str">
            <v>09/95</v>
          </cell>
          <cell r="G49">
            <v>1.94</v>
          </cell>
          <cell r="I49">
            <v>562600</v>
          </cell>
          <cell r="J49">
            <v>0</v>
          </cell>
          <cell r="L49">
            <v>168780</v>
          </cell>
          <cell r="M49">
            <v>0</v>
          </cell>
          <cell r="O49">
            <v>731380</v>
          </cell>
          <cell r="P49">
            <v>33756</v>
          </cell>
          <cell r="Q49">
            <v>697624</v>
          </cell>
          <cell r="R49">
            <v>26831.692307692309</v>
          </cell>
          <cell r="S49">
            <v>670792.30769230775</v>
          </cell>
          <cell r="U49">
            <v>35</v>
          </cell>
          <cell r="V49" t="str">
            <v>Lª Tó Anh</v>
          </cell>
          <cell r="W49" t="str">
            <v>09/95</v>
          </cell>
          <cell r="X49" t="str">
            <v>Nh©n viªn TC</v>
          </cell>
          <cell r="Y49" t="str">
            <v>CNVQP</v>
          </cell>
          <cell r="Z49">
            <v>2.5</v>
          </cell>
          <cell r="AA49">
            <v>725000</v>
          </cell>
          <cell r="AC49">
            <v>725000</v>
          </cell>
          <cell r="AE49">
            <v>1456380</v>
          </cell>
        </row>
        <row r="50">
          <cell r="B50" t="str">
            <v>Ph¹m ThÞ T×nh</v>
          </cell>
          <cell r="C50" t="str">
            <v>DH</v>
          </cell>
          <cell r="D50" t="str">
            <v>H§DH</v>
          </cell>
          <cell r="E50" t="str">
            <v>Nh©n viªn TC</v>
          </cell>
          <cell r="F50" t="str">
            <v>01/01</v>
          </cell>
          <cell r="G50">
            <v>2.02</v>
          </cell>
          <cell r="I50">
            <v>585800</v>
          </cell>
          <cell r="J50">
            <v>0</v>
          </cell>
          <cell r="L50">
            <v>0</v>
          </cell>
          <cell r="M50">
            <v>23432</v>
          </cell>
          <cell r="O50">
            <v>609232</v>
          </cell>
          <cell r="P50">
            <v>35148</v>
          </cell>
          <cell r="Q50">
            <v>574084</v>
          </cell>
          <cell r="R50">
            <v>22080.153846153848</v>
          </cell>
          <cell r="S50">
            <v>552003.84615384613</v>
          </cell>
          <cell r="U50">
            <v>36</v>
          </cell>
          <cell r="V50" t="str">
            <v>Ph¹m ThÞ T×nh</v>
          </cell>
          <cell r="W50" t="str">
            <v>01/01</v>
          </cell>
          <cell r="X50" t="str">
            <v>Nh©n viªn TC</v>
          </cell>
          <cell r="Y50" t="str">
            <v>H§DH</v>
          </cell>
          <cell r="Z50">
            <v>1.7</v>
          </cell>
          <cell r="AA50">
            <v>493000</v>
          </cell>
          <cell r="AC50">
            <v>493000</v>
          </cell>
          <cell r="AE50">
            <v>1102232</v>
          </cell>
        </row>
        <row r="51">
          <cell r="B51" t="str">
            <v>Vò M¹nh Hµ</v>
          </cell>
          <cell r="C51" t="str">
            <v>DH</v>
          </cell>
          <cell r="D51" t="str">
            <v>H§DH</v>
          </cell>
          <cell r="E51" t="str">
            <v>Nh©n viªn TC</v>
          </cell>
          <cell r="F51" t="str">
            <v>11/00</v>
          </cell>
          <cell r="G51">
            <v>1.58</v>
          </cell>
          <cell r="I51">
            <v>458200</v>
          </cell>
          <cell r="J51">
            <v>0</v>
          </cell>
          <cell r="L51">
            <v>0</v>
          </cell>
          <cell r="M51">
            <v>18328</v>
          </cell>
          <cell r="O51">
            <v>476528</v>
          </cell>
          <cell r="P51">
            <v>27492</v>
          </cell>
          <cell r="Q51">
            <v>449036</v>
          </cell>
          <cell r="R51">
            <v>17270.615384615383</v>
          </cell>
          <cell r="S51">
            <v>431765.38461538462</v>
          </cell>
          <cell r="U51">
            <v>37</v>
          </cell>
          <cell r="V51" t="str">
            <v>Vò M¹nh Hµ</v>
          </cell>
          <cell r="W51" t="str">
            <v>11/00</v>
          </cell>
          <cell r="X51" t="str">
            <v>Nh©n viªn TC</v>
          </cell>
          <cell r="Y51" t="str">
            <v>H§DH</v>
          </cell>
          <cell r="Z51">
            <v>1.7</v>
          </cell>
          <cell r="AA51">
            <v>493000</v>
          </cell>
          <cell r="AC51">
            <v>493000</v>
          </cell>
          <cell r="AE51">
            <v>969528</v>
          </cell>
        </row>
        <row r="52">
          <cell r="B52" t="str">
            <v>NguyÔn BÝch Thuû</v>
          </cell>
          <cell r="C52" t="str">
            <v>DH</v>
          </cell>
          <cell r="D52" t="str">
            <v>H§DH</v>
          </cell>
          <cell r="E52" t="str">
            <v>Nh©n viªn TC</v>
          </cell>
          <cell r="F52" t="str">
            <v>10/03</v>
          </cell>
          <cell r="G52">
            <v>1.78</v>
          </cell>
          <cell r="I52">
            <v>516200</v>
          </cell>
          <cell r="J52">
            <v>0</v>
          </cell>
          <cell r="L52">
            <v>0</v>
          </cell>
          <cell r="M52">
            <v>0</v>
          </cell>
          <cell r="O52">
            <v>516200</v>
          </cell>
          <cell r="P52">
            <v>30972</v>
          </cell>
          <cell r="Q52">
            <v>485228</v>
          </cell>
          <cell r="R52">
            <v>18662.615384615383</v>
          </cell>
          <cell r="S52">
            <v>466565.38461538462</v>
          </cell>
          <cell r="U52">
            <v>38</v>
          </cell>
          <cell r="V52" t="str">
            <v>NguyÔn BÝch Thuû</v>
          </cell>
          <cell r="W52" t="str">
            <v>10/03</v>
          </cell>
          <cell r="X52" t="str">
            <v>Nh©n viªn TC</v>
          </cell>
          <cell r="Y52" t="str">
            <v>H§DH</v>
          </cell>
          <cell r="Z52">
            <v>1.7</v>
          </cell>
          <cell r="AA52">
            <v>493000</v>
          </cell>
          <cell r="AC52">
            <v>493000</v>
          </cell>
          <cell r="AE52">
            <v>1009200</v>
          </cell>
        </row>
        <row r="53">
          <cell r="B53" t="str">
            <v>§Æng ThÞ Hiªn</v>
          </cell>
          <cell r="C53" t="str">
            <v>DH</v>
          </cell>
          <cell r="D53" t="str">
            <v>H§DH</v>
          </cell>
          <cell r="E53" t="str">
            <v>Nh©n viªn TC</v>
          </cell>
          <cell r="F53" t="str">
            <v>10/03</v>
          </cell>
          <cell r="G53">
            <v>1.78</v>
          </cell>
          <cell r="I53">
            <v>516200</v>
          </cell>
          <cell r="J53">
            <v>0</v>
          </cell>
          <cell r="L53">
            <v>0</v>
          </cell>
          <cell r="M53">
            <v>0</v>
          </cell>
          <cell r="O53">
            <v>516200</v>
          </cell>
          <cell r="P53">
            <v>30972</v>
          </cell>
          <cell r="Q53">
            <v>485228</v>
          </cell>
          <cell r="R53">
            <v>18662.615384615383</v>
          </cell>
          <cell r="S53">
            <v>466565.38461538462</v>
          </cell>
          <cell r="U53">
            <v>39</v>
          </cell>
          <cell r="V53" t="str">
            <v>§Æng ThÞ Hiªn</v>
          </cell>
          <cell r="W53" t="str">
            <v>10/03</v>
          </cell>
          <cell r="X53" t="str">
            <v>Nh©n viªn TC</v>
          </cell>
          <cell r="Y53" t="str">
            <v>H§DH</v>
          </cell>
          <cell r="Z53">
            <v>1.7</v>
          </cell>
          <cell r="AA53">
            <v>493000</v>
          </cell>
          <cell r="AC53">
            <v>493000</v>
          </cell>
          <cell r="AE53">
            <v>1009200</v>
          </cell>
        </row>
        <row r="54">
          <cell r="B54" t="str">
            <v>NguyÔn Hång Th¾m</v>
          </cell>
          <cell r="C54" t="str">
            <v>DH</v>
          </cell>
          <cell r="D54" t="str">
            <v>H§DH</v>
          </cell>
          <cell r="E54" t="str">
            <v>Nh©n viªn TC</v>
          </cell>
          <cell r="F54" t="str">
            <v>10/03</v>
          </cell>
          <cell r="G54">
            <v>1.46</v>
          </cell>
          <cell r="I54">
            <v>423400</v>
          </cell>
          <cell r="J54">
            <v>0</v>
          </cell>
          <cell r="L54">
            <v>0</v>
          </cell>
          <cell r="M54">
            <v>0</v>
          </cell>
          <cell r="O54">
            <v>423400</v>
          </cell>
          <cell r="P54">
            <v>25404</v>
          </cell>
          <cell r="Q54">
            <v>397996</v>
          </cell>
          <cell r="R54">
            <v>15307.538461538461</v>
          </cell>
          <cell r="S54">
            <v>382688.46153846156</v>
          </cell>
          <cell r="U54">
            <v>40</v>
          </cell>
          <cell r="V54" t="str">
            <v>NguyÔn Hång Th¾m</v>
          </cell>
          <cell r="W54" t="str">
            <v>10/03</v>
          </cell>
          <cell r="X54" t="str">
            <v>Nh©n viªn TC</v>
          </cell>
          <cell r="Y54" t="str">
            <v>H§DH</v>
          </cell>
          <cell r="Z54">
            <v>1.7</v>
          </cell>
          <cell r="AA54">
            <v>493000</v>
          </cell>
          <cell r="AC54">
            <v>493000</v>
          </cell>
          <cell r="AE54">
            <v>916400</v>
          </cell>
        </row>
        <row r="55">
          <cell r="B55" t="str">
            <v>Phßng Kü thuËt</v>
          </cell>
          <cell r="G55">
            <v>48.78</v>
          </cell>
          <cell r="I55">
            <v>9242300</v>
          </cell>
          <cell r="J55">
            <v>667580</v>
          </cell>
          <cell r="K55">
            <v>232000</v>
          </cell>
          <cell r="L55">
            <v>435000</v>
          </cell>
          <cell r="M55">
            <v>49648</v>
          </cell>
          <cell r="O55">
            <v>10626528</v>
          </cell>
          <cell r="P55">
            <v>608512.80000000005</v>
          </cell>
          <cell r="Q55">
            <v>10018015.199999999</v>
          </cell>
          <cell r="R55">
            <v>385308.27692307689</v>
          </cell>
          <cell r="S55">
            <v>9632706.9230769239</v>
          </cell>
          <cell r="U55" t="str">
            <v>VI</v>
          </cell>
          <cell r="V55" t="str">
            <v>Phßng Kü thuËt</v>
          </cell>
          <cell r="AA55">
            <v>7424000</v>
          </cell>
          <cell r="AB55">
            <v>0</v>
          </cell>
          <cell r="AC55">
            <v>7424000</v>
          </cell>
          <cell r="AD55">
            <v>0</v>
          </cell>
          <cell r="AE55">
            <v>18050528</v>
          </cell>
        </row>
        <row r="56">
          <cell r="B56" t="str">
            <v>§Æng Hång Thanh</v>
          </cell>
          <cell r="C56" t="str">
            <v>QN</v>
          </cell>
          <cell r="D56" t="str">
            <v>1//CN</v>
          </cell>
          <cell r="E56" t="str">
            <v>Phã phßng</v>
          </cell>
          <cell r="F56" t="str">
            <v>10/88</v>
          </cell>
          <cell r="G56">
            <v>4.45</v>
          </cell>
          <cell r="I56">
            <v>1290500</v>
          </cell>
          <cell r="J56">
            <v>206480</v>
          </cell>
          <cell r="K56">
            <v>116000</v>
          </cell>
          <cell r="L56">
            <v>0</v>
          </cell>
          <cell r="M56">
            <v>0</v>
          </cell>
          <cell r="O56">
            <v>1612980</v>
          </cell>
          <cell r="P56">
            <v>96778.8</v>
          </cell>
          <cell r="Q56">
            <v>1516201.2</v>
          </cell>
          <cell r="R56">
            <v>58315.43076923077</v>
          </cell>
          <cell r="S56">
            <v>1457885.7692307692</v>
          </cell>
          <cell r="U56">
            <v>41</v>
          </cell>
          <cell r="V56" t="str">
            <v>§Æng Hång Thanh</v>
          </cell>
          <cell r="W56" t="str">
            <v>1//CN</v>
          </cell>
          <cell r="X56" t="str">
            <v>10/88</v>
          </cell>
          <cell r="Y56" t="str">
            <v>Phã phßng</v>
          </cell>
          <cell r="Z56">
            <v>4.5</v>
          </cell>
          <cell r="AA56">
            <v>1305000</v>
          </cell>
          <cell r="AC56">
            <v>1305000</v>
          </cell>
          <cell r="AE56">
            <v>2917980</v>
          </cell>
        </row>
        <row r="57">
          <cell r="B57" t="str">
            <v>L­u T«n Hµ</v>
          </cell>
          <cell r="C57" t="str">
            <v>SQ</v>
          </cell>
          <cell r="D57" t="str">
            <v>1//LN2</v>
          </cell>
          <cell r="E57" t="str">
            <v>Phã phßng</v>
          </cell>
          <cell r="F57" t="str">
            <v>07/74</v>
          </cell>
          <cell r="G57">
            <v>5.3</v>
          </cell>
          <cell r="I57">
            <v>1537000</v>
          </cell>
          <cell r="J57">
            <v>461100</v>
          </cell>
          <cell r="K57">
            <v>116000</v>
          </cell>
          <cell r="L57">
            <v>0</v>
          </cell>
          <cell r="M57">
            <v>0</v>
          </cell>
          <cell r="O57">
            <v>2114100</v>
          </cell>
          <cell r="P57">
            <v>126846</v>
          </cell>
          <cell r="Q57">
            <v>1987254</v>
          </cell>
          <cell r="R57">
            <v>76432.846153846156</v>
          </cell>
          <cell r="S57">
            <v>1910821.1538461538</v>
          </cell>
          <cell r="U57">
            <v>42</v>
          </cell>
          <cell r="V57" t="str">
            <v>L­u T«n Hµ</v>
          </cell>
          <cell r="W57" t="str">
            <v>07/74</v>
          </cell>
          <cell r="X57" t="str">
            <v>Phã phßng</v>
          </cell>
          <cell r="Y57" t="str">
            <v>1//</v>
          </cell>
          <cell r="Z57">
            <v>4.5</v>
          </cell>
          <cell r="AA57">
            <v>1305000</v>
          </cell>
          <cell r="AC57">
            <v>1305000</v>
          </cell>
          <cell r="AE57">
            <v>3419100</v>
          </cell>
        </row>
        <row r="58">
          <cell r="B58" t="str">
            <v>NguyÔn Hoµng Trung</v>
          </cell>
          <cell r="C58" t="str">
            <v>SQ</v>
          </cell>
          <cell r="D58" t="str">
            <v>1/</v>
          </cell>
          <cell r="E58" t="str">
            <v>C¸n bé</v>
          </cell>
          <cell r="F58" t="str">
            <v>09/98</v>
          </cell>
          <cell r="G58">
            <v>3.2</v>
          </cell>
          <cell r="I58">
            <v>928000</v>
          </cell>
          <cell r="J58">
            <v>0</v>
          </cell>
          <cell r="L58">
            <v>0</v>
          </cell>
          <cell r="M58">
            <v>0</v>
          </cell>
          <cell r="O58">
            <v>928000</v>
          </cell>
          <cell r="P58">
            <v>55680</v>
          </cell>
          <cell r="Q58">
            <v>872320</v>
          </cell>
          <cell r="R58">
            <v>33550.769230769234</v>
          </cell>
          <cell r="S58">
            <v>838769.23076923075</v>
          </cell>
          <cell r="U58">
            <v>43</v>
          </cell>
          <cell r="V58" t="str">
            <v>NguyÔn Hoµng Trung</v>
          </cell>
          <cell r="W58" t="str">
            <v>09/98</v>
          </cell>
          <cell r="X58" t="str">
            <v>C¸n bé</v>
          </cell>
          <cell r="Y58" t="str">
            <v>1/</v>
          </cell>
          <cell r="Z58">
            <v>0</v>
          </cell>
          <cell r="AA58">
            <v>0</v>
          </cell>
          <cell r="AC58">
            <v>0</v>
          </cell>
          <cell r="AE58">
            <v>928000</v>
          </cell>
        </row>
        <row r="59">
          <cell r="B59" t="str">
            <v>Vò Ngäc TiÕn</v>
          </cell>
          <cell r="C59" t="str">
            <v>CNV</v>
          </cell>
          <cell r="D59" t="str">
            <v>CNVQP</v>
          </cell>
          <cell r="E59" t="str">
            <v>Trî lý</v>
          </cell>
          <cell r="F59" t="str">
            <v>05/98</v>
          </cell>
          <cell r="G59">
            <v>2.5</v>
          </cell>
          <cell r="I59">
            <v>725000</v>
          </cell>
          <cell r="J59">
            <v>0</v>
          </cell>
          <cell r="L59">
            <v>217500</v>
          </cell>
          <cell r="M59">
            <v>0</v>
          </cell>
          <cell r="O59">
            <v>942500</v>
          </cell>
          <cell r="P59">
            <v>43500</v>
          </cell>
          <cell r="Q59">
            <v>899000</v>
          </cell>
          <cell r="R59">
            <v>34576.923076923078</v>
          </cell>
          <cell r="S59">
            <v>864423.07692307688</v>
          </cell>
          <cell r="U59">
            <v>44</v>
          </cell>
          <cell r="V59" t="str">
            <v>Vò Ngäc TiÕn</v>
          </cell>
          <cell r="W59" t="str">
            <v>05/98</v>
          </cell>
          <cell r="X59" t="str">
            <v>Trî lý</v>
          </cell>
          <cell r="Y59" t="str">
            <v>CNVQP</v>
          </cell>
          <cell r="Z59">
            <v>2.5</v>
          </cell>
          <cell r="AA59">
            <v>725000</v>
          </cell>
          <cell r="AC59">
            <v>725000</v>
          </cell>
          <cell r="AE59">
            <v>1667500</v>
          </cell>
        </row>
        <row r="60">
          <cell r="B60" t="str">
            <v>N«ng Tó M-H­¬ng</v>
          </cell>
          <cell r="C60" t="str">
            <v>CNV</v>
          </cell>
          <cell r="D60" t="str">
            <v>CNVQP</v>
          </cell>
          <cell r="E60" t="str">
            <v>Nh©n viªn</v>
          </cell>
          <cell r="F60" t="str">
            <v>12/93</v>
          </cell>
          <cell r="G60">
            <v>2.5</v>
          </cell>
          <cell r="I60">
            <v>725000</v>
          </cell>
          <cell r="J60">
            <v>0</v>
          </cell>
          <cell r="L60">
            <v>217500</v>
          </cell>
          <cell r="M60">
            <v>0</v>
          </cell>
          <cell r="O60">
            <v>942500</v>
          </cell>
          <cell r="P60">
            <v>43500</v>
          </cell>
          <cell r="Q60">
            <v>899000</v>
          </cell>
          <cell r="R60">
            <v>34576.923076923078</v>
          </cell>
          <cell r="S60">
            <v>864423.07692307688</v>
          </cell>
          <cell r="U60">
            <v>45</v>
          </cell>
          <cell r="V60" t="str">
            <v>N«ng Tó M-H­¬ng</v>
          </cell>
          <cell r="W60" t="str">
            <v>12/93</v>
          </cell>
          <cell r="X60" t="str">
            <v>Nh©n viªn</v>
          </cell>
          <cell r="Y60" t="str">
            <v>CNVQP</v>
          </cell>
          <cell r="Z60">
            <v>2</v>
          </cell>
          <cell r="AA60">
            <v>580000</v>
          </cell>
          <cell r="AC60">
            <v>580000</v>
          </cell>
          <cell r="AE60">
            <v>1522500</v>
          </cell>
        </row>
        <row r="61">
          <cell r="B61" t="str">
            <v>Vò Xu©n H©n</v>
          </cell>
          <cell r="C61" t="str">
            <v>SQ</v>
          </cell>
          <cell r="D61" t="str">
            <v>1/</v>
          </cell>
          <cell r="E61" t="str">
            <v>Trî lý</v>
          </cell>
          <cell r="F61" t="str">
            <v>08/04</v>
          </cell>
          <cell r="G61">
            <v>3.2</v>
          </cell>
          <cell r="I61">
            <v>928000</v>
          </cell>
          <cell r="J61">
            <v>0</v>
          </cell>
          <cell r="L61">
            <v>0</v>
          </cell>
          <cell r="M61">
            <v>0</v>
          </cell>
          <cell r="O61">
            <v>928000</v>
          </cell>
          <cell r="P61">
            <v>55680</v>
          </cell>
          <cell r="Q61">
            <v>872320</v>
          </cell>
          <cell r="R61">
            <v>33550.769230769234</v>
          </cell>
          <cell r="S61">
            <v>838769.23076923075</v>
          </cell>
          <cell r="U61">
            <v>46</v>
          </cell>
          <cell r="V61" t="str">
            <v>Vò Xu©n H©n</v>
          </cell>
          <cell r="W61" t="str">
            <v>08/04</v>
          </cell>
          <cell r="X61" t="str">
            <v>Trî lý</v>
          </cell>
          <cell r="Y61" t="str">
            <v>1/</v>
          </cell>
          <cell r="Z61">
            <v>2.5</v>
          </cell>
          <cell r="AA61">
            <v>725000</v>
          </cell>
          <cell r="AC61">
            <v>725000</v>
          </cell>
          <cell r="AE61">
            <v>1653000</v>
          </cell>
        </row>
        <row r="62">
          <cell r="B62" t="str">
            <v>NguyÔn Gia ChÝ</v>
          </cell>
          <cell r="C62" t="str">
            <v>SQ</v>
          </cell>
          <cell r="D62" t="str">
            <v>1/</v>
          </cell>
          <cell r="E62" t="str">
            <v>Trî lý</v>
          </cell>
          <cell r="F62" t="str">
            <v>08/04</v>
          </cell>
          <cell r="G62">
            <v>3.2</v>
          </cell>
          <cell r="I62">
            <v>928000</v>
          </cell>
          <cell r="J62">
            <v>0</v>
          </cell>
          <cell r="L62">
            <v>0</v>
          </cell>
          <cell r="M62">
            <v>0</v>
          </cell>
          <cell r="O62">
            <v>928000</v>
          </cell>
          <cell r="P62">
            <v>55680</v>
          </cell>
          <cell r="Q62">
            <v>872320</v>
          </cell>
          <cell r="R62">
            <v>33550.769230769234</v>
          </cell>
          <cell r="S62">
            <v>838769.23076923075</v>
          </cell>
          <cell r="U62">
            <v>47</v>
          </cell>
          <cell r="V62" t="str">
            <v>NguyÔn Gia ChÝ</v>
          </cell>
          <cell r="W62" t="str">
            <v>08/04</v>
          </cell>
          <cell r="X62" t="str">
            <v>Trî lý</v>
          </cell>
          <cell r="Y62" t="str">
            <v>1/</v>
          </cell>
          <cell r="Z62">
            <v>2.5</v>
          </cell>
          <cell r="AA62">
            <v>725000</v>
          </cell>
          <cell r="AC62">
            <v>725000</v>
          </cell>
          <cell r="AE62">
            <v>1653000</v>
          </cell>
        </row>
        <row r="63">
          <cell r="B63" t="str">
            <v>NguyÔn H÷u Ngäc</v>
          </cell>
          <cell r="C63" t="str">
            <v>DH</v>
          </cell>
          <cell r="D63" t="str">
            <v>H§DH</v>
          </cell>
          <cell r="E63" t="str">
            <v>Nh©n viªn</v>
          </cell>
          <cell r="F63" t="str">
            <v>09/00</v>
          </cell>
          <cell r="G63">
            <v>2.02</v>
          </cell>
          <cell r="I63">
            <v>585800</v>
          </cell>
          <cell r="J63">
            <v>0</v>
          </cell>
          <cell r="L63">
            <v>0</v>
          </cell>
          <cell r="M63">
            <v>23432</v>
          </cell>
          <cell r="O63">
            <v>609232</v>
          </cell>
          <cell r="P63">
            <v>35148</v>
          </cell>
          <cell r="Q63">
            <v>574084</v>
          </cell>
          <cell r="R63">
            <v>22080.153846153848</v>
          </cell>
          <cell r="S63">
            <v>552003.84615384613</v>
          </cell>
          <cell r="U63">
            <v>48</v>
          </cell>
          <cell r="V63" t="str">
            <v>NguyÔn H÷u Ngäc</v>
          </cell>
          <cell r="W63" t="str">
            <v>09/00</v>
          </cell>
          <cell r="X63" t="str">
            <v>Nh©n viªn</v>
          </cell>
          <cell r="Y63" t="str">
            <v>H§DH</v>
          </cell>
          <cell r="Z63">
            <v>2</v>
          </cell>
          <cell r="AA63">
            <v>580000</v>
          </cell>
          <cell r="AC63">
            <v>580000</v>
          </cell>
          <cell r="AE63">
            <v>1189232</v>
          </cell>
        </row>
        <row r="64">
          <cell r="B64" t="str">
            <v>TrÞnh ThÞ H»ng</v>
          </cell>
          <cell r="C64" t="str">
            <v>DH</v>
          </cell>
          <cell r="D64" t="str">
            <v>H§DH</v>
          </cell>
          <cell r="E64" t="str">
            <v>Nh©n viªn</v>
          </cell>
          <cell r="F64" t="str">
            <v>12/00</v>
          </cell>
          <cell r="G64">
            <v>2.2599999999999998</v>
          </cell>
          <cell r="I64">
            <v>655400</v>
          </cell>
          <cell r="J64">
            <v>0</v>
          </cell>
          <cell r="L64">
            <v>0</v>
          </cell>
          <cell r="M64">
            <v>26216</v>
          </cell>
          <cell r="O64">
            <v>681616</v>
          </cell>
          <cell r="P64">
            <v>39324</v>
          </cell>
          <cell r="Q64">
            <v>642292</v>
          </cell>
          <cell r="R64">
            <v>24703.538461538461</v>
          </cell>
          <cell r="S64">
            <v>617588.4615384615</v>
          </cell>
          <cell r="U64">
            <v>49</v>
          </cell>
          <cell r="V64" t="str">
            <v>TrÞnh ThÞ H»ng</v>
          </cell>
          <cell r="W64" t="str">
            <v>12-00</v>
          </cell>
          <cell r="X64" t="str">
            <v>Nh©n viªn</v>
          </cell>
          <cell r="Y64" t="str">
            <v>H§DH</v>
          </cell>
          <cell r="Z64">
            <v>1.7</v>
          </cell>
          <cell r="AA64">
            <v>493000</v>
          </cell>
          <cell r="AC64">
            <v>493000</v>
          </cell>
          <cell r="AE64">
            <v>1174616</v>
          </cell>
        </row>
        <row r="65">
          <cell r="B65" t="str">
            <v>NguyÔn ThÞ Thu</v>
          </cell>
          <cell r="C65" t="str">
            <v>DH</v>
          </cell>
          <cell r="D65" t="str">
            <v>H§DH</v>
          </cell>
          <cell r="E65" t="str">
            <v>Nh©n viªn</v>
          </cell>
          <cell r="F65" t="str">
            <v>10/03</v>
          </cell>
          <cell r="G65">
            <v>1.78</v>
          </cell>
          <cell r="I65">
            <v>516200</v>
          </cell>
          <cell r="J65">
            <v>0</v>
          </cell>
          <cell r="L65">
            <v>0</v>
          </cell>
          <cell r="M65">
            <v>0</v>
          </cell>
          <cell r="O65">
            <v>516200</v>
          </cell>
          <cell r="P65">
            <v>30972</v>
          </cell>
          <cell r="Q65">
            <v>485228</v>
          </cell>
          <cell r="R65">
            <v>18662.615384615383</v>
          </cell>
          <cell r="S65">
            <v>466565.38461538462</v>
          </cell>
          <cell r="U65">
            <v>50</v>
          </cell>
          <cell r="V65" t="str">
            <v>NguyÔn ThÞ Thu</v>
          </cell>
          <cell r="W65" t="str">
            <v>10/03</v>
          </cell>
          <cell r="X65" t="str">
            <v>Nh©n viªn</v>
          </cell>
          <cell r="Y65" t="str">
            <v>H§DH</v>
          </cell>
          <cell r="Z65">
            <v>1.7</v>
          </cell>
          <cell r="AA65">
            <v>493000</v>
          </cell>
          <cell r="AC65">
            <v>493000</v>
          </cell>
          <cell r="AE65">
            <v>1009200</v>
          </cell>
        </row>
        <row r="66">
          <cell r="B66" t="str">
            <v>NguyÔn ThÞ Hoa</v>
          </cell>
          <cell r="C66" t="str">
            <v>NH</v>
          </cell>
          <cell r="D66" t="str">
            <v>H§DH</v>
          </cell>
          <cell r="E66" t="str">
            <v>Nh©n viªn</v>
          </cell>
          <cell r="F66" t="str">
            <v>04/04</v>
          </cell>
          <cell r="G66">
            <v>1.46</v>
          </cell>
          <cell r="I66">
            <v>423400</v>
          </cell>
          <cell r="J66">
            <v>0</v>
          </cell>
          <cell r="L66">
            <v>0</v>
          </cell>
          <cell r="M66">
            <v>0</v>
          </cell>
          <cell r="O66">
            <v>423400</v>
          </cell>
          <cell r="P66">
            <v>25404</v>
          </cell>
          <cell r="Q66">
            <v>397996</v>
          </cell>
          <cell r="R66">
            <v>15307.538461538461</v>
          </cell>
          <cell r="S66">
            <v>382688.46153846156</v>
          </cell>
          <cell r="U66">
            <v>51</v>
          </cell>
          <cell r="V66" t="str">
            <v>NguyÔn ThÞ Hoa</v>
          </cell>
          <cell r="W66" t="str">
            <v>04/04</v>
          </cell>
          <cell r="X66" t="str">
            <v>Nh©n viªn</v>
          </cell>
          <cell r="Y66" t="str">
            <v>H§DH</v>
          </cell>
          <cell r="Z66">
            <v>1.7</v>
          </cell>
          <cell r="AA66">
            <v>493000</v>
          </cell>
          <cell r="AC66">
            <v>493000</v>
          </cell>
          <cell r="AE66">
            <v>916400</v>
          </cell>
        </row>
        <row r="67">
          <cell r="B67" t="str">
            <v>Ban bom m×n</v>
          </cell>
          <cell r="G67">
            <v>21.360000000000003</v>
          </cell>
          <cell r="I67">
            <v>6194400</v>
          </cell>
          <cell r="J67">
            <v>823600</v>
          </cell>
          <cell r="K67">
            <v>87000</v>
          </cell>
          <cell r="L67">
            <v>0</v>
          </cell>
          <cell r="M67">
            <v>41702</v>
          </cell>
          <cell r="O67">
            <v>7146702</v>
          </cell>
          <cell r="P67">
            <v>390108</v>
          </cell>
          <cell r="Q67">
            <v>6756594</v>
          </cell>
          <cell r="R67">
            <v>259869.00000000003</v>
          </cell>
          <cell r="S67">
            <v>6496725</v>
          </cell>
          <cell r="U67" t="str">
            <v>VII</v>
          </cell>
          <cell r="V67" t="str">
            <v>Phßng Kü thuËt</v>
          </cell>
          <cell r="AA67">
            <v>5104000</v>
          </cell>
          <cell r="AB67">
            <v>0</v>
          </cell>
          <cell r="AC67">
            <v>5104000</v>
          </cell>
          <cell r="AD67">
            <v>0</v>
          </cell>
          <cell r="AE67">
            <v>12250702</v>
          </cell>
        </row>
        <row r="68">
          <cell r="B68" t="str">
            <v>Mai V¨n Qu©n</v>
          </cell>
          <cell r="C68" t="str">
            <v>SQ</v>
          </cell>
          <cell r="D68" t="str">
            <v>1//</v>
          </cell>
          <cell r="E68" t="str">
            <v>Tr­ëng ban BM</v>
          </cell>
          <cell r="F68" t="str">
            <v>09/86</v>
          </cell>
          <cell r="G68">
            <v>4.8</v>
          </cell>
          <cell r="I68">
            <v>1392000</v>
          </cell>
          <cell r="J68">
            <v>250560</v>
          </cell>
          <cell r="K68">
            <v>87000</v>
          </cell>
          <cell r="L68">
            <v>0</v>
          </cell>
          <cell r="M68">
            <v>0</v>
          </cell>
          <cell r="O68">
            <v>1729560</v>
          </cell>
          <cell r="P68">
            <v>98553.599999999991</v>
          </cell>
          <cell r="Q68">
            <v>1631006.4</v>
          </cell>
          <cell r="R68">
            <v>62731.015384615384</v>
          </cell>
          <cell r="S68">
            <v>1568275.3846153845</v>
          </cell>
          <cell r="U68">
            <v>52</v>
          </cell>
          <cell r="V68" t="str">
            <v>Mai V¨n Qu©n</v>
          </cell>
          <cell r="W68" t="str">
            <v>09/86</v>
          </cell>
          <cell r="X68" t="str">
            <v>Tr­ëng ban BM</v>
          </cell>
          <cell r="Y68" t="str">
            <v>1//</v>
          </cell>
          <cell r="Z68">
            <v>4</v>
          </cell>
          <cell r="AA68">
            <v>1160000</v>
          </cell>
          <cell r="AC68">
            <v>1160000</v>
          </cell>
          <cell r="AE68">
            <v>2889560</v>
          </cell>
        </row>
        <row r="69">
          <cell r="B69" t="str">
            <v>§ç V¨n T©n</v>
          </cell>
          <cell r="C69" t="str">
            <v>SQ</v>
          </cell>
          <cell r="D69" t="str">
            <v>2//</v>
          </cell>
          <cell r="E69" t="str">
            <v>Trî lý</v>
          </cell>
          <cell r="F69" t="str">
            <v>05/72</v>
          </cell>
          <cell r="G69">
            <v>5.3</v>
          </cell>
          <cell r="I69">
            <v>1537000</v>
          </cell>
          <cell r="J69">
            <v>491840</v>
          </cell>
          <cell r="L69">
            <v>0</v>
          </cell>
          <cell r="M69">
            <v>0</v>
          </cell>
          <cell r="O69">
            <v>2028840</v>
          </cell>
          <cell r="P69">
            <v>121730.4</v>
          </cell>
          <cell r="Q69">
            <v>1907109.6</v>
          </cell>
          <cell r="R69">
            <v>73350.36923076924</v>
          </cell>
          <cell r="S69">
            <v>1833759.2307692308</v>
          </cell>
          <cell r="U69">
            <v>53</v>
          </cell>
          <cell r="V69" t="str">
            <v>§ç V¨n T©n</v>
          </cell>
          <cell r="W69" t="str">
            <v>05/72</v>
          </cell>
          <cell r="X69" t="str">
            <v>Trî lý</v>
          </cell>
          <cell r="Y69" t="str">
            <v>2//</v>
          </cell>
          <cell r="Z69">
            <v>3</v>
          </cell>
          <cell r="AA69">
            <v>870000</v>
          </cell>
          <cell r="AC69">
            <v>870000</v>
          </cell>
          <cell r="AE69">
            <v>2898840</v>
          </cell>
        </row>
        <row r="70">
          <cell r="B70" t="str">
            <v>V¨n Huy Anh</v>
          </cell>
          <cell r="C70" t="str">
            <v>SQ</v>
          </cell>
          <cell r="D70" t="str">
            <v>2/</v>
          </cell>
          <cell r="E70" t="str">
            <v>Trî lý BM</v>
          </cell>
          <cell r="F70" t="str">
            <v>10/96</v>
          </cell>
          <cell r="G70">
            <v>3.5</v>
          </cell>
          <cell r="I70">
            <v>1015000</v>
          </cell>
          <cell r="J70">
            <v>81200</v>
          </cell>
          <cell r="L70">
            <v>0</v>
          </cell>
          <cell r="M70">
            <v>0</v>
          </cell>
          <cell r="O70">
            <v>1096200</v>
          </cell>
          <cell r="P70">
            <v>65772</v>
          </cell>
          <cell r="Q70">
            <v>1030428</v>
          </cell>
          <cell r="R70">
            <v>39631.846153846156</v>
          </cell>
          <cell r="S70">
            <v>990796.15384615387</v>
          </cell>
          <cell r="U70">
            <v>54</v>
          </cell>
          <cell r="V70" t="str">
            <v>V¨n Huy Anh</v>
          </cell>
          <cell r="W70" t="str">
            <v>10/96</v>
          </cell>
          <cell r="X70" t="str">
            <v>Trî lý BM</v>
          </cell>
          <cell r="Y70" t="str">
            <v>2/</v>
          </cell>
          <cell r="Z70">
            <v>3</v>
          </cell>
          <cell r="AA70">
            <v>870000</v>
          </cell>
          <cell r="AC70">
            <v>870000</v>
          </cell>
          <cell r="AE70">
            <v>1966200</v>
          </cell>
        </row>
        <row r="71">
          <cell r="B71" t="str">
            <v>NguyÔn Minh TuÊn</v>
          </cell>
          <cell r="C71" t="str">
            <v>DH</v>
          </cell>
          <cell r="D71" t="str">
            <v>H§ DH</v>
          </cell>
          <cell r="E71" t="str">
            <v>Nh©n viªn</v>
          </cell>
          <cell r="F71" t="str">
            <v>06-00</v>
          </cell>
          <cell r="G71">
            <v>2.5</v>
          </cell>
          <cell r="I71">
            <v>725000</v>
          </cell>
          <cell r="J71">
            <v>0</v>
          </cell>
          <cell r="L71">
            <v>0</v>
          </cell>
          <cell r="M71">
            <v>29000</v>
          </cell>
          <cell r="O71">
            <v>754000</v>
          </cell>
          <cell r="P71">
            <v>43500</v>
          </cell>
          <cell r="Q71">
            <v>710500</v>
          </cell>
          <cell r="R71">
            <v>27326.923076923078</v>
          </cell>
          <cell r="S71">
            <v>683173.07692307688</v>
          </cell>
          <cell r="U71">
            <v>55</v>
          </cell>
          <cell r="V71" t="str">
            <v>NguyÔn Minh TuÊn</v>
          </cell>
          <cell r="W71" t="str">
            <v>06-00</v>
          </cell>
          <cell r="X71" t="str">
            <v>Nh©n viªn</v>
          </cell>
          <cell r="Y71" t="str">
            <v>H§ DH</v>
          </cell>
          <cell r="Z71">
            <v>2.5</v>
          </cell>
          <cell r="AA71">
            <v>725000</v>
          </cell>
          <cell r="AC71">
            <v>725000</v>
          </cell>
          <cell r="AE71">
            <v>1479000</v>
          </cell>
        </row>
        <row r="72">
          <cell r="B72" t="str">
            <v>NguyÔn ThÞ Thu Hµ</v>
          </cell>
          <cell r="C72" t="str">
            <v>DH</v>
          </cell>
          <cell r="D72" t="str">
            <v>H§DH</v>
          </cell>
          <cell r="E72" t="str">
            <v>Nh©n viªn</v>
          </cell>
          <cell r="F72" t="str">
            <v>04/01</v>
          </cell>
          <cell r="G72">
            <v>1.46</v>
          </cell>
          <cell r="I72">
            <v>423400</v>
          </cell>
          <cell r="J72">
            <v>0</v>
          </cell>
          <cell r="L72">
            <v>0</v>
          </cell>
          <cell r="M72">
            <v>12702</v>
          </cell>
          <cell r="O72">
            <v>436102</v>
          </cell>
          <cell r="P72">
            <v>25404</v>
          </cell>
          <cell r="Q72">
            <v>410698</v>
          </cell>
          <cell r="R72">
            <v>15796.076923076924</v>
          </cell>
          <cell r="S72">
            <v>394901.92307692306</v>
          </cell>
          <cell r="U72">
            <v>56</v>
          </cell>
          <cell r="V72" t="str">
            <v>NguyÔn ThÞ Thu Hµ</v>
          </cell>
          <cell r="W72" t="str">
            <v>04/01</v>
          </cell>
          <cell r="X72" t="str">
            <v>Nh©n viªn</v>
          </cell>
          <cell r="Y72" t="str">
            <v>H§DH</v>
          </cell>
          <cell r="Z72">
            <v>1.7</v>
          </cell>
          <cell r="AA72">
            <v>493000</v>
          </cell>
          <cell r="AC72">
            <v>493000</v>
          </cell>
          <cell r="AE72">
            <v>929102</v>
          </cell>
        </row>
        <row r="73">
          <cell r="B73" t="str">
            <v>Hoµng TuÊn HiÖp</v>
          </cell>
          <cell r="C73" t="str">
            <v>DH</v>
          </cell>
          <cell r="D73" t="str">
            <v>H§DH</v>
          </cell>
          <cell r="E73" t="str">
            <v>Nh©n viªn</v>
          </cell>
          <cell r="F73" t="str">
            <v>07/04</v>
          </cell>
          <cell r="G73">
            <v>2.02</v>
          </cell>
          <cell r="I73">
            <v>585800</v>
          </cell>
          <cell r="J73">
            <v>0</v>
          </cell>
          <cell r="L73">
            <v>0</v>
          </cell>
          <cell r="M73">
            <v>0</v>
          </cell>
          <cell r="O73">
            <v>585800</v>
          </cell>
          <cell r="P73">
            <v>35148</v>
          </cell>
          <cell r="Q73">
            <v>550652</v>
          </cell>
          <cell r="R73">
            <v>21178.923076923078</v>
          </cell>
          <cell r="S73">
            <v>529473.07692307688</v>
          </cell>
          <cell r="U73">
            <v>57</v>
          </cell>
          <cell r="V73" t="str">
            <v>Hoµng TuÊn HiÖp</v>
          </cell>
          <cell r="W73" t="str">
            <v>07/04</v>
          </cell>
          <cell r="X73" t="str">
            <v>Nh©n viªn</v>
          </cell>
          <cell r="Y73" t="str">
            <v>H§DH</v>
          </cell>
          <cell r="Z73">
            <v>1.7</v>
          </cell>
          <cell r="AA73">
            <v>493000</v>
          </cell>
          <cell r="AC73">
            <v>493000</v>
          </cell>
          <cell r="AE73">
            <v>1078800</v>
          </cell>
        </row>
        <row r="74">
          <cell r="B74" t="str">
            <v>§inh ThÞ Lan Anh</v>
          </cell>
          <cell r="C74" t="str">
            <v>NH</v>
          </cell>
          <cell r="D74" t="str">
            <v>H§NH</v>
          </cell>
          <cell r="E74" t="str">
            <v>Nh©n viªn</v>
          </cell>
          <cell r="F74" t="str">
            <v>09/04</v>
          </cell>
          <cell r="G74">
            <v>1.78</v>
          </cell>
          <cell r="I74">
            <v>516200</v>
          </cell>
          <cell r="J74">
            <v>0</v>
          </cell>
          <cell r="L74">
            <v>0</v>
          </cell>
          <cell r="M74">
            <v>0</v>
          </cell>
          <cell r="O74">
            <v>516200</v>
          </cell>
          <cell r="P74">
            <v>0</v>
          </cell>
          <cell r="Q74">
            <v>516200</v>
          </cell>
          <cell r="R74">
            <v>19853.846153846152</v>
          </cell>
          <cell r="S74">
            <v>496346.15384615387</v>
          </cell>
          <cell r="U74">
            <v>58</v>
          </cell>
          <cell r="V74" t="str">
            <v>§inh ThÞ Lan Anh</v>
          </cell>
          <cell r="W74" t="str">
            <v>09/04</v>
          </cell>
          <cell r="X74" t="str">
            <v>Nh©n viªn</v>
          </cell>
          <cell r="Y74" t="str">
            <v>H§NH</v>
          </cell>
          <cell r="Z74">
            <v>1.7</v>
          </cell>
          <cell r="AA74">
            <v>493000</v>
          </cell>
          <cell r="AC74">
            <v>493000</v>
          </cell>
          <cell r="AE74">
            <v>1009200</v>
          </cell>
        </row>
        <row r="75">
          <cell r="B75" t="str">
            <v>Phßng TCL§TL</v>
          </cell>
          <cell r="G75">
            <v>24.41</v>
          </cell>
          <cell r="I75">
            <v>7078900</v>
          </cell>
          <cell r="J75">
            <v>1253380</v>
          </cell>
          <cell r="K75">
            <v>261000</v>
          </cell>
          <cell r="L75">
            <v>0</v>
          </cell>
          <cell r="M75">
            <v>23432</v>
          </cell>
          <cell r="O75">
            <v>8616712</v>
          </cell>
          <cell r="P75">
            <v>515596.79999999993</v>
          </cell>
          <cell r="Q75">
            <v>8101115.1999999993</v>
          </cell>
          <cell r="R75">
            <v>311581.35384615383</v>
          </cell>
          <cell r="S75">
            <v>7789533.8461538469</v>
          </cell>
          <cell r="U75" t="str">
            <v>VIII</v>
          </cell>
          <cell r="V75" t="str">
            <v>Phßng TCL§TL</v>
          </cell>
          <cell r="AA75">
            <v>6119000</v>
          </cell>
          <cell r="AB75">
            <v>0</v>
          </cell>
          <cell r="AC75">
            <v>6119000</v>
          </cell>
          <cell r="AD75">
            <v>0</v>
          </cell>
          <cell r="AE75">
            <v>14735712</v>
          </cell>
        </row>
        <row r="76">
          <cell r="B76" t="str">
            <v>NguyÔn TiÕn Hïng</v>
          </cell>
          <cell r="C76" t="str">
            <v>SQ</v>
          </cell>
          <cell r="D76" t="str">
            <v>2//NL2</v>
          </cell>
          <cell r="E76" t="str">
            <v>Tr.Phßng</v>
          </cell>
          <cell r="F76" t="str">
            <v>06/74</v>
          </cell>
          <cell r="G76">
            <v>5.9</v>
          </cell>
          <cell r="I76">
            <v>1711000</v>
          </cell>
          <cell r="J76">
            <v>513300</v>
          </cell>
          <cell r="K76">
            <v>145000</v>
          </cell>
          <cell r="L76">
            <v>0</v>
          </cell>
          <cell r="M76">
            <v>0</v>
          </cell>
          <cell r="O76">
            <v>2369300</v>
          </cell>
          <cell r="P76">
            <v>142158</v>
          </cell>
          <cell r="Q76">
            <v>2227142</v>
          </cell>
          <cell r="R76">
            <v>85659.307692307688</v>
          </cell>
          <cell r="S76">
            <v>2141482.6923076925</v>
          </cell>
          <cell r="U76">
            <v>59</v>
          </cell>
          <cell r="V76" t="str">
            <v>NguyÔn TiÕn Hïng</v>
          </cell>
          <cell r="W76" t="str">
            <v>06/74</v>
          </cell>
          <cell r="X76" t="str">
            <v>Tr.Phßng</v>
          </cell>
          <cell r="Y76" t="str">
            <v>2//NL2</v>
          </cell>
          <cell r="Z76">
            <v>6.5</v>
          </cell>
          <cell r="AA76">
            <v>1885000</v>
          </cell>
          <cell r="AC76">
            <v>1885000</v>
          </cell>
          <cell r="AE76">
            <v>4254300</v>
          </cell>
        </row>
        <row r="77">
          <cell r="B77" t="str">
            <v>Ph¹m Thanh Mai</v>
          </cell>
          <cell r="C77" t="str">
            <v>SQ</v>
          </cell>
          <cell r="D77" t="str">
            <v>2//NL2</v>
          </cell>
          <cell r="E77" t="str">
            <v>Phã phßng</v>
          </cell>
          <cell r="F77" t="str">
            <v>05/72</v>
          </cell>
          <cell r="G77">
            <v>5.9</v>
          </cell>
          <cell r="I77">
            <v>1711000</v>
          </cell>
          <cell r="J77">
            <v>547520</v>
          </cell>
          <cell r="K77">
            <v>116000</v>
          </cell>
          <cell r="L77">
            <v>0</v>
          </cell>
          <cell r="M77">
            <v>0</v>
          </cell>
          <cell r="O77">
            <v>2374520</v>
          </cell>
          <cell r="P77">
            <v>142471.19999999998</v>
          </cell>
          <cell r="Q77">
            <v>2232048.7999999998</v>
          </cell>
          <cell r="R77">
            <v>85848.030769230769</v>
          </cell>
          <cell r="S77">
            <v>2146200.769230769</v>
          </cell>
          <cell r="U77">
            <v>60</v>
          </cell>
          <cell r="V77" t="str">
            <v>Ph¹m Thanh Mai</v>
          </cell>
          <cell r="W77" t="str">
            <v>05/72</v>
          </cell>
          <cell r="X77" t="str">
            <v>Phã phßng</v>
          </cell>
          <cell r="Y77" t="str">
            <v>2//NL2</v>
          </cell>
          <cell r="Z77">
            <v>4.5</v>
          </cell>
          <cell r="AA77">
            <v>1305000</v>
          </cell>
          <cell r="AC77">
            <v>1305000</v>
          </cell>
          <cell r="AE77">
            <v>3679520</v>
          </cell>
        </row>
        <row r="78">
          <cell r="B78" t="str">
            <v>NguyÔn M¹nh C­êng</v>
          </cell>
          <cell r="C78" t="str">
            <v>SQ</v>
          </cell>
          <cell r="D78" t="str">
            <v>1/</v>
          </cell>
          <cell r="E78" t="str">
            <v>Trî lý</v>
          </cell>
          <cell r="F78" t="str">
            <v>08/04</v>
          </cell>
          <cell r="G78">
            <v>3.2</v>
          </cell>
          <cell r="I78">
            <v>928000</v>
          </cell>
          <cell r="J78">
            <v>0</v>
          </cell>
          <cell r="L78">
            <v>0</v>
          </cell>
          <cell r="M78">
            <v>0</v>
          </cell>
          <cell r="O78">
            <v>928000</v>
          </cell>
          <cell r="P78">
            <v>55680</v>
          </cell>
          <cell r="Q78">
            <v>872320</v>
          </cell>
          <cell r="R78">
            <v>33550.769230769234</v>
          </cell>
          <cell r="S78">
            <v>838769.23076923075</v>
          </cell>
          <cell r="U78">
            <v>61</v>
          </cell>
          <cell r="V78" t="str">
            <v>NguyÔn M¹nh C­êng</v>
          </cell>
          <cell r="W78" t="str">
            <v>08/04</v>
          </cell>
          <cell r="X78" t="str">
            <v>Trî lý</v>
          </cell>
          <cell r="Y78" t="str">
            <v>1/</v>
          </cell>
          <cell r="Z78">
            <v>2.5</v>
          </cell>
          <cell r="AA78">
            <v>725000</v>
          </cell>
          <cell r="AC78">
            <v>725000</v>
          </cell>
          <cell r="AE78">
            <v>1653000</v>
          </cell>
        </row>
        <row r="79">
          <cell r="B79" t="str">
            <v>NguyÔn Xu©n Lai</v>
          </cell>
          <cell r="C79" t="str">
            <v>QN</v>
          </cell>
          <cell r="D79" t="str">
            <v>1//CN</v>
          </cell>
          <cell r="E79" t="str">
            <v>Trî lý</v>
          </cell>
          <cell r="F79" t="str">
            <v>03/88</v>
          </cell>
          <cell r="G79">
            <v>4.1500000000000004</v>
          </cell>
          <cell r="I79">
            <v>1203500</v>
          </cell>
          <cell r="J79">
            <v>192560</v>
          </cell>
          <cell r="L79">
            <v>0</v>
          </cell>
          <cell r="M79">
            <v>0</v>
          </cell>
          <cell r="O79">
            <v>1396060</v>
          </cell>
          <cell r="P79">
            <v>83763.599999999991</v>
          </cell>
          <cell r="Q79">
            <v>1312296.3999999999</v>
          </cell>
          <cell r="R79">
            <v>50472.938461538455</v>
          </cell>
          <cell r="S79">
            <v>1261823.4615384615</v>
          </cell>
          <cell r="U79">
            <v>62</v>
          </cell>
          <cell r="V79" t="str">
            <v>NguyÔn Xu©n Lai</v>
          </cell>
          <cell r="W79" t="str">
            <v>03/88</v>
          </cell>
          <cell r="X79" t="str">
            <v>Trî lý</v>
          </cell>
          <cell r="Y79" t="str">
            <v>1//CN</v>
          </cell>
          <cell r="Z79">
            <v>2.5</v>
          </cell>
          <cell r="AA79">
            <v>725000</v>
          </cell>
          <cell r="AC79">
            <v>725000</v>
          </cell>
          <cell r="AE79">
            <v>2121060</v>
          </cell>
        </row>
        <row r="80">
          <cell r="B80" t="str">
            <v>TrÇn H­¬ng Giang</v>
          </cell>
          <cell r="C80" t="str">
            <v>DH</v>
          </cell>
          <cell r="D80" t="str">
            <v>H§DH</v>
          </cell>
          <cell r="E80" t="str">
            <v>Nh©n viªn</v>
          </cell>
          <cell r="F80" t="str">
            <v>01/01</v>
          </cell>
          <cell r="G80">
            <v>2.02</v>
          </cell>
          <cell r="I80">
            <v>585800</v>
          </cell>
          <cell r="J80">
            <v>0</v>
          </cell>
          <cell r="L80">
            <v>0</v>
          </cell>
          <cell r="M80">
            <v>23432</v>
          </cell>
          <cell r="O80">
            <v>609232</v>
          </cell>
          <cell r="P80">
            <v>35148</v>
          </cell>
          <cell r="Q80">
            <v>574084</v>
          </cell>
          <cell r="R80">
            <v>22080.153846153848</v>
          </cell>
          <cell r="S80">
            <v>552003.84615384613</v>
          </cell>
          <cell r="U80">
            <v>63</v>
          </cell>
          <cell r="V80" t="str">
            <v>TrÇn H­¬ng Giang</v>
          </cell>
          <cell r="W80" t="str">
            <v>01/01</v>
          </cell>
          <cell r="X80" t="str">
            <v>Nh©n viªn</v>
          </cell>
          <cell r="Y80" t="str">
            <v>H§DH</v>
          </cell>
          <cell r="Z80">
            <v>1.7</v>
          </cell>
          <cell r="AA80">
            <v>493000</v>
          </cell>
          <cell r="AC80">
            <v>493000</v>
          </cell>
          <cell r="AE80">
            <v>1102232</v>
          </cell>
        </row>
        <row r="81">
          <cell r="B81" t="str">
            <v>NguyÔn ThÞ Trang</v>
          </cell>
          <cell r="C81" t="str">
            <v>DH</v>
          </cell>
          <cell r="D81" t="str">
            <v>H§DH</v>
          </cell>
          <cell r="E81" t="str">
            <v>Nh©n viªn</v>
          </cell>
          <cell r="F81" t="str">
            <v>10/03</v>
          </cell>
          <cell r="G81">
            <v>1.46</v>
          </cell>
          <cell r="I81">
            <v>423400</v>
          </cell>
          <cell r="J81">
            <v>0</v>
          </cell>
          <cell r="L81">
            <v>0</v>
          </cell>
          <cell r="M81">
            <v>0</v>
          </cell>
          <cell r="O81">
            <v>423400</v>
          </cell>
          <cell r="P81">
            <v>25404</v>
          </cell>
          <cell r="Q81">
            <v>397996</v>
          </cell>
          <cell r="R81">
            <v>15307.538461538461</v>
          </cell>
          <cell r="S81">
            <v>382688.46153846156</v>
          </cell>
          <cell r="U81">
            <v>64</v>
          </cell>
          <cell r="V81" t="str">
            <v>NguyÔn ThÞ Trang</v>
          </cell>
          <cell r="W81" t="str">
            <v>10/03</v>
          </cell>
          <cell r="X81" t="str">
            <v>Nh©n viªn</v>
          </cell>
          <cell r="Y81" t="str">
            <v>H§DH</v>
          </cell>
          <cell r="Z81">
            <v>1.7</v>
          </cell>
          <cell r="AA81">
            <v>493000</v>
          </cell>
          <cell r="AC81">
            <v>493000</v>
          </cell>
          <cell r="AE81">
            <v>916400</v>
          </cell>
        </row>
        <row r="82">
          <cell r="B82" t="str">
            <v>NguyÔn Thuý V©n</v>
          </cell>
          <cell r="C82" t="str">
            <v>DH</v>
          </cell>
          <cell r="D82" t="str">
            <v>H§DH</v>
          </cell>
          <cell r="E82" t="str">
            <v>Nh©n viªn</v>
          </cell>
          <cell r="F82" t="str">
            <v>01/02</v>
          </cell>
          <cell r="G82">
            <v>1.78</v>
          </cell>
          <cell r="I82">
            <v>516200</v>
          </cell>
          <cell r="J82">
            <v>0</v>
          </cell>
          <cell r="L82">
            <v>0</v>
          </cell>
          <cell r="M82">
            <v>0</v>
          </cell>
          <cell r="O82">
            <v>516200</v>
          </cell>
          <cell r="P82">
            <v>30972</v>
          </cell>
          <cell r="Q82">
            <v>485228</v>
          </cell>
          <cell r="R82">
            <v>18662.615384615383</v>
          </cell>
          <cell r="S82">
            <v>466565.38461538462</v>
          </cell>
          <cell r="U82">
            <v>65</v>
          </cell>
          <cell r="V82" t="str">
            <v>NguyÔn Thuý V©n</v>
          </cell>
          <cell r="W82" t="str">
            <v>01/02</v>
          </cell>
          <cell r="X82" t="str">
            <v>Nh©n viªn</v>
          </cell>
          <cell r="Y82" t="str">
            <v>H§DH</v>
          </cell>
          <cell r="Z82">
            <v>1.7</v>
          </cell>
          <cell r="AA82">
            <v>493000</v>
          </cell>
          <cell r="AC82">
            <v>493000</v>
          </cell>
          <cell r="AE82">
            <v>1009200</v>
          </cell>
        </row>
        <row r="83">
          <cell r="B83" t="str">
            <v>V¨n phßng</v>
          </cell>
          <cell r="G83">
            <v>83.04000000000002</v>
          </cell>
          <cell r="I83">
            <v>24081600</v>
          </cell>
          <cell r="J83">
            <v>3563810</v>
          </cell>
          <cell r="K83">
            <v>367500</v>
          </cell>
          <cell r="L83">
            <v>799530</v>
          </cell>
          <cell r="M83">
            <v>481516</v>
          </cell>
          <cell r="O83">
            <v>29293956</v>
          </cell>
          <cell r="P83">
            <v>1554582.6</v>
          </cell>
          <cell r="Q83">
            <v>27739373.399999999</v>
          </cell>
          <cell r="R83">
            <v>1066898.9769230771</v>
          </cell>
          <cell r="S83">
            <v>26672474.42307692</v>
          </cell>
          <cell r="U83" t="str">
            <v>IX</v>
          </cell>
          <cell r="V83" t="str">
            <v>V¨n phßng</v>
          </cell>
          <cell r="AA83">
            <v>21141000</v>
          </cell>
          <cell r="AB83">
            <v>0</v>
          </cell>
          <cell r="AC83">
            <v>21141000</v>
          </cell>
          <cell r="AD83">
            <v>0</v>
          </cell>
          <cell r="AE83">
            <v>50434956</v>
          </cell>
        </row>
        <row r="84">
          <cell r="B84" t="str">
            <v>NguyÔn M¹nh L©m</v>
          </cell>
          <cell r="C84" t="str">
            <v>SQ</v>
          </cell>
          <cell r="D84" t="str">
            <v>2//</v>
          </cell>
          <cell r="E84" t="str">
            <v>Ch¸nh VP</v>
          </cell>
          <cell r="F84" t="str">
            <v>09/83</v>
          </cell>
          <cell r="G84">
            <v>5.3</v>
          </cell>
          <cell r="I84">
            <v>1537000</v>
          </cell>
          <cell r="J84">
            <v>322770</v>
          </cell>
          <cell r="K84">
            <v>145000</v>
          </cell>
          <cell r="L84">
            <v>0</v>
          </cell>
          <cell r="M84">
            <v>0</v>
          </cell>
          <cell r="O84">
            <v>2004770</v>
          </cell>
          <cell r="P84">
            <v>120286.2</v>
          </cell>
          <cell r="Q84">
            <v>1884483.8</v>
          </cell>
          <cell r="R84">
            <v>72480.146153846159</v>
          </cell>
          <cell r="S84">
            <v>1812003.653846154</v>
          </cell>
          <cell r="U84">
            <v>66</v>
          </cell>
          <cell r="V84" t="str">
            <v>NguyÔn M¹nh L©m</v>
          </cell>
          <cell r="W84" t="str">
            <v>09/83</v>
          </cell>
          <cell r="X84" t="str">
            <v>Ch¸nh VP</v>
          </cell>
          <cell r="Y84" t="str">
            <v>2//</v>
          </cell>
          <cell r="Z84">
            <v>6.5</v>
          </cell>
          <cell r="AA84">
            <v>1885000</v>
          </cell>
          <cell r="AC84">
            <v>1885000</v>
          </cell>
          <cell r="AE84">
            <v>3889770</v>
          </cell>
        </row>
        <row r="85">
          <cell r="B85" t="str">
            <v>Chu Hång H­ng</v>
          </cell>
          <cell r="C85" t="str">
            <v>CNV</v>
          </cell>
          <cell r="D85" t="str">
            <v>CNVQP</v>
          </cell>
          <cell r="E85" t="str">
            <v>Trî lý</v>
          </cell>
          <cell r="F85">
            <v>1995</v>
          </cell>
          <cell r="G85">
            <v>2.5</v>
          </cell>
          <cell r="I85">
            <v>725000</v>
          </cell>
          <cell r="J85">
            <v>0</v>
          </cell>
          <cell r="L85">
            <v>217500</v>
          </cell>
          <cell r="M85">
            <v>0</v>
          </cell>
          <cell r="O85">
            <v>942500</v>
          </cell>
          <cell r="P85">
            <v>43500</v>
          </cell>
          <cell r="Q85">
            <v>899000</v>
          </cell>
          <cell r="R85">
            <v>34576.923076923078</v>
          </cell>
          <cell r="S85">
            <v>864423.07692307688</v>
          </cell>
          <cell r="U85">
            <v>67</v>
          </cell>
          <cell r="V85" t="str">
            <v>Chu Hång H­ng</v>
          </cell>
          <cell r="W85">
            <v>1995</v>
          </cell>
          <cell r="X85" t="str">
            <v>Trî lý</v>
          </cell>
          <cell r="Y85" t="str">
            <v>CNVQP</v>
          </cell>
          <cell r="Z85">
            <v>3</v>
          </cell>
          <cell r="AA85">
            <v>870000</v>
          </cell>
          <cell r="AC85">
            <v>870000</v>
          </cell>
          <cell r="AE85">
            <v>1812500</v>
          </cell>
        </row>
        <row r="86">
          <cell r="B86" t="str">
            <v>Bïi §×nh Soa</v>
          </cell>
          <cell r="C86" t="str">
            <v>SQ</v>
          </cell>
          <cell r="D86" t="str">
            <v>1//NL2</v>
          </cell>
          <cell r="E86" t="str">
            <v>Qu©n Y</v>
          </cell>
          <cell r="F86" t="str">
            <v>05/71</v>
          </cell>
          <cell r="G86">
            <v>5.3</v>
          </cell>
          <cell r="I86">
            <v>1537000</v>
          </cell>
          <cell r="J86">
            <v>507210</v>
          </cell>
          <cell r="L86">
            <v>0</v>
          </cell>
          <cell r="M86">
            <v>0</v>
          </cell>
          <cell r="O86">
            <v>2044210</v>
          </cell>
          <cell r="P86">
            <v>122652.59999999999</v>
          </cell>
          <cell r="Q86">
            <v>1921557.4</v>
          </cell>
          <cell r="R86">
            <v>73906.053846153838</v>
          </cell>
          <cell r="S86">
            <v>1847651.346153846</v>
          </cell>
          <cell r="U86">
            <v>68</v>
          </cell>
          <cell r="V86" t="str">
            <v>Bïi §×nh Soa</v>
          </cell>
          <cell r="W86" t="str">
            <v>05/71</v>
          </cell>
          <cell r="X86" t="str">
            <v>Qu©n Y</v>
          </cell>
          <cell r="Y86" t="str">
            <v>1//NL2</v>
          </cell>
          <cell r="Z86">
            <v>4.5</v>
          </cell>
          <cell r="AA86">
            <v>1305000</v>
          </cell>
          <cell r="AC86">
            <v>1305000</v>
          </cell>
          <cell r="AE86">
            <v>3349210</v>
          </cell>
        </row>
        <row r="87">
          <cell r="B87" t="str">
            <v>Vò Kh¾c TuyÕn</v>
          </cell>
          <cell r="C87" t="str">
            <v>SQ</v>
          </cell>
          <cell r="D87" t="str">
            <v>2//NL1</v>
          </cell>
          <cell r="E87" t="str">
            <v>Trî lý</v>
          </cell>
          <cell r="F87" t="str">
            <v>06/70</v>
          </cell>
          <cell r="G87">
            <v>5.6</v>
          </cell>
          <cell r="I87">
            <v>1624000</v>
          </cell>
          <cell r="J87">
            <v>552160</v>
          </cell>
          <cell r="L87">
            <v>0</v>
          </cell>
          <cell r="M87">
            <v>0</v>
          </cell>
          <cell r="O87">
            <v>2176160</v>
          </cell>
          <cell r="P87">
            <v>130569.59999999999</v>
          </cell>
          <cell r="Q87">
            <v>2045590.4</v>
          </cell>
          <cell r="R87">
            <v>78676.553846153838</v>
          </cell>
          <cell r="S87">
            <v>1966913.846153846</v>
          </cell>
          <cell r="U87">
            <v>69</v>
          </cell>
          <cell r="V87" t="str">
            <v>Vò Kh¾c TuyÕn</v>
          </cell>
          <cell r="W87" t="str">
            <v>06/70</v>
          </cell>
          <cell r="X87" t="str">
            <v>Trî lý</v>
          </cell>
          <cell r="Y87" t="str">
            <v>2//</v>
          </cell>
          <cell r="Z87">
            <v>3</v>
          </cell>
          <cell r="AA87">
            <v>870000</v>
          </cell>
          <cell r="AC87">
            <v>870000</v>
          </cell>
          <cell r="AE87">
            <v>3046160</v>
          </cell>
        </row>
        <row r="88">
          <cell r="B88" t="str">
            <v>Lª Minh H­ng</v>
          </cell>
          <cell r="C88" t="str">
            <v>QN</v>
          </cell>
          <cell r="D88" t="str">
            <v>1//CN</v>
          </cell>
          <cell r="E88" t="str">
            <v>§éi tr xe</v>
          </cell>
          <cell r="F88" t="str">
            <v>02/85</v>
          </cell>
          <cell r="G88">
            <v>4.2</v>
          </cell>
          <cell r="I88">
            <v>1218000</v>
          </cell>
          <cell r="J88">
            <v>231420</v>
          </cell>
          <cell r="K88">
            <v>72500</v>
          </cell>
          <cell r="L88">
            <v>0</v>
          </cell>
          <cell r="M88">
            <v>0</v>
          </cell>
          <cell r="O88">
            <v>1521920</v>
          </cell>
          <cell r="P88">
            <v>91315.199999999997</v>
          </cell>
          <cell r="Q88">
            <v>1430604.8</v>
          </cell>
          <cell r="R88">
            <v>55023.261538461542</v>
          </cell>
          <cell r="S88">
            <v>1375581.5384615385</v>
          </cell>
          <cell r="U88">
            <v>70</v>
          </cell>
          <cell r="V88" t="str">
            <v>Lª Minh H­ng</v>
          </cell>
          <cell r="W88" t="str">
            <v>02/85</v>
          </cell>
          <cell r="X88" t="str">
            <v>§éi tr xe</v>
          </cell>
          <cell r="Y88" t="str">
            <v>1//CN</v>
          </cell>
          <cell r="Z88">
            <v>3</v>
          </cell>
          <cell r="AA88">
            <v>870000</v>
          </cell>
          <cell r="AC88">
            <v>870000</v>
          </cell>
          <cell r="AE88">
            <v>2391920</v>
          </cell>
        </row>
        <row r="89">
          <cell r="B89" t="str">
            <v>Hoµng V¨n Khang</v>
          </cell>
          <cell r="C89" t="str">
            <v>QN</v>
          </cell>
          <cell r="D89" t="str">
            <v>4/CN</v>
          </cell>
          <cell r="E89" t="str">
            <v xml:space="preserve">L¸i xe </v>
          </cell>
          <cell r="F89" t="str">
            <v>06/82</v>
          </cell>
          <cell r="G89">
            <v>4</v>
          </cell>
          <cell r="I89">
            <v>1160000</v>
          </cell>
          <cell r="J89">
            <v>255200</v>
          </cell>
          <cell r="L89">
            <v>0</v>
          </cell>
          <cell r="M89">
            <v>0</v>
          </cell>
          <cell r="O89">
            <v>1415200</v>
          </cell>
          <cell r="P89">
            <v>84912</v>
          </cell>
          <cell r="Q89">
            <v>1330288</v>
          </cell>
          <cell r="R89">
            <v>51164.923076923078</v>
          </cell>
          <cell r="S89">
            <v>1279123.076923077</v>
          </cell>
          <cell r="U89">
            <v>71</v>
          </cell>
          <cell r="V89" t="str">
            <v>Hoµng V¨n Khang</v>
          </cell>
          <cell r="W89" t="str">
            <v>06/82</v>
          </cell>
          <cell r="X89" t="str">
            <v xml:space="preserve">L¸i xe </v>
          </cell>
          <cell r="Y89" t="str">
            <v>4/CN</v>
          </cell>
          <cell r="Z89">
            <v>2.5</v>
          </cell>
          <cell r="AA89">
            <v>725000</v>
          </cell>
          <cell r="AC89">
            <v>725000</v>
          </cell>
          <cell r="AE89">
            <v>2140200</v>
          </cell>
        </row>
        <row r="90">
          <cell r="B90" t="str">
            <v>Phïng V¨n H­êng</v>
          </cell>
          <cell r="C90" t="str">
            <v>QN</v>
          </cell>
          <cell r="D90" t="str">
            <v>1//CN</v>
          </cell>
          <cell r="E90" t="str">
            <v xml:space="preserve">L¸i xe </v>
          </cell>
          <cell r="F90" t="str">
            <v>08/76</v>
          </cell>
          <cell r="G90">
            <v>4.2</v>
          </cell>
          <cell r="I90">
            <v>1218000</v>
          </cell>
          <cell r="J90">
            <v>341040</v>
          </cell>
          <cell r="L90">
            <v>0</v>
          </cell>
          <cell r="M90">
            <v>0</v>
          </cell>
          <cell r="O90">
            <v>1559040</v>
          </cell>
          <cell r="P90">
            <v>93542.399999999994</v>
          </cell>
          <cell r="Q90">
            <v>1465497.6000000001</v>
          </cell>
          <cell r="R90">
            <v>56365.292307692311</v>
          </cell>
          <cell r="S90">
            <v>1409132.3076923077</v>
          </cell>
          <cell r="U90">
            <v>72</v>
          </cell>
          <cell r="V90" t="str">
            <v>Phïng V¨n H­êng</v>
          </cell>
          <cell r="W90" t="str">
            <v>08/76</v>
          </cell>
          <cell r="X90" t="str">
            <v xml:space="preserve">L¸i xe </v>
          </cell>
          <cell r="Y90" t="str">
            <v>1//CN</v>
          </cell>
          <cell r="Z90">
            <v>2.5</v>
          </cell>
          <cell r="AA90">
            <v>725000</v>
          </cell>
          <cell r="AC90">
            <v>725000</v>
          </cell>
          <cell r="AE90">
            <v>2284040</v>
          </cell>
        </row>
        <row r="91">
          <cell r="B91" t="str">
            <v>§ç TÊt Vinh</v>
          </cell>
          <cell r="C91" t="str">
            <v>QN</v>
          </cell>
          <cell r="D91" t="str">
            <v>1//CN</v>
          </cell>
          <cell r="E91" t="str">
            <v xml:space="preserve">L¸i xe </v>
          </cell>
          <cell r="F91" t="str">
            <v>11/77</v>
          </cell>
          <cell r="G91">
            <v>4.2</v>
          </cell>
          <cell r="I91">
            <v>1218000</v>
          </cell>
          <cell r="J91">
            <v>328860</v>
          </cell>
          <cell r="L91">
            <v>0</v>
          </cell>
          <cell r="M91">
            <v>0</v>
          </cell>
          <cell r="O91">
            <v>1546860</v>
          </cell>
          <cell r="P91">
            <v>92811.599999999991</v>
          </cell>
          <cell r="Q91">
            <v>1454048.4</v>
          </cell>
          <cell r="R91">
            <v>55924.938461538455</v>
          </cell>
          <cell r="S91">
            <v>1398123.4615384615</v>
          </cell>
          <cell r="U91">
            <v>73</v>
          </cell>
          <cell r="V91" t="str">
            <v>§ç TÊt Vinh</v>
          </cell>
          <cell r="W91" t="str">
            <v>11/77</v>
          </cell>
          <cell r="X91" t="str">
            <v xml:space="preserve">L¸i xe </v>
          </cell>
          <cell r="Y91" t="str">
            <v>1//CN</v>
          </cell>
          <cell r="Z91">
            <v>2.5</v>
          </cell>
          <cell r="AA91">
            <v>725000</v>
          </cell>
          <cell r="AC91">
            <v>725000</v>
          </cell>
          <cell r="AE91">
            <v>2271860</v>
          </cell>
        </row>
        <row r="92">
          <cell r="B92" t="str">
            <v>Vò V¨n S¬n</v>
          </cell>
          <cell r="C92" t="str">
            <v>QN</v>
          </cell>
          <cell r="D92" t="str">
            <v>1//CN</v>
          </cell>
          <cell r="E92" t="str">
            <v xml:space="preserve">L¸i xe </v>
          </cell>
          <cell r="F92" t="str">
            <v>10/74</v>
          </cell>
          <cell r="G92">
            <v>4.2</v>
          </cell>
          <cell r="I92">
            <v>1218000</v>
          </cell>
          <cell r="J92">
            <v>365400</v>
          </cell>
          <cell r="L92">
            <v>0</v>
          </cell>
          <cell r="M92">
            <v>0</v>
          </cell>
          <cell r="O92">
            <v>1583400</v>
          </cell>
          <cell r="P92">
            <v>95004</v>
          </cell>
          <cell r="Q92">
            <v>1488396</v>
          </cell>
          <cell r="R92">
            <v>57246</v>
          </cell>
          <cell r="S92">
            <v>1431150</v>
          </cell>
          <cell r="U92">
            <v>74</v>
          </cell>
          <cell r="V92" t="str">
            <v>Vò V¨n S¬n</v>
          </cell>
          <cell r="W92" t="str">
            <v>10/74</v>
          </cell>
          <cell r="X92" t="str">
            <v xml:space="preserve">L¸i xe </v>
          </cell>
          <cell r="Y92" t="str">
            <v>1//CN</v>
          </cell>
          <cell r="Z92">
            <v>2.5</v>
          </cell>
          <cell r="AA92">
            <v>725000</v>
          </cell>
          <cell r="AC92">
            <v>725000</v>
          </cell>
          <cell r="AE92">
            <v>2308400</v>
          </cell>
        </row>
        <row r="93">
          <cell r="B93" t="str">
            <v>NguyÔn TiÕn L©n</v>
          </cell>
          <cell r="C93" t="str">
            <v>QN</v>
          </cell>
          <cell r="D93" t="str">
            <v>1//CN</v>
          </cell>
          <cell r="E93" t="str">
            <v xml:space="preserve">L¸i xe </v>
          </cell>
          <cell r="F93" t="str">
            <v>06/74</v>
          </cell>
          <cell r="G93">
            <v>4.5</v>
          </cell>
          <cell r="I93">
            <v>1305000</v>
          </cell>
          <cell r="J93">
            <v>391500</v>
          </cell>
          <cell r="L93">
            <v>0</v>
          </cell>
          <cell r="M93">
            <v>0</v>
          </cell>
          <cell r="O93">
            <v>1696500</v>
          </cell>
          <cell r="P93">
            <v>101790</v>
          </cell>
          <cell r="Q93">
            <v>1594710</v>
          </cell>
          <cell r="R93">
            <v>61335</v>
          </cell>
          <cell r="S93">
            <v>1533375</v>
          </cell>
          <cell r="U93">
            <v>75</v>
          </cell>
          <cell r="V93" t="str">
            <v>NguyÔn TiÕn L©n</v>
          </cell>
          <cell r="W93" t="str">
            <v>06/74</v>
          </cell>
          <cell r="X93" t="str">
            <v xml:space="preserve">L¸i xe </v>
          </cell>
          <cell r="Y93" t="str">
            <v>1//CN</v>
          </cell>
          <cell r="Z93">
            <v>2.5</v>
          </cell>
          <cell r="AA93">
            <v>725000</v>
          </cell>
          <cell r="AC93">
            <v>725000</v>
          </cell>
          <cell r="AE93">
            <v>2421500</v>
          </cell>
        </row>
        <row r="94">
          <cell r="B94" t="str">
            <v>Vò B¸ T­ëng</v>
          </cell>
          <cell r="C94" t="str">
            <v>QN</v>
          </cell>
          <cell r="D94" t="str">
            <v>1/CN</v>
          </cell>
          <cell r="E94" t="str">
            <v xml:space="preserve">L¸i xe </v>
          </cell>
          <cell r="F94" t="str">
            <v>03/93</v>
          </cell>
          <cell r="G94">
            <v>3</v>
          </cell>
          <cell r="I94">
            <v>870000</v>
          </cell>
          <cell r="J94">
            <v>95700</v>
          </cell>
          <cell r="L94">
            <v>0</v>
          </cell>
          <cell r="M94">
            <v>0</v>
          </cell>
          <cell r="O94">
            <v>965700</v>
          </cell>
          <cell r="P94">
            <v>57942</v>
          </cell>
          <cell r="Q94">
            <v>907758</v>
          </cell>
          <cell r="R94">
            <v>34913.769230769234</v>
          </cell>
          <cell r="S94">
            <v>872844.23076923075</v>
          </cell>
          <cell r="U94">
            <v>76</v>
          </cell>
          <cell r="V94" t="str">
            <v>Vò B¸ T­ëng</v>
          </cell>
          <cell r="W94" t="str">
            <v>03/93</v>
          </cell>
          <cell r="X94" t="str">
            <v xml:space="preserve">L¸i xe </v>
          </cell>
          <cell r="Y94" t="str">
            <v>1/CN</v>
          </cell>
          <cell r="Z94">
            <v>1.7</v>
          </cell>
          <cell r="AA94">
            <v>493000</v>
          </cell>
          <cell r="AC94">
            <v>493000</v>
          </cell>
          <cell r="AE94">
            <v>1458700</v>
          </cell>
        </row>
        <row r="95">
          <cell r="B95" t="str">
            <v>NguyÔn ThÕ NghiÖp</v>
          </cell>
          <cell r="C95" t="str">
            <v>DH</v>
          </cell>
          <cell r="D95" t="str">
            <v>H§DH</v>
          </cell>
          <cell r="E95" t="str">
            <v xml:space="preserve">L¸i xe </v>
          </cell>
          <cell r="F95" t="str">
            <v>03/96</v>
          </cell>
          <cell r="G95">
            <v>2.92</v>
          </cell>
          <cell r="I95">
            <v>846800</v>
          </cell>
          <cell r="J95">
            <v>0</v>
          </cell>
          <cell r="L95">
            <v>0</v>
          </cell>
          <cell r="M95">
            <v>67744</v>
          </cell>
          <cell r="O95">
            <v>914544</v>
          </cell>
          <cell r="P95">
            <v>0</v>
          </cell>
          <cell r="Q95">
            <v>914544</v>
          </cell>
          <cell r="R95">
            <v>35174.769230769234</v>
          </cell>
          <cell r="S95">
            <v>879369.23076923075</v>
          </cell>
          <cell r="U95">
            <v>77</v>
          </cell>
          <cell r="V95" t="str">
            <v>NguyÔn ThÕ NghiÖp</v>
          </cell>
          <cell r="W95" t="str">
            <v>03/96</v>
          </cell>
          <cell r="X95" t="str">
            <v xml:space="preserve">L¸i xe </v>
          </cell>
          <cell r="Y95" t="str">
            <v>H§DH</v>
          </cell>
          <cell r="Z95">
            <v>2.5</v>
          </cell>
          <cell r="AA95">
            <v>725000</v>
          </cell>
          <cell r="AC95">
            <v>725000</v>
          </cell>
          <cell r="AE95">
            <v>1639544</v>
          </cell>
        </row>
        <row r="96">
          <cell r="B96" t="str">
            <v>NguyÔn M¹nh H¶i</v>
          </cell>
          <cell r="C96" t="str">
            <v>DH</v>
          </cell>
          <cell r="D96" t="str">
            <v>H§DH</v>
          </cell>
          <cell r="E96" t="str">
            <v xml:space="preserve">L¸i xe </v>
          </cell>
          <cell r="F96" t="str">
            <v>03/96</v>
          </cell>
          <cell r="G96">
            <v>2.44</v>
          </cell>
          <cell r="I96">
            <v>707600</v>
          </cell>
          <cell r="J96">
            <v>0</v>
          </cell>
          <cell r="L96">
            <v>0</v>
          </cell>
          <cell r="M96">
            <v>56608</v>
          </cell>
          <cell r="O96">
            <v>764208</v>
          </cell>
          <cell r="P96">
            <v>42456</v>
          </cell>
          <cell r="Q96">
            <v>721752</v>
          </cell>
          <cell r="R96">
            <v>27759.692307692309</v>
          </cell>
          <cell r="S96">
            <v>693992.30769230775</v>
          </cell>
          <cell r="U96">
            <v>78</v>
          </cell>
          <cell r="V96" t="str">
            <v>NguyÔn M¹nh H¶i</v>
          </cell>
          <cell r="W96" t="str">
            <v>03/96</v>
          </cell>
          <cell r="X96" t="str">
            <v xml:space="preserve">L¸i xe </v>
          </cell>
          <cell r="Y96" t="str">
            <v>H§DH</v>
          </cell>
          <cell r="Z96">
            <v>2.5</v>
          </cell>
          <cell r="AA96">
            <v>725000</v>
          </cell>
          <cell r="AC96">
            <v>725000</v>
          </cell>
          <cell r="AE96">
            <v>1489208</v>
          </cell>
        </row>
        <row r="97">
          <cell r="B97" t="str">
            <v>TrÇn Quèc Hïng</v>
          </cell>
          <cell r="C97" t="str">
            <v>DH</v>
          </cell>
          <cell r="D97" t="str">
            <v>H§DH</v>
          </cell>
          <cell r="E97" t="str">
            <v xml:space="preserve">L¸i xe </v>
          </cell>
          <cell r="F97" t="str">
            <v>01/97</v>
          </cell>
          <cell r="G97">
            <v>1.92</v>
          </cell>
          <cell r="I97">
            <v>556800</v>
          </cell>
          <cell r="J97">
            <v>0</v>
          </cell>
          <cell r="L97">
            <v>0</v>
          </cell>
          <cell r="M97">
            <v>44544</v>
          </cell>
          <cell r="O97">
            <v>601344</v>
          </cell>
          <cell r="P97">
            <v>33408</v>
          </cell>
          <cell r="Q97">
            <v>567936</v>
          </cell>
          <cell r="R97">
            <v>21843.692307692309</v>
          </cell>
          <cell r="S97">
            <v>546092.30769230775</v>
          </cell>
          <cell r="U97">
            <v>79</v>
          </cell>
          <cell r="V97" t="str">
            <v>TrÇn Quèc Hïng</v>
          </cell>
          <cell r="W97" t="str">
            <v>01/97</v>
          </cell>
          <cell r="X97" t="str">
            <v xml:space="preserve">L¸i xe </v>
          </cell>
          <cell r="Y97" t="str">
            <v>H§DH</v>
          </cell>
          <cell r="Z97">
            <v>2.5</v>
          </cell>
          <cell r="AA97">
            <v>725000</v>
          </cell>
          <cell r="AC97">
            <v>725000</v>
          </cell>
          <cell r="AE97">
            <v>1326344</v>
          </cell>
        </row>
        <row r="98">
          <cell r="B98" t="str">
            <v>TrÇn V¨n Hanh</v>
          </cell>
          <cell r="C98" t="str">
            <v>DH</v>
          </cell>
          <cell r="D98" t="str">
            <v>H§DH</v>
          </cell>
          <cell r="E98" t="str">
            <v>P.T.H.chÝnh</v>
          </cell>
          <cell r="F98" t="str">
            <v>07/97</v>
          </cell>
          <cell r="G98">
            <v>2.98</v>
          </cell>
          <cell r="I98">
            <v>864200</v>
          </cell>
          <cell r="J98">
            <v>0</v>
          </cell>
          <cell r="L98">
            <v>0</v>
          </cell>
          <cell r="M98">
            <v>60494</v>
          </cell>
          <cell r="O98">
            <v>924694</v>
          </cell>
          <cell r="P98">
            <v>0</v>
          </cell>
          <cell r="Q98">
            <v>924694</v>
          </cell>
          <cell r="R98">
            <v>35565.153846153844</v>
          </cell>
          <cell r="S98">
            <v>889128.84615384613</v>
          </cell>
          <cell r="U98">
            <v>80</v>
          </cell>
          <cell r="V98" t="str">
            <v>TrÇn V¨n Hanh</v>
          </cell>
          <cell r="W98" t="str">
            <v>07/97</v>
          </cell>
          <cell r="X98" t="str">
            <v>P.T.H.chÝnh</v>
          </cell>
          <cell r="Y98" t="str">
            <v>H§DH</v>
          </cell>
          <cell r="Z98">
            <v>2.5</v>
          </cell>
          <cell r="AA98">
            <v>725000</v>
          </cell>
          <cell r="AC98">
            <v>725000</v>
          </cell>
          <cell r="AE98">
            <v>1649694</v>
          </cell>
        </row>
        <row r="99">
          <cell r="B99" t="str">
            <v>Ph¹m ThÞ Lanh</v>
          </cell>
          <cell r="C99" t="str">
            <v>CNV</v>
          </cell>
          <cell r="D99" t="str">
            <v>CNVQP</v>
          </cell>
          <cell r="E99" t="str">
            <v>B¶o mËt</v>
          </cell>
          <cell r="F99" t="str">
            <v>08/78</v>
          </cell>
          <cell r="G99">
            <v>2.81</v>
          </cell>
          <cell r="I99">
            <v>814900</v>
          </cell>
          <cell r="J99">
            <v>0</v>
          </cell>
          <cell r="L99">
            <v>244470</v>
          </cell>
          <cell r="M99">
            <v>0</v>
          </cell>
          <cell r="O99">
            <v>1059370</v>
          </cell>
          <cell r="P99">
            <v>48894</v>
          </cell>
          <cell r="Q99">
            <v>1010476</v>
          </cell>
          <cell r="R99">
            <v>38864.461538461539</v>
          </cell>
          <cell r="S99">
            <v>971611.5384615385</v>
          </cell>
          <cell r="U99">
            <v>81</v>
          </cell>
          <cell r="V99" t="str">
            <v>Ph¹m ThÞ Lanh</v>
          </cell>
          <cell r="W99" t="str">
            <v>08/78</v>
          </cell>
          <cell r="X99" t="str">
            <v>B¶o mËt</v>
          </cell>
          <cell r="Y99" t="str">
            <v>CNVQP</v>
          </cell>
          <cell r="Z99">
            <v>2.5</v>
          </cell>
          <cell r="AA99">
            <v>725000</v>
          </cell>
          <cell r="AC99">
            <v>725000</v>
          </cell>
          <cell r="AE99">
            <v>1784370</v>
          </cell>
        </row>
        <row r="100">
          <cell r="B100" t="str">
            <v>Bïi Thu Trang</v>
          </cell>
          <cell r="C100" t="str">
            <v>CNV</v>
          </cell>
          <cell r="D100" t="str">
            <v>CNVQP</v>
          </cell>
          <cell r="E100" t="str">
            <v>Tæng ®µi</v>
          </cell>
          <cell r="F100" t="str">
            <v>08/99</v>
          </cell>
          <cell r="G100">
            <v>1.58</v>
          </cell>
          <cell r="I100">
            <v>458200</v>
          </cell>
          <cell r="J100">
            <v>0</v>
          </cell>
          <cell r="L100">
            <v>137460</v>
          </cell>
          <cell r="M100">
            <v>0</v>
          </cell>
          <cell r="O100">
            <v>595660</v>
          </cell>
          <cell r="P100">
            <v>27492</v>
          </cell>
          <cell r="Q100">
            <v>568168</v>
          </cell>
          <cell r="R100">
            <v>21852.615384615383</v>
          </cell>
          <cell r="S100">
            <v>546315.38461538462</v>
          </cell>
          <cell r="U100">
            <v>82</v>
          </cell>
          <cell r="V100" t="str">
            <v>Bïi Thu Trang</v>
          </cell>
          <cell r="W100" t="str">
            <v>08/99</v>
          </cell>
          <cell r="X100" t="str">
            <v>Tæng ®µi</v>
          </cell>
          <cell r="Y100" t="str">
            <v>CNVQP</v>
          </cell>
          <cell r="Z100">
            <v>1.7</v>
          </cell>
          <cell r="AA100">
            <v>493000</v>
          </cell>
          <cell r="AC100">
            <v>493000</v>
          </cell>
          <cell r="AE100">
            <v>1088660</v>
          </cell>
        </row>
        <row r="101">
          <cell r="B101" t="str">
            <v>Cao Thanh Hµ</v>
          </cell>
          <cell r="C101" t="str">
            <v>DH</v>
          </cell>
          <cell r="D101" t="str">
            <v>H§DH</v>
          </cell>
          <cell r="E101" t="str">
            <v>NV P.vô</v>
          </cell>
          <cell r="F101" t="str">
            <v>08/96</v>
          </cell>
          <cell r="G101">
            <v>1.45</v>
          </cell>
          <cell r="I101">
            <v>420500</v>
          </cell>
          <cell r="J101">
            <v>0</v>
          </cell>
          <cell r="L101">
            <v>0</v>
          </cell>
          <cell r="M101">
            <v>33640</v>
          </cell>
          <cell r="O101">
            <v>454140</v>
          </cell>
          <cell r="P101">
            <v>25230</v>
          </cell>
          <cell r="Q101">
            <v>428910</v>
          </cell>
          <cell r="R101">
            <v>16496.538461538461</v>
          </cell>
          <cell r="S101">
            <v>412413.46153846156</v>
          </cell>
          <cell r="U101">
            <v>83</v>
          </cell>
          <cell r="V101" t="str">
            <v>Cao Thanh Hµ</v>
          </cell>
          <cell r="W101" t="str">
            <v>08/96</v>
          </cell>
          <cell r="X101" t="str">
            <v>NV P.vô</v>
          </cell>
          <cell r="Y101" t="str">
            <v>H§DH</v>
          </cell>
          <cell r="Z101">
            <v>1.7</v>
          </cell>
          <cell r="AA101">
            <v>493000</v>
          </cell>
          <cell r="AC101">
            <v>493000</v>
          </cell>
          <cell r="AE101">
            <v>947140</v>
          </cell>
        </row>
        <row r="102">
          <cell r="B102" t="str">
            <v>Ph¹m ThÞ Mai Uyªn</v>
          </cell>
          <cell r="C102" t="str">
            <v>DH</v>
          </cell>
          <cell r="D102" t="str">
            <v>H§DH</v>
          </cell>
          <cell r="E102" t="str">
            <v>NV VP</v>
          </cell>
          <cell r="F102" t="str">
            <v>05/01</v>
          </cell>
          <cell r="G102">
            <v>1.46</v>
          </cell>
          <cell r="I102">
            <v>423400</v>
          </cell>
          <cell r="J102">
            <v>0</v>
          </cell>
          <cell r="L102">
            <v>0</v>
          </cell>
          <cell r="M102">
            <v>12702</v>
          </cell>
          <cell r="O102">
            <v>436102</v>
          </cell>
          <cell r="P102">
            <v>25404</v>
          </cell>
          <cell r="Q102">
            <v>410698</v>
          </cell>
          <cell r="R102">
            <v>15796.076923076924</v>
          </cell>
          <cell r="S102">
            <v>394901.92307692306</v>
          </cell>
          <cell r="U102">
            <v>84</v>
          </cell>
          <cell r="V102" t="str">
            <v>Ph¹m ThÞ Mai Uyªn</v>
          </cell>
          <cell r="W102" t="str">
            <v>05/01</v>
          </cell>
          <cell r="X102" t="str">
            <v>NV VP</v>
          </cell>
          <cell r="Y102" t="str">
            <v>H§DH</v>
          </cell>
          <cell r="Z102">
            <v>1.7</v>
          </cell>
          <cell r="AA102">
            <v>493000</v>
          </cell>
          <cell r="AC102">
            <v>493000</v>
          </cell>
          <cell r="AE102">
            <v>929102</v>
          </cell>
        </row>
        <row r="103">
          <cell r="B103" t="str">
            <v>Lª DiÖu HuyÒn</v>
          </cell>
          <cell r="C103" t="str">
            <v>NH</v>
          </cell>
          <cell r="D103" t="str">
            <v>H§NH</v>
          </cell>
          <cell r="E103" t="str">
            <v>NV VP</v>
          </cell>
          <cell r="F103" t="str">
            <v>08/04</v>
          </cell>
          <cell r="G103">
            <v>1.46</v>
          </cell>
          <cell r="I103">
            <v>423400</v>
          </cell>
          <cell r="J103">
            <v>0</v>
          </cell>
          <cell r="L103">
            <v>0</v>
          </cell>
          <cell r="M103">
            <v>0</v>
          </cell>
          <cell r="O103">
            <v>423400</v>
          </cell>
          <cell r="P103">
            <v>25404</v>
          </cell>
          <cell r="Q103">
            <v>397996</v>
          </cell>
          <cell r="R103">
            <v>15307.538461538461</v>
          </cell>
          <cell r="S103">
            <v>382688.46153846156</v>
          </cell>
          <cell r="U103">
            <v>85</v>
          </cell>
          <cell r="V103" t="str">
            <v>Lª DiÖu HuyÒn</v>
          </cell>
          <cell r="W103" t="str">
            <v>08/04</v>
          </cell>
          <cell r="X103" t="str">
            <v>NV VP</v>
          </cell>
          <cell r="Y103" t="str">
            <v>H§NH</v>
          </cell>
          <cell r="Z103">
            <v>1.7</v>
          </cell>
          <cell r="AA103">
            <v>493000</v>
          </cell>
          <cell r="AC103">
            <v>493000</v>
          </cell>
          <cell r="AE103">
            <v>916400</v>
          </cell>
        </row>
        <row r="104">
          <cell r="B104" t="str">
            <v>Vò ThÞ Thu Hµ</v>
          </cell>
          <cell r="C104" t="str">
            <v>CNV</v>
          </cell>
          <cell r="D104" t="str">
            <v>CNVQP</v>
          </cell>
          <cell r="E104" t="str">
            <v>KÕ to¸n bÕp ¨n</v>
          </cell>
          <cell r="F104" t="str">
            <v>04/97</v>
          </cell>
          <cell r="G104">
            <v>2.2999999999999998</v>
          </cell>
          <cell r="I104">
            <v>667000</v>
          </cell>
          <cell r="J104">
            <v>0</v>
          </cell>
          <cell r="L104">
            <v>200100</v>
          </cell>
          <cell r="M104">
            <v>0</v>
          </cell>
          <cell r="O104">
            <v>867100</v>
          </cell>
          <cell r="P104">
            <v>40020</v>
          </cell>
          <cell r="Q104">
            <v>827080</v>
          </cell>
          <cell r="R104">
            <v>31810.76923076923</v>
          </cell>
          <cell r="S104">
            <v>795269.23076923075</v>
          </cell>
          <cell r="U104">
            <v>86</v>
          </cell>
          <cell r="V104" t="str">
            <v>Vò ThÞ Thu Hµ</v>
          </cell>
          <cell r="W104" t="str">
            <v>04/97</v>
          </cell>
          <cell r="X104" t="str">
            <v>KÕ to¸n bÕp ¨n</v>
          </cell>
          <cell r="Y104" t="str">
            <v>CNVQP</v>
          </cell>
          <cell r="Z104">
            <v>1.7</v>
          </cell>
          <cell r="AA104">
            <v>493000</v>
          </cell>
          <cell r="AC104">
            <v>493000</v>
          </cell>
          <cell r="AE104">
            <v>1360100</v>
          </cell>
        </row>
        <row r="105">
          <cell r="B105" t="str">
            <v>Vâ ThÞ Hoa</v>
          </cell>
          <cell r="C105" t="str">
            <v>DH</v>
          </cell>
          <cell r="D105" t="str">
            <v>H§DH</v>
          </cell>
          <cell r="E105" t="str">
            <v>C. d­ìng</v>
          </cell>
          <cell r="F105" t="str">
            <v>08/99</v>
          </cell>
          <cell r="G105">
            <v>1.18</v>
          </cell>
          <cell r="I105">
            <v>342200</v>
          </cell>
          <cell r="J105">
            <v>0</v>
          </cell>
          <cell r="L105">
            <v>0</v>
          </cell>
          <cell r="M105">
            <v>17110</v>
          </cell>
          <cell r="O105">
            <v>359310</v>
          </cell>
          <cell r="P105">
            <v>20532</v>
          </cell>
          <cell r="Q105">
            <v>338778</v>
          </cell>
          <cell r="R105">
            <v>13029.923076923076</v>
          </cell>
          <cell r="S105">
            <v>325748.07692307694</v>
          </cell>
          <cell r="U105">
            <v>87</v>
          </cell>
          <cell r="V105" t="str">
            <v>Vâ ThÞ Hoa</v>
          </cell>
          <cell r="W105" t="str">
            <v>08/99</v>
          </cell>
          <cell r="X105" t="str">
            <v>C. d­ìng</v>
          </cell>
          <cell r="Y105" t="str">
            <v>H§DH</v>
          </cell>
          <cell r="Z105">
            <v>1.7</v>
          </cell>
          <cell r="AA105">
            <v>493000</v>
          </cell>
          <cell r="AC105">
            <v>493000</v>
          </cell>
          <cell r="AE105">
            <v>852310</v>
          </cell>
        </row>
        <row r="106">
          <cell r="B106" t="str">
            <v>Ng. ThÞ BÝch Liªn</v>
          </cell>
          <cell r="C106" t="str">
            <v>DH</v>
          </cell>
          <cell r="D106" t="str">
            <v>H§DH</v>
          </cell>
          <cell r="E106" t="str">
            <v>C. d­ìng</v>
          </cell>
          <cell r="F106" t="str">
            <v>04/97</v>
          </cell>
          <cell r="G106">
            <v>1.45</v>
          </cell>
          <cell r="I106">
            <v>420500</v>
          </cell>
          <cell r="J106">
            <v>0</v>
          </cell>
          <cell r="L106">
            <v>0</v>
          </cell>
          <cell r="M106">
            <v>29435</v>
          </cell>
          <cell r="O106">
            <v>449935</v>
          </cell>
          <cell r="P106">
            <v>25230</v>
          </cell>
          <cell r="Q106">
            <v>424705</v>
          </cell>
          <cell r="R106">
            <v>16334.807692307691</v>
          </cell>
          <cell r="S106">
            <v>408370.19230769231</v>
          </cell>
          <cell r="U106">
            <v>88</v>
          </cell>
          <cell r="V106" t="str">
            <v>Ng. ThÞ BÝch Liªn</v>
          </cell>
          <cell r="W106" t="str">
            <v>04/97</v>
          </cell>
          <cell r="X106" t="str">
            <v>C. d­ìng</v>
          </cell>
          <cell r="Y106" t="str">
            <v>H§DH</v>
          </cell>
          <cell r="Z106">
            <v>1.7</v>
          </cell>
          <cell r="AA106">
            <v>493000</v>
          </cell>
          <cell r="AC106">
            <v>493000</v>
          </cell>
          <cell r="AE106">
            <v>942935</v>
          </cell>
        </row>
        <row r="107">
          <cell r="B107" t="str">
            <v>TrÇn ThÞ HiÒn</v>
          </cell>
          <cell r="C107" t="str">
            <v>DH</v>
          </cell>
          <cell r="D107" t="str">
            <v>H§DH</v>
          </cell>
          <cell r="E107" t="str">
            <v>NV V.sinh</v>
          </cell>
          <cell r="F107" t="str">
            <v>04/90</v>
          </cell>
          <cell r="G107">
            <v>1.54</v>
          </cell>
          <cell r="I107">
            <v>446600</v>
          </cell>
          <cell r="J107">
            <v>0</v>
          </cell>
          <cell r="L107">
            <v>0</v>
          </cell>
          <cell r="M107">
            <v>62524</v>
          </cell>
          <cell r="O107">
            <v>509124</v>
          </cell>
          <cell r="P107">
            <v>26796</v>
          </cell>
          <cell r="Q107">
            <v>482328</v>
          </cell>
          <cell r="R107">
            <v>18551.076923076922</v>
          </cell>
          <cell r="S107">
            <v>463776.92307692306</v>
          </cell>
          <cell r="U107">
            <v>89</v>
          </cell>
          <cell r="V107" t="str">
            <v>TrÇn ThÞ HiÒn</v>
          </cell>
          <cell r="W107" t="str">
            <v>04/90</v>
          </cell>
          <cell r="X107" t="str">
            <v>NV V.sinh</v>
          </cell>
          <cell r="Y107" t="str">
            <v>H§DH</v>
          </cell>
          <cell r="Z107">
            <v>2</v>
          </cell>
          <cell r="AA107">
            <v>580000</v>
          </cell>
          <cell r="AC107">
            <v>580000</v>
          </cell>
          <cell r="AE107">
            <v>1089124</v>
          </cell>
        </row>
        <row r="108">
          <cell r="B108" t="str">
            <v>D­¬ng ThÞ Dung</v>
          </cell>
          <cell r="C108" t="str">
            <v>DH</v>
          </cell>
          <cell r="D108" t="str">
            <v>H§DH</v>
          </cell>
          <cell r="E108" t="str">
            <v>NV V.sinh</v>
          </cell>
          <cell r="F108" t="str">
            <v>08/99</v>
          </cell>
          <cell r="G108">
            <v>1.18</v>
          </cell>
          <cell r="I108">
            <v>342200</v>
          </cell>
          <cell r="J108">
            <v>0</v>
          </cell>
          <cell r="L108">
            <v>0</v>
          </cell>
          <cell r="M108">
            <v>17110</v>
          </cell>
          <cell r="O108">
            <v>359310</v>
          </cell>
          <cell r="P108">
            <v>20532</v>
          </cell>
          <cell r="Q108">
            <v>338778</v>
          </cell>
          <cell r="R108">
            <v>13029.923076923076</v>
          </cell>
          <cell r="S108">
            <v>325748.07692307694</v>
          </cell>
          <cell r="U108">
            <v>90</v>
          </cell>
          <cell r="V108" t="str">
            <v>D­¬ng ThÞ Dung</v>
          </cell>
          <cell r="W108" t="str">
            <v>08/99</v>
          </cell>
          <cell r="X108" t="str">
            <v>NV V.sinh</v>
          </cell>
          <cell r="Y108" t="str">
            <v>H§DH</v>
          </cell>
          <cell r="Z108">
            <v>1.7</v>
          </cell>
          <cell r="AA108">
            <v>493000</v>
          </cell>
          <cell r="AC108">
            <v>493000</v>
          </cell>
          <cell r="AE108">
            <v>852310</v>
          </cell>
        </row>
        <row r="109">
          <cell r="B109" t="str">
            <v>NguyÔn V¨n §øc</v>
          </cell>
          <cell r="C109" t="str">
            <v>DH</v>
          </cell>
          <cell r="D109" t="str">
            <v>H§DH</v>
          </cell>
          <cell r="E109" t="str">
            <v>NV B.vÖ</v>
          </cell>
          <cell r="F109" t="str">
            <v>08/93</v>
          </cell>
          <cell r="G109">
            <v>1.63</v>
          </cell>
          <cell r="I109">
            <v>472700</v>
          </cell>
          <cell r="J109">
            <v>0</v>
          </cell>
          <cell r="K109">
            <v>50000</v>
          </cell>
          <cell r="L109">
            <v>0</v>
          </cell>
          <cell r="M109">
            <v>51997</v>
          </cell>
          <cell r="O109">
            <v>574697</v>
          </cell>
          <cell r="P109">
            <v>31362</v>
          </cell>
          <cell r="Q109">
            <v>543335</v>
          </cell>
          <cell r="R109">
            <v>20897.5</v>
          </cell>
          <cell r="S109">
            <v>522437.5</v>
          </cell>
          <cell r="U109">
            <v>91</v>
          </cell>
          <cell r="V109" t="str">
            <v>NguyÔn V¨n §øc</v>
          </cell>
          <cell r="W109" t="str">
            <v>08/93</v>
          </cell>
          <cell r="X109" t="str">
            <v>NV B.vÖ</v>
          </cell>
          <cell r="Y109" t="str">
            <v>H§DH</v>
          </cell>
          <cell r="Z109">
            <v>2.5</v>
          </cell>
          <cell r="AA109">
            <v>725000</v>
          </cell>
          <cell r="AC109">
            <v>725000</v>
          </cell>
          <cell r="AE109">
            <v>1299697</v>
          </cell>
        </row>
        <row r="110">
          <cell r="B110" t="str">
            <v>Lª V¨n Bång</v>
          </cell>
          <cell r="C110" t="str">
            <v>NH</v>
          </cell>
          <cell r="D110" t="str">
            <v>H§NH</v>
          </cell>
          <cell r="E110" t="str">
            <v>NV B.vÖ</v>
          </cell>
          <cell r="F110" t="str">
            <v>03/03</v>
          </cell>
          <cell r="G110">
            <v>1.18</v>
          </cell>
          <cell r="I110">
            <v>342200</v>
          </cell>
          <cell r="J110">
            <v>0</v>
          </cell>
          <cell r="K110">
            <v>50000</v>
          </cell>
          <cell r="L110">
            <v>0</v>
          </cell>
          <cell r="M110">
            <v>0</v>
          </cell>
          <cell r="O110">
            <v>392200</v>
          </cell>
          <cell r="P110">
            <v>0</v>
          </cell>
          <cell r="Q110">
            <v>392200</v>
          </cell>
          <cell r="R110">
            <v>15084.615384615385</v>
          </cell>
          <cell r="S110">
            <v>377115.38461538462</v>
          </cell>
          <cell r="U110">
            <v>92</v>
          </cell>
          <cell r="V110" t="str">
            <v>Lª V¨n Bång</v>
          </cell>
          <cell r="W110" t="str">
            <v>03/03</v>
          </cell>
          <cell r="X110" t="str">
            <v>NV B.vÖ</v>
          </cell>
          <cell r="Y110" t="str">
            <v>H§NH</v>
          </cell>
          <cell r="Z110">
            <v>1.7</v>
          </cell>
          <cell r="AA110">
            <v>493000</v>
          </cell>
          <cell r="AC110">
            <v>493000</v>
          </cell>
          <cell r="AE110">
            <v>885200</v>
          </cell>
        </row>
        <row r="111">
          <cell r="B111" t="str">
            <v>NguyÔn Xu©n An</v>
          </cell>
          <cell r="C111" t="str">
            <v>DH</v>
          </cell>
          <cell r="D111" t="str">
            <v>H§DH</v>
          </cell>
          <cell r="E111" t="str">
            <v>NV B.vÖ</v>
          </cell>
          <cell r="F111" t="str">
            <v>08/97</v>
          </cell>
          <cell r="G111">
            <v>1.36</v>
          </cell>
          <cell r="I111">
            <v>394400</v>
          </cell>
          <cell r="J111">
            <v>0</v>
          </cell>
          <cell r="K111">
            <v>50000</v>
          </cell>
          <cell r="L111">
            <v>0</v>
          </cell>
          <cell r="M111">
            <v>27608</v>
          </cell>
          <cell r="O111">
            <v>472008</v>
          </cell>
          <cell r="P111">
            <v>26664</v>
          </cell>
          <cell r="Q111">
            <v>445344</v>
          </cell>
          <cell r="R111">
            <v>17128.615384615383</v>
          </cell>
          <cell r="S111">
            <v>428215.38461538462</v>
          </cell>
          <cell r="U111">
            <v>93</v>
          </cell>
          <cell r="V111" t="str">
            <v>NguyÔn Xu©n An</v>
          </cell>
          <cell r="W111" t="str">
            <v>08/97</v>
          </cell>
          <cell r="X111" t="str">
            <v>NV B.vÖ</v>
          </cell>
          <cell r="Y111" t="str">
            <v>H§DH</v>
          </cell>
          <cell r="Z111">
            <v>1.7</v>
          </cell>
          <cell r="AA111">
            <v>493000</v>
          </cell>
          <cell r="AC111">
            <v>493000</v>
          </cell>
          <cell r="AE111">
            <v>965008</v>
          </cell>
        </row>
        <row r="112">
          <cell r="B112" t="str">
            <v>V¨n phßng ®¹i diÖn miÒn trung</v>
          </cell>
          <cell r="J112">
            <v>0</v>
          </cell>
          <cell r="L112">
            <v>0</v>
          </cell>
          <cell r="M112">
            <v>0</v>
          </cell>
          <cell r="P112">
            <v>0</v>
          </cell>
          <cell r="Q112">
            <v>0</v>
          </cell>
          <cell r="R112">
            <v>0</v>
          </cell>
          <cell r="S112">
            <v>0</v>
          </cell>
          <cell r="V112" t="str">
            <v>V¨n phßng ®¹i diÖn miÒn trung</v>
          </cell>
          <cell r="AC112">
            <v>0</v>
          </cell>
          <cell r="AE112">
            <v>0</v>
          </cell>
        </row>
        <row r="113">
          <cell r="B113" t="str">
            <v>NguyÔn TuÊn Minh</v>
          </cell>
          <cell r="C113" t="str">
            <v>QN</v>
          </cell>
          <cell r="D113" t="str">
            <v>3/CN</v>
          </cell>
          <cell r="E113" t="str">
            <v>V.P MiÒn trung</v>
          </cell>
          <cell r="F113" t="str">
            <v>03/87</v>
          </cell>
          <cell r="G113">
            <v>3.5</v>
          </cell>
          <cell r="I113">
            <v>1015000</v>
          </cell>
          <cell r="J113">
            <v>172550</v>
          </cell>
          <cell r="L113">
            <v>0</v>
          </cell>
          <cell r="M113">
            <v>0</v>
          </cell>
          <cell r="N113">
            <v>150000</v>
          </cell>
          <cell r="O113">
            <v>1187550</v>
          </cell>
          <cell r="P113">
            <v>71253</v>
          </cell>
          <cell r="Q113">
            <v>1116297</v>
          </cell>
          <cell r="R113">
            <v>42934.5</v>
          </cell>
          <cell r="S113">
            <v>1073362.5</v>
          </cell>
          <cell r="U113">
            <v>94</v>
          </cell>
          <cell r="V113" t="str">
            <v>NguyÔn TuÊn Minh</v>
          </cell>
          <cell r="W113" t="str">
            <v>03/87</v>
          </cell>
          <cell r="X113" t="str">
            <v>V.P MiÒn trung</v>
          </cell>
          <cell r="Y113" t="str">
            <v>3/CN</v>
          </cell>
          <cell r="Z113">
            <v>3</v>
          </cell>
          <cell r="AA113">
            <v>870000</v>
          </cell>
          <cell r="AC113">
            <v>870000</v>
          </cell>
          <cell r="AE113">
            <v>2057550</v>
          </cell>
        </row>
        <row r="114">
          <cell r="B114" t="str">
            <v>NguyÔn TiÕn Lùc</v>
          </cell>
          <cell r="C114" t="str">
            <v>NH</v>
          </cell>
          <cell r="D114" t="str">
            <v>H§NH</v>
          </cell>
          <cell r="E114" t="str">
            <v>V.P MiÒn trung</v>
          </cell>
          <cell r="F114" t="str">
            <v>08/04</v>
          </cell>
          <cell r="G114">
            <v>1.7</v>
          </cell>
          <cell r="I114">
            <v>493000</v>
          </cell>
          <cell r="J114">
            <v>0</v>
          </cell>
          <cell r="L114">
            <v>0</v>
          </cell>
          <cell r="M114">
            <v>0</v>
          </cell>
          <cell r="N114">
            <v>150000</v>
          </cell>
          <cell r="O114">
            <v>493000</v>
          </cell>
          <cell r="P114">
            <v>29580</v>
          </cell>
          <cell r="Q114">
            <v>463420</v>
          </cell>
          <cell r="R114">
            <v>17823.846153846152</v>
          </cell>
          <cell r="S114">
            <v>445596.15384615387</v>
          </cell>
          <cell r="U114">
            <v>95</v>
          </cell>
          <cell r="V114" t="str">
            <v>NguyÔn TiÕn Lùc</v>
          </cell>
          <cell r="W114" t="str">
            <v>08/04</v>
          </cell>
          <cell r="X114" t="str">
            <v>V.P MiÒn trung</v>
          </cell>
          <cell r="Y114" t="str">
            <v>H§NH</v>
          </cell>
          <cell r="Z114">
            <v>1.7</v>
          </cell>
          <cell r="AA114">
            <v>493000</v>
          </cell>
          <cell r="AC114">
            <v>493000</v>
          </cell>
          <cell r="AE114">
            <v>986000</v>
          </cell>
        </row>
        <row r="115">
          <cell r="B115" t="str">
            <v>Chê chÝnh s¸ch</v>
          </cell>
          <cell r="I115">
            <v>5495500</v>
          </cell>
          <cell r="J115">
            <v>2026955</v>
          </cell>
          <cell r="K115">
            <v>0</v>
          </cell>
          <cell r="L115">
            <v>0</v>
          </cell>
          <cell r="M115">
            <v>0</v>
          </cell>
          <cell r="O115">
            <v>7522455</v>
          </cell>
          <cell r="P115">
            <v>451347.3</v>
          </cell>
          <cell r="Q115">
            <v>7071107.7000000002</v>
          </cell>
          <cell r="R115">
            <v>271965.68076923082</v>
          </cell>
          <cell r="S115">
            <v>6799142.019230769</v>
          </cell>
          <cell r="Z115">
            <v>0</v>
          </cell>
          <cell r="AA115">
            <v>0</v>
          </cell>
          <cell r="AB115">
            <v>0</v>
          </cell>
          <cell r="AC115">
            <v>0</v>
          </cell>
          <cell r="AD115">
            <v>0</v>
          </cell>
          <cell r="AE115">
            <v>7522455</v>
          </cell>
        </row>
        <row r="116">
          <cell r="B116" t="str">
            <v>Lª V¨n Ng÷</v>
          </cell>
          <cell r="C116" t="str">
            <v>SQ</v>
          </cell>
          <cell r="D116" t="str">
            <v>4//NL1</v>
          </cell>
          <cell r="E116" t="str">
            <v>NguyÔn G.§èc</v>
          </cell>
          <cell r="F116" t="str">
            <v>04/65</v>
          </cell>
          <cell r="G116">
            <v>6.85</v>
          </cell>
          <cell r="I116">
            <v>1986500</v>
          </cell>
          <cell r="J116">
            <v>774735</v>
          </cell>
          <cell r="L116">
            <v>0</v>
          </cell>
          <cell r="M116">
            <v>0</v>
          </cell>
          <cell r="O116">
            <v>2761235</v>
          </cell>
          <cell r="P116">
            <v>165674.1</v>
          </cell>
          <cell r="Q116">
            <v>2595560.9</v>
          </cell>
          <cell r="R116">
            <v>99829.265384615384</v>
          </cell>
          <cell r="S116">
            <v>2495731.6346153845</v>
          </cell>
          <cell r="AC116">
            <v>0</v>
          </cell>
          <cell r="AE116">
            <v>2761235</v>
          </cell>
        </row>
        <row r="117">
          <cell r="B117" t="str">
            <v>NguyÔn Quang ¸nh</v>
          </cell>
          <cell r="C117" t="str">
            <v>SQ</v>
          </cell>
          <cell r="D117" t="str">
            <v>4//</v>
          </cell>
          <cell r="E117" t="str">
            <v>Nguyªn Tr.B§H</v>
          </cell>
          <cell r="F117" t="str">
            <v>12/66</v>
          </cell>
          <cell r="G117">
            <v>6.5</v>
          </cell>
          <cell r="I117">
            <v>1885000</v>
          </cell>
          <cell r="J117">
            <v>716300</v>
          </cell>
          <cell r="L117">
            <v>0</v>
          </cell>
          <cell r="M117">
            <v>0</v>
          </cell>
          <cell r="O117">
            <v>2601300</v>
          </cell>
          <cell r="P117">
            <v>156078</v>
          </cell>
          <cell r="Q117">
            <v>2445222</v>
          </cell>
          <cell r="R117">
            <v>94047</v>
          </cell>
          <cell r="S117">
            <v>2351175</v>
          </cell>
          <cell r="AC117">
            <v>0</v>
          </cell>
          <cell r="AE117">
            <v>2601300</v>
          </cell>
        </row>
        <row r="118">
          <cell r="B118" t="str">
            <v>Lª ThÕ §Ønh</v>
          </cell>
          <cell r="C118" t="str">
            <v>SQ</v>
          </cell>
          <cell r="D118" t="str">
            <v>2//NL1</v>
          </cell>
          <cell r="E118" t="str">
            <v>Nguyªn TL KT</v>
          </cell>
          <cell r="F118" t="str">
            <v>08/71</v>
          </cell>
          <cell r="G118">
            <v>5.6</v>
          </cell>
          <cell r="I118">
            <v>1624000</v>
          </cell>
          <cell r="J118">
            <v>535920</v>
          </cell>
          <cell r="L118">
            <v>0</v>
          </cell>
          <cell r="M118">
            <v>0</v>
          </cell>
          <cell r="O118">
            <v>2159920</v>
          </cell>
          <cell r="P118">
            <v>129595.2</v>
          </cell>
          <cell r="Q118">
            <v>2030324.8</v>
          </cell>
          <cell r="R118">
            <v>78089.415384615393</v>
          </cell>
          <cell r="S118">
            <v>1952235.3846153847</v>
          </cell>
          <cell r="AC118">
            <v>0</v>
          </cell>
          <cell r="AE118">
            <v>2159920</v>
          </cell>
        </row>
      </sheetData>
      <sheetData sheetId="12"/>
      <sheetData sheetId="13"/>
      <sheetData sheetId="14"/>
      <sheetData sheetId="15"/>
      <sheetData sheetId="16"/>
      <sheetData sheetId="17"/>
      <sheetData sheetId="18"/>
      <sheetData sheetId="19"/>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DN"/>
      <sheetName val="DANH MUC"/>
      <sheetName val="BAN RA"/>
      <sheetName val="HD VAT"/>
      <sheetName val="HD BH"/>
      <sheetName val="HANG HOA"/>
      <sheetName val="TKGTGT"/>
      <sheetName val="NXT NVL"/>
      <sheetName val="HDKT"/>
      <sheetName val="THSDHD"/>
      <sheetName val="BC QTHD"/>
      <sheetName val="THSDHD QUY IV"/>
      <sheetName val="BKBL HH,DV"/>
      <sheetName val="TK TNCN"/>
      <sheetName val=".xls]PHIEU XAC MINH"/>
      <sheetName val=".xls]SO XAC MINH (TH)"/>
      <sheetName val="00000000"/>
      <sheetName val="XL4Poppy"/>
      <sheetName val="10000000"/>
      <sheetName val="20000000"/>
    </sheetNames>
    <sheetDataSet>
      <sheetData sheetId="0"/>
      <sheetData sheetId="1" refreshError="1">
        <row r="2">
          <cell r="A2" t="str">
            <v>0600003563</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okJHFGJGXBGCCNCVCCVVCVCC2"/>
      <sheetName val="#REF"/>
      <sheetName val="_REF"/>
      <sheetName val="Sheet1"/>
      <sheetName val="DN"/>
      <sheetName val="VP"/>
      <sheetName val="KD"/>
      <sheetName val="DD"/>
      <sheetName val="CT"/>
      <sheetName val="PX"/>
      <sheetName val="GR"/>
      <sheetName val="00000000"/>
      <sheetName val="DS CHU Phuc"/>
      <sheetName val="DS THI AT"/>
      <sheetName val="Bien Ban"/>
      <sheetName val="Sheet2"/>
      <sheetName val="XL4Poppy"/>
      <sheetName val="MTO REV.2(ARMOR)"/>
      <sheetName val="MeKong - Penetration"/>
      <sheetName val="Dist. Perform - Ctns.sales in "/>
      <sheetName val="Dist. Perform - Value.sales in"/>
      <sheetName val="Dist. Perform - Value.sales Out"/>
      <sheetName val="Head Count"/>
      <sheetName val="Sales Result For Month"/>
      <sheetName val="Gia_GC_Satthep"/>
      <sheetName val="dongia (2)"/>
      <sheetName val="Ref"/>
      <sheetName val="BC Ton Kho New"/>
      <sheetName val="BC Cua GSBH New"/>
      <sheetName val="10000000"/>
      <sheetName val="CT Thang Mo"/>
      <sheetName val="DTKLg"/>
      <sheetName val="VL"/>
      <sheetName val="PTVTu"/>
      <sheetName val="THKP-Full"/>
      <sheetName val="KLg"/>
      <sheetName val="MTO_REV_2(ARMOR)"/>
      <sheetName val="MeKong_-_Penetration"/>
      <sheetName val="Dist__Perform_-_Ctns_sales_in_"/>
      <sheetName val="Dist__Perform_-_Value_sales_in"/>
      <sheetName val="Dist__Perform_-_Value_sales_Out"/>
      <sheetName val="Head_Count"/>
      <sheetName val="Sales_Result_For_Month"/>
      <sheetName val="DS_CHU_Phuc"/>
      <sheetName val="DS_THI_AT"/>
      <sheetName val="Bien_Ban"/>
      <sheetName val="PNT-QUOT-#3"/>
      <sheetName val="COAT&amp;WRAP-QIOT-#3"/>
      <sheetName val="DS CHU Ph_x0001__x0000_"/>
      <sheetName val=""/>
      <sheetName val="DS CHU Ph_x0001_?"/>
      <sheetName val="data"/>
      <sheetName val="DAMNEN KHONG HC"/>
      <sheetName val="dochat"/>
      <sheetName val="DAM NEN HC"/>
      <sheetName val="ESTI."/>
      <sheetName val="DI-ESTI"/>
      <sheetName val="Detailed Reporting"/>
      <sheetName val="DS CHU Ph_x0001__"/>
      <sheetName val="Chuso"/>
      <sheetName val="Bhyt t1"/>
      <sheetName val="vªÄ"/>
      <sheetName val="ZC³"/>
      <sheetName val="Øü"/>
      <sheetName val="PL_VÆQ"/>
      <sheetName val="PL_DUO_2Q"/>
      <sheetName val="Leave Statistic Report"/>
      <sheetName val="Database"/>
      <sheetName val="—˜‰vˆ•ªˆÄ"/>
      <sheetName val="ŒˆŽZC³"/>
      <sheetName val="ŽØ“ü"/>
      <sheetName val="PL_VŽ–‹ÆQŒˆ"/>
      <sheetName val="PL_DUO_2QŒˆ"/>
      <sheetName val="dongia_(2)"/>
      <sheetName val="Leave_Statistic_Report"/>
      <sheetName val="Chitiet"/>
      <sheetName val="Dongia"/>
      <sheetName val="bieu_solieu"/>
      <sheetName val="MTP"/>
      <sheetName val="���v������"/>
      <sheetName val="���Z�C��"/>
      <sheetName val="PL_�V�����Q��"/>
      <sheetName val="PL_DUO_2�Q��"/>
      <sheetName val="total"/>
      <sheetName val="global"/>
      <sheetName val="2001"/>
      <sheetName val="156nhap01"/>
      <sheetName val="CT00"/>
      <sheetName val="CT99"/>
      <sheetName val="dg-VTu"/>
      <sheetName val="MTP1"/>
      <sheetName val="CT  PL"/>
      <sheetName val="VC"/>
      <sheetName val="gVL"/>
      <sheetName val="Sheet3"/>
      <sheetName val="GiaVL"/>
      <sheetName val="ND"/>
      <sheetName val="Cp&gt;10-Ln&lt;10"/>
      <sheetName val="Ln&lt;20"/>
      <sheetName val="EIRR&gt;1&lt;1"/>
      <sheetName val="EIRR&gt; 2"/>
      <sheetName val="EIRR&lt;2"/>
      <sheetName val="SILICATE"/>
      <sheetName val="dsphongban"/>
      <sheetName val="kinh phí XD"/>
      <sheetName val="ThongSo"/>
      <sheetName val="T.Tinh"/>
      <sheetName val="DON GIA CAN THO"/>
      <sheetName val="VP-MM"/>
      <sheetName val="PTTL"/>
      <sheetName val="CHITIET VL-NC-TT -1p"/>
      <sheetName val="CHITIET VL-NC-TT-3p"/>
      <sheetName val="De11A"/>
      <sheetName val="gia vt,nc,may"/>
      <sheetName val="Corporate"/>
      <sheetName val="cham cong 01"/>
      <sheetName val="code"/>
      <sheetName val="KKKKKKKK"/>
      <sheetName val="CHUONG TRINH"/>
      <sheetName val="BAOGIATHANG"/>
      <sheetName val="vanchuyen TC"/>
      <sheetName val="3pha-XDM"/>
      <sheetName val="3pha-CT"/>
      <sheetName val="VT A cap-THI CONG"/>
      <sheetName val="DANH SACH VAT TU THU HOI"/>
      <sheetName val="TONG.HT"/>
      <sheetName val="¡X??v??¡Ea?A"/>
      <sheetName val="???Z?C?3"/>
      <sheetName val="?O¡§u"/>
      <sheetName val="PL_?V?¡V?A?Q??"/>
      <sheetName val="PL_DUO_2?Q??"/>
      <sheetName val="¡X__v__¡Ea_A"/>
      <sheetName val="___Z_C_3"/>
      <sheetName val="_O¡§u"/>
      <sheetName val="PL__V_¡V_A_Q__"/>
      <sheetName val="PL_DUO_2_Q__"/>
      <sheetName val="REN"/>
      <sheetName val="DON GIA"/>
      <sheetName val="CHITIET VL-NC"/>
      <sheetName val="khongin"/>
      <sheetName val="Dgia vat tu"/>
      <sheetName val="Don gia_III"/>
      <sheetName val="Chiet tinh dz35"/>
      <sheetName val="Tke"/>
      <sheetName val="DS CHU Ph_x005f_x0001__x005f_x0000_"/>
      <sheetName val="DS CHU Ph_x005f_x0001_?"/>
      <sheetName val="DS CHU Ph_x005f_x0001_"/>
      <sheetName val="DS CHU Ph_x005f_x0001__"/>
      <sheetName val="Vat tu XD"/>
      <sheetName val="DS CHU Ph_x005f_x005f_x005f_x0001__x005f_x005f_x0"/>
      <sheetName val="DS CHU Ph_x005f_x005f_x005f_x0001__"/>
      <sheetName val="DS CHU Ph_x005f_x005f_x005f_x0001_"/>
      <sheetName val="CHITIET VL-NC-TT1p"/>
      <sheetName val="TONGKE3p"/>
      <sheetName val="DG"/>
      <sheetName val="DATA HT"/>
      <sheetName val="DAMNEN_KHONG_HC"/>
      <sheetName val="DAM_NEN_HC"/>
      <sheetName val="DS_CHU_Ph"/>
      <sheetName val="ESTI_"/>
      <sheetName val="DS_CHU_Ph?"/>
      <sheetName val="CT_Thang_Mo"/>
      <sheetName val="CT__PL"/>
      <sheetName val="Detailed_Reporting"/>
      <sheetName val="BC_Ton_Kho_New"/>
      <sheetName val="BC_Cua_GSBH_New"/>
      <sheetName val="DU LIEU"/>
      <sheetName val="XL4Pop_x0000__x0000_"/>
      <sheetName val="BBo"/>
      <sheetName val="DS_CHU_Ph_"/>
      <sheetName val="TAI"/>
      <sheetName val="QUANG"/>
      <sheetName val="XL4Test5"/>
      <sheetName val="206"/>
      <sheetName val="UA602"/>
      <sheetName val="DG-TNHC-85"/>
      <sheetName val="FW Sum"/>
      <sheetName val="2002"/>
      <sheetName val="登録データ"/>
      <sheetName val="MTO_REV_2(ARMOR)1"/>
      <sheetName val="MeKong_-_Penetration1"/>
      <sheetName val="Dist__Perform_-_Ctns_sales_in_1"/>
      <sheetName val="Dist__Perform_-_Value_sales_in1"/>
      <sheetName val="Dist__Perform_-_Value_sales_Ou1"/>
      <sheetName val="Head_Count1"/>
      <sheetName val="Sales_Result_For_Month1"/>
      <sheetName val="DS_CHU_Phuc1"/>
      <sheetName val="DS_THI_AT1"/>
      <sheetName val="Bien_Ban1"/>
      <sheetName val="dongia_(2)1"/>
      <sheetName val="Leave_Statistic_Report1"/>
      <sheetName val="FW_Sum"/>
      <sheetName val="???v??????"/>
      <sheetName val="???Z?C??"/>
      <sheetName val="PL_?V?????Q??"/>
      <sheetName val="?????"/>
      <sheetName val="Detail"/>
      <sheetName val="노임단가"/>
      <sheetName val="OPERATING HEAD"/>
      <sheetName val="達成729"/>
      <sheetName val="Quantity"/>
      <sheetName val="XL4Pop??"/>
      <sheetName val="bang tien luong"/>
      <sheetName val="XL4Pop__"/>
      <sheetName val="1.0 Assumptions"/>
      <sheetName val="2.0 Financial Summary"/>
      <sheetName val="Forecast"/>
      <sheetName val="LS_VAS"/>
      <sheetName val="590P追加"/>
      <sheetName val="___v______"/>
      <sheetName val="___Z_C__"/>
      <sheetName val="PL__V_____Q__"/>
      <sheetName val="_____"/>
      <sheetName val="新ﾗｲﾝﾍﾞｰｽ"/>
      <sheetName val="新ﾗｲﾝ将来戦略"/>
      <sheetName val="Nluc KTFA(Khong Có KPY)"/>
      <sheetName val="Năng lưc -2010-2S"/>
      <sheetName val="鋳造機負荷，要員(2S)"/>
      <sheetName val="Năng lực CĐ PHUN BI-09 "/>
      <sheetName val="Thuc thanh"/>
      <sheetName val="⑤弁当"/>
      <sheetName val="XL4Pop_x005f_x0000__x005f_x0000_"/>
      <sheetName val="ma-pt"/>
      <sheetName val="Calendar Reminder"/>
      <sheetName val="SPECSHEET"/>
      <sheetName val="예가표"/>
      <sheetName val="MTO_REV_2(ARMOR)2"/>
      <sheetName val="MeKong_-_Penetration2"/>
      <sheetName val="Dist__Perform_-_Ctns_sales_in_2"/>
      <sheetName val="Dist__Perform_-_Value_sales_in2"/>
      <sheetName val="Dist__Perform_-_Value_sales_Ou2"/>
      <sheetName val="Head_Count2"/>
      <sheetName val="Sales_Result_For_Month2"/>
      <sheetName val="DS_CHU_Phuc2"/>
      <sheetName val="DS_THI_AT2"/>
      <sheetName val="Bien_Ban2"/>
      <sheetName val="dongia_(2)2"/>
      <sheetName val="Leave_Statistic_Report2"/>
      <sheetName val="ESTI_1"/>
      <sheetName val="FW_Sum1"/>
      <sheetName val="Bhyt_t1"/>
      <sheetName val="DAMNEN_KHONG_HC1"/>
      <sheetName val="DAM_NEN_HC1"/>
      <sheetName val="Detailed_Reporting1"/>
      <sheetName val="CT_Thang_Mo1"/>
      <sheetName val="CT__PL1"/>
      <sheetName val="BC_Ton_Kho_New1"/>
      <sheetName val="BC_Cua_GSBH_New1"/>
      <sheetName val="DS_CHU_Ph_x005f_x0001__x005f_x0000_"/>
      <sheetName val="DS_CHU_Ph_x005f_x0001__"/>
      <sheetName val="DS_CHU_Ph_x005f_x0001_"/>
      <sheetName val="OPERATING_HEAD"/>
      <sheetName val="DS_CHU_Ph_x005f_x0001_?"/>
      <sheetName val="DS_CHU_Ph_x005f_x005f_x005f_x0001__x005f_x005f_x0"/>
      <sheetName val="DS_CHU_Ph_x005f_x005f_x005f_x0001__"/>
      <sheetName val="DS_CHU_Ph_x005f_x005f_x005f_x0001_"/>
      <sheetName val="Calendar_Reminder"/>
      <sheetName val="DU_LIEU"/>
      <sheetName val="Nluc_KTFA(Khong_Có_KPY)"/>
      <sheetName val="Năng_lưc_-2010-2S"/>
      <sheetName val="Năng_lực_CĐ_PHUN_BI-09_"/>
      <sheetName val="thao-go"/>
      <sheetName val="PB THEO HUYỆN 2010"/>
      <sheetName val="NGOÀI TINH 2010"/>
      <sheetName val="????"/>
      <sheetName val="ફS몠_x0005_㠂ఀ_x001a_＀_xffff_ヿሱ堀✶耀መఀ_x001a__x0000_㠂吀✮䬀પS몠者ሙ_x0000__x0000__x0000_몠"/>
      <sheetName val="SRP FH"/>
      <sheetName val="Profit"/>
      <sheetName val="COST"/>
      <sheetName val="DS CHU Ph_x005f_x005f_x005f_x005f_x005f_x005f_x00"/>
      <sheetName val="V2-14Jan12-2012 process cost"/>
      <sheetName val="参考 人員調査表"/>
      <sheetName val="DS_CHU_Ph_x005f_x005f_x005f_x005f_x005f_x005f_x00"/>
      <sheetName val="____"/>
      <sheetName val="R2_E"/>
      <sheetName val="mau"/>
      <sheetName val="songang"/>
      <sheetName val="MTO_REV_2(ARMOR)3"/>
      <sheetName val="MeKong_-_Penetration3"/>
      <sheetName val="Dist__Perform_-_Ctns_sales_in_3"/>
      <sheetName val="Dist__Perform_-_Value_sales_in3"/>
      <sheetName val="Dist__Perform_-_Value_sales_Ou3"/>
      <sheetName val="Head_Count3"/>
      <sheetName val="Sales_Result_For_Month3"/>
      <sheetName val="DS_CHU_Phuc3"/>
      <sheetName val="DS_THI_AT3"/>
      <sheetName val="Bien_Ban3"/>
      <sheetName val="dongia_(2)3"/>
      <sheetName val="Leave_Statistic_Report3"/>
      <sheetName val="ESTI_2"/>
      <sheetName val="FW_Sum2"/>
      <sheetName val="Bhyt_t11"/>
      <sheetName val="DS_CHU_Ph_x005f_x0001__x005f_x0000_1"/>
      <sheetName val="DS_CHU_Ph_x005f_x0001__1"/>
      <sheetName val="DS_CHU_Ph_x005f_x0001_1"/>
      <sheetName val="OPERATING_HEAD1"/>
      <sheetName val="DS_CHU_Ph_x005f_x0001_?1"/>
      <sheetName val="DS_CHU_Ph_x005f_x005f_x005f_x0001__x005f_x005f_x1"/>
      <sheetName val="DS_CHU_Ph_x005f_x005f_x005f_x0001__1"/>
      <sheetName val="DS_CHU_Ph_x005f_x005f_x005f_x0001_1"/>
      <sheetName val="MTO_REV_2(ARMOR)5"/>
      <sheetName val="MeKong_-_Penetration5"/>
      <sheetName val="Dist__Perform_-_Ctns_sales_in_5"/>
      <sheetName val="Dist__Perform_-_Value_sales_in5"/>
      <sheetName val="Dist__Perform_-_Value_sales_Ou5"/>
      <sheetName val="Head_Count5"/>
      <sheetName val="Sales_Result_For_Month5"/>
      <sheetName val="DS_CHU_Phuc5"/>
      <sheetName val="DS_THI_AT5"/>
      <sheetName val="Bien_Ban5"/>
      <sheetName val="dongia_(2)5"/>
      <sheetName val="Leave_Statistic_Report5"/>
      <sheetName val="ESTI_4"/>
      <sheetName val="FW_Sum4"/>
      <sheetName val="Bhyt_t13"/>
      <sheetName val="DAMNEN_KHONG_HC3"/>
      <sheetName val="DAM_NEN_HC3"/>
      <sheetName val="Detailed_Reporting3"/>
      <sheetName val="CT_Thang_Mo3"/>
      <sheetName val="CT__PL3"/>
      <sheetName val="BC_Ton_Kho_New3"/>
      <sheetName val="BC_Cua_GSBH_New3"/>
      <sheetName val="DS_CHU_Ph_x005f_x0001__x005f_x0000_3"/>
      <sheetName val="DS_CHU_Ph_x005f_x0001__3"/>
      <sheetName val="DS_CHU_Ph_x005f_x0001_3"/>
      <sheetName val="OPERATING_HEAD3"/>
      <sheetName val="DS_CHU_Ph_x005f_x0001_?3"/>
      <sheetName val="DS_CHU_Ph_x005f_x005f_x005f_x0001__x005f_x005f_x3"/>
      <sheetName val="DS_CHU_Ph_x005f_x005f_x005f_x0001__3"/>
      <sheetName val="DS_CHU_Ph_x005f_x005f_x005f_x0001_3"/>
      <sheetName val="MTO_REV_2(ARMOR)4"/>
      <sheetName val="MeKong_-_Penetration4"/>
      <sheetName val="Dist__Perform_-_Ctns_sales_in_4"/>
      <sheetName val="Dist__Perform_-_Value_sales_in4"/>
      <sheetName val="Dist__Perform_-_Value_sales_Ou4"/>
      <sheetName val="Head_Count4"/>
      <sheetName val="Sales_Result_For_Month4"/>
      <sheetName val="DS_CHU_Phuc4"/>
      <sheetName val="DS_THI_AT4"/>
      <sheetName val="Bien_Ban4"/>
      <sheetName val="dongia_(2)4"/>
      <sheetName val="Leave_Statistic_Report4"/>
      <sheetName val="ESTI_3"/>
      <sheetName val="FW_Sum3"/>
      <sheetName val="Bhyt_t12"/>
      <sheetName val="DAMNEN_KHONG_HC2"/>
      <sheetName val="DAM_NEN_HC2"/>
      <sheetName val="Detailed_Reporting2"/>
      <sheetName val="CT_Thang_Mo2"/>
      <sheetName val="CT__PL2"/>
      <sheetName val="BC_Ton_Kho_New2"/>
      <sheetName val="BC_Cua_GSBH_New2"/>
      <sheetName val="DS_CHU_Ph_x005f_x0001__x005f_x0000_2"/>
      <sheetName val="DS_CHU_Ph_x005f_x0001__2"/>
      <sheetName val="DS_CHU_Ph_x005f_x0001_2"/>
      <sheetName val="OPERATING_HEAD2"/>
      <sheetName val="DS_CHU_Ph_x005f_x0001_?2"/>
      <sheetName val="DS_CHU_Ph_x005f_x005f_x005f_x0001__x005f_x005f_x2"/>
      <sheetName val="DS_CHU_Ph_x005f_x005f_x005f_x0001__2"/>
      <sheetName val="DS_CHU_Ph_x005f_x005f_x005f_x0001_2"/>
      <sheetName val="USING-ENG"/>
      <sheetName val="quy luong"/>
      <sheetName val="Danh sách"/>
      <sheetName val="tính hệ số"/>
      <sheetName val="XL4Pop_x005f_x005f_x005f_x0000__x005f_x005f_x0000"/>
      <sheetName val="XL4Pop_x005f_x005f_x005f_x005f_x005f_x005f_x005f_x0000_"/>
      <sheetName val="ફS몠_x0005_㠂ఀ_x001a_＀_xffff_ヿሱ堀✶耀መఀ_x001a_?㠂吀✮䬀પS몠者ሙ???몠"/>
      <sheetName val="Menu"/>
      <sheetName val="Apr'10-Daily Sales"/>
      <sheetName val="May'10-Daily Sales"/>
      <sheetName val="Jun'10-Daily Sales"/>
      <sheetName val="Jul'10-Daily Sales"/>
      <sheetName val="Aug'10-Daily Sales"/>
      <sheetName val="Sep'10-Daily Sales"/>
      <sheetName val="Oct'10-Daily Sales"/>
      <sheetName val="Nov'10-Daily Sales"/>
      <sheetName val="Dec'10-Daily Sales"/>
      <sheetName val="Jan'11-Daily Sales"/>
      <sheetName val="Feb'11-Daily Sales"/>
      <sheetName val="Mar'11-Daily Sales"/>
      <sheetName val="Apr'11-Daily Sales"/>
      <sheetName val="May'11-Daily Sales"/>
      <sheetName val="Jun'11-Daily Sales"/>
      <sheetName val="Jul'11-Daily Sales"/>
      <sheetName val="Aug'11-Daily Sales"/>
      <sheetName val="Sep'11-Daily Sales"/>
      <sheetName val="Oct'11-Daily Sales"/>
      <sheetName val="Nov'11-Daily Sales"/>
      <sheetName val="Dec'11-Daily Sales"/>
      <sheetName val="J94A-WT"/>
      <sheetName val="Chiet tinh dz22"/>
      <sheetName val="ctdg"/>
      <sheetName val="ptvt"/>
      <sheetName val="Tra_bang"/>
      <sheetName val="DTCT"/>
      <sheetName val="VL,NC"/>
      <sheetName val="DGBT"/>
      <sheetName val="DGVT"/>
      <sheetName val="DGXLD"/>
      <sheetName val="ﾃﾞｰﾀｼｰﾄ"/>
      <sheetName val="���v�����"/>
      <sheetName val="PL_�V����Q��"/>
      <sheetName val="PL_DUO_2�_x0001_��"/>
      <sheetName val="DS_CHU_Ph_x0005_c1"/>
      <sheetName val="DS_THI_AT_x0001_"/>
      <sheetName val="CT Thang _x0005_o"/>
      <sheetName val="PL_DUO_2?_x0001_??"/>
      <sheetName val="CT_Thang__x0005_o"/>
      <sheetName val="dsphongba_x0006_"/>
      <sheetName val="DS_CHU_Ph_x0005_c2"/>
      <sheetName val="CT_Thang__x0005_o1"/>
      <sheetName val="dongia_(2_x0001_3"/>
      <sheetName val="CT_Thang__x0005_o3"/>
      <sheetName val="DS CHU Ph_x005f_x005f_x005f_x0001_?"/>
      <sheetName val="DS_CHU_Ph_x005f_x005f_x005f_x0001_?"/>
      <sheetName val="ocean voyage"/>
      <sheetName val="ફS몠_x005f_x0005_㠂ఀ_x005f_x001a_＀_x005f_xffff_ヿሱ堀✶"/>
      <sheetName val="加工費率設定"/>
      <sheetName val="ﾌﾟﾛﾄ_P772分解5号機"/>
      <sheetName val="法規課84上半年經營實績"/>
      <sheetName val="HEAD LAMP BRANDING"/>
      <sheetName val="SA1 - Process information"/>
      <sheetName val="IA - Audit report front page"/>
      <sheetName val="IA - Audit summary report"/>
      <sheetName val="IA - Front page planning"/>
      <sheetName val="RR - Front page follow up"/>
      <sheetName val="IA Follow up - Audit summary "/>
      <sheetName val="IA - Follow up - Front page"/>
      <sheetName val="IA - Planning"/>
      <sheetName val="IA - SF02 (1)"/>
      <sheetName val="IA - Surveillance plan"/>
      <sheetName val="RR - Front page audit report"/>
      <sheetName val="RR - Front page planning"/>
      <sheetName val="RR - Readiness review findings"/>
      <sheetName val="SA1 - Audit report front page"/>
      <sheetName val="SA1 - Audit summary report"/>
      <sheetName val="SA1 - Follow up - Audit summary"/>
      <sheetName val="SA1 - Planning"/>
      <sheetName val="SSA2 - Follow up - Front page"/>
      <sheetName val="A"/>
      <sheetName val="初期03"/>
      <sheetName val="ફS몠_x0005_㠂ఀ_x001a_＀_xffff_ヿሱ堀✶耀መఀ_x001a_"/>
      <sheetName val="DS_CHU_Ph_x005f_x005f_x005f_x0001_?1"/>
      <sheetName val="MTO_REV_2(ARMOR)6"/>
      <sheetName val="MeKong_-_Penetration6"/>
      <sheetName val="Dist__Perform_-_Ctns_sales_in_6"/>
      <sheetName val="Dist__Perform_-_Value_sales_in6"/>
      <sheetName val="Dist__Perform_-_Value_sales_Ou6"/>
      <sheetName val="Head_Count6"/>
      <sheetName val="Sales_Result_For_Month6"/>
      <sheetName val="DS_CHU_Phuc6"/>
      <sheetName val="DS_THI_AT6"/>
      <sheetName val="Bien_Ban6"/>
      <sheetName val="dongia_(2)6"/>
      <sheetName val="Leave_Statistic_Report6"/>
      <sheetName val="ESTI_5"/>
      <sheetName val="FW_Sum5"/>
      <sheetName val="DAMNEN_KHONG_HC4"/>
      <sheetName val="DAM_NEN_HC4"/>
    </sheetNames>
    <sheetDataSet>
      <sheetData sheetId="0" refreshError="1"/>
      <sheetData sheetId="1" refreshError="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P"/>
      <sheetName val="QMCT"/>
      <sheetName val="Gia V.L"/>
      <sheetName val="MTP1"/>
      <sheetName val="Gia vat tu"/>
      <sheetName val="Du thau"/>
      <sheetName val="Tong hop kinh phi"/>
      <sheetName val="Detail"/>
      <sheetName val="COST"/>
      <sheetName val="DATA"/>
      <sheetName val="Sheet3"/>
      <sheetName val="#REF"/>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P"/>
      <sheetName val="MTP1"/>
      <sheetName val="1VT"/>
      <sheetName val="1NC"/>
      <sheetName val="Sheet1"/>
      <sheetName val="NHOMVTU"/>
      <sheetName val="MTP_OLD"/>
      <sheetName val="CHITIET VL-NC-TT -1p"/>
      <sheetName val="QMCT"/>
      <sheetName val="Tke"/>
      <sheetName val="Don gia III"/>
      <sheetName val="Don gia CT"/>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ngke"/>
      <sheetName val="cap1"/>
      <sheetName val="cap2"/>
      <sheetName val="cap3"/>
      <sheetName val="cap4"/>
      <sheetName val="da1"/>
      <sheetName val="da2"/>
      <sheetName val="Sheet1"/>
      <sheetName val="BT"/>
      <sheetName val="Sheet3"/>
      <sheetName val="00000000"/>
      <sheetName val="XL4Poppy"/>
    </sheetNames>
    <sheetDataSet>
      <sheetData sheetId="0"/>
      <sheetData sheetId="1" refreshError="1"/>
      <sheetData sheetId="2"/>
      <sheetData sheetId="3"/>
      <sheetData sheetId="4"/>
      <sheetData sheetId="5"/>
      <sheetData sheetId="6"/>
      <sheetData sheetId="7" refreshError="1"/>
      <sheetData sheetId="8" refreshError="1"/>
      <sheetData sheetId="9" refreshError="1"/>
      <sheetData sheetId="10" refreshError="1"/>
      <sheetData sheetId="1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BookJHFGJGXBGCCNCVCCVVCVCC2"/>
      <sheetName val="_REF"/>
      <sheetName val="MTP"/>
      <sheetName val="CT Thang Mo"/>
      <sheetName val="CT  PL"/>
      <sheetName val="CHITIET VL-NC"/>
      <sheetName val="DON GIA"/>
      <sheetName val="XL4Poppy"/>
      <sheetName val="dongia (2)"/>
      <sheetName val="dg-VTu"/>
      <sheetName val="Tổng kê"/>
      <sheetName val="Sheet1"/>
      <sheetName val="DN"/>
      <sheetName val="VP"/>
      <sheetName val="KD"/>
      <sheetName val="DD"/>
      <sheetName val="CT"/>
      <sheetName val="PX"/>
      <sheetName val="GR"/>
      <sheetName val="00000000"/>
      <sheetName val="DS CHU Phuc"/>
      <sheetName val="DS THI AT"/>
      <sheetName val="Bien Ban"/>
      <sheetName val="Sheet2"/>
      <sheetName val="khongin"/>
      <sheetName val="Quantity"/>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P"/>
      <sheetName val="VT"/>
      <sheetName val="NC"/>
      <sheetName val="Du thau"/>
      <sheetName val="MTP1"/>
      <sheetName val="Du toan"/>
      <sheetName val="Phan tich vat tu"/>
      <sheetName val="Tong hop vat tu"/>
      <sheetName val="Gia tri vat tu"/>
      <sheetName val="Chenh lech vat tu"/>
      <sheetName val="Chi phi van chuyen"/>
      <sheetName val="Gia giao VL den HT"/>
      <sheetName val="Gia VL den HT"/>
      <sheetName val="Don gia chi tiet"/>
      <sheetName val="Tong hop kinh phi"/>
      <sheetName val="Tu van Thiet ke"/>
      <sheetName val="QD 957-2009"/>
      <sheetName val="Cong van 1751"/>
      <sheetName val="Tong hop DTCT"/>
      <sheetName val="Tong hop CPTB"/>
      <sheetName val="Tong hop DT CPXD TH"/>
      <sheetName val="Tien do thi cong"/>
      <sheetName val="Bia ngoai"/>
      <sheetName val="Bia lot"/>
      <sheetName val="Thuyet minh"/>
      <sheetName val="Bia du toan"/>
      <sheetName val="Config"/>
      <sheetName val="Sheet0"/>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T -THVLNC"/>
      <sheetName val="CT _THVLNC"/>
    </sheetNames>
    <sheetDataSet>
      <sheetData sheetId="0"/>
      <sheetData sheetId="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O REV.1(ARMOR)"/>
      <sheetName val="SUM-BQ-REV.1"/>
      <sheetName val="VENDOR-QUOTES"/>
      <sheetName val="HV SWGR &amp; MCC"/>
      <sheetName val="BUILDING ELE."/>
      <sheetName val="PAINTING"/>
      <sheetName val="CATHODIC PROTECTION"/>
      <sheetName val="PAGE-PARTY"/>
      <sheetName val="CCTV"/>
      <sheetName val="WEATHER PROOF LTG. &amp; ROD LTG."/>
      <sheetName val="PVC CONDUIT"/>
      <sheetName val="BOX"/>
      <sheetName val="CABLE TRAY"/>
      <sheetName val="TERMINAL KIT"/>
      <sheetName val="EXP-PROOF EQUIPMENT"/>
      <sheetName val="COVE-PAGE"/>
      <sheetName val="PBD"/>
      <sheetName val="MTO REV.0(NON-ARMOR)"/>
      <sheetName val="MTO REV.0(ARMOR ON SHORE)"/>
      <sheetName val="CABLE"/>
      <sheetName val="MTO REV.2(ARMOR)"/>
      <sheetName val="SUM-BQ-REV.2"/>
      <sheetName val="nhap"/>
      <sheetName val="TL3-2002"/>
      <sheetName val="9015"/>
      <sheetName val="0502"/>
      <sheetName val="2213"/>
      <sheetName val="7270"/>
      <sheetName val="8672"/>
      <sheetName val="3027"/>
      <sheetName val="3810"/>
      <sheetName val="8523"/>
      <sheetName val="MAU"/>
      <sheetName val="XL4Poppy"/>
      <sheetName val="Hoan thanh"/>
      <sheetName val="Khoach"/>
      <sheetName val="hoan th 15"/>
      <sheetName val="Khoach 15"/>
      <sheetName val="HT 22"/>
      <sheetName val="KH 22"/>
      <sheetName val="KH29"/>
      <sheetName val="KH T8"/>
      <sheetName val="T11"/>
      <sheetName val="T10"/>
      <sheetName val="T8"/>
      <sheetName val="T7"/>
      <sheetName val="Kh48"/>
      <sheetName val="Ht 48"/>
      <sheetName val="Ht128"/>
      <sheetName val="ht12"/>
      <sheetName val="Kh 12"/>
      <sheetName val="ht 20-10"/>
      <sheetName val="ht 24-11"/>
      <sheetName val="kh20-1"/>
      <sheetName val="Ht 20-1"/>
      <sheetName val="KH 12-1"/>
      <sheetName val="HT 12-1"/>
      <sheetName val="KH 5-1"/>
      <sheetName val="HT 5-1"/>
      <sheetName val="Kh29-12"/>
      <sheetName val="Ht29-12"/>
      <sheetName val="KH22-12"/>
      <sheetName val="Ht 22-12"/>
      <sheetName val="KH15-12"/>
      <sheetName val="Ht 15-12"/>
      <sheetName val="kh 7-12"/>
      <sheetName val="ht 7-12"/>
      <sheetName val="kh 30-11"/>
      <sheetName val="ht 30-11"/>
      <sheetName val="kh24-11"/>
      <sheetName val="kh 17-11"/>
      <sheetName val="ht 17-11"/>
      <sheetName val="kh 10-11"/>
      <sheetName val="ht 10-11"/>
      <sheetName val="kh 2-11"/>
      <sheetName val="ht 02-11"/>
      <sheetName val="kh 27-10"/>
      <sheetName val="ht 27-10"/>
      <sheetName val="kh28-10"/>
      <sheetName val="Kh 6-10"/>
      <sheetName val="06-10"/>
      <sheetName val="29-9"/>
      <sheetName val="22-9"/>
      <sheetName val="16-9"/>
      <sheetName val="8-9"/>
      <sheetName val="1-9"/>
      <sheetName val="26-8"/>
      <sheetName val="n198"/>
      <sheetName val="kh128"/>
      <sheetName val="HT29"/>
      <sheetName val="chi tiet "/>
      <sheetName val="chi tiet huong"/>
      <sheetName val="TH"/>
      <sheetName val="TH (2)"/>
      <sheetName val="Sheet3"/>
      <sheetName val="kl"/>
      <sheetName val="Cauchinh"/>
      <sheetName val="Dongnai"/>
      <sheetName val="TKenh"/>
      <sheetName val="Mhang"/>
      <sheetName val="Duong"/>
      <sheetName val="Chop"/>
      <sheetName val="Huydong"/>
      <sheetName val="THop"/>
      <sheetName val="CtinhCT"/>
      <sheetName val="DBT(h)"/>
      <sheetName val="BP"/>
      <sheetName val="CTduong"/>
      <sheetName val="CTCHop"/>
      <sheetName val="asphal"/>
      <sheetName val="Gvua"/>
      <sheetName val="Sheet1"/>
      <sheetName val="Cmay"/>
      <sheetName val="VL (2)"/>
      <sheetName val="May (2)"/>
      <sheetName val="GVLBo"/>
      <sheetName val="XXXXXXXX"/>
      <sheetName val="Sheet5"/>
      <sheetName val="Sheet2"/>
      <sheetName val="KHQ II"/>
      <sheetName val="00000000"/>
      <sheetName val="Gia VL"/>
      <sheetName val="Bang gia ca may"/>
      <sheetName val="Bang luong CB"/>
      <sheetName val="Bang P.tich CT"/>
      <sheetName val="D.toan chi tiet"/>
      <sheetName val="Bang TH Dtoan"/>
      <sheetName val="Sheet4"/>
      <sheetName val="Sheet6"/>
      <sheetName val="Sheet7"/>
      <sheetName val="Sheet8"/>
      <sheetName val="Sheet9"/>
      <sheetName val="Sheet10"/>
      <sheetName val="Sheet11"/>
      <sheetName val="Sheet12"/>
      <sheetName val="Sheet13"/>
      <sheetName val="Sheet14"/>
      <sheetName val="Sheet15"/>
      <sheetName val="Sheet16"/>
      <sheetName val="Sheet17"/>
      <sheetName val="Sheet18"/>
      <sheetName val="Sheet19"/>
      <sheetName val="Sheet20"/>
      <sheetName val="Sheet21"/>
      <sheetName val="Sheet22"/>
      <sheetName val="Sheet23"/>
      <sheetName val="Sheet24"/>
      <sheetName val="Sheet25"/>
      <sheetName val="Sheet26"/>
      <sheetName val="Sheet27"/>
      <sheetName val="Sheet28"/>
      <sheetName val="Sheet29"/>
      <sheetName val="Sheet30"/>
      <sheetName val="CPV"/>
      <sheetName val="DGCM"/>
      <sheetName val="TL-I"/>
      <sheetName val="chitiet"/>
      <sheetName val="THG"/>
      <sheetName val="Che co"/>
      <sheetName val="chiet tinh che co"/>
      <sheetName val="ban cao"/>
      <sheetName val="Chiet tinh bancao"/>
      <sheetName val="ban cuon"/>
      <sheetName val="chiet tinh ban cuon"/>
      <sheetName val="ban lai"/>
      <sheetName val="chiet tinh ban lai"/>
      <sheetName val="na khoa"/>
      <sheetName val="chiet tinh nakhoa"/>
      <sheetName val="na ngam"/>
      <sheetName val="chiet tinh nangam"/>
      <sheetName val="chiet tinh phia lem"/>
      <sheetName val="phi lem"/>
      <sheetName val="VENDOR-QUKTES"/>
      <sheetName val="tong hop"/>
      <sheetName val="phan tich DG"/>
      <sheetName val="gia vat lieu"/>
      <sheetName val="gia xe may"/>
      <sheetName val="gia nhan cong"/>
      <sheetName val="XL4Test5"/>
      <sheetName val="HR SWGR &amp; MCC"/>
      <sheetName val="Congty"/>
      <sheetName val="VPPN"/>
      <sheetName val="XN74"/>
      <sheetName val="XN54"/>
      <sheetName val="XN33"/>
      <sheetName val="NK96"/>
      <sheetName val="5 nam (tach)"/>
      <sheetName val="5 nam (tach) (2)"/>
      <sheetName val="KH 2003"/>
      <sheetName val="10000000"/>
      <sheetName val="20000000"/>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DC1605"/>
      <sheetName val="DcnamTV"/>
      <sheetName val="ppnamdaibieu"/>
      <sheetName val="TyleAdreyanop"/>
      <sheetName val="ppAdreyanop"/>
      <sheetName val="ketqua"/>
      <sheetName val="maxminth"/>
      <sheetName val="km338+00-km338+100(2)"/>
      <sheetName val="km337+136-km337-350"/>
      <sheetName val="km346+600-km346+820 (2)"/>
      <sheetName val="km346+330-km346+600 (2)"/>
      <sheetName val="km346+00-km346+240 (2)"/>
      <sheetName val="km345+661-km345+000 (2)"/>
      <sheetName val="km345+661-km345+000"/>
      <sheetName val="km338+60-km338+130"/>
      <sheetName val="km338+176-km338+230"/>
      <sheetName val="km342+376.41- km342+520.29"/>
      <sheetName val="km338+439-km388+571.89"/>
      <sheetName val="km342+297.58-km342+376.41"/>
      <sheetName val="km338+571.89-km338+652"/>
      <sheetName val="km337+533.60-km338 (2)"/>
      <sheetName val="km341+275-km341+350"/>
      <sheetName val="km341+913-km341+963"/>
      <sheetName val="km341+1077 -km341+1177.61"/>
      <sheetName val="km341+612-341+682"/>
      <sheetName val="km345+400-km345+500 (3) (2)"/>
      <sheetName val="km345+400-km345+500 (6')"/>
      <sheetName val="km345+400-km345+500 (4)"/>
      <sheetName val="km345+400-km345+500 (9)"/>
      <sheetName val="km345+400-km345+500 (6)"/>
      <sheetName val="km342+520-km342+690 (2)"/>
      <sheetName val="km341.26-km341+200 (2)"/>
      <sheetName val="Duong cong vu hcm (2)"/>
      <sheetName val="Duong cong vu hcm (4)"/>
      <sheetName val="Duong cong vu hcm (5)"/>
      <sheetName val="Duong cong vu hcm (9)"/>
      <sheetName val="Duong cong vu hcm (4;) (2)"/>
      <sheetName val="Duong cong vu hcm (7)"/>
      <sheetName val="Duong cong vu hcm (8)"/>
      <sheetName val="Duong cong vu hcm (6)"/>
      <sheetName val="Duong cong vu hcm (3)"/>
      <sheetName val="Duong cong vu hcm (2;) (2)"/>
      <sheetName val="Duong cong vu hcm (9;) (2)"/>
      <sheetName val="Duong cong vu hcm (8;) (2)"/>
      <sheetName val="Duong cong vu hcm (7;) (2)"/>
      <sheetName val="Duong cong vu hcm (13;) (2)"/>
      <sheetName val="Duong cong vu hcm( Lmat;0) (2)"/>
      <sheetName val="Duong cong vu hcm( Lmat;1) (2)"/>
      <sheetName val="Duong cong vu hcm( Lmat;2)"/>
      <sheetName val="Duong cong vu hcm (10)"/>
      <sheetName val="Duong cong vu hcm (67)"/>
      <sheetName val="Duong cong vu hcm (11)"/>
      <sheetName val="Duong cong vu hcm (12)"/>
      <sheetName val="Duong cong vu hcm"/>
      <sheetName val="KT Cap phoi"/>
      <sheetName val="btnhtrung"/>
      <sheetName val="Dautu"/>
      <sheetName val="Dautu1"/>
      <sheetName val="BaDinh"/>
      <sheetName val="BaDinh1"/>
      <sheetName val="Nongnghiep"/>
      <sheetName val="Nongnghiep 1"/>
      <sheetName val="BaDinhvay"/>
      <sheetName val="BaDinhvay1"/>
      <sheetName val="Dautuvay"/>
      <sheetName val="BaDinhtrano"/>
      <sheetName val="Daututrano"/>
      <sheetName val="Tranodaihan"/>
      <sheetName val="Tranodaihan 1"/>
      <sheetName val="Daututhang6"/>
      <sheetName val="Daututhang7"/>
      <sheetName val="Daututhang8"/>
      <sheetName val="Daututhang9"/>
      <sheetName val="Daututhang10 "/>
      <sheetName val="Daututhang11"/>
      <sheetName val="Daututhang12"/>
      <sheetName val="BaDinhthang6"/>
      <sheetName val="BaDinhthang7"/>
      <sheetName val="BaDinhthang8"/>
      <sheetName val="BaDinhthang9"/>
      <sheetName val="BaDinhthang10"/>
      <sheetName val="BaDinhthang11"/>
      <sheetName val="BaDinhthang12"/>
      <sheetName val="Nongnghiep8"/>
      <sheetName val="Nongnghiep9"/>
      <sheetName val="Nongnghiep10"/>
      <sheetName val="Nongnghiep11"/>
      <sheetName val="Nongnghiep12"/>
      <sheetName val="Bangkevay"/>
      <sheetName val="UNCBD"/>
      <sheetName val="UNCNN"/>
      <sheetName val="UNCBD1"/>
      <sheetName val="ᄀ_x0000__x0000_䅀ᄀ_x0000__x0000_䅀ᄀ_x0000__x0000_䅀ᄀ_x0000__x0000_䅀ᄀ_x0000__x0000_䅀_x0000_䅀ᘀŀ_x0000_䅀ᘀŀ_x0000_䅀ᘀ"/>
      <sheetName val="ThietKe"/>
      <sheetName val="HoSoMT"/>
      <sheetName val="GiamSat"/>
      <sheetName val="ThamDinhTKKT"/>
      <sheetName val="ThamDinhDT"/>
      <sheetName val="QLDA"/>
      <sheetName val="TM"/>
      <sheetName val="TM (2)"/>
      <sheetName val="KPTH"/>
      <sheetName val="KPTH (2)"/>
      <sheetName val="Noi Suy"/>
      <sheetName val="Bia"/>
      <sheetName val="Bia (2)"/>
      <sheetName val="Gia NC"/>
      <sheetName val="00000001"/>
      <sheetName val="00000002"/>
      <sheetName val="30000000"/>
      <sheetName val="CTY CAU THANH THUY"/>
      <sheetName val="VINACONEX 15 A"/>
      <sheetName val="NNGT-XMHM2"/>
      <sheetName val="NNGT-XMNS CTXDSO 6(6)"/>
      <sheetName val="892"/>
      <sheetName val="NNGT-XMNS (2)"/>
      <sheetName val="NNGT-XMNS (3)"/>
      <sheetName val="NNGT-XMNS (4)"/>
      <sheetName val="NNGT-XMNS (5)"/>
      <sheetName val="NNGT-XMBS (2)"/>
      <sheetName val="NNGT-XMHM"/>
      <sheetName val="da-1x2 ru muout Tong thuy"/>
      <sheetName val="cat nam dan (4)"/>
      <sheetName val="cat nam dan (5)"/>
      <sheetName val="cat nghia dan(3)"/>
      <sheetName val="Km63 Ql8A"/>
      <sheetName val="BSQL8"/>
      <sheetName val="QL7t6"/>
      <sheetName val="BSQL7"/>
      <sheetName val="Dchau"/>
      <sheetName val="BSDien chau"/>
      <sheetName val="LTG"/>
      <sheetName val="L GT"/>
      <sheetName val="L lai xe"/>
      <sheetName val="XD1"/>
      <sheetName val="XD2"/>
      <sheetName val="XD3"/>
      <sheetName val="Xmay"/>
      <sheetName val="ong sang"/>
      <sheetName val="OS"/>
      <sheetName val="Thue ng"/>
      <sheetName val="THL"/>
      <sheetName val="Tr BH"/>
      <sheetName val="km66 ql8a"/>
      <sheetName val="Vuot ql1a"/>
      <sheetName val="BS vuot 1A"/>
      <sheetName val="Tru BH"/>
      <sheetName val="BSQL7A"/>
      <sheetName val="Suachua"/>
      <sheetName val="PhanTienXuan"/>
      <sheetName val="Quy"/>
      <sheetName val="NguyenHuyen"/>
      <sheetName val="LeVanDung"/>
      <sheetName val="Co gioi- Nam Mu"/>
      <sheetName val="Co gioi -Na Hang"/>
      <sheetName val="PVNA"/>
      <sheetName val="ToDien"/>
      <sheetName val="Le Thanh Buong"/>
      <sheetName val="B ay"/>
      <sheetName val="S y"/>
      <sheetName val="Gian tiep"/>
      <sheetName val="Ky Thuat"/>
      <sheetName val="Tonghop"/>
      <sheetName val="KM20-21"/>
      <sheetName val="KM21-22"/>
      <sheetName val="KM22-23"/>
      <sheetName val="KM23-24"/>
      <sheetName val="KM24-25"/>
      <sheetName val="KM25-26"/>
      <sheetName val="KM26-27"/>
      <sheetName val="KM27-28"/>
      <sheetName val="KM28-29"/>
      <sheetName val="TCB2km27-28(T)"/>
      <sheetName val="TCB2km27-28 (R)"/>
      <sheetName val="။H 12-1"/>
      <sheetName val="MTO REV_2_ARMOR_"/>
      <sheetName val="WEATHER P_x0003__x0000_OF LTG. &amp; ROD LTG."/>
      <sheetName val="Co quan TCT"/>
      <sheetName val="BOT"/>
      <sheetName val="BOT (PA chon)"/>
      <sheetName val="Yaly &amp; Ri Ninh"/>
      <sheetName val="Thuy dien Na Loi"/>
      <sheetName val="bang so sanh tong hop"/>
      <sheetName val="bang so sanh tong hop (ty le)"/>
      <sheetName val="thu nhap binh quan (2)"/>
      <sheetName val="dang huong"/>
      <sheetName val="phuong an 1"/>
      <sheetName val="phuong an 1 (2)"/>
      <sheetName val="phuong an2"/>
      <sheetName val="tong hop BQ"/>
      <sheetName val="Binhquan3"/>
      <sheetName val="tong hop BQ-1"/>
      <sheetName val="phuong an chon"/>
      <sheetName val="bang so sanh tong hop ( PA chon"/>
      <sheetName val="dang ap dung"/>
      <sheetName val="bang tong hop (dang huong)"/>
      <sheetName val="ᄀ??䅀ᄀ??䅀ᄀ??䅀ᄀ??䅀ᄀ??䅀?䅀ᘀŀ?䅀ᘀŀ?䅀ᘀ"/>
      <sheetName val="WEATHER P_x0003_?OF LTG. &amp; ROD LTG."/>
      <sheetName val="RUILDING ELE."/>
      <sheetName val="20000000_x0000__x0000__x0000__x0000__x0000__x0000__x0000__x0000__x0000__x0000__x0000_♸Ģ_x0000__x0004__x0000__x0000__x0000__x0000__x0000__x0000_怨Ģ"/>
      <sheetName val="TH-CD"/>
      <sheetName val="TH-CDB"/>
      <sheetName val="KL-CD"/>
      <sheetName val="chiakhoi"/>
      <sheetName val="CDP3"/>
      <sheetName val="CD7"/>
      <sheetName val="CD6"/>
      <sheetName val="CD5"/>
      <sheetName val="CD4"/>
      <sheetName val="CD3"/>
      <sheetName val="CD2"/>
      <sheetName val="CD1"/>
      <sheetName val="CDP4"/>
      <sheetName val="CDB5"/>
      <sheetName val="CDB4"/>
      <sheetName val="CDB3"/>
      <sheetName val="CDB2"/>
      <sheetName val="CDB1"/>
      <sheetName val="CDP4(KT)"/>
      <sheetName val="CDB5(KT)"/>
      <sheetName val="CDB4(KT)"/>
      <sheetName val="CDB3(KT)"/>
      <sheetName val="CDB2(KT)"/>
      <sheetName val="CDB1(KT)"/>
      <sheetName val="TK111"/>
      <sheetName val="thang 1"/>
      <sheetName val="Thang 2"/>
      <sheetName val="thang 3"/>
      <sheetName val="thang 4"/>
      <sheetName val="thang 5"/>
      <sheetName val="thang 6"/>
      <sheetName val="thang 7"/>
      <sheetName val="Sheet!4"/>
      <sheetName val="[99Q3299(REV.1).xls"/>
      <sheetName val="TH4"/>
      <sheetName val="TB4"/>
      <sheetName val="CT4"/>
      <sheetName val="CT3"/>
      <sheetName val="TH3"/>
      <sheetName val="TB3"/>
      <sheetName val="CT2"/>
      <sheetName val="TH2"/>
      <sheetName val="TB2"/>
      <sheetName val="CT1"/>
      <sheetName val="TH1"/>
      <sheetName val="TB1"/>
      <sheetName val="chiet tinhçan cuon"/>
      <sheetName val="Hoan ã,anh"/>
      <sheetName val="gia nhan cong_x0000__x0000__x0000__x0000__x0000__x0000__x0000__x0000__x0000__x0000__x0000__x0000_傰_x0000__x0004__x0000__x0000_"/>
      <sheetName val="DTCT"/>
      <sheetName val="PTVT"/>
      <sheetName val="THDT"/>
      <sheetName val="THVT"/>
      <sheetName val="THGT"/>
      <sheetName val="Duong cong vu hci (9;) (2)"/>
      <sheetName val="NC"/>
      <sheetName val="dgnc1"/>
      <sheetName val="Gia VL den chan CT"/>
      <sheetName val="VL"/>
      <sheetName val="Khoi_Luong"/>
      <sheetName val="Don_Gia"/>
      <sheetName val="TB"/>
      <sheetName val="BT-Vua"/>
      <sheetName val="PHU LUC"/>
      <sheetName val=""/>
      <sheetName val="DT"/>
      <sheetName val="CP"/>
      <sheetName val="BCT6"/>
      <sheetName val="TK 911"/>
      <sheetName val="TK 711"/>
      <sheetName val="TK 632"/>
      <sheetName val="TK642"/>
      <sheetName val="TK627"/>
      <sheetName val="TK623"/>
      <sheetName val="TK622"/>
      <sheetName val="TK621"/>
      <sheetName val="Chi tiet 511"/>
      <sheetName val="TK 511"/>
      <sheetName val="TK421"/>
      <sheetName val="TK411"/>
      <sheetName val="TK 342 ( thue T.C )"/>
      <sheetName val="TK338"/>
      <sheetName val="Phat sinh 2005"/>
      <sheetName val="TK334"/>
      <sheetName val="TK333"/>
      <sheetName val="TK331"/>
      <sheetName val="TK 341vay dai han "/>
      <sheetName val="TK311"/>
      <sheetName val="TK 214"/>
      <sheetName val="TK 212"/>
      <sheetName val="Chi tiet TK 211"/>
      <sheetName val="TK 211"/>
      <sheetName val="TK 154"/>
      <sheetName val="TK153"/>
      <sheetName val="Chi tiet TK 152"/>
      <sheetName val="Can Doi TK"/>
      <sheetName val="TK 152"/>
      <sheetName val="Chung tu ghi so "/>
      <sheetName val="TK 142"/>
      <sheetName val="TK 141"/>
      <sheetName val="TK 133"/>
      <sheetName val="Chi tiet TK131"/>
      <sheetName val="TK 131"/>
      <sheetName val="TK 112"/>
      <sheetName val="TK 111"/>
      <sheetName val="Phieu thu"/>
      <sheetName val="Phieu chi "/>
      <sheetName val="Phieu nhap VTu "/>
      <sheetName val="Phieu xuat VTu"/>
      <sheetName val="Can doi vat tu nhap xuat "/>
      <sheetName val="Vat tu nhapxuat nam 2005"/>
      <sheetName val="Ca may can dung nam 2005"/>
      <sheetName val="Vat Tu can cho CT nam 2005"/>
      <sheetName val="HD thu mua hang NLS "/>
      <sheetName val="HD thu mua cat soi "/>
      <sheetName val="TLy HD mua ban "/>
      <sheetName val="Bien ban Nthu GK"/>
      <sheetName val="T. Ly HD giao khoan "/>
      <sheetName val="Hop dong giao khoan"/>
      <sheetName val="giay tam ung "/>
      <sheetName val="Bang ke T.toan "/>
      <sheetName val="Hoa don ban hang "/>
      <sheetName val="Bang phan bo tien luong 2005"/>
      <sheetName val="Bang cham cong "/>
      <sheetName val="Bang T.T Luong CB chu Chot2005"/>
      <sheetName val="Bang T.T luong CN lai xe"/>
      <sheetName val="Bang thanh toan luong 2005"/>
      <sheetName val="Nhan cong cho CT nam 2005"/>
      <sheetName val="Dinh Muc tieu hao VL 2005"/>
      <sheetName val="Dang Ky chi tiet KH 2005"/>
      <sheetName val="Bang phan bo NVL nam 2005"/>
      <sheetName val="Bang phan bo K.Hao 2005"/>
      <sheetName val="Dang Ky Khau hao 2005"/>
      <sheetName val="Phu luc so 3( TNDN)"/>
      <sheetName val="PhuLuc so 1(TNDN)"/>
      <sheetName val="Mau so 04 TNDN"/>
      <sheetName val="Mau so 02C"/>
      <sheetName val="Mau so 02B"/>
      <sheetName val="Mau so 02A"/>
      <sheetName val="Mau 01B"/>
      <sheetName val="To khai Mau 11"/>
      <sheetName val="Don xin khat nop thue nam 04"/>
      <sheetName val="Su dung hoa don mau 26"/>
      <sheetName val="QToan hoa don "/>
      <sheetName val="Mau so 01"/>
      <sheetName val="Mau so 02"/>
      <sheetName val="THONG TIN"/>
      <sheetName val="NHAP LIEU (2)"/>
      <sheetName val="NHAP LIEU"/>
      <sheetName val="MTO REV..............nRE)"/>
      <sheetName val="ᄀ"/>
      <sheetName val="DMKH-SXKD"/>
      <sheetName val="NKC"/>
      <sheetName val="CDSPS"/>
      <sheetName val="SOCAI- Tai khoan"/>
      <sheetName val="SOCAI-tieu khoan"/>
      <sheetName val="THOP CONG NO"/>
      <sheetName val="CHI TIET NO"/>
      <sheetName val="KQKD"/>
      <sheetName val="CAN DOI KT"/>
      <sheetName val="LCTT"/>
      <sheetName val="NV NGAN SACH"/>
      <sheetName val="THUE GTGT"/>
      <sheetName val="QT THUE"/>
      <sheetName val="QT THUE CHI TIET"/>
      <sheetName val="Bang tinh GTSP"/>
      <sheetName val="TMmoi"/>
      <sheetName val="Chi tiet Mau 03 ( mua vao )"/>
      <sheetName val="Mau so 03"/>
      <sheetName val="Mau so 04"/>
      <sheetName val="Mau 05"/>
      <sheetName val="De nghi giai dap ve thue "/>
      <sheetName val="the duc"/>
      <sheetName val="Bao cao thong ke "/>
      <sheetName val="Phieu DTra Van Tai ( 01 TKe )"/>
      <sheetName val="LTO REV.2(ARMOR)"/>
      <sheetName val="J259 Base "/>
      <sheetName val="BC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sheetData sheetId="113"/>
      <sheetData sheetId="114"/>
      <sheetData sheetId="115"/>
      <sheetData sheetId="116"/>
      <sheetData sheetId="117" refreshError="1"/>
      <sheetData sheetId="118" refreshError="1"/>
      <sheetData sheetId="119"/>
      <sheetData sheetId="120"/>
      <sheetData sheetId="121"/>
      <sheetData sheetId="122"/>
      <sheetData sheetId="123"/>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refreshError="1"/>
      <sheetData sheetId="173"/>
      <sheetData sheetId="174"/>
      <sheetData sheetId="175"/>
      <sheetData sheetId="176"/>
      <sheetData sheetId="177"/>
      <sheetData sheetId="178"/>
      <sheetData sheetId="179" refreshError="1"/>
      <sheetData sheetId="180"/>
      <sheetData sheetId="181"/>
      <sheetData sheetId="182"/>
      <sheetData sheetId="183"/>
      <sheetData sheetId="184"/>
      <sheetData sheetId="185"/>
      <sheetData sheetId="186" refreshError="1"/>
      <sheetData sheetId="187" refreshError="1"/>
      <sheetData sheetId="188" refreshError="1"/>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refreshError="1"/>
      <sheetData sheetId="276" refreshError="1"/>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refreshError="1"/>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refreshError="1"/>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refreshError="1"/>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refreshError="1"/>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refreshError="1"/>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refreshError="1"/>
      <sheetData sheetId="597"/>
      <sheetData sheetId="598"/>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itimc"/>
      <sheetName val="dtxl"/>
      <sheetName val="thopxlc"/>
      <sheetName val="thxlk"/>
      <sheetName val="vldien"/>
      <sheetName val="vlcaqu"/>
      <sheetName val="dien"/>
      <sheetName val="vcdd"/>
      <sheetName val="vcdn"/>
      <sheetName val="beton"/>
      <sheetName val="cpdbu"/>
      <sheetName val="chenh"/>
      <sheetName val="dg1"/>
      <sheetName val="ESTI."/>
      <sheetName val="DI-ESTI"/>
      <sheetName val="Sheet1"/>
      <sheetName val="Sheet2"/>
      <sheetName val="Sheet3"/>
      <sheetName val="00000000"/>
      <sheetName val=""/>
      <sheetName val="TMDT1"/>
      <sheetName val="CFXL"/>
      <sheetName val="THTB"/>
      <sheetName val="THCFK"/>
      <sheetName val="KLC"/>
      <sheetName val="Pvon_laivay"/>
      <sheetName val="Khaitoan"/>
      <sheetName val="DZ"/>
      <sheetName val="MSTB"/>
      <sheetName val="CFTK"/>
      <sheetName val="CFTV"/>
      <sheetName val="DGTH"/>
      <sheetName val="VLHTXL"/>
      <sheetName val="KTDA"/>
      <sheetName val="KTCAT"/>
      <sheetName val="Cuoc"/>
      <sheetName val="LuongZaHung"/>
      <sheetName val="MTC"/>
      <sheetName val="Gia-NSang"/>
      <sheetName val="CP tr-tron"/>
      <sheetName val="CTDG"/>
      <sheetName val="ML"/>
      <sheetName val="KLSSanh"/>
      <sheetName val="SosanhPA"/>
      <sheetName val="Phanvon"/>
      <sheetName val="&lt;oin&gt;"/>
      <sheetName val="5"/>
      <sheetName val="XD"/>
      <sheetName val="6"/>
      <sheetName val="KL"/>
      <sheetName val="NCKT"/>
      <sheetName val="VLP"/>
      <sheetName val="Luong"/>
      <sheetName val="Tro giup"/>
      <sheetName val="DZ 0.4"/>
      <sheetName val="TH-XL"/>
      <sheetName val="CaMay"/>
      <sheetName val="DGiaT"/>
      <sheetName val="DGiaTN"/>
      <sheetName val="TT"/>
      <sheetName val="MTL(AG)"/>
      <sheetName val="MTL$-INTER"/>
      <sheetName val="dongia"/>
      <sheetName val="XL4Poppy"/>
      <sheetName val="DZ 35"/>
      <sheetName val="Cto"/>
      <sheetName val="TT0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5%"/>
      <sheetName val="TOKHAI"/>
      <sheetName val="10%"/>
      <sheetName val="Sheet1"/>
      <sheetName val="XL4Poppy"/>
    </sheetNames>
    <sheetDataSet>
      <sheetData sheetId="0" refreshError="1"/>
      <sheetData sheetId="1" refreshError="1"/>
      <sheetData sheetId="2" refreshError="1"/>
      <sheetData sheetId="3" refreshError="1"/>
      <sheetData sheetId="4"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u 02"/>
      <sheetName val="mau 05"/>
      <sheetName val="ctgs09"/>
      <sheetName val="CT-GSBRA"/>
      <sheetName val="Sheet5"/>
      <sheetName val="mau 04"/>
      <sheetName val="Mau 01"/>
      <sheetName val="Mau 03"/>
      <sheetName val="XL4Poppy"/>
      <sheetName val="Tonghop (20)"/>
      <sheetName val="Tonghop (19)"/>
      <sheetName val="Tonghop (18)"/>
      <sheetName val="Tonghop (17)"/>
      <sheetName val="Tonghop (16)"/>
      <sheetName val="Tonghop (15)"/>
      <sheetName val="Tonghop (14)"/>
      <sheetName val="PNT-HHT"/>
      <sheetName val="DD"/>
      <sheetName val="LHP"/>
      <sheetName val="THD"/>
      <sheetName val="TPhu"/>
      <sheetName val="QL1A"/>
      <sheetName val="NL-DH"/>
      <sheetName val="THT"/>
      <sheetName val="TCV"/>
      <sheetName val="CD"/>
      <sheetName val="NTH"/>
      <sheetName val="HV"/>
      <sheetName val="Tonghop"/>
      <sheetName val="TTD II"/>
      <sheetName val="Sheet2"/>
      <sheetName val="Sheet3"/>
      <sheetName val="T09"/>
      <sheetName val="TT3108"/>
      <sheetName val="TBH"/>
      <sheetName val="Tonghop (2)"/>
      <sheetName val="tt29"/>
      <sheetName val="XXXXXXXX"/>
      <sheetName val="HN"/>
      <sheetName val="SGD"/>
      <sheetName val="LB"/>
      <sheetName val="HY"/>
      <sheetName val="BN"/>
      <sheetName val="HD"/>
      <sheetName val="TH"/>
      <sheetName val="LS"/>
      <sheetName val="HP"/>
      <sheetName val="Toan KVMB"/>
      <sheetName val="Toan KVMB (2)"/>
      <sheetName val="00 - TH Ke hoach 2007"/>
      <sheetName val="01-Nguon von"/>
      <sheetName val="02-Lai suat"/>
      <sheetName val="03-Tai chinh"/>
      <sheetName val="04-Tien luong"/>
      <sheetName val="4.1-Tien luong MRML"/>
      <sheetName val="05-Chi tai san"/>
      <sheetName val="5.1-Chi tai san TSCD"/>
      <sheetName val="5.2-Chi tai san CCLD"/>
      <sheetName val="06-Kinh doanh khac"/>
      <sheetName val="07-Mo rong mang luoi"/>
      <sheetName val="08-Du phong"/>
      <sheetName val="gia vt,nc,ma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 DZ35"/>
      <sheetName val="BT DZ35"/>
      <sheetName val="TH DZ35"/>
      <sheetName val="TT TBA"/>
      <sheetName val="BT TBA"/>
      <sheetName val="TH TBA"/>
      <sheetName val="VC"/>
      <sheetName val="THTBo"/>
      <sheetName val="tomat"/>
      <sheetName val="XL4Poppy"/>
      <sheetName val="Cong"/>
      <sheetName val="Thongso"/>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3"/>
      <sheetName val="Sheet4"/>
      <sheetName val="Sheet5"/>
      <sheetName val="CTIET"/>
      <sheetName val="VTHTXL"/>
      <sheetName val="VCTC"/>
      <sheetName val="GTBT"/>
      <sheetName val="THKP"/>
      <sheetName val="COTTHEP"/>
      <sheetName val="VTCTYCAP"/>
      <sheetName val="daodat"/>
      <sheetName val="Sheet14"/>
      <sheetName val="TIEUHAO"/>
      <sheetName val="TLUONG"/>
      <sheetName val="DKVC"/>
      <sheetName val="Sheet6"/>
      <sheetName val="BIA"/>
      <sheetName val="QTVT"/>
      <sheetName val="XXXXXXXX"/>
      <sheetName val="XXXXXXX0"/>
      <sheetName val="diachi"/>
      <sheetName val="Sheet2"/>
      <sheetName val="DZ 0.4"/>
      <sheetName val="KB"/>
      <sheetName val="TT DZ35"/>
      <sheetName val="4"/>
      <sheetName val="NSL"/>
      <sheetName val="TT-TBA"/>
      <sheetName val="T.Tinh"/>
      <sheetName val="chitimc"/>
      <sheetName val="gVL"/>
    </sheetNames>
    <sheetDataSet>
      <sheetData sheetId="0"/>
      <sheetData sheetId="1" refreshError="1">
        <row r="2">
          <cell r="A2" t="str">
            <v xml:space="preserve">§¸ 4x6 </v>
          </cell>
          <cell r="B2" t="str">
            <v>Xi m¨ng PC-30</v>
          </cell>
          <cell r="C2" t="str">
            <v xml:space="preserve">C¸t vµng </v>
          </cell>
          <cell r="D2" t="str">
            <v>§¸</v>
          </cell>
          <cell r="E2" t="str">
            <v>Xi m¨ng PC-40 nghi s¬n</v>
          </cell>
          <cell r="F2" t="str">
            <v>Xi m¨ng PC-40 nghi s¬n</v>
          </cell>
          <cell r="G2" t="str">
            <v xml:space="preserve">C¸t vµng </v>
          </cell>
          <cell r="H2" t="str">
            <v>§¸</v>
          </cell>
          <cell r="I2" t="str">
            <v xml:space="preserve">C¸t vµng </v>
          </cell>
          <cell r="J2" t="str">
            <v>Xi m¨ng PC-40 kim ®Ønh</v>
          </cell>
          <cell r="K2" t="str">
            <v xml:space="preserve">C¸t vµng </v>
          </cell>
          <cell r="L2" t="str">
            <v>§¸</v>
          </cell>
        </row>
        <row r="3">
          <cell r="A3" t="str">
            <v>M50</v>
          </cell>
          <cell r="B3">
            <v>138.38</v>
          </cell>
          <cell r="C3">
            <v>0.442</v>
          </cell>
          <cell r="D3">
            <v>0.78</v>
          </cell>
          <cell r="E3" t="str">
            <v>M50</v>
          </cell>
          <cell r="F3">
            <v>138.38</v>
          </cell>
          <cell r="G3">
            <v>0.442</v>
          </cell>
          <cell r="H3">
            <v>0.78</v>
          </cell>
          <cell r="I3" t="str">
            <v>M50</v>
          </cell>
          <cell r="J3">
            <v>138.38</v>
          </cell>
          <cell r="K3">
            <v>0.442</v>
          </cell>
          <cell r="L3">
            <v>0.78</v>
          </cell>
        </row>
        <row r="4">
          <cell r="A4" t="str">
            <v>M200</v>
          </cell>
          <cell r="B4">
            <v>320</v>
          </cell>
          <cell r="C4">
            <v>0.44900000000000001</v>
          </cell>
          <cell r="D4">
            <v>0.86099999999999999</v>
          </cell>
          <cell r="E4" t="str">
            <v>M200</v>
          </cell>
          <cell r="F4">
            <v>289</v>
          </cell>
          <cell r="G4">
            <v>0.56999999999999995</v>
          </cell>
          <cell r="H4">
            <v>0.82</v>
          </cell>
          <cell r="I4" t="str">
            <v>M200</v>
          </cell>
          <cell r="J4">
            <v>297</v>
          </cell>
          <cell r="K4">
            <v>0.56000000000000005</v>
          </cell>
          <cell r="L4">
            <v>0.83</v>
          </cell>
        </row>
        <row r="5">
          <cell r="A5" t="str">
            <v>M250</v>
          </cell>
          <cell r="B5">
            <v>380</v>
          </cell>
          <cell r="C5">
            <v>0.43099999999999999</v>
          </cell>
          <cell r="D5">
            <v>0.84</v>
          </cell>
          <cell r="E5" t="str">
            <v>M300</v>
          </cell>
          <cell r="F5">
            <v>423</v>
          </cell>
          <cell r="G5">
            <v>0.432</v>
          </cell>
          <cell r="H5">
            <v>0.83199999999999996</v>
          </cell>
          <cell r="I5" t="str">
            <v>M300</v>
          </cell>
          <cell r="J5">
            <v>453</v>
          </cell>
          <cell r="K5">
            <v>0.41599999999999998</v>
          </cell>
          <cell r="L5">
            <v>0.82799999999999996</v>
          </cell>
        </row>
        <row r="6">
          <cell r="A6" t="str">
            <v>M300</v>
          </cell>
          <cell r="B6">
            <v>450</v>
          </cell>
          <cell r="C6">
            <v>0.39300000000000002</v>
          </cell>
          <cell r="D6">
            <v>0.83199999999999996</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Code-AC70-55daN"/>
    </sheetNames>
    <definedNames>
      <definedName name="_ChonSoDo" refersTo="='Code'!$B$5:$K$18"/>
      <definedName name="_MongDo" refersTo="='Code'!$A$64:$J$70"/>
      <definedName name="_SoDo" refersTo="='Code'!$A$23:$O$44"/>
    </definedNames>
    <sheetDataSet>
      <sheetData sheetId="0" refreshError="1">
        <row r="5">
          <cell r="B5" t="str">
            <v>G90</v>
          </cell>
          <cell r="C5" t="str">
            <v>NG3T</v>
          </cell>
          <cell r="D5" t="str">
            <v>NGII2D</v>
          </cell>
          <cell r="E5" t="str">
            <v>NGII2D</v>
          </cell>
          <cell r="F5" t="str">
            <v>NGII2D</v>
          </cell>
          <cell r="G5" t="str">
            <v>NGII2A</v>
          </cell>
          <cell r="H5" t="str">
            <v>NGII2A</v>
          </cell>
          <cell r="I5" t="str">
            <v>NGII2A</v>
          </cell>
          <cell r="J5" t="str">
            <v>NGII2A</v>
          </cell>
          <cell r="K5" t="str">
            <v>NGII2</v>
          </cell>
        </row>
        <row r="6">
          <cell r="B6" t="str">
            <v>G60</v>
          </cell>
          <cell r="C6" t="str">
            <v>NG3T</v>
          </cell>
          <cell r="D6" t="str">
            <v>NGII1D</v>
          </cell>
          <cell r="E6" t="str">
            <v>NGII1D</v>
          </cell>
          <cell r="F6" t="str">
            <v>NGII1B</v>
          </cell>
          <cell r="G6" t="str">
            <v>NGII1A</v>
          </cell>
          <cell r="H6" t="str">
            <v>NG3</v>
          </cell>
          <cell r="I6" t="str">
            <v>NG3</v>
          </cell>
          <cell r="J6" t="str">
            <v>NG3</v>
          </cell>
          <cell r="K6" t="str">
            <v>NG2</v>
          </cell>
        </row>
        <row r="7">
          <cell r="B7" t="str">
            <v>G45</v>
          </cell>
          <cell r="C7" t="str">
            <v>NG3T</v>
          </cell>
          <cell r="D7" t="str">
            <v>NGII1D</v>
          </cell>
          <cell r="E7" t="str">
            <v>NGII1B</v>
          </cell>
          <cell r="F7" t="str">
            <v>NGII1B</v>
          </cell>
          <cell r="G7" t="str">
            <v>NGII1A</v>
          </cell>
          <cell r="H7" t="str">
            <v>NG3</v>
          </cell>
          <cell r="I7" t="str">
            <v>NG3</v>
          </cell>
          <cell r="J7" t="str">
            <v>NG2</v>
          </cell>
          <cell r="K7" t="str">
            <v>NG2</v>
          </cell>
        </row>
        <row r="8">
          <cell r="B8" t="str">
            <v>G15</v>
          </cell>
          <cell r="C8" t="str">
            <v>NG3T</v>
          </cell>
          <cell r="D8" t="str">
            <v>NGII1B</v>
          </cell>
          <cell r="E8" t="str">
            <v>NGII1B</v>
          </cell>
          <cell r="F8" t="str">
            <v>NGII1B</v>
          </cell>
          <cell r="G8" t="str">
            <v>NGII1A</v>
          </cell>
          <cell r="H8" t="str">
            <v>NG2</v>
          </cell>
          <cell r="I8" t="str">
            <v>NG2</v>
          </cell>
          <cell r="J8" t="str">
            <v>NG2</v>
          </cell>
          <cell r="K8" t="str">
            <v>NG2</v>
          </cell>
        </row>
        <row r="9">
          <cell r="B9" t="str">
            <v>G5</v>
          </cell>
          <cell r="C9" t="str">
            <v>NG3T</v>
          </cell>
          <cell r="D9" t="str">
            <v>NGII1B</v>
          </cell>
          <cell r="E9" t="str">
            <v>NGII1B</v>
          </cell>
          <cell r="F9" t="str">
            <v>NGII1B</v>
          </cell>
          <cell r="G9" t="str">
            <v>NGII1A</v>
          </cell>
          <cell r="H9" t="str">
            <v>NG1</v>
          </cell>
          <cell r="I9" t="str">
            <v>NG1</v>
          </cell>
          <cell r="J9" t="str">
            <v>NG1</v>
          </cell>
          <cell r="K9" t="str">
            <v>NG1</v>
          </cell>
        </row>
        <row r="10">
          <cell r="B10" t="str">
            <v>G</v>
          </cell>
          <cell r="C10" t="e">
            <v>#N/A</v>
          </cell>
          <cell r="D10" t="e">
            <v>#N/A</v>
          </cell>
          <cell r="E10" t="e">
            <v>#N/A</v>
          </cell>
          <cell r="F10" t="e">
            <v>#N/A</v>
          </cell>
          <cell r="G10" t="e">
            <v>#N/A</v>
          </cell>
          <cell r="H10" t="e">
            <v>#N/A</v>
          </cell>
          <cell r="I10" t="e">
            <v>#N/A</v>
          </cell>
          <cell r="J10" t="e">
            <v>#N/A</v>
          </cell>
          <cell r="K10" t="e">
            <v>#N/A</v>
          </cell>
        </row>
        <row r="11">
          <cell r="B11" t="str">
            <v>T</v>
          </cell>
          <cell r="C11" t="str">
            <v>NT3T</v>
          </cell>
          <cell r="D11" t="str">
            <v>NTII</v>
          </cell>
          <cell r="E11" t="str">
            <v>NTII</v>
          </cell>
          <cell r="F11" t="str">
            <v>NTII</v>
          </cell>
          <cell r="G11" t="str">
            <v>NTII</v>
          </cell>
          <cell r="H11" t="str">
            <v>NT</v>
          </cell>
          <cell r="I11" t="str">
            <v>NT</v>
          </cell>
          <cell r="J11" t="str">
            <v>NT</v>
          </cell>
          <cell r="K11" t="str">
            <v>NT</v>
          </cell>
        </row>
        <row r="12">
          <cell r="B12" t="str">
            <v>C</v>
          </cell>
          <cell r="C12" t="str">
            <v>NC3T</v>
          </cell>
          <cell r="D12" t="str">
            <v>NCII</v>
          </cell>
          <cell r="E12" t="str">
            <v>NCII</v>
          </cell>
          <cell r="F12" t="str">
            <v>NCII</v>
          </cell>
          <cell r="G12" t="str">
            <v>NCII</v>
          </cell>
          <cell r="H12" t="str">
            <v>NC</v>
          </cell>
          <cell r="I12" t="str">
            <v>NC</v>
          </cell>
          <cell r="J12" t="str">
            <v>NC</v>
          </cell>
          <cell r="K12" t="str">
            <v>NC</v>
          </cell>
        </row>
        <row r="13">
          <cell r="B13" t="str">
            <v>V</v>
          </cell>
          <cell r="C13" t="e">
            <v>#N/A</v>
          </cell>
          <cell r="D13" t="e">
            <v>#N/A</v>
          </cell>
          <cell r="E13" t="e">
            <v>#N/A</v>
          </cell>
          <cell r="F13" t="e">
            <v>#N/A</v>
          </cell>
          <cell r="G13" t="e">
            <v>#N/A</v>
          </cell>
          <cell r="H13" t="str">
            <v>V</v>
          </cell>
          <cell r="I13" t="str">
            <v>V</v>
          </cell>
          <cell r="J13" t="str">
            <v>V</v>
          </cell>
          <cell r="K13" t="str">
            <v>V</v>
          </cell>
        </row>
        <row r="14">
          <cell r="B14" t="str">
            <v>D</v>
          </cell>
          <cell r="C14" t="e">
            <v>#N/A</v>
          </cell>
          <cell r="D14" t="e">
            <v>#N/A</v>
          </cell>
          <cell r="E14" t="e">
            <v>#N/A</v>
          </cell>
          <cell r="F14" t="e">
            <v>#N/A</v>
          </cell>
          <cell r="G14" t="e">
            <v>#N/A</v>
          </cell>
          <cell r="H14" t="str">
            <v>D1</v>
          </cell>
          <cell r="I14" t="str">
            <v>D1</v>
          </cell>
          <cell r="J14" t="str">
            <v>D1</v>
          </cell>
          <cell r="K14" t="str">
            <v>D1</v>
          </cell>
        </row>
        <row r="15">
          <cell r="B15" t="str">
            <v>CD</v>
          </cell>
          <cell r="C15" t="e">
            <v>#N/A</v>
          </cell>
          <cell r="D15" t="str">
            <v>CD</v>
          </cell>
          <cell r="E15" t="str">
            <v>CD</v>
          </cell>
          <cell r="F15" t="str">
            <v>CD</v>
          </cell>
          <cell r="G15" t="str">
            <v>CD</v>
          </cell>
          <cell r="H15" t="str">
            <v>CD</v>
          </cell>
          <cell r="I15" t="str">
            <v>CD</v>
          </cell>
          <cell r="J15" t="str">
            <v>CD</v>
          </cell>
          <cell r="K15" t="str">
            <v>CD</v>
          </cell>
        </row>
        <row r="16">
          <cell r="I16">
            <v>0</v>
          </cell>
        </row>
        <row r="17">
          <cell r="I17">
            <v>0</v>
          </cell>
        </row>
        <row r="18">
          <cell r="I18">
            <v>0</v>
          </cell>
        </row>
        <row r="23">
          <cell r="A23" t="str">
            <v>CD</v>
          </cell>
          <cell r="B23" t="str">
            <v>NCD</v>
          </cell>
          <cell r="C23">
            <v>2</v>
          </cell>
          <cell r="D23" t="str">
            <v>B</v>
          </cell>
          <cell r="E23" t="str">
            <v>XCD-35</v>
          </cell>
          <cell r="F23" t="str">
            <v>XNII35-C</v>
          </cell>
          <cell r="G23" t="str">
            <v>2MN15-5</v>
          </cell>
          <cell r="I23" t="str">
            <v>2DN16</v>
          </cell>
          <cell r="K23" t="str">
            <v>4S?-35</v>
          </cell>
          <cell r="L23" t="str">
            <v>6CN-35</v>
          </cell>
          <cell r="N23" t="str">
            <v>6CC</v>
          </cell>
          <cell r="O23" t="str">
            <v>G?-35</v>
          </cell>
        </row>
        <row r="24">
          <cell r="A24" t="str">
            <v>D1</v>
          </cell>
          <cell r="B24" t="str">
            <v>?T</v>
          </cell>
          <cell r="D24" t="str">
            <v>B</v>
          </cell>
          <cell r="E24" t="str">
            <v>X?35-1L</v>
          </cell>
          <cell r="G24" t="str">
            <v/>
          </cell>
          <cell r="K24" t="str">
            <v>3S?-35</v>
          </cell>
          <cell r="L24">
            <v>0</v>
          </cell>
          <cell r="N24">
            <v>0</v>
          </cell>
          <cell r="O24" t="str">
            <v/>
          </cell>
        </row>
        <row r="25">
          <cell r="A25" t="str">
            <v>V</v>
          </cell>
          <cell r="B25" t="str">
            <v>?V</v>
          </cell>
          <cell r="D25" t="str">
            <v>B</v>
          </cell>
          <cell r="E25" t="str">
            <v>X?V35-1L</v>
          </cell>
          <cell r="G25" t="str">
            <v/>
          </cell>
          <cell r="K25" t="str">
            <v>6S?-35</v>
          </cell>
          <cell r="L25">
            <v>0</v>
          </cell>
          <cell r="N25" t="str">
            <v>6CC</v>
          </cell>
          <cell r="O25" t="str">
            <v/>
          </cell>
        </row>
        <row r="26">
          <cell r="A26" t="str">
            <v>DG</v>
          </cell>
          <cell r="B26" t="str">
            <v>?G</v>
          </cell>
          <cell r="D26" t="str">
            <v>B</v>
          </cell>
          <cell r="E26" t="str">
            <v>X?G35-1L</v>
          </cell>
          <cell r="K26" t="str">
            <v>6S?-35</v>
          </cell>
          <cell r="L26">
            <v>0</v>
          </cell>
          <cell r="N26" t="str">
            <v>6CC</v>
          </cell>
          <cell r="O26" t="str">
            <v/>
          </cell>
        </row>
        <row r="27">
          <cell r="A27" t="str">
            <v>NG1</v>
          </cell>
          <cell r="B27" t="str">
            <v>NG</v>
          </cell>
          <cell r="D27" t="str">
            <v>C</v>
          </cell>
          <cell r="E27" t="str">
            <v>XN35-1L</v>
          </cell>
          <cell r="F27" t="str">
            <v>CDN-2</v>
          </cell>
          <cell r="G27" t="str">
            <v>MN15-5</v>
          </cell>
          <cell r="I27" t="str">
            <v>DN16</v>
          </cell>
          <cell r="K27" t="str">
            <v>S?-35</v>
          </cell>
          <cell r="L27" t="str">
            <v>6CN-35</v>
          </cell>
          <cell r="N27" t="str">
            <v>6CC</v>
          </cell>
          <cell r="O27">
            <v>0</v>
          </cell>
        </row>
        <row r="28">
          <cell r="A28" t="str">
            <v>NG2</v>
          </cell>
          <cell r="B28" t="str">
            <v>NG</v>
          </cell>
          <cell r="D28" t="str">
            <v>C</v>
          </cell>
          <cell r="E28" t="str">
            <v>XN35-1L</v>
          </cell>
          <cell r="F28" t="str">
            <v>CDN-2</v>
          </cell>
          <cell r="G28" t="str">
            <v>2MN15-5</v>
          </cell>
          <cell r="I28" t="str">
            <v>2DN16</v>
          </cell>
          <cell r="K28" t="str">
            <v>S?-35</v>
          </cell>
          <cell r="L28" t="str">
            <v>6CN-35</v>
          </cell>
          <cell r="N28" t="str">
            <v>6CC</v>
          </cell>
          <cell r="O28">
            <v>0</v>
          </cell>
        </row>
        <row r="29">
          <cell r="A29" t="str">
            <v>NG3</v>
          </cell>
          <cell r="B29" t="str">
            <v>NG</v>
          </cell>
          <cell r="D29" t="str">
            <v>C</v>
          </cell>
          <cell r="E29" t="str">
            <v>XN35-1L</v>
          </cell>
          <cell r="F29" t="str">
            <v>CDN-2</v>
          </cell>
          <cell r="G29" t="str">
            <v>2MN20-5</v>
          </cell>
          <cell r="I29" t="str">
            <v>2DN20</v>
          </cell>
          <cell r="K29" t="str">
            <v>S?-35</v>
          </cell>
          <cell r="L29" t="str">
            <v>6CN-35</v>
          </cell>
          <cell r="N29" t="str">
            <v>6CC</v>
          </cell>
          <cell r="O29">
            <v>0</v>
          </cell>
        </row>
        <row r="30">
          <cell r="A30" t="str">
            <v>NT</v>
          </cell>
          <cell r="B30" t="str">
            <v>NT</v>
          </cell>
          <cell r="D30" t="str">
            <v>C</v>
          </cell>
          <cell r="E30" t="str">
            <v>XN35-1L</v>
          </cell>
          <cell r="F30" t="str">
            <v>CDN-2</v>
          </cell>
          <cell r="G30" t="str">
            <v>2MN15-5</v>
          </cell>
          <cell r="I30" t="str">
            <v>2DN16</v>
          </cell>
          <cell r="K30" t="str">
            <v>S?-35</v>
          </cell>
          <cell r="L30" t="str">
            <v>6CN-35</v>
          </cell>
          <cell r="N30" t="str">
            <v>6CC</v>
          </cell>
          <cell r="O30">
            <v>0</v>
          </cell>
        </row>
        <row r="31">
          <cell r="A31" t="str">
            <v>NC</v>
          </cell>
          <cell r="B31" t="str">
            <v>NC</v>
          </cell>
          <cell r="D31" t="str">
            <v>C</v>
          </cell>
          <cell r="E31" t="str">
            <v>XN35-1L</v>
          </cell>
          <cell r="F31" t="str">
            <v>CDN-2</v>
          </cell>
          <cell r="G31" t="str">
            <v>2MN20-5</v>
          </cell>
          <cell r="I31" t="str">
            <v>2DN20</v>
          </cell>
          <cell r="K31" t="str">
            <v>S?-35</v>
          </cell>
          <cell r="L31" t="str">
            <v>6CN-35</v>
          </cell>
          <cell r="N31" t="str">
            <v>6CC</v>
          </cell>
          <cell r="O31">
            <v>0</v>
          </cell>
        </row>
        <row r="32">
          <cell r="A32" t="str">
            <v>NGII1A</v>
          </cell>
          <cell r="B32" t="str">
            <v>NGII</v>
          </cell>
          <cell r="C32">
            <v>2</v>
          </cell>
          <cell r="D32" t="str">
            <v>B</v>
          </cell>
          <cell r="E32" t="str">
            <v>XNII35-A</v>
          </cell>
          <cell r="G32" t="str">
            <v>4MN15-5</v>
          </cell>
          <cell r="I32" t="str">
            <v>4DN16</v>
          </cell>
          <cell r="K32">
            <v>0</v>
          </cell>
          <cell r="L32" t="str">
            <v>6CN-35</v>
          </cell>
          <cell r="N32" t="str">
            <v>6CC</v>
          </cell>
          <cell r="O32" t="str">
            <v/>
          </cell>
        </row>
        <row r="33">
          <cell r="A33" t="str">
            <v>NGII1B</v>
          </cell>
          <cell r="B33" t="str">
            <v>NGII</v>
          </cell>
          <cell r="C33">
            <v>2</v>
          </cell>
          <cell r="D33" t="str">
            <v>B</v>
          </cell>
          <cell r="E33" t="str">
            <v>XNII35-B</v>
          </cell>
          <cell r="G33" t="str">
            <v>4MN15-5</v>
          </cell>
          <cell r="I33" t="str">
            <v>4DN16</v>
          </cell>
          <cell r="K33">
            <v>0</v>
          </cell>
          <cell r="L33" t="str">
            <v>6CN-35</v>
          </cell>
          <cell r="N33" t="str">
            <v>6CC</v>
          </cell>
          <cell r="O33" t="str">
            <v/>
          </cell>
        </row>
        <row r="34">
          <cell r="A34" t="str">
            <v>NGII1D</v>
          </cell>
          <cell r="B34" t="str">
            <v>NGII</v>
          </cell>
          <cell r="C34">
            <v>2</v>
          </cell>
          <cell r="D34" t="str">
            <v>B</v>
          </cell>
          <cell r="E34" t="str">
            <v>XNII35-D</v>
          </cell>
          <cell r="G34" t="str">
            <v>4MN15-5</v>
          </cell>
          <cell r="I34" t="str">
            <v>4DN16</v>
          </cell>
          <cell r="K34">
            <v>0</v>
          </cell>
          <cell r="L34" t="str">
            <v>6CN-35</v>
          </cell>
          <cell r="N34" t="str">
            <v>6CC</v>
          </cell>
          <cell r="O34" t="str">
            <v/>
          </cell>
        </row>
        <row r="35">
          <cell r="A35" t="str">
            <v>NGII2A</v>
          </cell>
          <cell r="B35" t="str">
            <v>NGII</v>
          </cell>
          <cell r="C35">
            <v>2</v>
          </cell>
          <cell r="D35" t="str">
            <v>B</v>
          </cell>
          <cell r="E35" t="str">
            <v>XNII35-A</v>
          </cell>
          <cell r="G35" t="str">
            <v>4MN20-5</v>
          </cell>
          <cell r="I35" t="str">
            <v>4DN20</v>
          </cell>
          <cell r="K35">
            <v>0</v>
          </cell>
          <cell r="L35" t="str">
            <v>6CN-35</v>
          </cell>
          <cell r="N35" t="str">
            <v>6CC</v>
          </cell>
          <cell r="O35" t="str">
            <v/>
          </cell>
        </row>
        <row r="36">
          <cell r="A36" t="str">
            <v>NGII2B</v>
          </cell>
          <cell r="B36" t="str">
            <v>NGII</v>
          </cell>
          <cell r="C36">
            <v>2</v>
          </cell>
          <cell r="D36" t="str">
            <v>B</v>
          </cell>
          <cell r="E36" t="str">
            <v>XNII35-B</v>
          </cell>
          <cell r="G36" t="str">
            <v>4MN20-5</v>
          </cell>
          <cell r="I36" t="str">
            <v>4DN20</v>
          </cell>
          <cell r="K36">
            <v>0</v>
          </cell>
          <cell r="L36" t="str">
            <v>6CN-35</v>
          </cell>
          <cell r="N36" t="str">
            <v>6CC</v>
          </cell>
          <cell r="O36" t="str">
            <v/>
          </cell>
        </row>
        <row r="37">
          <cell r="A37" t="str">
            <v>NGII2D</v>
          </cell>
          <cell r="B37" t="str">
            <v>NGII</v>
          </cell>
          <cell r="C37">
            <v>2</v>
          </cell>
          <cell r="D37" t="str">
            <v>B</v>
          </cell>
          <cell r="E37" t="str">
            <v>XNII35-D</v>
          </cell>
          <cell r="G37" t="str">
            <v>4MN20-5</v>
          </cell>
          <cell r="I37" t="str">
            <v>4DN20</v>
          </cell>
          <cell r="K37">
            <v>0</v>
          </cell>
          <cell r="L37" t="str">
            <v>6CN-35</v>
          </cell>
          <cell r="N37" t="str">
            <v>6CC</v>
          </cell>
          <cell r="O37" t="str">
            <v/>
          </cell>
        </row>
        <row r="38">
          <cell r="A38" t="str">
            <v>NTII</v>
          </cell>
          <cell r="B38" t="str">
            <v>NTII</v>
          </cell>
          <cell r="C38">
            <v>2</v>
          </cell>
          <cell r="D38" t="str">
            <v>B</v>
          </cell>
          <cell r="E38" t="str">
            <v>XNII35-B</v>
          </cell>
          <cell r="G38" t="str">
            <v>4MN15-5</v>
          </cell>
          <cell r="I38" t="str">
            <v>4DN16</v>
          </cell>
          <cell r="K38">
            <v>0</v>
          </cell>
          <cell r="L38" t="str">
            <v>6CN-35</v>
          </cell>
          <cell r="N38" t="str">
            <v>6CC</v>
          </cell>
          <cell r="O38" t="str">
            <v/>
          </cell>
        </row>
        <row r="39">
          <cell r="A39" t="str">
            <v>NCII</v>
          </cell>
          <cell r="B39" t="str">
            <v>NCII</v>
          </cell>
          <cell r="C39">
            <v>2</v>
          </cell>
          <cell r="D39" t="str">
            <v>B</v>
          </cell>
          <cell r="E39" t="str">
            <v>XNII35-B</v>
          </cell>
          <cell r="G39" t="str">
            <v>4MN15-5</v>
          </cell>
          <cell r="I39" t="str">
            <v>4DN16</v>
          </cell>
          <cell r="K39">
            <v>0</v>
          </cell>
          <cell r="L39" t="str">
            <v>6CN-35</v>
          </cell>
          <cell r="N39" t="str">
            <v>6CC</v>
          </cell>
          <cell r="O39" t="str">
            <v/>
          </cell>
        </row>
        <row r="40">
          <cell r="A40" t="str">
            <v>NG3T</v>
          </cell>
          <cell r="B40" t="str">
            <v>NG3T</v>
          </cell>
          <cell r="C40">
            <v>3</v>
          </cell>
          <cell r="D40" t="str">
            <v>B</v>
          </cell>
          <cell r="E40" t="str">
            <v>XN3T35-1L</v>
          </cell>
          <cell r="F40" t="str">
            <v>CDG-105</v>
          </cell>
          <cell r="G40" t="str">
            <v>6MN15-5</v>
          </cell>
          <cell r="I40" t="str">
            <v>6DN16</v>
          </cell>
          <cell r="K40" t="str">
            <v>3S?-35</v>
          </cell>
          <cell r="L40" t="str">
            <v>6CN-35</v>
          </cell>
          <cell r="N40" t="str">
            <v>6CC</v>
          </cell>
          <cell r="O40">
            <v>0</v>
          </cell>
        </row>
        <row r="41">
          <cell r="A41" t="str">
            <v>NT3T</v>
          </cell>
          <cell r="B41" t="str">
            <v>NT3T</v>
          </cell>
          <cell r="C41">
            <v>3</v>
          </cell>
          <cell r="D41" t="str">
            <v>B</v>
          </cell>
          <cell r="E41" t="str">
            <v>XN3T35-1L</v>
          </cell>
          <cell r="F41" t="str">
            <v>CDG-105</v>
          </cell>
          <cell r="G41" t="str">
            <v>6MN15-5</v>
          </cell>
          <cell r="I41" t="str">
            <v>6DN16</v>
          </cell>
          <cell r="K41" t="str">
            <v>3S?-35</v>
          </cell>
          <cell r="L41" t="str">
            <v>6CN-35</v>
          </cell>
          <cell r="N41" t="str">
            <v>6CC</v>
          </cell>
          <cell r="O41">
            <v>0</v>
          </cell>
        </row>
        <row r="42">
          <cell r="A42" t="str">
            <v>NC3T</v>
          </cell>
          <cell r="B42" t="str">
            <v>NC3T</v>
          </cell>
          <cell r="C42">
            <v>3</v>
          </cell>
          <cell r="D42" t="str">
            <v>B</v>
          </cell>
          <cell r="E42" t="str">
            <v>XN3T35-1L</v>
          </cell>
          <cell r="F42" t="str">
            <v>CDG-105</v>
          </cell>
          <cell r="G42" t="str">
            <v>3MN15-5</v>
          </cell>
          <cell r="I42" t="str">
            <v>3DN16</v>
          </cell>
          <cell r="K42" t="str">
            <v>3S?-35</v>
          </cell>
          <cell r="L42" t="str">
            <v>6CN-35</v>
          </cell>
          <cell r="N42" t="str">
            <v>6CC</v>
          </cell>
          <cell r="O42">
            <v>0</v>
          </cell>
        </row>
        <row r="43">
          <cell r="G43" t="str">
            <v/>
          </cell>
          <cell r="K43" t="str">
            <v/>
          </cell>
          <cell r="L43" t="str">
            <v/>
          </cell>
          <cell r="N43">
            <v>0</v>
          </cell>
          <cell r="O43" t="str">
            <v/>
          </cell>
        </row>
        <row r="44">
          <cell r="G44" t="str">
            <v/>
          </cell>
          <cell r="K44" t="str">
            <v/>
          </cell>
          <cell r="L44" t="str">
            <v/>
          </cell>
          <cell r="N44">
            <v>0</v>
          </cell>
          <cell r="O44" t="str">
            <v/>
          </cell>
        </row>
        <row r="64">
          <cell r="A64">
            <v>20</v>
          </cell>
          <cell r="B64" t="str">
            <v>###</v>
          </cell>
          <cell r="C64" t="str">
            <v>###</v>
          </cell>
          <cell r="D64" t="str">
            <v>###</v>
          </cell>
          <cell r="E64" t="str">
            <v>###</v>
          </cell>
          <cell r="F64" t="str">
            <v>###</v>
          </cell>
          <cell r="G64" t="str">
            <v>###</v>
          </cell>
          <cell r="H64" t="str">
            <v>###</v>
          </cell>
          <cell r="I64" t="str">
            <v>###</v>
          </cell>
          <cell r="J64" t="str">
            <v>###</v>
          </cell>
        </row>
        <row r="65">
          <cell r="A65">
            <v>18</v>
          </cell>
          <cell r="B65" t="str">
            <v>###</v>
          </cell>
          <cell r="C65" t="str">
            <v>###</v>
          </cell>
          <cell r="D65" t="str">
            <v>###</v>
          </cell>
          <cell r="E65" t="str">
            <v>###</v>
          </cell>
          <cell r="F65" t="str">
            <v>###</v>
          </cell>
          <cell r="G65" t="str">
            <v>###</v>
          </cell>
          <cell r="H65" t="str">
            <v>###</v>
          </cell>
          <cell r="I65" t="str">
            <v>###</v>
          </cell>
          <cell r="J65" t="str">
            <v>###</v>
          </cell>
        </row>
        <row r="66">
          <cell r="A66">
            <v>16</v>
          </cell>
          <cell r="B66" t="str">
            <v>MT-3a</v>
          </cell>
          <cell r="C66" t="str">
            <v>MT-3a</v>
          </cell>
          <cell r="D66" t="str">
            <v>MT-3a</v>
          </cell>
          <cell r="E66" t="str">
            <v>MT-3a</v>
          </cell>
          <cell r="F66" t="str">
            <v>MT-3a</v>
          </cell>
          <cell r="G66" t="str">
            <v>MT-6a</v>
          </cell>
          <cell r="H66" t="str">
            <v>MT-5a</v>
          </cell>
          <cell r="I66" t="str">
            <v>MT-4a</v>
          </cell>
          <cell r="J66" t="str">
            <v>MT-3a</v>
          </cell>
        </row>
        <row r="67">
          <cell r="A67">
            <v>14</v>
          </cell>
          <cell r="B67" t="str">
            <v>MT-3a</v>
          </cell>
          <cell r="C67" t="str">
            <v>MT-3a</v>
          </cell>
          <cell r="D67" t="str">
            <v>MT-3a</v>
          </cell>
          <cell r="E67" t="str">
            <v>MT-3a</v>
          </cell>
          <cell r="F67" t="str">
            <v>MT-3a</v>
          </cell>
          <cell r="G67" t="str">
            <v>MT-6a</v>
          </cell>
          <cell r="H67" t="str">
            <v>MT-5a</v>
          </cell>
          <cell r="I67" t="str">
            <v>MT-4a</v>
          </cell>
          <cell r="J67" t="str">
            <v>MT-3a</v>
          </cell>
        </row>
        <row r="68">
          <cell r="A68">
            <v>12</v>
          </cell>
          <cell r="B68" t="str">
            <v>MT-3</v>
          </cell>
          <cell r="C68" t="str">
            <v>MT-3</v>
          </cell>
          <cell r="D68" t="str">
            <v>MT-3</v>
          </cell>
          <cell r="E68" t="str">
            <v>MT-3</v>
          </cell>
          <cell r="F68" t="str">
            <v>MT-3</v>
          </cell>
          <cell r="G68" t="str">
            <v>MT-6</v>
          </cell>
          <cell r="H68" t="str">
            <v>MT-5</v>
          </cell>
          <cell r="I68" t="str">
            <v>MT-4</v>
          </cell>
          <cell r="J68" t="str">
            <v>MT-3</v>
          </cell>
        </row>
      </sheetData>
      <sheetData sheetId="1"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ÇnCK"/>
      <sheetName val="Gia vat tu"/>
      <sheetName val="Sum_Arch "/>
      <sheetName val="PhÇn XD"/>
      <sheetName val="TT DZ35"/>
      <sheetName val="TNHCHINH"/>
      <sheetName val="dtxl"/>
      <sheetName val="Ph?nCK"/>
      <sheetName val="Help"/>
      <sheetName val="VND Cach doc khac"/>
      <sheetName val="USD Cach doc khac"/>
      <sheetName val="BS_Macro"/>
      <sheetName val="Sheet1"/>
      <sheetName val="Sheet2"/>
      <sheetName val="Sheet3"/>
      <sheetName val="LOGO"/>
      <sheetName val="Export Table"/>
      <sheetName val="DIALOGDUTOAN"/>
      <sheetName val="Program"/>
      <sheetName val="Phantich"/>
      <sheetName val="ProExtra"/>
      <sheetName val="Main"/>
      <sheetName val="TV142000_TK012000"/>
      <sheetName val="Module1"/>
      <sheetName val="dongia"/>
      <sheetName val="Ph_nCK"/>
      <sheetName val="DG "/>
    </sheetNames>
    <sheetDataSet>
      <sheetData sheetId="0" refreshError="1"/>
      <sheetData sheetId="1" refreshError="1">
        <row r="5">
          <cell r="J5">
            <v>353627</v>
          </cell>
        </row>
        <row r="11">
          <cell r="D11">
            <v>80000</v>
          </cell>
        </row>
        <row r="12">
          <cell r="J12">
            <v>283718</v>
          </cell>
        </row>
        <row r="14">
          <cell r="D14">
            <v>109000</v>
          </cell>
        </row>
        <row r="15">
          <cell r="D15">
            <v>550</v>
          </cell>
        </row>
        <row r="17">
          <cell r="D17">
            <v>60000</v>
          </cell>
          <cell r="J17">
            <v>251800</v>
          </cell>
        </row>
        <row r="20">
          <cell r="D20">
            <v>1500</v>
          </cell>
        </row>
        <row r="22">
          <cell r="J22">
            <v>282342.38</v>
          </cell>
        </row>
        <row r="23">
          <cell r="D23">
            <v>400</v>
          </cell>
        </row>
        <row r="24">
          <cell r="D24">
            <v>25000</v>
          </cell>
        </row>
        <row r="25">
          <cell r="D25">
            <v>40000</v>
          </cell>
        </row>
        <row r="26">
          <cell r="J26">
            <v>433736</v>
          </cell>
        </row>
        <row r="31">
          <cell r="D31">
            <v>336000</v>
          </cell>
        </row>
        <row r="35">
          <cell r="D35">
            <v>560</v>
          </cell>
        </row>
        <row r="36">
          <cell r="D36">
            <v>700</v>
          </cell>
        </row>
        <row r="37">
          <cell r="D37">
            <v>25000</v>
          </cell>
        </row>
        <row r="43">
          <cell r="D43">
            <v>15000</v>
          </cell>
        </row>
        <row r="44">
          <cell r="D44">
            <v>42400</v>
          </cell>
        </row>
        <row r="53">
          <cell r="D53">
            <v>2100000</v>
          </cell>
        </row>
        <row r="61">
          <cell r="D61">
            <v>34200</v>
          </cell>
        </row>
        <row r="74">
          <cell r="D74">
            <v>4508</v>
          </cell>
        </row>
        <row r="76">
          <cell r="D76">
            <v>4000</v>
          </cell>
        </row>
        <row r="78">
          <cell r="D78">
            <v>4500</v>
          </cell>
        </row>
        <row r="85">
          <cell r="D85">
            <v>573600</v>
          </cell>
        </row>
        <row r="86">
          <cell r="D86">
            <v>642000</v>
          </cell>
        </row>
        <row r="87">
          <cell r="D87">
            <v>690000</v>
          </cell>
        </row>
        <row r="90">
          <cell r="D90">
            <v>2300</v>
          </cell>
        </row>
      </sheetData>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Code-Son La"/>
    </sheetNames>
    <definedNames>
      <definedName name="_Cot" refersTo="='Code'!$B$21:$F$42"/>
      <definedName name="_DayNeo" refersTo="='Code'!$L$4:$T$18"/>
      <definedName name="_Kcdon" refersTo="='Code'!$H$23:$J$23"/>
      <definedName name="_KyHieu" refersTo="='Code'!$B$4:$J$18"/>
      <definedName name="_Mong" refersTo="='Code'!$B$46:$J$53"/>
      <definedName name="_MongCotNeo" refersTo="='Code'!$E$45"/>
      <definedName name="_MongNeo" refersTo="='Code'!$R$23:$S$26"/>
      <definedName name="_Su" refersTo="='Code'!$L$22:$P$33"/>
      <definedName name="_Xa" refersTo="='Code'!$B$22:$D$42"/>
      <definedName name="GocTieuChuan" refersTo="='Code'!$A$5:$A$11"/>
      <definedName name="KcTieuChuan" refersTo="='Code'!$C$4:$J$4"/>
    </definedNames>
    <sheetDataSet>
      <sheetData sheetId="0" refreshError="1">
        <row r="4">
          <cell r="C4">
            <v>600</v>
          </cell>
          <cell r="D4">
            <v>450</v>
          </cell>
          <cell r="E4">
            <v>400</v>
          </cell>
          <cell r="F4">
            <v>320</v>
          </cell>
          <cell r="G4">
            <v>250</v>
          </cell>
          <cell r="H4">
            <v>180</v>
          </cell>
          <cell r="I4">
            <v>125</v>
          </cell>
          <cell r="J4">
            <v>80</v>
          </cell>
          <cell r="M4">
            <v>600</v>
          </cell>
          <cell r="N4">
            <v>450</v>
          </cell>
          <cell r="O4">
            <v>400</v>
          </cell>
          <cell r="P4">
            <v>320</v>
          </cell>
          <cell r="Q4">
            <v>250</v>
          </cell>
          <cell r="R4">
            <v>180</v>
          </cell>
          <cell r="S4">
            <v>125</v>
          </cell>
          <cell r="T4">
            <v>80</v>
          </cell>
        </row>
        <row r="5">
          <cell r="A5">
            <v>120</v>
          </cell>
          <cell r="B5" t="str">
            <v>G120</v>
          </cell>
          <cell r="C5" t="str">
            <v>NG3T-</v>
          </cell>
          <cell r="D5" t="str">
            <v>NG3T-</v>
          </cell>
          <cell r="E5" t="str">
            <v>NG3T-</v>
          </cell>
          <cell r="F5" t="str">
            <v>NGIID-</v>
          </cell>
          <cell r="G5" t="str">
            <v>NGIIB-</v>
          </cell>
          <cell r="H5" t="str">
            <v>NGIIA-</v>
          </cell>
          <cell r="I5" t="str">
            <v>NG-</v>
          </cell>
          <cell r="J5" t="str">
            <v>NG-</v>
          </cell>
          <cell r="L5" t="str">
            <v>G120</v>
          </cell>
          <cell r="M5" t="str">
            <v>6x16</v>
          </cell>
          <cell r="N5" t="str">
            <v>6x16</v>
          </cell>
          <cell r="O5" t="str">
            <v>4x16</v>
          </cell>
          <cell r="P5" t="str">
            <v>4x16</v>
          </cell>
          <cell r="Q5" t="str">
            <v>2x20</v>
          </cell>
          <cell r="R5" t="str">
            <v>2x20</v>
          </cell>
          <cell r="S5" t="str">
            <v>2x20</v>
          </cell>
          <cell r="T5" t="str">
            <v>2x20</v>
          </cell>
        </row>
        <row r="6">
          <cell r="A6">
            <v>90</v>
          </cell>
          <cell r="B6" t="str">
            <v>G90</v>
          </cell>
          <cell r="C6" t="str">
            <v>NG3T-</v>
          </cell>
          <cell r="D6" t="str">
            <v>NG3T-</v>
          </cell>
          <cell r="E6" t="str">
            <v>NGIID-</v>
          </cell>
          <cell r="F6" t="str">
            <v>NGIIB-</v>
          </cell>
          <cell r="G6" t="str">
            <v>NGIIA-</v>
          </cell>
          <cell r="H6" t="str">
            <v>NG-</v>
          </cell>
          <cell r="I6" t="str">
            <v>NG-</v>
          </cell>
          <cell r="J6" t="str">
            <v>NG-</v>
          </cell>
          <cell r="L6" t="str">
            <v>G90</v>
          </cell>
          <cell r="M6" t="str">
            <v>6x16</v>
          </cell>
          <cell r="N6" t="str">
            <v>6x16</v>
          </cell>
          <cell r="O6" t="str">
            <v>4x20</v>
          </cell>
          <cell r="P6" t="str">
            <v>4x20</v>
          </cell>
          <cell r="Q6" t="str">
            <v>2x20</v>
          </cell>
          <cell r="R6" t="str">
            <v>2x20</v>
          </cell>
          <cell r="S6" t="str">
            <v>2x20</v>
          </cell>
          <cell r="T6" t="str">
            <v>2x20</v>
          </cell>
        </row>
        <row r="7">
          <cell r="A7">
            <v>60</v>
          </cell>
          <cell r="B7" t="str">
            <v>G60</v>
          </cell>
          <cell r="C7" t="str">
            <v>NG3T-</v>
          </cell>
          <cell r="D7" t="str">
            <v>NGIID-</v>
          </cell>
          <cell r="E7" t="str">
            <v>NGIIB-</v>
          </cell>
          <cell r="F7" t="str">
            <v>NGIIA-</v>
          </cell>
          <cell r="G7" t="str">
            <v>NGIIA-</v>
          </cell>
          <cell r="H7" t="str">
            <v>NG-</v>
          </cell>
          <cell r="I7" t="str">
            <v>NG-</v>
          </cell>
          <cell r="J7" t="str">
            <v>NG-</v>
          </cell>
          <cell r="L7" t="str">
            <v>G60</v>
          </cell>
          <cell r="M7" t="str">
            <v>6x16</v>
          </cell>
          <cell r="N7" t="str">
            <v>4x16</v>
          </cell>
          <cell r="O7" t="str">
            <v>4x16</v>
          </cell>
          <cell r="P7" t="str">
            <v>4x16</v>
          </cell>
          <cell r="Q7" t="str">
            <v>2x20</v>
          </cell>
          <cell r="R7" t="str">
            <v>2x20</v>
          </cell>
          <cell r="S7" t="str">
            <v>2x20</v>
          </cell>
          <cell r="T7" t="str">
            <v>2x20</v>
          </cell>
        </row>
        <row r="8">
          <cell r="A8">
            <v>30</v>
          </cell>
          <cell r="B8" t="str">
            <v>G30</v>
          </cell>
          <cell r="C8" t="str">
            <v>NG3T-</v>
          </cell>
          <cell r="D8" t="str">
            <v>NGIID-</v>
          </cell>
          <cell r="E8" t="str">
            <v>NGIIB-</v>
          </cell>
          <cell r="F8" t="str">
            <v>NGIIA-</v>
          </cell>
          <cell r="G8" t="str">
            <v>NGIIA-</v>
          </cell>
          <cell r="H8" t="str">
            <v>NG-</v>
          </cell>
          <cell r="I8" t="str">
            <v>NG-</v>
          </cell>
          <cell r="J8" t="str">
            <v>NG-</v>
          </cell>
          <cell r="L8" t="str">
            <v>G30</v>
          </cell>
          <cell r="M8" t="str">
            <v>6x16</v>
          </cell>
          <cell r="N8" t="str">
            <v>4x16</v>
          </cell>
          <cell r="O8" t="str">
            <v>4x16</v>
          </cell>
          <cell r="P8" t="str">
            <v>4x16</v>
          </cell>
          <cell r="Q8" t="str">
            <v>2x16</v>
          </cell>
          <cell r="R8" t="str">
            <v>2x16</v>
          </cell>
          <cell r="S8" t="str">
            <v>2x16</v>
          </cell>
          <cell r="T8" t="str">
            <v>2x16</v>
          </cell>
        </row>
        <row r="9">
          <cell r="A9">
            <v>15</v>
          </cell>
          <cell r="B9" t="str">
            <v>G15</v>
          </cell>
          <cell r="C9" t="str">
            <v>NG3T-</v>
          </cell>
          <cell r="D9" t="str">
            <v>NGIID-</v>
          </cell>
          <cell r="E9" t="str">
            <v>NGIIB-</v>
          </cell>
          <cell r="F9" t="str">
            <v>NGIIA-</v>
          </cell>
          <cell r="G9" t="str">
            <v>NGIIA-</v>
          </cell>
          <cell r="H9" t="str">
            <v>NG-</v>
          </cell>
          <cell r="I9" t="str">
            <v>NG-</v>
          </cell>
          <cell r="J9" t="str">
            <v>NG-</v>
          </cell>
          <cell r="L9" t="str">
            <v>G15</v>
          </cell>
          <cell r="M9" t="str">
            <v>6x16</v>
          </cell>
          <cell r="N9" t="str">
            <v>4x16</v>
          </cell>
          <cell r="O9" t="str">
            <v>4x16</v>
          </cell>
          <cell r="P9" t="str">
            <v>4x16</v>
          </cell>
          <cell r="Q9" t="str">
            <v>2x16</v>
          </cell>
          <cell r="R9" t="str">
            <v>2x16</v>
          </cell>
          <cell r="S9" t="str">
            <v>2x16</v>
          </cell>
          <cell r="T9" t="str">
            <v>2x16</v>
          </cell>
        </row>
        <row r="10">
          <cell r="A10">
            <v>5</v>
          </cell>
          <cell r="B10" t="str">
            <v>G5</v>
          </cell>
          <cell r="C10" t="str">
            <v>NG3T-</v>
          </cell>
          <cell r="D10" t="str">
            <v>NGIID-</v>
          </cell>
          <cell r="E10" t="str">
            <v>NGIIB-</v>
          </cell>
          <cell r="F10" t="str">
            <v>NGIIA-</v>
          </cell>
          <cell r="G10" t="str">
            <v>NGIIA-</v>
          </cell>
          <cell r="H10" t="str">
            <v>NG-</v>
          </cell>
          <cell r="I10" t="str">
            <v>NG-</v>
          </cell>
          <cell r="J10" t="str">
            <v>NG-</v>
          </cell>
          <cell r="L10" t="str">
            <v>G5</v>
          </cell>
          <cell r="M10" t="str">
            <v>6x16</v>
          </cell>
          <cell r="N10" t="str">
            <v>4x16</v>
          </cell>
          <cell r="O10" t="str">
            <v>4x16</v>
          </cell>
          <cell r="P10" t="str">
            <v>4x16</v>
          </cell>
          <cell r="Q10" t="str">
            <v>2x16</v>
          </cell>
          <cell r="R10" t="str">
            <v>2x16</v>
          </cell>
          <cell r="S10" t="str">
            <v>2x16</v>
          </cell>
          <cell r="T10" t="str">
            <v>2x16</v>
          </cell>
        </row>
        <row r="11">
          <cell r="B11" t="str">
            <v>G</v>
          </cell>
          <cell r="C11" t="str">
            <v>####</v>
          </cell>
          <cell r="D11" t="str">
            <v>####</v>
          </cell>
          <cell r="E11" t="str">
            <v>####</v>
          </cell>
          <cell r="F11" t="str">
            <v>####</v>
          </cell>
          <cell r="G11" t="str">
            <v>####</v>
          </cell>
          <cell r="H11" t="str">
            <v>?G-</v>
          </cell>
          <cell r="I11" t="str">
            <v>?G-</v>
          </cell>
          <cell r="J11" t="str">
            <v>?G-</v>
          </cell>
          <cell r="L11" t="str">
            <v>G</v>
          </cell>
        </row>
        <row r="12">
          <cell r="B12" t="str">
            <v>T</v>
          </cell>
          <cell r="C12" t="str">
            <v>NT3T-</v>
          </cell>
          <cell r="D12" t="str">
            <v>NTIID-</v>
          </cell>
          <cell r="E12" t="str">
            <v>NTIIB-</v>
          </cell>
          <cell r="F12" t="str">
            <v>NTIIA-</v>
          </cell>
          <cell r="G12" t="str">
            <v>NTIIA-</v>
          </cell>
          <cell r="H12" t="str">
            <v>NT-</v>
          </cell>
          <cell r="I12" t="str">
            <v>NT-</v>
          </cell>
          <cell r="J12" t="str">
            <v>NT-</v>
          </cell>
          <cell r="L12" t="str">
            <v>T</v>
          </cell>
          <cell r="M12" t="str">
            <v>6x16</v>
          </cell>
          <cell r="N12" t="str">
            <v>4x16</v>
          </cell>
          <cell r="O12" t="str">
            <v>4x16</v>
          </cell>
          <cell r="P12" t="str">
            <v>4x16</v>
          </cell>
          <cell r="Q12" t="str">
            <v>4x16</v>
          </cell>
          <cell r="R12" t="str">
            <v>4x16</v>
          </cell>
          <cell r="S12" t="str">
            <v>4x16</v>
          </cell>
          <cell r="T12" t="str">
            <v>4x16</v>
          </cell>
        </row>
        <row r="13">
          <cell r="B13" t="str">
            <v>C</v>
          </cell>
          <cell r="C13" t="str">
            <v>NC3T-</v>
          </cell>
          <cell r="D13" t="str">
            <v>NCIID-</v>
          </cell>
          <cell r="E13" t="str">
            <v>NCIIB-</v>
          </cell>
          <cell r="F13" t="str">
            <v>NCIIA-</v>
          </cell>
          <cell r="G13" t="str">
            <v>NCIIA-</v>
          </cell>
          <cell r="H13" t="str">
            <v>NC-</v>
          </cell>
          <cell r="I13" t="str">
            <v>NC-</v>
          </cell>
          <cell r="J13" t="str">
            <v>NC-</v>
          </cell>
          <cell r="L13" t="str">
            <v>C</v>
          </cell>
          <cell r="M13" t="str">
            <v>6x16</v>
          </cell>
          <cell r="N13" t="str">
            <v>4x16</v>
          </cell>
          <cell r="O13" t="str">
            <v>4x16</v>
          </cell>
          <cell r="P13" t="str">
            <v>4x16</v>
          </cell>
          <cell r="Q13" t="str">
            <v>2x16</v>
          </cell>
          <cell r="R13" t="str">
            <v>2x16</v>
          </cell>
          <cell r="S13" t="str">
            <v>2x16</v>
          </cell>
          <cell r="T13" t="str">
            <v>2x16</v>
          </cell>
        </row>
        <row r="14">
          <cell r="B14" t="str">
            <v>V</v>
          </cell>
          <cell r="C14" t="str">
            <v>####</v>
          </cell>
          <cell r="D14" t="str">
            <v>####</v>
          </cell>
          <cell r="E14" t="str">
            <v>####</v>
          </cell>
          <cell r="F14" t="str">
            <v>####</v>
          </cell>
          <cell r="G14" t="str">
            <v>####</v>
          </cell>
          <cell r="H14" t="str">
            <v>?V-</v>
          </cell>
          <cell r="I14" t="str">
            <v>?V-</v>
          </cell>
          <cell r="J14" t="str">
            <v>?V-</v>
          </cell>
          <cell r="L14" t="str">
            <v>V</v>
          </cell>
        </row>
        <row r="15">
          <cell r="B15" t="str">
            <v>D</v>
          </cell>
          <cell r="C15" t="str">
            <v>####</v>
          </cell>
          <cell r="D15" t="str">
            <v>####</v>
          </cell>
          <cell r="E15" t="str">
            <v>####</v>
          </cell>
          <cell r="F15" t="str">
            <v>####</v>
          </cell>
          <cell r="G15" t="str">
            <v>####</v>
          </cell>
          <cell r="H15" t="str">
            <v>?T-</v>
          </cell>
          <cell r="I15" t="str">
            <v>?T-</v>
          </cell>
          <cell r="J15" t="str">
            <v>?T-</v>
          </cell>
          <cell r="L15" t="str">
            <v>D</v>
          </cell>
        </row>
        <row r="16">
          <cell r="B16" t="str">
            <v>CD</v>
          </cell>
          <cell r="C16" t="str">
            <v>####</v>
          </cell>
          <cell r="D16" t="str">
            <v>####</v>
          </cell>
          <cell r="E16" t="str">
            <v>####</v>
          </cell>
          <cell r="F16" t="str">
            <v>NCD-</v>
          </cell>
          <cell r="G16" t="str">
            <v>NCD-</v>
          </cell>
          <cell r="H16" t="str">
            <v>NCD-</v>
          </cell>
          <cell r="I16" t="str">
            <v>NCD-</v>
          </cell>
          <cell r="J16" t="str">
            <v>NCD-</v>
          </cell>
          <cell r="L16" t="str">
            <v>CD</v>
          </cell>
          <cell r="M16" t="str">
            <v>6x16</v>
          </cell>
          <cell r="N16" t="str">
            <v>4x16</v>
          </cell>
          <cell r="O16" t="str">
            <v>4x16</v>
          </cell>
          <cell r="P16" t="str">
            <v>4x16</v>
          </cell>
          <cell r="Q16" t="str">
            <v>4x16</v>
          </cell>
          <cell r="R16" t="str">
            <v>4x16</v>
          </cell>
          <cell r="S16" t="str">
            <v>4x16</v>
          </cell>
          <cell r="T16" t="str">
            <v>4x16</v>
          </cell>
        </row>
        <row r="17">
          <cell r="B17" t="str">
            <v>DD</v>
          </cell>
          <cell r="C17" t="str">
            <v>??</v>
          </cell>
          <cell r="D17" t="str">
            <v>??</v>
          </cell>
          <cell r="E17" t="str">
            <v>??</v>
          </cell>
          <cell r="F17" t="str">
            <v>??</v>
          </cell>
          <cell r="G17" t="str">
            <v>??</v>
          </cell>
          <cell r="H17" t="str">
            <v>??</v>
          </cell>
          <cell r="I17" t="str">
            <v>??</v>
          </cell>
          <cell r="J17" t="str">
            <v>??</v>
          </cell>
          <cell r="L17" t="str">
            <v>DD</v>
          </cell>
        </row>
        <row r="18">
          <cell r="B18" t="str">
            <v>TBA</v>
          </cell>
          <cell r="C18" t="str">
            <v>TBA</v>
          </cell>
          <cell r="D18" t="str">
            <v>TBA</v>
          </cell>
          <cell r="E18" t="str">
            <v>TBA</v>
          </cell>
          <cell r="F18" t="str">
            <v>TBA</v>
          </cell>
          <cell r="G18" t="str">
            <v>TBA</v>
          </cell>
          <cell r="H18" t="str">
            <v>TBA</v>
          </cell>
          <cell r="I18" t="str">
            <v>TBA</v>
          </cell>
          <cell r="J18" t="str">
            <v>TBA</v>
          </cell>
          <cell r="L18" t="str">
            <v>TBA</v>
          </cell>
        </row>
        <row r="21">
          <cell r="B21" t="str">
            <v>Ký hi?u</v>
          </cell>
          <cell r="C21" t="str">
            <v>Xà</v>
          </cell>
          <cell r="E21" t="str">
            <v>C?t</v>
          </cell>
        </row>
        <row r="22">
          <cell r="B22" t="str">
            <v>?T-</v>
          </cell>
          <cell r="C22" t="str">
            <v>X?T35-1L</v>
          </cell>
          <cell r="D22" t="str">
            <v/>
          </cell>
          <cell r="E22" t="str">
            <v/>
          </cell>
          <cell r="F22" t="str">
            <v>B</v>
          </cell>
          <cell r="L22" t="str">
            <v>X?T35-1L</v>
          </cell>
          <cell r="M22" t="str">
            <v>3S?-35</v>
          </cell>
          <cell r="N22" t="str">
            <v/>
          </cell>
          <cell r="O22" t="str">
            <v/>
          </cell>
          <cell r="P22" t="str">
            <v/>
          </cell>
        </row>
        <row r="23">
          <cell r="B23" t="str">
            <v>?V-</v>
          </cell>
          <cell r="C23" t="str">
            <v>X?V35-1L</v>
          </cell>
          <cell r="D23" t="str">
            <v/>
          </cell>
          <cell r="E23" t="str">
            <v/>
          </cell>
          <cell r="F23" t="str">
            <v>B</v>
          </cell>
          <cell r="L23" t="str">
            <v>X?V35-1L</v>
          </cell>
          <cell r="M23" t="str">
            <v>6S?-35</v>
          </cell>
          <cell r="N23" t="str">
            <v/>
          </cell>
          <cell r="O23" t="str">
            <v>6CC</v>
          </cell>
          <cell r="P23" t="str">
            <v/>
          </cell>
          <cell r="R23" t="str">
            <v>16</v>
          </cell>
          <cell r="S23" t="str">
            <v>MN15-5</v>
          </cell>
        </row>
        <row r="24">
          <cell r="B24" t="str">
            <v>?G-</v>
          </cell>
          <cell r="C24" t="str">
            <v>X?G35-1L</v>
          </cell>
          <cell r="D24" t="str">
            <v/>
          </cell>
          <cell r="E24" t="str">
            <v/>
          </cell>
          <cell r="F24" t="str">
            <v>C</v>
          </cell>
          <cell r="L24" t="str">
            <v>X?G35-1L</v>
          </cell>
          <cell r="M24" t="str">
            <v>6S?-35</v>
          </cell>
          <cell r="N24" t="str">
            <v/>
          </cell>
          <cell r="O24" t="str">
            <v>6CC</v>
          </cell>
          <cell r="P24" t="str">
            <v/>
          </cell>
          <cell r="R24" t="str">
            <v>20</v>
          </cell>
          <cell r="S24" t="str">
            <v>MN20-5</v>
          </cell>
        </row>
        <row r="25">
          <cell r="B25" t="str">
            <v>NT-</v>
          </cell>
          <cell r="C25" t="str">
            <v>XN35-1L</v>
          </cell>
          <cell r="D25" t="str">
            <v/>
          </cell>
          <cell r="E25" t="str">
            <v/>
          </cell>
          <cell r="F25" t="str">
            <v>C</v>
          </cell>
          <cell r="L25" t="str">
            <v>XN35-1L</v>
          </cell>
          <cell r="M25" t="str">
            <v>S?-35</v>
          </cell>
          <cell r="N25" t="str">
            <v>6CN-35</v>
          </cell>
          <cell r="O25" t="str">
            <v>6CC</v>
          </cell>
          <cell r="P25" t="str">
            <v>CDN-2</v>
          </cell>
          <cell r="R25" t="str">
            <v>24</v>
          </cell>
          <cell r="S25" t="str">
            <v>MN20-8</v>
          </cell>
        </row>
        <row r="26">
          <cell r="B26" t="str">
            <v>NG-</v>
          </cell>
          <cell r="C26" t="str">
            <v>XN35-1L</v>
          </cell>
          <cell r="D26" t="str">
            <v/>
          </cell>
          <cell r="E26" t="str">
            <v/>
          </cell>
          <cell r="F26" t="str">
            <v>C</v>
          </cell>
          <cell r="L26" t="str">
            <v>XNII35-A</v>
          </cell>
          <cell r="M26" t="str">
            <v/>
          </cell>
          <cell r="N26" t="str">
            <v>6CN-35</v>
          </cell>
          <cell r="O26" t="str">
            <v>6CC</v>
          </cell>
          <cell r="P26" t="str">
            <v/>
          </cell>
        </row>
        <row r="27">
          <cell r="B27" t="str">
            <v>NC-</v>
          </cell>
          <cell r="C27" t="str">
            <v>XN35-1L</v>
          </cell>
          <cell r="D27" t="str">
            <v/>
          </cell>
          <cell r="E27" t="str">
            <v/>
          </cell>
          <cell r="F27" t="str">
            <v>C</v>
          </cell>
          <cell r="L27" t="str">
            <v>XNII35-B</v>
          </cell>
          <cell r="M27" t="str">
            <v/>
          </cell>
          <cell r="N27" t="str">
            <v>6CN-35</v>
          </cell>
          <cell r="O27" t="str">
            <v>6CC</v>
          </cell>
          <cell r="P27" t="str">
            <v/>
          </cell>
        </row>
        <row r="28">
          <cell r="B28" t="str">
            <v>NGIIA-</v>
          </cell>
          <cell r="C28" t="str">
            <v>XNII35-A</v>
          </cell>
          <cell r="D28" t="str">
            <v/>
          </cell>
          <cell r="E28">
            <v>2</v>
          </cell>
          <cell r="F28" t="str">
            <v>B</v>
          </cell>
          <cell r="L28" t="str">
            <v>XNII35-C</v>
          </cell>
          <cell r="M28" t="str">
            <v/>
          </cell>
          <cell r="N28" t="str">
            <v>6CN-35</v>
          </cell>
          <cell r="O28" t="str">
            <v>6CC</v>
          </cell>
          <cell r="P28" t="str">
            <v/>
          </cell>
        </row>
        <row r="29">
          <cell r="B29" t="str">
            <v>NGIIB-</v>
          </cell>
          <cell r="C29" t="str">
            <v>XNII35-B</v>
          </cell>
          <cell r="D29" t="str">
            <v/>
          </cell>
          <cell r="E29">
            <v>2</v>
          </cell>
          <cell r="F29" t="str">
            <v>B</v>
          </cell>
          <cell r="L29" t="str">
            <v>XNII35-D</v>
          </cell>
          <cell r="M29" t="str">
            <v/>
          </cell>
          <cell r="N29" t="str">
            <v>6CN-35</v>
          </cell>
          <cell r="O29" t="str">
            <v>6CC</v>
          </cell>
          <cell r="P29" t="str">
            <v/>
          </cell>
        </row>
        <row r="30">
          <cell r="B30" t="str">
            <v>NGIID-</v>
          </cell>
          <cell r="C30" t="str">
            <v>XNII35-D</v>
          </cell>
          <cell r="D30" t="str">
            <v/>
          </cell>
          <cell r="E30">
            <v>2</v>
          </cell>
          <cell r="F30" t="str">
            <v>B</v>
          </cell>
          <cell r="L30" t="str">
            <v>XN3T35-1L</v>
          </cell>
          <cell r="M30" t="str">
            <v>3S?-35</v>
          </cell>
          <cell r="N30" t="str">
            <v>6CN-35</v>
          </cell>
          <cell r="O30" t="str">
            <v>6CC</v>
          </cell>
          <cell r="P30" t="str">
            <v>3CDG-105</v>
          </cell>
        </row>
        <row r="31">
          <cell r="B31" t="str">
            <v>NTIIA-</v>
          </cell>
          <cell r="C31" t="str">
            <v>XNII35-A</v>
          </cell>
          <cell r="D31" t="str">
            <v/>
          </cell>
          <cell r="E31">
            <v>2</v>
          </cell>
          <cell r="F31" t="str">
            <v>B</v>
          </cell>
          <cell r="L31" t="str">
            <v>XCD-35</v>
          </cell>
          <cell r="M31" t="str">
            <v>4S?-35</v>
          </cell>
          <cell r="N31" t="str">
            <v>6CN-35</v>
          </cell>
          <cell r="O31" t="str">
            <v>6CC</v>
          </cell>
          <cell r="P31" t="str">
            <v>G?-35</v>
          </cell>
        </row>
        <row r="32">
          <cell r="B32" t="str">
            <v>NTIIB-</v>
          </cell>
          <cell r="C32" t="str">
            <v>XNII35-B</v>
          </cell>
          <cell r="D32" t="str">
            <v/>
          </cell>
          <cell r="E32">
            <v>2</v>
          </cell>
          <cell r="F32" t="str">
            <v>B</v>
          </cell>
          <cell r="L32" t="str">
            <v>XR35-1L</v>
          </cell>
          <cell r="M32" t="str">
            <v>S?-35</v>
          </cell>
          <cell r="N32" t="str">
            <v>3CN-35</v>
          </cell>
          <cell r="O32" t="str">
            <v>6CC</v>
          </cell>
          <cell r="P32" t="str">
            <v/>
          </cell>
        </row>
        <row r="33">
          <cell r="B33" t="str">
            <v>NTIID-</v>
          </cell>
          <cell r="C33" t="str">
            <v>XNII35-D</v>
          </cell>
          <cell r="D33" t="str">
            <v/>
          </cell>
          <cell r="E33">
            <v>2</v>
          </cell>
          <cell r="F33" t="str">
            <v>B</v>
          </cell>
          <cell r="M33" t="str">
            <v/>
          </cell>
          <cell r="N33" t="str">
            <v/>
          </cell>
          <cell r="O33" t="str">
            <v/>
          </cell>
          <cell r="P33" t="str">
            <v/>
          </cell>
        </row>
        <row r="34">
          <cell r="B34" t="str">
            <v>NCIIA-</v>
          </cell>
          <cell r="C34" t="str">
            <v>XNII35-B</v>
          </cell>
          <cell r="D34" t="str">
            <v/>
          </cell>
          <cell r="E34">
            <v>2</v>
          </cell>
          <cell r="F34" t="str">
            <v>B</v>
          </cell>
        </row>
        <row r="35">
          <cell r="B35" t="str">
            <v>NCIID-</v>
          </cell>
          <cell r="C35" t="str">
            <v>XNII35-B</v>
          </cell>
          <cell r="D35" t="str">
            <v/>
          </cell>
          <cell r="E35">
            <v>2</v>
          </cell>
          <cell r="F35" t="str">
            <v>B</v>
          </cell>
        </row>
        <row r="36">
          <cell r="B36" t="str">
            <v>NCD-</v>
          </cell>
          <cell r="C36" t="str">
            <v>XCD-35</v>
          </cell>
          <cell r="D36" t="str">
            <v>XNII35-C</v>
          </cell>
          <cell r="E36">
            <v>2</v>
          </cell>
          <cell r="F36" t="str">
            <v>B</v>
          </cell>
        </row>
        <row r="37">
          <cell r="B37" t="str">
            <v>NG3T-</v>
          </cell>
          <cell r="C37" t="str">
            <v>XN3T35-1L</v>
          </cell>
          <cell r="D37" t="str">
            <v/>
          </cell>
          <cell r="E37">
            <v>3</v>
          </cell>
          <cell r="F37" t="str">
            <v>B</v>
          </cell>
        </row>
        <row r="38">
          <cell r="B38" t="str">
            <v>NT3T-</v>
          </cell>
          <cell r="C38" t="str">
            <v>XN3T35-1L</v>
          </cell>
          <cell r="D38" t="str">
            <v/>
          </cell>
          <cell r="E38">
            <v>3</v>
          </cell>
          <cell r="F38" t="str">
            <v>B</v>
          </cell>
        </row>
        <row r="39">
          <cell r="B39" t="str">
            <v>NC3T-</v>
          </cell>
          <cell r="C39" t="str">
            <v>XN3T35-1L</v>
          </cell>
          <cell r="D39" t="str">
            <v/>
          </cell>
          <cell r="E39">
            <v>3</v>
          </cell>
          <cell r="F39" t="str">
            <v>B</v>
          </cell>
        </row>
        <row r="40">
          <cell r="B40" t="str">
            <v>??</v>
          </cell>
          <cell r="C40" t="str">
            <v>XR35-1L</v>
          </cell>
          <cell r="D40" t="str">
            <v/>
          </cell>
          <cell r="E40" t="str">
            <v/>
          </cell>
          <cell r="F40" t="str">
            <v/>
          </cell>
        </row>
        <row r="41">
          <cell r="B41" t="str">
            <v>TBA</v>
          </cell>
          <cell r="C41" t="str">
            <v/>
          </cell>
          <cell r="D41" t="str">
            <v/>
          </cell>
          <cell r="E41" t="str">
            <v/>
          </cell>
          <cell r="F41" t="str">
            <v/>
          </cell>
        </row>
        <row r="42">
          <cell r="C42" t="str">
            <v/>
          </cell>
          <cell r="D42" t="str">
            <v/>
          </cell>
          <cell r="E42" t="str">
            <v/>
          </cell>
          <cell r="F42" t="str">
            <v/>
          </cell>
        </row>
        <row r="45">
          <cell r="E45" t="str">
            <v>MT-2</v>
          </cell>
        </row>
        <row r="46">
          <cell r="C46">
            <v>600</v>
          </cell>
          <cell r="D46">
            <v>450</v>
          </cell>
          <cell r="E46">
            <v>400</v>
          </cell>
          <cell r="F46">
            <v>320</v>
          </cell>
          <cell r="G46">
            <v>250</v>
          </cell>
          <cell r="H46">
            <v>180</v>
          </cell>
          <cell r="I46">
            <v>125</v>
          </cell>
          <cell r="J46">
            <v>80</v>
          </cell>
        </row>
        <row r="47">
          <cell r="B47">
            <v>20</v>
          </cell>
          <cell r="C47" t="str">
            <v>3MT-6a</v>
          </cell>
          <cell r="D47" t="str">
            <v>2MT-5a</v>
          </cell>
          <cell r="E47" t="str">
            <v>2MT-5a</v>
          </cell>
          <cell r="F47" t="str">
            <v>2MT-4a</v>
          </cell>
          <cell r="G47" t="str">
            <v>2MT-4a</v>
          </cell>
          <cell r="H47" t="str">
            <v>MT-5a</v>
          </cell>
          <cell r="I47" t="str">
            <v>MT-4a</v>
          </cell>
          <cell r="J47" t="str">
            <v>MT-3a</v>
          </cell>
        </row>
        <row r="48">
          <cell r="B48">
            <v>18</v>
          </cell>
          <cell r="C48" t="str">
            <v>3MT-6a</v>
          </cell>
          <cell r="D48" t="str">
            <v>2MT-5a</v>
          </cell>
          <cell r="E48" t="str">
            <v>2MT-4a</v>
          </cell>
          <cell r="F48" t="str">
            <v>2MT-4a</v>
          </cell>
          <cell r="G48" t="str">
            <v>2MT-3a</v>
          </cell>
          <cell r="H48" t="str">
            <v>MT-5a</v>
          </cell>
          <cell r="I48" t="str">
            <v>MT-4a</v>
          </cell>
          <cell r="J48" t="str">
            <v>MT-3a</v>
          </cell>
        </row>
        <row r="49">
          <cell r="B49">
            <v>16</v>
          </cell>
          <cell r="C49" t="str">
            <v>3MT-4a</v>
          </cell>
          <cell r="D49" t="str">
            <v>2MT-4a</v>
          </cell>
          <cell r="E49" t="str">
            <v>2MT-4a</v>
          </cell>
          <cell r="F49" t="str">
            <v>2MT-3a</v>
          </cell>
          <cell r="G49" t="str">
            <v>2MT-3a</v>
          </cell>
          <cell r="H49" t="str">
            <v>MT-4a</v>
          </cell>
          <cell r="I49" t="str">
            <v>MT-3a</v>
          </cell>
          <cell r="J49" t="str">
            <v>MT-3a</v>
          </cell>
        </row>
        <row r="50">
          <cell r="B50">
            <v>14</v>
          </cell>
          <cell r="C50" t="str">
            <v>3MT-4a</v>
          </cell>
          <cell r="D50" t="str">
            <v>2MT-4a</v>
          </cell>
          <cell r="E50" t="str">
            <v>2MT-4a</v>
          </cell>
          <cell r="F50" t="str">
            <v>2MT-3a</v>
          </cell>
          <cell r="G50" t="str">
            <v>2MT-2a</v>
          </cell>
          <cell r="H50" t="str">
            <v>MT-4a</v>
          </cell>
          <cell r="I50" t="str">
            <v>MT-3a</v>
          </cell>
          <cell r="J50" t="str">
            <v>MT-2a</v>
          </cell>
        </row>
        <row r="51">
          <cell r="B51">
            <v>12</v>
          </cell>
          <cell r="C51" t="str">
            <v>3MT-4</v>
          </cell>
          <cell r="D51" t="str">
            <v>2MT-4</v>
          </cell>
          <cell r="E51" t="str">
            <v>2MT-4</v>
          </cell>
          <cell r="F51" t="str">
            <v>2MT-3</v>
          </cell>
          <cell r="G51" t="str">
            <v>2MT-2</v>
          </cell>
          <cell r="H51" t="str">
            <v>MT-4</v>
          </cell>
          <cell r="I51" t="str">
            <v>MT-3</v>
          </cell>
          <cell r="J51" t="str">
            <v>MT-2</v>
          </cell>
        </row>
        <row r="52">
          <cell r="B52">
            <v>10</v>
          </cell>
          <cell r="C52" t="str">
            <v>3MT-4</v>
          </cell>
          <cell r="D52" t="str">
            <v>2MT-4</v>
          </cell>
          <cell r="E52" t="str">
            <v>2MT-4</v>
          </cell>
          <cell r="F52" t="str">
            <v>2MT-3</v>
          </cell>
          <cell r="G52" t="str">
            <v>2MT-2</v>
          </cell>
          <cell r="H52" t="str">
            <v>MT-4</v>
          </cell>
          <cell r="I52" t="str">
            <v>MT-3</v>
          </cell>
          <cell r="J52" t="str">
            <v>MT-2</v>
          </cell>
        </row>
      </sheetData>
      <sheetData sheetId="1"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
      <sheetName val="Du_lieu"/>
      <sheetName val="KH-Q1,Q2,01"/>
      <sheetName val="TONGKE3p "/>
      <sheetName val="TDTKP"/>
      <sheetName val="DON GIA"/>
      <sheetName val="TONG HOP VL-NC"/>
      <sheetName val="TNHCHINH"/>
      <sheetName val="CHITIET VL-NC-TT -1p"/>
      <sheetName val="TDTKP1"/>
      <sheetName val="phuluc1"/>
      <sheetName val="TONG HOP VL-NC TT"/>
      <sheetName val="KPVC-BD "/>
      <sheetName val="#REF"/>
      <sheetName val="gvl"/>
      <sheetName val="Tiepdia"/>
      <sheetName val="CHITIET VL-NC-TT-3p"/>
      <sheetName val="VCV-BE-TONG"/>
      <sheetName val="chitiet"/>
      <sheetName val="VC"/>
      <sheetName val="CHITIET VL-NC"/>
      <sheetName val="THPDMoi  (2)"/>
      <sheetName val="t-h HA THE"/>
      <sheetName val="giathanh1"/>
      <sheetName val="TONGKE-HT"/>
      <sheetName val="LKVL-CK-HT-GD1"/>
      <sheetName val="TH VL, NC, DDHT Thanhphuoc"/>
      <sheetName val="dongia (2)"/>
      <sheetName val="DG"/>
      <sheetName val="DONGIA"/>
      <sheetName val="chitimc"/>
      <sheetName val="dtxl"/>
      <sheetName val="gtrinh"/>
      <sheetName val="lam-moi"/>
      <sheetName val="TH XL"/>
      <sheetName val="thao-go"/>
      <sheetName val="BAOGIATHANG"/>
      <sheetName val="vanchuyen TC"/>
      <sheetName val="DAODAT"/>
      <sheetName val="dongiaXD"/>
      <sheetName val="THTDT"/>
      <sheetName val="TONG HOP VL_NC"/>
      <sheetName val="CHITIET VL_NC_TT _1p"/>
      <sheetName val="TONG HOP VL_NC TT"/>
      <sheetName val="KPVC_BD "/>
      <sheetName val="_REF"/>
      <sheetName val="CHITIET VL_NC_TT_3p"/>
      <sheetName val="VCV_BE_TONG"/>
      <sheetName val="CHITIET VL_NC"/>
      <sheetName val="THPDMoi  _2_"/>
      <sheetName val="t_h HA THE"/>
      <sheetName val="TONGKE_HT"/>
      <sheetName val="LKVL_CK_HT_GD1"/>
      <sheetName val="TH VL_ NC_ DDHT Thanhphuoc"/>
      <sheetName val="dongia _2_"/>
      <sheetName val="lam_moi"/>
      <sheetName val="thao_go"/>
      <sheetName val="D.chau"/>
      <sheetName val="Gia VL (QII-2006)"/>
      <sheetName val="TONG HOP VL-NC_x0000_TT"/>
      <sheetName val="Tong hop kinh phi"/>
      <sheetName val="KH_Q1_Q2_01"/>
      <sheetName val="ctdg"/>
      <sheetName val="CHITIET VL-NC-TT1p"/>
      <sheetName val="DG-Don vi"/>
      <sheetName val="DATA"/>
      <sheetName val="p轨uluc1"/>
      <sheetName val="general requirements"/>
      <sheetName val="Sheet3"/>
      <sheetName val="CT Thang Mo"/>
      <sheetName val="CT  PL"/>
      <sheetName val="pÿÿluc1"/>
      <sheetName val="KPVÿÿBD "/>
      <sheetName val="KC-moi"/>
      <sheetName val="test"/>
      <sheetName val="Sheet2"/>
      <sheetName val="Sheet1"/>
      <sheetName val="DG-VL"/>
      <sheetName val="DG_CM"/>
      <sheetName val="BAOGIATHA_x000e_G"/>
      <sheetName val="TONGKE3p_"/>
      <sheetName val="DON_GIA"/>
      <sheetName val="TONG_HOP_VL-NC"/>
      <sheetName val="CHITIET_VL-NC-TT_-1p"/>
      <sheetName val="TONG_HOP_VL-NC_TT"/>
      <sheetName val="KPVC-BD_"/>
      <sheetName val="CHITIET_VL-NC-TT-3p"/>
      <sheetName val="CHITIET_VL-NC"/>
      <sheetName val="THPDMoi__(2)"/>
      <sheetName val="t-h_HA_THE"/>
      <sheetName val="TH_VL,_NC,_DDHT_Thanhphuoc"/>
      <sheetName val="dongia_(2)"/>
      <sheetName val="TH_XL"/>
      <sheetName val="vanchuyen_TC"/>
      <sheetName val="CHITIET_VL_NC"/>
      <sheetName val="dongia__2_"/>
      <sheetName val="general_requirements"/>
      <sheetName val="TONG_HOP_VL_NC"/>
      <sheetName val="CHITIET_VL_NC_TT__1p"/>
      <sheetName val="TONG_HOP_VL_NC_TT"/>
      <sheetName val="KPVC_BD_"/>
      <sheetName val="CHITIET_VL_NC_TT_3p"/>
      <sheetName val="THPDMoi___2_"/>
      <sheetName val="t_h_HA_THE"/>
      <sheetName val="TH_VL__NC__DDHT_Thanhphuoc"/>
      <sheetName val="CT_Thang_Mo"/>
      <sheetName val="CT__PL"/>
      <sheetName val="KPVÿÿBD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TBT"/>
      <sheetName val="D.lg Thang Mo"/>
      <sheetName val="CT Thang Mo"/>
      <sheetName val="D.lg Phu Lung"/>
      <sheetName val="CT  PL"/>
      <sheetName val="D.lg Lao &amp; chai"/>
      <sheetName val="CT  Lao &amp; chai"/>
      <sheetName val="Gia thau TM"/>
      <sheetName val="TH chao thau (2)"/>
      <sheetName val="KHTC "/>
      <sheetName val="Tien do"/>
      <sheetName val="Nguon goc VT"/>
      <sheetName val="TH chao thau"/>
      <sheetName val="Ten da dat"/>
    </sheetNames>
    <sheetDataSet>
      <sheetData sheetId="0" refreshError="1"/>
      <sheetData sheetId="1" refreshError="1"/>
      <sheetData sheetId="2" refreshError="1">
        <row r="161">
          <cell r="B161" t="str">
            <v>03.3103</v>
          </cell>
          <cell r="C161" t="str">
            <v>§µo ®Êt cÊp 3 r·nh tiÕp ®Þa</v>
          </cell>
          <cell r="D161" t="str">
            <v>m3</v>
          </cell>
          <cell r="E161">
            <v>4</v>
          </cell>
          <cell r="H161">
            <v>21926</v>
          </cell>
        </row>
        <row r="162">
          <cell r="B162" t="str">
            <v>03.3203</v>
          </cell>
          <cell r="C162" t="str">
            <v>LÊp ®Êt r·nh tiÕp ®Þa</v>
          </cell>
          <cell r="D162" t="str">
            <v>m3</v>
          </cell>
          <cell r="E162">
            <v>4</v>
          </cell>
          <cell r="H162">
            <v>10007</v>
          </cell>
        </row>
        <row r="220">
          <cell r="B220" t="str">
            <v>§g VC 36</v>
          </cell>
          <cell r="C220" t="str">
            <v>V/c Cét BT tõ NM BT chÌm lªn Ctr×nh</v>
          </cell>
          <cell r="D220" t="str">
            <v>TÊn</v>
          </cell>
          <cell r="E220">
            <v>0.22500000000000001</v>
          </cell>
          <cell r="H220">
            <v>7358</v>
          </cell>
          <cell r="I220">
            <v>239962.80000000002</v>
          </cell>
        </row>
        <row r="309">
          <cell r="B309" t="str">
            <v>02.2401</v>
          </cell>
          <cell r="C309" t="str">
            <v>Trung chuyÓn d©y, thÐp, PK...: 700 m</v>
          </cell>
          <cell r="D309" t="str">
            <v>TÊn</v>
          </cell>
          <cell r="E309">
            <v>3.2467334399999999</v>
          </cell>
          <cell r="H309">
            <v>15289.96</v>
          </cell>
          <cell r="I309">
            <v>84338.099999999991</v>
          </cell>
          <cell r="J309">
            <v>0</v>
          </cell>
          <cell r="K309">
            <v>0</v>
          </cell>
          <cell r="L309">
            <v>49642.424428262399</v>
          </cell>
          <cell r="M309">
            <v>273823.32953606395</v>
          </cell>
        </row>
        <row r="323">
          <cell r="B323" t="str">
            <v>03.3103</v>
          </cell>
          <cell r="C323" t="str">
            <v>§µo ®Êt cÊp 3 r·nh tiÕp ®Þa</v>
          </cell>
          <cell r="D323" t="str">
            <v>m3</v>
          </cell>
          <cell r="E323">
            <v>1.2000000000000002</v>
          </cell>
          <cell r="H323">
            <v>21296</v>
          </cell>
        </row>
        <row r="324">
          <cell r="B324" t="str">
            <v>03.3203</v>
          </cell>
          <cell r="C324" t="str">
            <v>LÊp ®Êt r·nh tiÕp ®Þa</v>
          </cell>
          <cell r="D324" t="str">
            <v>m3</v>
          </cell>
          <cell r="E324">
            <v>1.2000000000000002</v>
          </cell>
          <cell r="H324">
            <v>10007</v>
          </cell>
        </row>
        <row r="350">
          <cell r="B350" t="str">
            <v>04.9102</v>
          </cell>
          <cell r="C350" t="str">
            <v>L¾p ®Æt xµ trªn cét BTLT</v>
          </cell>
          <cell r="D350" t="str">
            <v>Kg</v>
          </cell>
          <cell r="E350">
            <v>68.53</v>
          </cell>
          <cell r="F350">
            <v>8500</v>
          </cell>
          <cell r="H350">
            <v>181.47</v>
          </cell>
        </row>
        <row r="370">
          <cell r="B370" t="str">
            <v>04.8102</v>
          </cell>
          <cell r="C370" t="str">
            <v>L¾p ®Æt gi¸ trªn cét BTLT</v>
          </cell>
          <cell r="D370" t="str">
            <v>Kg</v>
          </cell>
          <cell r="E370">
            <v>11.68</v>
          </cell>
          <cell r="F370">
            <v>8500</v>
          </cell>
          <cell r="H370">
            <v>155.58600000000001</v>
          </cell>
        </row>
        <row r="390">
          <cell r="B390" t="str">
            <v>04.8101</v>
          </cell>
          <cell r="C390" t="str">
            <v>L¾p ®Æt thang trªn cét BTLT</v>
          </cell>
          <cell r="D390" t="str">
            <v>Kg</v>
          </cell>
          <cell r="E390">
            <v>59.59</v>
          </cell>
          <cell r="F390">
            <v>8500</v>
          </cell>
          <cell r="H390">
            <v>171.14500000000001</v>
          </cell>
        </row>
        <row r="406">
          <cell r="B406" t="str">
            <v>§g VC 36</v>
          </cell>
          <cell r="C406" t="str">
            <v>V/c vËt t­ B mua tõ HN lªn Hµ Giang</v>
          </cell>
          <cell r="D406" t="str">
            <v>TÊn</v>
          </cell>
          <cell r="E406">
            <v>0.15108000000000002</v>
          </cell>
          <cell r="H406">
            <v>6033</v>
          </cell>
          <cell r="I406">
            <v>239962.80000000002</v>
          </cell>
        </row>
        <row r="431">
          <cell r="B431" t="str">
            <v>02.2601</v>
          </cell>
          <cell r="C431" t="str">
            <v>Trung chuyÓn ThiÕt bÞ: 1,5 Km</v>
          </cell>
          <cell r="D431" t="str">
            <v>TÊn</v>
          </cell>
          <cell r="E431">
            <v>4.0000000000000001E-3</v>
          </cell>
          <cell r="H431">
            <v>12546.659999999998</v>
          </cell>
          <cell r="I431">
            <v>84338.099999999991</v>
          </cell>
        </row>
        <row r="432">
          <cell r="B432" t="str">
            <v>§g VC 36</v>
          </cell>
          <cell r="C432" t="str">
            <v>VËn chuyÓn tõ kho ®Õn CTr×nh</v>
          </cell>
          <cell r="D432" t="str">
            <v>TÊn</v>
          </cell>
          <cell r="E432">
            <v>4.0000000000000001E-3</v>
          </cell>
          <cell r="H432">
            <v>11037</v>
          </cell>
          <cell r="I432">
            <v>40268.799999999996</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iet tinh dz22"/>
      <sheetName val="bia Dz22"/>
      <sheetName val="TH 22"/>
      <sheetName val="DT DZ 22 Kv"/>
      <sheetName val="DTchi tiet DZ 22 Kv"/>
      <sheetName val="Thi nghiem 22"/>
      <sheetName val="VC22"/>
      <sheetName val="DTtram "/>
      <sheetName val="DTTC tram "/>
      <sheetName val="Chiet tinh TB, VT"/>
      <sheetName val=" thi nghiemTBA"/>
      <sheetName val="VCVT"/>
      <sheetName val="bia"/>
      <sheetName val="trang bia"/>
      <sheetName val="TH tra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iet tinh dz35"/>
      <sheetName val="QT DZ35"/>
      <sheetName val="DT DZ 35 Kv"/>
      <sheetName val="TN"/>
      <sheetName val="VC"/>
      <sheetName val="Sheet1"/>
      <sheetName val="Sheet2"/>
      <sheetName val="Sheet3"/>
    </sheetNames>
    <sheetDataSet>
      <sheetData sheetId="0" refreshError="1">
        <row r="3">
          <cell r="H3">
            <v>17.099999999999998</v>
          </cell>
        </row>
        <row r="4">
          <cell r="H4">
            <v>2</v>
          </cell>
        </row>
      </sheetData>
      <sheetData sheetId="1"/>
      <sheetData sheetId="2"/>
      <sheetData sheetId="3"/>
      <sheetData sheetId="4"/>
      <sheetData sheetId="5"/>
      <sheetData sheetId="6"/>
      <sheetData sheetId="7"/>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IET TINH DZ"/>
      <sheetName val="THONG KE "/>
      <sheetName val="THONG KE VL-TB"/>
      <sheetName val="V-N-M35 +0,4 "/>
      <sheetName val="TH-KL-DZ35"/>
      <sheetName val="DZ0,4kV"/>
      <sheetName val="TKe 0,4"/>
      <sheetName val="CT 0,4"/>
      <sheetName val="TH 0,4+Cto"/>
      <sheetName val="THONG KE-TBA"/>
      <sheetName val="TH-TBA35"/>
      <sheetName val="VL-NC-TBA"/>
      <sheetName val="CHIET TINH TBA"/>
      <sheetName val="Ctinh BT+VC"/>
      <sheetName val="B4"/>
      <sheetName val="B3"/>
      <sheetName val="B2"/>
      <sheetName val="DTTT"/>
      <sheetName val="00000000"/>
      <sheetName val="10000000"/>
      <sheetName val="20000000"/>
      <sheetName val="40000000"/>
      <sheetName val="3000000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K141"/>
      <sheetName val="Sheet1"/>
      <sheetName val="Sheet3"/>
      <sheetName val="Sheet3 (2)"/>
      <sheetName val="00000000"/>
      <sheetName val="00000001"/>
      <sheetName val="10000000"/>
      <sheetName val="XL4Test5"/>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g TH"/>
      <sheetName val="TTgia"/>
      <sheetName val="PTDG"/>
      <sheetName val="Gia"/>
      <sheetName val="Nhan cong"/>
      <sheetName val="vua"/>
      <sheetName val="BTN min"/>
      <sheetName val="BTN tho"/>
      <sheetName val="XL4Poppy"/>
      <sheetName val="DATA"/>
      <sheetName val="DIALOG"/>
      <sheetName val="Macro1"/>
      <sheetName val="Sheet1"/>
      <sheetName val="Sheet2"/>
      <sheetName val="Sheet3"/>
      <sheetName val="Sheet4"/>
      <sheetName val="Sheet5"/>
      <sheetName val="Sheet6"/>
      <sheetName val="Sheet7"/>
      <sheetName val="Sheet8"/>
      <sheetName val="Sheet9"/>
      <sheetName val="Sheet10"/>
      <sheetName val="EIRR&gt;1&lt;1"/>
      <sheetName val="EIRR&gt; 2"/>
      <sheetName val="EIRR&lt;2"/>
      <sheetName val="DONVIBAN"/>
      <sheetName val="NGUON"/>
      <sheetName val="Chiet tinh dz35"/>
      <sheetName val="Bang chiet tinh TBA"/>
    </sheetNames>
    <sheetDataSet>
      <sheetData sheetId="0"/>
      <sheetData sheetId="1"/>
      <sheetData sheetId="2"/>
      <sheetData sheetId="3" refreshError="1">
        <row r="74">
          <cell r="F74">
            <v>38074.024000000005</v>
          </cell>
        </row>
        <row r="126">
          <cell r="E126">
            <v>405755</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L cap"/>
      <sheetName val="Lke"/>
      <sheetName val="Du-lieu"/>
      <sheetName val="Don gia"/>
      <sheetName val="Tu van"/>
      <sheetName val="Tach von"/>
      <sheetName val="Tong hop"/>
      <sheetName val="TDT"/>
      <sheetName val="THDT"/>
      <sheetName val="THVL-NC"/>
      <sheetName val="VL.Dien"/>
      <sheetName val="Lapdat-DSu"/>
      <sheetName val="VCDai-04Kv"/>
      <sheetName val="VC-TC"/>
      <sheetName val="Bu VL"/>
      <sheetName val="DT Cap"/>
      <sheetName val="lap cap"/>
      <sheetName val="VCDai-Cap"/>
      <sheetName val="DT Cto"/>
      <sheetName val="VLCto"/>
      <sheetName val="LapCto"/>
      <sheetName val="VCDai-Cto"/>
      <sheetName val="DT T.nghiem"/>
      <sheetName val="Thi nghiem"/>
      <sheetName val="DT thaodo"/>
      <sheetName val="Thao do"/>
      <sheetName val="TH Kho"/>
      <sheetName val="Kho"/>
      <sheetName val="Culi-VC"/>
      <sheetName val="Den bu"/>
      <sheetName val="Lap Cto"/>
      <sheetName val="Khao sat"/>
      <sheetName val="KS Cto"/>
      <sheetName val="TM.BSung"/>
      <sheetName val="BS.HTinh"/>
      <sheetName val="DGKS"/>
      <sheetName val="Luong-KS"/>
      <sheetName val="Luong CN"/>
      <sheetName val="Be tong"/>
      <sheetName val="Mong"/>
      <sheetName val="Cot"/>
      <sheetName val="Xa"/>
      <sheetName val="Ch.tinh Cto"/>
      <sheetName val="DTCto(gop)"/>
      <sheetName val="LapCto(gop)"/>
      <sheetName val="Dao dat"/>
      <sheetName val="00000000"/>
      <sheetName val="10000000"/>
      <sheetName val="2000000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L4Poppy"/>
      <sheetName val="THDT"/>
      <sheetName val="THXL"/>
      <sheetName val="THTB"/>
      <sheetName val="THXLK"/>
      <sheetName val="XL35"/>
      <sheetName val="DZ35"/>
      <sheetName val="XLCN"/>
      <sheetName val="CN35"/>
      <sheetName val="THTBA"/>
      <sheetName val="TBA"/>
      <sheetName val="KS"/>
      <sheetName val="VC35"/>
      <sheetName val="CT35"/>
      <sheetName val="XL04"/>
      <sheetName val="DZ04"/>
      <sheetName val="XL_Cto"/>
      <sheetName val="C_to"/>
      <sheetName val="CP_BT"/>
      <sheetName val="CTTBA"/>
      <sheetName val="VCTBA"/>
      <sheetName val="CT04"/>
      <sheetName val="VC04"/>
      <sheetName val="VC_Cto"/>
      <sheetName val="CT_BT"/>
      <sheetName val="BT"/>
      <sheetName val="TH"/>
      <sheetName val="KB"/>
      <sheetName val="00000000"/>
    </sheetNames>
    <sheetDataSet>
      <sheetData sheetId="0" refreshError="1">
        <row r="9">
          <cell r="C9" t="b">
            <v>1</v>
          </cell>
        </row>
        <row r="15">
          <cell r="A15" t="b">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K04"/>
      <sheetName val="Sheet1"/>
      <sheetName val="Ct ha the"/>
      <sheetName val="VLNC3"/>
      <sheetName val="DT"/>
      <sheetName val="THTN"/>
      <sheetName val="TN"/>
      <sheetName val="XL4Poppy"/>
      <sheetName val="MTO REV.2(ARMOR)"/>
      <sheetName val="NEW-PANEL"/>
    </sheetNames>
    <sheetDataSet>
      <sheetData sheetId="0"/>
      <sheetData sheetId="1"/>
      <sheetData sheetId="2"/>
      <sheetData sheetId="3"/>
      <sheetData sheetId="4"/>
      <sheetData sheetId="5"/>
      <sheetData sheetId="6"/>
      <sheetData sheetId="7"/>
      <sheetData sheetId="8" refreshError="1"/>
      <sheetData sheetId="9"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A1"/>
      <sheetName val="TBA3"/>
      <sheetName val="Sheet1"/>
      <sheetName val="Phan day"/>
      <sheetName val="TBA2"/>
      <sheetName val="TBA4"/>
      <sheetName val="TBA5"/>
      <sheetName val="TBA6"/>
      <sheetName val="TBA7"/>
      <sheetName val="TBA8"/>
      <sheetName val="TBA9"/>
      <sheetName val="TBA10"/>
      <sheetName val="Liet Ke"/>
    </sheetNames>
    <sheetDataSet>
      <sheetData sheetId="0" refreshError="1">
        <row r="4">
          <cell r="K4" t="str">
            <v>H2</v>
          </cell>
        </row>
        <row r="5">
          <cell r="K5" t="str">
            <v>H4</v>
          </cell>
        </row>
        <row r="6">
          <cell r="K6" t="str">
            <v>H2</v>
          </cell>
        </row>
        <row r="7">
          <cell r="K7" t="str">
            <v>2H4</v>
          </cell>
        </row>
        <row r="8">
          <cell r="K8" t="str">
            <v>H6</v>
          </cell>
        </row>
        <row r="9">
          <cell r="K9" t="str">
            <v>H6</v>
          </cell>
        </row>
        <row r="10">
          <cell r="K10" t="str">
            <v>H2</v>
          </cell>
        </row>
        <row r="11">
          <cell r="K11" t="str">
            <v>H1</v>
          </cell>
        </row>
        <row r="12">
          <cell r="K12" t="str">
            <v>H4</v>
          </cell>
        </row>
        <row r="13">
          <cell r="K13" t="str">
            <v>2H4</v>
          </cell>
        </row>
        <row r="14">
          <cell r="K14" t="str">
            <v>2H4</v>
          </cell>
        </row>
        <row r="15">
          <cell r="K15" t="str">
            <v>H6</v>
          </cell>
        </row>
        <row r="16">
          <cell r="K16" t="str">
            <v>H6</v>
          </cell>
        </row>
        <row r="19">
          <cell r="K19" t="str">
            <v>H2</v>
          </cell>
        </row>
        <row r="20">
          <cell r="K20" t="str">
            <v>H2</v>
          </cell>
        </row>
        <row r="21">
          <cell r="K21" t="str">
            <v>H4</v>
          </cell>
        </row>
        <row r="22">
          <cell r="K22" t="str">
            <v>H6</v>
          </cell>
        </row>
        <row r="23">
          <cell r="K23" t="str">
            <v>H4</v>
          </cell>
        </row>
        <row r="24">
          <cell r="K24" t="str">
            <v>H4</v>
          </cell>
        </row>
        <row r="25">
          <cell r="K25" t="str">
            <v>H6</v>
          </cell>
        </row>
        <row r="26">
          <cell r="K26" t="str">
            <v>H2</v>
          </cell>
        </row>
        <row r="27">
          <cell r="K27" t="str">
            <v>H4</v>
          </cell>
        </row>
        <row r="28">
          <cell r="K28" t="str">
            <v>H2</v>
          </cell>
        </row>
        <row r="30">
          <cell r="K30" t="str">
            <v>H2</v>
          </cell>
        </row>
        <row r="31">
          <cell r="K31" t="str">
            <v>H6</v>
          </cell>
        </row>
        <row r="32">
          <cell r="K32" t="str">
            <v>H6+H4</v>
          </cell>
        </row>
        <row r="33">
          <cell r="K33" t="str">
            <v>H1</v>
          </cell>
        </row>
        <row r="34">
          <cell r="K34" t="str">
            <v>H6</v>
          </cell>
        </row>
        <row r="35">
          <cell r="K35" t="str">
            <v>H6</v>
          </cell>
        </row>
        <row r="36">
          <cell r="K36" t="str">
            <v>H6</v>
          </cell>
        </row>
        <row r="37">
          <cell r="K37" t="str">
            <v>H4</v>
          </cell>
        </row>
        <row r="38">
          <cell r="K38" t="str">
            <v>H4</v>
          </cell>
        </row>
        <row r="39">
          <cell r="K39" t="str">
            <v>H4</v>
          </cell>
        </row>
        <row r="40">
          <cell r="K40" t="str">
            <v>H6</v>
          </cell>
        </row>
        <row r="41">
          <cell r="K41" t="str">
            <v>H2</v>
          </cell>
        </row>
        <row r="42">
          <cell r="K42" t="str">
            <v>H2</v>
          </cell>
        </row>
        <row r="43">
          <cell r="K43" t="str">
            <v>H6</v>
          </cell>
        </row>
        <row r="44">
          <cell r="K44" t="str">
            <v>H4</v>
          </cell>
        </row>
        <row r="45">
          <cell r="K45" t="str">
            <v>H2</v>
          </cell>
        </row>
        <row r="46">
          <cell r="K46" t="str">
            <v>H4</v>
          </cell>
        </row>
        <row r="47">
          <cell r="K47" t="str">
            <v>H6+H4</v>
          </cell>
        </row>
        <row r="48">
          <cell r="K48" t="str">
            <v>2H6+H2</v>
          </cell>
        </row>
        <row r="49">
          <cell r="K49" t="str">
            <v>2H6</v>
          </cell>
        </row>
        <row r="50">
          <cell r="K50" t="str">
            <v>2H6+H2</v>
          </cell>
        </row>
        <row r="51">
          <cell r="K51" t="str">
            <v>H6+H4</v>
          </cell>
        </row>
        <row r="52">
          <cell r="K52" t="str">
            <v>2H6</v>
          </cell>
        </row>
        <row r="53">
          <cell r="K53" t="str">
            <v>H6+H4</v>
          </cell>
        </row>
        <row r="54">
          <cell r="K54" t="str">
            <v>H6</v>
          </cell>
        </row>
        <row r="55">
          <cell r="K55" t="str">
            <v>H4</v>
          </cell>
        </row>
        <row r="56">
          <cell r="K56" t="str">
            <v>H4</v>
          </cell>
        </row>
        <row r="57">
          <cell r="K57" t="str">
            <v>H6</v>
          </cell>
        </row>
        <row r="58">
          <cell r="K58" t="str">
            <v>H4</v>
          </cell>
        </row>
        <row r="59">
          <cell r="K59" t="str">
            <v>H4</v>
          </cell>
        </row>
        <row r="60">
          <cell r="K60" t="str">
            <v>H1</v>
          </cell>
        </row>
        <row r="61">
          <cell r="K61" t="str">
            <v>H6</v>
          </cell>
        </row>
        <row r="62">
          <cell r="K62" t="str">
            <v>H6</v>
          </cell>
        </row>
        <row r="63">
          <cell r="K63" t="str">
            <v>H6</v>
          </cell>
        </row>
        <row r="64">
          <cell r="K64" t="str">
            <v>H4</v>
          </cell>
        </row>
        <row r="65">
          <cell r="K65" t="str">
            <v>H4</v>
          </cell>
        </row>
        <row r="66">
          <cell r="K66" t="str">
            <v>H6</v>
          </cell>
        </row>
        <row r="67">
          <cell r="K67" t="str">
            <v>H2</v>
          </cell>
        </row>
        <row r="68">
          <cell r="K68" t="str">
            <v>H6</v>
          </cell>
        </row>
        <row r="69">
          <cell r="K69" t="str">
            <v>H4</v>
          </cell>
        </row>
        <row r="70">
          <cell r="K70" t="str">
            <v>H4</v>
          </cell>
        </row>
        <row r="71">
          <cell r="K71" t="str">
            <v>H6</v>
          </cell>
        </row>
        <row r="72">
          <cell r="K72" t="str">
            <v>H6</v>
          </cell>
        </row>
        <row r="73">
          <cell r="K73" t="str">
            <v>H6</v>
          </cell>
        </row>
      </sheetData>
      <sheetData sheetId="1" refreshError="1">
        <row r="5">
          <cell r="K5" t="str">
            <v>H2</v>
          </cell>
        </row>
        <row r="6">
          <cell r="K6" t="str">
            <v>H4</v>
          </cell>
        </row>
        <row r="7">
          <cell r="K7" t="str">
            <v>H1</v>
          </cell>
        </row>
        <row r="8">
          <cell r="K8" t="str">
            <v>H4</v>
          </cell>
        </row>
        <row r="9">
          <cell r="K9" t="str">
            <v>H6</v>
          </cell>
        </row>
        <row r="10">
          <cell r="K10" t="str">
            <v>H2</v>
          </cell>
        </row>
        <row r="11">
          <cell r="K11" t="str">
            <v>H4</v>
          </cell>
        </row>
        <row r="12">
          <cell r="K12" t="str">
            <v>H6</v>
          </cell>
        </row>
        <row r="13">
          <cell r="K13" t="str">
            <v>H1</v>
          </cell>
        </row>
        <row r="14">
          <cell r="K14" t="str">
            <v>H4</v>
          </cell>
        </row>
        <row r="15">
          <cell r="K15" t="str">
            <v>H6</v>
          </cell>
        </row>
        <row r="16">
          <cell r="K16" t="str">
            <v>H1</v>
          </cell>
        </row>
        <row r="18">
          <cell r="K18" t="str">
            <v>H1</v>
          </cell>
        </row>
        <row r="19">
          <cell r="K19" t="str">
            <v>H4</v>
          </cell>
        </row>
        <row r="20">
          <cell r="K20" t="str">
            <v>H4</v>
          </cell>
        </row>
        <row r="21">
          <cell r="K21" t="str">
            <v>H2</v>
          </cell>
        </row>
        <row r="22">
          <cell r="K22" t="str">
            <v>H1</v>
          </cell>
        </row>
        <row r="24">
          <cell r="K24" t="str">
            <v>H1</v>
          </cell>
        </row>
        <row r="26">
          <cell r="K26" t="str">
            <v>H4</v>
          </cell>
        </row>
        <row r="27">
          <cell r="K27" t="str">
            <v>H6</v>
          </cell>
        </row>
        <row r="29">
          <cell r="K29" t="str">
            <v>H6</v>
          </cell>
        </row>
        <row r="30">
          <cell r="K30" t="str">
            <v>H4</v>
          </cell>
        </row>
        <row r="31">
          <cell r="K31" t="str">
            <v>H6</v>
          </cell>
        </row>
        <row r="32">
          <cell r="K32" t="str">
            <v>H4</v>
          </cell>
        </row>
        <row r="33">
          <cell r="K33" t="str">
            <v>2H4</v>
          </cell>
        </row>
        <row r="34">
          <cell r="K34" t="str">
            <v>H4</v>
          </cell>
        </row>
        <row r="35">
          <cell r="K35" t="str">
            <v>H1</v>
          </cell>
        </row>
        <row r="36">
          <cell r="K36" t="str">
            <v>H2</v>
          </cell>
        </row>
        <row r="37">
          <cell r="K37" t="str">
            <v>H1</v>
          </cell>
        </row>
        <row r="38">
          <cell r="K38" t="str">
            <v>H2</v>
          </cell>
        </row>
        <row r="39">
          <cell r="K39" t="str">
            <v>H1</v>
          </cell>
        </row>
        <row r="40">
          <cell r="K40" t="str">
            <v>H2</v>
          </cell>
        </row>
        <row r="41">
          <cell r="K41" t="str">
            <v>H6+H4</v>
          </cell>
        </row>
        <row r="42">
          <cell r="K42" t="str">
            <v>H4</v>
          </cell>
        </row>
        <row r="43">
          <cell r="K43" t="str">
            <v>H4</v>
          </cell>
        </row>
        <row r="44">
          <cell r="K44" t="str">
            <v>H4</v>
          </cell>
        </row>
        <row r="45">
          <cell r="K45" t="str">
            <v>2H4</v>
          </cell>
        </row>
        <row r="46">
          <cell r="K46" t="str">
            <v>2H4</v>
          </cell>
        </row>
        <row r="47">
          <cell r="K47" t="str">
            <v>H4</v>
          </cell>
        </row>
        <row r="48">
          <cell r="K48" t="str">
            <v>H6</v>
          </cell>
        </row>
        <row r="49">
          <cell r="K49" t="str">
            <v>H6</v>
          </cell>
        </row>
        <row r="50">
          <cell r="K50" t="str">
            <v>2H4</v>
          </cell>
        </row>
        <row r="51">
          <cell r="K51" t="str">
            <v>H2</v>
          </cell>
        </row>
        <row r="52">
          <cell r="K52" t="str">
            <v>H6+H4</v>
          </cell>
        </row>
        <row r="53">
          <cell r="K53" t="str">
            <v>2H6+H2</v>
          </cell>
        </row>
        <row r="54">
          <cell r="K54" t="str">
            <v>2H4</v>
          </cell>
        </row>
        <row r="55">
          <cell r="K55" t="str">
            <v>H2</v>
          </cell>
        </row>
        <row r="56">
          <cell r="K56" t="str">
            <v>H4</v>
          </cell>
        </row>
        <row r="57">
          <cell r="K57" t="str">
            <v>2H4</v>
          </cell>
        </row>
        <row r="58">
          <cell r="K58" t="str">
            <v>H6</v>
          </cell>
        </row>
        <row r="59">
          <cell r="K59" t="str">
            <v>H6</v>
          </cell>
        </row>
        <row r="60">
          <cell r="K60" t="str">
            <v>H6</v>
          </cell>
        </row>
        <row r="61">
          <cell r="K61" t="str">
            <v>H6+H4</v>
          </cell>
        </row>
        <row r="62">
          <cell r="K62" t="str">
            <v>H6</v>
          </cell>
        </row>
        <row r="63">
          <cell r="K63" t="str">
            <v>H4</v>
          </cell>
        </row>
        <row r="64">
          <cell r="K64" t="str">
            <v>H4</v>
          </cell>
        </row>
        <row r="65">
          <cell r="K65" t="str">
            <v>H4</v>
          </cell>
        </row>
        <row r="66">
          <cell r="K66" t="str">
            <v>H6</v>
          </cell>
        </row>
        <row r="67">
          <cell r="K67" t="str">
            <v>H6</v>
          </cell>
        </row>
        <row r="68">
          <cell r="K68" t="str">
            <v>H1</v>
          </cell>
        </row>
        <row r="69">
          <cell r="K69" t="str">
            <v>H4</v>
          </cell>
        </row>
        <row r="70">
          <cell r="K70" t="str">
            <v>H6</v>
          </cell>
        </row>
        <row r="71">
          <cell r="K71" t="str">
            <v>H6</v>
          </cell>
        </row>
        <row r="72">
          <cell r="K72" t="str">
            <v>2H4</v>
          </cell>
        </row>
        <row r="73">
          <cell r="K73" t="str">
            <v>H6</v>
          </cell>
        </row>
        <row r="74">
          <cell r="K74" t="str">
            <v>H6</v>
          </cell>
        </row>
        <row r="75">
          <cell r="K75" t="str">
            <v>H6</v>
          </cell>
        </row>
        <row r="76">
          <cell r="K76" t="str">
            <v>H6</v>
          </cell>
        </row>
        <row r="77">
          <cell r="K77" t="str">
            <v>H6</v>
          </cell>
        </row>
        <row r="78">
          <cell r="K78" t="str">
            <v>H6</v>
          </cell>
        </row>
        <row r="79">
          <cell r="K79" t="str">
            <v>H4</v>
          </cell>
        </row>
        <row r="80">
          <cell r="K80" t="str">
            <v>H6+H4</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tinh"/>
      <sheetName val="thvatlieu"/>
      <sheetName val="vtthoi1"/>
      <sheetName val="vtthoi2"/>
      <sheetName val="vchuyen"/>
      <sheetName val="n.cong"/>
      <sheetName val="thopdtoan"/>
      <sheetName val="phan giao"/>
      <sheetName val="sheet8"/>
      <sheetName val="sheet9"/>
      <sheetName val="sheet10"/>
      <sheetName val="sheet11"/>
      <sheetName val="sheet12"/>
      <sheetName val="Sheet13"/>
      <sheetName val="Sheet14"/>
      <sheetName val="Sheet15"/>
      <sheetName val="Sheet16"/>
      <sheetName val="bia"/>
      <sheetName val="THKP"/>
      <sheetName val="Xaydung"/>
      <sheetName val="TKL"/>
      <sheetName val="Sheet1"/>
      <sheetName val="00000000"/>
      <sheetName val="Thang 1-06"/>
      <sheetName val="Sheet2"/>
      <sheetName val="Sheet3"/>
      <sheetName val="XL4Test5"/>
      <sheetName val="vtthoh2"/>
      <sheetName val="CTNC"/>
      <sheetName val="CTVL"/>
      <sheetName val="shee49"/>
      <sheetName val="BK04"/>
      <sheetName val="BLuong"/>
      <sheetName val="TKP"/>
      <sheetName val="Thaîg 1-06"/>
      <sheetName val="vvthoh2"/>
      <sheetName val="[DZNHADA.XLS䁝thopdtoan"/>
      <sheetName val="Ctinh 10kV"/>
      <sheetName val="ESTI."/>
      <sheetName val="DI-ESTI"/>
      <sheetName val="VL,NC,MTC"/>
      <sheetName val="CHITIET-DZ04"/>
      <sheetName val="_DZNHADA.XLS䁝thopdtoan"/>
      <sheetName val="PNT-QUOT-#3"/>
      <sheetName val="COAT&amp;WRAP-QIOT-#3"/>
      <sheetName val="gvl"/>
      <sheetName val="[DZNHADA.XLS?thopdtoan"/>
      <sheetName val="_DZNHADA.XLS?thopdtoan"/>
      <sheetName val="_DZNHADA.XLS_thopdtoan"/>
      <sheetName val="6tthoh2"/>
      <sheetName val="KKKKKKKK"/>
      <sheetName val="chiet tinh"/>
      <sheetName val="Section"/>
      <sheetName val="VCDD_TBA"/>
      <sheetName val="LKVL-CK-HT-GD1"/>
      <sheetName val="TONGKE-HT"/>
      <sheetName val="gtrinh"/>
      <sheetName val="TTDZ22"/>
      <sheetName val="A1.CN"/>
      <sheetName val="gia"/>
      <sheetName val="??-BLDG"/>
      <sheetName val="__-BLDG"/>
      <sheetName val="Comb"/>
      <sheetName val="Giai trin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sheetData sheetId="41" refreshError="1"/>
      <sheetData sheetId="42"/>
      <sheetData sheetId="43" refreshError="1"/>
      <sheetData sheetId="44" refreshError="1"/>
      <sheetData sheetId="45" refreshError="1"/>
      <sheetData sheetId="46" refreshError="1"/>
      <sheetData sheetId="47" refreshError="1"/>
      <sheetData sheetId="48" refreshError="1"/>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A5"/>
      <sheetName val="Sheet1"/>
      <sheetName val="Phan day"/>
      <sheetName val="TBA1"/>
      <sheetName val="TBA2"/>
      <sheetName val="TBA3"/>
      <sheetName val="TBA4"/>
      <sheetName val="TBA6"/>
      <sheetName val="TBA7"/>
      <sheetName val="TBA8"/>
      <sheetName val="TBA9"/>
      <sheetName val="TBA10"/>
      <sheetName val="Liet Ke"/>
    </sheetNames>
    <sheetDataSet>
      <sheetData sheetId="0" refreshError="1">
        <row r="5">
          <cell r="K5" t="str">
            <v>H4</v>
          </cell>
        </row>
        <row r="6">
          <cell r="K6" t="str">
            <v>H6</v>
          </cell>
        </row>
        <row r="7">
          <cell r="K7" t="str">
            <v>H6</v>
          </cell>
        </row>
        <row r="8">
          <cell r="K8" t="str">
            <v>H6</v>
          </cell>
        </row>
        <row r="9">
          <cell r="K9" t="str">
            <v>H6</v>
          </cell>
        </row>
        <row r="10">
          <cell r="K10" t="str">
            <v>H4</v>
          </cell>
        </row>
        <row r="11">
          <cell r="K11" t="str">
            <v>H4</v>
          </cell>
        </row>
        <row r="12">
          <cell r="K12" t="str">
            <v>H6</v>
          </cell>
        </row>
        <row r="13">
          <cell r="K13" t="str">
            <v>H6</v>
          </cell>
        </row>
        <row r="14">
          <cell r="K14" t="str">
            <v>H2</v>
          </cell>
        </row>
        <row r="15">
          <cell r="K15" t="str">
            <v>H4</v>
          </cell>
        </row>
        <row r="16">
          <cell r="K16" t="str">
            <v>H6</v>
          </cell>
        </row>
        <row r="17">
          <cell r="K17" t="str">
            <v>H6</v>
          </cell>
        </row>
        <row r="18">
          <cell r="K18" t="str">
            <v>2H4</v>
          </cell>
        </row>
        <row r="19">
          <cell r="K19" t="str">
            <v>H4</v>
          </cell>
        </row>
        <row r="20">
          <cell r="K20" t="str">
            <v>H6</v>
          </cell>
        </row>
        <row r="21">
          <cell r="K21" t="str">
            <v>H4</v>
          </cell>
        </row>
        <row r="22">
          <cell r="K22" t="str">
            <v>H4</v>
          </cell>
        </row>
        <row r="23">
          <cell r="K23" t="str">
            <v>H6</v>
          </cell>
        </row>
        <row r="24">
          <cell r="K24" t="str">
            <v>H4</v>
          </cell>
        </row>
        <row r="25">
          <cell r="K25" t="str">
            <v>H1</v>
          </cell>
        </row>
        <row r="27">
          <cell r="K27" t="str">
            <v>H1</v>
          </cell>
        </row>
        <row r="28">
          <cell r="K28" t="str">
            <v>H1</v>
          </cell>
        </row>
        <row r="29">
          <cell r="K29" t="str">
            <v>H4</v>
          </cell>
        </row>
        <row r="30">
          <cell r="K30" t="str">
            <v>H6+H4</v>
          </cell>
        </row>
        <row r="31">
          <cell r="K31" t="str">
            <v>H6</v>
          </cell>
        </row>
        <row r="32">
          <cell r="K32" t="str">
            <v>H2</v>
          </cell>
        </row>
        <row r="33">
          <cell r="K33" t="str">
            <v>H4</v>
          </cell>
        </row>
        <row r="34">
          <cell r="K34" t="str">
            <v>H6</v>
          </cell>
        </row>
        <row r="35">
          <cell r="K35" t="str">
            <v>H6</v>
          </cell>
        </row>
        <row r="36">
          <cell r="K36" t="str">
            <v>2H4</v>
          </cell>
        </row>
        <row r="37">
          <cell r="K37" t="str">
            <v>2H4</v>
          </cell>
        </row>
        <row r="38">
          <cell r="K38" t="str">
            <v>H2</v>
          </cell>
        </row>
        <row r="39">
          <cell r="K39" t="str">
            <v>H4</v>
          </cell>
        </row>
        <row r="40">
          <cell r="K40" t="str">
            <v>H4</v>
          </cell>
        </row>
        <row r="41">
          <cell r="K41" t="str">
            <v>H4</v>
          </cell>
        </row>
        <row r="42">
          <cell r="K42" t="str">
            <v>H4</v>
          </cell>
        </row>
        <row r="43">
          <cell r="K43" t="str">
            <v>H4</v>
          </cell>
        </row>
        <row r="44">
          <cell r="K44" t="str">
            <v>H4</v>
          </cell>
        </row>
        <row r="45">
          <cell r="K45" t="str">
            <v>H4</v>
          </cell>
        </row>
        <row r="46">
          <cell r="K46" t="str">
            <v>H4</v>
          </cell>
        </row>
        <row r="47">
          <cell r="K47" t="str">
            <v>H4</v>
          </cell>
        </row>
        <row r="48">
          <cell r="K48" t="str">
            <v>H6</v>
          </cell>
        </row>
        <row r="49">
          <cell r="K49" t="str">
            <v>H4</v>
          </cell>
        </row>
        <row r="50">
          <cell r="K50" t="str">
            <v>H4</v>
          </cell>
        </row>
        <row r="54">
          <cell r="K54" t="str">
            <v>H1</v>
          </cell>
        </row>
        <row r="55">
          <cell r="K55" t="str">
            <v>H1</v>
          </cell>
        </row>
        <row r="56">
          <cell r="K56" t="str">
            <v>H1</v>
          </cell>
        </row>
        <row r="57">
          <cell r="K57" t="str">
            <v>H6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A6"/>
      <sheetName val="TBA7"/>
      <sheetName val="Phan day"/>
      <sheetName val="TBA1"/>
      <sheetName val="TBA2"/>
      <sheetName val="TBA3"/>
      <sheetName val="TBA4"/>
      <sheetName val="TBA5"/>
      <sheetName val="TBA8"/>
      <sheetName val="TBA9"/>
      <sheetName val="TBA10"/>
      <sheetName val="Liet Ke"/>
    </sheetNames>
    <sheetDataSet>
      <sheetData sheetId="0" refreshError="1">
        <row r="4">
          <cell r="K4" t="str">
            <v>H1</v>
          </cell>
        </row>
        <row r="10">
          <cell r="K10" t="str">
            <v>H4</v>
          </cell>
        </row>
        <row r="11">
          <cell r="K11" t="str">
            <v>H6</v>
          </cell>
        </row>
        <row r="13">
          <cell r="K13" t="str">
            <v>H1</v>
          </cell>
        </row>
        <row r="14">
          <cell r="K14" t="str">
            <v>H2</v>
          </cell>
        </row>
        <row r="15">
          <cell r="K15" t="str">
            <v>H2</v>
          </cell>
        </row>
        <row r="16">
          <cell r="K16" t="str">
            <v>H2</v>
          </cell>
        </row>
        <row r="17">
          <cell r="K17" t="str">
            <v>H6</v>
          </cell>
        </row>
        <row r="18">
          <cell r="K18" t="str">
            <v>H6</v>
          </cell>
        </row>
        <row r="19">
          <cell r="K19" t="str">
            <v>2H4</v>
          </cell>
        </row>
        <row r="20">
          <cell r="K20" t="str">
            <v>2H4</v>
          </cell>
        </row>
        <row r="21">
          <cell r="K21" t="str">
            <v>H4</v>
          </cell>
        </row>
        <row r="22">
          <cell r="K22" t="str">
            <v>H4</v>
          </cell>
        </row>
        <row r="23">
          <cell r="K23" t="str">
            <v>H1</v>
          </cell>
        </row>
        <row r="24">
          <cell r="K24" t="str">
            <v>H4</v>
          </cell>
        </row>
        <row r="25">
          <cell r="K25" t="str">
            <v>H2</v>
          </cell>
        </row>
        <row r="26">
          <cell r="K26" t="str">
            <v>H2</v>
          </cell>
        </row>
        <row r="27">
          <cell r="K27" t="str">
            <v>H4</v>
          </cell>
        </row>
        <row r="28">
          <cell r="K28" t="str">
            <v>H4</v>
          </cell>
        </row>
        <row r="29">
          <cell r="K29" t="str">
            <v>H1</v>
          </cell>
        </row>
        <row r="30">
          <cell r="K30" t="str">
            <v>H4</v>
          </cell>
        </row>
        <row r="31">
          <cell r="K31" t="str">
            <v>2H4</v>
          </cell>
        </row>
        <row r="32">
          <cell r="K32" t="str">
            <v>H1</v>
          </cell>
        </row>
        <row r="33">
          <cell r="K33" t="str">
            <v>H4</v>
          </cell>
        </row>
        <row r="34">
          <cell r="K34" t="str">
            <v>H6</v>
          </cell>
        </row>
        <row r="35">
          <cell r="K35" t="str">
            <v>2H4</v>
          </cell>
        </row>
        <row r="36">
          <cell r="K36" t="str">
            <v>H6+H4</v>
          </cell>
        </row>
        <row r="37">
          <cell r="K37" t="str">
            <v>H6+H4</v>
          </cell>
        </row>
        <row r="38">
          <cell r="K38" t="str">
            <v>H6+H4</v>
          </cell>
        </row>
        <row r="39">
          <cell r="K39" t="str">
            <v>H1</v>
          </cell>
        </row>
        <row r="40">
          <cell r="K40" t="str">
            <v>H6</v>
          </cell>
        </row>
        <row r="41">
          <cell r="K41" t="str">
            <v>H2</v>
          </cell>
        </row>
        <row r="42">
          <cell r="K42" t="str">
            <v>H6</v>
          </cell>
        </row>
        <row r="43">
          <cell r="K43" t="str">
            <v>H6</v>
          </cell>
        </row>
        <row r="44">
          <cell r="K44" t="str">
            <v>H2</v>
          </cell>
        </row>
        <row r="45">
          <cell r="K45" t="str">
            <v>H1</v>
          </cell>
        </row>
        <row r="47">
          <cell r="K47" t="str">
            <v>H4</v>
          </cell>
        </row>
        <row r="49">
          <cell r="K49" t="str">
            <v>H4</v>
          </cell>
        </row>
        <row r="50">
          <cell r="K50" t="str">
            <v>H6</v>
          </cell>
        </row>
        <row r="53">
          <cell r="K53" t="str">
            <v>H1</v>
          </cell>
        </row>
        <row r="55">
          <cell r="K55" t="str">
            <v>H4</v>
          </cell>
        </row>
        <row r="56">
          <cell r="K56" t="str">
            <v>2H6+H2</v>
          </cell>
        </row>
        <row r="57">
          <cell r="K57" t="str">
            <v>H1</v>
          </cell>
        </row>
        <row r="58">
          <cell r="K58" t="str">
            <v>H4</v>
          </cell>
        </row>
        <row r="59">
          <cell r="K59" t="str">
            <v>H4</v>
          </cell>
        </row>
        <row r="60">
          <cell r="K60" t="str">
            <v>H6</v>
          </cell>
        </row>
        <row r="61">
          <cell r="K61" t="str">
            <v>H6</v>
          </cell>
        </row>
        <row r="62">
          <cell r="K62" t="str">
            <v>H6</v>
          </cell>
        </row>
        <row r="63">
          <cell r="K63" t="str">
            <v>H6</v>
          </cell>
        </row>
        <row r="64">
          <cell r="K64" t="str">
            <v>H6</v>
          </cell>
        </row>
        <row r="65">
          <cell r="K65" t="str">
            <v>H4</v>
          </cell>
        </row>
        <row r="66">
          <cell r="K66" t="str">
            <v>H1</v>
          </cell>
        </row>
        <row r="67">
          <cell r="K67" t="str">
            <v>2H4</v>
          </cell>
        </row>
        <row r="68">
          <cell r="K68" t="str">
            <v>H2</v>
          </cell>
        </row>
        <row r="69">
          <cell r="K69" t="str">
            <v>H4</v>
          </cell>
        </row>
        <row r="70">
          <cell r="K70" t="str">
            <v>H4</v>
          </cell>
        </row>
        <row r="71">
          <cell r="K71" t="str">
            <v>H4</v>
          </cell>
        </row>
        <row r="72">
          <cell r="K72" t="str">
            <v>H4</v>
          </cell>
        </row>
        <row r="73">
          <cell r="K73" t="str">
            <v>H4</v>
          </cell>
        </row>
        <row r="74">
          <cell r="K74" t="str">
            <v>H4</v>
          </cell>
        </row>
        <row r="75">
          <cell r="K75" t="str">
            <v>H1</v>
          </cell>
        </row>
        <row r="76">
          <cell r="K76" t="str">
            <v>H1</v>
          </cell>
        </row>
        <row r="77">
          <cell r="K77" t="str">
            <v>H1</v>
          </cell>
        </row>
        <row r="78">
          <cell r="K78" t="str">
            <v>H4</v>
          </cell>
        </row>
        <row r="79">
          <cell r="K79" t="str">
            <v>H6+H4</v>
          </cell>
        </row>
        <row r="80">
          <cell r="K80" t="str">
            <v>H1</v>
          </cell>
        </row>
        <row r="81">
          <cell r="K81" t="str">
            <v>H2</v>
          </cell>
        </row>
        <row r="82">
          <cell r="K82" t="str">
            <v>H6</v>
          </cell>
        </row>
        <row r="83">
          <cell r="K83" t="str">
            <v>H6+H4</v>
          </cell>
        </row>
        <row r="84">
          <cell r="K84" t="str">
            <v>H4</v>
          </cell>
        </row>
      </sheetData>
      <sheetData sheetId="1" refreshError="1">
        <row r="8">
          <cell r="K8" t="str">
            <v>H4</v>
          </cell>
        </row>
        <row r="10">
          <cell r="K10" t="str">
            <v>H1</v>
          </cell>
        </row>
        <row r="13">
          <cell r="K13" t="str">
            <v>H1</v>
          </cell>
        </row>
        <row r="18">
          <cell r="K18" t="str">
            <v>H1</v>
          </cell>
        </row>
        <row r="20">
          <cell r="K20" t="str">
            <v>H1</v>
          </cell>
        </row>
        <row r="21">
          <cell r="K21" t="str">
            <v>H1</v>
          </cell>
        </row>
        <row r="22">
          <cell r="K22" t="str">
            <v>H1</v>
          </cell>
        </row>
        <row r="24">
          <cell r="K24" t="str">
            <v>H1</v>
          </cell>
        </row>
        <row r="25">
          <cell r="K25" t="str">
            <v>2H4</v>
          </cell>
        </row>
        <row r="26">
          <cell r="K26" t="str">
            <v>Habc</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ke"/>
      <sheetName val="Phu luc"/>
      <sheetName val="Nhap DL"/>
      <sheetName val="Paste"/>
      <sheetName val="Du-lieu"/>
      <sheetName val="Don-gia"/>
      <sheetName val="Thop-04"/>
      <sheetName val="VLNCM-04"/>
      <sheetName val="VLNCM-04THoi"/>
      <sheetName val="Mong-Cot-Xa-04"/>
      <sheetName val="Thao do MCX"/>
      <sheetName val="Dao dat"/>
      <sheetName val="VCTC-04"/>
      <sheetName val="VCddai-04"/>
      <sheetName val="NCdaysu-04"/>
      <sheetName val="Betong-04"/>
      <sheetName val="Thop - TNghiem"/>
      <sheetName val="TNHChinh"/>
      <sheetName val="Phu luc TT"/>
      <sheetName val="Phu luc TT1"/>
      <sheetName val="KLuong-04"/>
      <sheetName val="Thop-Cto"/>
      <sheetName val="Thop-Cto-dangop"/>
      <sheetName val="Tbi-Cto"/>
      <sheetName val="VLNCM-Cto"/>
      <sheetName val="Chiettinh-Cto"/>
      <sheetName val="VC-Cto"/>
      <sheetName val="CTinh luong"/>
      <sheetName val="Culi-VC"/>
      <sheetName val="00000000"/>
    </sheetNames>
    <sheetDataSet>
      <sheetData sheetId="0" refreshError="1">
        <row r="7">
          <cell r="C7" t="str">
            <v>AV120</v>
          </cell>
          <cell r="D7" t="str">
            <v>m</v>
          </cell>
          <cell r="E7">
            <v>0</v>
          </cell>
        </row>
        <row r="8">
          <cell r="C8" t="str">
            <v>AV95</v>
          </cell>
          <cell r="D8" t="str">
            <v>m</v>
          </cell>
          <cell r="E8">
            <v>0</v>
          </cell>
        </row>
        <row r="9">
          <cell r="C9" t="str">
            <v>AV70</v>
          </cell>
          <cell r="D9" t="str">
            <v>m</v>
          </cell>
          <cell r="E9">
            <v>6130.56</v>
          </cell>
        </row>
        <row r="10">
          <cell r="C10" t="str">
            <v>AV50</v>
          </cell>
          <cell r="D10" t="str">
            <v>m</v>
          </cell>
          <cell r="E10">
            <v>32453.24</v>
          </cell>
        </row>
        <row r="11">
          <cell r="C11" t="str">
            <v>AV35</v>
          </cell>
          <cell r="D11" t="str">
            <v>m</v>
          </cell>
          <cell r="E11">
            <v>8816.8000000000011</v>
          </cell>
        </row>
        <row r="12">
          <cell r="C12" t="str">
            <v>4ABC95</v>
          </cell>
          <cell r="D12" t="str">
            <v>m</v>
          </cell>
          <cell r="E12">
            <v>0</v>
          </cell>
        </row>
        <row r="13">
          <cell r="C13" t="str">
            <v>4ABC70</v>
          </cell>
          <cell r="D13" t="str">
            <v>m</v>
          </cell>
          <cell r="E13">
            <v>0</v>
          </cell>
        </row>
        <row r="14">
          <cell r="C14" t="str">
            <v>4ABC50</v>
          </cell>
          <cell r="D14" t="str">
            <v>m</v>
          </cell>
          <cell r="E14">
            <v>0</v>
          </cell>
        </row>
        <row r="15">
          <cell r="C15" t="str">
            <v>2ABC50</v>
          </cell>
          <cell r="D15" t="str">
            <v>B?</v>
          </cell>
          <cell r="E15">
            <v>0</v>
          </cell>
        </row>
        <row r="16">
          <cell r="C16" t="str">
            <v>PS</v>
          </cell>
          <cell r="D16" t="str">
            <v>B?</v>
          </cell>
          <cell r="E16">
            <v>0</v>
          </cell>
        </row>
        <row r="17">
          <cell r="C17" t="str">
            <v>PA</v>
          </cell>
          <cell r="D17" t="str">
            <v>B?</v>
          </cell>
          <cell r="E17">
            <v>0</v>
          </cell>
        </row>
        <row r="18">
          <cell r="C18" t="str">
            <v>PC</v>
          </cell>
          <cell r="D18" t="str">
            <v>Cái</v>
          </cell>
          <cell r="E18">
            <v>0</v>
          </cell>
        </row>
        <row r="19">
          <cell r="C19" t="str">
            <v>B-95</v>
          </cell>
          <cell r="D19" t="str">
            <v>Cái</v>
          </cell>
          <cell r="E19">
            <v>0</v>
          </cell>
        </row>
        <row r="20">
          <cell r="C20" t="str">
            <v>B-70</v>
          </cell>
          <cell r="D20" t="str">
            <v>Cái</v>
          </cell>
          <cell r="E20">
            <v>0</v>
          </cell>
        </row>
        <row r="21">
          <cell r="C21" t="str">
            <v>B-50</v>
          </cell>
          <cell r="E21">
            <v>0</v>
          </cell>
        </row>
        <row r="22">
          <cell r="D22" t="str">
            <v>Qu?</v>
          </cell>
          <cell r="E22">
            <v>0</v>
          </cell>
        </row>
        <row r="23">
          <cell r="C23" t="str">
            <v>A20</v>
          </cell>
          <cell r="D23" t="str">
            <v>Qu?</v>
          </cell>
          <cell r="E23">
            <v>2000</v>
          </cell>
        </row>
        <row r="24">
          <cell r="C24" t="str">
            <v>A30</v>
          </cell>
          <cell r="D24" t="str">
            <v>B?</v>
          </cell>
          <cell r="E24">
            <v>0</v>
          </cell>
        </row>
        <row r="25">
          <cell r="C25" t="str">
            <v>CC-120</v>
          </cell>
          <cell r="D25" t="str">
            <v>B?</v>
          </cell>
          <cell r="E25">
            <v>0</v>
          </cell>
        </row>
        <row r="26">
          <cell r="C26" t="str">
            <v>CC-95</v>
          </cell>
          <cell r="D26" t="str">
            <v>B?</v>
          </cell>
          <cell r="E26">
            <v>0</v>
          </cell>
        </row>
        <row r="27">
          <cell r="C27" t="str">
            <v>CC-70</v>
          </cell>
          <cell r="D27" t="str">
            <v>B?</v>
          </cell>
          <cell r="E27">
            <v>178</v>
          </cell>
        </row>
        <row r="28">
          <cell r="C28" t="str">
            <v>CC-50</v>
          </cell>
          <cell r="D28" t="str">
            <v>B?</v>
          </cell>
          <cell r="E28">
            <v>827</v>
          </cell>
        </row>
        <row r="29">
          <cell r="C29" t="str">
            <v>CC-35</v>
          </cell>
          <cell r="D29" t="str">
            <v>V? trí</v>
          </cell>
          <cell r="E29">
            <v>485</v>
          </cell>
        </row>
        <row r="30">
          <cell r="C30" t="str">
            <v>C1</v>
          </cell>
          <cell r="D30" t="str">
            <v>V? trí</v>
          </cell>
          <cell r="E30">
            <v>0</v>
          </cell>
        </row>
        <row r="31">
          <cell r="C31" t="str">
            <v>RC-1</v>
          </cell>
          <cell r="D31" t="str">
            <v>V? trí</v>
          </cell>
          <cell r="E31">
            <v>0</v>
          </cell>
        </row>
        <row r="32">
          <cell r="C32" t="str">
            <v>RC-2</v>
          </cell>
          <cell r="E32">
            <v>78</v>
          </cell>
        </row>
        <row r="33">
          <cell r="D33" t="str">
            <v>m</v>
          </cell>
          <cell r="E33">
            <v>0</v>
          </cell>
        </row>
        <row r="34">
          <cell r="D34" t="str">
            <v>C?t</v>
          </cell>
          <cell r="E34">
            <v>0</v>
          </cell>
        </row>
        <row r="35">
          <cell r="C35" t="str">
            <v>H-6,5A</v>
          </cell>
          <cell r="D35" t="str">
            <v>C?t</v>
          </cell>
          <cell r="E35">
            <v>0</v>
          </cell>
        </row>
        <row r="36">
          <cell r="C36" t="str">
            <v>H-6,5B</v>
          </cell>
          <cell r="D36" t="str">
            <v>C?t</v>
          </cell>
          <cell r="E36">
            <v>32</v>
          </cell>
        </row>
        <row r="37">
          <cell r="C37" t="str">
            <v>H-6,5C</v>
          </cell>
          <cell r="D37" t="str">
            <v>C?t</v>
          </cell>
          <cell r="E37">
            <v>24</v>
          </cell>
        </row>
        <row r="38">
          <cell r="C38" t="str">
            <v>H-7,5A</v>
          </cell>
          <cell r="D38" t="str">
            <v>C?t</v>
          </cell>
          <cell r="E38">
            <v>0</v>
          </cell>
        </row>
        <row r="39">
          <cell r="C39" t="str">
            <v>H-7,5B</v>
          </cell>
          <cell r="D39" t="str">
            <v>C?t</v>
          </cell>
          <cell r="E39">
            <v>76</v>
          </cell>
        </row>
        <row r="40">
          <cell r="C40" t="str">
            <v>H-7,5C</v>
          </cell>
          <cell r="D40" t="str">
            <v>C?t</v>
          </cell>
          <cell r="E40">
            <v>33</v>
          </cell>
        </row>
        <row r="41">
          <cell r="C41" t="str">
            <v>H-8,5A</v>
          </cell>
          <cell r="D41" t="str">
            <v>C?t</v>
          </cell>
          <cell r="E41">
            <v>0</v>
          </cell>
        </row>
        <row r="42">
          <cell r="C42" t="str">
            <v>H-8,5B</v>
          </cell>
          <cell r="D42" t="str">
            <v>C?t</v>
          </cell>
          <cell r="E42">
            <v>21</v>
          </cell>
        </row>
        <row r="43">
          <cell r="C43" t="str">
            <v>H-8,5C</v>
          </cell>
          <cell r="D43" t="str">
            <v>C?t</v>
          </cell>
          <cell r="E43">
            <v>17</v>
          </cell>
        </row>
        <row r="44">
          <cell r="C44" t="str">
            <v>LT-10B</v>
          </cell>
          <cell r="D44" t="str">
            <v>C?t</v>
          </cell>
          <cell r="E44">
            <v>0</v>
          </cell>
        </row>
        <row r="45">
          <cell r="C45" t="str">
            <v>LT-10C</v>
          </cell>
          <cell r="D45" t="str">
            <v>C?t</v>
          </cell>
          <cell r="E45">
            <v>0</v>
          </cell>
        </row>
        <row r="46">
          <cell r="C46" t="str">
            <v>LT-12B</v>
          </cell>
          <cell r="D46" t="str">
            <v>C?t</v>
          </cell>
          <cell r="E46">
            <v>0</v>
          </cell>
        </row>
        <row r="47">
          <cell r="C47" t="str">
            <v>LT-12C</v>
          </cell>
          <cell r="D47" t="str">
            <v>C?t</v>
          </cell>
          <cell r="E47">
            <v>0</v>
          </cell>
        </row>
        <row r="48">
          <cell r="C48" t="str">
            <v>MV-1</v>
          </cell>
          <cell r="D48" t="str">
            <v>C?t</v>
          </cell>
          <cell r="E48">
            <v>0</v>
          </cell>
        </row>
        <row r="49">
          <cell r="C49" t="str">
            <v>MV-1a</v>
          </cell>
          <cell r="D49" t="str">
            <v>Móng</v>
          </cell>
          <cell r="E49">
            <v>42</v>
          </cell>
        </row>
        <row r="50">
          <cell r="C50" t="str">
            <v>MV-2</v>
          </cell>
          <cell r="D50" t="str">
            <v>Móng</v>
          </cell>
          <cell r="E50">
            <v>73</v>
          </cell>
        </row>
        <row r="51">
          <cell r="C51" t="str">
            <v>MV-3</v>
          </cell>
          <cell r="D51" t="str">
            <v>Móng</v>
          </cell>
          <cell r="E51">
            <v>14</v>
          </cell>
        </row>
        <row r="52">
          <cell r="C52" t="str">
            <v>MV-4</v>
          </cell>
          <cell r="D52" t="str">
            <v>Móng</v>
          </cell>
          <cell r="E52">
            <v>0</v>
          </cell>
        </row>
        <row r="53">
          <cell r="C53" t="str">
            <v>MÐ-1</v>
          </cell>
          <cell r="D53" t="str">
            <v>Móng</v>
          </cell>
          <cell r="E53">
            <v>0</v>
          </cell>
        </row>
        <row r="54">
          <cell r="C54" t="str">
            <v>MÐ-2</v>
          </cell>
          <cell r="D54" t="str">
            <v>Móng</v>
          </cell>
          <cell r="E54">
            <v>15</v>
          </cell>
        </row>
        <row r="55">
          <cell r="C55" t="str">
            <v>MÐ-3</v>
          </cell>
          <cell r="D55" t="str">
            <v>Móng</v>
          </cell>
          <cell r="E55">
            <v>3</v>
          </cell>
        </row>
        <row r="56">
          <cell r="C56" t="str">
            <v>MÐ-4</v>
          </cell>
          <cell r="D56" t="str">
            <v>Móng</v>
          </cell>
          <cell r="E56">
            <v>19</v>
          </cell>
        </row>
        <row r="57">
          <cell r="C57" t="str">
            <v>M1</v>
          </cell>
          <cell r="D57" t="str">
            <v>Móng</v>
          </cell>
          <cell r="E57">
            <v>0</v>
          </cell>
        </row>
        <row r="58">
          <cell r="C58" t="str">
            <v>M2</v>
          </cell>
          <cell r="D58" t="str">
            <v>Móng</v>
          </cell>
          <cell r="E58">
            <v>0</v>
          </cell>
        </row>
        <row r="59">
          <cell r="C59" t="str">
            <v>M3</v>
          </cell>
          <cell r="D59" t="str">
            <v>B?</v>
          </cell>
          <cell r="E59">
            <v>0</v>
          </cell>
        </row>
        <row r="60">
          <cell r="C60" t="str">
            <v>XÐ-2</v>
          </cell>
          <cell r="D60" t="str">
            <v>B?</v>
          </cell>
          <cell r="E60">
            <v>74</v>
          </cell>
        </row>
        <row r="61">
          <cell r="C61" t="str">
            <v>XÐ-4</v>
          </cell>
          <cell r="D61" t="str">
            <v>B?</v>
          </cell>
          <cell r="E61">
            <v>147</v>
          </cell>
        </row>
        <row r="62">
          <cell r="C62" t="str">
            <v>XN-2</v>
          </cell>
          <cell r="D62" t="str">
            <v>B?</v>
          </cell>
          <cell r="E62">
            <v>116</v>
          </cell>
        </row>
        <row r="63">
          <cell r="C63" t="str">
            <v>XN-4</v>
          </cell>
          <cell r="D63" t="str">
            <v>B?</v>
          </cell>
          <cell r="E63">
            <v>22</v>
          </cell>
        </row>
        <row r="64">
          <cell r="C64" t="str">
            <v>XNÐ-2</v>
          </cell>
          <cell r="D64" t="str">
            <v>B?</v>
          </cell>
          <cell r="E64">
            <v>0</v>
          </cell>
        </row>
        <row r="65">
          <cell r="C65" t="str">
            <v>XNÐ-2a</v>
          </cell>
          <cell r="D65" t="str">
            <v>B?</v>
          </cell>
          <cell r="E65">
            <v>9</v>
          </cell>
        </row>
        <row r="66">
          <cell r="C66" t="str">
            <v>XNÐ-4</v>
          </cell>
          <cell r="E66">
            <v>48</v>
          </cell>
        </row>
        <row r="67">
          <cell r="C67" t="str">
            <v>XNÐ-4a</v>
          </cell>
          <cell r="E67">
            <v>20</v>
          </cell>
        </row>
        <row r="68">
          <cell r="C68" t="str">
            <v>XÐL-4</v>
          </cell>
          <cell r="E68">
            <v>2</v>
          </cell>
        </row>
        <row r="69">
          <cell r="C69" t="str">
            <v>XNL-2</v>
          </cell>
          <cell r="E69">
            <v>1</v>
          </cell>
        </row>
        <row r="70">
          <cell r="C70" t="str">
            <v>XNL-4</v>
          </cell>
          <cell r="E70">
            <v>4</v>
          </cell>
        </row>
        <row r="71">
          <cell r="C71" t="str">
            <v>DN16-10</v>
          </cell>
          <cell r="E71">
            <v>0</v>
          </cell>
        </row>
        <row r="72">
          <cell r="C72" t="str">
            <v>MN15-5</v>
          </cell>
          <cell r="E72">
            <v>0</v>
          </cell>
        </row>
        <row r="73">
          <cell r="C73" t="str">
            <v>CN-1</v>
          </cell>
          <cell r="E73">
            <v>0</v>
          </cell>
        </row>
        <row r="74">
          <cell r="E74">
            <v>0</v>
          </cell>
        </row>
        <row r="75">
          <cell r="E75">
            <v>0</v>
          </cell>
        </row>
        <row r="76">
          <cell r="C76" t="str">
            <v>HPD-6</v>
          </cell>
          <cell r="E76">
            <v>0</v>
          </cell>
        </row>
        <row r="77">
          <cell r="C77" t="str">
            <v>M16</v>
          </cell>
          <cell r="E77">
            <v>0</v>
          </cell>
        </row>
        <row r="78">
          <cell r="E78">
            <v>0</v>
          </cell>
        </row>
        <row r="79">
          <cell r="E79">
            <v>0</v>
          </cell>
        </row>
        <row r="80">
          <cell r="C80" t="str">
            <v>CT-3/9</v>
          </cell>
          <cell r="E80">
            <v>1363</v>
          </cell>
        </row>
        <row r="81">
          <cell r="C81" t="str">
            <v>CT-5/20</v>
          </cell>
          <cell r="E81">
            <v>11</v>
          </cell>
        </row>
        <row r="82">
          <cell r="C82" t="str">
            <v>CT-10/40</v>
          </cell>
          <cell r="E82">
            <v>0</v>
          </cell>
        </row>
        <row r="83">
          <cell r="C83" t="str">
            <v>CT-20/40</v>
          </cell>
          <cell r="E83">
            <v>2</v>
          </cell>
        </row>
        <row r="84">
          <cell r="C84" t="str">
            <v>AP-10</v>
          </cell>
          <cell r="E84">
            <v>1363</v>
          </cell>
        </row>
        <row r="85">
          <cell r="C85" t="str">
            <v>AP-20</v>
          </cell>
          <cell r="E85">
            <v>11</v>
          </cell>
        </row>
        <row r="86">
          <cell r="C86" t="str">
            <v>AP-40</v>
          </cell>
          <cell r="E86">
            <v>0</v>
          </cell>
        </row>
        <row r="87">
          <cell r="C87" t="str">
            <v>AP3-40</v>
          </cell>
          <cell r="E87">
            <v>2</v>
          </cell>
        </row>
        <row r="88">
          <cell r="C88" t="str">
            <v>H1</v>
          </cell>
          <cell r="D88" t="str">
            <v>B?</v>
          </cell>
          <cell r="E88">
            <v>42</v>
          </cell>
        </row>
        <row r="89">
          <cell r="C89" t="str">
            <v>H2</v>
          </cell>
          <cell r="D89" t="str">
            <v>B?</v>
          </cell>
          <cell r="E89">
            <v>63</v>
          </cell>
        </row>
        <row r="90">
          <cell r="C90" t="str">
            <v>H4</v>
          </cell>
          <cell r="D90" t="str">
            <v>B?</v>
          </cell>
          <cell r="E90">
            <v>185</v>
          </cell>
        </row>
        <row r="91">
          <cell r="C91" t="str">
            <v>H6</v>
          </cell>
          <cell r="D91" t="str">
            <v>B?</v>
          </cell>
          <cell r="E91">
            <v>100</v>
          </cell>
        </row>
        <row r="92">
          <cell r="C92" t="str">
            <v>HABC</v>
          </cell>
          <cell r="D92" t="str">
            <v>Cái</v>
          </cell>
          <cell r="E92">
            <v>2</v>
          </cell>
        </row>
        <row r="93">
          <cell r="C93" t="str">
            <v>M2x4</v>
          </cell>
          <cell r="D93" t="str">
            <v>Chu?i</v>
          </cell>
          <cell r="E93">
            <v>252</v>
          </cell>
        </row>
        <row r="94">
          <cell r="C94" t="str">
            <v>M2x7</v>
          </cell>
          <cell r="E94">
            <v>378</v>
          </cell>
        </row>
        <row r="95">
          <cell r="C95" t="str">
            <v>M2x11</v>
          </cell>
          <cell r="E95">
            <v>1110</v>
          </cell>
        </row>
        <row r="96">
          <cell r="C96" t="str">
            <v>M2x16</v>
          </cell>
          <cell r="D96" t="str">
            <v>cái</v>
          </cell>
          <cell r="E96">
            <v>600</v>
          </cell>
        </row>
        <row r="97">
          <cell r="C97" t="str">
            <v>M3x16+1x10</v>
          </cell>
          <cell r="D97" t="str">
            <v>m</v>
          </cell>
          <cell r="E97">
            <v>12</v>
          </cell>
        </row>
        <row r="98">
          <cell r="D98" t="str">
            <v>m</v>
          </cell>
          <cell r="E98">
            <v>0</v>
          </cell>
        </row>
        <row r="99">
          <cell r="C99" t="str">
            <v>CC-AM25</v>
          </cell>
          <cell r="D99" t="str">
            <v>Cái</v>
          </cell>
          <cell r="E99">
            <v>788</v>
          </cell>
        </row>
        <row r="100">
          <cell r="C100" t="str">
            <v>CC-AM35</v>
          </cell>
          <cell r="D100" t="str">
            <v>Cái</v>
          </cell>
          <cell r="E100">
            <v>0</v>
          </cell>
        </row>
        <row r="101">
          <cell r="C101" t="str">
            <v>CC-AM50</v>
          </cell>
          <cell r="D101" t="str">
            <v>Cái</v>
          </cell>
          <cell r="E101">
            <v>0</v>
          </cell>
        </row>
        <row r="102">
          <cell r="C102" t="str">
            <v>CC-AM70</v>
          </cell>
          <cell r="D102" t="str">
            <v>Cái</v>
          </cell>
          <cell r="E102">
            <v>0</v>
          </cell>
        </row>
        <row r="103">
          <cell r="C103" t="str">
            <v>C1</v>
          </cell>
          <cell r="D103" t="str">
            <v>Cái</v>
          </cell>
          <cell r="E103">
            <v>0</v>
          </cell>
        </row>
        <row r="104">
          <cell r="C104" t="str">
            <v>C2</v>
          </cell>
          <cell r="D104" t="str">
            <v>Cái</v>
          </cell>
          <cell r="E104">
            <v>0</v>
          </cell>
        </row>
        <row r="105">
          <cell r="D105" t="str">
            <v>Cái</v>
          </cell>
          <cell r="E105">
            <v>0</v>
          </cell>
        </row>
        <row r="106">
          <cell r="D106" t="str">
            <v>Hòm</v>
          </cell>
          <cell r="E106">
            <v>0</v>
          </cell>
        </row>
        <row r="107">
          <cell r="C107" t="str">
            <v>PVC-2x4</v>
          </cell>
          <cell r="D107" t="str">
            <v>Hòm</v>
          </cell>
          <cell r="E107">
            <v>54520</v>
          </cell>
        </row>
        <row r="108">
          <cell r="C108" t="str">
            <v>PVC-2x7</v>
          </cell>
          <cell r="D108" t="str">
            <v>Hòm</v>
          </cell>
          <cell r="E108">
            <v>440</v>
          </cell>
        </row>
        <row r="109">
          <cell r="C109" t="str">
            <v>PVC-2x10</v>
          </cell>
          <cell r="D109" t="str">
            <v>Hòm</v>
          </cell>
          <cell r="E109">
            <v>0</v>
          </cell>
        </row>
        <row r="110">
          <cell r="C110" t="str">
            <v>PVC-3x16+1x10</v>
          </cell>
          <cell r="D110" t="str">
            <v>Hòm</v>
          </cell>
          <cell r="E110">
            <v>80</v>
          </cell>
        </row>
        <row r="111">
          <cell r="C111" t="str">
            <v>f6</v>
          </cell>
          <cell r="D111" t="str">
            <v>Hòm</v>
          </cell>
          <cell r="E111">
            <v>56140.800000000003</v>
          </cell>
        </row>
        <row r="112">
          <cell r="C112" t="str">
            <v>CD-220V</v>
          </cell>
          <cell r="D112" t="str">
            <v>Hòm</v>
          </cell>
          <cell r="E112">
            <v>1374</v>
          </cell>
        </row>
        <row r="113">
          <cell r="C113" t="str">
            <v>CD3-220V</v>
          </cell>
          <cell r="E113">
            <v>2</v>
          </cell>
        </row>
        <row r="114">
          <cell r="C114" t="str">
            <v>X§-0,4</v>
          </cell>
          <cell r="D114" t="str">
            <v>B?</v>
          </cell>
          <cell r="E114">
            <v>392</v>
          </cell>
        </row>
        <row r="115">
          <cell r="C115" t="str">
            <v>G§-0,4</v>
          </cell>
          <cell r="D115" t="str">
            <v>B?</v>
          </cell>
          <cell r="E115">
            <v>1376</v>
          </cell>
        </row>
        <row r="116">
          <cell r="E116">
            <v>0</v>
          </cell>
        </row>
        <row r="117">
          <cell r="E117">
            <v>0</v>
          </cell>
        </row>
        <row r="118">
          <cell r="E118">
            <v>0</v>
          </cell>
        </row>
        <row r="119">
          <cell r="E119">
            <v>0</v>
          </cell>
        </row>
        <row r="120">
          <cell r="E120">
            <v>0</v>
          </cell>
        </row>
        <row r="121">
          <cell r="E121">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49-2"/>
      <sheetName val="TH"/>
      <sheetName val="59-1"/>
      <sheetName val="59-2"/>
      <sheetName val="124"/>
      <sheetName val="58"/>
      <sheetName val="132-1"/>
      <sheetName val="132-2"/>
      <sheetName val="TH (2)"/>
      <sheetName val="132-1 (2)"/>
      <sheetName val="132-2 (2)"/>
      <sheetName val="149-1"/>
      <sheetName val="28-1"/>
      <sheetName val="28-2"/>
      <sheetName val="40-1"/>
      <sheetName val="40-2"/>
      <sheetName val="TH GD2"/>
      <sheetName val="57"/>
      <sheetName val="36-1"/>
      <sheetName val="36-2"/>
      <sheetName val="36-3"/>
      <sheetName val="Sheet10"/>
      <sheetName val="Sheet11"/>
      <sheetName val="Sheet12"/>
      <sheetName val="Sheet13"/>
      <sheetName val="Sheet14"/>
      <sheetName val="Sheet15"/>
      <sheetName val="Sheet16"/>
      <sheetName val="Sheet17"/>
      <sheetName val="Sheet18"/>
    </sheetNames>
    <sheetDataSet>
      <sheetData sheetId="0" refreshError="1">
        <row r="133">
          <cell r="C133">
            <v>1.4</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enlg"/>
      <sheetName val="THTLMcap,chuoisu"/>
      <sheetName val="DtuNC"/>
      <sheetName val="Dtuvlieu"/>
      <sheetName val="datdao"/>
      <sheetName val="THTLM_tru"/>
      <sheetName val="THTL_tru"/>
      <sheetName val="cpM,cot,xa"/>
      <sheetName val="KLthep"/>
      <sheetName val="Vcdien"/>
      <sheetName val="ctgia,CLap"/>
      <sheetName val="muasamVL"/>
      <sheetName val="CPldat"/>
      <sheetName val="TDia"/>
      <sheetName val="PhôcvôTC"/>
      <sheetName val="Chi phÝ chuyÓn qu©n"/>
      <sheetName val="Dien"/>
      <sheetName val="THctiet"/>
      <sheetName val="THTbo"/>
      <sheetName val="tomat"/>
      <sheetName val="Dinh Muc VT"/>
      <sheetName val="kecot"/>
      <sheetName val="TN NEW"/>
      <sheetName val="285"/>
      <sheetName val="phangoithau"/>
      <sheetName val="TDT"/>
      <sheetName val="THCPXD"/>
      <sheetName val="cpkhac"/>
      <sheetName val="CP CBSX"/>
      <sheetName val="THTN"/>
      <sheetName val="TN CT"/>
      <sheetName val="VLNCMTC TN"/>
      <sheetName val="CT day dan su phu kien"/>
      <sheetName val="CT xa - tiep dia"/>
      <sheetName val="THEP HINH"/>
      <sheetName val="CT cot"/>
      <sheetName val="Ct BT mong"/>
      <sheetName val="K LUONG duong day"/>
      <sheetName val="DG"/>
      <sheetName val="TH CTO"/>
      <sheetName val="VL-NC CTo"/>
      <sheetName val="CT cong to"/>
      <sheetName val="KL CONG TO"/>
      <sheetName val="VL DAU THAU"/>
      <sheetName val="TH DZ0,4"/>
      <sheetName val="TT"/>
      <sheetName val="VCDD"/>
      <sheetName val="VL-NC DZ0,4"/>
      <sheetName val="TH THAO DO"/>
      <sheetName val="VL-NC-MTC thao do"/>
      <sheetName val="CT THAO DO"/>
      <sheetName val="KL Thao Do"/>
      <sheetName val="00000000"/>
      <sheetName val="ctBT"/>
      <sheetName val="SILICATE"/>
      <sheetName val="Chi_phÝ_chuyÓn_qu©n"/>
      <sheetName val="TN_NEW"/>
      <sheetName val="CP_CBSX"/>
      <sheetName val="TN_CT"/>
      <sheetName val="VLNCMTC_TN"/>
      <sheetName val="CT_day_dan_su_phu_kien"/>
      <sheetName val="CT_xa_-_tiep_dia"/>
      <sheetName val="THEP_HINH"/>
      <sheetName val="CT_cot"/>
      <sheetName val="Ct_BT_mong"/>
      <sheetName val="K_LUONG_duong_day"/>
      <sheetName val="TH_CTO"/>
      <sheetName val="VL-NC_CTo"/>
      <sheetName val="CT_cong_to"/>
      <sheetName val="KL_CONG_TO"/>
      <sheetName val="VL_DAU_THAU"/>
      <sheetName val="TH_DZ0,4"/>
      <sheetName val="VL-NC_DZ0,4"/>
      <sheetName val="TH_THAO_DO"/>
      <sheetName val="VL-NC-MTC_thao_do"/>
      <sheetName val="CT_THAO_DO"/>
      <sheetName val="KL_Thao_Do"/>
      <sheetName val="Tien Luong"/>
      <sheetName val="XL4Poppy"/>
      <sheetName val="chenhlech"/>
      <sheetName val="VC"/>
      <sheetName val="BT"/>
    </sheetNames>
    <sheetDataSet>
      <sheetData sheetId="0" refreshError="1">
        <row r="228">
          <cell r="B228" t="str">
            <v>V¸n khu«n cho bª t«ng mãng</v>
          </cell>
          <cell r="L228">
            <v>2.0699999999999998</v>
          </cell>
        </row>
        <row r="229">
          <cell r="B229" t="str">
            <v>Mãng</v>
          </cell>
          <cell r="C229" t="str">
            <v>4,o</v>
          </cell>
          <cell r="E229">
            <v>1</v>
          </cell>
          <cell r="F229">
            <v>0.15</v>
          </cell>
          <cell r="H229">
            <v>0.6</v>
          </cell>
        </row>
        <row r="230">
          <cell r="B230" t="str">
            <v>Trô</v>
          </cell>
          <cell r="C230" t="str">
            <v>4,o</v>
          </cell>
          <cell r="E230" t="str">
            <v>o,65</v>
          </cell>
          <cell r="F230">
            <v>0.35</v>
          </cell>
          <cell r="H230">
            <v>0.91</v>
          </cell>
        </row>
        <row r="231">
          <cell r="C231">
            <v>4</v>
          </cell>
          <cell r="E231">
            <v>0.4</v>
          </cell>
          <cell r="F231" t="str">
            <v>o,35</v>
          </cell>
          <cell r="H231">
            <v>0.56000000000000005</v>
          </cell>
        </row>
        <row r="232">
          <cell r="I232">
            <v>2.0699999999999998</v>
          </cell>
        </row>
        <row r="233">
          <cell r="B233" t="str">
            <v>Gia c«ng vµ l¾p ®Æt thÐp cho mãng trô</v>
          </cell>
        </row>
        <row r="234">
          <cell r="B234" t="str">
            <v>F&lt;=10 AI</v>
          </cell>
          <cell r="K234">
            <v>16.3</v>
          </cell>
          <cell r="L234">
            <v>16.3</v>
          </cell>
        </row>
        <row r="235">
          <cell r="B235" t="str">
            <v>Bª t«ng M200 ®ît 2 cèt liÖu nhá</v>
          </cell>
          <cell r="C235">
            <v>4</v>
          </cell>
          <cell r="E235">
            <v>0.05</v>
          </cell>
          <cell r="F235">
            <v>0.35</v>
          </cell>
          <cell r="K235">
            <v>6.9999999999999993E-2</v>
          </cell>
          <cell r="L235">
            <v>6.9999999999999993E-2</v>
          </cell>
        </row>
        <row r="236">
          <cell r="B236" t="str">
            <v>LÊp ®Êt hè mãng b»ng thñ c«ng</v>
          </cell>
          <cell r="L236">
            <v>8.16</v>
          </cell>
        </row>
        <row r="237">
          <cell r="B237" t="str">
            <v>Khèi l­îng môc 1</v>
          </cell>
          <cell r="K237">
            <v>8.57</v>
          </cell>
        </row>
        <row r="238">
          <cell r="B238" t="str">
            <v>Trõ: - KL môc 2+3</v>
          </cell>
          <cell r="K238">
            <v>0.41</v>
          </cell>
        </row>
        <row r="239">
          <cell r="K239">
            <v>8.16</v>
          </cell>
        </row>
        <row r="240">
          <cell r="B240" t="str">
            <v>V/c ®Êt thõa ra khái mÆt b»ng tr¹m b»ng « t« tù ®æ 5 tÊn, cù ly 2 km</v>
          </cell>
          <cell r="K240">
            <v>0.41</v>
          </cell>
          <cell r="L240">
            <v>0.41</v>
          </cell>
        </row>
        <row r="241">
          <cell r="B241" t="str">
            <v>Trô ®ì thiÕt bÞ T§-17</v>
          </cell>
        </row>
        <row r="242">
          <cell r="B242" t="str">
            <v>§óc s½n trô ®ì thiÕt bÞ b»ng bª t«ng M200</v>
          </cell>
          <cell r="K242">
            <v>0.19</v>
          </cell>
          <cell r="L242">
            <v>0.19</v>
          </cell>
        </row>
        <row r="243">
          <cell r="B243" t="str">
            <v>L¾p ®Æt vµ th¸o dì v¸n khu«n cho trô</v>
          </cell>
          <cell r="C243">
            <v>4</v>
          </cell>
          <cell r="E243">
            <v>2.95</v>
          </cell>
          <cell r="F243">
            <v>0.25</v>
          </cell>
          <cell r="H243">
            <v>2.95</v>
          </cell>
          <cell r="L243">
            <v>2.95</v>
          </cell>
        </row>
        <row r="244">
          <cell r="B244" t="str">
            <v>Gia c«ng vµ l¾p ®Æt thÐp cho trô</v>
          </cell>
        </row>
        <row r="245">
          <cell r="B245" t="str">
            <v>F&lt;=10 AI</v>
          </cell>
          <cell r="K245">
            <v>3.4</v>
          </cell>
          <cell r="L245">
            <v>3.4</v>
          </cell>
        </row>
        <row r="246">
          <cell r="B246" t="str">
            <v>F&lt;=18 AII</v>
          </cell>
          <cell r="K246">
            <v>30.6</v>
          </cell>
          <cell r="L246">
            <v>30.6</v>
          </cell>
        </row>
        <row r="248">
          <cell r="B248" t="str">
            <v>L¾p dùng trô b»ng thu c«ng nÆng ®Õn 500 kg</v>
          </cell>
          <cell r="K248">
            <v>1</v>
          </cell>
          <cell r="L248">
            <v>1</v>
          </cell>
        </row>
        <row r="249">
          <cell r="B249" t="str">
            <v>Trô ®ì thiÕt bÞ T§-27</v>
          </cell>
        </row>
        <row r="250">
          <cell r="B250" t="str">
            <v>§óc s½n trô ®ì thiÕt bÞ b»ng bª t«ng M200</v>
          </cell>
          <cell r="K250">
            <v>0.25</v>
          </cell>
          <cell r="L250">
            <v>0.25</v>
          </cell>
        </row>
        <row r="251">
          <cell r="B251" t="str">
            <v>L¾p ®Æt vµ th¸o dì v¸n khu«n cho trô</v>
          </cell>
          <cell r="C251">
            <v>4</v>
          </cell>
          <cell r="E251">
            <v>3.95</v>
          </cell>
          <cell r="F251">
            <v>0.25</v>
          </cell>
          <cell r="H251">
            <v>3.95</v>
          </cell>
          <cell r="L251">
            <v>3.95</v>
          </cell>
        </row>
        <row r="252">
          <cell r="B252" t="str">
            <v>Gia c«ng vµ l¾p ®Æt thÐp cho trô</v>
          </cell>
        </row>
        <row r="253">
          <cell r="B253" t="str">
            <v>F&lt;=10 AI</v>
          </cell>
          <cell r="K253">
            <v>4.4000000000000004</v>
          </cell>
          <cell r="L253">
            <v>4.4000000000000004</v>
          </cell>
        </row>
        <row r="254">
          <cell r="B254" t="str">
            <v>F&lt;=18 AII</v>
          </cell>
          <cell r="K254">
            <v>39.200000000000003</v>
          </cell>
          <cell r="L254">
            <v>39.200000000000003</v>
          </cell>
        </row>
        <row r="255">
          <cell r="B255" t="str">
            <v>Gia c«ng vµ l¾p ®Æt t«n hoa cho bÖ ®ì</v>
          </cell>
        </row>
        <row r="256">
          <cell r="B256" t="str">
            <v>T«n 90x150x1</v>
          </cell>
          <cell r="E256">
            <v>0.9</v>
          </cell>
          <cell r="F256">
            <v>0.15</v>
          </cell>
          <cell r="H256">
            <v>0.14000000000000001</v>
          </cell>
          <cell r="L256">
            <v>0.14000000000000001</v>
          </cell>
        </row>
        <row r="257">
          <cell r="B257" t="str">
            <v>VÝt në F3x20</v>
          </cell>
          <cell r="L257">
            <v>2</v>
          </cell>
        </row>
        <row r="258">
          <cell r="B258" t="str">
            <v>Mua vµ l¾p bu l«ng M12x150</v>
          </cell>
          <cell r="K258">
            <v>0.72</v>
          </cell>
          <cell r="L258">
            <v>0.72</v>
          </cell>
        </row>
        <row r="259">
          <cell r="B259" t="str">
            <v>LÊp ®Êt hè mãng ®Êt cã s½n b»ng thñ c«ng</v>
          </cell>
          <cell r="L259">
            <v>0.31</v>
          </cell>
        </row>
        <row r="260">
          <cell r="B260" t="str">
            <v>Khèi l­îng môc 1</v>
          </cell>
          <cell r="J260">
            <v>0.46</v>
          </cell>
        </row>
        <row r="261">
          <cell r="B261" t="str">
            <v>Trõ: - KL bÖ ®ì</v>
          </cell>
          <cell r="E261">
            <v>1.1000000000000001</v>
          </cell>
          <cell r="F261">
            <v>0.68</v>
          </cell>
          <cell r="G261">
            <v>0.2</v>
          </cell>
          <cell r="J261">
            <v>0.15</v>
          </cell>
        </row>
        <row r="262">
          <cell r="K262">
            <v>0.31</v>
          </cell>
        </row>
        <row r="263">
          <cell r="B263" t="str">
            <v>V/c ®Êt thõa ra khái mÆt b»ng tr¹m b»ng « t« tù ®æ 5 tÊn, cù ly 2 km</v>
          </cell>
          <cell r="K263">
            <v>0.15</v>
          </cell>
          <cell r="L263">
            <v>0.15</v>
          </cell>
        </row>
        <row r="265">
          <cell r="B265" t="str">
            <v>Néi dung c«ng viÖc</v>
          </cell>
          <cell r="C265" t="str">
            <v>SL</v>
          </cell>
          <cell r="D265" t="str">
            <v>ChiÒu dµi</v>
          </cell>
          <cell r="F265" t="str">
            <v>BÒ réng</v>
          </cell>
          <cell r="G265" t="str">
            <v>BÒ dµy</v>
          </cell>
          <cell r="H265" t="str">
            <v>DiÖn tÝch</v>
          </cell>
          <cell r="J265" t="str">
            <v>ThÓ tÝch</v>
          </cell>
          <cell r="L265" t="str">
            <v>Sè 
cuèi cïng</v>
          </cell>
        </row>
        <row r="266">
          <cell r="D266" t="str">
            <v>T.phÇn</v>
          </cell>
          <cell r="E266" t="str">
            <v>T.céng</v>
          </cell>
          <cell r="H266" t="str">
            <v>T.phÇn</v>
          </cell>
          <cell r="I266" t="str">
            <v>T.céng</v>
          </cell>
          <cell r="J266" t="str">
            <v>T.phÇn</v>
          </cell>
          <cell r="K266" t="str">
            <v>T.céng</v>
          </cell>
        </row>
        <row r="268">
          <cell r="B268" t="str">
            <v>M­¬ng c¸p ch×m  qua ®­êng b=800</v>
          </cell>
        </row>
        <row r="269">
          <cell r="B269" t="str">
            <v>§µo ph¸ mÆt ®­êng b»ng bª t«ng M250 dµy 150</v>
          </cell>
          <cell r="E269">
            <v>5</v>
          </cell>
          <cell r="F269">
            <v>1.7</v>
          </cell>
          <cell r="G269">
            <v>0.15</v>
          </cell>
          <cell r="K269">
            <v>1.28</v>
          </cell>
          <cell r="L269">
            <v>1.28</v>
          </cell>
        </row>
        <row r="270">
          <cell r="B270" t="str">
            <v>Ph¸ dì nÒn ®¸ héc chÌn ®¸ d¨m mÆt ®­êng dµy 300</v>
          </cell>
          <cell r="E270">
            <v>5</v>
          </cell>
          <cell r="F270">
            <v>1.7</v>
          </cell>
          <cell r="G270">
            <v>0.3</v>
          </cell>
          <cell r="K270">
            <v>2.5499999999999998</v>
          </cell>
          <cell r="L270">
            <v>2.5499999999999998</v>
          </cell>
        </row>
        <row r="271">
          <cell r="B271" t="str">
            <v>§µo ®Êt cÊp 3 nÒn ®­êng b»ng thñ c«ng</v>
          </cell>
          <cell r="E271">
            <v>5</v>
          </cell>
          <cell r="F271">
            <v>1.7</v>
          </cell>
          <cell r="G271">
            <v>0.3</v>
          </cell>
          <cell r="K271">
            <v>2.5499999999999998</v>
          </cell>
          <cell r="L271">
            <v>2.5499999999999998</v>
          </cell>
        </row>
        <row r="272">
          <cell r="B272" t="str">
            <v>§æ t¹i chç lãt mãng m­¬ng b»ng bª t«ng M100, dµy 100</v>
          </cell>
          <cell r="E272">
            <v>5</v>
          </cell>
          <cell r="F272">
            <v>1.1000000000000001</v>
          </cell>
          <cell r="G272">
            <v>0.1</v>
          </cell>
          <cell r="K272">
            <v>0.55000000000000004</v>
          </cell>
          <cell r="L272">
            <v>0.55000000000000004</v>
          </cell>
        </row>
        <row r="273">
          <cell r="B273" t="str">
            <v>§æ t¹i chç m­¬ng c¸p b»ng bª t«ng M200, ®¸ 1x2</v>
          </cell>
          <cell r="L273">
            <v>1.55</v>
          </cell>
        </row>
        <row r="274">
          <cell r="B274" t="str">
            <v>§¸y m­¬ng</v>
          </cell>
          <cell r="E274">
            <v>5</v>
          </cell>
          <cell r="F274">
            <v>1.1000000000000001</v>
          </cell>
          <cell r="G274">
            <v>0.2</v>
          </cell>
          <cell r="J274">
            <v>1.1000000000000001</v>
          </cell>
        </row>
        <row r="275">
          <cell r="B275" t="str">
            <v>Thµnh m­¬ng</v>
          </cell>
          <cell r="E275">
            <v>5</v>
          </cell>
          <cell r="F275">
            <v>0.3</v>
          </cell>
          <cell r="G275">
            <v>0.15</v>
          </cell>
          <cell r="J275">
            <v>0.45</v>
          </cell>
        </row>
        <row r="276">
          <cell r="K276">
            <v>1.55</v>
          </cell>
          <cell r="L276">
            <v>1.55</v>
          </cell>
        </row>
        <row r="277">
          <cell r="B277" t="str">
            <v>V¸n khu«n cho bª t«ng m­¬ng c¸p</v>
          </cell>
          <cell r="C277">
            <v>2</v>
          </cell>
          <cell r="E277">
            <v>5</v>
          </cell>
          <cell r="F277">
            <v>0.6</v>
          </cell>
          <cell r="H277">
            <v>6</v>
          </cell>
          <cell r="L277">
            <v>9</v>
          </cell>
        </row>
        <row r="278">
          <cell r="C278">
            <v>2</v>
          </cell>
          <cell r="E278">
            <v>5</v>
          </cell>
          <cell r="F278">
            <v>0.3</v>
          </cell>
          <cell r="H278">
            <v>3</v>
          </cell>
        </row>
        <row r="279">
          <cell r="I279">
            <v>9</v>
          </cell>
          <cell r="L279">
            <v>9</v>
          </cell>
        </row>
        <row r="280">
          <cell r="B280" t="str">
            <v>Gia c«ng thÐp m­¬ng c¸p</v>
          </cell>
          <cell r="L280">
            <v>254.6</v>
          </cell>
        </row>
        <row r="281">
          <cell r="B281" t="str">
            <v>F&lt;=18 AII</v>
          </cell>
          <cell r="K281">
            <v>254.6</v>
          </cell>
          <cell r="L281">
            <v>254.6</v>
          </cell>
        </row>
        <row r="282">
          <cell r="B282" t="str">
            <v>LÊp ®Êt hè mãng b»ng thñ c«ng</v>
          </cell>
          <cell r="L282">
            <v>2.25</v>
          </cell>
        </row>
        <row r="283">
          <cell r="B283" t="str">
            <v>Khèi l­îng ®Êt ®µo môc 1</v>
          </cell>
          <cell r="K283">
            <v>6.38</v>
          </cell>
        </row>
        <row r="284">
          <cell r="B284" t="str">
            <v>Trõ ®i: khèi hè</v>
          </cell>
          <cell r="K284">
            <v>4.13</v>
          </cell>
        </row>
        <row r="285">
          <cell r="K285">
            <v>2.25</v>
          </cell>
          <cell r="L285">
            <v>2.25</v>
          </cell>
        </row>
        <row r="286">
          <cell r="B286" t="str">
            <v>V/c ®Êt thõa b»ng « t« tù ®æ 5 tÊn cù ly 2 km</v>
          </cell>
          <cell r="K286">
            <v>4.13</v>
          </cell>
          <cell r="L286">
            <v>4.13</v>
          </cell>
        </row>
        <row r="288">
          <cell r="B288" t="str">
            <v>§µo bÖ ®ì m­¬ng c¸p ®Êt cÊp 3 b»ng thñ c«ng</v>
          </cell>
          <cell r="E288">
            <v>30</v>
          </cell>
          <cell r="F288">
            <v>0.82</v>
          </cell>
          <cell r="G288">
            <v>0.19</v>
          </cell>
          <cell r="K288">
            <v>4.67</v>
          </cell>
          <cell r="L288">
            <v>4.67</v>
          </cell>
        </row>
        <row r="289">
          <cell r="B289" t="str">
            <v xml:space="preserve">X©y bÖ ®ì tÊm ®an b»ng g¹ch chØ M75 v÷a XM M50 </v>
          </cell>
        </row>
        <row r="290">
          <cell r="B290" t="str">
            <v>Dµy 220</v>
          </cell>
          <cell r="L290">
            <v>0.66</v>
          </cell>
        </row>
        <row r="291">
          <cell r="B291" t="str">
            <v>PhÇn d­íi cèt 0,00</v>
          </cell>
          <cell r="C291">
            <v>21</v>
          </cell>
          <cell r="E291">
            <v>1.02</v>
          </cell>
          <cell r="F291">
            <v>0.22</v>
          </cell>
          <cell r="G291">
            <v>0.14000000000000001</v>
          </cell>
          <cell r="J291">
            <v>0.66</v>
          </cell>
          <cell r="L291">
            <v>0.66</v>
          </cell>
        </row>
        <row r="292">
          <cell r="B292" t="str">
            <v>Dµy 110</v>
          </cell>
          <cell r="L292">
            <v>0.33</v>
          </cell>
        </row>
        <row r="293">
          <cell r="B293" t="str">
            <v>Trªn cèt 0,00</v>
          </cell>
          <cell r="C293">
            <v>21</v>
          </cell>
          <cell r="E293">
            <v>1.02</v>
          </cell>
          <cell r="F293">
            <v>0.11</v>
          </cell>
          <cell r="G293">
            <v>0.05</v>
          </cell>
          <cell r="J293">
            <v>0.12</v>
          </cell>
        </row>
        <row r="294">
          <cell r="C294">
            <v>21</v>
          </cell>
          <cell r="E294">
            <v>1.02</v>
          </cell>
          <cell r="F294">
            <v>0.11</v>
          </cell>
          <cell r="G294">
            <v>0.09</v>
          </cell>
          <cell r="J294">
            <v>0.21</v>
          </cell>
        </row>
        <row r="295">
          <cell r="K295">
            <v>0.33</v>
          </cell>
          <cell r="L295">
            <v>0.33</v>
          </cell>
        </row>
        <row r="296">
          <cell r="B296" t="str">
            <v>X©y t­êng m­¬ng c¸p b»ng g¹ch chØ m75 v÷a XM M50</v>
          </cell>
        </row>
        <row r="297">
          <cell r="B297" t="str">
            <v>Dµy 110</v>
          </cell>
          <cell r="C297">
            <v>2</v>
          </cell>
          <cell r="E297">
            <v>30</v>
          </cell>
          <cell r="F297">
            <v>0.14000000000000001</v>
          </cell>
          <cell r="G297">
            <v>0.11</v>
          </cell>
          <cell r="K297">
            <v>0.92</v>
          </cell>
          <cell r="L297">
            <v>0.92</v>
          </cell>
        </row>
        <row r="298">
          <cell r="B298" t="str">
            <v>Tr¸t t­êng m­¬ng c¸p b»ng v÷a XMMO, dµy 1,5cm</v>
          </cell>
          <cell r="L298">
            <v>20.58</v>
          </cell>
        </row>
        <row r="299">
          <cell r="B299" t="str">
            <v xml:space="preserve">Thµnh </v>
          </cell>
          <cell r="C299" t="str">
            <v>2x2</v>
          </cell>
          <cell r="E299">
            <v>30</v>
          </cell>
          <cell r="F299">
            <v>0.14000000000000001</v>
          </cell>
          <cell r="H299">
            <v>16.8</v>
          </cell>
        </row>
        <row r="300">
          <cell r="B300" t="str">
            <v>BÖ</v>
          </cell>
          <cell r="C300">
            <v>2</v>
          </cell>
          <cell r="E300">
            <v>21</v>
          </cell>
          <cell r="F300">
            <v>0.09</v>
          </cell>
          <cell r="H300">
            <v>3.78</v>
          </cell>
        </row>
        <row r="301">
          <cell r="I301">
            <v>20.58</v>
          </cell>
          <cell r="L301">
            <v>20.58</v>
          </cell>
        </row>
        <row r="302">
          <cell r="B302" t="str">
            <v>LÊp ®Êt hè mãng b»ng thñ c«ng</v>
          </cell>
          <cell r="L302">
            <v>3.9</v>
          </cell>
        </row>
        <row r="303">
          <cell r="B303" t="str">
            <v>Khèi l­îng ®Êt ®µo môc 1</v>
          </cell>
          <cell r="J303">
            <v>4.67</v>
          </cell>
        </row>
        <row r="304">
          <cell r="B304" t="str">
            <v>Trõ ®i: khèi l­îng x©y môc 2a</v>
          </cell>
          <cell r="J304">
            <v>0.78</v>
          </cell>
        </row>
        <row r="305">
          <cell r="K305">
            <v>3.9</v>
          </cell>
          <cell r="L305">
            <v>3.9</v>
          </cell>
        </row>
        <row r="306">
          <cell r="B306" t="str">
            <v>V/c ®Êt thõa b»ng « t« tù ®æ 5 tÊn cù ly 2 km</v>
          </cell>
          <cell r="K306">
            <v>0.78</v>
          </cell>
          <cell r="L306">
            <v>0.78</v>
          </cell>
        </row>
        <row r="307">
          <cell r="B307" t="str">
            <v>M­¬ng c¸p næi B=600</v>
          </cell>
        </row>
        <row r="308">
          <cell r="B308" t="str">
            <v>§µo bÖ ®ì m­¬ng c¸p ®Êt cÊp 3 b»ng thñ c«ng</v>
          </cell>
          <cell r="E308">
            <v>21</v>
          </cell>
          <cell r="F308">
            <v>0.82</v>
          </cell>
          <cell r="G308">
            <v>0.19</v>
          </cell>
          <cell r="K308">
            <v>3.27</v>
          </cell>
          <cell r="L308">
            <v>3.27</v>
          </cell>
        </row>
        <row r="309">
          <cell r="B309" t="str">
            <v xml:space="preserve">X©y bÖ ®ì tÊm ®an b»ng g¹ch chØ M75 v÷a XM M50 </v>
          </cell>
        </row>
        <row r="310">
          <cell r="B310" t="str">
            <v>Dµy 220</v>
          </cell>
          <cell r="L310">
            <v>0.38</v>
          </cell>
        </row>
        <row r="311">
          <cell r="B311" t="str">
            <v>PhÇn d­íi cèt 0,00</v>
          </cell>
          <cell r="C311">
            <v>15</v>
          </cell>
          <cell r="E311">
            <v>0.82</v>
          </cell>
          <cell r="F311">
            <v>0.22</v>
          </cell>
          <cell r="G311">
            <v>0.14000000000000001</v>
          </cell>
          <cell r="J311">
            <v>0.38</v>
          </cell>
          <cell r="L311">
            <v>0.38</v>
          </cell>
        </row>
        <row r="312">
          <cell r="B312" t="str">
            <v>Dµy 110</v>
          </cell>
          <cell r="L312">
            <v>0.19</v>
          </cell>
        </row>
        <row r="313">
          <cell r="B313" t="str">
            <v>Trªn cèt 0,00</v>
          </cell>
          <cell r="C313">
            <v>15</v>
          </cell>
          <cell r="E313">
            <v>0.82</v>
          </cell>
          <cell r="F313">
            <v>0.11</v>
          </cell>
          <cell r="G313">
            <v>0.05</v>
          </cell>
          <cell r="J313">
            <v>7.0000000000000007E-2</v>
          </cell>
        </row>
        <row r="314">
          <cell r="C314">
            <v>15</v>
          </cell>
          <cell r="E314">
            <v>0.82</v>
          </cell>
          <cell r="F314">
            <v>0.11</v>
          </cell>
          <cell r="G314">
            <v>0.09</v>
          </cell>
          <cell r="J314">
            <v>0.12</v>
          </cell>
        </row>
        <row r="315">
          <cell r="K315">
            <v>0.19</v>
          </cell>
          <cell r="L315">
            <v>0.19</v>
          </cell>
        </row>
        <row r="316">
          <cell r="B316" t="str">
            <v>X©y t­êng m­¬ng c¸p b»ng g¹ch chØ m75 v÷a XM M50</v>
          </cell>
        </row>
        <row r="317">
          <cell r="B317" t="str">
            <v>Dµy 110</v>
          </cell>
          <cell r="C317">
            <v>2</v>
          </cell>
          <cell r="E317">
            <v>21</v>
          </cell>
          <cell r="F317">
            <v>0.14000000000000001</v>
          </cell>
          <cell r="G317">
            <v>0.11</v>
          </cell>
          <cell r="K317">
            <v>0.65</v>
          </cell>
          <cell r="L317">
            <v>0.65</v>
          </cell>
        </row>
        <row r="318">
          <cell r="B318" t="str">
            <v>Tr¸t t­êng m­¬ng c¸p b»ng v÷a XMMO, dµy 1,5cm</v>
          </cell>
          <cell r="L318">
            <v>14.46</v>
          </cell>
        </row>
        <row r="319">
          <cell r="B319" t="str">
            <v xml:space="preserve">Thµnh </v>
          </cell>
          <cell r="C319" t="str">
            <v>2x2</v>
          </cell>
          <cell r="E319">
            <v>21</v>
          </cell>
          <cell r="F319">
            <v>0.14000000000000001</v>
          </cell>
          <cell r="H319">
            <v>11.76</v>
          </cell>
        </row>
        <row r="320">
          <cell r="B320" t="str">
            <v>BÖ</v>
          </cell>
          <cell r="C320">
            <v>2</v>
          </cell>
          <cell r="E320">
            <v>15</v>
          </cell>
          <cell r="F320">
            <v>0.09</v>
          </cell>
          <cell r="H320">
            <v>2.7</v>
          </cell>
        </row>
        <row r="321">
          <cell r="I321">
            <v>14.46</v>
          </cell>
          <cell r="L321">
            <v>14.46</v>
          </cell>
        </row>
        <row r="322">
          <cell r="B322" t="str">
            <v>LÊp ®Êt hè mãng b»ng thñ c«ng</v>
          </cell>
          <cell r="L322">
            <v>2.83</v>
          </cell>
        </row>
        <row r="323">
          <cell r="B323" t="str">
            <v>Khèi l­îng ®Êt ®µo môc 1</v>
          </cell>
          <cell r="J323">
            <v>3.27</v>
          </cell>
        </row>
        <row r="324">
          <cell r="B324" t="str">
            <v>Trõ ®i: khèi l­îng x©y môc 2a</v>
          </cell>
          <cell r="J324">
            <v>0.45</v>
          </cell>
        </row>
        <row r="325">
          <cell r="K325">
            <v>2.83</v>
          </cell>
          <cell r="L325">
            <v>2.83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SPBN (2)"/>
      <sheetName val="Hspbn"/>
      <sheetName val="Tinh toan"/>
      <sheetName val="XL4Test5"/>
      <sheetName val="XL4Poppy"/>
      <sheetName val="btra"/>
      <sheetName val="Girder"/>
      <sheetName val="p1L-l=21m"/>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NGHOP"/>
      <sheetName val="LG VP"/>
      <sheetName val="CCVP"/>
      <sheetName val="BGD2"/>
      <sheetName val="KD02.08"/>
      <sheetName val="NGHIVIECVP"/>
      <sheetName val="LGSX"/>
      <sheetName val="CCSX"/>
      <sheetName val="CG02"/>
      <sheetName val="NGHIVIECSX"/>
      <sheetName val="DSCNKP01-17"/>
      <sheetName val="DSCNKP01-17 (2)"/>
      <sheetName val="XL4Poppy"/>
      <sheetName val="XL4Test5"/>
    </sheetNames>
    <sheetDataSet>
      <sheetData sheetId="0"/>
      <sheetData sheetId="1"/>
      <sheetData sheetId="2" refreshError="1">
        <row r="9">
          <cell r="B9" t="str">
            <v>BGÑ01</v>
          </cell>
        </row>
      </sheetData>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IAVL"/>
      <sheetName val="Cuoc"/>
      <sheetName val="KL"/>
      <sheetName val="TDinh"/>
      <sheetName val="CHITIET"/>
      <sheetName val="TONGHOP"/>
      <sheetName val="§ongia"/>
      <sheetName val="DG "/>
      <sheetName val="GIA_x0016_L"/>
      <sheetName val="Sheet2"/>
      <sheetName val="LEGEND"/>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VL-NC"/>
      <sheetName val="Mong"/>
      <sheetName val="Lke-in"/>
      <sheetName val="Lke"/>
      <sheetName val="Du-lieu"/>
      <sheetName val="Don-gia"/>
      <sheetName val="TDT"/>
      <sheetName val="THDT"/>
      <sheetName val="CT-DM"/>
      <sheetName val="THVL-NC-DM"/>
      <sheetName val="Thao do"/>
      <sheetName val="Thiet bi"/>
      <sheetName val="Lap dat tram"/>
      <sheetName val="BT&amp;VLDien"/>
      <sheetName val="Cot"/>
      <sheetName val="Xa"/>
      <sheetName val="VC-TC"/>
      <sheetName val="VCDai-35KV"/>
      <sheetName val="VCDai-Tram"/>
      <sheetName val="Lapdat-DSu"/>
      <sheetName val="Culi-VC"/>
      <sheetName val="K-SAT35KV"/>
      <sheetName val="K-SAT-Tram"/>
      <sheetName val="TH-KS"/>
      <sheetName val="Kho bai"/>
      <sheetName val="DMTK"/>
      <sheetName val="Thi nghiem"/>
      <sheetName val="Dao dat"/>
      <sheetName val="Den bu"/>
      <sheetName val="Luong KS"/>
      <sheetName val="00000000"/>
      <sheetName val="10000000"/>
      <sheetName val="20000000"/>
      <sheetName val="30000000"/>
      <sheetName val="40000000"/>
      <sheetName val="50000000"/>
      <sheetName val="60000000"/>
      <sheetName val="70000000"/>
      <sheetName val="80000000"/>
      <sheetName val="90000000"/>
      <sheetName val="a0000000"/>
      <sheetName val="xxxxxxxx"/>
      <sheetName val="Recovered_Sheet1"/>
      <sheetName val="XL4Test5"/>
      <sheetName val="b000000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35"/>
      <sheetName val="TTTr"/>
      <sheetName val="NhatThu"/>
      <sheetName val="TT04"/>
      <sheetName val="TTCto"/>
      <sheetName val="CSNDK"/>
      <sheetName val="NT-MC"/>
      <sheetName val="NhiThu"/>
      <sheetName val="TH TB "/>
      <sheetName val="bia "/>
      <sheetName val="ChiphiVC"/>
      <sheetName val="XL4Poppy"/>
      <sheetName val="DZ35"/>
      <sheetName val="Nui1"/>
      <sheetName val="00000000"/>
      <sheetName val="CT ghi so"/>
      <sheetName val="So TH Xe VCHD"/>
      <sheetName val="Binh-Long"/>
      <sheetName val="Ninh-Viet"/>
      <sheetName val="QT xe noi bo"/>
      <sheetName val="TH Cuoc vc Xe HD"/>
      <sheetName val="Luong xe noi bo"/>
      <sheetName val="TH vc-MiSa"/>
      <sheetName val="Sheet7"/>
      <sheetName val="Sheet8"/>
      <sheetName val="Sheet9"/>
      <sheetName val="Sheet10"/>
      <sheetName val="Sheet11"/>
      <sheetName val="Sheet12"/>
      <sheetName val="CDKT"/>
      <sheetName val="BCKQ"/>
      <sheetName val="CDPS"/>
      <sheetName val="NKC"/>
      <sheetName val="TK111"/>
      <sheetName val="Chart1"/>
      <sheetName val="Chart2"/>
      <sheetName val="TK112"/>
      <sheetName val="DAUVAO"/>
      <sheetName val="DAURA"/>
      <sheetName val="TK1331"/>
      <sheetName val="TK156"/>
      <sheetName val="TK214"/>
      <sheetName val="TK311"/>
      <sheetName val="TK331"/>
      <sheetName val="TK3311"/>
      <sheetName val="3312"/>
      <sheetName val="3313"/>
      <sheetName val="3314"/>
      <sheetName val="33311"/>
      <sheetName val="TK334"/>
      <sheetName val="3334"/>
      <sheetName val="TK511"/>
      <sheetName val="TK632"/>
      <sheetName val="TK642"/>
      <sheetName val="PBKH"/>
      <sheetName val="XXXXXXXX"/>
      <sheetName val="Sheet1"/>
      <sheetName val="Sheet2"/>
      <sheetName val="Sheet3"/>
      <sheetName val=""/>
      <sheetName val="Main"/>
      <sheetName val="Eng"/>
      <sheetName val="TNHCHINH"/>
      <sheetName val="TT-35KV+TBA"/>
      <sheetName val="NC"/>
      <sheetName val="vua(c)"/>
      <sheetName val="THCT"/>
      <sheetName val="THDZ0,4"/>
      <sheetName val="TH DZ35"/>
      <sheetName val="THTram"/>
      <sheetName val="gvl"/>
      <sheetName val="qui_1"/>
      <sheetName val="qui_2"/>
      <sheetName val="qui_3"/>
      <sheetName val="Qui_4"/>
      <sheetName val="Thanh_ly"/>
      <sheetName val="Sheet13"/>
      <sheetName val="Sheet14"/>
      <sheetName val="qui1"/>
      <sheetName val="qui2"/>
      <sheetName val="qui3"/>
      <sheetName val="qui4"/>
      <sheetName val="So dang ky chung tu ghi so"/>
      <sheetName val="Giathanh1m3BT"/>
      <sheetName val="chitimc"/>
      <sheetName val="TBA110ThoXuan"/>
      <sheetName val="DonGiaLD"/>
      <sheetName val="Ma VT"/>
      <sheetName val="Vay"/>
      <sheetName val="tra-vat-lieu"/>
      <sheetName val="GiaVL"/>
      <sheetName val="MTO REV.0"/>
      <sheetName val="Lç khoan LK1"/>
      <sheetName val="BCD"/>
      <sheetName val="SOCAI"/>
      <sheetName val="B02I"/>
      <sheetName val="B02II"/>
      <sheetName val="PL-KT"/>
      <sheetName val="B03"/>
      <sheetName val="B05a"/>
      <sheetName val="B06I"/>
      <sheetName val="B06II"/>
      <sheetName val="B06III"/>
      <sheetName val="THKphi"/>
      <sheetName val="KKTM"/>
      <sheetName val="BClai"/>
      <sheetName val="BK04"/>
      <sheetName val="TT-35KV+T쐤A"/>
      <sheetName val="TDTKP (2)"/>
      <sheetName val="TONGKE3p"/>
      <sheetName val="CHITIET VL-NC-DDTT3PHA "/>
      <sheetName val="CHITIET VL-NC-TT1p"/>
      <sheetName val="data"/>
      <sheetName val="TH_TB_"/>
      <sheetName val="bia_"/>
      <sheetName val="CT_ghi_so"/>
      <sheetName val="So_TH_Xe_VCHD"/>
      <sheetName val="QT_xe_noi_bo"/>
      <sheetName val="TH_Cuoc_vc_Xe_HD"/>
      <sheetName val="Luong_xe_noi_bo"/>
      <sheetName val="TH_vc-MiSa"/>
      <sheetName val="Nhan cong"/>
      <sheetName val="PHU LUC2"/>
      <sheetName val="K(2)"/>
      <sheetName val="BKL"/>
      <sheetName val="TONG HOP VL-NC TT"/>
      <sheetName val="CHITIET VL-NC-TT -1p"/>
      <sheetName val="TDTKP1"/>
      <sheetName val="KPVC-BD "/>
      <sheetName val="dtxl"/>
      <sheetName val="Tinh toan"/>
      <sheetName val="CPBT"/>
      <sheetName val="TBA"/>
      <sheetName val="DZ22"/>
      <sheetName val="DONGIA"/>
      <sheetName val="TTDZ22"/>
      <sheetName val="CHITIET"/>
      <sheetName val="MATK"/>
      <sheetName val="CHITIET-DZ04"/>
      <sheetName val="giathanh1"/>
      <sheetName val="DON GIA"/>
      <sheetName val="lam_moi"/>
      <sheetName val="dongia _2_"/>
      <sheetName val="TONG HOP VL_NC TT"/>
      <sheetName val="Luong+may"/>
      <sheetName val="Bai 5.1"/>
      <sheetName val="TT DZ3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iet tinh "/>
      <sheetName val="THOP-CTRINH"/>
      <sheetName val="TH-DZ22in"/>
      <sheetName val="VL-NC-22 KV"/>
      <sheetName val="CHIET TINH DZ22 KV"/>
      <sheetName val="CUOC 89 DZ22 KV"/>
      <sheetName val="TH-TBA22"/>
      <sheetName val="VL-NC-TBA"/>
      <sheetName val="CHIET TINH TBA"/>
      <sheetName val="CUOC 89 TBA"/>
      <sheetName val="TONG HOP"/>
      <sheetName val="VL-NC-MTC "/>
      <sheetName val="CUOC 89 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detail"/>
      <sheetName val="he so"/>
      <sheetName val="IND"/>
      <sheetName val="MAN"/>
      <sheetName val="EQU"/>
      <sheetName val="MANDET"/>
      <sheetName val="EQUDET"/>
      <sheetName val="TCO"/>
      <sheetName val="Sheet6"/>
      <sheetName val="Sheet7"/>
      <sheetName val="Sheet8"/>
      <sheetName val="Sheet9"/>
      <sheetName val="Sheet10"/>
      <sheetName val="Sheet11"/>
      <sheetName val="Sheet12"/>
      <sheetName val="Sheet13"/>
      <sheetName val="Sheet14"/>
      <sheetName val="Sheet15"/>
      <sheetName val="Sheet16"/>
      <sheetName val="Gia vat tu"/>
      <sheetName val="TH DA"/>
      <sheetName val="DT-XD"/>
      <sheetName val="VT"/>
      <sheetName val="Dutoan"/>
      <sheetName val="Chiet tinh"/>
      <sheetName val="Cable"/>
      <sheetName val="PL-NC"/>
      <sheetName val="PL-MAY"/>
      <sheetName val="GiaVT"/>
      <sheetName val="vat tu thu hoi"/>
      <sheetName val="XXXXXXXX"/>
      <sheetName val="00000000"/>
      <sheetName val="TH-DT"/>
      <sheetName val="CPXD"/>
      <sheetName val="VTC"/>
      <sheetName val="TKVT"/>
      <sheetName val="DongiaCT"/>
      <sheetName val="Betong"/>
      <sheetName val="DBDuong"/>
      <sheetName val="DBHe"/>
      <sheetName val="10000000"/>
      <sheetName val="dongia"/>
      <sheetName val="DQUDET"/>
      <sheetName val="Qheet9"/>
      <sheetName val="he_so"/>
      <sheetName val="Gia_vat_tu"/>
      <sheetName val="TH_DA"/>
      <sheetName val="Chiet_tinh"/>
      <sheetName val="vat_tu_thu_hoi"/>
      <sheetName val="PT VATTU"/>
      <sheetName val="StartUp"/>
      <sheetName val="Sheet1"/>
      <sheetName val="Sheet2"/>
      <sheetName val="Sheet3"/>
      <sheetName val="Solieu"/>
      <sheetName val="Giacamay"/>
      <sheetName val="THTL"/>
      <sheetName val="luong"/>
      <sheetName val="Cto"/>
      <sheetName val="Bieu TH giá"/>
      <sheetName val="Gia DT năm"/>
      <sheetName val="PT gia DT"/>
      <sheetName val="DGCTiet"/>
      <sheetName val="VL6_SL"/>
      <sheetName val="NC6_SL"/>
      <sheetName val="M6_SL"/>
      <sheetName val="Vữa6_SL"/>
      <sheetName val="CP6_SL"/>
      <sheetName val="VL6_ĐB"/>
      <sheetName val="Cước6_ĐB"/>
      <sheetName val="NC_ĐB"/>
      <sheetName val="M_ĐB"/>
      <sheetName val="Vữa6_ĐB"/>
      <sheetName val="CP6_DB"/>
      <sheetName val="Tám bản6_ĐB"/>
      <sheetName val="VL279"/>
      <sheetName val="Cuoc279"/>
      <sheetName val="Vữa279"/>
      <sheetName val="CP279"/>
      <sheetName val="Tấm bản 279"/>
      <sheetName val="Danh muc"/>
      <sheetName val="thiet bi(nb)1"/>
      <sheetName val="P.yeu cau 2"/>
      <sheetName val="thiet bi 3"/>
      <sheetName val="Ha vach(nb) 4"/>
      <sheetName val="P.yeu cau 5"/>
      <sheetName val="Ha vach 6"/>
      <sheetName val="K tao lo(nb) 7"/>
      <sheetName val="Dung dich khoan (nb) 8"/>
      <sheetName val="NT cot thep (nb) 9"/>
      <sheetName val="NT sonic (nb)10"/>
      <sheetName val="vat lieu (nb)11"/>
      <sheetName val="Do BT (nb) 12"/>
      <sheetName val="P.yeu cau 13"/>
      <sheetName val="K tao lo 14"/>
      <sheetName val="Dung dich khoan 15"/>
      <sheetName val="NT cot thep 16"/>
      <sheetName val="NT sonic 17"/>
      <sheetName val="vat lieu 18"/>
      <sheetName val="Do BT19"/>
      <sheetName val="BB lay mau BT 20"/>
      <sheetName val="BB tong hop TGTC 21"/>
      <sheetName val="P.yeu cau 22"/>
      <sheetName val="000000"/>
      <sheetName val="P.yeu cau 23"/>
      <sheetName val="Theo doi bom vua 24"/>
      <sheetName val="P.yeu cau 23 (2)"/>
      <sheetName val="Bao cao CKN"/>
      <sheetName val="TT35"/>
      <sheetName val="TDTKP"/>
      <sheetName val="TONGKE3p "/>
      <sheetName val="he_so1"/>
      <sheetName val="Gia_vat_tu1"/>
      <sheetName val="TH_DA1"/>
      <sheetName val="Chiet_tinh1"/>
      <sheetName val="vat_tu_thu_hoi1"/>
      <sheetName val="PT_VATTU"/>
      <sheetName val="he_so2"/>
      <sheetName val="Gia_vat_tu2"/>
      <sheetName val="TH_DA2"/>
      <sheetName val="Chiet_tinh2"/>
      <sheetName val="vat_tu_thu_hoi2"/>
      <sheetName val="he_so3"/>
      <sheetName val="Gia_vat_tu3"/>
      <sheetName val="TH_DA3"/>
      <sheetName val="Chiet_tinh3"/>
      <sheetName val="vat_tu_thu_hoi3"/>
      <sheetName val="he_so4"/>
      <sheetName val="Gia_vat_tu4"/>
      <sheetName val="TH_DA4"/>
      <sheetName val="Chiet_tinh4"/>
      <sheetName val="vat_tu_thu_hoi4"/>
      <sheetName val="#REF"/>
      <sheetName val="DG "/>
      <sheetName val="MTP"/>
      <sheetName val="MTP1"/>
      <sheetName val="giathanh1"/>
      <sheetName val="NC"/>
      <sheetName val="vua(c)"/>
      <sheetName val="Gia VL,NC,M"/>
      <sheetName val="Phan chung"/>
      <sheetName val="Names"/>
      <sheetName val="Tienlg"/>
    </sheetNames>
    <sheetDataSet>
      <sheetData sheetId="0"/>
      <sheetData sheetId="1"/>
      <sheetData sheetId="2" refreshError="1">
        <row r="1">
          <cell r="B1">
            <v>1</v>
          </cell>
        </row>
        <row r="2">
          <cell r="B2">
            <v>13808</v>
          </cell>
        </row>
        <row r="9">
          <cell r="B9">
            <v>13920</v>
          </cell>
        </row>
        <row r="10">
          <cell r="B10">
            <v>77338</v>
          </cell>
        </row>
        <row r="11">
          <cell r="B11">
            <v>53531</v>
          </cell>
        </row>
        <row r="13">
          <cell r="B13">
            <v>120000</v>
          </cell>
        </row>
        <row r="14">
          <cell r="B14">
            <v>3500</v>
          </cell>
        </row>
        <row r="15">
          <cell r="B15">
            <v>25000</v>
          </cell>
        </row>
        <row r="16">
          <cell r="B16">
            <v>3000</v>
          </cell>
        </row>
        <row r="17">
          <cell r="B17">
            <v>1200</v>
          </cell>
        </row>
        <row r="18">
          <cell r="B18">
            <v>800</v>
          </cell>
        </row>
        <row r="19">
          <cell r="B19">
            <v>2300</v>
          </cell>
        </row>
        <row r="20">
          <cell r="B20">
            <v>5750</v>
          </cell>
        </row>
        <row r="21">
          <cell r="B21">
            <v>1100</v>
          </cell>
        </row>
        <row r="22">
          <cell r="B22">
            <v>400</v>
          </cell>
        </row>
        <row r="23">
          <cell r="B23">
            <v>500</v>
          </cell>
        </row>
        <row r="24">
          <cell r="B24">
            <v>5000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iettinh dz0,4"/>
      <sheetName val="Sheet1 (2)"/>
      <sheetName val="tt"/>
      <sheetName val="Tonghop dz0,4"/>
      <sheetName val="THQT dz0,4"/>
      <sheetName val="CTinh Dz10kv"/>
      <sheetName val="THop DZ 10kv"/>
      <sheetName val="THQT dz 10kv"/>
      <sheetName val="ChiettinhTBA"/>
      <sheetName val="TH TBA"/>
      <sheetName val="Tong QT TBA"/>
      <sheetName val="Chiphithietbi"/>
      <sheetName val="Thi nghiem"/>
      <sheetName val="Vchuyen"/>
      <sheetName val="THQT Dz10kv;0,4kV;TBA"/>
      <sheetName val="Thuyet minh"/>
      <sheetName val="Sheet1"/>
      <sheetName val="Chiettinh dz0_4"/>
    </sheetNames>
    <sheetDataSet>
      <sheetData sheetId="0"/>
      <sheetData sheetId="1" refreshError="1"/>
      <sheetData sheetId="2"/>
      <sheetData sheetId="3" refreshError="1"/>
      <sheetData sheetId="4" refreshError="1"/>
      <sheetData sheetId="5"/>
      <sheetData sheetId="6"/>
      <sheetData sheetId="7" refreshError="1"/>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u lieu dau vao"/>
      <sheetName val="Gia ca may"/>
      <sheetName val="Tinh toan"/>
      <sheetName val="Gia nhan cong"/>
      <sheetName val="TH Tien luong"/>
      <sheetName val="Tho lan"/>
      <sheetName val="B12.Lai xe"/>
      <sheetName val="B2.1.Tauvantai"/>
      <sheetName val="B2.3.Tauvantai"/>
      <sheetName val="B5.2.Tauhut"/>
      <sheetName val="B5.1.Tauhut"/>
      <sheetName val="CP Trung chuyen"/>
      <sheetName val="Gia den HTXD"/>
      <sheetName val="Sheet1"/>
      <sheetName val="CP Van chuyen"/>
    </sheetNames>
    <sheetDataSet>
      <sheetData sheetId="0">
        <row r="22">
          <cell r="D22">
            <v>15745</v>
          </cell>
        </row>
      </sheetData>
      <sheetData sheetId="1" refreshError="1"/>
      <sheetData sheetId="2" refreshError="1"/>
      <sheetData sheetId="3">
        <row r="10">
          <cell r="I10">
            <v>0.12</v>
          </cell>
        </row>
        <row r="52">
          <cell r="N52">
            <v>101.48684615384616</v>
          </cell>
        </row>
        <row r="56">
          <cell r="N56">
            <v>118.46776923076924</v>
          </cell>
        </row>
        <row r="59">
          <cell r="N59">
            <v>137.92507692307694</v>
          </cell>
        </row>
        <row r="60">
          <cell r="N60">
            <v>161.27384615384619</v>
          </cell>
        </row>
      </sheetData>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en-do"/>
      <sheetName val="T.toan"/>
      <sheetName val="EIRR"/>
      <sheetName val="Cp&gt;20"/>
      <sheetName val="EIRR&gt; 2"/>
      <sheetName val="Ln&lt;10"/>
      <sheetName val="EIRR&lt; 1"/>
      <sheetName val="Ln&lt;20"/>
      <sheetName val="EIRR&lt;2"/>
      <sheetName val="Cp&gt;10-Ln&lt;10"/>
      <sheetName val="EIRR&gt;1&lt;1"/>
      <sheetName val="EIRR_ 2"/>
      <sheetName val="Ln_20"/>
      <sheetName val="EIRR_2"/>
      <sheetName val="Cp_10_Ln_10"/>
      <sheetName val="EIRR_1_1"/>
      <sheetName val="5%"/>
      <sheetName val="Temp"/>
      <sheetName val="gVL"/>
      <sheetName val="DGCT"/>
      <sheetName val="DTXL"/>
      <sheetName val="he s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Sheet2"/>
      <sheetName val="Quantity"/>
      <sheetName val="6823 PS 1700"/>
      <sheetName val="PU_ITALY "/>
      <sheetName val="Module1"/>
      <sheetName val="Module2"/>
      <sheetName val="KP_LIST"/>
      <sheetName val="kecot"/>
      <sheetName val="XL4Poppy"/>
      <sheetName val="Gioi thieu"/>
      <sheetName val="VL"/>
      <sheetName val="Du Toan"/>
      <sheetName val="V-M(Bdinh)"/>
      <sheetName val="6823_PS_1700"/>
      <sheetName val="PU_ITALY_"/>
      <sheetName val="6823_PS_17001"/>
      <sheetName val="PU_ITALY_1"/>
      <sheetName val="PT ksat"/>
      <sheetName val="LUONG KS"/>
      <sheetName val="May"/>
      <sheetName val="heso"/>
      <sheetName val="ranh hong"/>
      <sheetName val="갑지"/>
      <sheetName val="6823_PS_17002"/>
      <sheetName val="PU_ITALY_2"/>
      <sheetName val="PTDG"/>
      <sheetName val="THDT"/>
      <sheetName val="VAT LIEU"/>
      <sheetName val="DTCT"/>
      <sheetName val="LKVL-CK-HT-GD1"/>
      <sheetName val="TONGKE-HT"/>
      <sheetName val="XD4Poppy"/>
      <sheetName val="he so"/>
      <sheetName val="chitimc"/>
      <sheetName val="dongia (2)"/>
      <sheetName val="giathanh1"/>
      <sheetName val="THPDMoi  (2)"/>
      <sheetName val="gtrinh"/>
      <sheetName val="phuluc1"/>
      <sheetName val="TONG HOP VL-NC"/>
      <sheetName val="lam-moi"/>
      <sheetName val="chitiet"/>
      <sheetName val="TONGKE3p "/>
      <sheetName val="Du_lieu"/>
      <sheetName val="TH VL, NC, DDHT Thanhphuoc"/>
      <sheetName val="#REF"/>
      <sheetName val="DONGIA"/>
      <sheetName val="thao-go"/>
      <sheetName val="DON GIA"/>
      <sheetName val="DG"/>
      <sheetName val="dtxl"/>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SILICATE"/>
      <sheetName val="Chi tiết Goc -AB"/>
      <sheetName val="cot_xa"/>
      <sheetName val="TT35"/>
      <sheetName val="MTO REV.2(ARMOR)"/>
      <sheetName val="??-BLDG"/>
      <sheetName val="DATA"/>
      <sheetName val="luong"/>
      <sheetName val="gVL"/>
      <sheetName val="Sheet3"/>
      <sheetName val="6823_PS_17003"/>
      <sheetName val="PU_ITALY_3"/>
      <sheetName val="he_so"/>
      <sheetName val="Du_Toan"/>
      <sheetName val="dongia_(2)"/>
      <sheetName val="THPDMoi__(2)"/>
      <sheetName val="TONG_HOP_VL-NC"/>
      <sheetName val="TONGKE3p_"/>
      <sheetName val="TH_VL,_NC,_DDHT_Thanhphuoc"/>
      <sheetName val="DON_GIA"/>
      <sheetName val="t-h_HA_THE"/>
      <sheetName val="CHITIET_VL-NC-TT_-1p"/>
      <sheetName val="TONG_HOP_VL-NC_TT"/>
      <sheetName val="TH_XL"/>
      <sheetName val="CHITIET_VL-NC"/>
      <sheetName val="CHITIET_VL-NC-TT-3p"/>
      <sheetName val="KPVC-BD_"/>
      <sheetName val="Chi_tiết_Goc_-AB"/>
      <sheetName val="Gioi_thieu"/>
      <sheetName val="MTO_REV_2(ARMOR)"/>
      <sheetName val="NhanCong"/>
      <sheetName val="Ts"/>
      <sheetName val="Sheet1"/>
      <sheetName val="A1.8 NhIII (1050k)"/>
      <sheetName val="Nhan cong nhom I"/>
      <sheetName val="Luong TT05"/>
      <sheetName val="10_VC đ. ngắn"/>
      <sheetName val="ND"/>
      <sheetName val="Equipment"/>
      <sheetName val="DT_THAU"/>
      <sheetName val="DGVL"/>
      <sheetName val="__-BLDG"/>
      <sheetName val="NC"/>
      <sheetName val="Bia"/>
      <sheetName val="CT -THVLNC"/>
      <sheetName val="THKL"/>
      <sheetName val="00000000"/>
      <sheetName val="10000000"/>
      <sheetName val="68-69"/>
      <sheetName val="Chi tiet ranh"/>
      <sheetName val="Duong Ngang"/>
      <sheetName val="San gia co"/>
      <sheetName val="Bien Bao"/>
      <sheetName val="Coc tieu - Coc H"/>
      <sheetName val="Luong A3"/>
      <sheetName val="Luong TT01"/>
      <sheetName val="DG_TN TB LE (2)"/>
      <sheetName val="KH tai chinh khoa san"/>
      <sheetName val="BG"/>
      <sheetName val="B-B"/>
      <sheetName val="Chenh lech vat tu"/>
      <sheetName val="Chiet tinh dz35"/>
      <sheetName val="Chi ti?t Goc -AB"/>
      <sheetName val="Chi ti_t Goc -AB"/>
      <sheetName val="Chiet tinh"/>
      <sheetName val="san dao"/>
      <sheetName val="Ty le"/>
      <sheetName val="MAIN GATE HOUSE"/>
      <sheetName val="THCP Lap dat"/>
      <sheetName val="THCP xay dung"/>
      <sheetName val="Don gia XD"/>
      <sheetName val="Du toan XD"/>
      <sheetName val="NC+MTC"/>
      <sheetName val="DGCT"/>
      <sheetName val="GiaVT"/>
      <sheetName val="Bang cap"/>
      <sheetName val="Electrical Breakdown"/>
      <sheetName val="NOTE"/>
      <sheetName val="TN"/>
      <sheetName val="Canopy,SS5"/>
      <sheetName val="Vat tu"/>
      <sheetName val="Canopy,SS5 (2)"/>
      <sheetName val="Rate"/>
      <sheetName val="RAB AR&amp;STR"/>
      <sheetName val="escon"/>
      <sheetName val="QD957"/>
      <sheetName val="D&amp;W def."/>
      <sheetName val="실행"/>
      <sheetName val="D+W"/>
      <sheetName val="SEX"/>
      <sheetName val="MTP"/>
      <sheetName val="MTP1"/>
      <sheetName val="SL"/>
      <sheetName val="노임단가"/>
      <sheetName val="DG-TNHC-85"/>
      <sheetName val="STRUCTURE.Q'TY"/>
      <sheetName val="REMAIN Q'TY - SUB"/>
      <sheetName val="P"/>
      <sheetName val="T K"/>
      <sheetName val="조명시설"/>
      <sheetName val="Nhan cong"/>
      <sheetName val="Thiet bi"/>
      <sheetName val="DM.ChiPhi"/>
      <sheetName val="May TC"/>
      <sheetName val="Phan tich"/>
      <sheetName val="Bang KL"/>
      <sheetName val="TH Kinh phi"/>
      <sheetName val="vlieu"/>
      <sheetName val="125x125"/>
      <sheetName val="TH"/>
      <sheetName val="PNT-QUOT-#3"/>
      <sheetName val="COAT&amp;WRAP-QIOT-#3"/>
      <sheetName val="NC "/>
      <sheetName val="C.BI DAO"/>
      <sheetName val="RFI-1"/>
      <sheetName val="Cp&gt;10-Ln&lt;10"/>
      <sheetName val="Ln&lt;20"/>
      <sheetName val="EIRR&gt;1&lt;1"/>
      <sheetName val="EIRR&gt; 2"/>
      <sheetName val="EIRR&lt;2"/>
      <sheetName val="Luong BN"/>
      <sheetName val="Luong TB"/>
      <sheetName val="Ca may TB"/>
      <sheetName val="Máy BN"/>
      <sheetName val="KH-Q1,Q2,01"/>
      <sheetName val="Giathanh1m3BT"/>
      <sheetName val="DSHD DH"/>
      <sheetName val="Control"/>
      <sheetName val="THVATTU"/>
      <sheetName val="So lieu"/>
      <sheetName val="LTT_ TT01_2015_BXD"/>
      <sheetName val="Đơn giá NC_TT01_2015"/>
      <sheetName val="Đơn giá ca máy theo TT06_2010"/>
      <sheetName val="ĐM6061_2008(XLĐZ)"/>
      <sheetName val="ĐM6060_2008(Lap dat TBA)"/>
      <sheetName val="Dongia7606_8001_4167"/>
      <sheetName val="ĐM228 _2015(suachua)"/>
      <sheetName val="ĐM39_2005(T.N đien ĐZ&amp;TBA)"/>
      <sheetName val="ĐM01_2000(thinghiem ĐZTTĐL)"/>
      <sheetName val="Đon gia thi nghiem ĐZ&amp;TBA"/>
      <sheetName val="Đon gia 228 sua chua"/>
      <sheetName val="các máy chưa có trong TT 06"/>
      <sheetName val="Cuoc van chuyen"/>
      <sheetName val="THEPMA"/>
      <sheetName val="GIA VT 03-2019"/>
      <sheetName val="TTVanChuyen"/>
      <sheetName val="macBT"/>
      <sheetName val="giavl"/>
      <sheetName val="Tien do TV"/>
      <sheetName val="Config"/>
      <sheetName val="CP Du phong"/>
      <sheetName val="Tong hop kinh phi"/>
      <sheetName val="THDT goi thau TB"/>
      <sheetName val="QD79"/>
      <sheetName val="Du lieu CKN"/>
      <sheetName val="THCP Tuyen"/>
      <sheetName val="PTDG "/>
      <sheetName val="AASHTO92"/>
      <sheetName val="Lương"/>
      <sheetName val="Ca máy"/>
      <sheetName val="TH khối lượng phải làm"/>
      <sheetName val="A1.CN"/>
      <sheetName val="GiaVTu"/>
      <sheetName val="Tủ điện"/>
      <sheetName val="CT mong"/>
      <sheetName val="TH-20"/>
      <sheetName val="THop"/>
      <sheetName val="THop-20"/>
      <sheetName val="ĐHóa"/>
      <sheetName val="ĐHy"/>
      <sheetName val="ĐTư"/>
      <sheetName val="PBinh"/>
      <sheetName val="Phu Lg"/>
      <sheetName val="PYen"/>
      <sheetName val="SCong"/>
      <sheetName val="TP TNguyen"/>
      <sheetName val="TP Thái Nguyên"/>
      <sheetName val="Vnhai"/>
      <sheetName val="Đội 110"/>
      <sheetName val="TNHC"/>
      <sheetName val="CT Thang Mo"/>
      <sheetName val="CT  PL"/>
      <sheetName val="Input"/>
      <sheetName val="FitOutConfCentre"/>
      <sheetName val="B3A - TOWER A"/>
      <sheetName val="F4-F7"/>
      <sheetName val="Main"/>
      <sheetName val="tifico"/>
      <sheetName val="UNIT PRICE"/>
      <sheetName val="Ratios"/>
      <sheetName val="마감사양"/>
      <sheetName val="6MONTHS"/>
      <sheetName val="NVL"/>
      <sheetName val="Office Tower"/>
      <sheetName val="GIAVLIEU"/>
      <sheetName val="Master"/>
      <sheetName val="SUM-AIR-Submit"/>
      <sheetName val="Earthwork"/>
      <sheetName val="BK04"/>
      <sheetName val="Vat_tu"/>
      <sheetName val="Canopy,SS5_(2)"/>
      <sheetName val="RAB_AR&amp;STR"/>
      <sheetName val="THCP_Lap_dat"/>
      <sheetName val="THCP_xay_dung"/>
      <sheetName val="Giá Bê tông 2 bên"/>
      <sheetName val="Takeoff"/>
      <sheetName val="SAP"/>
      <sheetName val="DG duoi"/>
      <sheetName val="6PILE  (돌출)"/>
      <sheetName val="Analisa"/>
      <sheetName val="Gld"/>
      <sheetName val="Gxd"/>
      <sheetName val="TT"/>
      <sheetName val="주식"/>
      <sheetName val="LEGEND"/>
      <sheetName val="Đơn Giá "/>
      <sheetName val="1.R18 BF"/>
      <sheetName val="A"/>
      <sheetName val="G"/>
      <sheetName val="F-B"/>
      <sheetName val="H-J"/>
      <sheetName val="6.External works-R18"/>
      <sheetName val="PRI-LS"/>
      <sheetName val="NKC6"/>
      <sheetName val="Key"/>
      <sheetName val="KQKD-01"/>
      <sheetName val="KQKD-03"/>
      <sheetName val="Phan tich tong hop"/>
      <sheetName val="Sàn T1"/>
      <sheetName val="Lỗ thông gió"/>
      <sheetName val="CT DZ"/>
      <sheetName val="1_Data"/>
      <sheetName val="Tong hop cpc"/>
      <sheetName val="PT_ksat"/>
      <sheetName val="LUONG_KS"/>
      <sheetName val="BookJHFGJGXBGCCNCVCCVVCVCC2"/>
      <sheetName val="_REF"/>
      <sheetName val="dg-VTu"/>
      <sheetName val="MeKong - Penetration"/>
      <sheetName val="Dist. Perform - Ctns.sales in "/>
      <sheetName val="Dist. Perform - Value.sales in"/>
      <sheetName val="Dist. Perform - Value.sales Out"/>
      <sheetName val="Head Count"/>
      <sheetName val="Sales Result For Month"/>
      <sheetName val="DN"/>
      <sheetName val="VP"/>
      <sheetName val="KD"/>
      <sheetName val="DD"/>
      <sheetName val="CT"/>
      <sheetName val="PX"/>
      <sheetName val="GR"/>
      <sheetName val="DS CHU Phuc"/>
      <sheetName val="DS THI AT"/>
      <sheetName val="Bien Ban"/>
      <sheetName val="BC Ton Kho New"/>
      <sheetName val="BC Cua GSBH New"/>
      <sheetName val="PTTL"/>
      <sheetName val="Gia_GC_Satthep"/>
      <sheetName val="Ref"/>
      <sheetName val="ESTI."/>
      <sheetName val="DI-ESTI"/>
      <sheetName val="DS CHU Ph_x0001__x0000_"/>
      <sheetName val=""/>
      <sheetName val="材労機単価"/>
      <sheetName val="LME"/>
      <sheetName val="DTKLg"/>
      <sheetName val="PTVTu"/>
      <sheetName val="THKP-Full"/>
      <sheetName val="KLg"/>
      <sheetName val="khongin"/>
      <sheetName val="Dgia vat tu"/>
      <sheetName val="Don gia_III"/>
      <sheetName val="Chuso"/>
      <sheetName val="Bhyt t1"/>
      <sheetName val="MeKong_-_Penetration"/>
      <sheetName val="Dist__Perform_-_Ctns_sales_in_"/>
      <sheetName val="Dist__Perform_-_Value_sales_in"/>
      <sheetName val="Dist__Perform_-_Value_sales_Out"/>
      <sheetName val="Head_Count"/>
      <sheetName val="Sales_Result_For_Month"/>
      <sheetName val="DS_CHU_Phuc"/>
      <sheetName val="DS_THI_AT"/>
      <sheetName val="Bien_Ban"/>
      <sheetName val="DS CHU Ph_x0001_?"/>
      <sheetName val="vªÄ"/>
      <sheetName val="ZC³"/>
      <sheetName val="Øü"/>
      <sheetName val="PL_VÆQ"/>
      <sheetName val="PL_DUO_2Q"/>
      <sheetName val="Leave Statistic Report"/>
      <sheetName val="Database"/>
      <sheetName val="—˜‰vˆ•ªˆÄ"/>
      <sheetName val="ŒˆŽZC³"/>
      <sheetName val="ŽØ“ü"/>
      <sheetName val="PL_VŽ–‹ÆQŒˆ"/>
      <sheetName val="PL_DUO_2QŒˆ"/>
      <sheetName val="Leave_Statistic_Report"/>
      <sheetName val="bieu_solieu"/>
      <sheetName val="DS CHU Ph_x0001__"/>
      <sheetName val="Tke"/>
      <sheetName val="DS CHU Ph_x005f_x0001__x005f_x0000_"/>
      <sheetName val="DS CHU Ph_x005f_x0001_?"/>
      <sheetName val="DS CHU Ph_x005f_x0001_"/>
      <sheetName val="DS CHU Ph_x005f_x0001__"/>
      <sheetName val="Vat tu XD"/>
      <sheetName val="DS CHU Ph_x005f_x005f_x005f_x0001__x005f_x005f_x0"/>
      <sheetName val="DS CHU Ph_x005f_x005f_x005f_x0001__"/>
      <sheetName val="DS CHU Ph_x005f_x005f_x005f_x0001_"/>
      <sheetName val="Cash2"/>
      <sheetName val="Z"/>
      <sheetName val="Bang chiet tinh TBA"/>
      <sheetName val="Div26 - Elect"/>
      <sheetName val="Hệ số"/>
      <sheetName val="Động cơ"/>
      <sheetName val="BQ"/>
      <sheetName val="Currency Rate"/>
      <sheetName val="EXTERNAL"/>
      <sheetName val="proj"/>
      <sheetName val="BTT (CAT COC)"/>
      <sheetName val="KESSAN"/>
      <sheetName val="Cash Flow"/>
      <sheetName val="Yield"/>
      <sheetName val="Sheet4"/>
      <sheetName val="실행철강하도"/>
      <sheetName val="Tho lai may"/>
      <sheetName val="Don gia LD"/>
      <sheetName val="DM"/>
      <sheetName val="Vat_tu1"/>
      <sheetName val="Canopy,SS5_(2)1"/>
      <sheetName val="RAB_AR&amp;STR1"/>
      <sheetName val="THCP_Lap_dat1"/>
      <sheetName val="THCP_xay_dung1"/>
      <sheetName val="D&amp;W_def_"/>
      <sheetName val="STRUCTURE_Q'TY"/>
      <sheetName val="REMAIN_Q'TY_-_SUB"/>
      <sheetName val="KH_tai_chinh_khoa_san"/>
      <sheetName val="Nhan_cong"/>
      <sheetName val="Thiet_bi"/>
      <sheetName val="DM_ChiPhi"/>
      <sheetName val="May_TC"/>
      <sheetName val="Phan_tich"/>
      <sheetName val="Bang_KL"/>
      <sheetName val="TH_Kinh_phi"/>
      <sheetName val="T_K"/>
      <sheetName val="B3A_-_TOWER_A"/>
      <sheetName val="MAIN_GATE_HOUSE"/>
      <sheetName val="6PILE__(돌출)"/>
      <sheetName val="Giá_Bê_tông_2_bên"/>
      <sheetName val="Phan_tich_tong_hop"/>
      <sheetName val="Chiet_tinh_dz35"/>
      <sheetName val="Office_Tower"/>
      <sheetName val="DG_duoi"/>
      <sheetName val="Chenh_lech_vat_tu"/>
      <sheetName val="UNIT_PRICE"/>
      <sheetName val="見積書"/>
      <sheetName val="ThongTinBanDau"/>
      <sheetName val="Gia. vat tu"/>
      <sheetName val="Tra_bang"/>
      <sheetName val="BID"/>
      <sheetName val="TOSHIBA-Structure"/>
      <sheetName val="Tong hop"/>
      <sheetName val="Gia"/>
      <sheetName val="Tennancy"/>
      <sheetName val="TinhGiaNC"/>
      <sheetName val="VCBo"/>
      <sheetName val="DMCP"/>
      <sheetName val="TH Vat tu"/>
      <sheetName val="BocXep"/>
      <sheetName val="TinhGiaMTC"/>
      <sheetName val="TH MTC"/>
      <sheetName val="TH N.Cong"/>
      <sheetName val="VCThuy"/>
      <sheetName val="SITE-E"/>
      <sheetName val="유림골조"/>
      <sheetName val="총괄"/>
      <sheetName val="갑,을"/>
      <sheetName val="표지"/>
      <sheetName val="개요"/>
      <sheetName val="사통"/>
      <sheetName val="단가검토"/>
      <sheetName val="설치중량 "/>
      <sheetName val="철거중량"/>
      <sheetName val="수문일위 "/>
      <sheetName val="자재단가"/>
      <sheetName val="Summary"/>
      <sheetName val="DG3285"/>
      <sheetName val="PTVT (MAU)"/>
      <sheetName val="FAB별"/>
      <sheetName val="4-Lane bridge"/>
      <sheetName val="Tongke"/>
      <sheetName val="아파트 "/>
      <sheetName val="원가계산서"/>
      <sheetName val="취합분(터널)"/>
      <sheetName val="취합분(도로)"/>
      <sheetName val="k치단가"/>
      <sheetName val="일위집계"/>
      <sheetName val="노무집계(할증제외)"/>
      <sheetName val="노무집계(할증15%)"/>
      <sheetName val="노무집계(할증40%)"/>
      <sheetName val="노무단가(할증제외)"/>
      <sheetName val="노무단가(할증15%)"/>
      <sheetName val="노무단가(할증40%)"/>
      <sheetName val="일위대가"/>
      <sheetName val="일위산출(1)"/>
      <sheetName val="일위산출(2)"/>
      <sheetName val="일위산출(3)"/>
      <sheetName val="침하계"/>
      <sheetName val="공통부대비"/>
      <sheetName val="집계표"/>
      <sheetName val="토공"/>
      <sheetName val="Eng"/>
      <sheetName val="M 67"/>
      <sheetName val="264"/>
      <sheetName val="Column"/>
      <sheetName val="Schedule S-Curve Revision#3"/>
      <sheetName val="HD-XUAT"/>
      <sheetName val="내역"/>
      <sheetName val="KET CAU CT5"/>
      <sheetName val="ERECIN"/>
      <sheetName val="기안"/>
      <sheetName val="Doors(C)"/>
      <sheetName val="Notes"/>
      <sheetName val="사리부설"/>
      <sheetName val="참조"/>
      <sheetName val="단가"/>
      <sheetName val="도로구조공사비"/>
      <sheetName val="도로토공공사비"/>
      <sheetName val="여수토공사비"/>
      <sheetName val="설치중량_"/>
      <sheetName val="수문일위_"/>
      <sheetName val="PTVT_(MAU)"/>
      <sheetName val="BTT_(CAT_COC)"/>
      <sheetName val="아파트_"/>
      <sheetName val="4-Lane_bridge"/>
      <sheetName val="unitmass"/>
      <sheetName val="BXLDL"/>
      <sheetName val="Tien_do_TV"/>
      <sheetName val="CP_Du_phong"/>
      <sheetName val="Tong_hop_kinh_phi"/>
      <sheetName val="THDT_goi_thau_TB"/>
      <sheetName val="TLg CN&amp;Laixe"/>
      <sheetName val="TLg CN&amp;Laixe (2)"/>
      <sheetName val="TLg Laitau"/>
      <sheetName val="TLg Laitau (2)"/>
      <sheetName val="TH1"/>
      <sheetName val="데이타"/>
      <sheetName val="식재인부"/>
      <sheetName val="Don gia (khong in)"/>
      <sheetName val="入力作成表"/>
      <sheetName val="149-2"/>
      <sheetName val="khung ten TD"/>
      <sheetName val="List"/>
      <sheetName val="Elec LG"/>
      <sheetName val="1.Quotation(見積決裁書） "/>
      <sheetName val="2.Operation(実施計画書）"/>
      <sheetName val="3.Summary of Cost "/>
      <sheetName val="4.Ｓｐｅｃｉａｌ Material"/>
      <sheetName val="6.Ｃｏｍｍｏｎ Material"/>
      <sheetName val="M&amp;E"/>
      <sheetName val="9.Indirect_budget"/>
      <sheetName val="TOP "/>
      <sheetName val="Detail E"/>
      <sheetName val="XXXX"/>
      <sheetName val="1.Requisition(E)"/>
      <sheetName val="Chiettinh dz0,4"/>
      <sheetName val="THEP TAM"/>
      <sheetName val="THEP HÌNH"/>
      <sheetName val="THEP HINH"/>
      <sheetName val="XA GO"/>
      <sheetName val="BANG TRA"/>
      <sheetName val="Đơn_Giá_"/>
      <sheetName val="1_R18_BF"/>
      <sheetName val="6_External_works-R18"/>
      <sheetName val="Div26_-_Elect"/>
      <sheetName val="Tho_lai_may"/>
      <sheetName val="Don_gia_LD"/>
      <sheetName val="Du_toan_XD"/>
      <sheetName val="Don_gia_XD"/>
      <sheetName val="Cash_Flow"/>
      <sheetName val="Gia__vat_tu"/>
      <sheetName val="Sàn_T1"/>
      <sheetName val="Lỗ_thông_gió"/>
      <sheetName val="GVT"/>
      <sheetName val="Bill 2.1_BOQ ĐIỆN"/>
      <sheetName val="BOQ_CAU CAN"/>
      <sheetName val="DGPS"/>
      <sheetName val="CPC"/>
      <sheetName val="Tính toàn đào đất"/>
      <sheetName val="Khối lượng cốt thép"/>
      <sheetName val="Chi tiết chi phí chung"/>
      <sheetName val="CP. SD Điện"/>
      <sheetName val="BM"/>
      <sheetName val="TOEC"/>
      <sheetName val="目次"/>
      <sheetName val="電気設備表"/>
      <sheetName val="kinh."/>
      <sheetName val="Profile"/>
      <sheetName val="03 Detailed"/>
      <sheetName val="01 Bid Price summary"/>
      <sheetName val="Breadown"/>
      <sheetName val="Scorp of work (2)"/>
      <sheetName val="TH2"/>
      <sheetName val="SUM (2)"/>
      <sheetName val="CPC (2)"/>
      <sheetName val="A1.ELC ok "/>
      <sheetName val=" A2.ELV ok"/>
      <sheetName val="A3.VAC ok "/>
      <sheetName val="A4.PLB ok"/>
      <sheetName val="A5.FPS ok"/>
      <sheetName val=" B1.ELC  ok"/>
      <sheetName val="B2.ELV ok"/>
      <sheetName val="B3.VAC ok"/>
      <sheetName val="B4.PLB "/>
      <sheetName val="B5.FPS ok"/>
      <sheetName val="C. SOFTWARE"/>
      <sheetName val="D. OTHER"/>
      <sheetName val="A1. ELC PANEL"/>
      <sheetName val="Haophi"/>
      <sheetName val="TTDA"/>
      <sheetName val="General"/>
      <sheetName val="Material"/>
      <sheetName val="Sum material"/>
      <sheetName val="Detail"/>
      <sheetName val="INFO"/>
      <sheetName val="list V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refreshError="1"/>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sheetData sheetId="231" refreshError="1"/>
      <sheetData sheetId="232" refreshError="1"/>
      <sheetData sheetId="233" refreshError="1"/>
      <sheetData sheetId="234"/>
      <sheetData sheetId="235"/>
      <sheetData sheetId="236"/>
      <sheetData sheetId="237"/>
      <sheetData sheetId="238"/>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sheetData sheetId="324"/>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sheetData sheetId="354"/>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sheetData sheetId="374" refreshError="1"/>
      <sheetData sheetId="375" refreshError="1"/>
      <sheetData sheetId="376" refreshError="1"/>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sheetData sheetId="403"/>
      <sheetData sheetId="404"/>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sheetData sheetId="414"/>
      <sheetData sheetId="415"/>
      <sheetData sheetId="416"/>
      <sheetData sheetId="417"/>
      <sheetData sheetId="418"/>
      <sheetData sheetId="419"/>
      <sheetData sheetId="420"/>
      <sheetData sheetId="421"/>
      <sheetData sheetId="422"/>
      <sheetData sheetId="423" refreshError="1"/>
      <sheetData sheetId="424" refreshError="1"/>
      <sheetData sheetId="425" refreshError="1"/>
      <sheetData sheetId="426" refreshError="1"/>
      <sheetData sheetId="427" refreshError="1"/>
      <sheetData sheetId="428" refreshError="1"/>
      <sheetData sheetId="429"/>
      <sheetData sheetId="430"/>
      <sheetData sheetId="431"/>
      <sheetData sheetId="432"/>
      <sheetData sheetId="433"/>
      <sheetData sheetId="434"/>
      <sheetData sheetId="435"/>
      <sheetData sheetId="436"/>
      <sheetData sheetId="437"/>
      <sheetData sheetId="438"/>
      <sheetData sheetId="439"/>
      <sheetData sheetId="440"/>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sheetData sheetId="467"/>
      <sheetData sheetId="468"/>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sheetData sheetId="494"/>
      <sheetData sheetId="495"/>
      <sheetData sheetId="496"/>
      <sheetData sheetId="497"/>
      <sheetData sheetId="498"/>
      <sheetData sheetId="499"/>
      <sheetData sheetId="500"/>
      <sheetData sheetId="501"/>
      <sheetData sheetId="502"/>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sheetData sheetId="518"/>
      <sheetData sheetId="519"/>
      <sheetData sheetId="520" refreshError="1"/>
      <sheetData sheetId="521" refreshError="1"/>
      <sheetData sheetId="522"/>
      <sheetData sheetId="523"/>
      <sheetData sheetId="524"/>
      <sheetData sheetId="525"/>
      <sheetData sheetId="526"/>
      <sheetData sheetId="527"/>
      <sheetData sheetId="528"/>
      <sheetData sheetId="529" refreshError="1"/>
      <sheetData sheetId="530" refreshError="1"/>
      <sheetData sheetId="531" refreshError="1"/>
      <sheetData sheetId="532" refreshError="1"/>
      <sheetData sheetId="533"/>
      <sheetData sheetId="534" refreshError="1"/>
      <sheetData sheetId="535" refreshError="1"/>
      <sheetData sheetId="536" refreshError="1"/>
      <sheetData sheetId="537" refreshError="1"/>
      <sheetData sheetId="538" refreshError="1"/>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refreshError="1"/>
      <sheetData sheetId="574" refreshError="1"/>
      <sheetData sheetId="575"/>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nhToan"/>
      <sheetName val="PhuLuc1"/>
      <sheetName val="KiemToan"/>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solieu"/>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DZ22"/>
      <sheetName val="DZ22"/>
      <sheetName val="BTTBA"/>
      <sheetName val="HTCS"/>
      <sheetName val="KT"/>
      <sheetName val="vc"/>
      <sheetName val="THctiet"/>
      <sheetName val="TH (2)"/>
      <sheetName val="bia"/>
      <sheetName val="TT35"/>
      <sheetName val="MTL$-INTER"/>
      <sheetName val="Hoa sat"/>
      <sheetName val="Thanh toan"/>
      <sheetName val="CT35"/>
      <sheetName val="qui_1"/>
      <sheetName val="qui_2"/>
      <sheetName val="qui_3"/>
      <sheetName val="Qui_4"/>
      <sheetName val="Thanh_ly"/>
      <sheetName val="Sheet8"/>
      <sheetName val="Sheet9"/>
      <sheetName val="Sheet10"/>
      <sheetName val="Sheet11"/>
      <sheetName val="Sheet12"/>
      <sheetName val="Sheet13"/>
      <sheetName val="Sheet14"/>
      <sheetName val="XXXXXXXX"/>
      <sheetName val="gtrinh"/>
      <sheetName val="TT DZ35"/>
      <sheetName val="XL4Poppy"/>
      <sheetName val="Tbi"/>
      <sheetName val="TN"/>
      <sheetName val="CLVL"/>
      <sheetName val="Bu tru VL"/>
      <sheetName val="THTT"/>
      <sheetName val="00000000"/>
      <sheetName val="v聣"/>
      <sheetName val="tienluong"/>
      <sheetName val="CTbe tong"/>
      <sheetName val="CTDZ 0.4+cto"/>
      <sheetName val="Don gia"/>
      <sheetName val="Chiettinh dz0_4"/>
      <sheetName val="XT_Buoc 3"/>
      <sheetName val="TinhToan"/>
      <sheetName val="Quantity"/>
      <sheetName val="TT_0,4KV"/>
      <sheetName val="KH-Q1,Q2,01"/>
      <sheetName val="Loading"/>
      <sheetName val="cdoc"/>
      <sheetName val="THCT"/>
      <sheetName val="THDZ0,4"/>
      <sheetName val="TH DZ35"/>
      <sheetName val="THTram"/>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3"/>
      <sheetName val="TT DZ35"/>
      <sheetName val="NV02-A"/>
      <sheetName val="KH-Q1,Q2,01"/>
      <sheetName val="dongia (2)"/>
      <sheetName val="gtrinh"/>
      <sheetName val="lam-moi"/>
      <sheetName val="chitiet"/>
      <sheetName val="giathanh1"/>
      <sheetName val="DONGIA"/>
      <sheetName val="thao-go"/>
      <sheetName val="#REF"/>
      <sheetName val="TH XL"/>
      <sheetName val="VC"/>
      <sheetName val="Tiepdia"/>
      <sheetName val="CHITIET VL-NC"/>
      <sheetName val="XL4Poppy"/>
      <sheetName val="MTL$-INTER"/>
      <sheetName val="Tong_gia"/>
      <sheetName val="Chi_tiet_gia"/>
      <sheetName val="KL_dao_Lap_dat"/>
      <sheetName val="THKP_don_gia_chao"/>
      <sheetName val="VL_NC_M_XL_khac"/>
      <sheetName val="BT_cot_thep"/>
      <sheetName val="KL_cot_thep"/>
      <sheetName val="XL4Poppy (2)"/>
      <sheetName val="XL4Poppy (3)"/>
      <sheetName val="XL4Poppy (4)"/>
      <sheetName val="XL4Poppy (5)"/>
      <sheetName val="Du_lieu"/>
      <sheetName val="Tong hop "/>
      <sheetName val="DToan Dien"/>
      <sheetName val="Chiet tinh Dien"/>
      <sheetName val="gvl"/>
      <sheetName val="TH-XL"/>
      <sheetName val="TT"/>
      <sheetName val="dtxl"/>
      <sheetName val="Phan tho"/>
      <sheetName val="VL"/>
      <sheetName val="TN"/>
      <sheetName val="ND"/>
      <sheetName val="TinhToan"/>
      <sheetName val="TONGKE1P"/>
      <sheetName val="CHITIET VL-NCHT1 (2)"/>
      <sheetName val="TONGKE3p "/>
      <sheetName val="TDTKP"/>
      <sheetName val="Bang chiet tinh TBA"/>
      <sheetName val="Chiet tinh DZ 22"/>
      <sheetName val="LKVL-CK-HT-GD1"/>
      <sheetName val="TONGKE-HT"/>
      <sheetName val="PT"/>
      <sheetName val="Gia vat tu"/>
      <sheetName val="Bang khoi luong"/>
      <sheetName val="DK-KH"/>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ITIET-DZ04"/>
      <sheetName val="TONG HOP DT"/>
      <sheetName val="TH-DZ35"/>
      <sheetName val="VL-NC-DZ35"/>
      <sheetName val="CHI TIET DZ35"/>
      <sheetName val="CUOC 36 DZ 35 KV"/>
      <sheetName val="TH-TBA35"/>
      <sheetName val="MSAM-TB-TBA"/>
      <sheetName val="VL-NC-TBA"/>
      <sheetName val="CHITI£T-TBA"/>
      <sheetName val="CUOC 36 TBA "/>
      <sheetName val="TH-DZ04"/>
      <sheetName val="VL-NC-DZ04"/>
      <sheetName val="CUOC36 DZ 0,4 KV"/>
    </sheetNames>
    <sheetDataSet>
      <sheetData sheetId="0" refreshError="1">
        <row r="18">
          <cell r="K18">
            <v>34964.399999999994</v>
          </cell>
        </row>
        <row r="19">
          <cell r="K19">
            <v>33317</v>
          </cell>
        </row>
        <row r="22">
          <cell r="K22">
            <v>86293</v>
          </cell>
        </row>
        <row r="39">
          <cell r="K39">
            <v>60746.799999999996</v>
          </cell>
        </row>
        <row r="40">
          <cell r="K40">
            <v>54565.4</v>
          </cell>
        </row>
        <row r="41">
          <cell r="K41">
            <v>83908.599999999991</v>
          </cell>
        </row>
        <row r="44">
          <cell r="K44">
            <v>62247.799999999996</v>
          </cell>
        </row>
        <row r="68">
          <cell r="K68">
            <v>882.9</v>
          </cell>
        </row>
        <row r="86">
          <cell r="K86">
            <v>133166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L4Poppy"/>
      <sheetName val="0"/>
      <sheetName val="00"/>
      <sheetName val="000"/>
      <sheetName val="Tong_hop"/>
      <sheetName val="Chao_thau"/>
      <sheetName val="CT-35"/>
      <sheetName val="CT tram"/>
      <sheetName val="Che_do"/>
      <sheetName val="TN"/>
      <sheetName val="TN_TBA"/>
      <sheetName val="Don_gia"/>
      <sheetName val="CT-BETONG"/>
      <sheetName val="Chi tiet VC"/>
      <sheetName val="50Slon"/>
      <sheetName val="50Snanh"/>
      <sheetName val="XXXXXXXX"/>
    </sheetNames>
    <sheetDataSet>
      <sheetData sheetId="0" refreshError="1">
        <row r="15">
          <cell r="A15" t="b">
            <v>1</v>
          </cell>
        </row>
        <row r="31">
          <cell r="C31" t="b">
            <v>1</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cdz0,4"/>
      <sheetName val="TTPTai"/>
      <sheetName val="THopTBA"/>
      <sheetName val="ckTBA"/>
      <sheetName val="VTriTBA"/>
      <sheetName val="DZTrungAp"/>
      <sheetName val="kcdztrungap"/>
      <sheetName val="ckDZtrungap"/>
      <sheetName val="ckcongto"/>
      <sheetName val="solieu0,4"/>
      <sheetName val="DZ0,4kV"/>
      <sheetName val="ckDZ0,4KV"/>
      <sheetName val="00000000"/>
      <sheetName val="10000000"/>
      <sheetName val="20000000"/>
      <sheetName val="XL4Popp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n"/>
      <sheetName val="mat"/>
      <sheetName val="cong"/>
      <sheetName val="vua"/>
      <sheetName val="rph"/>
      <sheetName val="gVL"/>
      <sheetName val="dtoan"/>
      <sheetName val="dtoan -ctiet"/>
      <sheetName val="dt-kphi"/>
      <sheetName val="dt-kphi (2)"/>
      <sheetName val="dt-kphi-ctiet"/>
      <sheetName val="bth-kphi"/>
      <sheetName val="XL4Poppy"/>
      <sheetName val="UNIT"/>
      <sheetName val="Piers of Main Flyover (1)"/>
      <sheetName val="Cot Tru1"/>
      <sheetName val="P3-TanAn-Factored"/>
      <sheetName val="P4-TanAn-Factored"/>
      <sheetName val="00000000"/>
      <sheetName val="COC KHOAN M1"/>
      <sheetName val="COC KHOAN M2"/>
      <sheetName val="COC KHOAN T1"/>
      <sheetName val="COC KHOAN T5"/>
      <sheetName val="COC KHOAN T4"/>
      <sheetName val="COC DONG"/>
      <sheetName val="BANG"/>
      <sheetName val="KluongKm2,4"/>
      <sheetName val="B.cao"/>
      <sheetName val="T.tiet"/>
      <sheetName val="T.N"/>
      <sheetName val="THKL"/>
      <sheetName val="DPHOIDAT"/>
      <sheetName val="BGVL_03"/>
      <sheetName val="CPVUA_03"/>
      <sheetName val="DGCT_03"/>
      <sheetName val="DT1_03"/>
      <sheetName val="BGVL"/>
      <sheetName val="CPVUA"/>
      <sheetName val="DGCT_02"/>
      <sheetName val="DGCONG_02"/>
      <sheetName val="DGKE_02"/>
      <sheetName val="CTCONG_02"/>
      <sheetName val="DT1_02"/>
      <sheetName val="DTCT_02 _2595"/>
      <sheetName val="DTCT_02"/>
      <sheetName val="00000001"/>
      <sheetName val="00000002"/>
      <sheetName val="Sheet2"/>
      <sheetName val="dn"/>
      <sheetName val="DU TOAN"/>
      <sheetName val="CHI TIET"/>
      <sheetName val="KLnt"/>
      <sheetName val="PHAN TICH"/>
      <sheetName val="TSCD DUNG CHUNG "/>
      <sheetName val="KHKHAUHAOTSCHUNG"/>
      <sheetName val="TSCDTOAN NHA MAY"/>
      <sheetName val="CPSXTOAN BO SP"/>
      <sheetName val="PBCPCHUNG CHO CAC DTUONG"/>
      <sheetName val="YEU TO CONG"/>
      <sheetName val="TD 3DIEM"/>
      <sheetName val="TD 2DIEM"/>
      <sheetName val="XL4Test5"/>
      <sheetName val="Congty"/>
      <sheetName val="VPPN"/>
      <sheetName val="XN74"/>
      <sheetName val="XN54"/>
      <sheetName val="XN33"/>
      <sheetName val="NK96"/>
      <sheetName val="Sheet1"/>
      <sheetName val="Sheet3"/>
      <sheetName val="solieu"/>
      <sheetName val="VL"/>
      <sheetName val="PLV"/>
      <sheetName val="Dongia"/>
      <sheetName val="DTCTtaluy"/>
      <sheetName val="KLDGTT&lt;120%"/>
      <sheetName val="PL2"/>
      <sheetName val="DTnen"/>
      <sheetName val="PL"/>
      <sheetName val="TH"/>
      <sheetName val="THKL nghiemthu"/>
      <sheetName val="DTCTtaluy (2)"/>
      <sheetName val="KLDGTT&lt;120% (2)"/>
      <sheetName val="TH (2)"/>
      <sheetName val="xxxxxxxx"/>
      <sheetName val="XXXXXXX0"/>
      <sheetName val="10000000"/>
      <sheetName val="XXXXXXX1"/>
      <sheetName val="20000000"/>
      <sheetName val="30000000"/>
      <sheetName val="XN79"/>
      <sheetName val="CTMT"/>
      <sheetName val="Tong hopQ48-1"/>
      <sheetName val="Tong hop QL48 - 2"/>
      <sheetName val="Tong hop QL47"/>
      <sheetName val="Tong hop QL48 - 3"/>
      <sheetName val="Chi tiet don gia khoi phuc"/>
      <sheetName val="Du toan chi tiet coc nuoc"/>
      <sheetName val="Du toan chi tiet coc"/>
      <sheetName val="Phan tich don gia chi tiet"/>
      <sheetName val="Nhap don gia VL dia phuong"/>
      <sheetName val="Luong mot ngay cong xay lap"/>
      <sheetName val="Luong mot ngay cong khao sat"/>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may"/>
      <sheetName val="Vatlieu cau"/>
      <sheetName val="cau DS11"/>
      <sheetName val="cau DS12"/>
      <sheetName val="THCDS12"/>
      <sheetName val="dgcau"/>
      <sheetName val="THCDS11"/>
      <sheetName val="DGCT"/>
      <sheetName val="DGCong"/>
      <sheetName val="Vatlieu"/>
      <sheetName val="nhancong"/>
      <sheetName val="KL"/>
      <sheetName val=""/>
      <sheetName val="TO HUNG"/>
      <sheetName val="CONGNHAN NE"/>
      <sheetName val="XINGUYEP"/>
      <sheetName val="TH331"/>
      <sheetName val="dt-iphi"/>
      <sheetName val="ptvl0-1"/>
      <sheetName val="0-1"/>
      <sheetName val="ptvl4-5"/>
      <sheetName val="4-5"/>
      <sheetName val="ptvl3-4"/>
      <sheetName val="3-4"/>
      <sheetName val="ptvl2-3"/>
      <sheetName val="2-3"/>
      <sheetName val="vlcong"/>
      <sheetName val="ptvl1-2"/>
      <sheetName val="1-2"/>
      <sheetName val="Kluong"/>
      <sheetName val="Giatri"/>
      <sheetName val="ìtoan"/>
      <sheetName val="Sheet3 (2)"/>
      <sheetName val="d-dap47-48"/>
      <sheetName val="md47-48"/>
      <sheetName val="THop47-48"/>
      <sheetName val="d-dap48-49"/>
      <sheetName val="md48-49"/>
      <sheetName val="THop48-49"/>
      <sheetName val="d-dap49-50"/>
      <sheetName val="md49-50"/>
      <sheetName val="THop49-50"/>
      <sheetName val="d-dap50-51"/>
      <sheetName val="md50-51"/>
      <sheetName val="THop50-51"/>
      <sheetName val="d-dap51-52"/>
      <sheetName val="md51-52"/>
      <sheetName val="THop51-52"/>
      <sheetName val="d-dap52-53"/>
      <sheetName val="md52-53"/>
      <sheetName val="THop52-53"/>
      <sheetName val="d-dap53-54"/>
      <sheetName val="md53-54"/>
      <sheetName val="THop53-54"/>
      <sheetName val="d-dap54-55"/>
      <sheetName val="md54-55"/>
      <sheetName val="THop54-55"/>
      <sheetName val="d-dap55-56"/>
      <sheetName val="md55-56"/>
      <sheetName val="THop55-56"/>
      <sheetName val="d-dap56-57"/>
      <sheetName val="md56-57"/>
      <sheetName val="THop56-57"/>
      <sheetName val="d-dap57-58"/>
      <sheetName val="md57-58"/>
      <sheetName val="THop57-58"/>
      <sheetName val="d-dap58-DC"/>
      <sheetName val="md58-DC"/>
      <sheetName val="THop58-DC"/>
      <sheetName val="NHANHRE1"/>
      <sheetName val="NHANHRE2"/>
      <sheetName val="NHANHRE3"/>
      <sheetName val="NHANHRE4"/>
      <sheetName val="NHANHRE5"/>
      <sheetName val="NHANHRE6"/>
      <sheetName val="NHANHRE7"/>
      <sheetName val="mdNHANHRE8"/>
      <sheetName val="Don gia chi tiet"/>
      <sheetName val="Du thau"/>
      <sheetName val="Tro giup"/>
      <sheetName val="rph (2)"/>
      <sheetName val="dap"/>
      <sheetName val="gpmb"/>
      <sheetName val="dt-kphi-iso-tong"/>
      <sheetName val="dt-kphi-iso-ctiet"/>
      <sheetName val="gia"/>
      <sheetName val="PTDG"/>
      <sheetName val="sut&lt;100"/>
      <sheetName val="sut duong"/>
      <sheetName val="sut am"/>
      <sheetName val="bu lun"/>
      <sheetName val="xoi lo chan ke"/>
      <sheetName val="GTXL"/>
      <sheetName val="TDT"/>
      <sheetName val="CRC"/>
      <sheetName val="GIATRI-DAILY"/>
      <sheetName val="NVBH KHAC"/>
      <sheetName val="NVBH HOAN"/>
      <sheetName val="TONKHODAILY"/>
      <sheetName val="gvt"/>
      <sheetName val="ATGT"/>
      <sheetName val="DG-TH"/>
      <sheetName val="Tuong-chan"/>
      <sheetName val="Dau-cong"/>
      <sheetName val="dtoan (4)"/>
      <sheetName val="tmdtu"/>
      <sheetName val="P3-PanAn-Factored"/>
      <sheetName val="tra-vat-lieu"/>
      <sheetName val="PL tham dinh"/>
      <sheetName val="THDT"/>
      <sheetName val="KSTK"/>
      <sheetName val="DTCT"/>
      <sheetName val="PTVL"/>
      <sheetName val="Bu VC"/>
      <sheetName val="luong"/>
      <sheetName val="40000000"/>
      <sheetName val="50000000"/>
      <sheetName val="60000000"/>
      <sheetName val="70000000"/>
      <sheetName val="80000000"/>
      <sheetName val="90000000"/>
      <sheetName val="a0000000"/>
      <sheetName val="Sheet_x0001_1"/>
      <sheetName val="FPPN"/>
      <sheetName val="CHI_x0000_TIET"/>
      <sheetName val="YEUCAU"/>
      <sheetName val="IN_PHIEU"/>
      <sheetName val="BANGKE"/>
      <sheetName val="IN_NX"/>
      <sheetName val="NK_CHUNG"/>
      <sheetName val="DL_KH"/>
      <sheetName val="TH_CNO"/>
      <sheetName val="CD_PSINH"/>
      <sheetName val="CDKT"/>
      <sheetName val="soctiettk"/>
      <sheetName val="Ctietkhach"/>
      <sheetName val="thue_DR"/>
      <sheetName val="thue_DV"/>
      <sheetName val="thue_05"/>
      <sheetName val="tokhai"/>
      <sheetName val="Inthkhach"/>
      <sheetName val="vattu"/>
      <sheetName val="THEKHO"/>
      <sheetName val="cphi"/>
      <sheetName val="GThanh"/>
      <sheetName val="B02"/>
      <sheetName val="B03_LCTT"/>
      <sheetName val="TM_BCTC"/>
      <sheetName val="MVT"/>
      <sheetName val="KHAO_TSCD"/>
      <sheetName val="tam"/>
      <sheetName val="BIA"/>
      <sheetName val="Module1"/>
      <sheetName val="Module2"/>
      <sheetName val="NhapSl"/>
      <sheetName val="Nluc"/>
      <sheetName val="Tohop"/>
      <sheetName val="KT_Tthan"/>
      <sheetName val="Tra_TTTD"/>
      <sheetName val="HK1"/>
      <sheetName val="HK2"/>
      <sheetName val="CANAM"/>
      <sheetName val="dam"/>
      <sheetName val="Mocantho"/>
      <sheetName val="MoQL91"/>
      <sheetName val="tru"/>
      <sheetName val="dg"/>
      <sheetName val="10mduongsaumo"/>
      <sheetName val="ctt"/>
      <sheetName val="thanmkhao"/>
      <sheetName val="monho"/>
      <sheetName val="bao cao ngay 13-02"/>
      <sheetName val="CBG"/>
      <sheetName val="T1"/>
      <sheetName val="T2"/>
      <sheetName val="T3"/>
      <sheetName val="T4"/>
      <sheetName val="T5"/>
      <sheetName val="T6"/>
      <sheetName val="T7"/>
      <sheetName val="T8"/>
      <sheetName val="T9"/>
      <sheetName val="T10"/>
      <sheetName val="T11"/>
      <sheetName val="T12"/>
      <sheetName val="t1.3"/>
      <sheetName val="DGCT_x0006_"/>
      <sheetName val="Nhap don gia VL dia _x0003__x0000_uong"/>
      <sheetName val="ESTI."/>
      <sheetName val="DI-ESTI"/>
      <sheetName val="Phan tich don gia chi Uet"/>
      <sheetName val="GiaVL"/>
      <sheetName val="LO 65+41B"/>
      <sheetName val="LO 48"/>
      <sheetName val="LO 47A"/>
      <sheetName val="LO 46B"/>
      <sheetName val="LO 45"/>
      <sheetName val="LO 44"/>
      <sheetName val="LO 46A"/>
      <sheetName val="LO 41A"/>
      <sheetName val="LO 66"/>
      <sheetName val="LO 42"/>
      <sheetName val="LO 47B"/>
      <sheetName val="LO 43"/>
      <sheetName val="LO 64"/>
      <sheetName val="LO 50"/>
      <sheetName val="LO 49 B "/>
      <sheetName val="LO 63"/>
      <sheetName val="LO 62"/>
      <sheetName val="LO 49 A"/>
      <sheetName val="LO 61"/>
      <sheetName val="TT_35NH"/>
      <sheetName val="_x0000_Ё_x0000__x0000__x0000__x0000_䀤_x0001__x0000__x0000__x0000__x0000_䀶_x0001__x0000_晦晦晦䀙_x0001__x0000__x0000__x0000__x0000_㿰_x0001_H-_x0000_ਈ_x0000_"/>
      <sheetName val="sut&lt;1 0"/>
      <sheetName val="She_x0000_t9"/>
      <sheetName val="SPL4"/>
      <sheetName val="`u lun"/>
      <sheetName val="PTCT"/>
      <sheetName val="Du_lieu"/>
      <sheetName val="nhan cong"/>
      <sheetName val="coc duc"/>
      <sheetName val="ctTBA"/>
      <sheetName val="ktduong"/>
      <sheetName val="cu"/>
      <sheetName val="KTcau2004"/>
      <sheetName val="KT2004XL#moi"/>
      <sheetName val="denbu"/>
      <sheetName val="thop"/>
      <sheetName val="dv-kphi-cviet"/>
      <sheetName val="bvh-kphi"/>
      <sheetName val="PCCPCHUNG CHO CAC DTUONG"/>
      <sheetName val="Piers of Main Flyower (1)"/>
      <sheetName val="tuong"/>
      <sheetName val="TN"/>
      <sheetName val="ND"/>
      <sheetName val="tai"/>
      <sheetName val="hoang"/>
      <sheetName val="hoang (2)"/>
      <sheetName val="hoang (3)"/>
      <sheetName val="_x0000_????_x0001__x0000__x0000__x0000__x0000_?_x0001_H-_x0000_?_x0000_????_x0001__x0000_????_x0001__x0000__x0000__x0000_"/>
      <sheetName val="Ё_x0000_䀤_x0001__x0000_䀶_x0001__x0000_晦晦晦䀙_x0001__x0000_㿰_x0001_H-_x0000_ਈ_x0000_ꏗ㵰휊䀁_x0001__x0000_尩슏⣵䀂"/>
      <sheetName val="0_x0000__x0000_ﱸ͕_x0000__x0004__x0000__x0000__x0000__x0000__x0000__x0000_͕_x0000__x0000__x0000__x0000__x0000__x0000__x0000__x0000_列͕_x0000__x0000__x0013__x0000__x0000__x0000_"/>
      <sheetName val="NHAP"/>
      <sheetName val="ma-pt"/>
      <sheetName val="PBCPCHUNG CHO CAC _x0007_{WÑNG"/>
      <sheetName val="Dbþgia"/>
      <sheetName val="Du toan chi tiet_x0000_coc nuoc"/>
      <sheetName val="IN__x000e_X"/>
      <sheetName val="CHI"/>
      <sheetName val="CHI?TIET"/>
      <sheetName val="Nhap don gia VL dia _x0003_"/>
      <sheetName val="?_x0000_?_x0001__x0000_?_x0001__x0000_????_x0001__x0000_?_x0001_H-_x0000_?_x0000_????_x0001__x0000_????"/>
      <sheetName val="Ё"/>
      <sheetName val="Phan tich don gia chi ˆUet"/>
      <sheetName val="?"/>
      <sheetName val="????_x0001_"/>
      <sheetName val="3cau"/>
      <sheetName val="266+623"/>
      <sheetName val="TXL(266+623"/>
      <sheetName val="DDCT"/>
      <sheetName val="M"/>
      <sheetName val="vln"/>
      <sheetName val="He so"/>
      <sheetName val="PL Vua"/>
      <sheetName val="DPD"/>
      <sheetName val="DgDuong"/>
      <sheetName val="dgmo-tru"/>
      <sheetName val="dgdam"/>
      <sheetName val="Dam-Mo-Tru"/>
      <sheetName val="DTDuong"/>
      <sheetName val="GTXLc"/>
      <sheetName val="CPXLk"/>
      <sheetName val="KPTH"/>
      <sheetName val="Bang KL ket cau"/>
      <sheetName val="CTC_x000f_NG_02"/>
      <sheetName val="_x0004_GCong"/>
      <sheetName val="CDPS"/>
      <sheetName val="IBASE"/>
      <sheetName val="Số liệu"/>
      <sheetName val="TKKYI"/>
      <sheetName val="TKKYII"/>
      <sheetName val="Tổng hợp theo học sinh"/>
      <sheetName val="XL4Test5 (2)"/>
      <sheetName val="rotoduc"/>
      <sheetName val="Truc"/>
      <sheetName val="roto truc"/>
      <sheetName val="stato"/>
      <sheetName val="Day dt"/>
      <sheetName val="statoday"/>
      <sheetName val="stato tam say"/>
      <sheetName val="Than"/>
      <sheetName val="Stato ep"/>
      <sheetName val="Canh gio"/>
      <sheetName val="Napgio"/>
      <sheetName val="Nap-Hopcuc"/>
      <sheetName val="laprap"/>
      <sheetName val="Cocau"/>
      <sheetName val="Ss Z- GB"/>
      <sheetName val="tonghop"/>
      <sheetName val="Sheet19"/>
      <sheetName val="Sheet18"/>
      <sheetName val="Khu xu ly nuoc THiep-XD"/>
      <sheetName val="Box-Girder"/>
      <sheetName val="Sheet3ٺ_x0001_2)"/>
      <sheetName val="She"/>
      <sheetName val="rph_(2)"/>
      <sheetName val="dtoan_-ctiet"/>
      <sheetName val="NVBH_KHAC"/>
      <sheetName val="NVBH_HOAN"/>
      <sheetName val="sut_duong"/>
      <sheetName val="sut_am"/>
      <sheetName val="bu_lun"/>
      <sheetName val="xoi_lo_chan_ke"/>
      <sheetName val="dtoan_(4)"/>
      <sheetName val="dt-kphi_(2)"/>
      <sheetName val="B_cao"/>
      <sheetName val="T_tiet"/>
      <sheetName val="T_N"/>
      <sheetName val="Piers_of_Main_Flyover_(1)"/>
      <sheetName val="Cot_Tru1"/>
      <sheetName val="COC_KHOAN_M1"/>
      <sheetName val="COC_KHOAN_M2"/>
      <sheetName val="COC_KHOAN_T1"/>
      <sheetName val="COC_KHOAN_T5"/>
      <sheetName val="COC_KHOAN_T4"/>
      <sheetName val="COC_DONG"/>
      <sheetName val="DTCT_02__2595"/>
      <sheetName val="DU_TOAN"/>
      <sheetName val="CHI_TIET"/>
      <sheetName val="PHAN_TICH"/>
      <sheetName val="YEU_TO_CONG"/>
      <sheetName val="TD_3DIEM"/>
      <sheetName val="TD_2DIEM"/>
      <sheetName val="TSCD_DUNG_CHUNG_"/>
      <sheetName val="TSCDTOAN_NHA_MAY"/>
      <sheetName val="CPSXTOAN_BO_SP"/>
      <sheetName val="PBCPCHUNG_CHO_CAC_DTUONG"/>
      <sheetName val="THKL_nghiemthu"/>
      <sheetName val="DTCTtaluy_(2)"/>
      <sheetName val="KLDGTT&lt;120%_(2)"/>
      <sheetName val="TH_(2)"/>
      <sheetName val="nhan_cong"/>
      <sheetName val="Sheet3_(2)"/>
      <sheetName val="`u_lun"/>
      <sheetName val="Tong_hopQ48-1"/>
      <sheetName val="Tong_hop_QL48_-_2"/>
      <sheetName val="Tong_hop_QL47"/>
      <sheetName val="Tong_hop_QL48_-_3"/>
      <sheetName val="Chi_tiet_don_gia_khoi_phuc"/>
      <sheetName val="Du_toan_chi_tiet_coc_nuoc"/>
      <sheetName val="Du_toan_chi_tiet_coc"/>
      <sheetName val="Phan_tich_don_gia_chi_tiet"/>
      <sheetName val="Nhap_don_gia_VL_dia_phuong"/>
      <sheetName val="Luong_mot_ngay_cong_xay_lap"/>
      <sheetName val="Luong_mot_ngay_cong_khao_sat"/>
      <sheetName val="TO_HUNG"/>
      <sheetName val="CONGNHAN_NE"/>
      <sheetName val="Vatlieu_cau"/>
      <sheetName val="cau_DS11"/>
      <sheetName val="cau_DS12"/>
      <sheetName val="sut&lt;1_0"/>
      <sheetName val="Khu_xu_ly_nuoc_THiep-XD"/>
      <sheetName val="PL_tham_dinh"/>
      <sheetName val="Bu_VC"/>
      <sheetName val="NHTN"/>
      <sheetName val="QLDD"/>
      <sheetName val="Moi truong"/>
      <sheetName val="KHĐ"/>
      <sheetName val="Thuc thanh"/>
      <sheetName val="dtct cong"/>
      <sheetName val="Giathanh1m3BT"/>
      <sheetName val="Don gia"/>
      <sheetName val="Nhap don gia VL dia _x0003_?uong"/>
      <sheetName val="?Ё????䀤_x0001_????䀶_x0001_?晦晦晦䀙_x0001_????㿰_x0001_H-?ਈ?"/>
      <sheetName val="Ё?䀤_x0001_?䀶_x0001_?晦晦晦䀙_x0001_?㿰_x0001_H-?ਈ?ꏗ㵰휊䀁_x0001_?尩슏⣵䀂"/>
      <sheetName val="?????_x0001_?????_x0001_H-???????_x0001_?????_x0001_???"/>
      <sheetName val="???_x0001_??_x0001_?????_x0001_??_x0001_H-???????_x0001_?????"/>
      <sheetName val="????_x0001_??_x0001_H-???????_x0001_?????_x0001_?"/>
      <sheetName val="_x0000_?_x0000__x0000__x0000__x0000_?_x0001__x0000__x0000__x0000__x0000_?_x0001__x0000_????_x0001__x0000__x0000__x0000__x0000_?_x0001_H-_x0000_?_x0000_"/>
      <sheetName val="fej"/>
      <sheetName val="DT1__x0010_3"/>
      <sheetName val="DGKE_00"/>
      <sheetName val="P4-T`nAn-Factored"/>
      <sheetName val="_"/>
      <sheetName val="_____x0001_"/>
      <sheetName val="md5!-52"/>
      <sheetName val="coctuatrenda"/>
      <sheetName val="dt-kphi-ÿÿo-ctiet"/>
      <sheetName val="???????_x0001_?????_x0001_?????_x0001_?????_x0001_H-???"/>
      <sheetName val="She?t9"/>
      <sheetName val="10mduongsa{ío"/>
      <sheetName val="Pier"/>
      <sheetName val="Pile"/>
      <sheetName val="ptvì0-1"/>
      <sheetName val="Nhap don gia VL dia _x0003__uong"/>
      <sheetName val="_Ё____䀤_x0001_____䀶_x0001__晦晦晦䀙_x0001_____㿰_x0001_H-_ਈ_"/>
      <sheetName val="Ё_䀤_x0001__䀶_x0001__晦晦晦䀙_x0001__㿰_x0001_H-_ਈ_ꏗ㵰휊䀁_x0001__尩슏⣵䀂"/>
      <sheetName val="______x0001_______x0001_H-________x0001_______x0001____"/>
      <sheetName val="____x0001____x0001_______x0001____x0001_H-________x0001______"/>
      <sheetName val="_____x0001____x0001_H-________x0001_______x0001__"/>
      <sheetName val="________x0001_______x0001_______x0001_______x0001_H-___"/>
      <sheetName val="She_t9"/>
      <sheetName val="Giai trinh"/>
      <sheetName val="GTGT"/>
      <sheetName val="Mua vao TT"/>
      <sheetName val="Mua vao GTGT"/>
      <sheetName val="Bra"/>
      <sheetName val="BC HDon"/>
      <sheetName val="BC HDon Qui"/>
      <sheetName val="KE KHAI HDONG"/>
      <sheetName val="Recovered_Sheet1"/>
      <sheetName val="Recovered_Sheet2"/>
      <sheetName val="vua_x0000__x0000__x0000__x0000__x0000__x0000__x0000__x0000__x0000__x0000__x0000_韘࿊_x0000__x0004__x0000__x0000__x0000__x0000__x0000__x0000_酐࿊_x0000__x0000__x0000__x0000__x0000_"/>
      <sheetName val="INV"/>
      <sheetName val="XXXXXXX2"/>
      <sheetName val="XXXXXXX3"/>
      <sheetName val="XXXXXXX4"/>
      <sheetName val="TinhToan"/>
      <sheetName val="Du toan chi tiet"/>
      <sheetName val="She%t11"/>
      <sheetName val="Nhap don gia VL dia áhuong"/>
      <sheetName val="uong mot ngay cong xay lap"/>
      <sheetName val="T_x0004_ 3DIEM"/>
      <sheetName val="Rheet10"/>
      <sheetName val="KLD_x0007_TT&lt;120%"/>
      <sheetName val="dt-k0hi (2)"/>
      <sheetName val="DT_x0003_T_02"/>
      <sheetName val="S²_x0000__x0000_2"/>
      <sheetName val="[dtTKKT-98-106.xlsၝTHCDS11"/>
      <sheetName val="[dtTKKT-98-106.xls?THCDS11"/>
      <sheetName val="t1_3"/>
      <sheetName val="Don_gia_chi_tiet"/>
      <sheetName val="Du_thau"/>
      <sheetName val="Tro_giup"/>
      <sheetName val="dt-kphi_x0010_øÿet"/>
      <sheetName val="NVBH(HOAN"/>
      <sheetName val="dt-cphi-ctieT"/>
      <sheetName val="Piers of Main Flylyer (1)"/>
      <sheetName val="DG೼�_02"/>
      <sheetName val="???_x0001_??_x0001_?????_x0001_??_x0001_H-???"/>
      <sheetName val="KLDGTT&lt;1ü_x000c__x0000__x0000_(2)"/>
      <sheetName val="____x0001____x0001_______x0001____x0001_H-___"/>
      <sheetName val="Luong_mot_ngay_cong_k`ao_sat"/>
      <sheetName val="0"/>
      <sheetName val="Sheet1 (3)"/>
      <sheetName val="Sheet1 (2)"/>
      <sheetName val="TD &quot;DIEM"/>
      <sheetName val="Gca may Buu dien"/>
      <sheetName val="882"/>
      <sheetName val="Giamay"/>
      <sheetName val="DM_GVT"/>
      <sheetName val="May chuyen nganh"/>
      <sheetName val="TT06"/>
      <sheetName val="NKC"/>
      <sheetName val="SoCaiT"/>
      <sheetName val="THDU"/>
      <sheetName val="MTO REV.2(ARMOR)"/>
      <sheetName val="Nhatkychung"/>
      <sheetName val="Klu_x0016_4_x0000_DÀÀFN"/>
      <sheetName val="S? li?u"/>
      <sheetName val="T?ng h?p theo h?c sinh"/>
      <sheetName val="CHI TI_x0000__x0000_"/>
      <sheetName val="TH_11"/>
      <sheetName val="CUAHANG"/>
      <sheetName val="NC"/>
      <sheetName val="_x0000__x0000__x0000__x0000__x0000__x0000_??_x0000__x0000__x0013__x0000__x0000__x0000__x0000__x0000__x0000__x0000__x0000__x0000__x0000__x0000__x0000__x0000__x0000__x0000__x001f_[dtT"/>
      <sheetName val="Du toan chi tiet coc juoc"/>
      <sheetName val="Du toan_x0000_chi tiet coc"/>
      <sheetName val="COC KHOAN0T5"/>
      <sheetName val="T²_x0000__x0000_8-49"/>
      <sheetName val="CPVUE_03"/>
      <sheetName val="LO 5_x0009_"/>
      <sheetName val="Eodule1"/>
      <sheetName val="Load"/>
      <sheetName val="Tuong-ٺ_x0001_an"/>
      <sheetName val="tra_x0000__x0000__x0000__x0000__x0000_±@Z"/>
      <sheetName val="Quantity"/>
      <sheetName val="DEF"/>
      <sheetName val="Piers of Mai. Flyover (1)"/>
      <sheetName val="YE2_x0000__x0000_ CONG"/>
      <sheetName val="dt-kphi-isoiendo"/>
      <sheetName val="ULIT"/>
      <sheetName val="0_x0000__x0000_ﱸ͕_x0000__x0004__x0000__x0000__x0000__x0000__x0000__x0000_͕_x0000__x0000__x0000__x0000__x0000__x0000__x0000__x0000_列͕롒æ_x0000_쵙뱈"/>
      <sheetName val="bth-kpha"/>
      <sheetName val="Du toan chi tiet?coc nuoc"/>
      <sheetName val="Gia Du Thau "/>
      <sheetName val="DG೼�__x0000__x0000_"/>
      <sheetName val="DGAT_02"/>
      <sheetName val="_x0000_Ё_x0000__x0000__x0000__x0000_䀤_x0001__x0000__x0000__x0000__x0000_䀶_x0001__x0000_晦晦晦䀙_x0001__x0000__x0000__x0000_"/>
      <sheetName val="0000000!"/>
      <sheetName val="KL thanh toan-Xuan Dao"/>
      <sheetName val="S_ li_u"/>
      <sheetName val="dt,kphi-iso-tong"/>
      <sheetName val="dt-kphi_x000a_iso-ctiet"/>
      <sheetName val="sut8100"/>
      <sheetName val="tra-vat-l)eu"/>
      <sheetName val="DL^KH"/>
      <sheetName val="soctiett+"/>
      <sheetName val="Ctietkh`ch"/>
      <sheetName val="tkkhai"/>
      <sheetName val="cp`i"/>
      <sheetName val="CPQL"/>
    </sheetNames>
    <sheetDataSet>
      <sheetData sheetId="0" refreshError="1"/>
      <sheetData sheetId="1" refreshError="1"/>
      <sheetData sheetId="2" refreshError="1"/>
      <sheetData sheetId="3"/>
      <sheetData sheetId="4" refreshError="1"/>
      <sheetData sheetId="5" refreshError="1">
        <row r="10">
          <cell r="Q10">
            <v>58000</v>
          </cell>
        </row>
        <row r="12">
          <cell r="Q12">
            <v>54000</v>
          </cell>
        </row>
        <row r="15">
          <cell r="Q15">
            <v>164</v>
          </cell>
        </row>
        <row r="20">
          <cell r="Q20">
            <v>18000</v>
          </cell>
        </row>
        <row r="23">
          <cell r="Q23">
            <v>4340</v>
          </cell>
        </row>
        <row r="28">
          <cell r="Q28">
            <v>1364000</v>
          </cell>
        </row>
        <row r="29">
          <cell r="Q29">
            <v>6091</v>
          </cell>
        </row>
        <row r="33">
          <cell r="Q33">
            <v>13636</v>
          </cell>
        </row>
        <row r="40">
          <cell r="Q40">
            <v>4500</v>
          </cell>
        </row>
        <row r="45">
          <cell r="Q45">
            <v>4300</v>
          </cell>
        </row>
        <row r="47">
          <cell r="Q47">
            <v>10500</v>
          </cell>
        </row>
        <row r="49">
          <cell r="Q49">
            <v>3000</v>
          </cell>
        </row>
        <row r="50">
          <cell r="Q50">
            <v>1200</v>
          </cell>
        </row>
        <row r="51">
          <cell r="Q51">
            <v>1370</v>
          </cell>
        </row>
        <row r="55">
          <cell r="Q55">
            <v>8636.363636363636</v>
          </cell>
        </row>
      </sheetData>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refreshError="1"/>
      <sheetData sheetId="59" refreshError="1"/>
      <sheetData sheetId="60" refreshError="1"/>
      <sheetData sheetId="61"/>
      <sheetData sheetId="62"/>
      <sheetData sheetId="63"/>
      <sheetData sheetId="64"/>
      <sheetData sheetId="65"/>
      <sheetData sheetId="66"/>
      <sheetData sheetId="67"/>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sheetData sheetId="130"/>
      <sheetData sheetId="131"/>
      <sheetData sheetId="132"/>
      <sheetData sheetId="133" refreshError="1"/>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refreshError="1"/>
      <sheetData sheetId="148" refreshError="1"/>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efreshError="1"/>
      <sheetData sheetId="224"/>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sheetData sheetId="304" refreshError="1"/>
      <sheetData sheetId="305" refreshError="1"/>
      <sheetData sheetId="306"/>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sheetData sheetId="330"/>
      <sheetData sheetId="331" refreshError="1"/>
      <sheetData sheetId="332"/>
      <sheetData sheetId="333" refreshError="1"/>
      <sheetData sheetId="334" refreshError="1"/>
      <sheetData sheetId="335" refreshError="1"/>
      <sheetData sheetId="336"/>
      <sheetData sheetId="337" refreshError="1"/>
      <sheetData sheetId="338"/>
      <sheetData sheetId="339"/>
      <sheetData sheetId="340"/>
      <sheetData sheetId="341"/>
      <sheetData sheetId="342"/>
      <sheetData sheetId="343"/>
      <sheetData sheetId="344" refreshError="1"/>
      <sheetData sheetId="345" refreshError="1"/>
      <sheetData sheetId="346"/>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sheetData sheetId="360"/>
      <sheetData sheetId="361"/>
      <sheetData sheetId="362"/>
      <sheetData sheetId="363" refreshError="1"/>
      <sheetData sheetId="364"/>
      <sheetData sheetId="365"/>
      <sheetData sheetId="366"/>
      <sheetData sheetId="367" refreshError="1"/>
      <sheetData sheetId="368"/>
      <sheetData sheetId="369"/>
      <sheetData sheetId="370" refreshError="1"/>
      <sheetData sheetId="371"/>
      <sheetData sheetId="372" refreshError="1"/>
      <sheetData sheetId="373" refreshError="1"/>
      <sheetData sheetId="374" refreshError="1"/>
      <sheetData sheetId="375" refreshError="1"/>
      <sheetData sheetId="376" refreshError="1"/>
      <sheetData sheetId="377" refreshError="1"/>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refreshError="1"/>
      <sheetData sheetId="418" refreshError="1"/>
      <sheetData sheetId="419" refreshError="1"/>
      <sheetData sheetId="420"/>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sheetData sheetId="484" refreshError="1"/>
      <sheetData sheetId="485" refreshError="1"/>
      <sheetData sheetId="486" refreshError="1"/>
      <sheetData sheetId="487" refreshError="1"/>
      <sheetData sheetId="488"/>
      <sheetData sheetId="489" refreshError="1"/>
      <sheetData sheetId="490"/>
      <sheetData sheetId="491"/>
      <sheetData sheetId="492"/>
      <sheetData sheetId="493"/>
      <sheetData sheetId="494" refreshError="1"/>
      <sheetData sheetId="495" refreshError="1"/>
      <sheetData sheetId="496"/>
      <sheetData sheetId="497"/>
      <sheetData sheetId="498"/>
      <sheetData sheetId="499" refreshError="1"/>
      <sheetData sheetId="500" refreshError="1"/>
      <sheetData sheetId="501"/>
      <sheetData sheetId="502" refreshError="1"/>
      <sheetData sheetId="503" refreshError="1"/>
      <sheetData sheetId="504"/>
      <sheetData sheetId="505"/>
      <sheetData sheetId="506"/>
      <sheetData sheetId="507" refreshError="1"/>
      <sheetData sheetId="508" refreshError="1"/>
      <sheetData sheetId="509"/>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sheetData sheetId="529"/>
      <sheetData sheetId="530"/>
      <sheetData sheetId="531"/>
      <sheetData sheetId="532"/>
      <sheetData sheetId="533" refreshError="1"/>
      <sheetData sheetId="534"/>
      <sheetData sheetId="535" refreshError="1"/>
      <sheetData sheetId="536"/>
      <sheetData sheetId="537"/>
      <sheetData sheetId="538" refreshError="1"/>
      <sheetData sheetId="539"/>
      <sheetData sheetId="540"/>
      <sheetData sheetId="541" refreshError="1"/>
      <sheetData sheetId="542"/>
      <sheetData sheetId="543"/>
      <sheetData sheetId="544" refreshError="1"/>
      <sheetData sheetId="545" refreshError="1"/>
      <sheetData sheetId="546" refreshError="1"/>
      <sheetData sheetId="547" refreshError="1"/>
      <sheetData sheetId="548" refreshError="1"/>
      <sheetData sheetId="549" refreshError="1"/>
      <sheetData sheetId="550" refreshError="1"/>
      <sheetData sheetId="551"/>
      <sheetData sheetId="552" refreshError="1"/>
      <sheetData sheetId="553" refreshError="1"/>
      <sheetData sheetId="554"/>
      <sheetData sheetId="555"/>
      <sheetData sheetId="556"/>
      <sheetData sheetId="557" refreshError="1"/>
      <sheetData sheetId="558" refreshError="1"/>
      <sheetData sheetId="559" refreshError="1"/>
      <sheetData sheetId="560"/>
      <sheetData sheetId="561"/>
      <sheetData sheetId="562" refreshError="1"/>
      <sheetData sheetId="563"/>
      <sheetData sheetId="564"/>
      <sheetData sheetId="565"/>
      <sheetData sheetId="566"/>
      <sheetData sheetId="567"/>
      <sheetData sheetId="568"/>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sheetData sheetId="578"/>
      <sheetData sheetId="579"/>
      <sheetData sheetId="580" refreshError="1"/>
      <sheetData sheetId="581" refreshError="1"/>
      <sheetData sheetId="582"/>
      <sheetData sheetId="583"/>
      <sheetData sheetId="584"/>
      <sheetData sheetId="585"/>
      <sheetData sheetId="586"/>
      <sheetData sheetId="587" refreshError="1"/>
      <sheetData sheetId="588"/>
      <sheetData sheetId="589" refreshError="1"/>
      <sheetData sheetId="590"/>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sheetData sheetId="603"/>
      <sheetData sheetId="604" refreshError="1"/>
      <sheetData sheetId="605"/>
      <sheetData sheetId="606" refreshError="1"/>
      <sheetData sheetId="607"/>
      <sheetData sheetId="608" refreshError="1"/>
      <sheetData sheetId="609" refreshError="1"/>
      <sheetData sheetId="610" refreshError="1"/>
      <sheetData sheetId="611" refreshError="1"/>
      <sheetData sheetId="612" refreshError="1"/>
      <sheetData sheetId="613" refreshError="1"/>
      <sheetData sheetId="614"/>
      <sheetData sheetId="615" refreshError="1"/>
      <sheetData sheetId="616" refreshError="1"/>
      <sheetData sheetId="617"/>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12"/>
      <sheetName val="TH30-4"/>
      <sheetName val="30-4"/>
      <sheetName val="N2"/>
      <sheetName val="N1"/>
      <sheetName val="BDH AV"/>
      <sheetName val="Phan ho"/>
      <sheetName val="00000000"/>
      <sheetName val="10000000"/>
      <sheetName val="XL4Poppy"/>
      <sheetName val="XL4Test5"/>
      <sheetName val="Tong hop"/>
    </sheetNames>
    <sheetDataSet>
      <sheetData sheetId="0">
        <row r="11">
          <cell r="B11" t="str">
            <v>NguyÔn Quang ¸nh</v>
          </cell>
          <cell r="C11" t="str">
            <v>Gi¸m ®èc §H</v>
          </cell>
          <cell r="D11" t="str">
            <v>NH</v>
          </cell>
          <cell r="E11" t="str">
            <v>CTH</v>
          </cell>
          <cell r="K11" t="str">
            <v>§H</v>
          </cell>
          <cell r="R11" t="str">
            <v xml:space="preserve">KS C«ng tr×nh </v>
          </cell>
          <cell r="S11" t="str">
            <v>HV KT QS TiÖp kh¨c</v>
          </cell>
          <cell r="U11" t="str">
            <v>Th¸i Phóc - Th¸i Thuþ - Th¸i B×nh</v>
          </cell>
          <cell r="V11" t="str">
            <v>Tø Liªn - T©y Hå - Hµ Néi</v>
          </cell>
          <cell r="W11" t="str">
            <v>XL A V­¬ng</v>
          </cell>
          <cell r="Y11" t="str">
            <v>Kh«ng</v>
          </cell>
          <cell r="AI11">
            <v>0</v>
          </cell>
          <cell r="AL11">
            <v>0</v>
          </cell>
          <cell r="AM11">
            <v>0</v>
          </cell>
          <cell r="AO11">
            <v>1500000</v>
          </cell>
        </row>
        <row r="12">
          <cell r="B12" t="str">
            <v>NguyÔn V¨n Th¾ng</v>
          </cell>
          <cell r="C12" t="str">
            <v>Phôc vô</v>
          </cell>
          <cell r="D12" t="str">
            <v>NH</v>
          </cell>
          <cell r="E12" t="str">
            <v>NH</v>
          </cell>
          <cell r="J12">
            <v>36557</v>
          </cell>
          <cell r="K12" t="str">
            <v>L§PT</v>
          </cell>
          <cell r="L12">
            <v>1.72</v>
          </cell>
          <cell r="M12">
            <v>3</v>
          </cell>
          <cell r="N12">
            <v>2</v>
          </cell>
          <cell r="O12" t="str">
            <v>A.6</v>
          </cell>
          <cell r="P12">
            <v>2003</v>
          </cell>
          <cell r="R12" t="str">
            <v xml:space="preserve">Lao ®éng phæ th«ng </v>
          </cell>
          <cell r="S12" t="str">
            <v xml:space="preserve">Lao ®éng phæ th«ng </v>
          </cell>
          <cell r="U12" t="str">
            <v>Trùc §¹o - Trùc Ninh - Nam §Þnh</v>
          </cell>
          <cell r="V12" t="str">
            <v>Trùc §¹o - Trùc Ninh - Nam §Þnh</v>
          </cell>
          <cell r="W12" t="str">
            <v>XL A V­¬ng</v>
          </cell>
          <cell r="AO12">
            <v>100000</v>
          </cell>
        </row>
        <row r="13">
          <cell r="B13" t="str">
            <v>Bïi §×nh Long</v>
          </cell>
          <cell r="C13" t="str">
            <v>L¸i xe Land Cruiser</v>
          </cell>
          <cell r="D13" t="str">
            <v>CN</v>
          </cell>
          <cell r="E13" t="str">
            <v>0/CN</v>
          </cell>
          <cell r="F13" t="str">
            <v>BHXH</v>
          </cell>
          <cell r="G13">
            <v>6602390521</v>
          </cell>
          <cell r="H13" t="str">
            <v>BHXH</v>
          </cell>
          <cell r="I13" t="str">
            <v>03-96</v>
          </cell>
          <cell r="J13">
            <v>36586</v>
          </cell>
          <cell r="K13" t="str">
            <v>SC</v>
          </cell>
          <cell r="L13">
            <v>2.6</v>
          </cell>
          <cell r="M13">
            <v>3</v>
          </cell>
          <cell r="N13">
            <v>2</v>
          </cell>
          <cell r="O13" t="str">
            <v>L-QN</v>
          </cell>
          <cell r="P13">
            <v>2002</v>
          </cell>
          <cell r="R13" t="str">
            <v xml:space="preserve">L¸i xe </v>
          </cell>
          <cell r="S13" t="str">
            <v>KT C«ng binh</v>
          </cell>
          <cell r="T13">
            <v>1998</v>
          </cell>
          <cell r="U13" t="str">
            <v>Nam Giang - Nam §µn - NghÖ An</v>
          </cell>
          <cell r="V13" t="str">
            <v>Nam Giang - Nam §µn - NghÖ An</v>
          </cell>
          <cell r="W13" t="str">
            <v>XL A V­¬ng</v>
          </cell>
          <cell r="Y13" t="str">
            <v>Kh«ng</v>
          </cell>
          <cell r="AI13">
            <v>754000</v>
          </cell>
          <cell r="AJ13">
            <v>52780</v>
          </cell>
          <cell r="AL13">
            <v>806780</v>
          </cell>
          <cell r="AM13">
            <v>806780</v>
          </cell>
          <cell r="AO13">
            <v>300000</v>
          </cell>
        </row>
        <row r="14">
          <cell r="B14" t="str">
            <v>Phan Träng TuÖ</v>
          </cell>
          <cell r="C14" t="str">
            <v>L¸i xe Uo©t</v>
          </cell>
          <cell r="D14" t="str">
            <v>DH</v>
          </cell>
          <cell r="E14" t="str">
            <v>KTH</v>
          </cell>
          <cell r="F14" t="str">
            <v>BHXH</v>
          </cell>
          <cell r="G14">
            <v>6603395329</v>
          </cell>
          <cell r="H14" t="str">
            <v>BHXH</v>
          </cell>
          <cell r="J14">
            <v>35370</v>
          </cell>
          <cell r="K14" t="str">
            <v>SC</v>
          </cell>
          <cell r="L14">
            <v>2.73</v>
          </cell>
          <cell r="M14">
            <v>3</v>
          </cell>
          <cell r="N14">
            <v>1</v>
          </cell>
          <cell r="O14" t="str">
            <v>B15</v>
          </cell>
          <cell r="P14">
            <v>2004</v>
          </cell>
          <cell r="R14" t="str">
            <v xml:space="preserve">L¸i xe </v>
          </cell>
          <cell r="U14" t="str">
            <v>ThÞ trÊn S«ng Thao - Phó Thä</v>
          </cell>
          <cell r="V14" t="str">
            <v>ThÞ trÊn S«ng Thao - Phó Thä</v>
          </cell>
          <cell r="W14" t="str">
            <v>XL A V­¬ng</v>
          </cell>
          <cell r="Y14" t="str">
            <v>Kh«ng</v>
          </cell>
          <cell r="AI14">
            <v>791700</v>
          </cell>
          <cell r="AL14">
            <v>791700</v>
          </cell>
          <cell r="AM14">
            <v>791700</v>
          </cell>
          <cell r="AO14">
            <v>300000</v>
          </cell>
        </row>
        <row r="15">
          <cell r="B15" t="str">
            <v>V¨n Huy Tr­¬ng</v>
          </cell>
          <cell r="C15" t="str">
            <v>PT KÕ to¸n</v>
          </cell>
          <cell r="D15" t="str">
            <v>DH</v>
          </cell>
          <cell r="E15" t="str">
            <v>KTH</v>
          </cell>
          <cell r="F15" t="str">
            <v>BHXH</v>
          </cell>
          <cell r="G15">
            <v>6603395480</v>
          </cell>
          <cell r="H15" t="str">
            <v>BHXH</v>
          </cell>
          <cell r="J15">
            <v>35339</v>
          </cell>
          <cell r="K15" t="str">
            <v>TC</v>
          </cell>
          <cell r="L15">
            <v>2.1800000000000002</v>
          </cell>
          <cell r="M15">
            <v>7</v>
          </cell>
          <cell r="N15">
            <v>4</v>
          </cell>
          <cell r="O15" t="str">
            <v>L-DN</v>
          </cell>
          <cell r="P15">
            <v>2004</v>
          </cell>
          <cell r="R15" t="str">
            <v>SC KÕ to¸n</v>
          </cell>
          <cell r="S15" t="str">
            <v>TT D¹y nghÒ</v>
          </cell>
          <cell r="T15">
            <v>1998</v>
          </cell>
          <cell r="U15" t="str">
            <v>Quúnh DÞ - Quúnh L­u - NghÖ An</v>
          </cell>
          <cell r="V15" t="str">
            <v>Cæ nhuÕ -Tõ Liªm - Hµ néi</v>
          </cell>
          <cell r="W15" t="str">
            <v>XL A V­¬ng</v>
          </cell>
          <cell r="Y15" t="str">
            <v>Kh«ng</v>
          </cell>
          <cell r="AI15">
            <v>632200</v>
          </cell>
          <cell r="AL15">
            <v>632200</v>
          </cell>
          <cell r="AM15">
            <v>632200</v>
          </cell>
          <cell r="AO15">
            <v>1000000</v>
          </cell>
        </row>
        <row r="16">
          <cell r="B16" t="str">
            <v>TrÇn TiÕn Dòng</v>
          </cell>
          <cell r="C16" t="str">
            <v>Tr­ëng ban KH - Kü thuËt</v>
          </cell>
          <cell r="D16" t="str">
            <v>CNV</v>
          </cell>
          <cell r="E16" t="str">
            <v>CNV</v>
          </cell>
          <cell r="F16" t="str">
            <v>BHXH</v>
          </cell>
          <cell r="G16">
            <v>6602394966</v>
          </cell>
          <cell r="H16" t="str">
            <v>BHXH</v>
          </cell>
          <cell r="I16" t="str">
            <v>12-02</v>
          </cell>
          <cell r="J16">
            <v>35521</v>
          </cell>
          <cell r="K16" t="str">
            <v>§H</v>
          </cell>
          <cell r="L16">
            <v>2.02</v>
          </cell>
          <cell r="M16">
            <v>2</v>
          </cell>
          <cell r="N16">
            <v>3</v>
          </cell>
          <cell r="O16" t="str">
            <v>L-DN</v>
          </cell>
          <cell r="P16">
            <v>2002</v>
          </cell>
          <cell r="R16" t="str">
            <v>KiÕn tróc s­</v>
          </cell>
          <cell r="S16" t="str">
            <v>§H KiÕn tróc</v>
          </cell>
          <cell r="T16" t="str">
            <v>1998</v>
          </cell>
          <cell r="U16" t="str">
            <v>Nam C­êng - Nam §µn - NghÖ An</v>
          </cell>
          <cell r="V16" t="str">
            <v>Nam C­êng - Nam §µn - NghÖ An</v>
          </cell>
          <cell r="W16" t="str">
            <v>XL A V­¬ng</v>
          </cell>
          <cell r="Y16" t="str">
            <v>Kh«ng</v>
          </cell>
          <cell r="AI16">
            <v>585800</v>
          </cell>
          <cell r="AJ16">
            <v>175740</v>
          </cell>
          <cell r="AK16">
            <v>58000</v>
          </cell>
          <cell r="AL16">
            <v>819540</v>
          </cell>
          <cell r="AM16">
            <v>819540</v>
          </cell>
          <cell r="AO16">
            <v>1000000</v>
          </cell>
        </row>
        <row r="17">
          <cell r="B17" t="str">
            <v>§oµn V¨n Khang</v>
          </cell>
          <cell r="C17" t="str">
            <v xml:space="preserve">Thö viÖc </v>
          </cell>
          <cell r="D17" t="str">
            <v>NH</v>
          </cell>
          <cell r="E17" t="str">
            <v>NH</v>
          </cell>
          <cell r="J17" t="str">
            <v>09-04</v>
          </cell>
          <cell r="K17" t="str">
            <v>§H</v>
          </cell>
          <cell r="L17">
            <v>1.78</v>
          </cell>
          <cell r="P17">
            <v>2004</v>
          </cell>
          <cell r="R17" t="str">
            <v xml:space="preserve">KS m¸y XD&amp; xÕp dì </v>
          </cell>
          <cell r="S17" t="str">
            <v>§HGTVT</v>
          </cell>
          <cell r="T17" t="str">
            <v>2004</v>
          </cell>
          <cell r="U17" t="str">
            <v xml:space="preserve">Giao Nh©n - Giao Thuû - Nam §Þnh </v>
          </cell>
          <cell r="V17" t="str">
            <v xml:space="preserve">Giao Nh©n - Giao Thuû - Nam §Þnh </v>
          </cell>
          <cell r="W17" t="str">
            <v>XL A V­¬ng</v>
          </cell>
          <cell r="AO17">
            <v>100000</v>
          </cell>
        </row>
        <row r="18">
          <cell r="B18" t="str">
            <v>NguyÔn M¹nh Thµnh</v>
          </cell>
          <cell r="C18" t="str">
            <v xml:space="preserve">Thö viÖc </v>
          </cell>
          <cell r="D18" t="str">
            <v>NH</v>
          </cell>
          <cell r="E18" t="str">
            <v>NH</v>
          </cell>
          <cell r="J18" t="str">
            <v>11-04</v>
          </cell>
          <cell r="K18" t="str">
            <v>§H</v>
          </cell>
          <cell r="L18">
            <v>1.78</v>
          </cell>
          <cell r="P18">
            <v>2004</v>
          </cell>
          <cell r="R18" t="str">
            <v>KS CÇu ®­êng bé</v>
          </cell>
          <cell r="S18" t="str">
            <v>§H GTVT</v>
          </cell>
          <cell r="T18" t="str">
            <v>2004</v>
          </cell>
          <cell r="U18" t="str">
            <v>Nam H¶i - Nam Trùc - Nam §Þnh</v>
          </cell>
          <cell r="V18" t="str">
            <v>Nam H¶i - Nam Trùc - Nam §Þnh</v>
          </cell>
          <cell r="X18" t="str">
            <v>Quang ¸nh G§B§H</v>
          </cell>
          <cell r="AO18">
            <v>100000</v>
          </cell>
        </row>
        <row r="19">
          <cell r="Y19" t="str">
            <v>Kh«ng</v>
          </cell>
          <cell r="AI19">
            <v>0</v>
          </cell>
          <cell r="AL19" t="e">
            <v>#REF!</v>
          </cell>
          <cell r="AO19">
            <v>32800000</v>
          </cell>
        </row>
        <row r="20">
          <cell r="B20" t="str">
            <v>ChØ huy</v>
          </cell>
          <cell r="Y20" t="str">
            <v>Kh«ng</v>
          </cell>
          <cell r="AI20">
            <v>0</v>
          </cell>
          <cell r="AL20">
            <v>0</v>
          </cell>
          <cell r="AM20">
            <v>0</v>
          </cell>
        </row>
        <row r="21">
          <cell r="B21" t="str">
            <v>NguyÔn V¨n ChÊt</v>
          </cell>
          <cell r="C21" t="str">
            <v xml:space="preserve"> CH Tr­ëng Ng¸chI</v>
          </cell>
          <cell r="D21" t="str">
            <v>SQ</v>
          </cell>
          <cell r="E21" t="str">
            <v>1//</v>
          </cell>
          <cell r="F21" t="str">
            <v>BHXH</v>
          </cell>
          <cell r="H21" t="str">
            <v>BHXH</v>
          </cell>
          <cell r="I21" t="str">
            <v>11-73</v>
          </cell>
          <cell r="J21">
            <v>35370</v>
          </cell>
          <cell r="K21" t="str">
            <v>§H</v>
          </cell>
          <cell r="L21">
            <v>5.3</v>
          </cell>
          <cell r="P21">
            <v>2004</v>
          </cell>
          <cell r="R21" t="str">
            <v xml:space="preserve">KS ®Þa chÊt </v>
          </cell>
          <cell r="S21" t="str">
            <v>§H B¸ch khoa LX</v>
          </cell>
          <cell r="T21" t="str">
            <v>1980</v>
          </cell>
          <cell r="U21" t="str">
            <v>Mai Trung - HiÖp Hoµ - Hµ B¾c</v>
          </cell>
          <cell r="V21" t="str">
            <v>Mai Trung - HiÖp Hoµ - Hµ B¾c</v>
          </cell>
          <cell r="W21" t="str">
            <v>XL A V­¬ng</v>
          </cell>
          <cell r="Y21" t="str">
            <v>Kh«ng</v>
          </cell>
          <cell r="AI21">
            <v>1537000</v>
          </cell>
          <cell r="AJ21">
            <v>461100</v>
          </cell>
          <cell r="AK21">
            <v>87000</v>
          </cell>
          <cell r="AL21">
            <v>2085100</v>
          </cell>
          <cell r="AM21">
            <v>2085100</v>
          </cell>
          <cell r="AO21">
            <v>1500000</v>
          </cell>
        </row>
        <row r="22">
          <cell r="B22" t="str">
            <v>Vâ Hång S¬n</v>
          </cell>
          <cell r="C22" t="str">
            <v>Phã CH Ng¸chI</v>
          </cell>
          <cell r="D22" t="str">
            <v>SQ</v>
          </cell>
          <cell r="E22" t="str">
            <v>1//</v>
          </cell>
          <cell r="F22" t="str">
            <v>BHXH</v>
          </cell>
          <cell r="H22" t="str">
            <v>BHXH</v>
          </cell>
          <cell r="I22" t="str">
            <v>04-81</v>
          </cell>
          <cell r="J22">
            <v>37257</v>
          </cell>
          <cell r="K22" t="str">
            <v>§H</v>
          </cell>
          <cell r="L22">
            <v>5.05</v>
          </cell>
          <cell r="R22" t="str">
            <v>CN ChÝnh trÞ</v>
          </cell>
          <cell r="S22" t="str">
            <v>HV ChÝnh trÞ QS</v>
          </cell>
          <cell r="T22">
            <v>2001</v>
          </cell>
          <cell r="U22" t="str">
            <v>Hïng TiÕn - Nam §µn - NghÖ An</v>
          </cell>
          <cell r="V22" t="str">
            <v>62A ThuËn Hoµ - H¶i Ch©u - §µ N½ng</v>
          </cell>
          <cell r="W22" t="str">
            <v>XL A V­¬ng</v>
          </cell>
          <cell r="Y22" t="str">
            <v>Kh«ng</v>
          </cell>
          <cell r="AI22">
            <v>1464500</v>
          </cell>
          <cell r="AJ22">
            <v>322190</v>
          </cell>
          <cell r="AK22">
            <v>87000</v>
          </cell>
          <cell r="AL22">
            <v>1873690</v>
          </cell>
          <cell r="AM22">
            <v>1873690</v>
          </cell>
          <cell r="AO22">
            <v>1500000</v>
          </cell>
        </row>
        <row r="23">
          <cell r="B23" t="str">
            <v>Lª V¨n Th¶o</v>
          </cell>
          <cell r="C23" t="str">
            <v>Phã CH Ng¸chI</v>
          </cell>
          <cell r="D23" t="str">
            <v>CNV</v>
          </cell>
          <cell r="E23" t="str">
            <v>CNV</v>
          </cell>
          <cell r="F23" t="str">
            <v>BHXH</v>
          </cell>
          <cell r="G23">
            <v>6600394460</v>
          </cell>
          <cell r="H23" t="str">
            <v>BHXH</v>
          </cell>
          <cell r="I23" t="str">
            <v>12-01</v>
          </cell>
          <cell r="J23">
            <v>33848</v>
          </cell>
          <cell r="K23" t="str">
            <v>TC</v>
          </cell>
          <cell r="L23">
            <v>2.5499999999999998</v>
          </cell>
          <cell r="M23">
            <v>10</v>
          </cell>
          <cell r="N23">
            <v>4</v>
          </cell>
          <cell r="O23" t="str">
            <v>L-DN</v>
          </cell>
          <cell r="P23">
            <v>2003</v>
          </cell>
          <cell r="R23" t="str">
            <v xml:space="preserve">TC X©y dùng </v>
          </cell>
          <cell r="S23" t="str">
            <v>XD Hµ néi</v>
          </cell>
          <cell r="T23" t="str">
            <v>1998</v>
          </cell>
          <cell r="U23" t="str">
            <v>Phóc Thä - Nghi Léc - NghÖ An</v>
          </cell>
          <cell r="V23" t="str">
            <v>7/530 Thuþ Khuª - Ba §×nh - HN</v>
          </cell>
          <cell r="W23" t="str">
            <v>P. TCL§TL</v>
          </cell>
          <cell r="Y23" t="str">
            <v>Kh«ng</v>
          </cell>
          <cell r="Z23" t="str">
            <v>Lª V¨n §èng</v>
          </cell>
          <cell r="AA23" t="str">
            <v>Lª ThÞ QuyÒn</v>
          </cell>
          <cell r="AB23" t="str">
            <v>NguyÔn ThÞ Lan H­¬ng</v>
          </cell>
          <cell r="AC23" t="str">
            <v>Sè 7 Ngâ 530 Thuþ Khuª - T©y Hå - HN</v>
          </cell>
          <cell r="AF23">
            <v>0</v>
          </cell>
          <cell r="AG23" t="str">
            <v>44A921150872</v>
          </cell>
          <cell r="AH23" t="str">
            <v>BC C«ng binh</v>
          </cell>
          <cell r="AI23">
            <v>739500</v>
          </cell>
          <cell r="AJ23">
            <v>221850</v>
          </cell>
          <cell r="AL23">
            <v>961350</v>
          </cell>
          <cell r="AM23">
            <v>961350</v>
          </cell>
          <cell r="AO23">
            <v>1500000</v>
          </cell>
        </row>
        <row r="24">
          <cell r="B24" t="str">
            <v>Hoµng Long</v>
          </cell>
          <cell r="C24" t="str">
            <v>Phã CH Ng¸chI</v>
          </cell>
          <cell r="D24" t="str">
            <v>SQ</v>
          </cell>
          <cell r="E24" t="str">
            <v>3/</v>
          </cell>
          <cell r="F24" t="str">
            <v>BHXH</v>
          </cell>
          <cell r="H24" t="str">
            <v>BHXH</v>
          </cell>
          <cell r="I24" t="str">
            <v>08-92</v>
          </cell>
          <cell r="J24">
            <v>36982</v>
          </cell>
          <cell r="K24" t="str">
            <v>C§</v>
          </cell>
          <cell r="L24">
            <v>3.8</v>
          </cell>
          <cell r="R24" t="str">
            <v>C§ SQ C«ng tr×nh</v>
          </cell>
          <cell r="S24" t="str">
            <v>SQ C«ng binh</v>
          </cell>
          <cell r="T24">
            <v>1996</v>
          </cell>
          <cell r="U24" t="str">
            <v>Vò Ninh - TX b¾c Ninh</v>
          </cell>
          <cell r="V24" t="str">
            <v>ChÝ Yªn - Yªn Dòng - B¾c Giang</v>
          </cell>
          <cell r="W24" t="str">
            <v>§ª CS DQ</v>
          </cell>
          <cell r="Y24" t="str">
            <v>Kh«ng</v>
          </cell>
          <cell r="AI24">
            <v>1102000</v>
          </cell>
          <cell r="AJ24">
            <v>121220</v>
          </cell>
          <cell r="AK24">
            <v>58000</v>
          </cell>
          <cell r="AL24">
            <v>1281220</v>
          </cell>
          <cell r="AM24">
            <v>1281220</v>
          </cell>
          <cell r="AO24">
            <v>1500000</v>
          </cell>
        </row>
        <row r="25">
          <cell r="B25" t="str">
            <v xml:space="preserve">Bé phËn tµi chÝnh kÕ to¸n </v>
          </cell>
        </row>
        <row r="26">
          <cell r="B26" t="str">
            <v xml:space="preserve">Vò Minh An </v>
          </cell>
          <cell r="C26" t="str">
            <v xml:space="preserve">NV KÕ To¸n </v>
          </cell>
          <cell r="D26" t="str">
            <v>DH</v>
          </cell>
          <cell r="E26" t="str">
            <v>KTH</v>
          </cell>
          <cell r="J26">
            <v>38133</v>
          </cell>
          <cell r="K26" t="str">
            <v>§H</v>
          </cell>
          <cell r="L26">
            <v>1.78</v>
          </cell>
          <cell r="M26">
            <v>1</v>
          </cell>
          <cell r="N26">
            <v>3</v>
          </cell>
          <cell r="O26" t="str">
            <v>L-DN</v>
          </cell>
          <cell r="P26">
            <v>2004</v>
          </cell>
          <cell r="R26" t="str">
            <v>CN Kinh tÕ</v>
          </cell>
          <cell r="S26" t="str">
            <v>Häc viÖn tµi chÝnh</v>
          </cell>
          <cell r="T26">
            <v>2003</v>
          </cell>
          <cell r="U26" t="str">
            <v>Quúnh Xu©n - Quúnh L­u - NghÖ An</v>
          </cell>
          <cell r="V26" t="str">
            <v>KhuTT Th«ng tin 1B Cæ NhuÕ - TL- HN</v>
          </cell>
          <cell r="W26" t="str">
            <v>XL A V­¬ng</v>
          </cell>
          <cell r="X26" t="str">
            <v xml:space="preserve">§/c §«ng Tr­êng §H tµi chÝnh </v>
          </cell>
          <cell r="AO26">
            <v>1000000</v>
          </cell>
        </row>
        <row r="27">
          <cell r="B27" t="str">
            <v>Hoµng H¶i Ch©u</v>
          </cell>
          <cell r="C27" t="str">
            <v>Nh©n viªn Thñ quü</v>
          </cell>
          <cell r="D27" t="str">
            <v>CNV</v>
          </cell>
          <cell r="E27" t="str">
            <v>CNV</v>
          </cell>
          <cell r="H27" t="str">
            <v>BHXH</v>
          </cell>
          <cell r="I27" t="str">
            <v>05-00</v>
          </cell>
          <cell r="J27" t="str">
            <v>1997</v>
          </cell>
          <cell r="K27" t="str">
            <v>TC</v>
          </cell>
          <cell r="L27">
            <v>2.98</v>
          </cell>
          <cell r="M27">
            <v>6</v>
          </cell>
          <cell r="N27">
            <v>3</v>
          </cell>
          <cell r="O27" t="str">
            <v>L-DN</v>
          </cell>
          <cell r="P27">
            <v>2003</v>
          </cell>
          <cell r="R27" t="str">
            <v>Thî Söa ch÷a</v>
          </cell>
          <cell r="S27" t="str">
            <v>TH Kinh tÕ N.An</v>
          </cell>
          <cell r="T27" t="str">
            <v>1980</v>
          </cell>
          <cell r="U27" t="str">
            <v>H­ng Xu©n - H­ng Nguyªn - NghÖ An</v>
          </cell>
          <cell r="V27" t="str">
            <v>H­ng Xu©n - H­ng Nguyªn - NghÖ An</v>
          </cell>
          <cell r="W27" t="str">
            <v>XN NgÇm</v>
          </cell>
          <cell r="Y27" t="str">
            <v>Kh«ng</v>
          </cell>
          <cell r="AI27">
            <v>0</v>
          </cell>
          <cell r="AJ27" t="e">
            <v>#VALUE!</v>
          </cell>
          <cell r="AO27">
            <v>300000</v>
          </cell>
        </row>
        <row r="28">
          <cell r="B28" t="str">
            <v>Bé phËn KÕ ho¹ch - Kü ThuËt</v>
          </cell>
          <cell r="Y28" t="str">
            <v>Kh«ng</v>
          </cell>
          <cell r="AI28">
            <v>0</v>
          </cell>
          <cell r="AL28">
            <v>0</v>
          </cell>
          <cell r="AM28">
            <v>0</v>
          </cell>
        </row>
        <row r="29">
          <cell r="B29" t="str">
            <v>§ç V¨n Kh¸nh</v>
          </cell>
          <cell r="C29" t="str">
            <v>PT Bé phËn</v>
          </cell>
          <cell r="D29" t="str">
            <v>DH</v>
          </cell>
          <cell r="E29" t="str">
            <v>KTH</v>
          </cell>
          <cell r="J29">
            <v>37956</v>
          </cell>
          <cell r="K29" t="str">
            <v>§H</v>
          </cell>
          <cell r="L29">
            <v>1.78</v>
          </cell>
          <cell r="M29">
            <v>1</v>
          </cell>
          <cell r="N29">
            <v>3</v>
          </cell>
          <cell r="O29" t="str">
            <v>L-DN</v>
          </cell>
          <cell r="P29">
            <v>2003</v>
          </cell>
          <cell r="R29" t="str">
            <v>KS C«ng tr×nh thuû lîi</v>
          </cell>
          <cell r="S29" t="str">
            <v>§H thuû lîi</v>
          </cell>
          <cell r="T29">
            <v>2002</v>
          </cell>
          <cell r="U29" t="str">
            <v>Th¹ch Kh«i - Gia Léc - H¶i D­¬ng</v>
          </cell>
          <cell r="V29" t="str">
            <v>Th¹ch Kh«i - Gia Léc - H¶i D­¬ng</v>
          </cell>
          <cell r="W29" t="str">
            <v>XL A V­¬ng</v>
          </cell>
          <cell r="Y29" t="str">
            <v>Kh«ng</v>
          </cell>
          <cell r="AI29">
            <v>516200</v>
          </cell>
          <cell r="AL29">
            <v>100000</v>
          </cell>
          <cell r="AM29">
            <v>516200</v>
          </cell>
          <cell r="AO29">
            <v>1000000</v>
          </cell>
        </row>
        <row r="30">
          <cell r="B30" t="str">
            <v xml:space="preserve">Hoµng V¨n TuÊn </v>
          </cell>
          <cell r="C30" t="str">
            <v>Nh©n viªn</v>
          </cell>
          <cell r="D30" t="str">
            <v>NH</v>
          </cell>
          <cell r="E30" t="str">
            <v>NH</v>
          </cell>
          <cell r="J30">
            <v>38193</v>
          </cell>
          <cell r="K30" t="str">
            <v>§H</v>
          </cell>
          <cell r="L30">
            <v>1.78</v>
          </cell>
          <cell r="M30">
            <v>1</v>
          </cell>
          <cell r="N30">
            <v>3</v>
          </cell>
          <cell r="O30" t="str">
            <v>L-DN</v>
          </cell>
          <cell r="P30">
            <v>2004</v>
          </cell>
          <cell r="R30" t="str">
            <v>KS 'Tr¾c ®Þa C«ng tr×nh</v>
          </cell>
          <cell r="S30" t="str">
            <v>§H Khoa häc tù nhiªn</v>
          </cell>
          <cell r="T30">
            <v>2004</v>
          </cell>
          <cell r="U30" t="str">
            <v>B×nh §Þnh - KiÕn X­ong - Th¸i B×nh</v>
          </cell>
          <cell r="V30" t="str">
            <v>B×nh §Þnh - KiÕn X­ong - Th¸i B×nh</v>
          </cell>
          <cell r="W30" t="str">
            <v>XL A V­¬ng</v>
          </cell>
          <cell r="AO30">
            <v>100000</v>
          </cell>
        </row>
        <row r="31">
          <cell r="B31" t="str">
            <v>NguyÔn   Minh</v>
          </cell>
          <cell r="C31" t="str">
            <v>Nh©n viªn KÕ ho¹ch</v>
          </cell>
          <cell r="D31" t="str">
            <v>DH</v>
          </cell>
          <cell r="E31" t="str">
            <v>KTH</v>
          </cell>
          <cell r="J31">
            <v>38166</v>
          </cell>
          <cell r="K31" t="str">
            <v>§H</v>
          </cell>
          <cell r="L31">
            <v>1.78</v>
          </cell>
          <cell r="M31">
            <v>1</v>
          </cell>
          <cell r="N31">
            <v>3</v>
          </cell>
          <cell r="O31" t="str">
            <v>L-DN</v>
          </cell>
          <cell r="P31">
            <v>2004</v>
          </cell>
          <cell r="R31" t="str">
            <v xml:space="preserve">KS C«ng tr×nh Thuû lîi </v>
          </cell>
          <cell r="S31" t="str">
            <v xml:space="preserve">§H Thuû Lîi </v>
          </cell>
          <cell r="T31">
            <v>2004</v>
          </cell>
          <cell r="U31" t="str">
            <v>Quúnh DÞ - Quúnh L­u - NghÖ An</v>
          </cell>
          <cell r="V31" t="str">
            <v>Quúnh DÞ - Quúnh L­u - NghÖ An</v>
          </cell>
          <cell r="W31" t="str">
            <v>XL A V­¬ng</v>
          </cell>
          <cell r="AO31">
            <v>500000</v>
          </cell>
        </row>
        <row r="32">
          <cell r="B32" t="str">
            <v>Bïi Cao C­êng</v>
          </cell>
          <cell r="C32" t="str">
            <v>T.kª KH</v>
          </cell>
          <cell r="D32" t="str">
            <v>DH</v>
          </cell>
          <cell r="E32" t="str">
            <v>KTH</v>
          </cell>
          <cell r="J32" t="str">
            <v>2003</v>
          </cell>
          <cell r="K32" t="str">
            <v>TC</v>
          </cell>
          <cell r="L32">
            <v>1.46</v>
          </cell>
          <cell r="M32">
            <v>1</v>
          </cell>
          <cell r="N32">
            <v>4</v>
          </cell>
          <cell r="O32" t="str">
            <v>L-DN</v>
          </cell>
          <cell r="P32">
            <v>2003</v>
          </cell>
          <cell r="R32" t="str">
            <v>TC Kinh tÕ</v>
          </cell>
          <cell r="U32" t="str">
            <v>§éi 3 - Yªn Phó - ý Yªn - Nam §Þnh</v>
          </cell>
          <cell r="V32" t="str">
            <v>§éi 3 - Yªn Phó - ý Yªn - Nam §Þnh</v>
          </cell>
          <cell r="W32" t="str">
            <v>§ª CS DQ</v>
          </cell>
          <cell r="AI32" t="e">
            <v>#REF!</v>
          </cell>
          <cell r="AM32" t="e">
            <v>#REF!</v>
          </cell>
          <cell r="AO32">
            <v>300000</v>
          </cell>
        </row>
        <row r="33">
          <cell r="B33" t="str">
            <v>Bé phËnL§TL</v>
          </cell>
        </row>
        <row r="34">
          <cell r="B34" t="str">
            <v xml:space="preserve">§ç Duy Tuyªn </v>
          </cell>
          <cell r="C34" t="str">
            <v xml:space="preserve">NV KÕ Qu©n sè </v>
          </cell>
          <cell r="D34" t="str">
            <v>DH</v>
          </cell>
          <cell r="E34" t="str">
            <v>KTH</v>
          </cell>
          <cell r="J34">
            <v>38050</v>
          </cell>
          <cell r="K34" t="str">
            <v>§H</v>
          </cell>
          <cell r="L34">
            <v>1.78</v>
          </cell>
          <cell r="M34">
            <v>1</v>
          </cell>
          <cell r="N34">
            <v>3</v>
          </cell>
          <cell r="O34" t="str">
            <v>L-DN</v>
          </cell>
          <cell r="P34">
            <v>2004</v>
          </cell>
          <cell r="R34" t="str">
            <v>Qu¶n Lý KD</v>
          </cell>
          <cell r="S34" t="str">
            <v>§H DL Qu¶n lý &amp;KD</v>
          </cell>
          <cell r="T34">
            <v>2001</v>
          </cell>
          <cell r="U34" t="str">
            <v>TiÒn Phong - Th­êng TÝn - Hµ T©y</v>
          </cell>
          <cell r="V34" t="str">
            <v>TiÒn Phong - Th­êng TÝn - Hµ T©y</v>
          </cell>
          <cell r="W34" t="str">
            <v>XL A V­¬ng</v>
          </cell>
          <cell r="AO34">
            <v>300000</v>
          </cell>
        </row>
        <row r="35">
          <cell r="B35" t="str">
            <v>Bé phËn VËt t­ thiÕt bÞ</v>
          </cell>
          <cell r="Y35" t="str">
            <v>Kh«ng</v>
          </cell>
          <cell r="AI35">
            <v>0</v>
          </cell>
          <cell r="AL35">
            <v>0</v>
          </cell>
          <cell r="AM35">
            <v>0</v>
          </cell>
        </row>
        <row r="36">
          <cell r="B36" t="str">
            <v>Tr­¬ng Minh Phông</v>
          </cell>
          <cell r="C36" t="str">
            <v>NV VËt t­-TB</v>
          </cell>
          <cell r="D36" t="str">
            <v>DH</v>
          </cell>
          <cell r="E36" t="str">
            <v>KTH</v>
          </cell>
          <cell r="J36">
            <v>37895</v>
          </cell>
          <cell r="K36" t="str">
            <v>§H</v>
          </cell>
          <cell r="L36">
            <v>1.78</v>
          </cell>
          <cell r="M36">
            <v>1</v>
          </cell>
          <cell r="N36">
            <v>3</v>
          </cell>
          <cell r="O36" t="str">
            <v>L-DN</v>
          </cell>
          <cell r="P36">
            <v>2003</v>
          </cell>
          <cell r="R36" t="str">
            <v>KS M¸y XD&amp; TBTL</v>
          </cell>
          <cell r="S36" t="str">
            <v>§H Thuû lîi HN</v>
          </cell>
          <cell r="T36">
            <v>2003</v>
          </cell>
          <cell r="U36" t="str">
            <v>Thanh Giang - Thanh Miªn -H­ng Yªn</v>
          </cell>
          <cell r="V36" t="str">
            <v>§¹i Phóc - B¾c Ninh</v>
          </cell>
          <cell r="W36" t="str">
            <v>XL A V­¬ng</v>
          </cell>
          <cell r="Y36" t="str">
            <v>Kh«ng</v>
          </cell>
          <cell r="AI36">
            <v>516200</v>
          </cell>
          <cell r="AL36">
            <v>100000</v>
          </cell>
          <cell r="AM36">
            <v>516200</v>
          </cell>
          <cell r="AO36">
            <v>1000000</v>
          </cell>
        </row>
        <row r="37">
          <cell r="B37" t="str">
            <v>TrÇn Trung Hïng</v>
          </cell>
          <cell r="C37" t="str">
            <v>Thö viÖc</v>
          </cell>
          <cell r="D37" t="str">
            <v>NH</v>
          </cell>
          <cell r="E37" t="str">
            <v>NH</v>
          </cell>
          <cell r="J37" t="str">
            <v>10-04</v>
          </cell>
          <cell r="K37" t="str">
            <v>§H</v>
          </cell>
          <cell r="L37">
            <v>1.78</v>
          </cell>
          <cell r="M37">
            <v>1</v>
          </cell>
          <cell r="N37">
            <v>3</v>
          </cell>
          <cell r="O37" t="str">
            <v>L-DN</v>
          </cell>
          <cell r="P37">
            <v>2004</v>
          </cell>
          <cell r="R37" t="str">
            <v>KS m¸y XD&amp; xÕp dì</v>
          </cell>
          <cell r="S37" t="str">
            <v>§H GTVT</v>
          </cell>
          <cell r="T37">
            <v>2004</v>
          </cell>
          <cell r="U37" t="str">
            <v xml:space="preserve">Mü Trung - Mü Léc - Nam §Þnh </v>
          </cell>
          <cell r="V37" t="str">
            <v xml:space="preserve">Mü Trung - Mü Léc - Nam §Þnh </v>
          </cell>
          <cell r="AO37">
            <v>100000</v>
          </cell>
        </row>
        <row r="38">
          <cell r="B38" t="str">
            <v>L­u V¨n B¾c</v>
          </cell>
          <cell r="C38" t="str">
            <v>Thñ kho V.t­</v>
          </cell>
          <cell r="D38" t="str">
            <v>DH</v>
          </cell>
          <cell r="E38" t="str">
            <v>KTH</v>
          </cell>
          <cell r="J38" t="str">
            <v>04-01</v>
          </cell>
          <cell r="K38" t="str">
            <v>TC</v>
          </cell>
          <cell r="L38">
            <v>1.72</v>
          </cell>
          <cell r="M38">
            <v>2</v>
          </cell>
          <cell r="N38">
            <v>1</v>
          </cell>
          <cell r="O38" t="str">
            <v>L-DN</v>
          </cell>
          <cell r="P38">
            <v>2004</v>
          </cell>
          <cell r="R38" t="str">
            <v>TC §IÖn XN</v>
          </cell>
          <cell r="S38" t="str">
            <v>CN Kü thuËt</v>
          </cell>
          <cell r="U38" t="str">
            <v>Nguyªn Hßa - Phï Cõ - H­ng Yªn</v>
          </cell>
          <cell r="V38" t="str">
            <v>192C Qu¸n Th¸nh - Ba §×nh - Hµ Néi</v>
          </cell>
          <cell r="W38" t="str">
            <v>XL A V­¬ng</v>
          </cell>
          <cell r="Y38" t="str">
            <v>Kh«ng</v>
          </cell>
          <cell r="AI38">
            <v>498800</v>
          </cell>
          <cell r="AL38">
            <v>100000</v>
          </cell>
          <cell r="AM38">
            <v>498800</v>
          </cell>
          <cell r="AO38">
            <v>300000</v>
          </cell>
        </row>
        <row r="39">
          <cell r="B39" t="str">
            <v>NguyÔn V¨n Phó</v>
          </cell>
          <cell r="C39" t="str">
            <v>Thñ kho NL-DMP</v>
          </cell>
          <cell r="D39" t="str">
            <v>DH</v>
          </cell>
          <cell r="E39" t="str">
            <v>KTH</v>
          </cell>
          <cell r="J39">
            <v>37377</v>
          </cell>
          <cell r="K39" t="str">
            <v>TC</v>
          </cell>
          <cell r="L39">
            <v>1.4</v>
          </cell>
          <cell r="M39">
            <v>2</v>
          </cell>
          <cell r="N39">
            <v>2</v>
          </cell>
          <cell r="O39" t="str">
            <v>A.1</v>
          </cell>
          <cell r="P39">
            <v>2002</v>
          </cell>
          <cell r="R39" t="str">
            <v xml:space="preserve">Thî hµn </v>
          </cell>
          <cell r="S39" t="str">
            <v>TT D¹y nghÒ</v>
          </cell>
          <cell r="T39">
            <v>2001</v>
          </cell>
          <cell r="U39" t="str">
            <v>Quúnh DÞ - Quúnh L­u - NghÖ An</v>
          </cell>
          <cell r="V39" t="str">
            <v>Quúnh DÞ - Quúnh L­u - NghÖ An</v>
          </cell>
          <cell r="W39" t="str">
            <v>XL A V­¬ng</v>
          </cell>
          <cell r="Y39" t="str">
            <v>Kh«ng</v>
          </cell>
          <cell r="AI39">
            <v>406000</v>
          </cell>
          <cell r="AL39">
            <v>100000</v>
          </cell>
          <cell r="AM39">
            <v>406000</v>
          </cell>
          <cell r="AO39">
            <v>300000</v>
          </cell>
        </row>
        <row r="40">
          <cell r="B40" t="str">
            <v xml:space="preserve">NguyÔn Quý H¶i </v>
          </cell>
          <cell r="C40" t="str">
            <v>Thñ kho VLN</v>
          </cell>
          <cell r="D40" t="str">
            <v>DH</v>
          </cell>
          <cell r="E40" t="str">
            <v>KTH</v>
          </cell>
          <cell r="J40" t="str">
            <v>04-04</v>
          </cell>
          <cell r="K40" t="str">
            <v>L§PT</v>
          </cell>
          <cell r="L40">
            <v>1.47</v>
          </cell>
          <cell r="M40">
            <v>1</v>
          </cell>
          <cell r="N40">
            <v>3</v>
          </cell>
          <cell r="O40" t="str">
            <v>A6</v>
          </cell>
          <cell r="P40">
            <v>2004</v>
          </cell>
          <cell r="R40" t="str">
            <v>Chøng chØ næ m×n</v>
          </cell>
          <cell r="U40" t="str">
            <v xml:space="preserve">Nam Giang - Nam §µn NghÖ An </v>
          </cell>
          <cell r="V40" t="str">
            <v xml:space="preserve">Nam Giang - Nam §µn NghÖ An </v>
          </cell>
          <cell r="W40" t="str">
            <v>Long Lxe Av­¬ng</v>
          </cell>
          <cell r="AO40">
            <v>300000</v>
          </cell>
        </row>
        <row r="41">
          <cell r="B41" t="str">
            <v xml:space="preserve">Tr¹m x­ëng </v>
          </cell>
          <cell r="Y41" t="str">
            <v>Kh«ng</v>
          </cell>
          <cell r="AI41">
            <v>0</v>
          </cell>
          <cell r="AL41">
            <v>0</v>
          </cell>
          <cell r="AM41">
            <v>0</v>
          </cell>
        </row>
        <row r="42">
          <cell r="B42" t="str">
            <v>TrÞnh ThÕ PhÊn</v>
          </cell>
          <cell r="C42" t="str">
            <v>PT tr¹m</v>
          </cell>
          <cell r="D42" t="str">
            <v>DH</v>
          </cell>
          <cell r="E42" t="str">
            <v>KTH</v>
          </cell>
          <cell r="J42">
            <v>38047</v>
          </cell>
          <cell r="K42" t="str">
            <v>TC</v>
          </cell>
          <cell r="L42">
            <v>1.72</v>
          </cell>
          <cell r="M42">
            <v>3</v>
          </cell>
          <cell r="N42">
            <v>2</v>
          </cell>
          <cell r="O42" t="str">
            <v>A6</v>
          </cell>
          <cell r="P42">
            <v>2004</v>
          </cell>
          <cell r="R42" t="str">
            <v xml:space="preserve">C¬ khÝ chÕ t¹o m¸y </v>
          </cell>
          <cell r="S42" t="str">
            <v xml:space="preserve">CN Kü THuËt I Hµ B¾c </v>
          </cell>
          <cell r="T42">
            <v>1970</v>
          </cell>
          <cell r="U42" t="str">
            <v xml:space="preserve">VÜnh THµnh - VÜnh Léc - THanh Ho¸ </v>
          </cell>
          <cell r="V42" t="str">
            <v xml:space="preserve">VÜnh THµnh - VÜnh Léc - THanh Ho¸ </v>
          </cell>
          <cell r="W42" t="str">
            <v>XL A V­¬ng</v>
          </cell>
          <cell r="AO42">
            <v>500000</v>
          </cell>
        </row>
        <row r="43">
          <cell r="B43" t="str">
            <v xml:space="preserve">Phan V¨n Th¶o </v>
          </cell>
          <cell r="C43" t="str">
            <v>Thî hµn</v>
          </cell>
          <cell r="D43" t="str">
            <v>DH</v>
          </cell>
          <cell r="E43" t="str">
            <v>KTH</v>
          </cell>
          <cell r="J43">
            <v>38066</v>
          </cell>
          <cell r="K43" t="str">
            <v>SC</v>
          </cell>
          <cell r="L43">
            <v>1.62</v>
          </cell>
          <cell r="M43">
            <v>3</v>
          </cell>
          <cell r="N43">
            <v>1</v>
          </cell>
          <cell r="O43" t="str">
            <v>A6</v>
          </cell>
          <cell r="P43">
            <v>2004</v>
          </cell>
          <cell r="R43" t="str">
            <v xml:space="preserve">Kü ThuËt S¾t </v>
          </cell>
          <cell r="S43" t="str">
            <v>C§ S­ Ph¹m KT Vinh</v>
          </cell>
          <cell r="T43">
            <v>2003</v>
          </cell>
          <cell r="U43" t="str">
            <v xml:space="preserve">Thanh Xu©n - Thanh Ch­¬ng - NghÖ An </v>
          </cell>
          <cell r="V43" t="str">
            <v xml:space="preserve">Thanh Xu©n - Thanh Ch­¬ng - NghÖ An </v>
          </cell>
          <cell r="W43" t="str">
            <v>XL A V­¬ng</v>
          </cell>
          <cell r="AO43">
            <v>300000</v>
          </cell>
        </row>
        <row r="44">
          <cell r="B44" t="str">
            <v>NguyÔn §×nh Thuéc</v>
          </cell>
          <cell r="C44" t="str">
            <v>Thî ®iÖn</v>
          </cell>
          <cell r="D44" t="str">
            <v>NH</v>
          </cell>
          <cell r="E44" t="str">
            <v>CTH</v>
          </cell>
          <cell r="H44" t="str">
            <v>BHXH</v>
          </cell>
          <cell r="J44">
            <v>35125</v>
          </cell>
          <cell r="K44" t="str">
            <v>TC</v>
          </cell>
          <cell r="L44">
            <v>2.04</v>
          </cell>
          <cell r="M44">
            <v>4</v>
          </cell>
          <cell r="N44">
            <v>3</v>
          </cell>
          <cell r="O44" t="str">
            <v>A.1</v>
          </cell>
          <cell r="P44">
            <v>2002</v>
          </cell>
          <cell r="R44" t="str">
            <v>Thî ®iÖn</v>
          </cell>
          <cell r="S44" t="str">
            <v xml:space="preserve">Tr­êng SC «T« M KÐo </v>
          </cell>
          <cell r="T44">
            <v>1987</v>
          </cell>
          <cell r="U44" t="str">
            <v>Yªn L©m - Yªn Mç - Ninh B×nh</v>
          </cell>
          <cell r="V44" t="str">
            <v>Ph¸t DiÖm - kim S¬n - Ni B×nh</v>
          </cell>
          <cell r="W44" t="str">
            <v>XL A V­¬ng</v>
          </cell>
          <cell r="Y44" t="str">
            <v>Kh«ng</v>
          </cell>
          <cell r="AI44">
            <v>591600</v>
          </cell>
          <cell r="AL44">
            <v>591600</v>
          </cell>
          <cell r="AM44">
            <v>591600</v>
          </cell>
          <cell r="AO44">
            <v>300000</v>
          </cell>
        </row>
        <row r="45">
          <cell r="B45" t="str">
            <v>L­¬ng V¨n T©m</v>
          </cell>
          <cell r="C45" t="str">
            <v>Thî söa ch÷a</v>
          </cell>
          <cell r="D45" t="str">
            <v>DH</v>
          </cell>
          <cell r="E45" t="str">
            <v>KTH</v>
          </cell>
          <cell r="J45">
            <v>37956</v>
          </cell>
          <cell r="K45" t="str">
            <v>SC</v>
          </cell>
          <cell r="L45">
            <v>1.72</v>
          </cell>
          <cell r="M45">
            <v>3</v>
          </cell>
          <cell r="N45">
            <v>2</v>
          </cell>
          <cell r="O45" t="str">
            <v>A.1</v>
          </cell>
          <cell r="P45">
            <v>2003</v>
          </cell>
          <cell r="R45" t="str">
            <v>Thî Söa ch÷a</v>
          </cell>
          <cell r="S45" t="str">
            <v>CN C¬ ®iÖn</v>
          </cell>
          <cell r="U45" t="str">
            <v>Giao ThÞnh - Giao Thuû - Nam §Þnh</v>
          </cell>
          <cell r="V45" t="str">
            <v>Giao ThÞnh - Giao Thuû - Nam §Þnh</v>
          </cell>
          <cell r="W45" t="str">
            <v>XL A V­¬ng</v>
          </cell>
          <cell r="Y45" t="str">
            <v>Kh«ng</v>
          </cell>
          <cell r="AI45">
            <v>498800</v>
          </cell>
          <cell r="AL45">
            <v>100000</v>
          </cell>
          <cell r="AM45">
            <v>498800</v>
          </cell>
          <cell r="AO45">
            <v>300000</v>
          </cell>
        </row>
        <row r="46">
          <cell r="B46" t="str">
            <v>Hµ TrÇn Kiªn</v>
          </cell>
          <cell r="C46" t="str">
            <v>Thî söa ch÷a</v>
          </cell>
          <cell r="D46" t="str">
            <v>DH</v>
          </cell>
          <cell r="E46" t="str">
            <v>KTH</v>
          </cell>
          <cell r="F46" t="str">
            <v>BHXH</v>
          </cell>
          <cell r="J46" t="str">
            <v>01-01</v>
          </cell>
          <cell r="K46" t="str">
            <v>SC</v>
          </cell>
          <cell r="L46">
            <v>1.4</v>
          </cell>
          <cell r="M46">
            <v>1</v>
          </cell>
          <cell r="N46">
            <v>2</v>
          </cell>
          <cell r="O46" t="str">
            <v>A1</v>
          </cell>
          <cell r="R46" t="str">
            <v>S÷a ch÷a m¸y</v>
          </cell>
          <cell r="S46" t="str">
            <v>Kü ThuËt &amp;NVGTVT 1</v>
          </cell>
          <cell r="T46">
            <v>2004</v>
          </cell>
          <cell r="U46" t="str">
            <v>Xu©n §µi - Thanh S¬n - Phó Thä</v>
          </cell>
          <cell r="V46" t="str">
            <v>Xu©n §µi - Thanh S¬n - Phó Thä</v>
          </cell>
          <cell r="AO46">
            <v>300000</v>
          </cell>
        </row>
        <row r="47">
          <cell r="B47" t="str">
            <v xml:space="preserve">TrÇn V¨n Thùc </v>
          </cell>
          <cell r="C47" t="str">
            <v>L¸I lu</v>
          </cell>
          <cell r="D47" t="str">
            <v>DH</v>
          </cell>
          <cell r="E47" t="str">
            <v>KTH</v>
          </cell>
          <cell r="F47" t="str">
            <v>BHXH</v>
          </cell>
          <cell r="H47" t="str">
            <v>BHXH</v>
          </cell>
          <cell r="J47">
            <v>36678</v>
          </cell>
          <cell r="K47" t="str">
            <v>SC</v>
          </cell>
          <cell r="L47">
            <v>1.92</v>
          </cell>
          <cell r="M47">
            <v>4</v>
          </cell>
          <cell r="N47">
            <v>2</v>
          </cell>
          <cell r="O47" t="str">
            <v>A6</v>
          </cell>
          <cell r="P47">
            <v>2004</v>
          </cell>
          <cell r="R47" t="str">
            <v>L¸i m¸y</v>
          </cell>
          <cell r="S47" t="str">
            <v>KT C«ng binh</v>
          </cell>
          <cell r="T47">
            <v>1994</v>
          </cell>
          <cell r="U47" t="str">
            <v>Cæ ®« - Ba V× - Hµ T©y</v>
          </cell>
          <cell r="V47" t="str">
            <v>Cæ ®« - Ba V× - Hµ T©y</v>
          </cell>
          <cell r="W47" t="str">
            <v>§éi TC HCM</v>
          </cell>
          <cell r="AI47">
            <v>475600</v>
          </cell>
          <cell r="AL47">
            <v>475600</v>
          </cell>
          <cell r="AM47">
            <v>475600</v>
          </cell>
          <cell r="AO47">
            <v>300000</v>
          </cell>
        </row>
        <row r="48">
          <cell r="B48" t="str">
            <v>NguyÔn V¨n Lµnh</v>
          </cell>
          <cell r="C48" t="str">
            <v>PT M¸y næ tr¹m</v>
          </cell>
          <cell r="D48" t="str">
            <v>NH</v>
          </cell>
          <cell r="E48" t="str">
            <v>NH</v>
          </cell>
          <cell r="J48">
            <v>36557</v>
          </cell>
          <cell r="K48" t="str">
            <v>L§PT</v>
          </cell>
          <cell r="L48">
            <v>1.35</v>
          </cell>
          <cell r="M48">
            <v>1</v>
          </cell>
          <cell r="N48">
            <v>1</v>
          </cell>
          <cell r="O48" t="str">
            <v>A.9</v>
          </cell>
          <cell r="P48">
            <v>2000</v>
          </cell>
          <cell r="R48" t="str">
            <v xml:space="preserve">Thî hµn </v>
          </cell>
          <cell r="U48" t="str">
            <v xml:space="preserve">H­¬ng VÜnh - H­¬ng Khª - hµ TÜnh </v>
          </cell>
          <cell r="V48" t="str">
            <v>Xu©n La - T©y Hå - Hµ Néi</v>
          </cell>
          <cell r="W48" t="str">
            <v>§éi TC HCM</v>
          </cell>
          <cell r="AI48" t="e">
            <v>#REF!</v>
          </cell>
          <cell r="AL48">
            <v>100000</v>
          </cell>
          <cell r="AM48" t="e">
            <v>#REF!</v>
          </cell>
          <cell r="AO48">
            <v>100000</v>
          </cell>
        </row>
        <row r="49">
          <cell r="B49" t="str">
            <v>TrÞnh Xu©n ChuÈn</v>
          </cell>
          <cell r="C49" t="str">
            <v>Söa ch÷a</v>
          </cell>
          <cell r="D49" t="str">
            <v>NH</v>
          </cell>
          <cell r="E49" t="str">
            <v>NH</v>
          </cell>
          <cell r="J49">
            <v>35827</v>
          </cell>
          <cell r="K49" t="str">
            <v>TC</v>
          </cell>
          <cell r="L49">
            <v>1.72</v>
          </cell>
          <cell r="M49">
            <v>3</v>
          </cell>
          <cell r="N49">
            <v>2</v>
          </cell>
          <cell r="O49" t="str">
            <v>A1</v>
          </cell>
          <cell r="R49" t="str">
            <v>Thî Söa ch÷a</v>
          </cell>
          <cell r="S49" t="str">
            <v>CN c¬ gíi VX</v>
          </cell>
          <cell r="T49">
            <v>2000</v>
          </cell>
          <cell r="U49" t="str">
            <v>B¾c S¬n - Sãc S¬n - Hµ Néi</v>
          </cell>
          <cell r="V49" t="str">
            <v>B¾c S¬n - Sãc S¬n - Hµ Néi</v>
          </cell>
          <cell r="W49" t="str">
            <v>§éi TC HCM</v>
          </cell>
          <cell r="AO49">
            <v>100000</v>
          </cell>
        </row>
        <row r="50">
          <cell r="B50" t="str">
            <v>NguyÔn Xu©n HËu</v>
          </cell>
          <cell r="C50" t="str">
            <v>Söa ch÷a</v>
          </cell>
          <cell r="D50" t="str">
            <v>NH</v>
          </cell>
          <cell r="E50" t="str">
            <v>NH</v>
          </cell>
          <cell r="J50">
            <v>36557</v>
          </cell>
          <cell r="K50" t="str">
            <v>TC</v>
          </cell>
          <cell r="L50">
            <v>1.72</v>
          </cell>
          <cell r="M50">
            <v>3</v>
          </cell>
          <cell r="N50">
            <v>2</v>
          </cell>
          <cell r="O50" t="str">
            <v>A1</v>
          </cell>
          <cell r="P50">
            <v>2000</v>
          </cell>
          <cell r="R50" t="str">
            <v>Thî gß hµn</v>
          </cell>
          <cell r="S50" t="str">
            <v xml:space="preserve">Kü thuËt c¬ giíi </v>
          </cell>
          <cell r="T50">
            <v>2000</v>
          </cell>
          <cell r="U50" t="str">
            <v>B¾c S¬n - Sãc S¬n - Hµ Néi</v>
          </cell>
          <cell r="V50" t="str">
            <v>B¾c S¬n - Sãc S¬n - Hµ Néi</v>
          </cell>
          <cell r="W50" t="str">
            <v>§éi TC HCM</v>
          </cell>
          <cell r="AO50">
            <v>100000</v>
          </cell>
        </row>
        <row r="51">
          <cell r="B51" t="str">
            <v xml:space="preserve">Phan V¨n TiÕn ( T12) </v>
          </cell>
          <cell r="C51" t="str">
            <v>Thî ®éng lùc</v>
          </cell>
          <cell r="D51" t="str">
            <v>NH</v>
          </cell>
          <cell r="E51" t="str">
            <v>NH</v>
          </cell>
          <cell r="J51" t="str">
            <v>12-04</v>
          </cell>
          <cell r="K51" t="str">
            <v>SC</v>
          </cell>
          <cell r="L51">
            <v>1.72</v>
          </cell>
          <cell r="P51">
            <v>2004</v>
          </cell>
          <cell r="R51" t="str">
            <v>§éng lùc</v>
          </cell>
          <cell r="S51" t="str">
            <v>Tr­êng CNKT VN- Hquèc</v>
          </cell>
          <cell r="T51">
            <v>2003</v>
          </cell>
          <cell r="U51" t="str">
            <v>H­ng Th«ng - H­ng Nguyªn - NghÖ An</v>
          </cell>
          <cell r="V51" t="str">
            <v>H­ng Th«ng - H­ng Nguyªn - NghÖ An</v>
          </cell>
          <cell r="AO51">
            <v>100000</v>
          </cell>
        </row>
        <row r="52">
          <cell r="B52" t="str">
            <v xml:space="preserve">Tr¹m §iÖn </v>
          </cell>
        </row>
        <row r="53">
          <cell r="B53" t="str">
            <v xml:space="preserve">NguyÔn V¨n Tïng </v>
          </cell>
          <cell r="C53" t="str">
            <v xml:space="preserve">Tæ tr­ëng </v>
          </cell>
          <cell r="D53" t="str">
            <v>NH</v>
          </cell>
          <cell r="E53" t="str">
            <v>NH</v>
          </cell>
          <cell r="J53">
            <v>38166</v>
          </cell>
          <cell r="K53" t="str">
            <v>SC</v>
          </cell>
          <cell r="L53">
            <v>1.47</v>
          </cell>
          <cell r="M53">
            <v>1</v>
          </cell>
          <cell r="N53">
            <v>3</v>
          </cell>
          <cell r="O53" t="str">
            <v>A6</v>
          </cell>
          <cell r="P53">
            <v>2004</v>
          </cell>
          <cell r="R53" t="str">
            <v>SC ®iÖn DD&amp;CN</v>
          </cell>
          <cell r="S53" t="str">
            <v xml:space="preserve">TC §iÖn tö ®iÖn l¹nh </v>
          </cell>
          <cell r="T53">
            <v>2004</v>
          </cell>
          <cell r="U53" t="str">
            <v>Quúnh DÞ - Quúnh L­u - NghÖ An</v>
          </cell>
          <cell r="V53" t="str">
            <v>Quúnh DÞ - Quúnh L­u - NghÖ An</v>
          </cell>
          <cell r="W53" t="str">
            <v>XL A V­¬ng</v>
          </cell>
          <cell r="AO53">
            <v>100000</v>
          </cell>
        </row>
        <row r="54">
          <cell r="B54" t="str">
            <v xml:space="preserve">Vò V¨n §«ng </v>
          </cell>
          <cell r="C54" t="str">
            <v>Nh©n viªn</v>
          </cell>
          <cell r="D54" t="str">
            <v>NH</v>
          </cell>
          <cell r="E54" t="str">
            <v>NH</v>
          </cell>
          <cell r="J54" t="str">
            <v>11-04</v>
          </cell>
          <cell r="K54" t="str">
            <v>C§</v>
          </cell>
          <cell r="L54">
            <v>1.78</v>
          </cell>
          <cell r="P54">
            <v>2004</v>
          </cell>
          <cell r="R54" t="str">
            <v>C§ §iÖn khÝ ho¸- ccÊp ®iÖn</v>
          </cell>
          <cell r="S54" t="str">
            <v>§HKTCN Th¸i nguyªn</v>
          </cell>
          <cell r="T54">
            <v>2000</v>
          </cell>
          <cell r="U54" t="str">
            <v>Vò Trung - KiÕn X­¬ng - Th¸i B×nh</v>
          </cell>
          <cell r="V54" t="str">
            <v>Vò Trung - KiÕn X­¬ng - Th¸i B×nh</v>
          </cell>
          <cell r="W54" t="str">
            <v>XL A V­¬ng</v>
          </cell>
          <cell r="AO54">
            <v>100000</v>
          </cell>
        </row>
        <row r="55">
          <cell r="B55" t="str">
            <v xml:space="preserve">Phan Quang §¹t </v>
          </cell>
          <cell r="C55" t="str">
            <v>Nh©n viªn</v>
          </cell>
          <cell r="D55" t="str">
            <v>NH</v>
          </cell>
          <cell r="E55" t="str">
            <v>NH</v>
          </cell>
          <cell r="J55">
            <v>38193</v>
          </cell>
          <cell r="K55" t="str">
            <v>SC</v>
          </cell>
          <cell r="L55">
            <v>1.62</v>
          </cell>
          <cell r="M55">
            <v>2</v>
          </cell>
          <cell r="N55">
            <v>3</v>
          </cell>
          <cell r="O55" t="str">
            <v>A6</v>
          </cell>
          <cell r="P55">
            <v>2004</v>
          </cell>
          <cell r="R55" t="str">
            <v>SC ®iÖn DD&amp;XN</v>
          </cell>
          <cell r="S55" t="str">
            <v>C§SP Kü thuËt vinh</v>
          </cell>
          <cell r="T55">
            <v>2001</v>
          </cell>
          <cell r="U55" t="str">
            <v>H­ng X¸ - H­ng Nguyªn - NghÖ An</v>
          </cell>
          <cell r="V55" t="str">
            <v>H­ng X¸ - H­ng Nguyªn - NghÖ An</v>
          </cell>
          <cell r="W55" t="str">
            <v>XL A V­¬ng</v>
          </cell>
          <cell r="X55" t="str">
            <v>§/c C­êng KHo¹ch</v>
          </cell>
          <cell r="AO55">
            <v>100000</v>
          </cell>
        </row>
        <row r="56">
          <cell r="B56" t="str">
            <v>NguyÔn V¨n Minh</v>
          </cell>
          <cell r="C56" t="str">
            <v>Nh©n viªn</v>
          </cell>
          <cell r="D56" t="str">
            <v>NH</v>
          </cell>
          <cell r="E56" t="str">
            <v>NH</v>
          </cell>
          <cell r="J56" t="str">
            <v>10-04</v>
          </cell>
          <cell r="K56" t="str">
            <v>TC</v>
          </cell>
          <cell r="L56">
            <v>1.62</v>
          </cell>
          <cell r="M56">
            <v>3</v>
          </cell>
          <cell r="N56">
            <v>1</v>
          </cell>
          <cell r="O56" t="str">
            <v>A6</v>
          </cell>
          <cell r="P56">
            <v>2004</v>
          </cell>
          <cell r="R56" t="str">
            <v>§iÖn CN&amp;D D</v>
          </cell>
          <cell r="S56" t="str">
            <v xml:space="preserve"> Tr­êngTH c«ng nghiÖp III</v>
          </cell>
          <cell r="T56">
            <v>2004</v>
          </cell>
          <cell r="U56" t="str">
            <v>Quúnh DÞ - Quúnh L­u - NghÖ An</v>
          </cell>
          <cell r="V56" t="str">
            <v>Quúnh DÞ - Quúnh L­u - NghÖ An</v>
          </cell>
          <cell r="AO56">
            <v>100000</v>
          </cell>
        </row>
        <row r="57">
          <cell r="B57" t="str">
            <v xml:space="preserve">Ph¹m §øc Dòng </v>
          </cell>
          <cell r="C57" t="str">
            <v>Nh©n viªn</v>
          </cell>
          <cell r="D57" t="str">
            <v>DH</v>
          </cell>
          <cell r="E57" t="str">
            <v>KTH</v>
          </cell>
          <cell r="J57">
            <v>38056</v>
          </cell>
          <cell r="K57" t="str">
            <v>TC</v>
          </cell>
          <cell r="L57">
            <v>1.46</v>
          </cell>
          <cell r="M57">
            <v>1</v>
          </cell>
          <cell r="N57">
            <v>4</v>
          </cell>
          <cell r="O57" t="str">
            <v>L-DN</v>
          </cell>
          <cell r="P57">
            <v>2004</v>
          </cell>
          <cell r="R57" t="str">
            <v xml:space="preserve">TH ViÔn TH«ng </v>
          </cell>
          <cell r="S57" t="str">
            <v xml:space="preserve">TH KTÕ KThuËt  </v>
          </cell>
          <cell r="T57">
            <v>2003</v>
          </cell>
          <cell r="U57" t="str">
            <v xml:space="preserve">Th¹ch Kªnh - Th¹ch Hµ - Hµ TØnh </v>
          </cell>
          <cell r="V57" t="str">
            <v xml:space="preserve">Th¹ch Kªnh - Th¹ch Hµ - Hµ TÜnh </v>
          </cell>
          <cell r="W57" t="str">
            <v>XL A V­¬ng</v>
          </cell>
          <cell r="AO57">
            <v>300000</v>
          </cell>
        </row>
        <row r="58">
          <cell r="B58" t="str">
            <v>§éi thi c«ng hÇm</v>
          </cell>
        </row>
        <row r="59">
          <cell r="B59" t="str">
            <v>Ca 1</v>
          </cell>
        </row>
        <row r="60">
          <cell r="B60" t="str">
            <v>Lª V¨n Hoµi</v>
          </cell>
          <cell r="C60" t="str">
            <v>§éi tr­ëng</v>
          </cell>
          <cell r="D60" t="str">
            <v>DH</v>
          </cell>
          <cell r="E60" t="str">
            <v>KTH</v>
          </cell>
          <cell r="F60" t="str">
            <v>BHXH</v>
          </cell>
          <cell r="H60" t="str">
            <v>BHXH</v>
          </cell>
          <cell r="J60" t="str">
            <v>1994</v>
          </cell>
          <cell r="K60" t="str">
            <v>TC</v>
          </cell>
          <cell r="L60">
            <v>2.98</v>
          </cell>
          <cell r="R60" t="str">
            <v>TC Thèng kª</v>
          </cell>
          <cell r="U60" t="str">
            <v>H­ng Xu©n - H­ng Nguyªn - NghÖ An</v>
          </cell>
          <cell r="V60" t="str">
            <v>NghÜa H­ng - NghÜa §µn - NghÖ An</v>
          </cell>
          <cell r="W60" t="str">
            <v>XL A V­¬ng</v>
          </cell>
          <cell r="AI60">
            <v>0</v>
          </cell>
          <cell r="AK60">
            <v>58000</v>
          </cell>
          <cell r="AL60">
            <v>58000</v>
          </cell>
          <cell r="AM60">
            <v>58000</v>
          </cell>
          <cell r="AO60">
            <v>1000000</v>
          </cell>
        </row>
        <row r="61">
          <cell r="B61" t="str">
            <v>L¹i V¨n Kh«i</v>
          </cell>
          <cell r="C61" t="str">
            <v>§éi phã - KthuËt ca</v>
          </cell>
          <cell r="D61" t="str">
            <v>NH</v>
          </cell>
          <cell r="E61" t="str">
            <v>NH</v>
          </cell>
          <cell r="J61" t="str">
            <v>07-04</v>
          </cell>
          <cell r="K61" t="str">
            <v>§H</v>
          </cell>
          <cell r="L61">
            <v>1.78</v>
          </cell>
          <cell r="P61">
            <v>2004</v>
          </cell>
          <cell r="R61" t="str">
            <v>KS XDCT NgÇm vµ má</v>
          </cell>
          <cell r="S61" t="str">
            <v xml:space="preserve">§H Má ®Þa chÊt </v>
          </cell>
          <cell r="T61">
            <v>2004</v>
          </cell>
          <cell r="U61" t="str">
            <v>An Khª - Quúnh Phô - Th¸i B×nh</v>
          </cell>
          <cell r="V61" t="str">
            <v>An Khª - Quúnh Phô - Th¸i B×nh</v>
          </cell>
          <cell r="W61" t="str">
            <v>XL A V­¬ng</v>
          </cell>
          <cell r="AO61">
            <v>100000</v>
          </cell>
        </row>
        <row r="62">
          <cell r="B62" t="str">
            <v>NguyÔn V¨n ThÝch</v>
          </cell>
          <cell r="C62" t="str">
            <v>L¸i m¸y xóc lËt</v>
          </cell>
          <cell r="D62" t="str">
            <v>DH</v>
          </cell>
          <cell r="E62" t="str">
            <v>KTH</v>
          </cell>
          <cell r="J62" t="str">
            <v>02-95</v>
          </cell>
          <cell r="K62" t="str">
            <v>SC</v>
          </cell>
          <cell r="L62">
            <v>1.72</v>
          </cell>
          <cell r="M62" t="str">
            <v>3</v>
          </cell>
          <cell r="N62" t="str">
            <v>2</v>
          </cell>
          <cell r="O62" t="str">
            <v>A6</v>
          </cell>
          <cell r="P62" t="str">
            <v>1995</v>
          </cell>
          <cell r="R62" t="str">
            <v>L¸i m¸y xóc</v>
          </cell>
          <cell r="S62" t="str">
            <v>Tr­êng C«ng nh©n KT</v>
          </cell>
          <cell r="T62" t="str">
            <v>2002</v>
          </cell>
          <cell r="U62" t="str">
            <v>Quúnh Dþ - Quúnh l­u - NghÖ an</v>
          </cell>
          <cell r="V62" t="str">
            <v>Quúnh Dþ - Quúnh l­u - NghÖ an</v>
          </cell>
          <cell r="W62" t="str">
            <v>XN NgÇm</v>
          </cell>
          <cell r="Y62" t="str">
            <v>Kh«ng</v>
          </cell>
          <cell r="AI62">
            <v>0</v>
          </cell>
          <cell r="AO62">
            <v>300000</v>
          </cell>
        </row>
        <row r="63">
          <cell r="B63" t="str">
            <v>Ph¹m Toµn Ph­íc</v>
          </cell>
          <cell r="C63" t="str">
            <v>VH Cµo v¬</v>
          </cell>
          <cell r="D63" t="str">
            <v>DH</v>
          </cell>
          <cell r="E63" t="str">
            <v>KTH</v>
          </cell>
          <cell r="F63" t="str">
            <v>BHXH</v>
          </cell>
          <cell r="H63" t="str">
            <v>BHXH</v>
          </cell>
          <cell r="J63" t="str">
            <v>2000</v>
          </cell>
          <cell r="K63" t="str">
            <v>SC</v>
          </cell>
          <cell r="L63">
            <v>1.72</v>
          </cell>
          <cell r="M63">
            <v>3</v>
          </cell>
          <cell r="N63">
            <v>2</v>
          </cell>
          <cell r="O63" t="str">
            <v>A.6</v>
          </cell>
          <cell r="P63">
            <v>2000</v>
          </cell>
          <cell r="R63" t="str">
            <v>L¸i m¸y ®µo</v>
          </cell>
          <cell r="S63" t="str">
            <v>TT HV An ninh</v>
          </cell>
          <cell r="T63">
            <v>2002</v>
          </cell>
          <cell r="U63" t="str">
            <v>T¶n Hång - Ba V× - Hµ T©y</v>
          </cell>
          <cell r="V63" t="str">
            <v>T¶n Hång - Ba V× - Hµ T©y</v>
          </cell>
          <cell r="W63" t="str">
            <v>XL A V­¬ng</v>
          </cell>
          <cell r="Y63" t="str">
            <v>Kh«ng</v>
          </cell>
          <cell r="AI63">
            <v>498800</v>
          </cell>
          <cell r="AL63">
            <v>498800</v>
          </cell>
          <cell r="AM63">
            <v>498800</v>
          </cell>
          <cell r="AO63">
            <v>300000</v>
          </cell>
        </row>
        <row r="64">
          <cell r="B64" t="str">
            <v>Phan V¨n Trµ</v>
          </cell>
          <cell r="C64" t="str">
            <v>Phô cµo v¬</v>
          </cell>
          <cell r="D64" t="str">
            <v>NH</v>
          </cell>
          <cell r="E64" t="str">
            <v>NH</v>
          </cell>
          <cell r="J64">
            <v>38018</v>
          </cell>
          <cell r="K64" t="str">
            <v>SC</v>
          </cell>
          <cell r="L64">
            <v>1.72</v>
          </cell>
          <cell r="M64">
            <v>3</v>
          </cell>
          <cell r="N64">
            <v>2</v>
          </cell>
          <cell r="O64" t="str">
            <v>A.6</v>
          </cell>
          <cell r="P64">
            <v>2004</v>
          </cell>
          <cell r="R64" t="str">
            <v>L¸i m¸y ®µo</v>
          </cell>
          <cell r="U64" t="str">
            <v>Khèi 7 - TT H­ng Nguªn - NghÖ An</v>
          </cell>
          <cell r="V64" t="str">
            <v>Khèi 7 - TT H­ng Nguªn - NghÖ An</v>
          </cell>
          <cell r="W64" t="str">
            <v>XL A V­¬ng</v>
          </cell>
          <cell r="AO64">
            <v>100000</v>
          </cell>
        </row>
        <row r="65">
          <cell r="B65" t="str">
            <v>TrÇn V¨n DiÔn</v>
          </cell>
          <cell r="C65" t="str">
            <v>Nh©n c«ng</v>
          </cell>
          <cell r="D65" t="str">
            <v>NH</v>
          </cell>
          <cell r="E65" t="str">
            <v>NH</v>
          </cell>
          <cell r="J65" t="str">
            <v>2003</v>
          </cell>
          <cell r="K65" t="str">
            <v>L§PT</v>
          </cell>
          <cell r="L65">
            <v>1.35</v>
          </cell>
          <cell r="M65">
            <v>1</v>
          </cell>
          <cell r="N65">
            <v>1</v>
          </cell>
          <cell r="O65" t="str">
            <v>A.6</v>
          </cell>
          <cell r="P65">
            <v>2003</v>
          </cell>
          <cell r="R65" t="str">
            <v>Lao ®éng PT</v>
          </cell>
          <cell r="U65" t="str">
            <v xml:space="preserve">Giao T©n - Giao Thuû - Nam §Þnh </v>
          </cell>
          <cell r="V65" t="str">
            <v xml:space="preserve">Giao T©n - Giao Thuû - Nam §Þnh </v>
          </cell>
          <cell r="W65" t="str">
            <v>§éi TC HCM</v>
          </cell>
          <cell r="AO65">
            <v>100000</v>
          </cell>
        </row>
        <row r="66">
          <cell r="B66" t="str">
            <v>Tr­¬ng V¨n ChiÒu</v>
          </cell>
          <cell r="C66" t="str">
            <v>Phô cµo v¬</v>
          </cell>
          <cell r="D66" t="str">
            <v>NH</v>
          </cell>
          <cell r="E66" t="str">
            <v>NH</v>
          </cell>
          <cell r="J66">
            <v>38047</v>
          </cell>
          <cell r="K66" t="str">
            <v>L§PT</v>
          </cell>
          <cell r="L66">
            <v>1.35</v>
          </cell>
          <cell r="M66">
            <v>1</v>
          </cell>
          <cell r="N66">
            <v>1</v>
          </cell>
          <cell r="O66" t="str">
            <v>A.6</v>
          </cell>
          <cell r="P66">
            <v>2004</v>
          </cell>
          <cell r="R66" t="str">
            <v>CN ®­êng HCM</v>
          </cell>
          <cell r="U66" t="str">
            <v>Thä Hîp - Quú Hîp - NghÖ An</v>
          </cell>
          <cell r="V66" t="str">
            <v>Thä Hîp - Quú Hîp - NghÖ An</v>
          </cell>
          <cell r="W66" t="str">
            <v>XL A V­¬ng</v>
          </cell>
          <cell r="AO66">
            <v>100000</v>
          </cell>
        </row>
        <row r="67">
          <cell r="B67" t="str">
            <v>TrÇn V¨n Th¶o</v>
          </cell>
          <cell r="C67" t="str">
            <v>L¸i xe Kpaz</v>
          </cell>
          <cell r="D67" t="str">
            <v>CN</v>
          </cell>
          <cell r="E67" t="str">
            <v>0/CN</v>
          </cell>
          <cell r="F67" t="str">
            <v>BHXH</v>
          </cell>
          <cell r="G67">
            <v>6697392303</v>
          </cell>
          <cell r="H67" t="str">
            <v>BHXH</v>
          </cell>
          <cell r="I67" t="str">
            <v>02-93</v>
          </cell>
          <cell r="J67">
            <v>37288</v>
          </cell>
          <cell r="K67" t="str">
            <v>SC</v>
          </cell>
          <cell r="L67">
            <v>2.6</v>
          </cell>
          <cell r="M67">
            <v>3</v>
          </cell>
          <cell r="N67">
            <v>2</v>
          </cell>
          <cell r="O67" t="str">
            <v>L-QN</v>
          </cell>
          <cell r="P67">
            <v>2002</v>
          </cell>
          <cell r="R67" t="str">
            <v>L¸i xe</v>
          </cell>
          <cell r="S67" t="str">
            <v>KT C«ng binh</v>
          </cell>
          <cell r="U67" t="str">
            <v>TiÕn Th¾ng - Lý Nh©n - Hµ nam</v>
          </cell>
          <cell r="V67" t="str">
            <v>TiÕn Th¾ng - Lý Nh©n - Hµ Nam</v>
          </cell>
          <cell r="W67" t="str">
            <v>XL A V­¬ng</v>
          </cell>
          <cell r="Y67" t="str">
            <v>Kh«ng</v>
          </cell>
          <cell r="AI67">
            <v>754000</v>
          </cell>
          <cell r="AJ67">
            <v>75400</v>
          </cell>
          <cell r="AL67">
            <v>829400</v>
          </cell>
          <cell r="AM67">
            <v>829400</v>
          </cell>
          <cell r="AO67">
            <v>300000</v>
          </cell>
        </row>
        <row r="68">
          <cell r="B68" t="str">
            <v>KiÒu V¨n Quúnh</v>
          </cell>
          <cell r="C68" t="str">
            <v xml:space="preserve">L¸i xe </v>
          </cell>
          <cell r="D68" t="str">
            <v>DH</v>
          </cell>
          <cell r="E68" t="str">
            <v>KTH</v>
          </cell>
          <cell r="F68" t="str">
            <v>BHXH</v>
          </cell>
          <cell r="G68">
            <v>6602394996</v>
          </cell>
          <cell r="H68" t="str">
            <v>BHXH</v>
          </cell>
          <cell r="J68">
            <v>35309</v>
          </cell>
          <cell r="K68" t="str">
            <v>SC</v>
          </cell>
          <cell r="L68">
            <v>1.92</v>
          </cell>
          <cell r="M68">
            <v>2</v>
          </cell>
          <cell r="N68">
            <v>1</v>
          </cell>
          <cell r="O68" t="str">
            <v>B.15</v>
          </cell>
          <cell r="P68">
            <v>2002</v>
          </cell>
          <cell r="R68" t="str">
            <v xml:space="preserve">L¸i xe </v>
          </cell>
          <cell r="S68" t="str">
            <v>CN NghiÖp Hµ nam</v>
          </cell>
          <cell r="U68" t="str">
            <v>Lª Hå - Kim B¶ng - Hµ Nam</v>
          </cell>
          <cell r="W68" t="str">
            <v>XL A V­¬ng</v>
          </cell>
          <cell r="X68" t="str">
            <v>XL A V­¬ng</v>
          </cell>
          <cell r="Y68" t="str">
            <v>Kh«ng</v>
          </cell>
          <cell r="AI68">
            <v>556800</v>
          </cell>
          <cell r="AL68">
            <v>556800</v>
          </cell>
          <cell r="AM68">
            <v>556800</v>
          </cell>
          <cell r="AO68">
            <v>300000</v>
          </cell>
        </row>
        <row r="69">
          <cell r="B69" t="str">
            <v>TrÇn V¨n H­ng</v>
          </cell>
          <cell r="C69" t="str">
            <v>B¶o vÖ DT BCH</v>
          </cell>
          <cell r="D69" t="str">
            <v>DH</v>
          </cell>
          <cell r="E69" t="str">
            <v>KTH</v>
          </cell>
          <cell r="F69" t="str">
            <v>BHXH</v>
          </cell>
          <cell r="G69">
            <v>6602394990</v>
          </cell>
          <cell r="H69" t="str">
            <v>BHXH</v>
          </cell>
          <cell r="J69">
            <v>35643</v>
          </cell>
          <cell r="K69" t="str">
            <v>SC</v>
          </cell>
          <cell r="L69">
            <v>2.92</v>
          </cell>
          <cell r="M69" t="str">
            <v>2</v>
          </cell>
          <cell r="N69">
            <v>2</v>
          </cell>
          <cell r="O69" t="str">
            <v>B.15</v>
          </cell>
          <cell r="P69">
            <v>2002</v>
          </cell>
          <cell r="R69" t="str">
            <v xml:space="preserve">L¸i xe </v>
          </cell>
          <cell r="S69" t="str">
            <v>255 Côc HËu cÇn</v>
          </cell>
          <cell r="U69" t="str">
            <v>H­ng Xu©n - H­ng Nguyªn - NghÖ An</v>
          </cell>
          <cell r="V69" t="str">
            <v>H­ng Xu©n - H­ng Nguyªn - NghÖ An</v>
          </cell>
          <cell r="W69" t="str">
            <v>XL A V­¬ng</v>
          </cell>
          <cell r="Y69" t="str">
            <v>Kh«ng</v>
          </cell>
          <cell r="AI69">
            <v>846800</v>
          </cell>
          <cell r="AL69">
            <v>846800</v>
          </cell>
          <cell r="AM69">
            <v>846800</v>
          </cell>
          <cell r="AO69">
            <v>300000</v>
          </cell>
        </row>
        <row r="70">
          <cell r="B70" t="str">
            <v>TrÇn V¨n Gi¸p</v>
          </cell>
          <cell r="C70" t="str">
            <v xml:space="preserve">L¸i xe </v>
          </cell>
          <cell r="D70" t="str">
            <v>DH</v>
          </cell>
          <cell r="E70" t="str">
            <v>KTH</v>
          </cell>
          <cell r="J70">
            <v>37530</v>
          </cell>
          <cell r="K70" t="str">
            <v>SC</v>
          </cell>
          <cell r="L70">
            <v>2.2999999999999998</v>
          </cell>
          <cell r="M70">
            <v>1</v>
          </cell>
          <cell r="N70">
            <v>5</v>
          </cell>
          <cell r="O70" t="str">
            <v>B.15</v>
          </cell>
          <cell r="P70">
            <v>2004</v>
          </cell>
          <cell r="R70" t="str">
            <v xml:space="preserve">L¸i xe </v>
          </cell>
          <cell r="U70" t="str">
            <v>H­ng TiÕn - H­ng Nguyªn - NghÖ An</v>
          </cell>
          <cell r="V70" t="str">
            <v>H­ng TiÕn - H­ng Nguyªn - NghÖ An</v>
          </cell>
          <cell r="W70" t="str">
            <v>XL A V­¬ng</v>
          </cell>
          <cell r="Y70" t="str">
            <v>Kh«ng</v>
          </cell>
          <cell r="AI70">
            <v>667000</v>
          </cell>
          <cell r="AL70">
            <v>667000</v>
          </cell>
          <cell r="AM70">
            <v>667000</v>
          </cell>
          <cell r="AO70">
            <v>300000</v>
          </cell>
        </row>
        <row r="71">
          <cell r="B71" t="str">
            <v>Hoµng §×nh HiÓn</v>
          </cell>
          <cell r="C71" t="str">
            <v>§iÖn n­íc, th«ng giã</v>
          </cell>
          <cell r="D71" t="str">
            <v>NH</v>
          </cell>
          <cell r="E71" t="str">
            <v>NH</v>
          </cell>
          <cell r="J71" t="str">
            <v>04-04</v>
          </cell>
          <cell r="K71" t="str">
            <v>TC</v>
          </cell>
          <cell r="L71">
            <v>1.62</v>
          </cell>
          <cell r="M71">
            <v>3</v>
          </cell>
          <cell r="N71">
            <v>1</v>
          </cell>
          <cell r="O71" t="str">
            <v>A6</v>
          </cell>
          <cell r="P71">
            <v>2004</v>
          </cell>
          <cell r="R71" t="str">
            <v>§iÖn CN&amp;DD</v>
          </cell>
          <cell r="S71" t="str">
            <v>C¬ ®iÖn XD CN&amp;PTNT</v>
          </cell>
          <cell r="T71">
            <v>2000</v>
          </cell>
          <cell r="U71" t="str">
            <v>Quúnh DÞ - Quúnh L­u - NghÖ An</v>
          </cell>
          <cell r="V71" t="str">
            <v>Quúnh DÞ - Quúnh L­u - NghÖ An</v>
          </cell>
          <cell r="W71" t="str">
            <v>XL A V­¬ng</v>
          </cell>
          <cell r="AO71">
            <v>100000</v>
          </cell>
        </row>
        <row r="72">
          <cell r="B72" t="str">
            <v xml:space="preserve">Ph¹m V¨n TuÊn </v>
          </cell>
          <cell r="C72" t="str">
            <v>§iÖn n­íc, th«ng giã</v>
          </cell>
          <cell r="D72" t="str">
            <v>NH</v>
          </cell>
          <cell r="E72" t="str">
            <v>NH</v>
          </cell>
          <cell r="J72" t="str">
            <v>07-04</v>
          </cell>
          <cell r="K72" t="str">
            <v>SC</v>
          </cell>
          <cell r="L72">
            <v>1.62</v>
          </cell>
          <cell r="M72">
            <v>3</v>
          </cell>
          <cell r="N72">
            <v>1</v>
          </cell>
          <cell r="O72" t="str">
            <v>A6</v>
          </cell>
          <cell r="P72">
            <v>2004</v>
          </cell>
          <cell r="R72" t="str">
            <v>Hµn ®iÖn</v>
          </cell>
          <cell r="S72" t="str">
            <v>CNKT L¾p m¸y 2</v>
          </cell>
          <cell r="U72" t="str">
            <v>H­ng Xu©n - H­ng Nguyªn - NghÖ An</v>
          </cell>
          <cell r="V72" t="str">
            <v>H­ng Xu©n - H­ng Nguyªn - NghÖ An</v>
          </cell>
          <cell r="AO72">
            <v>100000</v>
          </cell>
        </row>
        <row r="73">
          <cell r="B73" t="str">
            <v>Vâ V¨n Ph­¬ng</v>
          </cell>
          <cell r="C73" t="str">
            <v>B¬m n­íc ®Çu hÇm</v>
          </cell>
          <cell r="D73" t="str">
            <v>NH</v>
          </cell>
          <cell r="E73" t="str">
            <v>NH</v>
          </cell>
          <cell r="J73">
            <v>37677</v>
          </cell>
          <cell r="K73" t="str">
            <v>L§PT</v>
          </cell>
          <cell r="L73">
            <v>1.35</v>
          </cell>
          <cell r="M73">
            <v>1</v>
          </cell>
          <cell r="N73">
            <v>1</v>
          </cell>
          <cell r="O73" t="str">
            <v>A6</v>
          </cell>
          <cell r="P73">
            <v>2003</v>
          </cell>
          <cell r="R73" t="str">
            <v xml:space="preserve">Lao ®éng phæ th«ng </v>
          </cell>
          <cell r="S73" t="str">
            <v xml:space="preserve">Lao ®éng phæ th«ng </v>
          </cell>
          <cell r="U73" t="str">
            <v>Nam Kim - Nam §µn - NghÖ An</v>
          </cell>
          <cell r="V73" t="str">
            <v>Nam Kim - Nam §µn - NghÖ an</v>
          </cell>
          <cell r="W73" t="str">
            <v>XL A V­¬ng</v>
          </cell>
          <cell r="AO73">
            <v>100000</v>
          </cell>
        </row>
        <row r="74">
          <cell r="B74" t="str">
            <v>Ca II</v>
          </cell>
        </row>
        <row r="75">
          <cell r="B75" t="str">
            <v>TrÞnh V¨n Loan</v>
          </cell>
          <cell r="C75" t="str">
            <v>§éi tr­ëng</v>
          </cell>
          <cell r="D75" t="str">
            <v>DH</v>
          </cell>
          <cell r="E75" t="str">
            <v>KTH</v>
          </cell>
          <cell r="J75">
            <v>38047</v>
          </cell>
          <cell r="K75" t="str">
            <v>L§PT</v>
          </cell>
          <cell r="L75">
            <v>1.35</v>
          </cell>
          <cell r="M75">
            <v>1</v>
          </cell>
          <cell r="N75">
            <v>1</v>
          </cell>
          <cell r="O75" t="str">
            <v>A6</v>
          </cell>
          <cell r="P75">
            <v>2004</v>
          </cell>
          <cell r="R75" t="str">
            <v xml:space="preserve">Lao ®éng phæ th«ng </v>
          </cell>
          <cell r="S75" t="str">
            <v xml:space="preserve">Lao ®éng phæ th«ng </v>
          </cell>
          <cell r="U75" t="str">
            <v xml:space="preserve">DiÔn Mü - DiÔn Ch©u - NghÖ An </v>
          </cell>
          <cell r="V75" t="str">
            <v xml:space="preserve">DiÔn Mü - DiÔn Ch©u - NghÖ An </v>
          </cell>
          <cell r="W75" t="str">
            <v>XL A V­¬ng</v>
          </cell>
          <cell r="AO75">
            <v>1000000</v>
          </cell>
        </row>
        <row r="76">
          <cell r="B76" t="str">
            <v xml:space="preserve">NguyÔn Quang T×nh </v>
          </cell>
          <cell r="C76" t="str">
            <v>§éi phã - KthuËt ca</v>
          </cell>
          <cell r="D76" t="str">
            <v>NH</v>
          </cell>
          <cell r="E76" t="str">
            <v>NH</v>
          </cell>
          <cell r="J76">
            <v>38193</v>
          </cell>
          <cell r="K76" t="str">
            <v>TC</v>
          </cell>
          <cell r="L76">
            <v>1.46</v>
          </cell>
          <cell r="M76">
            <v>1</v>
          </cell>
          <cell r="N76">
            <v>4</v>
          </cell>
          <cell r="O76" t="str">
            <v>L-DN</v>
          </cell>
          <cell r="P76">
            <v>2004</v>
          </cell>
          <cell r="R76" t="str">
            <v>XD CÇu ®­êng</v>
          </cell>
          <cell r="S76" t="str">
            <v>C§ GTVT</v>
          </cell>
          <cell r="T76">
            <v>2003</v>
          </cell>
          <cell r="U76" t="str">
            <v>Quúnh DÞ - Quúnh L­u - NghÖ An</v>
          </cell>
          <cell r="V76" t="str">
            <v>Quúnh DÞ - Quúnh L­u - NghÖ An</v>
          </cell>
          <cell r="W76" t="str">
            <v>XL A V­¬ng</v>
          </cell>
          <cell r="AO76">
            <v>100000</v>
          </cell>
        </row>
        <row r="77">
          <cell r="B77" t="str">
            <v>Lª V¨n Hoan</v>
          </cell>
          <cell r="C77" t="str">
            <v>VËn hµnh cµo v¬</v>
          </cell>
          <cell r="D77" t="str">
            <v>DH</v>
          </cell>
          <cell r="E77" t="str">
            <v>KTH</v>
          </cell>
          <cell r="F77" t="str">
            <v>BHXH</v>
          </cell>
          <cell r="G77">
            <v>6600394431</v>
          </cell>
          <cell r="H77" t="str">
            <v>BHXH</v>
          </cell>
          <cell r="J77">
            <v>34394</v>
          </cell>
          <cell r="K77" t="str">
            <v>SC</v>
          </cell>
          <cell r="L77">
            <v>2.84</v>
          </cell>
          <cell r="M77">
            <v>6</v>
          </cell>
          <cell r="N77">
            <v>2</v>
          </cell>
          <cell r="O77" t="str">
            <v>A.6</v>
          </cell>
          <cell r="P77">
            <v>2003</v>
          </cell>
          <cell r="R77" t="str">
            <v>L¸i m¸y ®µo</v>
          </cell>
          <cell r="S77" t="str">
            <v xml:space="preserve">Tr­êng c¬ giíi III </v>
          </cell>
          <cell r="U77" t="str">
            <v>H­ng Xu©n - H­ng Nguyªn - NghÖ An</v>
          </cell>
          <cell r="V77" t="str">
            <v>NghÜa H­ng - NghÜa §µn - NghÖ An</v>
          </cell>
          <cell r="W77" t="str">
            <v>H¶i V©n</v>
          </cell>
          <cell r="Y77" t="str">
            <v>Kh«ng</v>
          </cell>
          <cell r="AI77">
            <v>823600</v>
          </cell>
          <cell r="AL77">
            <v>823600</v>
          </cell>
          <cell r="AM77">
            <v>823600</v>
          </cell>
          <cell r="AO77">
            <v>300000</v>
          </cell>
        </row>
        <row r="78">
          <cell r="B78" t="str">
            <v>NguyÔn TiÕn S¬n</v>
          </cell>
          <cell r="C78" t="str">
            <v>Phô Cµo v¬</v>
          </cell>
          <cell r="D78" t="str">
            <v>NH</v>
          </cell>
          <cell r="E78" t="str">
            <v>NH</v>
          </cell>
          <cell r="J78">
            <v>38047</v>
          </cell>
          <cell r="K78" t="str">
            <v>L§PT</v>
          </cell>
          <cell r="L78">
            <v>1.35</v>
          </cell>
          <cell r="M78">
            <v>1</v>
          </cell>
          <cell r="N78">
            <v>1</v>
          </cell>
          <cell r="O78" t="str">
            <v>A.6</v>
          </cell>
          <cell r="P78">
            <v>2004</v>
          </cell>
          <cell r="R78" t="str">
            <v xml:space="preserve">Lao ®éng phæ th«ng </v>
          </cell>
          <cell r="S78" t="str">
            <v xml:space="preserve">Lao ®éng phæ th«ng </v>
          </cell>
          <cell r="U78" t="str">
            <v>Th¹ch S¬n - Th¹ch Hµ - Hµ TÜnh</v>
          </cell>
          <cell r="V78" t="str">
            <v>Th¹ch S¬n - Th¹ch Hµ - Hµ TÜnh</v>
          </cell>
          <cell r="W78" t="str">
            <v>XL A V­¬ng</v>
          </cell>
          <cell r="AO78">
            <v>100000</v>
          </cell>
        </row>
        <row r="79">
          <cell r="B79" t="str">
            <v>Ph¹m V¨n §ång</v>
          </cell>
          <cell r="C79" t="str">
            <v>VH cµo v¬</v>
          </cell>
          <cell r="D79" t="str">
            <v>NH</v>
          </cell>
          <cell r="E79" t="str">
            <v>NH</v>
          </cell>
          <cell r="J79">
            <v>38193</v>
          </cell>
          <cell r="K79" t="str">
            <v>SC</v>
          </cell>
          <cell r="L79">
            <v>1.72</v>
          </cell>
          <cell r="M79" t="str">
            <v>3</v>
          </cell>
          <cell r="N79" t="str">
            <v>2</v>
          </cell>
          <cell r="O79" t="str">
            <v>A6</v>
          </cell>
          <cell r="P79">
            <v>2004</v>
          </cell>
          <cell r="R79" t="str">
            <v>L¸i m¸y ®µo</v>
          </cell>
          <cell r="S79" t="str">
            <v>TC C¬ giíi</v>
          </cell>
          <cell r="U79" t="str">
            <v>H­ng Xu©n - H­ng Nguyªn - NghÖ An</v>
          </cell>
          <cell r="V79" t="str">
            <v>H­ng Xu©n - H­ng Nguyªn - NghÖ An</v>
          </cell>
          <cell r="W79" t="str">
            <v>XL A V­¬ng</v>
          </cell>
          <cell r="X79" t="str">
            <v>§/c Dòng A Vó¬ng</v>
          </cell>
          <cell r="AO79">
            <v>100000</v>
          </cell>
        </row>
        <row r="80">
          <cell r="B80" t="str">
            <v>Lª Quang Nam</v>
          </cell>
          <cell r="C80" t="str">
            <v>Phô Cµo v¬</v>
          </cell>
          <cell r="D80" t="str">
            <v>NH</v>
          </cell>
          <cell r="E80" t="str">
            <v>NH</v>
          </cell>
          <cell r="J80">
            <v>38047</v>
          </cell>
          <cell r="K80" t="str">
            <v>L§PT</v>
          </cell>
          <cell r="L80">
            <v>1.35</v>
          </cell>
          <cell r="M80">
            <v>1</v>
          </cell>
          <cell r="N80">
            <v>1</v>
          </cell>
          <cell r="O80" t="str">
            <v>A.6</v>
          </cell>
          <cell r="P80">
            <v>2004</v>
          </cell>
          <cell r="R80" t="str">
            <v xml:space="preserve">Lao ®«ng phæ th«ng </v>
          </cell>
          <cell r="S80" t="str">
            <v xml:space="preserve">Lao ®«ng phæ th«ng </v>
          </cell>
          <cell r="U80" t="str">
            <v>Hïng S¬n - TÜnh Gia - Thanh Ho¸</v>
          </cell>
          <cell r="V80" t="str">
            <v>Hïng S¬n - TÜnh Gia - Thanh Ho¸</v>
          </cell>
          <cell r="W80" t="str">
            <v>XL A V­¬ng</v>
          </cell>
          <cell r="AO80">
            <v>100000</v>
          </cell>
        </row>
        <row r="81">
          <cell r="B81" t="str">
            <v>NguyÔn V¨n C­êng</v>
          </cell>
          <cell r="C81" t="str">
            <v xml:space="preserve">C«ng nh©n </v>
          </cell>
          <cell r="D81" t="str">
            <v>NH</v>
          </cell>
          <cell r="E81" t="str">
            <v>NH</v>
          </cell>
          <cell r="J81" t="str">
            <v>11-04</v>
          </cell>
          <cell r="K81" t="str">
            <v>L§PT</v>
          </cell>
          <cell r="L81">
            <v>1.35</v>
          </cell>
          <cell r="M81">
            <v>1</v>
          </cell>
          <cell r="N81">
            <v>1</v>
          </cell>
          <cell r="O81" t="str">
            <v>A6</v>
          </cell>
          <cell r="P81">
            <v>2004</v>
          </cell>
          <cell r="R81" t="str">
            <v>Lao ®éng PT</v>
          </cell>
          <cell r="S81" t="str">
            <v>Lao ®éng PT</v>
          </cell>
          <cell r="U81" t="str">
            <v>H­ng TiÕn - H­ng Nguyªn - NghÖ An</v>
          </cell>
          <cell r="V81" t="str">
            <v>H­ng TiÕn - H­ng Nguyªn - NghÖ An</v>
          </cell>
          <cell r="W81" t="str">
            <v>XL A V­¬ng</v>
          </cell>
          <cell r="AO81">
            <v>100000</v>
          </cell>
        </row>
        <row r="82">
          <cell r="B82" t="str">
            <v>NguyÔn Tµi MËu</v>
          </cell>
          <cell r="C82" t="str">
            <v>L¸i xe</v>
          </cell>
          <cell r="D82" t="str">
            <v>DH</v>
          </cell>
          <cell r="E82" t="str">
            <v>KTH</v>
          </cell>
          <cell r="F82" t="str">
            <v>BHXH</v>
          </cell>
          <cell r="G82">
            <v>6602394995</v>
          </cell>
          <cell r="J82">
            <v>35490</v>
          </cell>
          <cell r="K82" t="str">
            <v>SC</v>
          </cell>
          <cell r="L82">
            <v>2.2999999999999998</v>
          </cell>
          <cell r="M82">
            <v>2</v>
          </cell>
          <cell r="N82">
            <v>2</v>
          </cell>
          <cell r="O82" t="str">
            <v>B.15</v>
          </cell>
          <cell r="P82">
            <v>2004</v>
          </cell>
          <cell r="R82" t="str">
            <v>L¸i xe</v>
          </cell>
          <cell r="S82" t="str">
            <v>L¸i xe Qu©n Khu III</v>
          </cell>
          <cell r="U82" t="str">
            <v xml:space="preserve">Yªn M¹c - Yªn M« - Ninh B×nh </v>
          </cell>
          <cell r="V82" t="str">
            <v xml:space="preserve">Tam §iÖp - Nam S¬n - Ninh B×nh </v>
          </cell>
          <cell r="W82" t="str">
            <v>XL A V­¬ng</v>
          </cell>
          <cell r="AO82">
            <v>300000</v>
          </cell>
        </row>
        <row r="83">
          <cell r="B83" t="str">
            <v>NguyÔn H÷u Phó</v>
          </cell>
          <cell r="C83" t="str">
            <v>L¸i xe Huyndai</v>
          </cell>
          <cell r="D83" t="str">
            <v>DH</v>
          </cell>
          <cell r="E83" t="str">
            <v>KTH</v>
          </cell>
          <cell r="J83">
            <v>37438</v>
          </cell>
          <cell r="K83" t="str">
            <v>SC</v>
          </cell>
          <cell r="L83">
            <v>1.92</v>
          </cell>
          <cell r="M83">
            <v>1</v>
          </cell>
          <cell r="N83">
            <v>3</v>
          </cell>
          <cell r="O83" t="str">
            <v>B.15</v>
          </cell>
          <cell r="P83">
            <v>2002</v>
          </cell>
          <cell r="R83" t="str">
            <v xml:space="preserve">L¸i xe </v>
          </cell>
          <cell r="S83" t="str">
            <v>TT D¹y nghÒ HV AN</v>
          </cell>
          <cell r="T83">
            <v>2002</v>
          </cell>
          <cell r="U83" t="str">
            <v>Th¹ch S¬n - Th¹ch Hµ - Hµ TÜnh</v>
          </cell>
          <cell r="V83" t="str">
            <v>Th¹ch S¬n - Th¹ch Hµ - Hµ TÜnh</v>
          </cell>
          <cell r="W83" t="str">
            <v>XL A V­¬ng</v>
          </cell>
          <cell r="Y83" t="str">
            <v>Kh«ng</v>
          </cell>
          <cell r="AI83">
            <v>556800</v>
          </cell>
          <cell r="AL83">
            <v>100000</v>
          </cell>
          <cell r="AM83">
            <v>556800</v>
          </cell>
          <cell r="AO83">
            <v>300000</v>
          </cell>
        </row>
        <row r="84">
          <cell r="B84" t="str">
            <v>NguyÔn V¨n QuyÒn</v>
          </cell>
          <cell r="C84" t="str">
            <v xml:space="preserve">C«ng nh©n </v>
          </cell>
          <cell r="D84" t="str">
            <v>NH</v>
          </cell>
          <cell r="E84" t="str">
            <v>NH</v>
          </cell>
          <cell r="J84" t="str">
            <v>11-04</v>
          </cell>
          <cell r="K84" t="str">
            <v>L§PT</v>
          </cell>
          <cell r="L84">
            <v>1.35</v>
          </cell>
          <cell r="M84">
            <v>1</v>
          </cell>
          <cell r="N84">
            <v>1</v>
          </cell>
          <cell r="O84" t="str">
            <v>A6</v>
          </cell>
          <cell r="P84">
            <v>2004</v>
          </cell>
          <cell r="R84" t="str">
            <v>Lao ®éng PT</v>
          </cell>
          <cell r="S84" t="str">
            <v>Lao ®éng PT</v>
          </cell>
          <cell r="U84" t="str">
            <v>An Gio - Gio Linh - Qu¶ng TrÞ</v>
          </cell>
          <cell r="V84" t="str">
            <v>An Gio - Gio Linh - Qu¶ng TrÞ</v>
          </cell>
          <cell r="W84" t="str">
            <v>XL A V­¬ng</v>
          </cell>
          <cell r="AO84">
            <v>100000</v>
          </cell>
        </row>
        <row r="85">
          <cell r="B85" t="str">
            <v>D­ Xu©n DiÖu</v>
          </cell>
          <cell r="C85" t="str">
            <v xml:space="preserve">L¸i xe </v>
          </cell>
          <cell r="D85" t="str">
            <v>DH</v>
          </cell>
          <cell r="E85" t="str">
            <v>KTH</v>
          </cell>
          <cell r="F85" t="str">
            <v>BHXH</v>
          </cell>
          <cell r="H85" t="str">
            <v>BHXH</v>
          </cell>
          <cell r="J85">
            <v>35886</v>
          </cell>
          <cell r="K85" t="str">
            <v>SC</v>
          </cell>
          <cell r="L85">
            <v>2.4</v>
          </cell>
          <cell r="M85">
            <v>2</v>
          </cell>
          <cell r="N85">
            <v>3</v>
          </cell>
          <cell r="O85" t="str">
            <v>B.15</v>
          </cell>
          <cell r="P85">
            <v>2002</v>
          </cell>
          <cell r="R85" t="str">
            <v>L¸i xe</v>
          </cell>
          <cell r="S85" t="str">
            <v>KT Ph¸o binh</v>
          </cell>
          <cell r="T85">
            <v>1996</v>
          </cell>
          <cell r="U85" t="str">
            <v>H­ng Xu©n - H­ng Nguyªn - NghÖ An</v>
          </cell>
          <cell r="V85" t="str">
            <v>H­ng Xu©n - H­ng Nguyªn - NghÖ An</v>
          </cell>
          <cell r="W85" t="str">
            <v>§HCM</v>
          </cell>
          <cell r="AI85">
            <v>0</v>
          </cell>
          <cell r="AO85">
            <v>300000</v>
          </cell>
        </row>
        <row r="86">
          <cell r="B86" t="str">
            <v xml:space="preserve">NguyÔn §øc §oµi </v>
          </cell>
          <cell r="C86" t="str">
            <v>§iÖn n­íc, th«ng giã</v>
          </cell>
          <cell r="D86" t="str">
            <v>DH</v>
          </cell>
          <cell r="E86" t="str">
            <v>KTH</v>
          </cell>
          <cell r="J86">
            <v>38051</v>
          </cell>
          <cell r="K86" t="str">
            <v>SC</v>
          </cell>
          <cell r="L86">
            <v>1.62</v>
          </cell>
          <cell r="M86">
            <v>3</v>
          </cell>
          <cell r="N86">
            <v>1</v>
          </cell>
          <cell r="O86" t="str">
            <v>A.6</v>
          </cell>
          <cell r="P86">
            <v>2004</v>
          </cell>
          <cell r="R86" t="str">
            <v>§iÖn XN &amp; DD</v>
          </cell>
          <cell r="S86" t="str">
            <v xml:space="preserve">C§SP Kü ThuËt Vinh </v>
          </cell>
          <cell r="T86">
            <v>2003</v>
          </cell>
          <cell r="U86" t="str">
            <v xml:space="preserve">Quúnh Liªn - Quúnh L­u - NhgÖ An </v>
          </cell>
          <cell r="V86" t="str">
            <v xml:space="preserve">Quúnh Liªn - Quúnh L­u - NhgÖ An </v>
          </cell>
          <cell r="W86" t="str">
            <v>XL A V­¬ng</v>
          </cell>
          <cell r="AO86">
            <v>300000</v>
          </cell>
        </row>
        <row r="87">
          <cell r="B87" t="str">
            <v xml:space="preserve">D­¬ng V¨n H¹nh </v>
          </cell>
          <cell r="C87" t="str">
            <v>§iÖn n­íc, th«ng giã</v>
          </cell>
          <cell r="D87" t="str">
            <v>DH</v>
          </cell>
          <cell r="E87" t="str">
            <v>KTH</v>
          </cell>
          <cell r="J87">
            <v>36557</v>
          </cell>
          <cell r="K87" t="str">
            <v>L§PT</v>
          </cell>
          <cell r="L87">
            <v>1.72</v>
          </cell>
          <cell r="M87">
            <v>3</v>
          </cell>
          <cell r="N87">
            <v>2</v>
          </cell>
          <cell r="O87" t="str">
            <v>A.6</v>
          </cell>
          <cell r="P87">
            <v>2003</v>
          </cell>
          <cell r="R87" t="str">
            <v>Lao ®éng phæ th«ng</v>
          </cell>
          <cell r="S87" t="str">
            <v>Lao ®éng phæ th«ng</v>
          </cell>
          <cell r="U87" t="str">
            <v>Néi Hoµng - Yªn Dòng - Hµ B¾c</v>
          </cell>
          <cell r="V87" t="str">
            <v>Néi Hoµng - Yªn Dòng - Hµ B¾c</v>
          </cell>
          <cell r="W87" t="str">
            <v>BM A V­¬ng</v>
          </cell>
          <cell r="Y87" t="str">
            <v>Kh«ng</v>
          </cell>
          <cell r="AI87">
            <v>0</v>
          </cell>
          <cell r="AL87">
            <v>0</v>
          </cell>
          <cell r="AM87">
            <v>0</v>
          </cell>
          <cell r="AO87">
            <v>300000</v>
          </cell>
        </row>
        <row r="88">
          <cell r="B88" t="str">
            <v>T« V¨n CÇn</v>
          </cell>
          <cell r="C88" t="str">
            <v>B¬m n­íc ®Çu hÇm</v>
          </cell>
          <cell r="D88" t="str">
            <v>NH</v>
          </cell>
          <cell r="E88" t="str">
            <v>NH</v>
          </cell>
          <cell r="J88">
            <v>38083</v>
          </cell>
          <cell r="K88" t="str">
            <v>L§PT</v>
          </cell>
          <cell r="L88">
            <v>1.18</v>
          </cell>
          <cell r="M88">
            <v>3</v>
          </cell>
          <cell r="N88">
            <v>6</v>
          </cell>
          <cell r="O88" t="str">
            <v>L-DN</v>
          </cell>
          <cell r="P88">
            <v>2004</v>
          </cell>
          <cell r="R88" t="str">
            <v xml:space="preserve">Lao ®éng phæ th«ng </v>
          </cell>
          <cell r="S88" t="str">
            <v xml:space="preserve">Lao ®éng phæ th«ng </v>
          </cell>
          <cell r="U88" t="str">
            <v>V¨n Lang - H­ng Hµ - Th¸i B×nh</v>
          </cell>
          <cell r="V88" t="str">
            <v>V¨n Lang - H­ng Hµ - Th¸i B×nh</v>
          </cell>
          <cell r="W88" t="str">
            <v>CT HCM</v>
          </cell>
          <cell r="AO88">
            <v>100000</v>
          </cell>
        </row>
        <row r="89">
          <cell r="B89" t="str">
            <v>Ca III</v>
          </cell>
        </row>
        <row r="90">
          <cell r="B90" t="str">
            <v xml:space="preserve">TrÇn V¨n Ph­îng </v>
          </cell>
          <cell r="C90" t="str">
            <v>§éi tr­ëng</v>
          </cell>
          <cell r="D90" t="str">
            <v>DH</v>
          </cell>
          <cell r="E90" t="str">
            <v>KTH</v>
          </cell>
          <cell r="J90">
            <v>38047</v>
          </cell>
          <cell r="K90" t="str">
            <v>L§PT</v>
          </cell>
          <cell r="L90">
            <v>1.35</v>
          </cell>
          <cell r="M90">
            <v>1</v>
          </cell>
          <cell r="N90">
            <v>1</v>
          </cell>
          <cell r="O90" t="str">
            <v>A6</v>
          </cell>
          <cell r="P90">
            <v>2004</v>
          </cell>
          <cell r="R90" t="str">
            <v xml:space="preserve">Lao ®éng phæ th«ng </v>
          </cell>
          <cell r="S90" t="str">
            <v xml:space="preserve">Lao ®éng phæ th«ng </v>
          </cell>
          <cell r="U90" t="str">
            <v xml:space="preserve">VÜnh Phó - Phong Ch©u - Phó Thä </v>
          </cell>
          <cell r="V90" t="str">
            <v xml:space="preserve">VÜnh Phó - Phong Ch©u - Phó Thä </v>
          </cell>
          <cell r="W90" t="str">
            <v>XL A V­¬ng</v>
          </cell>
          <cell r="AO90">
            <v>1000000</v>
          </cell>
        </row>
        <row r="91">
          <cell r="B91" t="str">
            <v>NguyÔn Quang Minh</v>
          </cell>
          <cell r="C91" t="str">
            <v>§éi phã - KthuËt ca</v>
          </cell>
          <cell r="D91" t="str">
            <v>DH</v>
          </cell>
          <cell r="E91" t="str">
            <v>KTH</v>
          </cell>
          <cell r="J91" t="str">
            <v>06-04</v>
          </cell>
          <cell r="K91" t="str">
            <v>§H</v>
          </cell>
          <cell r="L91">
            <v>1.78</v>
          </cell>
          <cell r="M91">
            <v>1</v>
          </cell>
          <cell r="N91">
            <v>3</v>
          </cell>
          <cell r="O91" t="str">
            <v>L-DN</v>
          </cell>
          <cell r="P91">
            <v>2004</v>
          </cell>
          <cell r="R91" t="str">
            <v>KS C«ng Tr×nh</v>
          </cell>
          <cell r="S91" t="str">
            <v>§H Thuû Lîi</v>
          </cell>
          <cell r="T91">
            <v>2004</v>
          </cell>
          <cell r="U91" t="str">
            <v>Quúnh DÞ - Quúnh L­u - NghÖ An</v>
          </cell>
          <cell r="V91" t="str">
            <v>Lª Lîi - Thµnh Phè Vinh - NghÖ An</v>
          </cell>
          <cell r="W91" t="str">
            <v>XL A V­¬ng</v>
          </cell>
          <cell r="Y91" t="str">
            <v>Kh«ng</v>
          </cell>
          <cell r="AO91">
            <v>300000</v>
          </cell>
        </row>
        <row r="92">
          <cell r="B92" t="str">
            <v>NguyÔn Thanh H­¬ng</v>
          </cell>
          <cell r="C92" t="str">
            <v>VËn hµnh Khoan</v>
          </cell>
          <cell r="D92" t="str">
            <v>NH</v>
          </cell>
          <cell r="E92" t="str">
            <v>NH</v>
          </cell>
          <cell r="J92" t="str">
            <v>04-04</v>
          </cell>
          <cell r="K92" t="str">
            <v>TC</v>
          </cell>
          <cell r="L92">
            <v>1.62</v>
          </cell>
          <cell r="M92">
            <v>3</v>
          </cell>
          <cell r="N92">
            <v>1</v>
          </cell>
          <cell r="O92" t="str">
            <v>A.6</v>
          </cell>
          <cell r="P92">
            <v>2004</v>
          </cell>
          <cell r="R92" t="str">
            <v>V H M¸y Xóc g¹t</v>
          </cell>
          <cell r="S92" t="str">
            <v>Trung Häc CN III</v>
          </cell>
          <cell r="U92" t="str">
            <v xml:space="preserve">§ång QuÕ - LËp Th¹ch - VÜnh Phóc </v>
          </cell>
          <cell r="V92" t="str">
            <v xml:space="preserve">§ång QuÕ - LËp Th¹ch - VÜnh Phóc </v>
          </cell>
          <cell r="W92" t="str">
            <v>XL A V­¬ng</v>
          </cell>
          <cell r="X92" t="str">
            <v>®/c Vinh L¸i xe</v>
          </cell>
          <cell r="AO92">
            <v>100000</v>
          </cell>
        </row>
        <row r="93">
          <cell r="B93" t="str">
            <v>§Æng TuÊn Anh</v>
          </cell>
          <cell r="C93" t="str">
            <v>Phô cµo v¬</v>
          </cell>
          <cell r="D93" t="str">
            <v>NH</v>
          </cell>
          <cell r="E93" t="str">
            <v>NH</v>
          </cell>
          <cell r="J93">
            <v>38193</v>
          </cell>
          <cell r="K93" t="str">
            <v>SC</v>
          </cell>
          <cell r="L93">
            <v>1.72</v>
          </cell>
          <cell r="M93">
            <v>3</v>
          </cell>
          <cell r="N93">
            <v>2</v>
          </cell>
          <cell r="O93" t="str">
            <v>A6</v>
          </cell>
          <cell r="P93">
            <v>2004</v>
          </cell>
          <cell r="R93" t="str">
            <v>L¸i m¸y xóc</v>
          </cell>
          <cell r="S93" t="str">
            <v>KThuËt &amp; NVGTVT</v>
          </cell>
          <cell r="T93">
            <v>2004</v>
          </cell>
          <cell r="U93" t="str">
            <v>T¶n Hång - Ba V× - hµ T©y</v>
          </cell>
          <cell r="V93" t="str">
            <v>T¶n Hång - Ba V× - Hµ T©y</v>
          </cell>
          <cell r="W93" t="str">
            <v>XL A V­¬ng</v>
          </cell>
          <cell r="X93" t="str">
            <v>§/c Minh KHo¹ch</v>
          </cell>
          <cell r="AO93">
            <v>100000</v>
          </cell>
        </row>
        <row r="94">
          <cell r="B94" t="str">
            <v xml:space="preserve">NguyÔn Do·n §øc </v>
          </cell>
          <cell r="C94" t="str">
            <v>Phô cµo v¬</v>
          </cell>
          <cell r="D94" t="str">
            <v>NH</v>
          </cell>
          <cell r="E94" t="str">
            <v>NH</v>
          </cell>
          <cell r="J94">
            <v>38193</v>
          </cell>
          <cell r="K94" t="str">
            <v>L§PT</v>
          </cell>
          <cell r="L94">
            <v>1.35</v>
          </cell>
          <cell r="M94">
            <v>1</v>
          </cell>
          <cell r="N94">
            <v>1</v>
          </cell>
          <cell r="O94" t="str">
            <v>A6</v>
          </cell>
          <cell r="P94">
            <v>2004</v>
          </cell>
          <cell r="R94" t="str">
            <v xml:space="preserve">Lao ®«ng phæ th«ng </v>
          </cell>
          <cell r="S94" t="str">
            <v xml:space="preserve">Lao ®éng phæ th«ng </v>
          </cell>
          <cell r="U94" t="str">
            <v>Th¹ch S¬n - Th¹ch Hµ - Hµ TÜnh</v>
          </cell>
          <cell r="V94" t="str">
            <v>Th¹ch S¬n - Th¹ch Hµ - Hµ TÜnh</v>
          </cell>
          <cell r="W94" t="str">
            <v>XL A V­¬ng</v>
          </cell>
          <cell r="X94" t="str">
            <v>2// TiÕn Hïng</v>
          </cell>
          <cell r="AO94">
            <v>100000</v>
          </cell>
        </row>
        <row r="95">
          <cell r="B95" t="str">
            <v>Tèng V¨n Hïng</v>
          </cell>
          <cell r="C95" t="str">
            <v>Phô cµo v¬</v>
          </cell>
          <cell r="D95" t="str">
            <v>NH</v>
          </cell>
          <cell r="E95" t="str">
            <v>NH</v>
          </cell>
          <cell r="J95">
            <v>37712</v>
          </cell>
          <cell r="K95" t="str">
            <v>L§PT</v>
          </cell>
          <cell r="L95">
            <v>1.35</v>
          </cell>
          <cell r="M95">
            <v>1</v>
          </cell>
          <cell r="N95">
            <v>1</v>
          </cell>
          <cell r="O95" t="str">
            <v>A.6</v>
          </cell>
          <cell r="P95">
            <v>2003</v>
          </cell>
          <cell r="R95" t="str">
            <v>Lao ®éng phæ th«ng</v>
          </cell>
          <cell r="S95" t="str">
            <v>Lao ®éng phæ th«ng</v>
          </cell>
          <cell r="U95" t="str">
            <v>Tßng B¹t - Ba v× - Hµ t©y</v>
          </cell>
          <cell r="V95" t="str">
            <v>Tßng B¹t - Ba v× - Hµ t©y</v>
          </cell>
          <cell r="W95" t="str">
            <v>XL A V­¬ng</v>
          </cell>
          <cell r="Y95" t="str">
            <v>Kh«ng</v>
          </cell>
          <cell r="AI95">
            <v>391500</v>
          </cell>
          <cell r="AL95">
            <v>100000</v>
          </cell>
          <cell r="AM95">
            <v>391500</v>
          </cell>
          <cell r="AO95">
            <v>100000</v>
          </cell>
        </row>
        <row r="96">
          <cell r="B96" t="str">
            <v>NguyÔn V¨n Th­</v>
          </cell>
          <cell r="C96" t="str">
            <v xml:space="preserve">C«ng nh©n </v>
          </cell>
          <cell r="D96" t="str">
            <v>NH</v>
          </cell>
          <cell r="E96" t="str">
            <v>NH</v>
          </cell>
          <cell r="J96" t="str">
            <v>11-04</v>
          </cell>
          <cell r="K96" t="str">
            <v>L§PT</v>
          </cell>
          <cell r="L96">
            <v>1.35</v>
          </cell>
          <cell r="M96">
            <v>1</v>
          </cell>
          <cell r="N96">
            <v>1</v>
          </cell>
          <cell r="O96" t="str">
            <v>A6</v>
          </cell>
          <cell r="P96">
            <v>2004</v>
          </cell>
          <cell r="R96" t="str">
            <v>Lao ®éng PT</v>
          </cell>
          <cell r="S96" t="str">
            <v>Lao ®éng PT</v>
          </cell>
          <cell r="U96" t="str">
            <v>Hïng TiÕn - Nam ®µn - NghÖ An</v>
          </cell>
          <cell r="V96" t="str">
            <v>Hïng TiÕn - Nam ®µn - NghÖ An</v>
          </cell>
          <cell r="W96" t="str">
            <v>XL A V­¬ng</v>
          </cell>
          <cell r="AO96">
            <v>100000</v>
          </cell>
        </row>
        <row r="97">
          <cell r="B97" t="str">
            <v>NguyÔn V¨n B¶ng</v>
          </cell>
          <cell r="C97" t="str">
            <v>L¸i xe</v>
          </cell>
          <cell r="D97" t="str">
            <v>NH</v>
          </cell>
          <cell r="E97" t="str">
            <v>NH</v>
          </cell>
          <cell r="J97" t="str">
            <v>10-04</v>
          </cell>
          <cell r="K97" t="str">
            <v>SC</v>
          </cell>
          <cell r="L97">
            <v>1.7</v>
          </cell>
          <cell r="M97">
            <v>1</v>
          </cell>
          <cell r="N97">
            <v>1</v>
          </cell>
          <cell r="O97" t="str">
            <v>B.15</v>
          </cell>
          <cell r="P97">
            <v>2004</v>
          </cell>
          <cell r="R97" t="str">
            <v>L¸i xe</v>
          </cell>
          <cell r="S97" t="str">
            <v>Bé GTVT</v>
          </cell>
          <cell r="T97">
            <v>2004</v>
          </cell>
          <cell r="U97" t="str">
            <v>V¹n Yªn - V¹n Phong - B¾c Ninh</v>
          </cell>
          <cell r="V97" t="str">
            <v>V¹n Yªn - V¹n Phong - B¾c Ninh</v>
          </cell>
          <cell r="AO97">
            <v>100000</v>
          </cell>
        </row>
        <row r="98">
          <cell r="B98" t="str">
            <v xml:space="preserve">NguyÔn  Ngäc Nam </v>
          </cell>
          <cell r="C98" t="str">
            <v>Nh. c«ng</v>
          </cell>
          <cell r="D98" t="str">
            <v>NH</v>
          </cell>
          <cell r="E98" t="str">
            <v>NH</v>
          </cell>
          <cell r="J98">
            <v>36770</v>
          </cell>
          <cell r="K98" t="str">
            <v>SC</v>
          </cell>
          <cell r="L98">
            <v>1.7</v>
          </cell>
          <cell r="U98" t="str">
            <v>Xãm 7 Mü Léc - Th¸i Thuþ - Th¸i B×nh</v>
          </cell>
          <cell r="V98" t="str">
            <v>Xãm 7 Mü Léc - Th¸i Thuþ - Th¸i B×nh</v>
          </cell>
          <cell r="W98" t="str">
            <v>§éi TC HCM</v>
          </cell>
          <cell r="AO98">
            <v>100000</v>
          </cell>
        </row>
        <row r="99">
          <cell r="B99" t="str">
            <v xml:space="preserve">Vâ Biªn C­¬ng </v>
          </cell>
          <cell r="C99" t="str">
            <v>L¸i xe</v>
          </cell>
          <cell r="D99" t="str">
            <v>NH</v>
          </cell>
          <cell r="E99" t="str">
            <v>NH</v>
          </cell>
          <cell r="J99" t="str">
            <v>11-04</v>
          </cell>
          <cell r="K99" t="str">
            <v>SC</v>
          </cell>
          <cell r="L99">
            <v>1.7</v>
          </cell>
          <cell r="M99">
            <v>1</v>
          </cell>
          <cell r="N99">
            <v>1</v>
          </cell>
          <cell r="O99" t="str">
            <v>A6</v>
          </cell>
          <cell r="P99">
            <v>2004</v>
          </cell>
          <cell r="R99" t="str">
            <v>L¸i xe</v>
          </cell>
          <cell r="S99" t="str">
            <v xml:space="preserve">Tr­êng D¹y nghÒ sè 11 - VÜnh phóc </v>
          </cell>
          <cell r="T99">
            <v>2004</v>
          </cell>
          <cell r="U99" t="str">
            <v>An Gio - Gio Linh - Qu¶ng TrÞ</v>
          </cell>
          <cell r="V99" t="str">
            <v>An Gio - Gio Linh - Qu¶ng TrÞ</v>
          </cell>
          <cell r="W99" t="str">
            <v>XL A V­¬ng</v>
          </cell>
          <cell r="AO99">
            <v>100000</v>
          </cell>
        </row>
        <row r="100">
          <cell r="B100" t="str">
            <v xml:space="preserve">Ph¹m V¨n TuÊn </v>
          </cell>
          <cell r="C100" t="str">
            <v>§iÖn n­íc, th«ng giã</v>
          </cell>
          <cell r="D100" t="str">
            <v>NH</v>
          </cell>
          <cell r="E100" t="str">
            <v>NH</v>
          </cell>
          <cell r="J100">
            <v>38059</v>
          </cell>
          <cell r="K100" t="str">
            <v>TC</v>
          </cell>
          <cell r="L100">
            <v>1.62</v>
          </cell>
          <cell r="M100">
            <v>3</v>
          </cell>
          <cell r="N100">
            <v>1</v>
          </cell>
          <cell r="O100" t="str">
            <v>A1</v>
          </cell>
          <cell r="P100">
            <v>2004</v>
          </cell>
          <cell r="R100" t="str">
            <v>§iÖn CN&amp;DD</v>
          </cell>
          <cell r="S100" t="str">
            <v xml:space="preserve">TH CNC¬ ®iÖn </v>
          </cell>
          <cell r="T100">
            <v>2001</v>
          </cell>
          <cell r="U100" t="str">
            <v xml:space="preserve">Nga Thanh - Nga S¬n - Thanh Ho¸  </v>
          </cell>
          <cell r="V100" t="str">
            <v xml:space="preserve">Nga Thanh - Nga S¬n - Thanh Ho¸  </v>
          </cell>
          <cell r="W100" t="str">
            <v>XL A V­¬ng</v>
          </cell>
          <cell r="AO100">
            <v>100000</v>
          </cell>
        </row>
        <row r="101">
          <cell r="B101" t="str">
            <v xml:space="preserve">NguyÔn Träng §¹t </v>
          </cell>
          <cell r="C101" t="str">
            <v>§iÖn n­íc, th«ng giã</v>
          </cell>
          <cell r="D101" t="str">
            <v>NH</v>
          </cell>
          <cell r="E101" t="str">
            <v>NH</v>
          </cell>
          <cell r="J101">
            <v>38048</v>
          </cell>
          <cell r="K101" t="str">
            <v>L§PT</v>
          </cell>
          <cell r="L101">
            <v>1.35</v>
          </cell>
          <cell r="M101">
            <v>1</v>
          </cell>
          <cell r="N101">
            <v>1</v>
          </cell>
          <cell r="O101" t="str">
            <v>A6</v>
          </cell>
          <cell r="P101">
            <v>2004</v>
          </cell>
          <cell r="R101" t="str">
            <v xml:space="preserve">Lao ®«ng phæ th«ng </v>
          </cell>
          <cell r="S101" t="str">
            <v xml:space="preserve">Lao ®«ng phæ th«ng </v>
          </cell>
          <cell r="U101" t="str">
            <v xml:space="preserve">Xu©n Hoµ - Xu©n Tr­êng - Nam §Þnh </v>
          </cell>
          <cell r="V101" t="str">
            <v xml:space="preserve">Xu©n Hoµ - Xu©n Tr­êng - Nam §Þnh </v>
          </cell>
          <cell r="W101" t="str">
            <v>XL A V­¬ng</v>
          </cell>
          <cell r="AO101">
            <v>100000</v>
          </cell>
        </row>
        <row r="102">
          <cell r="B102" t="str">
            <v>TrÇn Minh Ch©u</v>
          </cell>
          <cell r="C102" t="str">
            <v>B¬m n­íc ®Çu hÇm</v>
          </cell>
          <cell r="D102" t="str">
            <v>NH</v>
          </cell>
          <cell r="E102" t="str">
            <v>NH</v>
          </cell>
          <cell r="J102">
            <v>37653</v>
          </cell>
          <cell r="K102" t="str">
            <v>L§PT</v>
          </cell>
          <cell r="L102">
            <v>1.18</v>
          </cell>
          <cell r="M102">
            <v>3</v>
          </cell>
          <cell r="N102">
            <v>6</v>
          </cell>
          <cell r="O102" t="str">
            <v>L-DN</v>
          </cell>
          <cell r="P102">
            <v>2003</v>
          </cell>
          <cell r="R102" t="str">
            <v xml:space="preserve">Lao ®éng phæ th«ng </v>
          </cell>
          <cell r="S102" t="str">
            <v xml:space="preserve">Lao ®éng phæ th«ng </v>
          </cell>
          <cell r="U102" t="str">
            <v>Xu©n §µi - Thanh S¬n - Phó Thä</v>
          </cell>
          <cell r="V102" t="str">
            <v>Xu©n ®µi - Thanh s¬n - Phó thä</v>
          </cell>
          <cell r="W102" t="str">
            <v>XL A V­¬ng</v>
          </cell>
          <cell r="Y102" t="str">
            <v>Kh«ng</v>
          </cell>
          <cell r="AI102">
            <v>342200</v>
          </cell>
          <cell r="AL102">
            <v>100000</v>
          </cell>
          <cell r="AM102">
            <v>342200</v>
          </cell>
          <cell r="AO102">
            <v>100000</v>
          </cell>
        </row>
        <row r="103">
          <cell r="B103" t="str">
            <v>Tæ khoan</v>
          </cell>
        </row>
        <row r="104">
          <cell r="B104" t="str">
            <v>Ph¹m V¨n H­ng</v>
          </cell>
          <cell r="C104" t="str">
            <v>Tæ tr­ëng tæ khoan</v>
          </cell>
          <cell r="D104" t="str">
            <v>NH</v>
          </cell>
          <cell r="E104" t="str">
            <v>NH</v>
          </cell>
          <cell r="J104">
            <v>38058</v>
          </cell>
          <cell r="K104" t="str">
            <v>L§PT</v>
          </cell>
          <cell r="L104">
            <v>1.35</v>
          </cell>
          <cell r="M104">
            <v>1</v>
          </cell>
          <cell r="N104">
            <v>1</v>
          </cell>
          <cell r="O104" t="str">
            <v>A6</v>
          </cell>
          <cell r="P104">
            <v>2004</v>
          </cell>
          <cell r="R104" t="str">
            <v>Lao ®éng phæ th«ng</v>
          </cell>
          <cell r="U104" t="str">
            <v>H­ng Xu©n - H­ng Nguyªn - NghÖ An</v>
          </cell>
          <cell r="V104" t="str">
            <v>H­ng Xu©n - H­ng Nguyªn - NghÖ An</v>
          </cell>
          <cell r="W104" t="str">
            <v>XL A V­¬ng</v>
          </cell>
          <cell r="AO104">
            <v>1000000</v>
          </cell>
        </row>
        <row r="105">
          <cell r="B105" t="str">
            <v>NguyÔn V¨n HËu</v>
          </cell>
          <cell r="C105" t="str">
            <v>Nh©n viªn</v>
          </cell>
          <cell r="D105" t="str">
            <v>NH</v>
          </cell>
          <cell r="E105" t="str">
            <v>NH</v>
          </cell>
          <cell r="J105">
            <v>37691</v>
          </cell>
          <cell r="K105" t="str">
            <v>SC</v>
          </cell>
          <cell r="L105">
            <v>1.72</v>
          </cell>
          <cell r="M105">
            <v>3</v>
          </cell>
          <cell r="N105">
            <v>2</v>
          </cell>
          <cell r="O105" t="str">
            <v>A6</v>
          </cell>
          <cell r="P105">
            <v>2003</v>
          </cell>
          <cell r="R105" t="str">
            <v>L¸i M¸y ®µo</v>
          </cell>
          <cell r="U105" t="str">
            <v>Th¸i Phóc - Th¸i Thuþ - Th¸i B×nh</v>
          </cell>
          <cell r="V105" t="str">
            <v>Th¸i Phóc - Th¸i Thuþ - Th¸i B×nh</v>
          </cell>
          <cell r="W105" t="str">
            <v>XL A V­¬ng</v>
          </cell>
          <cell r="AO105">
            <v>100000</v>
          </cell>
        </row>
        <row r="106">
          <cell r="B106" t="str">
            <v>Vò Xu©n Phi</v>
          </cell>
          <cell r="C106" t="str">
            <v>Khoan chÝnh</v>
          </cell>
          <cell r="D106" t="str">
            <v>DH</v>
          </cell>
          <cell r="E106" t="str">
            <v>KTH</v>
          </cell>
          <cell r="F106" t="str">
            <v>BHXH</v>
          </cell>
          <cell r="H106" t="str">
            <v>BHXH</v>
          </cell>
          <cell r="J106">
            <v>35521</v>
          </cell>
          <cell r="K106" t="str">
            <v>TC</v>
          </cell>
          <cell r="L106">
            <v>2.65</v>
          </cell>
          <cell r="M106">
            <v>5</v>
          </cell>
          <cell r="N106">
            <v>3</v>
          </cell>
          <cell r="O106" t="str">
            <v>A4</v>
          </cell>
          <cell r="P106">
            <v>2004</v>
          </cell>
          <cell r="R106" t="str">
            <v>Thî Khoan</v>
          </cell>
          <cell r="S106" t="str">
            <v>CT Hµm ThuËn</v>
          </cell>
          <cell r="U106" t="str">
            <v xml:space="preserve">B¾c ThÞnh - Trùc C¸t - Nam §Þnh </v>
          </cell>
          <cell r="W106" t="str">
            <v>§ª CS DQ</v>
          </cell>
          <cell r="Y106" t="str">
            <v>Kh«ng</v>
          </cell>
          <cell r="AI106" t="e">
            <v>#REF!</v>
          </cell>
          <cell r="AL106">
            <v>100000</v>
          </cell>
          <cell r="AM106" t="e">
            <v>#REF!</v>
          </cell>
          <cell r="AO106">
            <v>1000000</v>
          </cell>
        </row>
        <row r="107">
          <cell r="B107" t="str">
            <v>TrÇn V¨n L­îng</v>
          </cell>
          <cell r="C107" t="str">
            <v>Nh©n viªn</v>
          </cell>
          <cell r="D107" t="str">
            <v>DH</v>
          </cell>
          <cell r="E107" t="str">
            <v>KTH</v>
          </cell>
          <cell r="J107">
            <v>38018</v>
          </cell>
          <cell r="K107" t="str">
            <v>SC</v>
          </cell>
          <cell r="L107">
            <v>1.72</v>
          </cell>
          <cell r="M107">
            <v>3</v>
          </cell>
          <cell r="N107">
            <v>2</v>
          </cell>
          <cell r="O107" t="str">
            <v>A.6</v>
          </cell>
          <cell r="P107">
            <v>2004</v>
          </cell>
          <cell r="R107" t="str">
            <v>L¸i m¸y ®µo</v>
          </cell>
          <cell r="U107" t="str">
            <v>Yªn Tù - Yªn Thuy - Hoµ B×nh</v>
          </cell>
          <cell r="V107" t="str">
            <v>Yªn Tù - Yªn Thuy - Hoµ B×nh</v>
          </cell>
          <cell r="W107" t="str">
            <v>XL A V­¬ng</v>
          </cell>
          <cell r="AO107">
            <v>300000</v>
          </cell>
        </row>
        <row r="108">
          <cell r="B108" t="str">
            <v xml:space="preserve">Ph¹m V¨n DuÈn </v>
          </cell>
          <cell r="C108" t="str">
            <v>Nh©n viªn</v>
          </cell>
          <cell r="D108" t="str">
            <v>NH</v>
          </cell>
          <cell r="E108" t="str">
            <v>NH</v>
          </cell>
          <cell r="J108">
            <v>38053</v>
          </cell>
          <cell r="K108" t="str">
            <v>SC</v>
          </cell>
          <cell r="L108">
            <v>1.72</v>
          </cell>
          <cell r="M108">
            <v>3</v>
          </cell>
          <cell r="N108">
            <v>2</v>
          </cell>
          <cell r="O108" t="str">
            <v>A6</v>
          </cell>
          <cell r="P108">
            <v>2004</v>
          </cell>
          <cell r="R108" t="str">
            <v xml:space="preserve">L¸i M¸y Xóc </v>
          </cell>
          <cell r="S108" t="str">
            <v>THKT&amp;PTNT Hµ tØnh</v>
          </cell>
          <cell r="T108">
            <v>2002</v>
          </cell>
          <cell r="U108" t="str">
            <v xml:space="preserve">H­ng Xu©n - H­ng Nguyªn - NghÖ An </v>
          </cell>
          <cell r="W108" t="str">
            <v>XL A V­¬ng</v>
          </cell>
          <cell r="AO108">
            <v>100000</v>
          </cell>
        </row>
        <row r="109">
          <cell r="B109" t="str">
            <v>NguyÔn §¾c C­êng</v>
          </cell>
          <cell r="C109" t="str">
            <v>Nh©n viªn</v>
          </cell>
          <cell r="D109" t="str">
            <v>DH</v>
          </cell>
          <cell r="E109" t="str">
            <v>KTH</v>
          </cell>
          <cell r="F109" t="str">
            <v>BHXH</v>
          </cell>
          <cell r="J109">
            <v>36868</v>
          </cell>
          <cell r="K109" t="str">
            <v>SC</v>
          </cell>
          <cell r="L109">
            <v>1.72</v>
          </cell>
          <cell r="M109" t="str">
            <v>3</v>
          </cell>
          <cell r="N109" t="str">
            <v>2</v>
          </cell>
          <cell r="O109" t="str">
            <v>A6</v>
          </cell>
          <cell r="P109" t="str">
            <v>2000</v>
          </cell>
          <cell r="R109" t="str">
            <v>L¸i m¸y xóc</v>
          </cell>
          <cell r="S109" t="str">
            <v>Tr­êng DT nghÒ má&amp;XD</v>
          </cell>
          <cell r="T109">
            <v>1997</v>
          </cell>
          <cell r="U109" t="str">
            <v>Hïng An - Kim §éng - H­ng Yªn</v>
          </cell>
          <cell r="V109" t="str">
            <v>Hïng An - Kim §éng - H­ng Yªn</v>
          </cell>
          <cell r="W109" t="str">
            <v>CT C¬ ®éng HV©n</v>
          </cell>
          <cell r="AO109">
            <v>300000</v>
          </cell>
        </row>
        <row r="110">
          <cell r="B110" t="str">
            <v xml:space="preserve">§éi næ m×n 3 ca </v>
          </cell>
        </row>
        <row r="111">
          <cell r="B111" t="str">
            <v>NguyÔn Sü Nam</v>
          </cell>
          <cell r="C111" t="str">
            <v>Tæ tr­áng</v>
          </cell>
          <cell r="D111" t="str">
            <v>DH</v>
          </cell>
          <cell r="E111" t="str">
            <v>KTH</v>
          </cell>
          <cell r="J111" t="str">
            <v>1996</v>
          </cell>
          <cell r="K111" t="str">
            <v>L§PT</v>
          </cell>
          <cell r="L111">
            <v>1.35</v>
          </cell>
          <cell r="M111">
            <v>1</v>
          </cell>
          <cell r="N111">
            <v>1</v>
          </cell>
          <cell r="O111" t="str">
            <v>A6</v>
          </cell>
          <cell r="P111">
            <v>2003</v>
          </cell>
          <cell r="R111" t="str">
            <v>Lao ®éng phæ th«ng</v>
          </cell>
          <cell r="S111" t="str">
            <v>Lao ®éng phæ th«ng</v>
          </cell>
          <cell r="U111" t="str">
            <v>DiÔn Mü - DiÔn Ch©u - NghÖ An</v>
          </cell>
          <cell r="V111" t="str">
            <v>DiÔn Mü - DiÔn Ch©u - NghÖ An</v>
          </cell>
          <cell r="W111" t="str">
            <v>BM A V­¬ng</v>
          </cell>
          <cell r="AO111">
            <v>500000</v>
          </cell>
        </row>
        <row r="112">
          <cell r="B112" t="str">
            <v>NguyÔn TiÕn L©m</v>
          </cell>
          <cell r="C112" t="str">
            <v>C«ng nh©n næ m×n</v>
          </cell>
          <cell r="D112" t="str">
            <v>NH</v>
          </cell>
          <cell r="E112" t="str">
            <v>NH</v>
          </cell>
          <cell r="J112">
            <v>38047</v>
          </cell>
          <cell r="K112" t="str">
            <v>L§PT</v>
          </cell>
          <cell r="L112">
            <v>1.35</v>
          </cell>
          <cell r="M112">
            <v>1</v>
          </cell>
          <cell r="N112">
            <v>1</v>
          </cell>
          <cell r="O112" t="str">
            <v>A6</v>
          </cell>
          <cell r="P112">
            <v>2004</v>
          </cell>
          <cell r="R112" t="str">
            <v xml:space="preserve">Lao ®éng phæ th«ng </v>
          </cell>
          <cell r="S112" t="str">
            <v xml:space="preserve">Lao ®éng phæ th«ng </v>
          </cell>
          <cell r="U112" t="str">
            <v>Th¹ch S¬n - Th¹ch Hµ - Hµ TÜnh</v>
          </cell>
          <cell r="V112" t="str">
            <v>Th¹ch S¬n - Th¹ch Hµ - Hµ TÜnh</v>
          </cell>
          <cell r="W112" t="str">
            <v>XL A V­¬ng</v>
          </cell>
          <cell r="AO112">
            <v>100000</v>
          </cell>
        </row>
        <row r="113">
          <cell r="B113" t="str">
            <v xml:space="preserve">Phan ViÕt Th«ng </v>
          </cell>
          <cell r="C113" t="str">
            <v>C«ng nh©n næ m×n</v>
          </cell>
          <cell r="D113" t="str">
            <v>NH</v>
          </cell>
          <cell r="E113" t="str">
            <v>NH</v>
          </cell>
          <cell r="J113" t="str">
            <v>04-04</v>
          </cell>
          <cell r="K113" t="str">
            <v>L§PT</v>
          </cell>
          <cell r="L113">
            <v>1.47</v>
          </cell>
          <cell r="M113">
            <v>1</v>
          </cell>
          <cell r="N113">
            <v>3</v>
          </cell>
          <cell r="O113" t="str">
            <v>A6</v>
          </cell>
          <cell r="P113">
            <v>2004</v>
          </cell>
          <cell r="R113" t="str">
            <v>Chøng chØ næ m×n</v>
          </cell>
          <cell r="U113" t="str">
            <v xml:space="preserve">Nam Giang - Nam §µn NghÖ An </v>
          </cell>
          <cell r="V113" t="str">
            <v xml:space="preserve">Nam Giang - Nam §µn NghÖ An </v>
          </cell>
          <cell r="W113" t="str">
            <v>Long Lxe Av­¬ng</v>
          </cell>
          <cell r="AO113">
            <v>100000</v>
          </cell>
        </row>
        <row r="114">
          <cell r="B114" t="str">
            <v>Hoµng V¨n LÖ</v>
          </cell>
          <cell r="C114" t="str">
            <v>C«ng nh©n næ m×n</v>
          </cell>
          <cell r="D114" t="str">
            <v>NH</v>
          </cell>
          <cell r="E114" t="str">
            <v>NH</v>
          </cell>
          <cell r="J114" t="str">
            <v>11-04</v>
          </cell>
          <cell r="K114" t="str">
            <v>L§PT</v>
          </cell>
          <cell r="L114">
            <v>1.35</v>
          </cell>
          <cell r="M114">
            <v>1</v>
          </cell>
          <cell r="N114">
            <v>1</v>
          </cell>
          <cell r="O114" t="str">
            <v>A6</v>
          </cell>
          <cell r="P114">
            <v>2004</v>
          </cell>
          <cell r="R114" t="str">
            <v xml:space="preserve">Lao ®éng phæ th«ng </v>
          </cell>
          <cell r="S114" t="str">
            <v xml:space="preserve">Lao ®éng phæ th«ng </v>
          </cell>
          <cell r="U114" t="str">
            <v>H­ng Xu©n - H­ng Nguyªn - NghÖ an</v>
          </cell>
          <cell r="V114" t="str">
            <v>H­ng Xu©n - H­ng Nguyªn - NghÖ an</v>
          </cell>
          <cell r="W114" t="str">
            <v>XL A V­¬ng</v>
          </cell>
          <cell r="AO114">
            <v>100000</v>
          </cell>
        </row>
        <row r="115">
          <cell r="B115" t="str">
            <v xml:space="preserve">Lª V¨n Vinh </v>
          </cell>
          <cell r="C115" t="str">
            <v>C«ng nh©n næ m×n</v>
          </cell>
          <cell r="D115" t="str">
            <v>NH</v>
          </cell>
          <cell r="E115" t="str">
            <v>NH</v>
          </cell>
          <cell r="J115">
            <v>38047</v>
          </cell>
          <cell r="K115" t="str">
            <v>L§PT</v>
          </cell>
          <cell r="L115">
            <v>1.35</v>
          </cell>
          <cell r="M115">
            <v>1</v>
          </cell>
          <cell r="N115">
            <v>1</v>
          </cell>
          <cell r="O115" t="str">
            <v>A6</v>
          </cell>
          <cell r="P115">
            <v>2004</v>
          </cell>
          <cell r="R115" t="str">
            <v xml:space="preserve">Lao ®éng phæ th«ng </v>
          </cell>
          <cell r="S115" t="str">
            <v xml:space="preserve">Lao ®éng phæ th«ng </v>
          </cell>
          <cell r="U115" t="str">
            <v xml:space="preserve">VÜnh Phóc - Phong Ch©u - Phó Thä </v>
          </cell>
          <cell r="V115" t="str">
            <v xml:space="preserve">VÜnh Phó - Phong Ch©u - Phó Thä </v>
          </cell>
          <cell r="W115" t="str">
            <v>XL A V­¬ng</v>
          </cell>
          <cell r="AO115">
            <v>100000</v>
          </cell>
        </row>
        <row r="116">
          <cell r="B116" t="str">
            <v>TrÇn ViÕt Toan</v>
          </cell>
          <cell r="C116" t="str">
            <v>C«ng nh©n næ m×n</v>
          </cell>
          <cell r="D116" t="str">
            <v>NH</v>
          </cell>
          <cell r="E116" t="str">
            <v>NH</v>
          </cell>
          <cell r="J116">
            <v>38193</v>
          </cell>
          <cell r="K116" t="str">
            <v>SC</v>
          </cell>
          <cell r="L116">
            <v>1.47</v>
          </cell>
          <cell r="M116">
            <v>1</v>
          </cell>
          <cell r="N116">
            <v>3</v>
          </cell>
          <cell r="O116" t="str">
            <v>A6</v>
          </cell>
          <cell r="P116">
            <v>2004</v>
          </cell>
          <cell r="R116" t="str">
            <v>Chøng chØ næ m×n</v>
          </cell>
          <cell r="U116" t="str">
            <v>Qu¶ng BÞ - Ch­¬ng Mü - Hµ T©y</v>
          </cell>
          <cell r="V116" t="str">
            <v>Qu¶ng BÞ - Ch­¬ng Mü - Hµ T©y</v>
          </cell>
          <cell r="W116" t="str">
            <v>XL A V­¬ng</v>
          </cell>
          <cell r="X116" t="str">
            <v>§/c Tè A V­¬ng</v>
          </cell>
          <cell r="AO116">
            <v>100000</v>
          </cell>
        </row>
        <row r="117">
          <cell r="B117" t="str">
            <v>Ph¹m V¨n Qóy</v>
          </cell>
          <cell r="C117" t="str">
            <v>C«ng nh©n næ m×n</v>
          </cell>
          <cell r="D117" t="str">
            <v>NH</v>
          </cell>
          <cell r="E117" t="str">
            <v>NH</v>
          </cell>
          <cell r="J117" t="str">
            <v>11-04</v>
          </cell>
          <cell r="K117" t="str">
            <v>L§PT</v>
          </cell>
          <cell r="L117">
            <v>1.35</v>
          </cell>
          <cell r="M117">
            <v>1</v>
          </cell>
          <cell r="N117">
            <v>1</v>
          </cell>
          <cell r="O117" t="str">
            <v>A6</v>
          </cell>
          <cell r="P117">
            <v>2004</v>
          </cell>
          <cell r="R117" t="str">
            <v>Lao ®éng PT</v>
          </cell>
          <cell r="S117" t="str">
            <v>Lao ®éng PT</v>
          </cell>
          <cell r="U117" t="str">
            <v>H­ng Xu©n - H­ng Nguyªn - NghÖ An</v>
          </cell>
          <cell r="V117" t="str">
            <v>H­ng Xu©n - H­ng Nguyªn - NghÖ An</v>
          </cell>
          <cell r="W117" t="str">
            <v>XL A V­¬ng</v>
          </cell>
          <cell r="AO117">
            <v>100000</v>
          </cell>
        </row>
        <row r="118">
          <cell r="B118" t="str">
            <v xml:space="preserve">Tæ gia cè - Bª t«ng </v>
          </cell>
        </row>
        <row r="119">
          <cell r="B119" t="str">
            <v>NguyÔn N¨ng M¹o</v>
          </cell>
          <cell r="C119" t="str">
            <v>Tæ tr­ëng</v>
          </cell>
          <cell r="D119" t="str">
            <v>NH</v>
          </cell>
          <cell r="E119" t="str">
            <v>NH</v>
          </cell>
          <cell r="J119">
            <v>38047</v>
          </cell>
          <cell r="K119" t="str">
            <v>L§PT</v>
          </cell>
          <cell r="L119">
            <v>1.35</v>
          </cell>
          <cell r="M119">
            <v>1</v>
          </cell>
          <cell r="N119">
            <v>1</v>
          </cell>
          <cell r="O119" t="str">
            <v>A6</v>
          </cell>
          <cell r="P119">
            <v>2004</v>
          </cell>
          <cell r="R119" t="str">
            <v>CN ®­êng HCM</v>
          </cell>
          <cell r="S119" t="str">
            <v>Lao ®éng phæ th«ng</v>
          </cell>
          <cell r="U119" t="str">
            <v>H­ng Lîi - H­ng Nguyªn - NghÖ An</v>
          </cell>
          <cell r="V119" t="str">
            <v>Tam Hîp - Quú Hîp - NghÖ An</v>
          </cell>
          <cell r="W119" t="str">
            <v>XL A V­¬ng</v>
          </cell>
          <cell r="AO119">
            <v>500000</v>
          </cell>
        </row>
        <row r="120">
          <cell r="B120" t="str">
            <v>Mai V¨n Du</v>
          </cell>
          <cell r="C120" t="str">
            <v>Tæ phã</v>
          </cell>
          <cell r="D120" t="str">
            <v>DH</v>
          </cell>
          <cell r="E120" t="str">
            <v>1-3N</v>
          </cell>
          <cell r="J120" t="str">
            <v>02-00</v>
          </cell>
          <cell r="K120" t="str">
            <v>L§PT</v>
          </cell>
          <cell r="L120">
            <v>1.35</v>
          </cell>
          <cell r="M120">
            <v>1</v>
          </cell>
          <cell r="N120">
            <v>1</v>
          </cell>
          <cell r="O120" t="str">
            <v>A6</v>
          </cell>
          <cell r="R120" t="str">
            <v>Lao ®éng phæ th«ng</v>
          </cell>
          <cell r="S120" t="str">
            <v>Lao ®éng phæ th«ng</v>
          </cell>
          <cell r="U120" t="str">
            <v>Giao T©n - Giao Thuû - Nam §Þnh</v>
          </cell>
          <cell r="V120" t="str">
            <v>Giao T©n - Giao Thuû - Nam §Þnh</v>
          </cell>
          <cell r="W120" t="str">
            <v>§éi TC HCM</v>
          </cell>
          <cell r="AI120">
            <v>556800</v>
          </cell>
          <cell r="AL120">
            <v>556800</v>
          </cell>
          <cell r="AM120">
            <v>556800</v>
          </cell>
          <cell r="AO120">
            <v>300000</v>
          </cell>
        </row>
        <row r="121">
          <cell r="B121" t="str">
            <v>Ph¹m V¨n Kh­êng</v>
          </cell>
          <cell r="C121" t="str">
            <v xml:space="preserve">C«ng nh©n </v>
          </cell>
          <cell r="D121" t="str">
            <v>NH</v>
          </cell>
          <cell r="E121" t="str">
            <v>NH</v>
          </cell>
          <cell r="J121">
            <v>38047</v>
          </cell>
          <cell r="K121" t="str">
            <v>L§PT</v>
          </cell>
          <cell r="L121">
            <v>1.35</v>
          </cell>
          <cell r="M121">
            <v>1</v>
          </cell>
          <cell r="N121">
            <v>1</v>
          </cell>
          <cell r="O121" t="str">
            <v>D</v>
          </cell>
          <cell r="P121">
            <v>2004</v>
          </cell>
          <cell r="R121" t="str">
            <v>Lao ®éng phæ th«ng</v>
          </cell>
          <cell r="S121" t="str">
            <v>Lao ®éng phæ th«ng</v>
          </cell>
          <cell r="U121" t="str">
            <v xml:space="preserve">Ngäc Kú - Tø Kú - H¶i D­¬ng </v>
          </cell>
          <cell r="V121" t="str">
            <v xml:space="preserve">Ngäc Kú - Tø Kú - H¶i D­¬ng </v>
          </cell>
          <cell r="W121" t="str">
            <v>XL A V­¬ng</v>
          </cell>
          <cell r="AO121">
            <v>100000</v>
          </cell>
        </row>
        <row r="122">
          <cell r="B122" t="str">
            <v>Lª V¨n T©n</v>
          </cell>
          <cell r="C122" t="str">
            <v xml:space="preserve">C«ng nh©n </v>
          </cell>
          <cell r="D122" t="str">
            <v>NH</v>
          </cell>
          <cell r="E122" t="str">
            <v>NH</v>
          </cell>
          <cell r="J122">
            <v>37653</v>
          </cell>
          <cell r="K122" t="str">
            <v>L§PT</v>
          </cell>
          <cell r="L122">
            <v>1.18</v>
          </cell>
          <cell r="M122">
            <v>3</v>
          </cell>
          <cell r="N122">
            <v>6</v>
          </cell>
          <cell r="O122" t="str">
            <v>L-DN</v>
          </cell>
          <cell r="P122">
            <v>2003</v>
          </cell>
          <cell r="R122" t="str">
            <v xml:space="preserve">Lao ®éng phæ th«ng </v>
          </cell>
          <cell r="S122" t="str">
            <v>Lao ®éng phæ th«ng</v>
          </cell>
          <cell r="U122" t="str">
            <v>H­ng Th«ng - H­ng Nguyªn - NghÖ  An</v>
          </cell>
          <cell r="V122" t="str">
            <v>H­ng th«ng - H­ng nguyªn - NghÖ an</v>
          </cell>
          <cell r="W122" t="str">
            <v>XL A V­¬ng</v>
          </cell>
          <cell r="Y122" t="str">
            <v>Kh«ng</v>
          </cell>
          <cell r="AI122">
            <v>342200</v>
          </cell>
          <cell r="AL122">
            <v>100000</v>
          </cell>
          <cell r="AM122">
            <v>342200</v>
          </cell>
          <cell r="AO122">
            <v>100000</v>
          </cell>
        </row>
        <row r="123">
          <cell r="B123" t="str">
            <v xml:space="preserve">Ph¹m Duy Léc </v>
          </cell>
          <cell r="C123" t="str">
            <v>BÕp tr­ëng</v>
          </cell>
          <cell r="D123" t="str">
            <v>NH</v>
          </cell>
          <cell r="E123" t="str">
            <v>NH</v>
          </cell>
          <cell r="J123" t="str">
            <v>04-04</v>
          </cell>
          <cell r="K123" t="str">
            <v>L§PT</v>
          </cell>
          <cell r="L123">
            <v>1.35</v>
          </cell>
          <cell r="M123">
            <v>1</v>
          </cell>
          <cell r="N123">
            <v>1</v>
          </cell>
          <cell r="O123" t="str">
            <v>A6</v>
          </cell>
          <cell r="P123">
            <v>2004</v>
          </cell>
          <cell r="R123" t="str">
            <v>Lao ®éng phæ th«ng</v>
          </cell>
          <cell r="S123" t="str">
            <v>Lao ®éng phæ th«ng</v>
          </cell>
          <cell r="U123" t="str">
            <v xml:space="preserve">ViÖt Hïng - Vò Th­ - Th¸i B×nh </v>
          </cell>
          <cell r="V123" t="str">
            <v xml:space="preserve">ViÖt Hïng - Vò Th­ - Th¸i B×nh </v>
          </cell>
          <cell r="W123" t="str">
            <v>XL A V­¬ng</v>
          </cell>
          <cell r="X123" t="str">
            <v>Kh¸nh BMAV</v>
          </cell>
          <cell r="AO123">
            <v>100000</v>
          </cell>
        </row>
        <row r="124">
          <cell r="B124" t="str">
            <v>Ph¹m V¨n Lan</v>
          </cell>
          <cell r="C124" t="str">
            <v xml:space="preserve">C«ng nh©n </v>
          </cell>
          <cell r="D124" t="str">
            <v>NH</v>
          </cell>
          <cell r="E124" t="str">
            <v>NH</v>
          </cell>
          <cell r="J124">
            <v>38193</v>
          </cell>
          <cell r="K124" t="str">
            <v>L§PT</v>
          </cell>
          <cell r="L124">
            <v>1.35</v>
          </cell>
          <cell r="M124">
            <v>1</v>
          </cell>
          <cell r="N124">
            <v>1</v>
          </cell>
          <cell r="O124" t="str">
            <v>A6</v>
          </cell>
          <cell r="P124">
            <v>2004</v>
          </cell>
          <cell r="R124" t="str">
            <v xml:space="preserve">Lao ®«ng phæ th«ng </v>
          </cell>
          <cell r="S124" t="str">
            <v xml:space="preserve">Lao ®éng phæ th«ng </v>
          </cell>
          <cell r="U124" t="str">
            <v>H­ng Xu©n - H­ng Nguyªn - NghÖ An</v>
          </cell>
          <cell r="V124" t="str">
            <v>H­ng Xu©n - H­ng Nguyªn - NghÖ An</v>
          </cell>
          <cell r="W124" t="str">
            <v>XL A V­¬ng</v>
          </cell>
          <cell r="X124" t="str">
            <v>§/C Sü A V­¬ng</v>
          </cell>
          <cell r="AO124">
            <v>100000</v>
          </cell>
        </row>
        <row r="125">
          <cell r="B125" t="str">
            <v xml:space="preserve">Cao Hång Qu©n </v>
          </cell>
          <cell r="C125" t="str">
            <v xml:space="preserve">C«ng nh©n </v>
          </cell>
          <cell r="D125" t="str">
            <v>NH</v>
          </cell>
          <cell r="E125" t="str">
            <v>NH</v>
          </cell>
          <cell r="J125">
            <v>38047</v>
          </cell>
          <cell r="K125" t="str">
            <v>L§PT</v>
          </cell>
          <cell r="L125">
            <v>1.35</v>
          </cell>
          <cell r="M125">
            <v>1</v>
          </cell>
          <cell r="N125">
            <v>1</v>
          </cell>
          <cell r="O125" t="str">
            <v>A6</v>
          </cell>
          <cell r="P125">
            <v>2004</v>
          </cell>
          <cell r="R125" t="str">
            <v xml:space="preserve">Lao ®éng phæ th«ng </v>
          </cell>
          <cell r="S125" t="str">
            <v xml:space="preserve">Lao ®éng phæ th«ng </v>
          </cell>
          <cell r="U125" t="str">
            <v xml:space="preserve">Hïng L« - Phong Ch©u Phó Thä </v>
          </cell>
          <cell r="V125" t="str">
            <v xml:space="preserve">Hïng L« - Phong Ch©u Phó Thä </v>
          </cell>
          <cell r="W125" t="str">
            <v>XL A V­¬ng</v>
          </cell>
          <cell r="AO125">
            <v>100000</v>
          </cell>
        </row>
        <row r="126">
          <cell r="B126" t="str">
            <v>§Æng Hïng Toµn</v>
          </cell>
          <cell r="C126" t="str">
            <v xml:space="preserve">C«ng nh©n </v>
          </cell>
          <cell r="D126" t="str">
            <v>NH</v>
          </cell>
          <cell r="E126" t="str">
            <v>NH</v>
          </cell>
          <cell r="J126">
            <v>38193</v>
          </cell>
          <cell r="K126" t="str">
            <v>L§PT</v>
          </cell>
          <cell r="L126">
            <v>1.35</v>
          </cell>
          <cell r="M126">
            <v>1</v>
          </cell>
          <cell r="N126">
            <v>1</v>
          </cell>
          <cell r="O126" t="str">
            <v>A6</v>
          </cell>
          <cell r="P126">
            <v>2004</v>
          </cell>
          <cell r="R126" t="str">
            <v xml:space="preserve">Lao ®«ng phæ th«ng </v>
          </cell>
          <cell r="S126" t="str">
            <v xml:space="preserve">Lao ®éng phæ th«ng </v>
          </cell>
          <cell r="U126" t="str">
            <v xml:space="preserve">VÜnh Hïng - VÜnh Léc - Thanh Ho¸ </v>
          </cell>
          <cell r="V126" t="str">
            <v xml:space="preserve">VÜnh Hïng - VÜnh Léc - Thanh Ho¸ </v>
          </cell>
          <cell r="W126" t="str">
            <v>XL A V­¬ng</v>
          </cell>
          <cell r="X126" t="str">
            <v>§/c Xu©n Dòng CtrÞ</v>
          </cell>
          <cell r="AO126">
            <v>100000</v>
          </cell>
        </row>
        <row r="127">
          <cell r="B127" t="str">
            <v>Lª V¨n TuÊn</v>
          </cell>
          <cell r="C127" t="str">
            <v>Nh©n c«ng</v>
          </cell>
          <cell r="D127" t="str">
            <v>NH</v>
          </cell>
          <cell r="E127" t="str">
            <v>NH</v>
          </cell>
          <cell r="J127">
            <v>37135</v>
          </cell>
          <cell r="K127" t="str">
            <v>L§PT</v>
          </cell>
          <cell r="L127">
            <v>1.35</v>
          </cell>
          <cell r="M127">
            <v>1</v>
          </cell>
          <cell r="N127">
            <v>1</v>
          </cell>
          <cell r="O127" t="str">
            <v>A.8</v>
          </cell>
          <cell r="P127">
            <v>2001</v>
          </cell>
          <cell r="R127" t="str">
            <v xml:space="preserve">Lao ®«ng phæ th«ng </v>
          </cell>
          <cell r="S127" t="str">
            <v xml:space="preserve">Lao ®«ng phæ th«ng </v>
          </cell>
          <cell r="U127" t="str">
            <v>Cè §« - Ba V× - Hµ T©y</v>
          </cell>
          <cell r="V127" t="str">
            <v>Cè §« - Ba V× - Hµ T©y</v>
          </cell>
          <cell r="W127" t="str">
            <v>§éi TC HCM</v>
          </cell>
          <cell r="AO127">
            <v>100000</v>
          </cell>
        </row>
        <row r="128">
          <cell r="B128" t="str">
            <v>Hµ C«ng Ngäc</v>
          </cell>
          <cell r="C128" t="str">
            <v>CÊp d­ìng</v>
          </cell>
          <cell r="D128" t="str">
            <v>NH</v>
          </cell>
          <cell r="E128" t="str">
            <v>NH</v>
          </cell>
          <cell r="J128">
            <v>37653</v>
          </cell>
          <cell r="K128" t="str">
            <v>L§PT</v>
          </cell>
          <cell r="L128">
            <v>1.35</v>
          </cell>
          <cell r="M128">
            <v>1</v>
          </cell>
          <cell r="N128">
            <v>1</v>
          </cell>
          <cell r="O128" t="str">
            <v>A.10</v>
          </cell>
          <cell r="P128">
            <v>2003</v>
          </cell>
          <cell r="R128" t="str">
            <v>Lao ®éng phæ th«ng</v>
          </cell>
          <cell r="S128" t="str">
            <v xml:space="preserve">Lao ®«ng phæ th«ng </v>
          </cell>
          <cell r="U128" t="str">
            <v>Mþ Hoµ - Kim B«i - Hoµ B×nh</v>
          </cell>
          <cell r="V128" t="str">
            <v>Mþ Hoµ - Kim B«i - Hoµ B×nh</v>
          </cell>
          <cell r="W128" t="str">
            <v>B§H HCM</v>
          </cell>
          <cell r="AO128">
            <v>100000</v>
          </cell>
        </row>
        <row r="129">
          <cell r="B129" t="str">
            <v>§Ëu Xu©n ViÖt</v>
          </cell>
          <cell r="C129" t="str">
            <v>C«ng nh©n</v>
          </cell>
          <cell r="D129" t="str">
            <v>NH</v>
          </cell>
          <cell r="E129" t="str">
            <v>NH</v>
          </cell>
          <cell r="J129" t="str">
            <v>12-04</v>
          </cell>
          <cell r="K129" t="str">
            <v>L§PT</v>
          </cell>
          <cell r="L129">
            <v>1.35</v>
          </cell>
          <cell r="P129">
            <v>2004</v>
          </cell>
          <cell r="R129" t="str">
            <v>Lao ®éng PT</v>
          </cell>
          <cell r="U129" t="str">
            <v>Th¹ch V¨n - Th¹ch Hµ - Hµ Tünh</v>
          </cell>
          <cell r="V129" t="str">
            <v>Th¹ch V¨n - Th¹ch Hµ - Hµ Tünh</v>
          </cell>
          <cell r="AO129">
            <v>100000</v>
          </cell>
        </row>
        <row r="130">
          <cell r="B130" t="str">
            <v>Bé phËn hµnh chÝnh - Phôc vô</v>
          </cell>
        </row>
        <row r="131">
          <cell r="B131" t="str">
            <v>NguyÔn V¨n Quang</v>
          </cell>
          <cell r="C131" t="str">
            <v>Phô tr¸ch</v>
          </cell>
          <cell r="D131" t="str">
            <v>NH</v>
          </cell>
          <cell r="E131" t="str">
            <v>NH</v>
          </cell>
          <cell r="J131">
            <v>36617</v>
          </cell>
          <cell r="K131" t="str">
            <v>L§PT</v>
          </cell>
          <cell r="L131">
            <v>1.18</v>
          </cell>
          <cell r="M131">
            <v>3</v>
          </cell>
          <cell r="N131">
            <v>6</v>
          </cell>
          <cell r="O131" t="str">
            <v>L-DN</v>
          </cell>
          <cell r="P131">
            <v>2003</v>
          </cell>
          <cell r="R131" t="str">
            <v xml:space="preserve">Lao ®éng phæ th«ng </v>
          </cell>
          <cell r="S131" t="str">
            <v xml:space="preserve">Lao ®éng phæ th«ng </v>
          </cell>
          <cell r="U131" t="str">
            <v>H­ng TiÕn - H­ng Nguyªn - NghÖ An</v>
          </cell>
          <cell r="V131" t="str">
            <v>H­ng TiÕn - H­ng Nguyªn - NghÖ An</v>
          </cell>
          <cell r="W131" t="str">
            <v>BM A V­¬ng</v>
          </cell>
          <cell r="Y131" t="str">
            <v>Kh«ng</v>
          </cell>
          <cell r="AI131">
            <v>342200</v>
          </cell>
          <cell r="AL131">
            <v>100000</v>
          </cell>
          <cell r="AM131">
            <v>342200</v>
          </cell>
          <cell r="AO131">
            <v>300000</v>
          </cell>
        </row>
        <row r="132">
          <cell r="B132" t="str">
            <v>NguyÔn Hång Khanh</v>
          </cell>
          <cell r="C132" t="str">
            <v>Y sÜ</v>
          </cell>
          <cell r="D132" t="str">
            <v>NH</v>
          </cell>
          <cell r="E132" t="str">
            <v>NH</v>
          </cell>
          <cell r="J132">
            <v>38018</v>
          </cell>
          <cell r="K132" t="str">
            <v>SC</v>
          </cell>
          <cell r="L132">
            <v>1.57</v>
          </cell>
          <cell r="M132">
            <v>1</v>
          </cell>
          <cell r="N132">
            <v>4</v>
          </cell>
          <cell r="O132" t="str">
            <v>Y-TÕ</v>
          </cell>
          <cell r="P132">
            <v>2004</v>
          </cell>
          <cell r="R132" t="str">
            <v>S¬ cÊp qu©n y</v>
          </cell>
          <cell r="S132" t="str">
            <v>Y sÜ QK 4</v>
          </cell>
          <cell r="U132" t="str">
            <v>Quúnh DÞ - Quúnh L­u - NghÖ An</v>
          </cell>
          <cell r="V132" t="str">
            <v>Quúnh DÞ - Quúnh L­u - NghÖ An</v>
          </cell>
          <cell r="W132" t="str">
            <v>XL A V­¬ng</v>
          </cell>
          <cell r="AO132">
            <v>100000</v>
          </cell>
        </row>
        <row r="133">
          <cell r="B133" t="str">
            <v xml:space="preserve">NguyÔn Quèc Huy </v>
          </cell>
          <cell r="C133" t="str">
            <v>L¸i xe Uãat CT</v>
          </cell>
          <cell r="D133" t="str">
            <v>DH</v>
          </cell>
          <cell r="E133" t="str">
            <v>KTH</v>
          </cell>
          <cell r="F133" t="str">
            <v>BHXH</v>
          </cell>
          <cell r="H133" t="str">
            <v>BHXH</v>
          </cell>
          <cell r="J133">
            <v>36770</v>
          </cell>
          <cell r="K133" t="str">
            <v>SC</v>
          </cell>
          <cell r="L133">
            <v>1.92</v>
          </cell>
          <cell r="M133">
            <v>2</v>
          </cell>
          <cell r="N133">
            <v>3</v>
          </cell>
          <cell r="O133" t="str">
            <v>B.15</v>
          </cell>
          <cell r="P133">
            <v>2003</v>
          </cell>
          <cell r="R133" t="str">
            <v>L¸i xe</v>
          </cell>
          <cell r="S133" t="str">
            <v>Tr­êng 500 Xe CSND</v>
          </cell>
          <cell r="T133">
            <v>1998</v>
          </cell>
          <cell r="U133" t="str">
            <v>V©n Tõ - Phó Xuyªn - Hµ T©y</v>
          </cell>
          <cell r="V133" t="str">
            <v>V©n Tõ - Phó Xuyªn - Hµ T©y</v>
          </cell>
          <cell r="W133" t="str">
            <v>B§H HCM</v>
          </cell>
          <cell r="Y133" t="str">
            <v>Kh«ng</v>
          </cell>
          <cell r="AI133">
            <v>556800</v>
          </cell>
          <cell r="AL133">
            <v>556800</v>
          </cell>
          <cell r="AM133">
            <v>556800</v>
          </cell>
          <cell r="AO133">
            <v>300000</v>
          </cell>
        </row>
        <row r="134">
          <cell r="B134" t="str">
            <v xml:space="preserve">Phan V¨n Dòng </v>
          </cell>
          <cell r="C134" t="str">
            <v>L¸i xe</v>
          </cell>
          <cell r="D134" t="str">
            <v>CN</v>
          </cell>
          <cell r="E134" t="str">
            <v>0/CN</v>
          </cell>
          <cell r="F134" t="str">
            <v>BHXH</v>
          </cell>
          <cell r="I134" t="str">
            <v>02-98</v>
          </cell>
          <cell r="J134">
            <v>38132</v>
          </cell>
          <cell r="K134" t="str">
            <v>SC</v>
          </cell>
          <cell r="L134">
            <v>2.4</v>
          </cell>
          <cell r="P134">
            <v>2004</v>
          </cell>
          <cell r="R134" t="str">
            <v>L¸i xe</v>
          </cell>
          <cell r="S134" t="str">
            <v xml:space="preserve">Tr­êng TH KT xe m¸y </v>
          </cell>
          <cell r="T134">
            <v>1999</v>
          </cell>
          <cell r="U134" t="str">
            <v>Th¹ch Mü - Th¹ch Hµ - Hµ TÜnh</v>
          </cell>
          <cell r="V134" t="str">
            <v>Th¹ch Mü - Th¹ch Hµ - Hµ TÜnh</v>
          </cell>
          <cell r="W134" t="str">
            <v>L÷ ®oµn 249</v>
          </cell>
          <cell r="AO134">
            <v>300000</v>
          </cell>
        </row>
        <row r="135">
          <cell r="B135" t="str">
            <v xml:space="preserve">T« V¨n Hïng </v>
          </cell>
          <cell r="C135" t="str">
            <v>CÊp d­ìng</v>
          </cell>
          <cell r="D135" t="str">
            <v>NH</v>
          </cell>
          <cell r="E135" t="str">
            <v>NH</v>
          </cell>
          <cell r="J135" t="str">
            <v>04-04</v>
          </cell>
          <cell r="K135" t="str">
            <v>L§PT</v>
          </cell>
          <cell r="L135">
            <v>1.35</v>
          </cell>
          <cell r="M135">
            <v>1</v>
          </cell>
          <cell r="N135">
            <v>1</v>
          </cell>
          <cell r="O135" t="str">
            <v>A6</v>
          </cell>
          <cell r="P135">
            <v>2004</v>
          </cell>
          <cell r="R135" t="str">
            <v>Lao ®éng phæ th«ng</v>
          </cell>
          <cell r="S135" t="str">
            <v>Lao ®éng phæ th«ng</v>
          </cell>
          <cell r="U135" t="str">
            <v xml:space="preserve">§«ng ¸- §«ng H­ng - Th¸i B×nh </v>
          </cell>
          <cell r="V135" t="str">
            <v xml:space="preserve">§«ng ¸- §«ng H­ng - Th¸i B×nh </v>
          </cell>
          <cell r="W135" t="str">
            <v>XL A V­¬ng</v>
          </cell>
          <cell r="X135" t="str">
            <v>Kh¸nh BMAV</v>
          </cell>
          <cell r="AO135">
            <v>100000</v>
          </cell>
        </row>
        <row r="136">
          <cell r="B136" t="str">
            <v>T« V¨n Cµn</v>
          </cell>
          <cell r="C136" t="str">
            <v xml:space="preserve">C«ng nh©n </v>
          </cell>
          <cell r="D136" t="str">
            <v>NH</v>
          </cell>
          <cell r="E136" t="str">
            <v>NH</v>
          </cell>
          <cell r="J136">
            <v>36982</v>
          </cell>
          <cell r="K136" t="str">
            <v>L§PT</v>
          </cell>
          <cell r="L136">
            <v>1.18</v>
          </cell>
          <cell r="M136">
            <v>3</v>
          </cell>
          <cell r="N136">
            <v>6</v>
          </cell>
          <cell r="O136" t="str">
            <v>L-DN</v>
          </cell>
          <cell r="P136">
            <v>2003</v>
          </cell>
          <cell r="R136" t="str">
            <v xml:space="preserve">Lao ®éng phæ th«ng </v>
          </cell>
          <cell r="S136" t="str">
            <v xml:space="preserve">Lao ®éng phæ th«ng </v>
          </cell>
          <cell r="U136" t="str">
            <v>V¨n Lang - H­ng Hµ - Th¸i B×nh</v>
          </cell>
          <cell r="V136" t="str">
            <v>V¨n Lang - H­ng Hµ - Th¸i B×nh</v>
          </cell>
          <cell r="W136" t="str">
            <v>XL A V­¬ng</v>
          </cell>
          <cell r="Y136" t="str">
            <v>Kh«ng</v>
          </cell>
          <cell r="AI136">
            <v>342200</v>
          </cell>
          <cell r="AL136">
            <v>100000</v>
          </cell>
          <cell r="AM136">
            <v>342200</v>
          </cell>
          <cell r="AO136">
            <v>100000</v>
          </cell>
        </row>
        <row r="137">
          <cell r="B137" t="str">
            <v xml:space="preserve">NguyÔn Xu©n Hång </v>
          </cell>
          <cell r="C137" t="str">
            <v>CÊp d­ìng</v>
          </cell>
          <cell r="D137" t="str">
            <v>NH</v>
          </cell>
          <cell r="E137" t="str">
            <v>NH</v>
          </cell>
          <cell r="J137">
            <v>38047</v>
          </cell>
          <cell r="K137" t="str">
            <v>L§PT</v>
          </cell>
          <cell r="L137">
            <v>1.35</v>
          </cell>
          <cell r="M137">
            <v>1</v>
          </cell>
          <cell r="N137">
            <v>1</v>
          </cell>
          <cell r="O137" t="str">
            <v>A6</v>
          </cell>
          <cell r="P137">
            <v>2004</v>
          </cell>
          <cell r="R137" t="str">
            <v>Lao ®éng phæ th«ng</v>
          </cell>
          <cell r="S137" t="str">
            <v>Lao ®éng phæ th«ng</v>
          </cell>
          <cell r="U137" t="str">
            <v xml:space="preserve">Ngäc Kú - Tø Kú - H¶i D­¬ng </v>
          </cell>
          <cell r="V137" t="str">
            <v xml:space="preserve">Ngäc Kú - Tø Kú - H¶i D­¬ng </v>
          </cell>
          <cell r="W137" t="str">
            <v>XL A V­¬ng</v>
          </cell>
          <cell r="AO137">
            <v>100000</v>
          </cell>
        </row>
        <row r="138">
          <cell r="B138" t="str">
            <v xml:space="preserve">NguyÔn V¨n Cao </v>
          </cell>
          <cell r="C138" t="str">
            <v>Phôc vô ca</v>
          </cell>
          <cell r="D138" t="str">
            <v>NH</v>
          </cell>
          <cell r="E138" t="str">
            <v>NH</v>
          </cell>
          <cell r="J138">
            <v>38193</v>
          </cell>
          <cell r="K138" t="str">
            <v>L§PT</v>
          </cell>
          <cell r="L138">
            <v>1.35</v>
          </cell>
          <cell r="M138">
            <v>1</v>
          </cell>
          <cell r="N138">
            <v>1</v>
          </cell>
          <cell r="O138" t="str">
            <v>A6</v>
          </cell>
          <cell r="P138">
            <v>2004</v>
          </cell>
          <cell r="R138" t="str">
            <v xml:space="preserve">Lao ®«ng phæ th«ng </v>
          </cell>
          <cell r="S138" t="str">
            <v xml:space="preserve">Lao ®«ng phæ th«ng </v>
          </cell>
          <cell r="U138" t="str">
            <v xml:space="preserve">Nam Giang - Nam Trùc - Nam §Þnh </v>
          </cell>
          <cell r="V138" t="str">
            <v xml:space="preserve">Nam Giang - Nam Trùc - Nam §Þnh </v>
          </cell>
          <cell r="W138" t="str">
            <v>XL A V­¬ng</v>
          </cell>
          <cell r="X138" t="str">
            <v>§/c §øc BvÖ</v>
          </cell>
          <cell r="AO138">
            <v>100000</v>
          </cell>
        </row>
        <row r="139">
          <cell r="B139" t="str">
            <v>TrÇn Xu©n  C¶nh</v>
          </cell>
          <cell r="C139" t="str">
            <v>Phôc vô</v>
          </cell>
          <cell r="D139" t="str">
            <v>NH</v>
          </cell>
          <cell r="E139" t="str">
            <v>NH</v>
          </cell>
          <cell r="J139">
            <v>37865</v>
          </cell>
          <cell r="K139" t="str">
            <v>L§PT</v>
          </cell>
          <cell r="L139">
            <v>1.18</v>
          </cell>
          <cell r="M139">
            <v>3</v>
          </cell>
          <cell r="N139">
            <v>6</v>
          </cell>
          <cell r="O139" t="str">
            <v>L-DN</v>
          </cell>
          <cell r="P139">
            <v>2003</v>
          </cell>
          <cell r="R139" t="str">
            <v xml:space="preserve">Lao ®éng phæ th«ng </v>
          </cell>
          <cell r="S139" t="str">
            <v xml:space="preserve">Lao ®«ng phæ th«ng </v>
          </cell>
          <cell r="U139" t="str">
            <v>H­ng Xu©n - H­ng Nguyªn - NghÖ An</v>
          </cell>
          <cell r="V139" t="str">
            <v>H­ng Xu©n - H­ng Nguyªn - NghÖ An</v>
          </cell>
          <cell r="W139" t="str">
            <v>XL A V­¬ng</v>
          </cell>
          <cell r="Y139" t="str">
            <v>Kh«ng</v>
          </cell>
          <cell r="AI139">
            <v>342200</v>
          </cell>
          <cell r="AL139">
            <v>100000</v>
          </cell>
          <cell r="AM139">
            <v>342200</v>
          </cell>
          <cell r="AO139">
            <v>100000</v>
          </cell>
        </row>
        <row r="140">
          <cell r="B140" t="str">
            <v xml:space="preserve">Hoµng Xu©n Tr­êng </v>
          </cell>
          <cell r="C140" t="str">
            <v>B¶o vÖ cöa hÇm</v>
          </cell>
          <cell r="D140" t="str">
            <v>NH</v>
          </cell>
          <cell r="E140" t="str">
            <v>NH</v>
          </cell>
          <cell r="J140">
            <v>38047</v>
          </cell>
          <cell r="K140" t="str">
            <v>L§PT</v>
          </cell>
          <cell r="L140">
            <v>1.35</v>
          </cell>
          <cell r="M140">
            <v>1</v>
          </cell>
          <cell r="N140">
            <v>1</v>
          </cell>
          <cell r="O140" t="str">
            <v>A6</v>
          </cell>
          <cell r="P140">
            <v>2004</v>
          </cell>
          <cell r="R140" t="str">
            <v xml:space="preserve">Lao ®éng phæ th«ng </v>
          </cell>
          <cell r="S140" t="str">
            <v xml:space="preserve">Lao ®«ng phæ th«ng </v>
          </cell>
          <cell r="U140" t="str">
            <v xml:space="preserve">ThuËn Léc - Hång LÜnh - Hµ TÜnh </v>
          </cell>
          <cell r="V140" t="str">
            <v xml:space="preserve">ThuËn Léc - Hång LÜnh - Hµ TÜnh </v>
          </cell>
          <cell r="W140" t="str">
            <v>XL A V­¬ng</v>
          </cell>
          <cell r="AO140">
            <v>100000</v>
          </cell>
        </row>
        <row r="141">
          <cell r="B141" t="str">
            <v>Vâ Sü Hoµng</v>
          </cell>
          <cell r="C141" t="str">
            <v>B¶o vÖ cöa hÇm</v>
          </cell>
          <cell r="D141" t="str">
            <v>NH</v>
          </cell>
          <cell r="E141" t="str">
            <v>NH</v>
          </cell>
          <cell r="J141">
            <v>38193</v>
          </cell>
          <cell r="K141" t="str">
            <v>L§PT</v>
          </cell>
          <cell r="L141">
            <v>1.35</v>
          </cell>
          <cell r="M141">
            <v>1</v>
          </cell>
          <cell r="N141">
            <v>1</v>
          </cell>
          <cell r="O141" t="str">
            <v>A6</v>
          </cell>
          <cell r="P141">
            <v>2004</v>
          </cell>
          <cell r="R141" t="str">
            <v xml:space="preserve">Lao ®«ng phæ th«ng </v>
          </cell>
          <cell r="S141" t="str">
            <v xml:space="preserve">Lao ®éng phæ th«ng </v>
          </cell>
          <cell r="U141" t="str">
            <v>Nghi· H­ng - NghÜa §µn - NghÖ An</v>
          </cell>
          <cell r="V141" t="str">
            <v>Nghi· H­ng - NghÜa §µn - NghÖ An</v>
          </cell>
          <cell r="W141" t="str">
            <v>XL A V­¬ng</v>
          </cell>
          <cell r="X141" t="str">
            <v>§/C NghÜa AV­¬ng</v>
          </cell>
          <cell r="AO141">
            <v>100000</v>
          </cell>
        </row>
        <row r="142">
          <cell r="B142" t="str">
            <v xml:space="preserve">NguyÔn TrÝ HiÕu </v>
          </cell>
          <cell r="C142" t="str">
            <v>B¶o vÖ kho m×n</v>
          </cell>
          <cell r="D142" t="str">
            <v>NH</v>
          </cell>
          <cell r="E142" t="str">
            <v>NH</v>
          </cell>
          <cell r="J142">
            <v>38018</v>
          </cell>
          <cell r="K142" t="str">
            <v>L§PT</v>
          </cell>
          <cell r="L142">
            <v>1.35</v>
          </cell>
          <cell r="M142">
            <v>1</v>
          </cell>
          <cell r="N142">
            <v>1</v>
          </cell>
          <cell r="O142" t="str">
            <v>A6</v>
          </cell>
          <cell r="P142">
            <v>20004</v>
          </cell>
          <cell r="R142" t="str">
            <v>Lao ®éng phæ th«ng</v>
          </cell>
          <cell r="S142" t="str">
            <v>Lao ®éng phæ th«ng</v>
          </cell>
          <cell r="U142" t="str">
            <v>Th¹ch Long - Th¹ch Hµ - Hµ TÜnh</v>
          </cell>
          <cell r="V142" t="str">
            <v>Th¹ch Long - Th¹ch Hµ - Hµ TÜnh</v>
          </cell>
          <cell r="W142" t="str">
            <v>XL A V­¬ng</v>
          </cell>
          <cell r="AO142">
            <v>100000</v>
          </cell>
        </row>
        <row r="143">
          <cell r="B143" t="str">
            <v>Lª V¨n Th¾ng</v>
          </cell>
          <cell r="C143" t="str">
            <v>L¸i m¸y ®µo</v>
          </cell>
          <cell r="D143" t="str">
            <v>DH</v>
          </cell>
          <cell r="E143" t="str">
            <v>KTH</v>
          </cell>
          <cell r="F143" t="str">
            <v>BHXH</v>
          </cell>
          <cell r="G143">
            <v>6602394993</v>
          </cell>
          <cell r="H143" t="str">
            <v>BHXH</v>
          </cell>
          <cell r="J143">
            <v>35521</v>
          </cell>
          <cell r="K143" t="str">
            <v>SC</v>
          </cell>
          <cell r="L143">
            <v>2.33</v>
          </cell>
          <cell r="M143">
            <v>5</v>
          </cell>
          <cell r="N143">
            <v>2</v>
          </cell>
          <cell r="O143" t="str">
            <v>A.6</v>
          </cell>
          <cell r="P143">
            <v>2002</v>
          </cell>
          <cell r="R143" t="str">
            <v>L¸i M¸y ®µo</v>
          </cell>
          <cell r="S143" t="str">
            <v xml:space="preserve">KT C¬ giíi III </v>
          </cell>
          <cell r="U143" t="str">
            <v>H­ng X¸ - H­ng Nguyªn - NghÖ An</v>
          </cell>
          <cell r="V143" t="str">
            <v>H­ng X¸ - H­ng Nguyªn - NghÖ An</v>
          </cell>
          <cell r="W143" t="str">
            <v>XL A V­¬ng</v>
          </cell>
          <cell r="Y143" t="str">
            <v>Kh«ng</v>
          </cell>
          <cell r="AI143">
            <v>391500</v>
          </cell>
          <cell r="AL143">
            <v>391500</v>
          </cell>
          <cell r="AM143">
            <v>391500</v>
          </cell>
          <cell r="AO143">
            <v>300000</v>
          </cell>
        </row>
        <row r="144">
          <cell r="B144" t="str">
            <v xml:space="preserve">NguyÔn Ngäc Vò </v>
          </cell>
          <cell r="C144" t="str">
            <v>L¸i m¸y ®µo E300B</v>
          </cell>
          <cell r="D144" t="str">
            <v>NH</v>
          </cell>
          <cell r="E144" t="str">
            <v>NH</v>
          </cell>
          <cell r="J144" t="str">
            <v>04-04</v>
          </cell>
          <cell r="K144" t="str">
            <v>SC</v>
          </cell>
          <cell r="L144">
            <v>1.72</v>
          </cell>
          <cell r="M144">
            <v>3</v>
          </cell>
          <cell r="N144">
            <v>2</v>
          </cell>
          <cell r="O144" t="str">
            <v>A.6</v>
          </cell>
          <cell r="P144">
            <v>2004</v>
          </cell>
          <cell r="R144" t="str">
            <v xml:space="preserve">L¸i M¸y Xóc </v>
          </cell>
          <cell r="S144" t="str">
            <v>CNh©n c¬ giíi XD</v>
          </cell>
          <cell r="T144">
            <v>2003</v>
          </cell>
          <cell r="U144" t="str">
            <v xml:space="preserve">Quúnh Léc - Quúnh L­u - NghÖ An </v>
          </cell>
          <cell r="V144" t="str">
            <v>Quúnh Léc - Quúnh L­u - NghÖ An</v>
          </cell>
          <cell r="W144" t="str">
            <v>XL A V­¬ng</v>
          </cell>
          <cell r="X144" t="str">
            <v>®/c Nghinh BTLPB</v>
          </cell>
          <cell r="AO144">
            <v>100000</v>
          </cell>
        </row>
        <row r="145">
          <cell r="B145" t="str">
            <v>Hµ C«ng H­ng</v>
          </cell>
          <cell r="C145" t="str">
            <v>L¸i m¸y</v>
          </cell>
          <cell r="D145" t="str">
            <v>CN</v>
          </cell>
          <cell r="E145" t="str">
            <v>0/CN</v>
          </cell>
          <cell r="F145" t="str">
            <v>BHXH</v>
          </cell>
          <cell r="G145">
            <v>6601394554</v>
          </cell>
          <cell r="H145" t="str">
            <v>BHXH</v>
          </cell>
          <cell r="I145" t="str">
            <v>03-97</v>
          </cell>
          <cell r="J145">
            <v>37347</v>
          </cell>
          <cell r="K145" t="str">
            <v>SC</v>
          </cell>
          <cell r="L145">
            <v>2.6</v>
          </cell>
          <cell r="M145">
            <v>3</v>
          </cell>
          <cell r="N145">
            <v>2</v>
          </cell>
          <cell r="O145" t="str">
            <v>L-QN</v>
          </cell>
          <cell r="P145">
            <v>2003</v>
          </cell>
          <cell r="R145" t="str">
            <v>L¸i M¸y lu g¹t</v>
          </cell>
          <cell r="S145" t="str">
            <v>KT C«ng binh</v>
          </cell>
          <cell r="T145">
            <v>1997</v>
          </cell>
          <cell r="U145" t="str">
            <v>MÜ Hoµ - Kim B«i - Hoµ B×nh</v>
          </cell>
          <cell r="V145" t="str">
            <v>MÜ Hoµ - Kim B«i - Hoµ B×nh</v>
          </cell>
          <cell r="W145" t="str">
            <v>§éi TC HCM</v>
          </cell>
          <cell r="AI145">
            <v>391500</v>
          </cell>
          <cell r="AL145">
            <v>391500</v>
          </cell>
          <cell r="AM145">
            <v>391500</v>
          </cell>
          <cell r="AO145">
            <v>300000</v>
          </cell>
        </row>
        <row r="146">
          <cell r="B146" t="str">
            <v>NguyÔn TiÕn §Ö</v>
          </cell>
          <cell r="C146" t="str">
            <v>L¸i m¸y ñi D85A</v>
          </cell>
          <cell r="D146" t="str">
            <v>NH</v>
          </cell>
          <cell r="E146" t="str">
            <v>NH</v>
          </cell>
          <cell r="J146">
            <v>35674</v>
          </cell>
          <cell r="K146" t="str">
            <v>SC</v>
          </cell>
          <cell r="L146">
            <v>1.95</v>
          </cell>
          <cell r="M146">
            <v>3</v>
          </cell>
          <cell r="N146">
            <v>2</v>
          </cell>
          <cell r="O146" t="str">
            <v>A.6</v>
          </cell>
          <cell r="P146">
            <v>2002</v>
          </cell>
          <cell r="R146" t="str">
            <v>L¸i M¸y xóc</v>
          </cell>
          <cell r="S146" t="str">
            <v>Tr­êng CNC§ - XDNN</v>
          </cell>
          <cell r="T146">
            <v>1995</v>
          </cell>
          <cell r="U146" t="str">
            <v>Quúnh Phô - Th¸i B×nh</v>
          </cell>
          <cell r="V146" t="str">
            <v>Quúnh Phô - Th¸i B×nh</v>
          </cell>
          <cell r="W146" t="str">
            <v>XL A V­¬ng</v>
          </cell>
          <cell r="Y146" t="str">
            <v>Kh«ng</v>
          </cell>
          <cell r="AI146">
            <v>565500</v>
          </cell>
          <cell r="AL146">
            <v>100000</v>
          </cell>
          <cell r="AM146">
            <v>565500</v>
          </cell>
          <cell r="AO146">
            <v>100000</v>
          </cell>
        </row>
        <row r="147">
          <cell r="B147" t="str">
            <v>Hoµng V¨n Bèn</v>
          </cell>
          <cell r="C147" t="str">
            <v xml:space="preserve">L¸i m¸y </v>
          </cell>
          <cell r="D147" t="str">
            <v>NH</v>
          </cell>
          <cell r="E147" t="str">
            <v>NH</v>
          </cell>
          <cell r="J147" t="str">
            <v>10-04</v>
          </cell>
          <cell r="K147" t="str">
            <v>SC</v>
          </cell>
          <cell r="L147">
            <v>1.72</v>
          </cell>
          <cell r="M147">
            <v>3</v>
          </cell>
          <cell r="N147">
            <v>2</v>
          </cell>
          <cell r="O147" t="str">
            <v>A6</v>
          </cell>
          <cell r="P147">
            <v>2004</v>
          </cell>
          <cell r="R147" t="str">
            <v>L¸i m¸y xóc, ñi</v>
          </cell>
          <cell r="S147" t="str">
            <v>Tr­êng C«ng nh©n C¬ khÝ CN III</v>
          </cell>
          <cell r="T147">
            <v>2004</v>
          </cell>
          <cell r="U147" t="str">
            <v xml:space="preserve">VÜnh Ninh - VÜnh Léc - Thanh Ho¸ </v>
          </cell>
          <cell r="V147" t="str">
            <v xml:space="preserve">VÜnh Ninh - VÜnh Léc - Thanh Ho¸ </v>
          </cell>
          <cell r="W147" t="str">
            <v>XL A V­¬ng</v>
          </cell>
          <cell r="AO147">
            <v>100000</v>
          </cell>
        </row>
        <row r="148">
          <cell r="B148" t="str">
            <v>Ph¹m V¨n Kh¸nh</v>
          </cell>
          <cell r="C148" t="str">
            <v xml:space="preserve">Sña ch÷a &amp; VH m¸y </v>
          </cell>
          <cell r="D148" t="str">
            <v>NH</v>
          </cell>
          <cell r="E148" t="str">
            <v>NH</v>
          </cell>
          <cell r="J148" t="str">
            <v>10-04</v>
          </cell>
          <cell r="K148" t="str">
            <v>SC</v>
          </cell>
          <cell r="L148">
            <v>1.72</v>
          </cell>
          <cell r="M148">
            <v>3</v>
          </cell>
          <cell r="N148">
            <v>2</v>
          </cell>
          <cell r="O148" t="str">
            <v>A1</v>
          </cell>
          <cell r="P148">
            <v>2004</v>
          </cell>
          <cell r="R148" t="str">
            <v>Söa ch÷a &amp;VH m¸y</v>
          </cell>
          <cell r="S148" t="str">
            <v>Tr­êng CNKT NV §­êng bé 5</v>
          </cell>
          <cell r="T148">
            <v>2003</v>
          </cell>
          <cell r="U148" t="str">
            <v>P TrÇn H­ng §¹o - Phñ Lý - Hµ Nam</v>
          </cell>
          <cell r="V148" t="str">
            <v>P TrÇn H­ng §¹o - Phñ Lý - Hµ Nam</v>
          </cell>
          <cell r="W148" t="str">
            <v>XL A V­¬ng</v>
          </cell>
          <cell r="AO148">
            <v>100000</v>
          </cell>
        </row>
        <row r="149">
          <cell r="B149" t="str">
            <v>Th©n Danh TriÓn</v>
          </cell>
          <cell r="C149" t="str">
            <v>L¸i m¸y ñi D85A</v>
          </cell>
          <cell r="D149" t="str">
            <v>DH</v>
          </cell>
          <cell r="E149" t="str">
            <v>KTH</v>
          </cell>
          <cell r="J149">
            <v>37712</v>
          </cell>
          <cell r="K149" t="str">
            <v>SC</v>
          </cell>
          <cell r="L149">
            <v>1.62</v>
          </cell>
          <cell r="M149">
            <v>1</v>
          </cell>
          <cell r="N149">
            <v>1</v>
          </cell>
          <cell r="O149" t="str">
            <v>A.6</v>
          </cell>
          <cell r="P149">
            <v>2003</v>
          </cell>
          <cell r="R149" t="str">
            <v>L¸i M¸y xóc</v>
          </cell>
          <cell r="S149" t="str">
            <v>Tr­êng KTNV&amp;GTVT I</v>
          </cell>
          <cell r="U149" t="str">
            <v>S¬n §µ - Ba V× - Hµ T©y</v>
          </cell>
          <cell r="V149" t="str">
            <v>S¬n §µ - Ba V× - Hµ T©y</v>
          </cell>
          <cell r="W149" t="str">
            <v>XL A V­¬ng</v>
          </cell>
          <cell r="Y149" t="str">
            <v>Kh«ng</v>
          </cell>
          <cell r="AI149">
            <v>469800.00000000006</v>
          </cell>
          <cell r="AL149">
            <v>100000</v>
          </cell>
          <cell r="AM149">
            <v>469800.00000000006</v>
          </cell>
          <cell r="AO149">
            <v>300000</v>
          </cell>
        </row>
        <row r="150">
          <cell r="B150" t="str">
            <v>Lª V¨n S¬n</v>
          </cell>
          <cell r="C150" t="str">
            <v>L¸i xe</v>
          </cell>
          <cell r="D150" t="str">
            <v>NH</v>
          </cell>
          <cell r="E150" t="str">
            <v>NH</v>
          </cell>
          <cell r="J150">
            <v>37438</v>
          </cell>
          <cell r="K150" t="str">
            <v>SC</v>
          </cell>
          <cell r="L150">
            <v>1.72</v>
          </cell>
          <cell r="R150" t="str">
            <v>L¸i xe</v>
          </cell>
          <cell r="U150" t="str">
            <v>Cæ §« - Ba V× - Hµ T©y</v>
          </cell>
          <cell r="V150" t="str">
            <v>Cæ §« - Ba V× - Hµ T©y</v>
          </cell>
          <cell r="W150" t="str">
            <v>§éi TC HCM</v>
          </cell>
          <cell r="X150" t="str">
            <v>Th¸ng 11 kh«ng cã tªn</v>
          </cell>
          <cell r="AO150">
            <v>100000</v>
          </cell>
        </row>
        <row r="151">
          <cell r="Y151" t="str">
            <v>Kh«ng</v>
          </cell>
          <cell r="AI151">
            <v>0</v>
          </cell>
          <cell r="AL151" t="e">
            <v>#REF!</v>
          </cell>
          <cell r="AO151">
            <v>11000000</v>
          </cell>
        </row>
        <row r="153">
          <cell r="B153" t="str">
            <v>Th©n V¨n Thµnh</v>
          </cell>
          <cell r="C153" t="str">
            <v>CH Tr­ëng T§ ¸p</v>
          </cell>
          <cell r="D153" t="str">
            <v>DH</v>
          </cell>
          <cell r="E153" t="str">
            <v>KTH</v>
          </cell>
          <cell r="J153">
            <v>37684</v>
          </cell>
          <cell r="K153" t="str">
            <v>TC</v>
          </cell>
          <cell r="L153">
            <v>2.84</v>
          </cell>
          <cell r="R153" t="str">
            <v>Thî Hµn</v>
          </cell>
          <cell r="U153" t="str">
            <v xml:space="preserve">Xu©n Hång - Nghi Xu©n - Hµ TØnh </v>
          </cell>
          <cell r="V153" t="str">
            <v xml:space="preserve">Xu©n Hång - Nghi Xu©n - Hµ TØnh </v>
          </cell>
          <cell r="W153" t="str">
            <v>XL A V­¬ng</v>
          </cell>
          <cell r="AO153">
            <v>1500000</v>
          </cell>
        </row>
        <row r="154">
          <cell r="B154" t="str">
            <v>Ph¹m Trung Hoµn</v>
          </cell>
          <cell r="C154" t="str">
            <v>Phã CH Th¸p § ¸p</v>
          </cell>
          <cell r="D154" t="str">
            <v>SQ</v>
          </cell>
          <cell r="E154" t="str">
            <v>4/</v>
          </cell>
          <cell r="F154" t="str">
            <v>BHXH</v>
          </cell>
          <cell r="H154" t="str">
            <v>BHXH</v>
          </cell>
          <cell r="I154" t="str">
            <v>08-91</v>
          </cell>
          <cell r="J154">
            <v>35551</v>
          </cell>
          <cell r="K154" t="str">
            <v>C§</v>
          </cell>
          <cell r="L154">
            <v>4.1500000000000004</v>
          </cell>
          <cell r="R154" t="str">
            <v>C§ 'SQ C«ng tr×nh</v>
          </cell>
          <cell r="S154" t="str">
            <v>SQ C«ng binh</v>
          </cell>
          <cell r="T154" t="str">
            <v>1996</v>
          </cell>
          <cell r="U154" t="str">
            <v>T©n Trµo - KiÕn Thuþ - H¶i Phßng</v>
          </cell>
          <cell r="V154" t="str">
            <v>Khu TT Z143 Sãc S¬n - Hµ Néi</v>
          </cell>
          <cell r="W154" t="str">
            <v>P. C.trÞ</v>
          </cell>
          <cell r="Y154" t="str">
            <v>Kh«ng</v>
          </cell>
          <cell r="AI154">
            <v>1203500</v>
          </cell>
          <cell r="AJ154">
            <v>144420.00000000003</v>
          </cell>
          <cell r="AL154">
            <v>1347920</v>
          </cell>
          <cell r="AM154">
            <v>1347920</v>
          </cell>
          <cell r="AO154">
            <v>1500000</v>
          </cell>
        </row>
        <row r="155">
          <cell r="B155" t="str">
            <v>TrÞnh V¨n Träng</v>
          </cell>
          <cell r="C155" t="str">
            <v>CHPhã T§ ¸p</v>
          </cell>
          <cell r="D155" t="str">
            <v>DH</v>
          </cell>
          <cell r="E155" t="str">
            <v>KTH</v>
          </cell>
          <cell r="J155">
            <v>37895</v>
          </cell>
          <cell r="K155" t="str">
            <v>§H</v>
          </cell>
          <cell r="L155">
            <v>1.78</v>
          </cell>
          <cell r="M155">
            <v>1</v>
          </cell>
          <cell r="N155">
            <v>3</v>
          </cell>
          <cell r="O155" t="str">
            <v>L-DN</v>
          </cell>
          <cell r="P155">
            <v>2003</v>
          </cell>
          <cell r="R155" t="str">
            <v>KS Thuû ®iÖn</v>
          </cell>
          <cell r="S155" t="str">
            <v>§H Thuû lîi HN</v>
          </cell>
          <cell r="T155">
            <v>2003</v>
          </cell>
          <cell r="U155" t="str">
            <v>HiÖp Hoµ - Kim T©n - H¶i D­¬ng</v>
          </cell>
          <cell r="V155" t="str">
            <v>HiÖp Hoµ - Kim T©n - H¶i D­¬ng</v>
          </cell>
          <cell r="W155" t="str">
            <v>XL A V­¬ng</v>
          </cell>
          <cell r="Y155" t="str">
            <v>Kh«ng</v>
          </cell>
          <cell r="AI155">
            <v>516200</v>
          </cell>
          <cell r="AL155">
            <v>100000</v>
          </cell>
          <cell r="AM155">
            <v>516200</v>
          </cell>
          <cell r="AO155">
            <v>1500000</v>
          </cell>
        </row>
        <row r="157">
          <cell r="B157" t="str">
            <v xml:space="preserve">Ph¹m Ngäc Kiªn </v>
          </cell>
          <cell r="C157" t="str">
            <v xml:space="preserve">KÕ To¸n </v>
          </cell>
          <cell r="D157" t="str">
            <v>NH</v>
          </cell>
          <cell r="E157" t="str">
            <v>NH</v>
          </cell>
          <cell r="J157" t="str">
            <v>04-04</v>
          </cell>
          <cell r="K157" t="str">
            <v>§H</v>
          </cell>
          <cell r="L157">
            <v>1.78</v>
          </cell>
          <cell r="M157">
            <v>1</v>
          </cell>
          <cell r="N157">
            <v>3</v>
          </cell>
          <cell r="O157" t="str">
            <v>L-DN</v>
          </cell>
          <cell r="P157">
            <v>2004</v>
          </cell>
          <cell r="R157" t="str">
            <v>QTrÞ KD</v>
          </cell>
          <cell r="S157" t="str">
            <v>§H KTQD</v>
          </cell>
          <cell r="T157">
            <v>2003</v>
          </cell>
          <cell r="U157" t="str">
            <v>Nghi ¢n - Nghi Léc - NghÖ An</v>
          </cell>
          <cell r="V157" t="str">
            <v>Nghi ¢n - nghi Léc - NghÖ An</v>
          </cell>
          <cell r="W157" t="str">
            <v>XL A V­¬ng</v>
          </cell>
          <cell r="X157" t="str">
            <v xml:space="preserve">®/c S¬n KiÓmTo¸n </v>
          </cell>
          <cell r="AO157">
            <v>1000000</v>
          </cell>
        </row>
        <row r="158">
          <cell r="B158" t="str">
            <v>NguyÔn Träng Minh</v>
          </cell>
          <cell r="C158" t="str">
            <v>Thñ quü</v>
          </cell>
          <cell r="D158" t="str">
            <v>NH</v>
          </cell>
          <cell r="E158" t="str">
            <v>NH</v>
          </cell>
          <cell r="J158">
            <v>37895</v>
          </cell>
          <cell r="K158" t="str">
            <v>C§</v>
          </cell>
          <cell r="L158">
            <v>1.78</v>
          </cell>
          <cell r="M158">
            <v>4</v>
          </cell>
          <cell r="N158">
            <v>2</v>
          </cell>
          <cell r="O158" t="str">
            <v>A4</v>
          </cell>
          <cell r="P158">
            <v>2004</v>
          </cell>
          <cell r="R158" t="str">
            <v>CN KÕ to¸n KT</v>
          </cell>
          <cell r="S158" t="str">
            <v>C§ Qu¶n trÞ KD</v>
          </cell>
          <cell r="T158">
            <v>2001</v>
          </cell>
          <cell r="U158" t="str">
            <v>Phïng ChÝ Kiªn - Mü Hoµ - H­ng Yªn</v>
          </cell>
          <cell r="V158" t="str">
            <v>Phïng ChÝ Kiªn - Mü Hoµ - H­ng Yªn</v>
          </cell>
          <cell r="W158" t="str">
            <v>XL A V­¬ng</v>
          </cell>
          <cell r="AO158">
            <v>500000</v>
          </cell>
        </row>
        <row r="160">
          <cell r="B160" t="str">
            <v xml:space="preserve">Ph¹m Ngäc TuÖ </v>
          </cell>
          <cell r="C160" t="str">
            <v>NV Kü thuËt</v>
          </cell>
          <cell r="D160" t="str">
            <v>NH</v>
          </cell>
          <cell r="E160" t="str">
            <v>NH</v>
          </cell>
          <cell r="J160" t="str">
            <v>04-04</v>
          </cell>
          <cell r="K160" t="str">
            <v>TC</v>
          </cell>
          <cell r="L160">
            <v>1.46</v>
          </cell>
          <cell r="M160">
            <v>1</v>
          </cell>
          <cell r="N160">
            <v>4</v>
          </cell>
          <cell r="O160" t="str">
            <v>L-DN</v>
          </cell>
          <cell r="P160">
            <v>2004</v>
          </cell>
          <cell r="R160" t="str">
            <v>XDCN&amp;DD</v>
          </cell>
          <cell r="S160" t="str">
            <v>Trung häc XD</v>
          </cell>
          <cell r="T160">
            <v>2003</v>
          </cell>
          <cell r="U160" t="str">
            <v>Giao Xu©n - Giao Thuû - Nam §Þnh</v>
          </cell>
          <cell r="V160" t="str">
            <v>Giao Xu©n - Giao Thuû - Nam §Þnh</v>
          </cell>
          <cell r="W160" t="str">
            <v>XL A V­¬ng</v>
          </cell>
          <cell r="AO160">
            <v>500000</v>
          </cell>
        </row>
        <row r="161">
          <cell r="B161" t="str">
            <v xml:space="preserve">L­u Ngäc Long </v>
          </cell>
          <cell r="C161" t="str">
            <v>Thö viÖc</v>
          </cell>
          <cell r="D161" t="str">
            <v>NH</v>
          </cell>
          <cell r="E161" t="str">
            <v>NH</v>
          </cell>
          <cell r="J161">
            <v>38145</v>
          </cell>
          <cell r="K161" t="str">
            <v>§H</v>
          </cell>
          <cell r="L161">
            <v>1.78</v>
          </cell>
          <cell r="M161">
            <v>1</v>
          </cell>
          <cell r="N161">
            <v>3</v>
          </cell>
          <cell r="O161" t="str">
            <v>L-DN</v>
          </cell>
          <cell r="P161">
            <v>2004</v>
          </cell>
          <cell r="R161" t="str">
            <v>KSXDCT NgÇm vµ Má</v>
          </cell>
          <cell r="S161" t="str">
            <v>§H má ®Þa chÊt</v>
          </cell>
          <cell r="T161">
            <v>2004</v>
          </cell>
          <cell r="U161" t="str">
            <v xml:space="preserve">Trung Mü - B×nh Xuyªn - VÜnh  Phóc </v>
          </cell>
          <cell r="V161" t="str">
            <v xml:space="preserve">Trung Mü - B×nh Xuyªn - VÜnh  Phóc </v>
          </cell>
          <cell r="W161" t="str">
            <v>XL A V­¬ng</v>
          </cell>
          <cell r="AO161">
            <v>100000</v>
          </cell>
        </row>
        <row r="162">
          <cell r="B162" t="str">
            <v>§ç V¨n Dòng</v>
          </cell>
          <cell r="C162" t="str">
            <v xml:space="preserve">Thö viÖc </v>
          </cell>
          <cell r="D162" t="str">
            <v>NH</v>
          </cell>
          <cell r="E162" t="str">
            <v>NH</v>
          </cell>
          <cell r="J162">
            <v>38190</v>
          </cell>
          <cell r="K162" t="str">
            <v>C§</v>
          </cell>
          <cell r="L162">
            <v>1.78</v>
          </cell>
          <cell r="P162">
            <v>2004</v>
          </cell>
          <cell r="R162" t="str">
            <v xml:space="preserve">XD cÇu ®­êng </v>
          </cell>
          <cell r="S162" t="str">
            <v>Cao ®¼ng GTVT</v>
          </cell>
          <cell r="T162">
            <v>2003</v>
          </cell>
          <cell r="U162" t="str">
            <v xml:space="preserve">Quúnh B¶o - Quúnh Phô - Th¸i B×nh </v>
          </cell>
          <cell r="V162" t="str">
            <v xml:space="preserve">Quúnh B¶o - Quúnh Phô - Th¸i - B×nh </v>
          </cell>
          <cell r="W162" t="str">
            <v>P. Kü thuËt</v>
          </cell>
          <cell r="AO162">
            <v>100000</v>
          </cell>
        </row>
        <row r="163">
          <cell r="B163" t="str">
            <v>Lª Anh HiÓn</v>
          </cell>
          <cell r="C163" t="str">
            <v>NV Thèng kª</v>
          </cell>
          <cell r="D163" t="str">
            <v>NH</v>
          </cell>
          <cell r="E163" t="str">
            <v>NH</v>
          </cell>
          <cell r="J163">
            <v>37956</v>
          </cell>
          <cell r="K163" t="str">
            <v>§H</v>
          </cell>
          <cell r="L163">
            <v>1.78</v>
          </cell>
          <cell r="M163">
            <v>1</v>
          </cell>
          <cell r="N163">
            <v>3</v>
          </cell>
          <cell r="O163" t="str">
            <v>L-DN</v>
          </cell>
          <cell r="P163">
            <v>2003</v>
          </cell>
          <cell r="R163" t="str">
            <v>Qu¶n trÞ KD</v>
          </cell>
          <cell r="S163" t="str">
            <v>§H KTQD</v>
          </cell>
          <cell r="T163">
            <v>2003</v>
          </cell>
          <cell r="U163" t="str">
            <v>Tæ 31 -Mai §éng -HBT - Hµ Néi</v>
          </cell>
          <cell r="V163" t="str">
            <v>Tæ 31 -Mai §éng -HBT - Hµ Néi</v>
          </cell>
          <cell r="W163" t="str">
            <v>XL A V­¬ng</v>
          </cell>
          <cell r="Y163" t="str">
            <v>Kh«ng</v>
          </cell>
          <cell r="AI163">
            <v>516200</v>
          </cell>
          <cell r="AL163">
            <v>100000</v>
          </cell>
          <cell r="AM163">
            <v>516200</v>
          </cell>
          <cell r="AO163">
            <v>500000</v>
          </cell>
        </row>
        <row r="164">
          <cell r="B164" t="str">
            <v>NguyÔn Quang Trung</v>
          </cell>
          <cell r="C164" t="str">
            <v>TL Tæng hîp</v>
          </cell>
          <cell r="D164" t="str">
            <v>NH</v>
          </cell>
          <cell r="E164" t="str">
            <v>NH</v>
          </cell>
          <cell r="J164">
            <v>37438</v>
          </cell>
          <cell r="K164" t="str">
            <v>§H</v>
          </cell>
          <cell r="L164">
            <v>1.78</v>
          </cell>
          <cell r="M164">
            <v>1</v>
          </cell>
          <cell r="N164">
            <v>3</v>
          </cell>
          <cell r="O164" t="str">
            <v>L-DN</v>
          </cell>
          <cell r="P164">
            <v>2002</v>
          </cell>
          <cell r="R164" t="str">
            <v>CN Kinh tÕ Q.trÞ KD</v>
          </cell>
          <cell r="S164" t="str">
            <v>§H Giao th«ng VT</v>
          </cell>
          <cell r="T164">
            <v>2002</v>
          </cell>
          <cell r="U164" t="str">
            <v>166 - TrÇn Phó - Yªn B¸i</v>
          </cell>
          <cell r="V164" t="str">
            <v>166 - TrÇn Phó - Yªn B¸i</v>
          </cell>
          <cell r="W164" t="str">
            <v>§éi TC HCM</v>
          </cell>
          <cell r="AI164">
            <v>527800</v>
          </cell>
          <cell r="AL164">
            <v>527800</v>
          </cell>
          <cell r="AM164">
            <v>527800</v>
          </cell>
          <cell r="AO164">
            <v>100000</v>
          </cell>
        </row>
        <row r="166">
          <cell r="B166" t="str">
            <v>Phan §×nh Tu©n</v>
          </cell>
          <cell r="C166" t="str">
            <v>NV VT-TB</v>
          </cell>
          <cell r="D166" t="str">
            <v>NH</v>
          </cell>
          <cell r="E166" t="str">
            <v>NH</v>
          </cell>
          <cell r="J166">
            <v>38055</v>
          </cell>
          <cell r="K166" t="str">
            <v>C§</v>
          </cell>
          <cell r="L166">
            <v>1.78</v>
          </cell>
          <cell r="P166">
            <v>2004</v>
          </cell>
          <cell r="R166" t="str">
            <v>KT &amp; SC m¸y thi c«ng</v>
          </cell>
          <cell r="S166" t="str">
            <v>C§GTVT</v>
          </cell>
          <cell r="T166">
            <v>2003</v>
          </cell>
          <cell r="U166" t="str">
            <v xml:space="preserve">Tïng Léc - Can Léc - Hµ TØnh </v>
          </cell>
          <cell r="V166" t="str">
            <v xml:space="preserve">Tïng Léc - Can Léc - Hµ TÜnh </v>
          </cell>
          <cell r="W166" t="str">
            <v>XL A V­¬ng</v>
          </cell>
          <cell r="AO166">
            <v>500000</v>
          </cell>
        </row>
        <row r="167">
          <cell r="B167" t="str">
            <v>NguyÔn H÷u QuÕ</v>
          </cell>
          <cell r="C167" t="str">
            <v>Thñ kho</v>
          </cell>
          <cell r="D167" t="str">
            <v>NH</v>
          </cell>
          <cell r="E167" t="str">
            <v>NH</v>
          </cell>
          <cell r="J167">
            <v>36557</v>
          </cell>
          <cell r="K167" t="str">
            <v>L§PT</v>
          </cell>
          <cell r="L167">
            <v>1.35</v>
          </cell>
          <cell r="M167">
            <v>9</v>
          </cell>
          <cell r="N167">
            <v>6</v>
          </cell>
          <cell r="O167" t="str">
            <v>L-DN</v>
          </cell>
          <cell r="P167">
            <v>2003</v>
          </cell>
          <cell r="R167" t="str">
            <v>Lao ®éng phæ th«ng</v>
          </cell>
          <cell r="U167" t="str">
            <v>Th¹ch S¬n - Th¹ch Hµ - Hµ TÜnh</v>
          </cell>
          <cell r="V167" t="str">
            <v>Th¹ch S¬n - Th¹ch Hµ - Hµ TÜnh</v>
          </cell>
          <cell r="W167" t="str">
            <v>BM A V­¬ng</v>
          </cell>
          <cell r="Y167" t="str">
            <v>Kh«ng</v>
          </cell>
          <cell r="AI167">
            <v>391500</v>
          </cell>
          <cell r="AL167">
            <v>391500</v>
          </cell>
          <cell r="AM167">
            <v>391500</v>
          </cell>
          <cell r="AO167">
            <v>100000</v>
          </cell>
        </row>
        <row r="169">
          <cell r="B169" t="str">
            <v xml:space="preserve">T« Ngäc Hoµn </v>
          </cell>
          <cell r="C169" t="str">
            <v>Qu©n y</v>
          </cell>
          <cell r="D169" t="str">
            <v>NH</v>
          </cell>
          <cell r="E169" t="str">
            <v>NH</v>
          </cell>
          <cell r="J169">
            <v>37653</v>
          </cell>
          <cell r="K169" t="str">
            <v>L§PT</v>
          </cell>
          <cell r="L169">
            <v>1.35</v>
          </cell>
          <cell r="M169">
            <v>1</v>
          </cell>
          <cell r="N169">
            <v>1</v>
          </cell>
          <cell r="O169" t="str">
            <v>A.6</v>
          </cell>
          <cell r="R169" t="str">
            <v>Lao ®éng PT</v>
          </cell>
          <cell r="W169" t="str">
            <v>§éi TC HCM</v>
          </cell>
          <cell r="AO169">
            <v>100000</v>
          </cell>
        </row>
        <row r="170">
          <cell r="B170" t="str">
            <v xml:space="preserve">Vâ V¨n Th«ng </v>
          </cell>
          <cell r="C170" t="str">
            <v>CÊp d­ìng</v>
          </cell>
          <cell r="D170" t="str">
            <v>NH</v>
          </cell>
          <cell r="E170" t="str">
            <v>NH</v>
          </cell>
          <cell r="J170">
            <v>38213</v>
          </cell>
          <cell r="K170" t="str">
            <v>L§PT</v>
          </cell>
          <cell r="L170">
            <v>1.35</v>
          </cell>
          <cell r="M170">
            <v>1</v>
          </cell>
          <cell r="N170">
            <v>1</v>
          </cell>
          <cell r="O170" t="str">
            <v>A.6</v>
          </cell>
          <cell r="P170">
            <v>2004</v>
          </cell>
          <cell r="R170" t="str">
            <v xml:space="preserve">Lao ®«ng phæ th«ng </v>
          </cell>
          <cell r="U170" t="str">
            <v>H­ng Xu©n - H­ng Nguyªn - NghÖ An</v>
          </cell>
          <cell r="V170" t="str">
            <v>H­ng Xu©n - H­ng Nguyªn - NghÖ An</v>
          </cell>
          <cell r="W170" t="str">
            <v>XL A V­¬ng</v>
          </cell>
          <cell r="X170" t="str">
            <v>CT Th¸p §A ®Ò nghÞ</v>
          </cell>
          <cell r="AO170">
            <v>100000</v>
          </cell>
        </row>
        <row r="172">
          <cell r="B172" t="str">
            <v>NguyÔn H÷u Oai</v>
          </cell>
          <cell r="C172" t="str">
            <v>Thî ®iÖn</v>
          </cell>
          <cell r="D172" t="str">
            <v>DH</v>
          </cell>
          <cell r="E172" t="str">
            <v>KTH</v>
          </cell>
          <cell r="J172" t="str">
            <v>1999</v>
          </cell>
          <cell r="K172" t="str">
            <v>TC</v>
          </cell>
          <cell r="L172">
            <v>1.7</v>
          </cell>
          <cell r="M172">
            <v>3</v>
          </cell>
          <cell r="N172">
            <v>4</v>
          </cell>
          <cell r="O172" t="str">
            <v>L-DN</v>
          </cell>
          <cell r="P172">
            <v>2004</v>
          </cell>
          <cell r="R172" t="str">
            <v>Thî ®iÖn</v>
          </cell>
          <cell r="S172" t="str">
            <v>TH Kü thuËt ®iÖn</v>
          </cell>
          <cell r="T172">
            <v>1995</v>
          </cell>
          <cell r="U172" t="str">
            <v>Quúnh DÞ - Quúnh L­u - NghÖ An</v>
          </cell>
          <cell r="V172" t="str">
            <v>Quúnh DÞ - Quúnh L­u - NghÖ An</v>
          </cell>
          <cell r="AO172">
            <v>300000</v>
          </cell>
        </row>
        <row r="173">
          <cell r="B173" t="str">
            <v>NguyÔn V¨n Quý</v>
          </cell>
          <cell r="C173" t="str">
            <v>Thî hµn</v>
          </cell>
          <cell r="D173" t="str">
            <v>NH</v>
          </cell>
          <cell r="E173" t="str">
            <v>NH</v>
          </cell>
          <cell r="J173">
            <v>38213</v>
          </cell>
          <cell r="K173" t="str">
            <v>L§PT</v>
          </cell>
          <cell r="L173">
            <v>1.35</v>
          </cell>
          <cell r="M173">
            <v>1</v>
          </cell>
          <cell r="N173">
            <v>1</v>
          </cell>
          <cell r="O173" t="str">
            <v>A6</v>
          </cell>
          <cell r="P173">
            <v>2004</v>
          </cell>
          <cell r="R173" t="str">
            <v xml:space="preserve">Lao ®«ng phæ th«ng </v>
          </cell>
          <cell r="U173" t="str">
            <v>H­ng Xu©n - H­ng Nguyªn - NghÖ An</v>
          </cell>
          <cell r="V173" t="str">
            <v>H­ng Xu©n - H­ng Nguyªn - NghÖ An</v>
          </cell>
          <cell r="W173" t="str">
            <v>XL A V­¬ng</v>
          </cell>
          <cell r="X173" t="str">
            <v>CT Th¸p §A ®Ò nghÞ</v>
          </cell>
          <cell r="AO173">
            <v>100000</v>
          </cell>
        </row>
        <row r="175">
          <cell r="B175" t="str">
            <v>Lª V¨n Huyªn</v>
          </cell>
          <cell r="C175" t="str">
            <v>L¸i xe Kpaz</v>
          </cell>
          <cell r="D175" t="str">
            <v>NH</v>
          </cell>
          <cell r="E175" t="str">
            <v>NH</v>
          </cell>
          <cell r="J175" t="str">
            <v>11-03</v>
          </cell>
          <cell r="K175" t="str">
            <v>SC</v>
          </cell>
          <cell r="L175">
            <v>1.7</v>
          </cell>
          <cell r="M175">
            <v>3</v>
          </cell>
          <cell r="N175">
            <v>1</v>
          </cell>
          <cell r="O175" t="str">
            <v>B.15</v>
          </cell>
          <cell r="P175">
            <v>2001</v>
          </cell>
          <cell r="R175" t="str">
            <v xml:space="preserve">L¸i xe </v>
          </cell>
          <cell r="U175" t="str">
            <v>Yªn B»ng - ý Yªn - Nam §Þnh</v>
          </cell>
          <cell r="V175" t="str">
            <v>Yªn B»ng - ý Yªn - Nam §Þnh</v>
          </cell>
          <cell r="W175" t="str">
            <v>XL A V­¬ng</v>
          </cell>
          <cell r="Y175" t="str">
            <v>Kh«ng</v>
          </cell>
          <cell r="AI175">
            <v>493000</v>
          </cell>
          <cell r="AL175">
            <v>100000</v>
          </cell>
          <cell r="AM175">
            <v>493000</v>
          </cell>
          <cell r="AO175">
            <v>100000</v>
          </cell>
        </row>
        <row r="176">
          <cell r="B176" t="str">
            <v>Ph¹m V¨n L­¬ng</v>
          </cell>
          <cell r="C176" t="str">
            <v>L¸i xe Kpaz</v>
          </cell>
          <cell r="D176" t="str">
            <v>DH</v>
          </cell>
          <cell r="E176" t="str">
            <v>KTH</v>
          </cell>
          <cell r="J176">
            <v>37657</v>
          </cell>
          <cell r="K176" t="str">
            <v>SC</v>
          </cell>
          <cell r="L176">
            <v>1.92</v>
          </cell>
          <cell r="M176">
            <v>2</v>
          </cell>
          <cell r="N176">
            <v>1</v>
          </cell>
          <cell r="O176" t="str">
            <v>B.15</v>
          </cell>
          <cell r="P176">
            <v>2002</v>
          </cell>
          <cell r="R176" t="str">
            <v>L¸i xe</v>
          </cell>
          <cell r="U176" t="str">
            <v>H­ng Xu©n - H­ng Nguyªn - NghÖ An</v>
          </cell>
          <cell r="V176" t="str">
            <v>H­ng Xu©n - H­ng Nguyªn - NghÖ An</v>
          </cell>
          <cell r="W176" t="str">
            <v>XL A V­¬ng</v>
          </cell>
          <cell r="Y176" t="str">
            <v>Kh«ng</v>
          </cell>
          <cell r="AI176">
            <v>556800</v>
          </cell>
          <cell r="AL176">
            <v>100000</v>
          </cell>
          <cell r="AM176">
            <v>556800</v>
          </cell>
          <cell r="AO176">
            <v>300000</v>
          </cell>
        </row>
        <row r="177">
          <cell r="B177" t="str">
            <v>NguyÔn §×nh TuÊn</v>
          </cell>
          <cell r="C177" t="str">
            <v>L¸i SK480</v>
          </cell>
          <cell r="D177" t="str">
            <v>NH</v>
          </cell>
          <cell r="E177" t="str">
            <v>NH</v>
          </cell>
          <cell r="J177" t="str">
            <v>11-03</v>
          </cell>
          <cell r="K177" t="str">
            <v>SC</v>
          </cell>
          <cell r="L177">
            <v>1.83</v>
          </cell>
          <cell r="M177">
            <v>3</v>
          </cell>
          <cell r="N177">
            <v>3</v>
          </cell>
          <cell r="O177" t="str">
            <v>A.6</v>
          </cell>
          <cell r="P177">
            <v>2003</v>
          </cell>
          <cell r="R177" t="str">
            <v>L¸i m¸y xóc</v>
          </cell>
          <cell r="U177" t="str">
            <v>Mai Hïng - Quúnh L­u - NghÖ An</v>
          </cell>
          <cell r="V177" t="str">
            <v>Mai Hïng - Quúnh L­u - NghÖ An</v>
          </cell>
          <cell r="W177" t="str">
            <v>XL A V­¬ng</v>
          </cell>
          <cell r="Y177" t="str">
            <v>Kh«ng</v>
          </cell>
          <cell r="AI177">
            <v>530700</v>
          </cell>
          <cell r="AL177">
            <v>100000</v>
          </cell>
          <cell r="AM177">
            <v>530700</v>
          </cell>
          <cell r="AO177">
            <v>100000</v>
          </cell>
        </row>
        <row r="178">
          <cell r="B178" t="str">
            <v xml:space="preserve">V¨n Huy Khang </v>
          </cell>
          <cell r="C178" t="str">
            <v>L¸i SK480</v>
          </cell>
          <cell r="D178" t="str">
            <v>DH</v>
          </cell>
          <cell r="E178" t="str">
            <v>KTH</v>
          </cell>
          <cell r="F178" t="str">
            <v>BHXH</v>
          </cell>
          <cell r="H178" t="str">
            <v>BHXH</v>
          </cell>
          <cell r="J178">
            <v>36008</v>
          </cell>
          <cell r="K178" t="str">
            <v>SC</v>
          </cell>
          <cell r="L178">
            <v>1.92</v>
          </cell>
          <cell r="M178">
            <v>4</v>
          </cell>
          <cell r="N178">
            <v>2</v>
          </cell>
          <cell r="O178" t="str">
            <v>A6</v>
          </cell>
          <cell r="P178">
            <v>2004</v>
          </cell>
          <cell r="R178" t="str">
            <v xml:space="preserve">L¸i m¸y </v>
          </cell>
          <cell r="S178" t="str">
            <v>KT C«ng binh</v>
          </cell>
          <cell r="T178" t="str">
            <v>1996</v>
          </cell>
          <cell r="U178" t="str">
            <v>Quúnh Dþ - quúnh L­u - NghÖ An</v>
          </cell>
          <cell r="V178" t="str">
            <v>Quúnh Dþ - quúnh L­u - NghÖ An</v>
          </cell>
          <cell r="W178" t="str">
            <v>XN NgÇm</v>
          </cell>
          <cell r="Y178" t="str">
            <v>Kh«ng</v>
          </cell>
          <cell r="AI178" t="e">
            <v>#REF!</v>
          </cell>
          <cell r="AO178">
            <v>300000</v>
          </cell>
        </row>
        <row r="179">
          <cell r="B179" t="str">
            <v>Ph¹m Minh Hïng</v>
          </cell>
          <cell r="C179" t="str">
            <v>L¸i m¸y khoan 642</v>
          </cell>
          <cell r="D179" t="str">
            <v>DH</v>
          </cell>
          <cell r="E179" t="str">
            <v>KTH</v>
          </cell>
          <cell r="J179">
            <v>37226</v>
          </cell>
          <cell r="K179" t="str">
            <v>TC</v>
          </cell>
          <cell r="L179">
            <v>1.75</v>
          </cell>
          <cell r="M179">
            <v>2</v>
          </cell>
          <cell r="N179">
            <v>4</v>
          </cell>
          <cell r="O179" t="str">
            <v>A.6</v>
          </cell>
          <cell r="P179">
            <v>2001</v>
          </cell>
          <cell r="R179" t="str">
            <v>Thî khoan</v>
          </cell>
          <cell r="U179" t="str">
            <v>Trung L­¬ng - Hång LÜnh - Hµ TÜnh</v>
          </cell>
          <cell r="V179" t="str">
            <v>Trung L­¬ng - Hång LÜnh - Hµ TÜnh</v>
          </cell>
          <cell r="W179" t="str">
            <v>XL A V­¬ng</v>
          </cell>
          <cell r="Y179" t="str">
            <v>Kh«ng</v>
          </cell>
          <cell r="AI179">
            <v>507500</v>
          </cell>
          <cell r="AL179">
            <v>507500</v>
          </cell>
          <cell r="AM179">
            <v>507500</v>
          </cell>
          <cell r="AO179">
            <v>300000</v>
          </cell>
        </row>
        <row r="180">
          <cell r="B180" t="str">
            <v>NguyÔn §øc S¬n</v>
          </cell>
          <cell r="C180" t="str">
            <v>L¸i xe Zin tÐc n­íc</v>
          </cell>
          <cell r="D180" t="str">
            <v>NH</v>
          </cell>
          <cell r="E180" t="str">
            <v>NH</v>
          </cell>
          <cell r="J180">
            <v>37956</v>
          </cell>
          <cell r="K180" t="str">
            <v>SC</v>
          </cell>
          <cell r="L180">
            <v>1.7</v>
          </cell>
          <cell r="M180">
            <v>3</v>
          </cell>
          <cell r="N180">
            <v>1</v>
          </cell>
          <cell r="O180" t="str">
            <v>B.15</v>
          </cell>
          <cell r="P180">
            <v>2003</v>
          </cell>
          <cell r="R180" t="str">
            <v>L¸i xe</v>
          </cell>
          <cell r="S180" t="str">
            <v>TT D¹y nghÒ</v>
          </cell>
          <cell r="U180" t="str">
            <v>Phó Nam An - Ch­¬ng Mü - Hµ T©y</v>
          </cell>
          <cell r="V180" t="str">
            <v>Phó Nam An - Ch­¬ng Mü - Hµ T©y</v>
          </cell>
          <cell r="W180" t="str">
            <v>XL A V­¬ng</v>
          </cell>
          <cell r="Y180" t="str">
            <v>Kh«ng</v>
          </cell>
          <cell r="AI180">
            <v>493000</v>
          </cell>
          <cell r="AL180">
            <v>100000</v>
          </cell>
          <cell r="AM180">
            <v>493000</v>
          </cell>
          <cell r="AO180">
            <v>100000</v>
          </cell>
        </row>
        <row r="182">
          <cell r="B182" t="str">
            <v xml:space="preserve">Hoµng V¨n TuÊn </v>
          </cell>
          <cell r="C182" t="str">
            <v xml:space="preserve">C«ng nh©n </v>
          </cell>
          <cell r="D182" t="str">
            <v>NH</v>
          </cell>
          <cell r="E182" t="str">
            <v>NH</v>
          </cell>
          <cell r="J182">
            <v>38193</v>
          </cell>
          <cell r="K182" t="str">
            <v>L§PT</v>
          </cell>
          <cell r="L182">
            <v>1.35</v>
          </cell>
          <cell r="M182">
            <v>1</v>
          </cell>
          <cell r="N182">
            <v>1</v>
          </cell>
          <cell r="O182" t="str">
            <v>A6</v>
          </cell>
          <cell r="P182">
            <v>2004</v>
          </cell>
          <cell r="R182" t="str">
            <v xml:space="preserve">Lao ®«ng phæ th«ng </v>
          </cell>
          <cell r="U182" t="str">
            <v>H­ng Xu©n - H­ng Nguyªn - NghÖ An</v>
          </cell>
          <cell r="V182" t="str">
            <v>H­ng Xu©n - H­ng Nguyªn - NghÖ An</v>
          </cell>
          <cell r="W182" t="str">
            <v>XL A V­¬ng</v>
          </cell>
          <cell r="X182" t="str">
            <v>§/c Thµnh QNtõ trÇn</v>
          </cell>
          <cell r="AO182">
            <v>100000</v>
          </cell>
        </row>
        <row r="183">
          <cell r="B183" t="str">
            <v>NguyÔn V¨n §oµn</v>
          </cell>
          <cell r="C183" t="str">
            <v xml:space="preserve">C«ng nh©n </v>
          </cell>
          <cell r="D183" t="str">
            <v>NH</v>
          </cell>
          <cell r="E183" t="str">
            <v>NH</v>
          </cell>
          <cell r="J183">
            <v>38213</v>
          </cell>
          <cell r="K183" t="str">
            <v>L§PT</v>
          </cell>
          <cell r="L183">
            <v>1.35</v>
          </cell>
          <cell r="M183">
            <v>1</v>
          </cell>
          <cell r="N183">
            <v>1</v>
          </cell>
          <cell r="O183" t="str">
            <v>A6</v>
          </cell>
          <cell r="P183">
            <v>2004</v>
          </cell>
          <cell r="R183" t="str">
            <v xml:space="preserve">Lao ®«ng phæ th«ng </v>
          </cell>
          <cell r="U183" t="str">
            <v>H­ng Xu©n - H­ng Nguyªn - NghÖ An</v>
          </cell>
          <cell r="V183" t="str">
            <v>H­ng Xu©n - H­ng Nguyªn - NghÖ An</v>
          </cell>
          <cell r="W183" t="str">
            <v>XL A V­¬ng</v>
          </cell>
          <cell r="X183" t="str">
            <v>CT Th¸p §A ®Ò nghÞ</v>
          </cell>
          <cell r="AO183">
            <v>100000</v>
          </cell>
        </row>
        <row r="184">
          <cell r="B184" t="str">
            <v>Vò Duy M¹nh</v>
          </cell>
          <cell r="C184" t="str">
            <v xml:space="preserve">C«ng nh©n </v>
          </cell>
          <cell r="D184" t="str">
            <v>NH</v>
          </cell>
          <cell r="E184" t="str">
            <v>NH</v>
          </cell>
          <cell r="J184">
            <v>38213</v>
          </cell>
          <cell r="K184" t="str">
            <v>L§PT</v>
          </cell>
          <cell r="L184">
            <v>1.35</v>
          </cell>
          <cell r="M184">
            <v>1</v>
          </cell>
          <cell r="N184">
            <v>1</v>
          </cell>
          <cell r="O184" t="str">
            <v>A6</v>
          </cell>
          <cell r="P184">
            <v>2004</v>
          </cell>
          <cell r="R184" t="str">
            <v xml:space="preserve">Lao ®«ng phæ th«ng </v>
          </cell>
          <cell r="U184" t="str">
            <v>Quúnh ThiÖn - Quúnh L­u - NghÖ An</v>
          </cell>
          <cell r="V184" t="str">
            <v>Quúnh ThiÖn - Quúnh L­u - NghÖ An</v>
          </cell>
          <cell r="W184" t="str">
            <v>XL A V­¬ng</v>
          </cell>
          <cell r="X184" t="str">
            <v>CT Th¸p §A ®Ò nghÞ</v>
          </cell>
          <cell r="AO184">
            <v>100000</v>
          </cell>
        </row>
        <row r="185">
          <cell r="B185" t="str">
            <v>TrÇn §¨ng Thªm</v>
          </cell>
          <cell r="C185" t="str">
            <v xml:space="preserve">C«ng nh©n </v>
          </cell>
          <cell r="D185" t="str">
            <v>NH</v>
          </cell>
          <cell r="E185" t="str">
            <v>NH</v>
          </cell>
          <cell r="J185">
            <v>38213</v>
          </cell>
          <cell r="K185" t="str">
            <v>L§PT</v>
          </cell>
          <cell r="L185">
            <v>1.35</v>
          </cell>
          <cell r="M185">
            <v>1</v>
          </cell>
          <cell r="N185">
            <v>1</v>
          </cell>
          <cell r="O185" t="str">
            <v>A6</v>
          </cell>
          <cell r="P185">
            <v>2004</v>
          </cell>
          <cell r="R185" t="str">
            <v xml:space="preserve">Lao ®«ng phæ th«ng </v>
          </cell>
          <cell r="U185" t="str">
            <v>Quúnh ThiÖn - Quúnh L­u - NghÖ An</v>
          </cell>
          <cell r="V185" t="str">
            <v>Quúnh ThiÖn - Quúnh L­u - NghÖ An</v>
          </cell>
          <cell r="W185" t="str">
            <v>XL A V­¬ng</v>
          </cell>
          <cell r="X185" t="str">
            <v>CT Th¸p §A ®Ò nghÞ</v>
          </cell>
          <cell r="AO185">
            <v>100000</v>
          </cell>
        </row>
        <row r="186">
          <cell r="B186" t="str">
            <v xml:space="preserve">TrÇn Minh ThÓ </v>
          </cell>
          <cell r="C186" t="str">
            <v>C«ng nh©n</v>
          </cell>
          <cell r="D186" t="str">
            <v>NH</v>
          </cell>
          <cell r="E186" t="str">
            <v>NH</v>
          </cell>
          <cell r="J186" t="str">
            <v>09-04</v>
          </cell>
          <cell r="K186" t="str">
            <v>TC</v>
          </cell>
          <cell r="L186">
            <v>1.64</v>
          </cell>
          <cell r="M186">
            <v>1</v>
          </cell>
          <cell r="N186">
            <v>1</v>
          </cell>
          <cell r="O186" t="str">
            <v>A6</v>
          </cell>
          <cell r="P186">
            <v>2004</v>
          </cell>
          <cell r="R186" t="str">
            <v>Thî hµn</v>
          </cell>
          <cell r="S186" t="str">
            <v>Tr­êng cao ®¼ng GTVT</v>
          </cell>
          <cell r="U186" t="str">
            <v xml:space="preserve">Xu©n An - Nghi Xu©n - Hµ TÜnh </v>
          </cell>
          <cell r="V186" t="str">
            <v xml:space="preserve">Xu©n An - Nghi Xu©n - Hµ TÜnh </v>
          </cell>
          <cell r="W186" t="str">
            <v xml:space="preserve">CT Th¸p ®iÒu ¸p </v>
          </cell>
          <cell r="X186" t="str">
            <v>CT Th¸p §A ®Ò nghÞ</v>
          </cell>
          <cell r="AO186">
            <v>100000</v>
          </cell>
        </row>
        <row r="187">
          <cell r="B187" t="str">
            <v>NguyÔn H÷u Tµi</v>
          </cell>
          <cell r="C187" t="str">
            <v>C«ng nh©n</v>
          </cell>
          <cell r="D187" t="str">
            <v>NH</v>
          </cell>
          <cell r="E187" t="str">
            <v>NH</v>
          </cell>
          <cell r="J187" t="str">
            <v>09-04</v>
          </cell>
          <cell r="K187" t="str">
            <v>L§PT</v>
          </cell>
          <cell r="L187">
            <v>1.35</v>
          </cell>
          <cell r="M187">
            <v>1</v>
          </cell>
          <cell r="N187">
            <v>1</v>
          </cell>
          <cell r="O187" t="str">
            <v>A6</v>
          </cell>
          <cell r="P187">
            <v>2004</v>
          </cell>
          <cell r="R187" t="str">
            <v xml:space="preserve">Lao ®«ng phæ th«ng </v>
          </cell>
          <cell r="U187" t="str">
            <v>T©n Ph­îng - Vinh T©n - TPVinh - NghÖ An</v>
          </cell>
          <cell r="V187" t="str">
            <v>T©n Ph­îng - Vinh T©n - TPVinh - NghÖ An</v>
          </cell>
          <cell r="W187" t="str">
            <v xml:space="preserve">CT Th¸p ®iÒu ¸p </v>
          </cell>
          <cell r="X187" t="str">
            <v>CT Th¸p §A ®Ò nghÞ</v>
          </cell>
          <cell r="AO187">
            <v>100000</v>
          </cell>
        </row>
        <row r="188">
          <cell r="B188" t="str">
            <v>Ph¹m V¨n Nam</v>
          </cell>
          <cell r="C188" t="str">
            <v>C«ng nh©n</v>
          </cell>
          <cell r="D188" t="str">
            <v>NH</v>
          </cell>
          <cell r="E188" t="str">
            <v>NH</v>
          </cell>
          <cell r="J188" t="str">
            <v>09-04</v>
          </cell>
          <cell r="K188" t="str">
            <v>L§PT</v>
          </cell>
          <cell r="L188">
            <v>1.35</v>
          </cell>
          <cell r="M188">
            <v>1</v>
          </cell>
          <cell r="N188">
            <v>1</v>
          </cell>
          <cell r="O188" t="str">
            <v>A6</v>
          </cell>
          <cell r="P188">
            <v>2004</v>
          </cell>
          <cell r="R188" t="str">
            <v xml:space="preserve">Lao ®«ng phæ th«ng </v>
          </cell>
          <cell r="U188" t="str">
            <v>H­ng Xu©n - H­ng Nguyªn - NghÖ An</v>
          </cell>
          <cell r="V188" t="str">
            <v>H­ng Xu©n - H­ng Nguyªn - NghÖ An</v>
          </cell>
          <cell r="W188" t="str">
            <v xml:space="preserve">CT Th¸p ®iÒu ¸p </v>
          </cell>
          <cell r="X188" t="str">
            <v>CT Th¸p §A ®Ò nghÞ</v>
          </cell>
          <cell r="AO188">
            <v>100000</v>
          </cell>
        </row>
        <row r="189">
          <cell r="B189" t="str">
            <v>NguyÔn B¸ Dòng</v>
          </cell>
          <cell r="C189" t="str">
            <v>C«ng nh©n</v>
          </cell>
          <cell r="E189" t="str">
            <v>NH</v>
          </cell>
          <cell r="J189" t="str">
            <v>11-04</v>
          </cell>
          <cell r="AO189">
            <v>100000</v>
          </cell>
        </row>
        <row r="190">
          <cell r="B190" t="str">
            <v>NguyÔn B¸ B×nh</v>
          </cell>
          <cell r="C190" t="str">
            <v>C«ng nh©n</v>
          </cell>
          <cell r="E190" t="str">
            <v>NH</v>
          </cell>
          <cell r="J190" t="str">
            <v>11-04</v>
          </cell>
          <cell r="AO190">
            <v>100000</v>
          </cell>
        </row>
        <row r="191">
          <cell r="B191" t="str">
            <v>NguyÔn Duy Kh¸nh</v>
          </cell>
          <cell r="C191" t="str">
            <v>C«ng nh©n</v>
          </cell>
          <cell r="E191" t="str">
            <v>NH</v>
          </cell>
          <cell r="J191" t="str">
            <v>11-04</v>
          </cell>
          <cell r="AO191">
            <v>100000</v>
          </cell>
        </row>
        <row r="192">
          <cell r="B192" t="str">
            <v>Hoµng V¨n To¶n</v>
          </cell>
          <cell r="C192" t="str">
            <v>C«ng nh©n</v>
          </cell>
          <cell r="E192" t="str">
            <v>NH</v>
          </cell>
          <cell r="J192" t="str">
            <v>11-04</v>
          </cell>
          <cell r="AO192">
            <v>100000</v>
          </cell>
        </row>
        <row r="193">
          <cell r="B193" t="str">
            <v>NguyÔn Xu©n Dòng</v>
          </cell>
          <cell r="C193" t="str">
            <v>C«ng nh©n</v>
          </cell>
          <cell r="E193" t="str">
            <v>NH</v>
          </cell>
          <cell r="J193" t="str">
            <v>11-04</v>
          </cell>
          <cell r="AO193">
            <v>100000</v>
          </cell>
        </row>
        <row r="194">
          <cell r="B194" t="str">
            <v>Hoµng V¨n Thu</v>
          </cell>
          <cell r="C194" t="str">
            <v>C«ng nh©n</v>
          </cell>
          <cell r="E194" t="str">
            <v>NH</v>
          </cell>
          <cell r="J194" t="str">
            <v>11-04</v>
          </cell>
          <cell r="AO194">
            <v>100000</v>
          </cell>
        </row>
        <row r="195">
          <cell r="Y195" t="str">
            <v>Kh«ng</v>
          </cell>
          <cell r="AI195">
            <v>0</v>
          </cell>
          <cell r="AL195" t="e">
            <v>#REF!</v>
          </cell>
          <cell r="AO195">
            <v>12800000</v>
          </cell>
        </row>
        <row r="197">
          <cell r="B197" t="str">
            <v>NguyÔn Quèc Dòng</v>
          </cell>
          <cell r="C197" t="str">
            <v>Phã B§H kiªm §Tr­ëng</v>
          </cell>
          <cell r="D197" t="str">
            <v>SQ</v>
          </cell>
          <cell r="E197" t="str">
            <v>1//</v>
          </cell>
          <cell r="F197" t="str">
            <v>BHXH</v>
          </cell>
          <cell r="H197" t="str">
            <v>BHXH</v>
          </cell>
          <cell r="I197" t="str">
            <v>10-84</v>
          </cell>
          <cell r="J197">
            <v>35765</v>
          </cell>
          <cell r="K197" t="str">
            <v>§H</v>
          </cell>
          <cell r="L197">
            <v>5.05</v>
          </cell>
          <cell r="P197">
            <v>2004</v>
          </cell>
          <cell r="R197" t="str">
            <v>KS C«ng tr×nh</v>
          </cell>
          <cell r="S197" t="str">
            <v>HV Kü thuËt QS</v>
          </cell>
          <cell r="T197" t="str">
            <v>1997</v>
          </cell>
          <cell r="U197" t="str">
            <v>Xu©n Long - §ång Xu©n - Phó Yªn</v>
          </cell>
          <cell r="V197" t="str">
            <v>116B - Hoµng Hoa Th¸m - B§ - Hµ Néi</v>
          </cell>
          <cell r="W197" t="str">
            <v>XL A V­¬ng</v>
          </cell>
          <cell r="Y197" t="str">
            <v>Kh«ng</v>
          </cell>
          <cell r="AI197">
            <v>1464500</v>
          </cell>
          <cell r="AJ197">
            <v>278255</v>
          </cell>
          <cell r="AK197">
            <v>87000</v>
          </cell>
          <cell r="AL197">
            <v>1829755</v>
          </cell>
          <cell r="AM197">
            <v>1829755</v>
          </cell>
          <cell r="AO197">
            <v>1500000</v>
          </cell>
        </row>
        <row r="198">
          <cell r="B198" t="str">
            <v>NguyÔn B¸ To¶n</v>
          </cell>
          <cell r="C198" t="str">
            <v>§«i phã</v>
          </cell>
          <cell r="D198" t="str">
            <v>SQ</v>
          </cell>
          <cell r="E198" t="str">
            <v>3/</v>
          </cell>
          <cell r="F198" t="str">
            <v>BHXH</v>
          </cell>
          <cell r="H198" t="str">
            <v>BHXH</v>
          </cell>
          <cell r="I198" t="str">
            <v>08-92</v>
          </cell>
          <cell r="J198" t="str">
            <v>1996</v>
          </cell>
          <cell r="K198" t="str">
            <v>C§</v>
          </cell>
          <cell r="L198">
            <v>3.8</v>
          </cell>
          <cell r="R198" t="str">
            <v>SQ C«ng tr×nh</v>
          </cell>
          <cell r="S198" t="str">
            <v>SQ C«ng binh</v>
          </cell>
          <cell r="T198" t="str">
            <v>1997</v>
          </cell>
          <cell r="U198" t="str">
            <v>NghÜa hiÖp, Mü v¨n, H­ng yªn</v>
          </cell>
          <cell r="V198" t="str">
            <v>Quang H­ng - Phï Tiªn - H­ng Yªn</v>
          </cell>
          <cell r="W198" t="str">
            <v>XL A V­¬ng</v>
          </cell>
          <cell r="Y198" t="str">
            <v>Kh«ng</v>
          </cell>
          <cell r="AI198">
            <v>498800</v>
          </cell>
          <cell r="AL198">
            <v>100000</v>
          </cell>
          <cell r="AM198">
            <v>498800</v>
          </cell>
          <cell r="AO198">
            <v>1500000</v>
          </cell>
        </row>
        <row r="199">
          <cell r="B199" t="str">
            <v>Hoµng Trung Th«ng</v>
          </cell>
          <cell r="C199" t="str">
            <v>Tr­ëng Ban</v>
          </cell>
          <cell r="D199" t="str">
            <v>NH</v>
          </cell>
          <cell r="E199" t="str">
            <v>CTH</v>
          </cell>
          <cell r="J199">
            <v>35827</v>
          </cell>
          <cell r="K199" t="str">
            <v>TC</v>
          </cell>
          <cell r="L199">
            <v>1.94</v>
          </cell>
          <cell r="M199">
            <v>5</v>
          </cell>
          <cell r="N199">
            <v>4</v>
          </cell>
          <cell r="O199" t="str">
            <v>L-DN</v>
          </cell>
          <cell r="P199">
            <v>2002</v>
          </cell>
          <cell r="R199" t="str">
            <v>TC Qu©n y</v>
          </cell>
          <cell r="S199" t="str">
            <v>Tr­êng NV HËu CÇn</v>
          </cell>
          <cell r="T199">
            <v>1975</v>
          </cell>
          <cell r="U199" t="str">
            <v>H­ng Xu©n - H­ng Nguyªn - NghÖ An</v>
          </cell>
          <cell r="V199" t="str">
            <v>H­ng Xu©n - H­ng Nguyªn - NghÖ An</v>
          </cell>
          <cell r="W199" t="str">
            <v>XL A V­¬ng</v>
          </cell>
          <cell r="Y199" t="str">
            <v>Kh«ng</v>
          </cell>
          <cell r="AI199">
            <v>562600</v>
          </cell>
          <cell r="AK199">
            <v>58000</v>
          </cell>
          <cell r="AL199">
            <v>620600</v>
          </cell>
          <cell r="AM199">
            <v>620600</v>
          </cell>
          <cell r="AO199">
            <v>1500000</v>
          </cell>
        </row>
        <row r="201">
          <cell r="B201" t="str">
            <v>D­¬ng Quang ThiÕp</v>
          </cell>
          <cell r="C201" t="str">
            <v>NV Kü thuËt</v>
          </cell>
          <cell r="D201" t="str">
            <v>DH</v>
          </cell>
          <cell r="E201" t="str">
            <v>KTH</v>
          </cell>
          <cell r="J201">
            <v>37895</v>
          </cell>
          <cell r="K201" t="str">
            <v>§H</v>
          </cell>
          <cell r="L201">
            <v>1.78</v>
          </cell>
          <cell r="M201">
            <v>1</v>
          </cell>
          <cell r="N201">
            <v>3</v>
          </cell>
          <cell r="O201" t="str">
            <v>L-DN</v>
          </cell>
          <cell r="P201">
            <v>2003</v>
          </cell>
          <cell r="R201" t="str">
            <v>KS CÇu ®­êng</v>
          </cell>
          <cell r="S201" t="str">
            <v>§H Giao th«ng VT</v>
          </cell>
          <cell r="T201">
            <v>2002</v>
          </cell>
          <cell r="U201" t="str">
            <v>§µo D­¬ng - ¢n Thi - H­ng Yªn</v>
          </cell>
          <cell r="V201" t="str">
            <v>§µo D­¬ng - ¢n Thi - H­ng Yªn</v>
          </cell>
          <cell r="W201" t="str">
            <v>XL A V­¬ng</v>
          </cell>
          <cell r="Y201" t="str">
            <v>Kh«ng</v>
          </cell>
          <cell r="AI201">
            <v>516200</v>
          </cell>
          <cell r="AL201">
            <v>100000</v>
          </cell>
          <cell r="AM201">
            <v>516200</v>
          </cell>
          <cell r="AO201">
            <v>1000000</v>
          </cell>
        </row>
        <row r="202">
          <cell r="B202" t="str">
            <v xml:space="preserve">Hoµng Trung Th«ng </v>
          </cell>
          <cell r="C202" t="str">
            <v>NV Tr¾c ®Þa</v>
          </cell>
          <cell r="D202" t="str">
            <v>DH</v>
          </cell>
          <cell r="E202" t="str">
            <v>KTH</v>
          </cell>
          <cell r="F202" t="str">
            <v>BHXH</v>
          </cell>
          <cell r="J202">
            <v>38145</v>
          </cell>
          <cell r="K202" t="str">
            <v>§H</v>
          </cell>
          <cell r="L202">
            <v>1.78</v>
          </cell>
          <cell r="M202">
            <v>1</v>
          </cell>
          <cell r="N202">
            <v>3</v>
          </cell>
          <cell r="O202" t="str">
            <v>L-DN</v>
          </cell>
          <cell r="P202">
            <v>2004</v>
          </cell>
          <cell r="R202" t="str">
            <v>KS Tr¾c ®Þa</v>
          </cell>
          <cell r="S202" t="str">
            <v>§H Má ®Þa chÊt</v>
          </cell>
          <cell r="T202">
            <v>2002</v>
          </cell>
          <cell r="U202" t="str">
            <v>Xu©n Vinh - Xu©n Tr­êng - Nam §Þnh</v>
          </cell>
          <cell r="V202" t="str">
            <v>Xu©n Mai - Ch­¬ng mü - Hµ T©y</v>
          </cell>
          <cell r="W202" t="str">
            <v>XL A V­¬ng</v>
          </cell>
          <cell r="X202" t="str">
            <v>Ch¸u H KiÒn</v>
          </cell>
          <cell r="AO202">
            <v>500000</v>
          </cell>
        </row>
        <row r="203">
          <cell r="B203" t="str">
            <v>Phan §¨ng TuÖ</v>
          </cell>
          <cell r="C203" t="str">
            <v xml:space="preserve">Tr Lý Kü thuËt - KH </v>
          </cell>
          <cell r="D203" t="str">
            <v>DH</v>
          </cell>
          <cell r="E203" t="str">
            <v>KTH</v>
          </cell>
          <cell r="J203">
            <v>37895</v>
          </cell>
          <cell r="K203" t="str">
            <v>§H</v>
          </cell>
          <cell r="L203">
            <v>1.78</v>
          </cell>
          <cell r="M203">
            <v>1</v>
          </cell>
          <cell r="N203">
            <v>3</v>
          </cell>
          <cell r="O203" t="str">
            <v>L-DN</v>
          </cell>
          <cell r="P203">
            <v>2003</v>
          </cell>
          <cell r="R203" t="str">
            <v>KS Kinh tÕ vËn t¶i</v>
          </cell>
          <cell r="S203" t="str">
            <v>§H Giao th«ng VT</v>
          </cell>
          <cell r="T203">
            <v>2003</v>
          </cell>
          <cell r="U203" t="str">
            <v>Hoa Thµnh - Yªn Thµnh - NghÖ An</v>
          </cell>
          <cell r="V203" t="str">
            <v>Hoa Thµnh - Yªn Thµnh - NghÖ An</v>
          </cell>
          <cell r="W203" t="str">
            <v>XL A V­¬ng</v>
          </cell>
          <cell r="Y203" t="str">
            <v>Kh«ng</v>
          </cell>
          <cell r="AI203">
            <v>516200</v>
          </cell>
          <cell r="AL203">
            <v>100000</v>
          </cell>
          <cell r="AM203">
            <v>516200</v>
          </cell>
          <cell r="AO203">
            <v>500000</v>
          </cell>
        </row>
        <row r="204">
          <cell r="B204" t="str">
            <v>NguyÔn ViÕt ChÝnh</v>
          </cell>
          <cell r="C204" t="str">
            <v>CÊp d­ìng</v>
          </cell>
          <cell r="D204" t="str">
            <v>NH</v>
          </cell>
          <cell r="E204" t="str">
            <v>NH</v>
          </cell>
          <cell r="J204">
            <v>38047</v>
          </cell>
          <cell r="K204" t="str">
            <v>L§PT</v>
          </cell>
          <cell r="L204">
            <v>1.35</v>
          </cell>
          <cell r="M204">
            <v>1</v>
          </cell>
          <cell r="N204">
            <v>1</v>
          </cell>
          <cell r="O204" t="str">
            <v>A6</v>
          </cell>
          <cell r="P204">
            <v>2004</v>
          </cell>
          <cell r="R204" t="str">
            <v xml:space="preserve">Lao ®«ng phæ th«ng </v>
          </cell>
          <cell r="U204" t="str">
            <v>Nghi Kim - Nghi Léc - NghÖ An</v>
          </cell>
          <cell r="V204" t="str">
            <v>Nghi Kim - Nghi Léc - NghÖ An</v>
          </cell>
          <cell r="W204" t="str">
            <v>XL A V­¬ng</v>
          </cell>
          <cell r="AO204">
            <v>100000</v>
          </cell>
        </row>
        <row r="206">
          <cell r="B206" t="str">
            <v xml:space="preserve">TrÇn V¨n Minh </v>
          </cell>
          <cell r="C206" t="str">
            <v xml:space="preserve">KÕ To¸n </v>
          </cell>
          <cell r="D206" t="str">
            <v>DH</v>
          </cell>
          <cell r="E206" t="str">
            <v>KTH</v>
          </cell>
          <cell r="J206">
            <v>38158</v>
          </cell>
          <cell r="K206" t="str">
            <v>§H</v>
          </cell>
          <cell r="L206">
            <v>1.78</v>
          </cell>
          <cell r="M206">
            <v>1</v>
          </cell>
          <cell r="N206">
            <v>3</v>
          </cell>
          <cell r="O206" t="str">
            <v>L-DN</v>
          </cell>
          <cell r="P206">
            <v>2004</v>
          </cell>
          <cell r="R206" t="str">
            <v xml:space="preserve">KÕ To¸n </v>
          </cell>
          <cell r="S206" t="str">
            <v>§H TCKÕ To¸n</v>
          </cell>
          <cell r="T206">
            <v>2004</v>
          </cell>
          <cell r="U206" t="str">
            <v>Quúnh DÞ - Quúnh L­u - NghÖ An</v>
          </cell>
          <cell r="V206" t="str">
            <v xml:space="preserve">§«ng Ng¹c - Tõ LIªm - Hµ Néi </v>
          </cell>
          <cell r="W206" t="str">
            <v>XL A V­¬ng</v>
          </cell>
          <cell r="X206" t="str">
            <v>2//CNPhi ThuÇn</v>
          </cell>
          <cell r="AO206">
            <v>500000</v>
          </cell>
        </row>
        <row r="208">
          <cell r="B208" t="str">
            <v>Cao V¨n Minh</v>
          </cell>
          <cell r="C208" t="str">
            <v>CÊp d­ìng l¸n x­ëng</v>
          </cell>
          <cell r="D208" t="str">
            <v>NH</v>
          </cell>
          <cell r="E208" t="str">
            <v>NH</v>
          </cell>
          <cell r="J208">
            <v>36982</v>
          </cell>
          <cell r="K208" t="str">
            <v>L§PT</v>
          </cell>
          <cell r="L208">
            <v>1.18</v>
          </cell>
          <cell r="M208">
            <v>3</v>
          </cell>
          <cell r="N208">
            <v>6</v>
          </cell>
          <cell r="O208" t="str">
            <v>L-DN</v>
          </cell>
          <cell r="P208">
            <v>2003</v>
          </cell>
          <cell r="R208" t="str">
            <v xml:space="preserve">Lao ®éng phæ th«ng </v>
          </cell>
          <cell r="U208" t="str">
            <v>ThiÖu §« - ThiÖu Ho¸ - Thµnh Ho¸</v>
          </cell>
          <cell r="V208" t="str">
            <v>ThiÖu §« - ThiÖu Ho¸ - Thµnh Ho¸</v>
          </cell>
          <cell r="W208" t="str">
            <v>XL A V­¬ng</v>
          </cell>
          <cell r="Y208" t="str">
            <v>Kh«ng</v>
          </cell>
          <cell r="AI208">
            <v>342200</v>
          </cell>
          <cell r="AL208">
            <v>100000</v>
          </cell>
          <cell r="AM208">
            <v>342200</v>
          </cell>
          <cell r="AO208">
            <v>100000</v>
          </cell>
        </row>
        <row r="209">
          <cell r="B209" t="str">
            <v>§Æng Kim Thi</v>
          </cell>
          <cell r="C209" t="str">
            <v>CÊp d­ìng l¸n x­ëng</v>
          </cell>
          <cell r="D209" t="str">
            <v>NH</v>
          </cell>
          <cell r="E209" t="str">
            <v>NH</v>
          </cell>
          <cell r="J209" t="str">
            <v>04-04</v>
          </cell>
          <cell r="K209" t="str">
            <v>L§PT</v>
          </cell>
          <cell r="L209">
            <v>1.35</v>
          </cell>
          <cell r="M209">
            <v>1</v>
          </cell>
          <cell r="N209">
            <v>1</v>
          </cell>
          <cell r="O209" t="str">
            <v>A6</v>
          </cell>
          <cell r="P209">
            <v>2004</v>
          </cell>
          <cell r="R209" t="str">
            <v>Lao ®éng phæ th«ng</v>
          </cell>
          <cell r="U209" t="str">
            <v>ViÖt C­êng - Tr©n Yªn - Yªn B¸i</v>
          </cell>
          <cell r="V209" t="str">
            <v>ViÖt C­êng - Tr©n Yªn - Yªn B¸i</v>
          </cell>
          <cell r="W209" t="str">
            <v>XL A V­¬ng</v>
          </cell>
          <cell r="X209" t="str">
            <v xml:space="preserve">®/c TiÕn </v>
          </cell>
          <cell r="AO209">
            <v>100000</v>
          </cell>
        </row>
        <row r="211">
          <cell r="B211" t="str">
            <v xml:space="preserve">NguyÔn §×nh Th«ng </v>
          </cell>
          <cell r="C211" t="str">
            <v>Thî söa ch÷a</v>
          </cell>
          <cell r="D211" t="str">
            <v>NH</v>
          </cell>
          <cell r="E211" t="str">
            <v>NH</v>
          </cell>
          <cell r="J211">
            <v>38058</v>
          </cell>
          <cell r="K211" t="str">
            <v>SC</v>
          </cell>
          <cell r="L211">
            <v>1.92</v>
          </cell>
          <cell r="M211">
            <v>4</v>
          </cell>
          <cell r="N211">
            <v>2</v>
          </cell>
          <cell r="O211" t="str">
            <v>A6</v>
          </cell>
          <cell r="P211">
            <v>2004</v>
          </cell>
          <cell r="R211" t="str">
            <v>Thî Söa ch÷aXM</v>
          </cell>
          <cell r="S211" t="str">
            <v xml:space="preserve">Kü thuËt c«ng Binh </v>
          </cell>
          <cell r="T211">
            <v>1992</v>
          </cell>
          <cell r="U211" t="str">
            <v>Di Tr¹ch - Hoµi §øc - Hµ T©y</v>
          </cell>
          <cell r="V211" t="str">
            <v>Di Tr¹ch - Hoµi §øc - Hµ T©y</v>
          </cell>
          <cell r="W211" t="str">
            <v>XL A V­¬ng</v>
          </cell>
          <cell r="AO211">
            <v>100000</v>
          </cell>
        </row>
        <row r="212">
          <cell r="B212" t="str">
            <v>Ph¹m V¨n §Ó</v>
          </cell>
          <cell r="C212" t="str">
            <v>Thî söa ch÷a</v>
          </cell>
          <cell r="D212" t="str">
            <v>DH</v>
          </cell>
          <cell r="E212" t="str">
            <v>KTH</v>
          </cell>
          <cell r="J212">
            <v>37561</v>
          </cell>
          <cell r="K212" t="str">
            <v>TC</v>
          </cell>
          <cell r="R212" t="str">
            <v>Thî Söa ch÷a</v>
          </cell>
          <cell r="U212" t="str">
            <v>Hoµi Nh¬n - Hoµi §øc - B×nh §Þnh</v>
          </cell>
          <cell r="V212" t="str">
            <v>Hoµi Nh¬n - Hoµi §øc - B×nh §Þnh</v>
          </cell>
          <cell r="W212" t="str">
            <v>XL A V­¬ng</v>
          </cell>
          <cell r="AO212">
            <v>300000</v>
          </cell>
        </row>
        <row r="213">
          <cell r="B213" t="str">
            <v xml:space="preserve">NguyÔn §×nh Quang </v>
          </cell>
          <cell r="C213" t="str">
            <v xml:space="preserve">Hµn ®iÖn </v>
          </cell>
          <cell r="D213" t="str">
            <v>NH</v>
          </cell>
          <cell r="E213" t="str">
            <v>NH</v>
          </cell>
          <cell r="J213">
            <v>38193</v>
          </cell>
          <cell r="K213" t="str">
            <v>TC</v>
          </cell>
          <cell r="L213">
            <v>1.64</v>
          </cell>
          <cell r="M213">
            <v>2</v>
          </cell>
          <cell r="N213">
            <v>3</v>
          </cell>
          <cell r="O213" t="str">
            <v>A6</v>
          </cell>
          <cell r="P213">
            <v>2004</v>
          </cell>
          <cell r="R213" t="str">
            <v>Hµn ®iÖn</v>
          </cell>
          <cell r="S213" t="str">
            <v>§µo t¹o nghÒ c¬ ®iÖn</v>
          </cell>
          <cell r="T213">
            <v>1999</v>
          </cell>
          <cell r="U213" t="str">
            <v>§ång L¹c - ChÝ Linh - H¶i D­¬ng</v>
          </cell>
          <cell r="V213" t="str">
            <v>§ång L¹c - ChÝ Linh - H¶i D­¬ng</v>
          </cell>
          <cell r="W213" t="str">
            <v>XL A V­¬ng</v>
          </cell>
          <cell r="X213" t="str">
            <v>1// Hång Thanh KH</v>
          </cell>
          <cell r="AO213">
            <v>100000</v>
          </cell>
        </row>
        <row r="215">
          <cell r="B215" t="str">
            <v>Lª TiÕn L­¬ng</v>
          </cell>
          <cell r="C215" t="str">
            <v>L¸i xe Kpaz</v>
          </cell>
          <cell r="D215" t="str">
            <v>DH</v>
          </cell>
          <cell r="E215" t="str">
            <v>KTH</v>
          </cell>
          <cell r="J215">
            <v>37043</v>
          </cell>
          <cell r="K215" t="str">
            <v>SC</v>
          </cell>
          <cell r="L215">
            <v>1.92</v>
          </cell>
          <cell r="M215">
            <v>1</v>
          </cell>
          <cell r="N215">
            <v>3</v>
          </cell>
          <cell r="O215" t="str">
            <v>B.15</v>
          </cell>
          <cell r="P215">
            <v>2004</v>
          </cell>
          <cell r="R215" t="str">
            <v xml:space="preserve">L¸i xe </v>
          </cell>
          <cell r="S215" t="str">
            <v>255 Côc HËu cÇn</v>
          </cell>
          <cell r="U215" t="str">
            <v>Hoµng Lý - Hoµng Ho¸ - Thanh ho¸</v>
          </cell>
          <cell r="V215" t="str">
            <v>Hµ l©m - §a hoai - L©m ®ång</v>
          </cell>
          <cell r="W215" t="str">
            <v>XL A V­¬ng</v>
          </cell>
          <cell r="Y215" t="str">
            <v>Kh«ng</v>
          </cell>
          <cell r="AI215">
            <v>493000</v>
          </cell>
          <cell r="AL215">
            <v>100000</v>
          </cell>
          <cell r="AM215">
            <v>493000</v>
          </cell>
          <cell r="AO215">
            <v>300000</v>
          </cell>
        </row>
        <row r="216">
          <cell r="B216" t="str">
            <v>NguyÔn V¨n Hoµn</v>
          </cell>
          <cell r="C216" t="str">
            <v>L¸i xe</v>
          </cell>
          <cell r="D216" t="str">
            <v>NH</v>
          </cell>
          <cell r="E216" t="str">
            <v>NH</v>
          </cell>
          <cell r="J216" t="str">
            <v>2001</v>
          </cell>
          <cell r="K216" t="str">
            <v>SC</v>
          </cell>
          <cell r="L216">
            <v>1.7</v>
          </cell>
          <cell r="R216" t="str">
            <v>L¸i xe</v>
          </cell>
          <cell r="U216" t="str">
            <v>Nam H¶i - Nam Trùc - Nam §Þnh</v>
          </cell>
          <cell r="V216" t="str">
            <v>Nam H¶i - Nam Trùc - Nam §Þnh</v>
          </cell>
          <cell r="W216" t="str">
            <v>§éi TC HCM</v>
          </cell>
          <cell r="AO216">
            <v>100000</v>
          </cell>
        </row>
        <row r="217">
          <cell r="B217" t="str">
            <v>Hoµng V¨n §¹o</v>
          </cell>
          <cell r="C217" t="str">
            <v>L¸i xe</v>
          </cell>
          <cell r="D217" t="str">
            <v>CN</v>
          </cell>
          <cell r="E217" t="str">
            <v>0/CN</v>
          </cell>
          <cell r="F217" t="str">
            <v>BHXH</v>
          </cell>
          <cell r="H217" t="str">
            <v>BHXH</v>
          </cell>
          <cell r="I217" t="str">
            <v>03-96</v>
          </cell>
          <cell r="J217">
            <v>37165</v>
          </cell>
          <cell r="K217" t="str">
            <v>SC</v>
          </cell>
          <cell r="L217">
            <v>2.6</v>
          </cell>
          <cell r="M217">
            <v>1</v>
          </cell>
          <cell r="N217">
            <v>1</v>
          </cell>
          <cell r="O217" t="str">
            <v>L-QN</v>
          </cell>
          <cell r="P217">
            <v>2000</v>
          </cell>
          <cell r="R217" t="str">
            <v xml:space="preserve">L¸i xe </v>
          </cell>
          <cell r="S217" t="str">
            <v>KT C«ng binh</v>
          </cell>
          <cell r="T217">
            <v>1999</v>
          </cell>
          <cell r="U217" t="str">
            <v>H­ng Xu©n - H­ng Nguyªn - NghÖ An</v>
          </cell>
          <cell r="V217" t="str">
            <v>H­ng Xu©n - H­ng Nguyªn - NghÖ An</v>
          </cell>
          <cell r="W217" t="str">
            <v>XL A V­¬ng</v>
          </cell>
          <cell r="Y217" t="str">
            <v>Kh«ng</v>
          </cell>
          <cell r="AI217">
            <v>530700</v>
          </cell>
          <cell r="AL217">
            <v>530700</v>
          </cell>
          <cell r="AM217">
            <v>530700</v>
          </cell>
          <cell r="AO217">
            <v>300000</v>
          </cell>
        </row>
        <row r="218">
          <cell r="B218" t="str">
            <v>Cao V¨n Th¾ng</v>
          </cell>
          <cell r="C218" t="str">
            <v>L¸i xe</v>
          </cell>
          <cell r="D218" t="str">
            <v>DH</v>
          </cell>
          <cell r="E218" t="str">
            <v>KTH</v>
          </cell>
          <cell r="F218" t="str">
            <v>BHXH</v>
          </cell>
          <cell r="H218" t="str">
            <v>BHXH</v>
          </cell>
          <cell r="J218" t="str">
            <v>1996</v>
          </cell>
          <cell r="K218" t="str">
            <v>SC</v>
          </cell>
          <cell r="L218">
            <v>1.92</v>
          </cell>
          <cell r="R218" t="str">
            <v>L¸i xe</v>
          </cell>
          <cell r="S218" t="str">
            <v>KT C«ng binh</v>
          </cell>
          <cell r="T218">
            <v>1994</v>
          </cell>
          <cell r="U218" t="str">
            <v>Cæ §« - Ba V× - Hµ T©y</v>
          </cell>
          <cell r="V218" t="str">
            <v>Cæ §« - Ba V× - Hµ T©y</v>
          </cell>
          <cell r="W218" t="str">
            <v>§éi TC HCM</v>
          </cell>
          <cell r="Y218" t="str">
            <v>Kh«ng</v>
          </cell>
          <cell r="AI218">
            <v>493000</v>
          </cell>
          <cell r="AL218">
            <v>100000</v>
          </cell>
          <cell r="AM218">
            <v>493000</v>
          </cell>
          <cell r="AO218">
            <v>300000</v>
          </cell>
        </row>
        <row r="219">
          <cell r="B219" t="str">
            <v>Lª V¨n §oµn</v>
          </cell>
          <cell r="C219" t="str">
            <v>L¸i xe</v>
          </cell>
          <cell r="D219" t="str">
            <v>DH</v>
          </cell>
          <cell r="E219" t="str">
            <v>KTH</v>
          </cell>
          <cell r="F219" t="str">
            <v>BHXH</v>
          </cell>
          <cell r="G219">
            <v>6602395036</v>
          </cell>
          <cell r="H219" t="str">
            <v>BHXH</v>
          </cell>
          <cell r="J219">
            <v>35827</v>
          </cell>
          <cell r="K219" t="str">
            <v>SC</v>
          </cell>
          <cell r="L219">
            <v>2.44</v>
          </cell>
          <cell r="M219">
            <v>2</v>
          </cell>
          <cell r="N219">
            <v>3</v>
          </cell>
          <cell r="O219" t="str">
            <v>B.15</v>
          </cell>
          <cell r="P219">
            <v>2003</v>
          </cell>
          <cell r="R219" t="str">
            <v>L¸i xe</v>
          </cell>
          <cell r="S219" t="str">
            <v>Tr­êng LX QK IV</v>
          </cell>
          <cell r="U219" t="str">
            <v>H­ng Xu©n - H­ng Nguyªn - NghÖ An</v>
          </cell>
          <cell r="V219" t="str">
            <v>NghÜa H­ng - NghÜa §µn - NghÖ An</v>
          </cell>
          <cell r="W219" t="str">
            <v>XL A V­¬ng</v>
          </cell>
          <cell r="Y219" t="str">
            <v>Kh«ng</v>
          </cell>
          <cell r="AI219">
            <v>707600</v>
          </cell>
          <cell r="AL219">
            <v>707600</v>
          </cell>
          <cell r="AM219">
            <v>707600</v>
          </cell>
          <cell r="AO219">
            <v>300000</v>
          </cell>
        </row>
        <row r="220">
          <cell r="B220" t="str">
            <v xml:space="preserve">Lª V¨n Träng </v>
          </cell>
          <cell r="C220" t="str">
            <v xml:space="preserve">L¸i xe </v>
          </cell>
          <cell r="D220" t="str">
            <v>DH</v>
          </cell>
          <cell r="E220" t="str">
            <v>KTH</v>
          </cell>
          <cell r="F220" t="str">
            <v>BHXH</v>
          </cell>
          <cell r="H220" t="str">
            <v>BHXH</v>
          </cell>
          <cell r="J220">
            <v>35521</v>
          </cell>
          <cell r="K220" t="str">
            <v>SC</v>
          </cell>
          <cell r="L220">
            <v>1.92</v>
          </cell>
          <cell r="M220">
            <v>1</v>
          </cell>
          <cell r="N220">
            <v>3</v>
          </cell>
          <cell r="O220" t="str">
            <v>B.15</v>
          </cell>
          <cell r="P220">
            <v>2002</v>
          </cell>
          <cell r="R220" t="str">
            <v xml:space="preserve">L¸i xe </v>
          </cell>
          <cell r="S220" t="str">
            <v>§T L¸i xe C«ng An N.A</v>
          </cell>
          <cell r="T220" t="str">
            <v>1998</v>
          </cell>
          <cell r="U220" t="str">
            <v>NghÜa Xu©n - Quú Hîp - NghÖ An</v>
          </cell>
          <cell r="V220" t="str">
            <v>NghÜa Xu©n - Quú Hîp - NghÖ An</v>
          </cell>
          <cell r="W220" t="str">
            <v>XL A V­¬ng</v>
          </cell>
          <cell r="Y220" t="str">
            <v>Kh«ng</v>
          </cell>
          <cell r="AI220">
            <v>556800</v>
          </cell>
          <cell r="AL220">
            <v>556800</v>
          </cell>
          <cell r="AM220">
            <v>556800</v>
          </cell>
          <cell r="AO220">
            <v>300000</v>
          </cell>
        </row>
        <row r="221">
          <cell r="B221" t="str">
            <v>NguyÔn H÷u Kh¸nh</v>
          </cell>
          <cell r="C221" t="str">
            <v xml:space="preserve">L¸i xe </v>
          </cell>
          <cell r="D221" t="str">
            <v>DH</v>
          </cell>
          <cell r="E221" t="str">
            <v>KTH</v>
          </cell>
          <cell r="F221" t="str">
            <v>BHXH</v>
          </cell>
          <cell r="H221" t="str">
            <v>BHXH</v>
          </cell>
          <cell r="J221">
            <v>37196</v>
          </cell>
          <cell r="K221" t="str">
            <v>SC</v>
          </cell>
          <cell r="L221">
            <v>1.92</v>
          </cell>
          <cell r="M221">
            <v>1</v>
          </cell>
          <cell r="N221">
            <v>3</v>
          </cell>
          <cell r="O221" t="str">
            <v>B.15</v>
          </cell>
          <cell r="P221">
            <v>2002</v>
          </cell>
          <cell r="R221" t="str">
            <v xml:space="preserve">L¸i xe </v>
          </cell>
          <cell r="S221" t="str">
            <v>255 Côc HËu cÇn</v>
          </cell>
          <cell r="U221" t="str">
            <v>Th¹ch S¬n - Th¹ch Hµ - Hµ TÜnh</v>
          </cell>
          <cell r="V221" t="str">
            <v>Th¹ch S¬n - Th¹ch Hµ - Hµ TÜnh</v>
          </cell>
          <cell r="W221" t="str">
            <v>XL A V­¬ng</v>
          </cell>
          <cell r="Y221" t="str">
            <v>Kh«ng</v>
          </cell>
          <cell r="AI221">
            <v>556800</v>
          </cell>
          <cell r="AL221">
            <v>556800</v>
          </cell>
          <cell r="AM221">
            <v>556800</v>
          </cell>
          <cell r="AO221">
            <v>300000</v>
          </cell>
        </row>
        <row r="222">
          <cell r="B222" t="str">
            <v>Ph¹m V¨n Sinh</v>
          </cell>
          <cell r="C222" t="str">
            <v>L¸i m¸y 375ME</v>
          </cell>
          <cell r="D222" t="str">
            <v>DH</v>
          </cell>
          <cell r="E222" t="str">
            <v>KTH</v>
          </cell>
          <cell r="F222" t="str">
            <v>BHXH</v>
          </cell>
          <cell r="G222">
            <v>6602394991</v>
          </cell>
          <cell r="H222" t="str">
            <v>BHXH</v>
          </cell>
          <cell r="J222">
            <v>34912</v>
          </cell>
          <cell r="K222" t="str">
            <v>SC</v>
          </cell>
          <cell r="L222">
            <v>2.84</v>
          </cell>
          <cell r="M222">
            <v>6</v>
          </cell>
          <cell r="N222">
            <v>2</v>
          </cell>
          <cell r="O222" t="str">
            <v>A.6</v>
          </cell>
          <cell r="P222">
            <v>2003</v>
          </cell>
          <cell r="R222" t="str">
            <v>L¸i M¸y ®µo</v>
          </cell>
          <cell r="S222" t="str">
            <v>KT C¬ giíi III</v>
          </cell>
          <cell r="U222" t="str">
            <v>H­ng Xu©n - H­ng Nguyªn - NghÖ An</v>
          </cell>
          <cell r="V222" t="str">
            <v>H­ng Xu©n - H­ng Nguyªn - NghÖ An</v>
          </cell>
          <cell r="W222" t="str">
            <v>XL A V­¬ng</v>
          </cell>
          <cell r="Y222" t="str">
            <v>Kh«ng</v>
          </cell>
          <cell r="AI222">
            <v>823600</v>
          </cell>
          <cell r="AK222">
            <v>43500</v>
          </cell>
          <cell r="AL222">
            <v>867100</v>
          </cell>
          <cell r="AM222">
            <v>867100</v>
          </cell>
          <cell r="AO222">
            <v>300000</v>
          </cell>
        </row>
        <row r="223">
          <cell r="B223" t="str">
            <v>Ph¹m V¨n Thuû</v>
          </cell>
          <cell r="C223" t="str">
            <v>L¸i  m¸y 375ME</v>
          </cell>
          <cell r="D223" t="str">
            <v>DH</v>
          </cell>
          <cell r="E223" t="str">
            <v>KTH</v>
          </cell>
          <cell r="F223" t="str">
            <v>BHXH</v>
          </cell>
          <cell r="G223">
            <v>6600394417</v>
          </cell>
          <cell r="H223" t="str">
            <v>BHXH</v>
          </cell>
          <cell r="J223">
            <v>34943</v>
          </cell>
          <cell r="K223" t="str">
            <v>SC</v>
          </cell>
          <cell r="L223">
            <v>2.84</v>
          </cell>
          <cell r="M223" t="str">
            <v>6</v>
          </cell>
          <cell r="N223">
            <v>2</v>
          </cell>
          <cell r="O223" t="str">
            <v>A.6</v>
          </cell>
          <cell r="P223">
            <v>2002</v>
          </cell>
          <cell r="R223" t="str">
            <v>L¸i M¸y ®µo</v>
          </cell>
          <cell r="S223" t="str">
            <v>KT C¬ giíi III</v>
          </cell>
          <cell r="U223" t="str">
            <v>H­ng Xu©n - H­ng Nguyªn - NghÖ An</v>
          </cell>
          <cell r="V223" t="str">
            <v>H­ng Xu©n - H­ng Nguyªn - NghÖ An</v>
          </cell>
          <cell r="W223" t="str">
            <v>XL A V­¬ng</v>
          </cell>
          <cell r="Y223" t="str">
            <v>Kh«ng</v>
          </cell>
          <cell r="AI223">
            <v>823600</v>
          </cell>
          <cell r="AL223">
            <v>823600</v>
          </cell>
          <cell r="AM223">
            <v>823600</v>
          </cell>
          <cell r="AO223">
            <v>300000</v>
          </cell>
        </row>
        <row r="224">
          <cell r="B224" t="str">
            <v>L÷ V¨n Thµnh</v>
          </cell>
          <cell r="C224" t="str">
            <v>L.m¸y ®µo SK330</v>
          </cell>
          <cell r="D224" t="str">
            <v>DH</v>
          </cell>
          <cell r="E224" t="str">
            <v>KTH</v>
          </cell>
          <cell r="J224">
            <v>37834</v>
          </cell>
          <cell r="K224" t="str">
            <v>SC</v>
          </cell>
          <cell r="L224">
            <v>1.83</v>
          </cell>
          <cell r="M224">
            <v>3</v>
          </cell>
          <cell r="N224">
            <v>3</v>
          </cell>
          <cell r="O224" t="str">
            <v>A.6</v>
          </cell>
          <cell r="P224">
            <v>2002</v>
          </cell>
          <cell r="R224" t="str">
            <v>L¸i M¸y xóc</v>
          </cell>
          <cell r="U224" t="str">
            <v>H­ng Xu©n - H­ng Nguyªn - NghÖ An</v>
          </cell>
          <cell r="V224" t="str">
            <v>H­ng Xu©n - H­ng Nguyªn - NghÖ An</v>
          </cell>
          <cell r="W224" t="str">
            <v>XL A V­¬ng</v>
          </cell>
          <cell r="Y224" t="str">
            <v>Kh«ng</v>
          </cell>
          <cell r="AI224">
            <v>556800</v>
          </cell>
          <cell r="AL224">
            <v>100000</v>
          </cell>
          <cell r="AM224">
            <v>556800</v>
          </cell>
          <cell r="AO224">
            <v>300000</v>
          </cell>
        </row>
        <row r="225">
          <cell r="B225" t="str">
            <v>Ng« §×nh B×nh</v>
          </cell>
          <cell r="C225" t="str">
            <v>L.m¸y ®µo SK330</v>
          </cell>
          <cell r="D225" t="str">
            <v>NH</v>
          </cell>
          <cell r="E225" t="str">
            <v>NH</v>
          </cell>
          <cell r="J225" t="str">
            <v>03-04</v>
          </cell>
          <cell r="K225" t="str">
            <v>SC</v>
          </cell>
          <cell r="L225">
            <v>1.72</v>
          </cell>
          <cell r="M225">
            <v>3</v>
          </cell>
          <cell r="N225">
            <v>2</v>
          </cell>
          <cell r="O225" t="str">
            <v>A.6</v>
          </cell>
          <cell r="P225">
            <v>2004</v>
          </cell>
          <cell r="R225" t="str">
            <v xml:space="preserve">LÊi M¸y </v>
          </cell>
          <cell r="S225" t="str">
            <v>KT&amp;NVGTVT</v>
          </cell>
          <cell r="U225" t="str">
            <v xml:space="preserve">DiÔn Hoa - DiÔn Ch©u - NghÖ An </v>
          </cell>
          <cell r="V225" t="str">
            <v xml:space="preserve">DiÔn Hoa - DiÔn Ch©u - NghÖ An </v>
          </cell>
          <cell r="W225" t="str">
            <v>XL A V­¬ng</v>
          </cell>
          <cell r="X225" t="str">
            <v>®/c D­ 2//</v>
          </cell>
          <cell r="AO225">
            <v>100000</v>
          </cell>
        </row>
        <row r="226">
          <cell r="B226" t="str">
            <v>TrÇn Xu©n T©m</v>
          </cell>
          <cell r="C226" t="str">
            <v>L¸i m¸y ®µo</v>
          </cell>
          <cell r="D226" t="str">
            <v>DH</v>
          </cell>
          <cell r="E226" t="str">
            <v>KTH</v>
          </cell>
          <cell r="F226" t="str">
            <v>BHXH</v>
          </cell>
          <cell r="G226">
            <v>6602394980</v>
          </cell>
          <cell r="H226" t="str">
            <v>BHXH</v>
          </cell>
          <cell r="J226">
            <v>34820</v>
          </cell>
          <cell r="K226" t="str">
            <v>SC</v>
          </cell>
          <cell r="L226">
            <v>2.33</v>
          </cell>
          <cell r="M226">
            <v>5</v>
          </cell>
          <cell r="N226">
            <v>2</v>
          </cell>
          <cell r="O226" t="str">
            <v>A.6</v>
          </cell>
          <cell r="P226">
            <v>2003</v>
          </cell>
          <cell r="R226" t="str">
            <v>L¸i M¸y ®µo</v>
          </cell>
          <cell r="S226" t="str">
            <v xml:space="preserve">KT C¬ giíi III </v>
          </cell>
          <cell r="U226" t="str">
            <v xml:space="preserve">NghÜa H­ng - NghÜa §µn - NghÖ An </v>
          </cell>
          <cell r="V226" t="str">
            <v xml:space="preserve">NghÜa H­ng - NghÜa §µn - NghÖ An </v>
          </cell>
          <cell r="W226" t="str">
            <v>XL A V­¬ng</v>
          </cell>
          <cell r="Y226" t="str">
            <v>Kh«ng</v>
          </cell>
          <cell r="AI226">
            <v>675700</v>
          </cell>
          <cell r="AL226">
            <v>675700</v>
          </cell>
          <cell r="AM226">
            <v>675700</v>
          </cell>
          <cell r="AO226">
            <v>300000</v>
          </cell>
        </row>
        <row r="227">
          <cell r="B227" t="str">
            <v>NguyÔn V¨n Hïng</v>
          </cell>
          <cell r="C227" t="str">
            <v>L¸i m¸y ñi D7</v>
          </cell>
          <cell r="D227" t="str">
            <v>DH</v>
          </cell>
          <cell r="E227" t="str">
            <v>KTH</v>
          </cell>
          <cell r="H227" t="str">
            <v>BHXH</v>
          </cell>
          <cell r="J227" t="str">
            <v>12-01</v>
          </cell>
          <cell r="K227" t="str">
            <v>SC</v>
          </cell>
          <cell r="L227">
            <v>1.95</v>
          </cell>
          <cell r="P227">
            <v>2001</v>
          </cell>
          <cell r="R227" t="str">
            <v>L¸i m¸y</v>
          </cell>
          <cell r="S227" t="str">
            <v>CN XD s«ng §µ</v>
          </cell>
          <cell r="T227">
            <v>2000</v>
          </cell>
          <cell r="U227" t="str">
            <v>La PhÈm - T¶n Hång - Ba V× - Hµ T©y</v>
          </cell>
          <cell r="V227" t="str">
            <v>La PhÈm - T¶n Hång - Ba V× - Hµ T©y</v>
          </cell>
          <cell r="W227" t="str">
            <v>XL A V­¬ng</v>
          </cell>
          <cell r="Y227" t="str">
            <v>Kh«ng</v>
          </cell>
          <cell r="AI227">
            <v>754000</v>
          </cell>
          <cell r="AJ227">
            <v>52780</v>
          </cell>
          <cell r="AL227">
            <v>806780</v>
          </cell>
          <cell r="AM227">
            <v>806780</v>
          </cell>
          <cell r="AO227">
            <v>300000</v>
          </cell>
        </row>
        <row r="228">
          <cell r="B228" t="str">
            <v>Lª Xu©n T­¬ng</v>
          </cell>
          <cell r="C228" t="str">
            <v>L¸i m¸y ñi D7</v>
          </cell>
          <cell r="D228" t="str">
            <v>DH</v>
          </cell>
          <cell r="E228" t="str">
            <v>KTH</v>
          </cell>
          <cell r="F228" t="str">
            <v>BHXH</v>
          </cell>
          <cell r="H228" t="str">
            <v>BHXH</v>
          </cell>
          <cell r="J228">
            <v>36982</v>
          </cell>
          <cell r="K228" t="str">
            <v>SC</v>
          </cell>
          <cell r="L228">
            <v>1.64</v>
          </cell>
          <cell r="R228" t="str">
            <v>L¸i M¸y san g¹t</v>
          </cell>
          <cell r="S228" t="str">
            <v>CNKT Giao th«ng 4</v>
          </cell>
          <cell r="T228" t="str">
            <v>1992</v>
          </cell>
          <cell r="U228" t="str">
            <v>Th¹ch Ch©u - Th¹ch Hµ - Hµ TÜnh</v>
          </cell>
          <cell r="V228" t="str">
            <v>Th¹ch Ch©u - Th¹ch Hµ - Hµ TÜnh</v>
          </cell>
          <cell r="W228" t="str">
            <v>XL A V­¬ng</v>
          </cell>
          <cell r="Y228" t="str">
            <v>Kh«ng</v>
          </cell>
          <cell r="AI228">
            <v>754000</v>
          </cell>
          <cell r="AJ228">
            <v>52780</v>
          </cell>
          <cell r="AL228">
            <v>806780</v>
          </cell>
          <cell r="AM228">
            <v>806780</v>
          </cell>
          <cell r="AO228">
            <v>300000</v>
          </cell>
        </row>
        <row r="229">
          <cell r="B229" t="str">
            <v>TrÞnh Hïng Nam</v>
          </cell>
          <cell r="C229" t="str">
            <v>L¸i  m¸y ñi D7R</v>
          </cell>
          <cell r="D229" t="str">
            <v>CNV</v>
          </cell>
          <cell r="E229" t="str">
            <v>CNV</v>
          </cell>
          <cell r="F229" t="str">
            <v>BHXH</v>
          </cell>
          <cell r="G229">
            <v>6698393831</v>
          </cell>
          <cell r="H229" t="str">
            <v>BHXH</v>
          </cell>
          <cell r="I229" t="str">
            <v>1987</v>
          </cell>
          <cell r="J229">
            <v>31837</v>
          </cell>
          <cell r="K229" t="str">
            <v>SC</v>
          </cell>
          <cell r="L229">
            <v>3.45</v>
          </cell>
          <cell r="M229">
            <v>7</v>
          </cell>
          <cell r="N229">
            <v>2</v>
          </cell>
          <cell r="O229" t="str">
            <v>A6</v>
          </cell>
          <cell r="P229">
            <v>2003</v>
          </cell>
          <cell r="R229" t="str">
            <v>L¸i m¸y ñi</v>
          </cell>
          <cell r="S229" t="str">
            <v>KT C«ng binh</v>
          </cell>
          <cell r="U229" t="str">
            <v>Thä Tr­êng - Thä Xu©n - Thanh Ho¸</v>
          </cell>
          <cell r="V229" t="str">
            <v>256 - Thuþ Khuª - T©y hå - HN</v>
          </cell>
          <cell r="W229" t="str">
            <v>XL A V­¬ng</v>
          </cell>
          <cell r="Y229" t="str">
            <v>Kh«ng</v>
          </cell>
          <cell r="AI229" t="e">
            <v>#REF!</v>
          </cell>
          <cell r="AL229" t="e">
            <v>#REF!</v>
          </cell>
          <cell r="AM229" t="e">
            <v>#REF!</v>
          </cell>
          <cell r="AO229">
            <v>300000</v>
          </cell>
        </row>
        <row r="230">
          <cell r="B230" t="str">
            <v>NguyÔn Träng Minh</v>
          </cell>
          <cell r="C230" t="str">
            <v>L¸i m¸y lu W90</v>
          </cell>
          <cell r="D230" t="str">
            <v>DH</v>
          </cell>
          <cell r="E230" t="str">
            <v>KTH</v>
          </cell>
          <cell r="F230" t="str">
            <v>BHXH</v>
          </cell>
          <cell r="G230">
            <v>6602394977</v>
          </cell>
          <cell r="H230" t="str">
            <v>BHXH</v>
          </cell>
          <cell r="J230">
            <v>36831</v>
          </cell>
          <cell r="K230" t="str">
            <v>SC</v>
          </cell>
          <cell r="L230">
            <v>2.04</v>
          </cell>
          <cell r="M230">
            <v>3</v>
          </cell>
          <cell r="N230">
            <v>3</v>
          </cell>
          <cell r="O230" t="str">
            <v>A.6</v>
          </cell>
          <cell r="P230">
            <v>2000</v>
          </cell>
          <cell r="R230" t="str">
            <v xml:space="preserve">L¸i m¸y </v>
          </cell>
          <cell r="S230" t="str">
            <v>CN C¬ giíi NghÖ An</v>
          </cell>
          <cell r="U230" t="str">
            <v>NghÜa S¬n - NghÜa §µn - NghÖ An</v>
          </cell>
          <cell r="V230" t="str">
            <v>NghÜa S¬n - NghÜa §µn - NghÖ An</v>
          </cell>
          <cell r="W230" t="str">
            <v>XL A V­¬ng</v>
          </cell>
          <cell r="AO230">
            <v>300000</v>
          </cell>
        </row>
        <row r="231">
          <cell r="B231" t="str">
            <v>§oµn Phóc Léc</v>
          </cell>
          <cell r="C231" t="str">
            <v>L¸i xe tÐc dÇu</v>
          </cell>
          <cell r="D231" t="str">
            <v>NH</v>
          </cell>
          <cell r="E231" t="str">
            <v>CTH</v>
          </cell>
          <cell r="J231">
            <v>37803</v>
          </cell>
          <cell r="K231" t="str">
            <v>SC</v>
          </cell>
          <cell r="L231">
            <v>1.92</v>
          </cell>
          <cell r="M231">
            <v>1</v>
          </cell>
          <cell r="N231">
            <v>3</v>
          </cell>
          <cell r="O231" t="str">
            <v>B.15</v>
          </cell>
          <cell r="P231">
            <v>2003</v>
          </cell>
          <cell r="R231" t="str">
            <v xml:space="preserve">L¸i xe </v>
          </cell>
          <cell r="S231" t="str">
            <v>KT C«ng binh</v>
          </cell>
          <cell r="T231">
            <v>1975</v>
          </cell>
          <cell r="V231" t="str">
            <v>Khèi 4 Ph­êng Tr­êng Thi - NghÖ an</v>
          </cell>
          <cell r="W231" t="str">
            <v>XL A V­¬ng</v>
          </cell>
          <cell r="Y231" t="str">
            <v>Kh«ng</v>
          </cell>
          <cell r="AI231">
            <v>556800</v>
          </cell>
          <cell r="AL231">
            <v>556800</v>
          </cell>
          <cell r="AM231">
            <v>556800</v>
          </cell>
          <cell r="AO231">
            <v>300000</v>
          </cell>
        </row>
        <row r="232">
          <cell r="B232" t="str">
            <v xml:space="preserve">Ph¹m V¨n Th¸i </v>
          </cell>
          <cell r="C232" t="str">
            <v>Thèng kª khèi l­îng</v>
          </cell>
          <cell r="D232" t="str">
            <v>NH</v>
          </cell>
          <cell r="E232" t="str">
            <v>NH</v>
          </cell>
          <cell r="J232" t="str">
            <v>12-04</v>
          </cell>
          <cell r="K232" t="str">
            <v>§H</v>
          </cell>
          <cell r="L232">
            <v>1.78</v>
          </cell>
          <cell r="P232">
            <v>2004</v>
          </cell>
          <cell r="R232" t="str">
            <v>Qu¶n trÞ kinh doanh</v>
          </cell>
          <cell r="S232" t="str">
            <v xml:space="preserve">§H Th­¬ng m¹i </v>
          </cell>
          <cell r="T232">
            <v>2003</v>
          </cell>
          <cell r="U232" t="str">
            <v>Quúnh lËp - Quúnh L­u - NghÖ An</v>
          </cell>
          <cell r="V232" t="str">
            <v>Quúnh lËp - Quúnh L­u - NghÖ An</v>
          </cell>
          <cell r="AO232">
            <v>100000</v>
          </cell>
        </row>
        <row r="233">
          <cell r="B233" t="str">
            <v xml:space="preserve">Hå Sü TrÝ </v>
          </cell>
          <cell r="C233" t="str">
            <v>L¸i m¸y</v>
          </cell>
          <cell r="D233" t="str">
            <v>NH</v>
          </cell>
          <cell r="E233" t="str">
            <v>NH</v>
          </cell>
          <cell r="J233" t="str">
            <v>12-04</v>
          </cell>
          <cell r="K233" t="str">
            <v>SC</v>
          </cell>
          <cell r="L233">
            <v>1.72</v>
          </cell>
          <cell r="P233">
            <v>2004</v>
          </cell>
          <cell r="R233" t="str">
            <v xml:space="preserve">L¸i m¸y </v>
          </cell>
          <cell r="S233" t="str">
            <v>THKTNN &amp;PTNT Hµ TÜnh</v>
          </cell>
          <cell r="T233">
            <v>2004</v>
          </cell>
          <cell r="U233" t="str">
            <v>Quúnh DÞ - Quúnh L­u - NghÖ An</v>
          </cell>
          <cell r="V233" t="str">
            <v>Quúnh DÞ - Quúnh L­u - NghÖ An</v>
          </cell>
          <cell r="AO233">
            <v>100000</v>
          </cell>
        </row>
        <row r="234">
          <cell r="B234" t="str">
            <v>Lª Thanh H¶i</v>
          </cell>
          <cell r="C234" t="str">
            <v xml:space="preserve">Thñ quü </v>
          </cell>
          <cell r="D234" t="str">
            <v>NH</v>
          </cell>
          <cell r="E234" t="str">
            <v>NH</v>
          </cell>
          <cell r="J234" t="str">
            <v>12-04</v>
          </cell>
          <cell r="K234" t="str">
            <v>TC</v>
          </cell>
          <cell r="L234">
            <v>1.46</v>
          </cell>
          <cell r="P234">
            <v>2004</v>
          </cell>
          <cell r="R234" t="str">
            <v xml:space="preserve">H¹ch to¸n - kÕ to¸n </v>
          </cell>
          <cell r="S234" t="str">
            <v>TH CN Quèc phßng</v>
          </cell>
          <cell r="T234">
            <v>2004</v>
          </cell>
          <cell r="U234" t="str">
            <v xml:space="preserve">Qu¶ng B×nh - Qu¶ng X­¬ng - Thanh Ho¸ </v>
          </cell>
          <cell r="V234" t="str">
            <v>ViÖt H­ng - Long Biªn - Hµ Néi</v>
          </cell>
          <cell r="AO234">
            <v>100000</v>
          </cell>
        </row>
        <row r="235">
          <cell r="Y235" t="str">
            <v>Kh«ng</v>
          </cell>
          <cell r="AI235">
            <v>0</v>
          </cell>
          <cell r="AL235" t="e">
            <v>#REF!</v>
          </cell>
          <cell r="AO235">
            <v>42400000</v>
          </cell>
        </row>
        <row r="236">
          <cell r="B236" t="str">
            <v>ChØ huy</v>
          </cell>
          <cell r="Y236" t="str">
            <v>Kh«ng</v>
          </cell>
          <cell r="AI236">
            <v>0</v>
          </cell>
          <cell r="AL236" t="e">
            <v>#REF!</v>
          </cell>
          <cell r="AM236" t="e">
            <v>#REF!</v>
          </cell>
        </row>
        <row r="237">
          <cell r="B237" t="str">
            <v>Lª §×nh Lam</v>
          </cell>
          <cell r="C237" t="str">
            <v>CH Tr­ëng Ctr</v>
          </cell>
          <cell r="D237" t="str">
            <v>CNV</v>
          </cell>
          <cell r="E237" t="str">
            <v>CNV</v>
          </cell>
          <cell r="F237" t="str">
            <v>BHXH</v>
          </cell>
          <cell r="G237">
            <v>6600394446</v>
          </cell>
          <cell r="H237" t="str">
            <v>BHXH</v>
          </cell>
          <cell r="I237">
            <v>37956</v>
          </cell>
          <cell r="J237">
            <v>35947</v>
          </cell>
          <cell r="K237" t="str">
            <v>§H</v>
          </cell>
          <cell r="L237">
            <v>2.5</v>
          </cell>
          <cell r="M237">
            <v>2</v>
          </cell>
          <cell r="N237">
            <v>3</v>
          </cell>
          <cell r="O237" t="str">
            <v>L-DN</v>
          </cell>
          <cell r="P237">
            <v>2002</v>
          </cell>
          <cell r="R237" t="str">
            <v>KS C«ng tr×nh NgÇm</v>
          </cell>
          <cell r="S237" t="str">
            <v>§H Má ®Þa chÊt</v>
          </cell>
          <cell r="T237">
            <v>1996</v>
          </cell>
          <cell r="U237" t="str">
            <v>HËu Thµnh - Yªn Thµnh - NghÖ An</v>
          </cell>
          <cell r="V237" t="str">
            <v>NghÜa T©n - CÇu giÊy - Hµ néi</v>
          </cell>
          <cell r="W237" t="str">
            <v>P. Kü thuËt</v>
          </cell>
          <cell r="Y237" t="str">
            <v>Kh«ng</v>
          </cell>
          <cell r="AI237">
            <v>0</v>
          </cell>
          <cell r="AL237">
            <v>0</v>
          </cell>
          <cell r="AM237">
            <v>0</v>
          </cell>
          <cell r="AO237">
            <v>1500000</v>
          </cell>
        </row>
        <row r="238">
          <cell r="B238" t="str">
            <v>Ph¹m §¹i Quang</v>
          </cell>
          <cell r="C238" t="str">
            <v>Phã CH tr­ëng</v>
          </cell>
          <cell r="D238" t="str">
            <v>CNV</v>
          </cell>
          <cell r="E238" t="str">
            <v>CNV</v>
          </cell>
          <cell r="F238" t="str">
            <v>BHXH</v>
          </cell>
          <cell r="G238">
            <v>6697393022</v>
          </cell>
          <cell r="H238" t="str">
            <v>BHXH</v>
          </cell>
          <cell r="I238" t="str">
            <v>04-78</v>
          </cell>
          <cell r="J238">
            <v>32933</v>
          </cell>
          <cell r="K238" t="str">
            <v>§H</v>
          </cell>
          <cell r="L238">
            <v>3.48</v>
          </cell>
          <cell r="M238">
            <v>7</v>
          </cell>
          <cell r="N238">
            <v>3</v>
          </cell>
          <cell r="O238" t="str">
            <v>L-DN</v>
          </cell>
          <cell r="P238">
            <v>2001</v>
          </cell>
          <cell r="R238" t="str">
            <v>SQ Tµi chÝnh</v>
          </cell>
          <cell r="S238" t="str">
            <v>SQ Tµi chÝnh</v>
          </cell>
          <cell r="T238">
            <v>1985</v>
          </cell>
          <cell r="U238" t="str">
            <v>H­¬ng §¹i - H­¬ng Khª - Hµ TÜnh</v>
          </cell>
          <cell r="V238" t="str">
            <v>V¨n B×nh - Th­êng TÝn - Hµ t©y</v>
          </cell>
          <cell r="W238" t="str">
            <v>P. Kü thuËt</v>
          </cell>
          <cell r="Y238" t="str">
            <v>Kh«ng</v>
          </cell>
          <cell r="AI238">
            <v>725000</v>
          </cell>
          <cell r="AK238">
            <v>87000</v>
          </cell>
          <cell r="AL238">
            <v>812000</v>
          </cell>
          <cell r="AM238">
            <v>812000</v>
          </cell>
          <cell r="AO238">
            <v>1500000</v>
          </cell>
        </row>
        <row r="239">
          <cell r="B239" t="str">
            <v>Hå V¨n Hµ</v>
          </cell>
          <cell r="C239" t="str">
            <v>Phã CH tr­ëng</v>
          </cell>
          <cell r="D239" t="str">
            <v>SQ</v>
          </cell>
          <cell r="E239" t="str">
            <v>3/</v>
          </cell>
          <cell r="F239" t="str">
            <v>BHXH</v>
          </cell>
          <cell r="H239" t="str">
            <v>BHXH</v>
          </cell>
          <cell r="I239" t="str">
            <v>12-96</v>
          </cell>
          <cell r="J239">
            <v>37681</v>
          </cell>
          <cell r="K239" t="str">
            <v>C§</v>
          </cell>
          <cell r="L239">
            <v>3.5</v>
          </cell>
          <cell r="R239" t="str">
            <v>C§ SQ Xe m¸y</v>
          </cell>
          <cell r="S239" t="str">
            <v>SQ C«ng binh</v>
          </cell>
          <cell r="T239">
            <v>1999</v>
          </cell>
          <cell r="U239" t="str">
            <v>Gia Xuyªn - Gia Léc - H¶i D­¬ng</v>
          </cell>
          <cell r="V239" t="str">
            <v>Gia Xuyªn - Gia Léc - H¶i D­¬ng</v>
          </cell>
          <cell r="W239" t="str">
            <v>XL A V­¬ng</v>
          </cell>
          <cell r="Y239" t="str">
            <v>Kh«ng</v>
          </cell>
          <cell r="AI239" t="e">
            <v>#REF!</v>
          </cell>
          <cell r="AL239" t="e">
            <v>#REF!</v>
          </cell>
          <cell r="AM239" t="e">
            <v>#REF!</v>
          </cell>
          <cell r="AO239">
            <v>1500000</v>
          </cell>
        </row>
        <row r="240">
          <cell r="B240" t="str">
            <v>NguyÔn V¨n NghÜa</v>
          </cell>
          <cell r="C240" t="str">
            <v>Phã CH tr­ëng</v>
          </cell>
          <cell r="D240" t="str">
            <v>SQ</v>
          </cell>
          <cell r="E240" t="str">
            <v>1//</v>
          </cell>
          <cell r="F240" t="str">
            <v>BHXH</v>
          </cell>
          <cell r="H240" t="str">
            <v>BHXH</v>
          </cell>
          <cell r="I240" t="str">
            <v>03-87</v>
          </cell>
          <cell r="J240">
            <v>37681</v>
          </cell>
          <cell r="K240" t="str">
            <v>C§</v>
          </cell>
          <cell r="L240">
            <v>4.8</v>
          </cell>
          <cell r="R240" t="str">
            <v>SQ C«ng tr×nh</v>
          </cell>
          <cell r="S240" t="str">
            <v>SQ C«ng binh</v>
          </cell>
          <cell r="T240">
            <v>2001</v>
          </cell>
          <cell r="U240" t="str">
            <v>VÜnh ThÞnh - VÜnh Léc - Thanh Ho¸</v>
          </cell>
          <cell r="V240" t="str">
            <v>VÜnh ThÞnh - VÜnh Léc - Thanh Ho¸</v>
          </cell>
          <cell r="W240" t="str">
            <v>XL A V­¬ng</v>
          </cell>
          <cell r="Y240" t="str">
            <v>Kh«ng</v>
          </cell>
          <cell r="AI240">
            <v>1009200</v>
          </cell>
          <cell r="AJ240">
            <v>302760</v>
          </cell>
          <cell r="AK240">
            <v>72500</v>
          </cell>
          <cell r="AL240">
            <v>1384460</v>
          </cell>
          <cell r="AM240">
            <v>1384460</v>
          </cell>
          <cell r="AO240">
            <v>1500000</v>
          </cell>
        </row>
        <row r="241">
          <cell r="B241" t="str">
            <v xml:space="preserve">Bé phËn KT- KH - TL­¬ng </v>
          </cell>
        </row>
        <row r="242">
          <cell r="B242" t="str">
            <v>Vâ V¨n Hång</v>
          </cell>
          <cell r="C242" t="str">
            <v>Trî lý Kü thuËt</v>
          </cell>
          <cell r="D242" t="str">
            <v>DH</v>
          </cell>
          <cell r="E242" t="str">
            <v>KTH</v>
          </cell>
          <cell r="J242" t="str">
            <v>11-03</v>
          </cell>
          <cell r="K242" t="str">
            <v>§H</v>
          </cell>
          <cell r="L242">
            <v>1.78</v>
          </cell>
          <cell r="M242">
            <v>1</v>
          </cell>
          <cell r="N242">
            <v>3</v>
          </cell>
          <cell r="O242" t="str">
            <v>L-DN</v>
          </cell>
          <cell r="P242">
            <v>2003</v>
          </cell>
          <cell r="R242" t="str">
            <v>KS CÇu ®­êng</v>
          </cell>
          <cell r="S242" t="str">
            <v>§H Giao th«ng VT</v>
          </cell>
          <cell r="T242">
            <v>2003</v>
          </cell>
          <cell r="U242" t="str">
            <v>Ngäc S¬n - Thanh Ch­¬ng - NghÖ An</v>
          </cell>
          <cell r="V242" t="str">
            <v>Ngäc S¬n - Thanh Ch­¬ng - NghÖ An</v>
          </cell>
          <cell r="W242" t="str">
            <v>XL A V­¬ng</v>
          </cell>
          <cell r="Y242" t="str">
            <v>Kh«ng</v>
          </cell>
          <cell r="AI242" t="e">
            <v>#REF!</v>
          </cell>
          <cell r="AJ242" t="e">
            <v>#REF!</v>
          </cell>
          <cell r="AK242">
            <v>58000</v>
          </cell>
          <cell r="AL242" t="e">
            <v>#REF!</v>
          </cell>
          <cell r="AM242" t="e">
            <v>#REF!</v>
          </cell>
          <cell r="AO242">
            <v>1000000</v>
          </cell>
        </row>
        <row r="243">
          <cell r="B243" t="str">
            <v>TriÖu V¨n Th¶o</v>
          </cell>
          <cell r="C243" t="str">
            <v>Thö viÖc</v>
          </cell>
          <cell r="D243" t="str">
            <v>DH</v>
          </cell>
          <cell r="E243" t="str">
            <v>KTH</v>
          </cell>
          <cell r="J243">
            <v>38145</v>
          </cell>
          <cell r="K243" t="str">
            <v>§H</v>
          </cell>
          <cell r="L243">
            <v>1.78</v>
          </cell>
          <cell r="M243">
            <v>1</v>
          </cell>
          <cell r="N243">
            <v>3</v>
          </cell>
          <cell r="O243" t="str">
            <v>L-DN</v>
          </cell>
          <cell r="P243">
            <v>2004</v>
          </cell>
          <cell r="R243" t="str">
            <v xml:space="preserve">     KS XDCT NgÇm vµ má</v>
          </cell>
          <cell r="S243" t="str">
            <v xml:space="preserve">§H má ®Þa chÊt </v>
          </cell>
          <cell r="T243">
            <v>2004</v>
          </cell>
          <cell r="U243" t="str">
            <v xml:space="preserve">VÜnh TiÕn - VÜnh Léc - Thanh Ho¸ </v>
          </cell>
          <cell r="V243" t="str">
            <v xml:space="preserve">VÜnh TiÕn - VÜnh Léc - Thanh Ho¸ </v>
          </cell>
          <cell r="W243" t="str">
            <v>XL A V­¬ng</v>
          </cell>
          <cell r="AO243">
            <v>300000</v>
          </cell>
        </row>
        <row r="244">
          <cell r="B244" t="str">
            <v xml:space="preserve">§inh Träng C­¬ng </v>
          </cell>
          <cell r="C244" t="str">
            <v>Thö viÖc</v>
          </cell>
          <cell r="D244" t="str">
            <v>NH</v>
          </cell>
          <cell r="E244" t="str">
            <v>NH</v>
          </cell>
          <cell r="J244">
            <v>38193</v>
          </cell>
          <cell r="K244" t="str">
            <v>§H</v>
          </cell>
          <cell r="L244">
            <v>1.78</v>
          </cell>
          <cell r="M244">
            <v>1</v>
          </cell>
          <cell r="N244">
            <v>3</v>
          </cell>
          <cell r="O244" t="str">
            <v>L-DN</v>
          </cell>
          <cell r="P244">
            <v>2004</v>
          </cell>
          <cell r="R244" t="str">
            <v>KS Tr¾c ®Þa C«ng tr×nh</v>
          </cell>
          <cell r="S244" t="str">
            <v xml:space="preserve">§H Má ®Þa chÊt </v>
          </cell>
          <cell r="T244">
            <v>2004</v>
          </cell>
          <cell r="U244" t="str">
            <v>Hång Thµnh - Yªn Thµnh - nghÖ An</v>
          </cell>
          <cell r="V244" t="str">
            <v>Hång Thµnh - Yªn Thµnh - nghÖ An</v>
          </cell>
          <cell r="W244" t="str">
            <v>XL A V­¬ng</v>
          </cell>
          <cell r="X244" t="str">
            <v>§/c Lam ng¸ch II</v>
          </cell>
          <cell r="AO244">
            <v>100000</v>
          </cell>
        </row>
        <row r="245">
          <cell r="B245" t="str">
            <v>NguyÔn Xu©n §Þnh</v>
          </cell>
          <cell r="C245" t="str">
            <v>Trî lý KÕ ho¹ch</v>
          </cell>
          <cell r="D245" t="str">
            <v>DH</v>
          </cell>
          <cell r="E245" t="str">
            <v>KTH</v>
          </cell>
          <cell r="J245">
            <v>37956</v>
          </cell>
          <cell r="K245" t="str">
            <v>§H</v>
          </cell>
          <cell r="L245">
            <v>1.78</v>
          </cell>
          <cell r="M245">
            <v>1</v>
          </cell>
          <cell r="N245">
            <v>3</v>
          </cell>
          <cell r="O245" t="str">
            <v>L-DN</v>
          </cell>
          <cell r="P245">
            <v>2003</v>
          </cell>
          <cell r="R245" t="str">
            <v xml:space="preserve">CN §Þa chÊt </v>
          </cell>
          <cell r="S245" t="str">
            <v>§H Khoa häc TN</v>
          </cell>
          <cell r="T245">
            <v>2003</v>
          </cell>
          <cell r="U245" t="str">
            <v>V©n Héi - Tam D­¬ng - VÜnh Phóc</v>
          </cell>
          <cell r="V245" t="str">
            <v>V©n Héi - Tam D­¬ng - VÜnh Phóc</v>
          </cell>
          <cell r="W245" t="str">
            <v>XL A V­¬ng</v>
          </cell>
          <cell r="Y245" t="str">
            <v>Kh«ng</v>
          </cell>
          <cell r="AI245" t="e">
            <v>#REF!</v>
          </cell>
          <cell r="AL245" t="e">
            <v>#REF!</v>
          </cell>
          <cell r="AM245" t="e">
            <v>#REF!</v>
          </cell>
          <cell r="AO245">
            <v>1000000</v>
          </cell>
        </row>
        <row r="246">
          <cell r="B246" t="str">
            <v>Ph¹m V¨n TuÊn</v>
          </cell>
          <cell r="C246" t="str">
            <v>TL Lao ®éng TL</v>
          </cell>
          <cell r="D246" t="str">
            <v>DH</v>
          </cell>
          <cell r="E246" t="str">
            <v>KTH</v>
          </cell>
          <cell r="J246">
            <v>37895</v>
          </cell>
          <cell r="K246" t="str">
            <v>§H</v>
          </cell>
          <cell r="L246">
            <v>1.78</v>
          </cell>
          <cell r="M246">
            <v>1</v>
          </cell>
          <cell r="N246">
            <v>3</v>
          </cell>
          <cell r="O246" t="str">
            <v>L-DN</v>
          </cell>
          <cell r="P246">
            <v>2003</v>
          </cell>
          <cell r="R246" t="str">
            <v>CN Kinh tÕ L§</v>
          </cell>
          <cell r="S246" t="str">
            <v>§H Kinh tÕ QD</v>
          </cell>
          <cell r="T246">
            <v>2003</v>
          </cell>
          <cell r="U246" t="str">
            <v>Qu¶ng §øc - Qu¶ng X­¬ng - Thanh Ho¸</v>
          </cell>
          <cell r="V246" t="str">
            <v>Qu¶ng §øc - Qu¶ng X­¬ng - Thanh Ho¸</v>
          </cell>
          <cell r="W246" t="str">
            <v>BM A V­¬ng</v>
          </cell>
          <cell r="Y246" t="str">
            <v>Kh«ng</v>
          </cell>
          <cell r="AI246">
            <v>556800</v>
          </cell>
          <cell r="AL246">
            <v>556800</v>
          </cell>
          <cell r="AM246">
            <v>556800</v>
          </cell>
          <cell r="AO246">
            <v>1000000</v>
          </cell>
        </row>
        <row r="247">
          <cell r="B247" t="str">
            <v>Bé phËn Tµi chÝnh kÕ to¸n</v>
          </cell>
        </row>
        <row r="248">
          <cell r="B248" t="str">
            <v>NguyÔn TiÕn Thµnh</v>
          </cell>
          <cell r="C248" t="str">
            <v>NV KÕ to¸n</v>
          </cell>
          <cell r="D248" t="str">
            <v>DH</v>
          </cell>
          <cell r="E248" t="str">
            <v>KTH</v>
          </cell>
          <cell r="J248">
            <v>37834</v>
          </cell>
          <cell r="K248" t="str">
            <v>§H</v>
          </cell>
          <cell r="L248">
            <v>1.78</v>
          </cell>
          <cell r="M248">
            <v>1</v>
          </cell>
          <cell r="N248">
            <v>3</v>
          </cell>
          <cell r="O248" t="str">
            <v>L-DN</v>
          </cell>
          <cell r="P248">
            <v>2003</v>
          </cell>
          <cell r="R248" t="str">
            <v>CN KÕ to¸n</v>
          </cell>
          <cell r="S248" t="str">
            <v>HV Tµi chÝnh KT</v>
          </cell>
          <cell r="T248">
            <v>2003</v>
          </cell>
          <cell r="U248" t="str">
            <v>Quúnh DÞ - Quúnh L­u - NghÖ An</v>
          </cell>
          <cell r="V248" t="str">
            <v>Quúnh DÞ - Quúnh L­u - NghÖ An</v>
          </cell>
          <cell r="W248" t="str">
            <v>XL A V­¬ng</v>
          </cell>
          <cell r="Y248" t="str">
            <v>Kh«ng</v>
          </cell>
          <cell r="AI248">
            <v>0</v>
          </cell>
          <cell r="AL248">
            <v>0</v>
          </cell>
          <cell r="AM248">
            <v>0</v>
          </cell>
          <cell r="AO248">
            <v>1000000</v>
          </cell>
        </row>
        <row r="249">
          <cell r="B249" t="str">
            <v>Mai V¨n Tu©n</v>
          </cell>
          <cell r="C249" t="str">
            <v>Thñ quü</v>
          </cell>
          <cell r="D249" t="str">
            <v>NH</v>
          </cell>
          <cell r="E249" t="str">
            <v>NH</v>
          </cell>
          <cell r="J249" t="str">
            <v>12-04</v>
          </cell>
          <cell r="K249" t="str">
            <v>§H</v>
          </cell>
          <cell r="L249">
            <v>1.78</v>
          </cell>
          <cell r="P249">
            <v>2004</v>
          </cell>
          <cell r="R249" t="str">
            <v>Tµi chÝnh Ng©n hµng</v>
          </cell>
          <cell r="S249" t="str">
            <v>§H DL §«ng ®«</v>
          </cell>
          <cell r="T249">
            <v>2004</v>
          </cell>
          <cell r="U249" t="str">
            <v xml:space="preserve">Nga Mü - Nga S¬n - Thanh Ho¸ </v>
          </cell>
          <cell r="V249" t="str">
            <v xml:space="preserve">Nga Mü - Nga S¬n - Thanh Ho¸ </v>
          </cell>
          <cell r="AO249">
            <v>100000</v>
          </cell>
        </row>
        <row r="250">
          <cell r="B250" t="str">
            <v>Bé phËn VËt t­ - ThiÕt bÞ</v>
          </cell>
        </row>
        <row r="251">
          <cell r="B251" t="str">
            <v>Hoµng Quèc TuÊn</v>
          </cell>
          <cell r="C251" t="str">
            <v>PT bé phËn</v>
          </cell>
          <cell r="D251" t="str">
            <v>DH</v>
          </cell>
          <cell r="E251" t="str">
            <v>1/</v>
          </cell>
          <cell r="F251" t="str">
            <v>BHXH</v>
          </cell>
          <cell r="H251" t="str">
            <v>BHXH</v>
          </cell>
          <cell r="J251">
            <v>37165</v>
          </cell>
          <cell r="K251" t="str">
            <v>§H</v>
          </cell>
          <cell r="L251">
            <v>2.02</v>
          </cell>
          <cell r="M251">
            <v>2</v>
          </cell>
          <cell r="N251">
            <v>3</v>
          </cell>
          <cell r="O251" t="str">
            <v>L-DN</v>
          </cell>
          <cell r="P251">
            <v>2004</v>
          </cell>
          <cell r="R251" t="str">
            <v>KS M¸y x©y dùng</v>
          </cell>
          <cell r="S251" t="str">
            <v>§H X©y dùng</v>
          </cell>
          <cell r="T251">
            <v>2001</v>
          </cell>
          <cell r="U251" t="str">
            <v>Xu©n An - Nghi xu©n - Hµ TÜnh</v>
          </cell>
          <cell r="V251" t="str">
            <v>Xu©n An - Nghi xu©n - Hµ TÜnh</v>
          </cell>
          <cell r="W251" t="str">
            <v>XL A V­¬ng</v>
          </cell>
          <cell r="X251" t="str">
            <v>Kinh</v>
          </cell>
          <cell r="Y251" t="str">
            <v>Kh«ng</v>
          </cell>
          <cell r="AI251">
            <v>585800</v>
          </cell>
          <cell r="AL251">
            <v>585800</v>
          </cell>
          <cell r="AM251">
            <v>585800</v>
          </cell>
          <cell r="AO251">
            <v>1000000</v>
          </cell>
        </row>
        <row r="252">
          <cell r="B252" t="str">
            <v>Lª V¨n B×nh</v>
          </cell>
          <cell r="C252" t="str">
            <v>NV thiÕt bÞ</v>
          </cell>
          <cell r="D252" t="str">
            <v>DH</v>
          </cell>
          <cell r="E252" t="str">
            <v>KTH</v>
          </cell>
          <cell r="J252">
            <v>37895</v>
          </cell>
          <cell r="K252" t="str">
            <v>§H</v>
          </cell>
          <cell r="L252">
            <v>1.78</v>
          </cell>
          <cell r="M252">
            <v>1</v>
          </cell>
          <cell r="N252">
            <v>3</v>
          </cell>
          <cell r="O252" t="str">
            <v>L-DN</v>
          </cell>
          <cell r="P252">
            <v>2003</v>
          </cell>
          <cell r="R252" t="str">
            <v>KS M¸y XD&amp; TBTL</v>
          </cell>
          <cell r="S252" t="str">
            <v>§H Thuû lîi HN</v>
          </cell>
          <cell r="T252">
            <v>2003</v>
          </cell>
          <cell r="U252" t="str">
            <v>L¹c §¹o - V¨n L©m - H­ng Yªn</v>
          </cell>
          <cell r="V252" t="str">
            <v>L¹c §¹o - V¨n L©m - H­ng Yªn</v>
          </cell>
          <cell r="W252" t="str">
            <v>XL A V­¬ng</v>
          </cell>
          <cell r="Y252" t="str">
            <v>Kh«ng</v>
          </cell>
          <cell r="AI252">
            <v>585800</v>
          </cell>
          <cell r="AK252">
            <v>58000</v>
          </cell>
          <cell r="AL252">
            <v>643800</v>
          </cell>
          <cell r="AM252">
            <v>643800</v>
          </cell>
          <cell r="AO252">
            <v>1000000</v>
          </cell>
        </row>
        <row r="253">
          <cell r="B253" t="str">
            <v>NguyÔn V¨n Nam</v>
          </cell>
          <cell r="C253" t="str">
            <v>NV VËt t­</v>
          </cell>
          <cell r="D253" t="str">
            <v>DH</v>
          </cell>
          <cell r="E253" t="str">
            <v>KTH</v>
          </cell>
          <cell r="J253" t="str">
            <v>1996</v>
          </cell>
          <cell r="K253" t="str">
            <v>SC</v>
          </cell>
          <cell r="L253">
            <v>1.35</v>
          </cell>
          <cell r="M253">
            <v>1</v>
          </cell>
          <cell r="N253">
            <v>3</v>
          </cell>
          <cell r="O253" t="str">
            <v>A6</v>
          </cell>
          <cell r="R253" t="str">
            <v xml:space="preserve">S¬ CÊp </v>
          </cell>
          <cell r="S253" t="str">
            <v>TTDN NghÖ An</v>
          </cell>
          <cell r="U253" t="str">
            <v>Quúnh DÞ - Quúnh L­u - NghÖ An</v>
          </cell>
          <cell r="V253" t="str">
            <v>Quúnh DÞ - Quúnh L­u - NghÖ An</v>
          </cell>
          <cell r="W253" t="str">
            <v>XNXDCT NgÇm</v>
          </cell>
          <cell r="Y253" t="str">
            <v>Kh«ng</v>
          </cell>
          <cell r="AI253" t="e">
            <v>#REF!</v>
          </cell>
          <cell r="AL253">
            <v>100000</v>
          </cell>
          <cell r="AM253" t="e">
            <v>#REF!</v>
          </cell>
          <cell r="AO253">
            <v>300000</v>
          </cell>
        </row>
        <row r="254">
          <cell r="B254" t="str">
            <v>Hoµng NghÜa T©n</v>
          </cell>
          <cell r="C254" t="str">
            <v>Thñ kho VT - TB</v>
          </cell>
          <cell r="D254" t="str">
            <v>DH</v>
          </cell>
          <cell r="E254" t="str">
            <v>KTH</v>
          </cell>
          <cell r="J254">
            <v>37956</v>
          </cell>
          <cell r="K254" t="str">
            <v>TC</v>
          </cell>
          <cell r="L254">
            <v>1.57</v>
          </cell>
          <cell r="R254" t="str">
            <v>TC S­ ph¹m kü thuËt</v>
          </cell>
          <cell r="S254" t="str">
            <v>C§ S­ ph¹m kT</v>
          </cell>
          <cell r="U254" t="str">
            <v>H­ng Long - H­ng Nguyªn - NghÖ An</v>
          </cell>
          <cell r="V254" t="str">
            <v>H­ng Long - H­ng Nguyªn - NghÖ An</v>
          </cell>
          <cell r="W254" t="str">
            <v>BM A V­¬ng</v>
          </cell>
          <cell r="Y254" t="str">
            <v>Kh«ng</v>
          </cell>
          <cell r="AI254">
            <v>342200</v>
          </cell>
          <cell r="AL254">
            <v>100000</v>
          </cell>
          <cell r="AM254">
            <v>342200</v>
          </cell>
          <cell r="AO254">
            <v>300000</v>
          </cell>
        </row>
        <row r="255">
          <cell r="B255" t="str">
            <v>NguyÔn Ngäc Ph­íc</v>
          </cell>
          <cell r="C255" t="str">
            <v>Thñ kho DMP</v>
          </cell>
          <cell r="D255" t="str">
            <v>NH</v>
          </cell>
          <cell r="E255" t="str">
            <v>NH</v>
          </cell>
          <cell r="J255">
            <v>36586</v>
          </cell>
          <cell r="K255" t="str">
            <v>L§PT</v>
          </cell>
          <cell r="L255">
            <v>1.18</v>
          </cell>
          <cell r="M255">
            <v>3</v>
          </cell>
          <cell r="N255">
            <v>6</v>
          </cell>
          <cell r="O255" t="str">
            <v>L-DN</v>
          </cell>
          <cell r="P255">
            <v>2003</v>
          </cell>
          <cell r="R255" t="str">
            <v xml:space="preserve">Lao ®éng phæ th«ng </v>
          </cell>
          <cell r="U255" t="str">
            <v>H­ng Xu©n - H­ng Nguyªn - NghÖ An</v>
          </cell>
          <cell r="V255" t="str">
            <v>H­ng Xu©n - H­ng Nguyªn - NghÖ An</v>
          </cell>
          <cell r="W255" t="str">
            <v>XL A V­¬ng</v>
          </cell>
          <cell r="Y255" t="str">
            <v>Kh«ng</v>
          </cell>
          <cell r="AI255">
            <v>707600</v>
          </cell>
          <cell r="AL255">
            <v>707600</v>
          </cell>
          <cell r="AM255">
            <v>707600</v>
          </cell>
          <cell r="AO255">
            <v>100000</v>
          </cell>
        </row>
        <row r="256">
          <cell r="B256" t="str">
            <v>Hoµng ViÕt Hµ</v>
          </cell>
          <cell r="C256" t="str">
            <v>Thñ kho m×n</v>
          </cell>
          <cell r="D256" t="str">
            <v>NH</v>
          </cell>
          <cell r="E256" t="str">
            <v>NH</v>
          </cell>
          <cell r="J256">
            <v>38078</v>
          </cell>
          <cell r="K256" t="str">
            <v>L§PT</v>
          </cell>
          <cell r="L256">
            <v>1.35</v>
          </cell>
          <cell r="M256">
            <v>1</v>
          </cell>
          <cell r="N256">
            <v>3</v>
          </cell>
          <cell r="O256" t="str">
            <v>A6</v>
          </cell>
          <cell r="R256" t="str">
            <v>Lao ®éng phæ th«ng</v>
          </cell>
          <cell r="U256" t="str">
            <v xml:space="preserve">VÜnh ThÞnh - VÜnh Léc - Thanh Ho¸ </v>
          </cell>
          <cell r="V256" t="str">
            <v xml:space="preserve">VÜnh ThÞnh - VÜnh Léc - Thanh Ho¸ </v>
          </cell>
          <cell r="W256" t="str">
            <v>XL A V­¬ng</v>
          </cell>
          <cell r="X256" t="str">
            <v xml:space="preserve">CT TuyÓn </v>
          </cell>
          <cell r="AO256">
            <v>100000</v>
          </cell>
        </row>
        <row r="257">
          <cell r="B257" t="str">
            <v>Tr¹m NghiÒn</v>
          </cell>
        </row>
        <row r="258">
          <cell r="B258" t="str">
            <v>Ph¹m V¨n Kim</v>
          </cell>
          <cell r="C258" t="str">
            <v xml:space="preserve">Tæ tr­ëng </v>
          </cell>
          <cell r="D258" t="str">
            <v>NH</v>
          </cell>
          <cell r="E258" t="str">
            <v>NH</v>
          </cell>
          <cell r="J258">
            <v>37834</v>
          </cell>
          <cell r="K258" t="str">
            <v>L§PT</v>
          </cell>
          <cell r="L258">
            <v>1.35</v>
          </cell>
          <cell r="M258">
            <v>1</v>
          </cell>
          <cell r="N258">
            <v>1</v>
          </cell>
          <cell r="O258" t="str">
            <v>A.6</v>
          </cell>
          <cell r="P258">
            <v>2003</v>
          </cell>
          <cell r="R258" t="str">
            <v>Thî méc</v>
          </cell>
          <cell r="S258" t="str">
            <v xml:space="preserve">Lao ®éng phæ th«ng </v>
          </cell>
          <cell r="U258" t="str">
            <v>H­ng Xu©n - H­ng Nguyªn - NghÖ An</v>
          </cell>
          <cell r="V258" t="str">
            <v>H­ng Xu©n - H­ng Nguyªn - NghÖ An</v>
          </cell>
          <cell r="W258" t="str">
            <v>XL A V­¬ng</v>
          </cell>
          <cell r="AO258">
            <v>300000</v>
          </cell>
        </row>
        <row r="259">
          <cell r="B259" t="str">
            <v>NguyÔn Nh©n Phó</v>
          </cell>
          <cell r="C259" t="str">
            <v>Phô cµo v¬</v>
          </cell>
          <cell r="D259" t="str">
            <v>DH</v>
          </cell>
          <cell r="E259" t="str">
            <v>KTH</v>
          </cell>
          <cell r="F259" t="str">
            <v>BHXH</v>
          </cell>
          <cell r="J259" t="str">
            <v>08-98</v>
          </cell>
          <cell r="K259" t="str">
            <v>L§PT</v>
          </cell>
          <cell r="L259">
            <v>1.35</v>
          </cell>
          <cell r="M259">
            <v>1</v>
          </cell>
          <cell r="N259">
            <v>1</v>
          </cell>
          <cell r="O259" t="str">
            <v>A.6</v>
          </cell>
          <cell r="R259" t="str">
            <v>Lao ®éng Phæ th«ng</v>
          </cell>
          <cell r="U259" t="str">
            <v xml:space="preserve">H­ng Xu©n - H­ng Nguyªn - NghÖ An </v>
          </cell>
          <cell r="V259" t="str">
            <v xml:space="preserve">H­ng Xu©n - H­ng Nguyªn - NghÖ An </v>
          </cell>
          <cell r="W259" t="str">
            <v>XL A V­¬ng</v>
          </cell>
          <cell r="X259" t="str">
            <v xml:space="preserve">CT TuyÓn </v>
          </cell>
          <cell r="AO259">
            <v>300000</v>
          </cell>
        </row>
        <row r="260">
          <cell r="B260" t="str">
            <v>§ç V¨n Trung</v>
          </cell>
          <cell r="C260" t="str">
            <v>C«ng nh©n</v>
          </cell>
          <cell r="D260" t="str">
            <v>NH</v>
          </cell>
          <cell r="E260" t="str">
            <v>NH</v>
          </cell>
          <cell r="J260" t="str">
            <v>11-04</v>
          </cell>
          <cell r="K260" t="str">
            <v>L§PT</v>
          </cell>
          <cell r="L260">
            <v>1.35</v>
          </cell>
          <cell r="M260">
            <v>1</v>
          </cell>
          <cell r="N260">
            <v>1</v>
          </cell>
          <cell r="O260" t="str">
            <v>A.6</v>
          </cell>
          <cell r="P260">
            <v>2004</v>
          </cell>
          <cell r="R260" t="str">
            <v>Lao ®éng phæ th«ng</v>
          </cell>
          <cell r="S260" t="str">
            <v>Lao ®éng phæ th«ng</v>
          </cell>
          <cell r="U260" t="str">
            <v xml:space="preserve">§ång QuÕ - LËp Th¹ch - VÜnh Phóc </v>
          </cell>
          <cell r="V260" t="str">
            <v xml:space="preserve">§ång QuÕ - LËp Th¹ch - VÜnh Phóc </v>
          </cell>
          <cell r="W260" t="str">
            <v>XL A V­¬ng</v>
          </cell>
          <cell r="AO260">
            <v>100000</v>
          </cell>
        </row>
        <row r="261">
          <cell r="B261" t="str">
            <v>Ph¹m §×nh Vinh</v>
          </cell>
          <cell r="C261" t="str">
            <v>C«ng nh©n</v>
          </cell>
          <cell r="D261" t="str">
            <v>NH</v>
          </cell>
          <cell r="E261" t="str">
            <v>NH</v>
          </cell>
          <cell r="J261">
            <v>37742</v>
          </cell>
          <cell r="K261" t="str">
            <v>L§PT</v>
          </cell>
          <cell r="L261">
            <v>1.35</v>
          </cell>
          <cell r="M261">
            <v>1</v>
          </cell>
          <cell r="N261">
            <v>1</v>
          </cell>
          <cell r="O261" t="str">
            <v>A.6</v>
          </cell>
          <cell r="P261">
            <v>2003</v>
          </cell>
          <cell r="R261" t="str">
            <v>Lao ®éng phæ th«ng</v>
          </cell>
          <cell r="U261" t="str">
            <v>H­¬ng §¹i - Vò Quang - Hµ TÜnh</v>
          </cell>
          <cell r="V261" t="str">
            <v>H­¬ng §¹i - Vò Quang - Hµ TÜnh</v>
          </cell>
          <cell r="W261" t="str">
            <v>XL A V­¬ng</v>
          </cell>
          <cell r="Y261" t="str">
            <v>Kh«ng</v>
          </cell>
          <cell r="AI261">
            <v>391500</v>
          </cell>
          <cell r="AL261">
            <v>100000</v>
          </cell>
          <cell r="AM261">
            <v>391500</v>
          </cell>
          <cell r="AO261">
            <v>100000</v>
          </cell>
        </row>
        <row r="262">
          <cell r="B262" t="str">
            <v xml:space="preserve">§ç V¨n Quang </v>
          </cell>
          <cell r="C262" t="str">
            <v xml:space="preserve">C«ng nh©n </v>
          </cell>
          <cell r="D262" t="str">
            <v>NH</v>
          </cell>
          <cell r="E262" t="str">
            <v>NH</v>
          </cell>
          <cell r="J262">
            <v>38018</v>
          </cell>
          <cell r="K262" t="str">
            <v>L§PT</v>
          </cell>
          <cell r="L262">
            <v>1.35</v>
          </cell>
          <cell r="M262">
            <v>1</v>
          </cell>
          <cell r="N262">
            <v>1</v>
          </cell>
          <cell r="O262" t="str">
            <v>A.6</v>
          </cell>
          <cell r="P262">
            <v>2004</v>
          </cell>
          <cell r="R262" t="str">
            <v>Lao ®éng phæ th«ng</v>
          </cell>
          <cell r="U262" t="str">
            <v xml:space="preserve">§ång QuÕ - LËp Th¹ch - VÜnh Phóc </v>
          </cell>
          <cell r="V262" t="str">
            <v xml:space="preserve">§ång QuÕ - LËp Th¹ch - VÜnh Phóc </v>
          </cell>
          <cell r="W262" t="str">
            <v>XL A V­¬ng</v>
          </cell>
          <cell r="AO262">
            <v>100000</v>
          </cell>
        </row>
        <row r="263">
          <cell r="B263" t="str">
            <v xml:space="preserve">NguyÔn An QuyÒn </v>
          </cell>
          <cell r="C263" t="str">
            <v xml:space="preserve">C«ng nh©n </v>
          </cell>
          <cell r="D263" t="str">
            <v>NH</v>
          </cell>
          <cell r="E263" t="str">
            <v>NH</v>
          </cell>
          <cell r="J263">
            <v>38018</v>
          </cell>
          <cell r="K263" t="str">
            <v>L§PT</v>
          </cell>
          <cell r="L263">
            <v>1.35</v>
          </cell>
          <cell r="M263">
            <v>1</v>
          </cell>
          <cell r="N263">
            <v>1</v>
          </cell>
          <cell r="O263" t="str">
            <v>A.6</v>
          </cell>
          <cell r="P263">
            <v>2004</v>
          </cell>
          <cell r="R263" t="str">
            <v>Lao ®éng phæ th«ng</v>
          </cell>
          <cell r="U263" t="str">
            <v>Quúnh DÞ - Quúnh L­u - NghÖ An</v>
          </cell>
          <cell r="V263" t="str">
            <v>Quúnh DÞ - Quúnh L­u - NghÖ An</v>
          </cell>
          <cell r="W263" t="str">
            <v>XL A V­ong</v>
          </cell>
          <cell r="AO263">
            <v>100000</v>
          </cell>
        </row>
        <row r="264">
          <cell r="B264" t="str">
            <v>Tr¹m trén bª t«ng</v>
          </cell>
        </row>
        <row r="265">
          <cell r="B265" t="str">
            <v>Lª TuÊn Long</v>
          </cell>
          <cell r="C265" t="str">
            <v>Tæ truëng</v>
          </cell>
          <cell r="D265" t="str">
            <v>CN</v>
          </cell>
          <cell r="E265" t="str">
            <v>1/CN</v>
          </cell>
          <cell r="F265" t="str">
            <v>BHXH</v>
          </cell>
          <cell r="G265">
            <v>6697391193</v>
          </cell>
          <cell r="H265" t="str">
            <v>BHXH</v>
          </cell>
          <cell r="I265" t="str">
            <v>02-93</v>
          </cell>
          <cell r="J265">
            <v>37226</v>
          </cell>
          <cell r="K265" t="str">
            <v>SC</v>
          </cell>
          <cell r="L265">
            <v>2.6</v>
          </cell>
          <cell r="P265">
            <v>2001</v>
          </cell>
          <cell r="R265" t="str">
            <v>L¸i M¸y lu g¹t</v>
          </cell>
          <cell r="S265" t="str">
            <v>KT C«ng binh</v>
          </cell>
          <cell r="T265">
            <v>1993</v>
          </cell>
          <cell r="U265" t="str">
            <v>Viªn Ch©u - Cè §« - Ba V× - Hµ T©y</v>
          </cell>
          <cell r="V265" t="str">
            <v>Viªn Ch©u - Cè §« - Ba V× - Hµ T©y</v>
          </cell>
          <cell r="W265" t="str">
            <v>XN 25/3</v>
          </cell>
          <cell r="Y265" t="str">
            <v>Kh«ng</v>
          </cell>
          <cell r="Z265" t="str">
            <v>NguyÔn §øc Quúnh</v>
          </cell>
          <cell r="AA265" t="str">
            <v>TrÇn ThÞ Thanh</v>
          </cell>
          <cell r="AC265" t="str">
            <v>Mü H­ng - Mü Léc Nam ®Þnh</v>
          </cell>
          <cell r="AG265" t="str">
            <v>44A961150914</v>
          </cell>
          <cell r="AH265" t="str">
            <v>BC C«ng binh</v>
          </cell>
          <cell r="AI265">
            <v>0</v>
          </cell>
          <cell r="AJ265" t="e">
            <v>#VALUE!</v>
          </cell>
          <cell r="AL265" t="e">
            <v>#VALUE!</v>
          </cell>
          <cell r="AO265">
            <v>300000</v>
          </cell>
        </row>
        <row r="266">
          <cell r="B266" t="str">
            <v>Ph¹m TiÕn §«ng</v>
          </cell>
          <cell r="C266" t="str">
            <v>Thèng kª</v>
          </cell>
          <cell r="D266" t="str">
            <v>DH</v>
          </cell>
          <cell r="E266" t="str">
            <v>KTH</v>
          </cell>
          <cell r="F266" t="str">
            <v>BHXH</v>
          </cell>
          <cell r="H266" t="str">
            <v>BHXH</v>
          </cell>
          <cell r="J266">
            <v>37417</v>
          </cell>
          <cell r="K266" t="str">
            <v>TC</v>
          </cell>
          <cell r="L266">
            <v>1.58</v>
          </cell>
          <cell r="M266">
            <v>2</v>
          </cell>
          <cell r="N266">
            <v>4</v>
          </cell>
          <cell r="O266" t="str">
            <v>L-DN</v>
          </cell>
          <cell r="P266">
            <v>2004</v>
          </cell>
          <cell r="R266" t="str">
            <v>KÕ to¸n tæng hîp</v>
          </cell>
          <cell r="S266" t="str">
            <v>Trung häc kinh tÕ Qu¶ng B×nh</v>
          </cell>
          <cell r="T266">
            <v>1999</v>
          </cell>
          <cell r="U266" t="str">
            <v>D­¬ng Thuû - LÖ Thuû - Qu¶ng b×nh</v>
          </cell>
          <cell r="V266" t="str">
            <v>D­¬ng Thuû - LÖ Thuû - Qu¶ng b×nh</v>
          </cell>
          <cell r="W266" t="str">
            <v>XN 25/3</v>
          </cell>
          <cell r="Y266" t="str">
            <v>Kh«ng</v>
          </cell>
          <cell r="AI266">
            <v>0</v>
          </cell>
          <cell r="AL266">
            <v>0</v>
          </cell>
          <cell r="AO266">
            <v>300000</v>
          </cell>
        </row>
        <row r="267">
          <cell r="B267" t="str">
            <v>§inh V¨n TuÊn</v>
          </cell>
          <cell r="C267" t="str">
            <v>Thî khoan</v>
          </cell>
          <cell r="D267" t="str">
            <v>DH</v>
          </cell>
          <cell r="E267" t="str">
            <v>1-3 N</v>
          </cell>
          <cell r="F267" t="str">
            <v>BHXH</v>
          </cell>
          <cell r="H267" t="str">
            <v>BHXH</v>
          </cell>
          <cell r="J267">
            <v>37623</v>
          </cell>
          <cell r="K267" t="str">
            <v>SC</v>
          </cell>
          <cell r="L267">
            <v>1.72</v>
          </cell>
          <cell r="R267" t="str">
            <v>Thî khoan</v>
          </cell>
          <cell r="U267" t="str">
            <v>Qu¶ng BÞ - Ch­¬ng Mü - Hµ t©y</v>
          </cell>
          <cell r="V267" t="str">
            <v>Qu¶ng BÞ - Ch­¬ng Mü - Hµ t©y</v>
          </cell>
          <cell r="W267" t="str">
            <v>XN 25/3</v>
          </cell>
          <cell r="Y267" t="str">
            <v>Kh«ng</v>
          </cell>
          <cell r="AI267">
            <v>0</v>
          </cell>
          <cell r="AL267">
            <v>0</v>
          </cell>
          <cell r="AO267">
            <v>300000</v>
          </cell>
        </row>
        <row r="268">
          <cell r="B268" t="str">
            <v>Ng« §×nh  Ch©u</v>
          </cell>
          <cell r="C268" t="str">
            <v xml:space="preserve">C«ng nh©n </v>
          </cell>
          <cell r="D268" t="str">
            <v>NH</v>
          </cell>
          <cell r="E268" t="str">
            <v>NH</v>
          </cell>
          <cell r="J268">
            <v>37988</v>
          </cell>
          <cell r="K268" t="str">
            <v>L§PT</v>
          </cell>
          <cell r="L268">
            <v>1.35</v>
          </cell>
          <cell r="M268">
            <v>1</v>
          </cell>
          <cell r="N268">
            <v>1</v>
          </cell>
          <cell r="O268" t="str">
            <v>A6</v>
          </cell>
          <cell r="P268">
            <v>2004</v>
          </cell>
          <cell r="R268" t="str">
            <v xml:space="preserve">Lao ®éng phæ th«ng </v>
          </cell>
          <cell r="U268" t="str">
            <v>DiÔn Hoa - DiÔn Ch©u - NghÖ An</v>
          </cell>
          <cell r="V268" t="str">
            <v>DiÔn Hoa - DiÔn Ch©u - NghÖ An</v>
          </cell>
          <cell r="W268" t="str">
            <v>XN 25/3</v>
          </cell>
          <cell r="AI268" t="e">
            <v>#REF!</v>
          </cell>
          <cell r="AO268">
            <v>100000</v>
          </cell>
        </row>
        <row r="269">
          <cell r="B269" t="str">
            <v>Ph¹m Quang Nguyªn</v>
          </cell>
          <cell r="C269" t="str">
            <v>C«ng nh©n</v>
          </cell>
          <cell r="D269" t="str">
            <v>NH</v>
          </cell>
          <cell r="E269" t="str">
            <v>NH</v>
          </cell>
          <cell r="J269">
            <v>37988</v>
          </cell>
          <cell r="K269" t="str">
            <v>L§PT</v>
          </cell>
          <cell r="L269">
            <v>1.35</v>
          </cell>
          <cell r="M269">
            <v>1</v>
          </cell>
          <cell r="N269">
            <v>1</v>
          </cell>
          <cell r="O269" t="str">
            <v>A6</v>
          </cell>
          <cell r="P269">
            <v>2004</v>
          </cell>
          <cell r="R269" t="str">
            <v xml:space="preserve">Lao ®éng phæ th«ng </v>
          </cell>
          <cell r="U269" t="str">
            <v>H­ng Xu©n - H­ng Nguyªn - NghÖ An</v>
          </cell>
          <cell r="V269" t="str">
            <v>H­ng Xu©n - H­ng Nguyªn - NghÖ An</v>
          </cell>
          <cell r="W269" t="str">
            <v>XN 25/3</v>
          </cell>
          <cell r="AI269" t="e">
            <v>#REF!</v>
          </cell>
          <cell r="AO269">
            <v>100000</v>
          </cell>
        </row>
        <row r="270">
          <cell r="B270" t="str">
            <v xml:space="preserve">NguyÔn ViÕt TÊn </v>
          </cell>
          <cell r="C270" t="str">
            <v>C«ng nh©n</v>
          </cell>
          <cell r="D270" t="str">
            <v>NH</v>
          </cell>
          <cell r="E270" t="str">
            <v>NH</v>
          </cell>
          <cell r="J270">
            <v>37257</v>
          </cell>
          <cell r="K270" t="str">
            <v>L§PT</v>
          </cell>
          <cell r="L270">
            <v>1.72</v>
          </cell>
          <cell r="P270">
            <v>2002</v>
          </cell>
          <cell r="R270" t="str">
            <v xml:space="preserve">Lao ®éng phæ th«ng </v>
          </cell>
          <cell r="U270" t="str">
            <v>Qu¶ng BÞ - Ch­¬ng Mü - Hµ t©y</v>
          </cell>
          <cell r="V270" t="str">
            <v>Qu¶ng BÞ - Ch­¬ng Mü - Hµ t©y</v>
          </cell>
          <cell r="W270" t="str">
            <v>XN 25/3</v>
          </cell>
          <cell r="AO270">
            <v>100000</v>
          </cell>
        </row>
        <row r="271">
          <cell r="B271" t="str">
            <v>KiÒu V¨n T­</v>
          </cell>
          <cell r="C271" t="str">
            <v>C«ng nh©n</v>
          </cell>
          <cell r="D271" t="str">
            <v>DH</v>
          </cell>
          <cell r="E271" t="str">
            <v>KTH</v>
          </cell>
          <cell r="H271" t="str">
            <v>BHXH</v>
          </cell>
          <cell r="J271">
            <v>35125</v>
          </cell>
          <cell r="K271" t="str">
            <v>L§PT</v>
          </cell>
          <cell r="L271">
            <v>1.35</v>
          </cell>
          <cell r="M271">
            <v>1</v>
          </cell>
          <cell r="N271">
            <v>1</v>
          </cell>
          <cell r="O271" t="str">
            <v>A6</v>
          </cell>
          <cell r="P271">
            <v>1996</v>
          </cell>
          <cell r="R271" t="str">
            <v xml:space="preserve">Lao ®éng phæ th«ng </v>
          </cell>
          <cell r="U271" t="str">
            <v>Kim B¶ng - Hµ Nam</v>
          </cell>
          <cell r="V271" t="str">
            <v>Kim B¶ng - Hµ Nam</v>
          </cell>
          <cell r="W271" t="str">
            <v>XN 25/3</v>
          </cell>
          <cell r="Y271" t="str">
            <v>Kh«ng</v>
          </cell>
          <cell r="AI271">
            <v>0</v>
          </cell>
          <cell r="AL271">
            <v>0</v>
          </cell>
          <cell r="AO271">
            <v>300000</v>
          </cell>
        </row>
        <row r="272">
          <cell r="B272" t="str">
            <v>NguyÔn v¨n Anh</v>
          </cell>
          <cell r="C272" t="str">
            <v>NV B¶o vÖ</v>
          </cell>
          <cell r="D272" t="str">
            <v>DH</v>
          </cell>
          <cell r="E272" t="str">
            <v>1-3 N</v>
          </cell>
          <cell r="F272" t="str">
            <v>BHXH</v>
          </cell>
          <cell r="H272" t="str">
            <v>BHXH</v>
          </cell>
          <cell r="J272">
            <v>37623</v>
          </cell>
          <cell r="K272" t="str">
            <v>TC</v>
          </cell>
          <cell r="L272">
            <v>1.62</v>
          </cell>
          <cell r="R272" t="str">
            <v>Bé ®éi xuÊt ngò</v>
          </cell>
          <cell r="S272" t="str">
            <v>Bé ®éi xuÊt ngò</v>
          </cell>
          <cell r="U272" t="str">
            <v>H­ng Xu©n - H­ng Nguyªn - NghÖ An</v>
          </cell>
          <cell r="V272" t="str">
            <v>H­ng Xu©n - H­ng Nguyªn - NghÖ An</v>
          </cell>
          <cell r="W272" t="str">
            <v>XN 25/3</v>
          </cell>
          <cell r="Y272" t="str">
            <v>Kh«ng</v>
          </cell>
          <cell r="AI272">
            <v>0</v>
          </cell>
          <cell r="AL272">
            <v>0</v>
          </cell>
          <cell r="AO272">
            <v>300000</v>
          </cell>
        </row>
        <row r="273">
          <cell r="B273" t="str">
            <v>Tæ m¸y TC - X­áng</v>
          </cell>
        </row>
        <row r="274">
          <cell r="B274" t="str">
            <v xml:space="preserve">Ng« V¨n ChuyÖn </v>
          </cell>
          <cell r="C274" t="str">
            <v>Phô tr¸ch Tr¹m x­ëng</v>
          </cell>
          <cell r="D274" t="str">
            <v>DH</v>
          </cell>
          <cell r="E274" t="str">
            <v>KTH</v>
          </cell>
          <cell r="J274">
            <v>38158</v>
          </cell>
          <cell r="K274" t="str">
            <v>L§PT</v>
          </cell>
          <cell r="L274">
            <v>3.73</v>
          </cell>
          <cell r="R274" t="str">
            <v>S÷a ch÷a « t«</v>
          </cell>
          <cell r="U274" t="str">
            <v xml:space="preserve">Trùc Thanh - Trùc Ninh - Nam §Þnh </v>
          </cell>
          <cell r="V274" t="str">
            <v xml:space="preserve">Trùc Thanh - Trùc Ninh - Nam §Þnh </v>
          </cell>
          <cell r="W274" t="str">
            <v>XL A V­¬ng</v>
          </cell>
          <cell r="AO274">
            <v>1000000</v>
          </cell>
        </row>
        <row r="275">
          <cell r="B275" t="str">
            <v xml:space="preserve">NguyÔn V¨n §îi </v>
          </cell>
          <cell r="C275" t="str">
            <v xml:space="preserve">X­ëng phã </v>
          </cell>
          <cell r="D275" t="str">
            <v>NH</v>
          </cell>
          <cell r="E275" t="str">
            <v>NH</v>
          </cell>
          <cell r="J275">
            <v>38193</v>
          </cell>
          <cell r="K275" t="str">
            <v>§H</v>
          </cell>
          <cell r="L275">
            <v>1.78</v>
          </cell>
          <cell r="M275">
            <v>1</v>
          </cell>
          <cell r="N275">
            <v>3</v>
          </cell>
          <cell r="O275" t="str">
            <v>L-DN</v>
          </cell>
          <cell r="P275">
            <v>2004</v>
          </cell>
          <cell r="R275" t="str">
            <v xml:space="preserve">C¬ khÝ « t« </v>
          </cell>
          <cell r="S275" t="str">
            <v xml:space="preserve">§H GTVT¶i </v>
          </cell>
          <cell r="T275">
            <v>2004</v>
          </cell>
          <cell r="U275" t="str">
            <v>Quúnh DÞ - Quúnh L­u - NghÖ An</v>
          </cell>
          <cell r="V275" t="str">
            <v>Quúnh DÞ - Quúnh L­u - NghÖ An</v>
          </cell>
          <cell r="W275" t="str">
            <v>XL A V­¬ng</v>
          </cell>
          <cell r="AO275">
            <v>100000</v>
          </cell>
        </row>
        <row r="276">
          <cell r="B276" t="str">
            <v>M¹c V¨n ViÖt</v>
          </cell>
          <cell r="C276" t="str">
            <v>L¸i m¸y ®µo</v>
          </cell>
          <cell r="D276" t="str">
            <v>DH</v>
          </cell>
          <cell r="E276" t="str">
            <v>KTH</v>
          </cell>
          <cell r="J276">
            <v>37803</v>
          </cell>
          <cell r="K276" t="str">
            <v>SC</v>
          </cell>
          <cell r="L276">
            <v>1.72</v>
          </cell>
          <cell r="M276">
            <v>3</v>
          </cell>
          <cell r="N276">
            <v>2</v>
          </cell>
          <cell r="O276" t="str">
            <v>A.6</v>
          </cell>
          <cell r="P276">
            <v>2002</v>
          </cell>
          <cell r="R276" t="str">
            <v xml:space="preserve">L¸i xe </v>
          </cell>
          <cell r="U276" t="str">
            <v>An L¹c - ChÝ Linh - H¶i d­¬ng</v>
          </cell>
          <cell r="V276" t="str">
            <v>An L¹c - ChÝ Linh - H¶i d­¬ng</v>
          </cell>
          <cell r="W276" t="str">
            <v>XL A V­¬ng</v>
          </cell>
          <cell r="AO276">
            <v>300000</v>
          </cell>
        </row>
        <row r="277">
          <cell r="B277" t="str">
            <v>T¹ Hång ¸nh</v>
          </cell>
          <cell r="C277" t="str">
            <v>L¸i ñi TZ171</v>
          </cell>
          <cell r="D277" t="str">
            <v>DH</v>
          </cell>
          <cell r="E277" t="str">
            <v>KTH</v>
          </cell>
          <cell r="J277">
            <v>37316</v>
          </cell>
          <cell r="K277" t="str">
            <v>SC</v>
          </cell>
          <cell r="L277">
            <v>1.72</v>
          </cell>
          <cell r="M277">
            <v>3</v>
          </cell>
          <cell r="N277">
            <v>2</v>
          </cell>
          <cell r="O277" t="str">
            <v>A6</v>
          </cell>
          <cell r="P277">
            <v>2003</v>
          </cell>
          <cell r="R277" t="str">
            <v xml:space="preserve">L¸i m¸y </v>
          </cell>
          <cell r="S277" t="str">
            <v>CNKT C¬ giíi 1</v>
          </cell>
          <cell r="U277" t="str">
            <v>B×nh Minh - Kim S¬n - Ninh B×nh</v>
          </cell>
          <cell r="V277" t="str">
            <v>B×nh Minh - Kim S¬n - Ninh B×nh</v>
          </cell>
          <cell r="W277" t="str">
            <v>XL A V­¬ng</v>
          </cell>
          <cell r="Y277" t="str">
            <v>Kh«ng</v>
          </cell>
          <cell r="AI277">
            <v>1000500</v>
          </cell>
          <cell r="AJ277">
            <v>300150</v>
          </cell>
          <cell r="AL277">
            <v>1300650</v>
          </cell>
          <cell r="AM277">
            <v>1300650</v>
          </cell>
          <cell r="AO277">
            <v>300000</v>
          </cell>
        </row>
        <row r="278">
          <cell r="B278" t="str">
            <v>NguyÔn Thµnh Trung</v>
          </cell>
          <cell r="C278" t="str">
            <v>L¸i xe 773B</v>
          </cell>
          <cell r="D278" t="str">
            <v>DH</v>
          </cell>
          <cell r="E278" t="str">
            <v>KTH</v>
          </cell>
          <cell r="J278">
            <v>36923</v>
          </cell>
          <cell r="K278" t="str">
            <v>SC</v>
          </cell>
          <cell r="L278">
            <v>2.2999999999999998</v>
          </cell>
          <cell r="M278">
            <v>1</v>
          </cell>
          <cell r="N278">
            <v>5</v>
          </cell>
          <cell r="O278" t="str">
            <v>B.15</v>
          </cell>
          <cell r="P278">
            <v>2004</v>
          </cell>
          <cell r="R278" t="str">
            <v xml:space="preserve">L¸i xe </v>
          </cell>
          <cell r="S278" t="str">
            <v>Tr­êng LX QK IV</v>
          </cell>
          <cell r="T278">
            <v>1997</v>
          </cell>
          <cell r="U278" t="str">
            <v>NghÜa Xu©n - Quú Hîp - NghÖ An</v>
          </cell>
          <cell r="V278" t="str">
            <v>NghÜa Xu©n - Quú Hîp - NghÖ An</v>
          </cell>
          <cell r="W278" t="str">
            <v>XL A V­¬ng</v>
          </cell>
          <cell r="Y278" t="str">
            <v>Kh«ng</v>
          </cell>
          <cell r="AO278">
            <v>300000</v>
          </cell>
        </row>
        <row r="279">
          <cell r="B279" t="str">
            <v>NguyÔn ThÕ Anh</v>
          </cell>
          <cell r="C279" t="str">
            <v>L¸i xe Krat</v>
          </cell>
          <cell r="D279" t="str">
            <v>DH</v>
          </cell>
          <cell r="E279" t="str">
            <v>KTH</v>
          </cell>
          <cell r="H279" t="str">
            <v>BHXH</v>
          </cell>
          <cell r="J279">
            <v>35551</v>
          </cell>
          <cell r="K279" t="str">
            <v>SC</v>
          </cell>
          <cell r="L279">
            <v>2.44</v>
          </cell>
          <cell r="M279">
            <v>2</v>
          </cell>
          <cell r="N279">
            <v>3</v>
          </cell>
          <cell r="O279" t="str">
            <v>B.15</v>
          </cell>
          <cell r="P279">
            <v>2002</v>
          </cell>
          <cell r="R279" t="str">
            <v xml:space="preserve">L¸i xe </v>
          </cell>
          <cell r="S279" t="str">
            <v>TT §T L¸I xe QK IV</v>
          </cell>
          <cell r="U279" t="str">
            <v>DiÔn Phong - DiÔn Ch©u - NghÖ An</v>
          </cell>
          <cell r="V279" t="str">
            <v>DiÔn Phong-DiÔn Ch©u-NghÖ An</v>
          </cell>
          <cell r="W279" t="str">
            <v>XL A V­¬ng</v>
          </cell>
          <cell r="Y279" t="str">
            <v>Kh«ng</v>
          </cell>
          <cell r="AI279">
            <v>516200</v>
          </cell>
          <cell r="AL279">
            <v>100000</v>
          </cell>
          <cell r="AM279">
            <v>516200</v>
          </cell>
          <cell r="AO279">
            <v>300000</v>
          </cell>
        </row>
        <row r="280">
          <cell r="B280" t="str">
            <v xml:space="preserve">Lª V¨n H­¬ng </v>
          </cell>
          <cell r="C280" t="str">
            <v xml:space="preserve">L¸i xe </v>
          </cell>
          <cell r="D280" t="str">
            <v>DH</v>
          </cell>
          <cell r="E280" t="str">
            <v>KTH</v>
          </cell>
          <cell r="F280" t="str">
            <v>BHXH</v>
          </cell>
          <cell r="H280" t="str">
            <v>BHXH</v>
          </cell>
          <cell r="J280">
            <v>36586</v>
          </cell>
          <cell r="K280" t="str">
            <v>SC</v>
          </cell>
          <cell r="L280">
            <v>1.92</v>
          </cell>
          <cell r="M280">
            <v>2</v>
          </cell>
          <cell r="N280">
            <v>1</v>
          </cell>
          <cell r="O280" t="str">
            <v>B.15</v>
          </cell>
          <cell r="P280">
            <v>2002</v>
          </cell>
          <cell r="R280" t="str">
            <v xml:space="preserve">L¸i xe </v>
          </cell>
          <cell r="S280" t="str">
            <v>CN C¬ giíi VX</v>
          </cell>
          <cell r="T280" t="str">
            <v>1983</v>
          </cell>
          <cell r="U280" t="str">
            <v>Quúnh ThiÖn - Quúnh L­u - NghÖ An</v>
          </cell>
          <cell r="V280" t="str">
            <v>Quúnh ThiÖn- Quúnh L­u - NghÖ an</v>
          </cell>
          <cell r="W280" t="str">
            <v>XL A V­¬ng</v>
          </cell>
          <cell r="Y280" t="str">
            <v>Kh«ng</v>
          </cell>
          <cell r="AI280">
            <v>556800</v>
          </cell>
          <cell r="AL280">
            <v>556800</v>
          </cell>
          <cell r="AM280">
            <v>556800</v>
          </cell>
          <cell r="AO280">
            <v>300000</v>
          </cell>
        </row>
        <row r="281">
          <cell r="B281" t="str">
            <v xml:space="preserve">NguyÔn V¨n Thø </v>
          </cell>
          <cell r="C281" t="str">
            <v xml:space="preserve">C«ng nh©n </v>
          </cell>
          <cell r="D281" t="str">
            <v>NH</v>
          </cell>
          <cell r="E281" t="str">
            <v>NH</v>
          </cell>
          <cell r="J281">
            <v>38018</v>
          </cell>
          <cell r="K281" t="str">
            <v>L§PT</v>
          </cell>
          <cell r="L281">
            <v>1.35</v>
          </cell>
          <cell r="M281">
            <v>1</v>
          </cell>
          <cell r="N281">
            <v>1</v>
          </cell>
          <cell r="O281" t="str">
            <v>A6</v>
          </cell>
          <cell r="P281">
            <v>2004</v>
          </cell>
          <cell r="R281" t="str">
            <v>Lao ®éng phæ th«ng</v>
          </cell>
          <cell r="S281" t="str">
            <v>Lao ®éng phæ th«ng</v>
          </cell>
          <cell r="U281" t="str">
            <v>Quúnh DÞ - Quúnh L­u - NghÖ An</v>
          </cell>
          <cell r="V281" t="str">
            <v>Quúnh DÞ - Quúnh L­u - NghÖ An</v>
          </cell>
          <cell r="W281" t="str">
            <v>XL A V­ong</v>
          </cell>
          <cell r="AO281">
            <v>100000</v>
          </cell>
        </row>
        <row r="282">
          <cell r="B282" t="str">
            <v>NguyÔn ThÕ HËu</v>
          </cell>
          <cell r="C282" t="str">
            <v>Thî hµn</v>
          </cell>
          <cell r="D282" t="str">
            <v>CNV</v>
          </cell>
          <cell r="E282" t="str">
            <v>CNV</v>
          </cell>
          <cell r="F282" t="str">
            <v>BHXH</v>
          </cell>
          <cell r="G282">
            <v>6697392575</v>
          </cell>
          <cell r="H282" t="str">
            <v>BHXH</v>
          </cell>
          <cell r="I282" t="str">
            <v>12-78</v>
          </cell>
          <cell r="J282">
            <v>36800</v>
          </cell>
          <cell r="K282" t="str">
            <v>TC</v>
          </cell>
          <cell r="L282">
            <v>3.45</v>
          </cell>
          <cell r="M282">
            <v>7</v>
          </cell>
          <cell r="N282">
            <v>2</v>
          </cell>
          <cell r="O282" t="str">
            <v>L-QN</v>
          </cell>
          <cell r="P282">
            <v>2001</v>
          </cell>
          <cell r="R282" t="str">
            <v>Thî hµn</v>
          </cell>
          <cell r="S282" t="str">
            <v>Tr­êng CNKT X49</v>
          </cell>
          <cell r="U282" t="str">
            <v>Hång Ch©u - §«ng H­ng - Th¸I B×nh</v>
          </cell>
          <cell r="V282" t="str">
            <v>MÔ Tr× - Tõ Liªm - Hµ Néi</v>
          </cell>
          <cell r="W282" t="str">
            <v>XL A V­¬ng</v>
          </cell>
          <cell r="AO282">
            <v>300000</v>
          </cell>
        </row>
        <row r="283">
          <cell r="B283" t="str">
            <v>Vâ Thanh Hoµn</v>
          </cell>
          <cell r="C283" t="str">
            <v>Thî SC ®éng c¬</v>
          </cell>
          <cell r="D283" t="str">
            <v>DH</v>
          </cell>
          <cell r="E283" t="str">
            <v>KTH</v>
          </cell>
          <cell r="F283" t="str">
            <v>BHXH</v>
          </cell>
          <cell r="H283" t="str">
            <v>BHXH</v>
          </cell>
          <cell r="J283">
            <v>36923</v>
          </cell>
          <cell r="K283" t="str">
            <v>L§PT</v>
          </cell>
          <cell r="L283">
            <v>2.4900000000000002</v>
          </cell>
          <cell r="M283">
            <v>5</v>
          </cell>
          <cell r="N283">
            <v>3</v>
          </cell>
          <cell r="O283" t="str">
            <v>A.1</v>
          </cell>
          <cell r="P283">
            <v>2004</v>
          </cell>
          <cell r="R283" t="str">
            <v xml:space="preserve">Lao ®éng phæ th«ng </v>
          </cell>
          <cell r="U283" t="str">
            <v>Yªn ThÞnh - Yªn B¸i - Yªn B¸i</v>
          </cell>
          <cell r="V283" t="str">
            <v>Yªn ThÞnh - Yªn B¸i - Yªn B¸i</v>
          </cell>
          <cell r="W283" t="str">
            <v>XL A V­¬ng</v>
          </cell>
          <cell r="Y283" t="str">
            <v>Kh«ng</v>
          </cell>
          <cell r="AI283" t="e">
            <v>#REF!</v>
          </cell>
          <cell r="AJ283" t="e">
            <v>#REF!</v>
          </cell>
          <cell r="AK283">
            <v>58000</v>
          </cell>
          <cell r="AL283" t="e">
            <v>#REF!</v>
          </cell>
          <cell r="AM283" t="e">
            <v>#REF!</v>
          </cell>
          <cell r="AO283">
            <v>300000</v>
          </cell>
        </row>
        <row r="284">
          <cell r="B284" t="str">
            <v>Hoµng V¨n §øc</v>
          </cell>
          <cell r="C284" t="str">
            <v>Thî S.ch÷a</v>
          </cell>
          <cell r="D284" t="str">
            <v>DH</v>
          </cell>
          <cell r="E284" t="str">
            <v>KTH</v>
          </cell>
          <cell r="J284">
            <v>37469</v>
          </cell>
          <cell r="K284" t="str">
            <v>TC</v>
          </cell>
          <cell r="L284">
            <v>1.83</v>
          </cell>
          <cell r="M284" t="str">
            <v>3</v>
          </cell>
          <cell r="N284" t="str">
            <v>3</v>
          </cell>
          <cell r="O284" t="str">
            <v>A.1</v>
          </cell>
          <cell r="P284">
            <v>2002</v>
          </cell>
          <cell r="R284" t="str">
            <v>Thî Söa ch÷a</v>
          </cell>
          <cell r="S284" t="str">
            <v>CNKT Hµ Néi</v>
          </cell>
          <cell r="T284">
            <v>2001</v>
          </cell>
          <cell r="U284" t="str">
            <v>TuyÕt NghÜa - Quèc Oai - Hµ T©y</v>
          </cell>
          <cell r="V284" t="str">
            <v>TuyÕt NghÜa - Quèc Oai - Hµ T©y</v>
          </cell>
          <cell r="W284" t="str">
            <v>XL A V­¬ng</v>
          </cell>
          <cell r="Y284" t="str">
            <v>Kh«ng</v>
          </cell>
          <cell r="AI284">
            <v>722100.00000000012</v>
          </cell>
          <cell r="AL284">
            <v>722100.00000000012</v>
          </cell>
          <cell r="AM284">
            <v>722100.00000000012</v>
          </cell>
          <cell r="AO284">
            <v>300000</v>
          </cell>
        </row>
        <row r="285">
          <cell r="B285" t="str">
            <v>Lª §×nh Hïng</v>
          </cell>
          <cell r="C285" t="str">
            <v>Thî S.ch÷a</v>
          </cell>
          <cell r="D285" t="str">
            <v>NH</v>
          </cell>
          <cell r="E285" t="str">
            <v>NH</v>
          </cell>
          <cell r="J285">
            <v>38219</v>
          </cell>
          <cell r="K285" t="str">
            <v>SC</v>
          </cell>
          <cell r="L285">
            <v>1.72</v>
          </cell>
          <cell r="M285">
            <v>3</v>
          </cell>
          <cell r="N285">
            <v>2</v>
          </cell>
          <cell r="O285" t="str">
            <v>A1</v>
          </cell>
          <cell r="P285">
            <v>2004</v>
          </cell>
          <cell r="R285" t="str">
            <v>Thî SC ®iÖn, m¸y «t«</v>
          </cell>
          <cell r="S285" t="str">
            <v>Tr­êng HSQ kü thuËt SC «t«</v>
          </cell>
          <cell r="T285">
            <v>1987</v>
          </cell>
          <cell r="U285" t="str">
            <v>HËu Thµnh - Yªn Thµnh - NghÖ An</v>
          </cell>
          <cell r="V285" t="str">
            <v>HËu Thµnh - Yªn Thµnh - NghÖ An</v>
          </cell>
          <cell r="W285" t="str">
            <v>XL A V­¬ng</v>
          </cell>
          <cell r="AO285">
            <v>100000</v>
          </cell>
        </row>
        <row r="286">
          <cell r="B286" t="str">
            <v>TrÇn Phó B×nh</v>
          </cell>
          <cell r="C286" t="str">
            <v>Thî ®iÖn, n­ícTC hÇm</v>
          </cell>
          <cell r="D286" t="str">
            <v>NH</v>
          </cell>
          <cell r="E286" t="str">
            <v>NH</v>
          </cell>
          <cell r="J286">
            <v>38018</v>
          </cell>
          <cell r="K286" t="str">
            <v>SC</v>
          </cell>
          <cell r="L286">
            <v>1.62</v>
          </cell>
          <cell r="M286">
            <v>3</v>
          </cell>
          <cell r="N286">
            <v>1</v>
          </cell>
          <cell r="O286" t="str">
            <v>A6</v>
          </cell>
          <cell r="R286" t="str">
            <v>Thî ®iÖn</v>
          </cell>
          <cell r="S286" t="str">
            <v>TT D¹y nghÒ QK 4</v>
          </cell>
          <cell r="U286" t="str">
            <v>H­ng Lam - H­ng Nguyªn - NghÖ An</v>
          </cell>
          <cell r="V286" t="str">
            <v>H­ng Lam - H­ng Nguyªn - NghÖ An</v>
          </cell>
          <cell r="W286" t="str">
            <v>XL A V­¬ng</v>
          </cell>
          <cell r="AO286">
            <v>100000</v>
          </cell>
        </row>
        <row r="287">
          <cell r="B287" t="str">
            <v>§ç T« HiÖu</v>
          </cell>
          <cell r="C287" t="str">
            <v>Thî ®iÖn, n­ícTC hÇm</v>
          </cell>
          <cell r="D287" t="str">
            <v>NH</v>
          </cell>
          <cell r="E287" t="str">
            <v>NH</v>
          </cell>
          <cell r="J287">
            <v>37956</v>
          </cell>
          <cell r="K287" t="str">
            <v>SC</v>
          </cell>
          <cell r="L287">
            <v>1.62</v>
          </cell>
          <cell r="M287">
            <v>3</v>
          </cell>
          <cell r="N287">
            <v>1</v>
          </cell>
          <cell r="O287" t="str">
            <v>A6</v>
          </cell>
          <cell r="P287">
            <v>2003</v>
          </cell>
          <cell r="R287" t="str">
            <v>C¬ ®iÖn n«ng th«n</v>
          </cell>
          <cell r="S287" t="str">
            <v xml:space="preserve">CN KT L©m nghiÖp </v>
          </cell>
          <cell r="U287" t="str">
            <v>Tiªn L÷ - LËp Th¹ch - VÜnh Phóc</v>
          </cell>
          <cell r="V287" t="str">
            <v>K4 - Tiªn L÷ - LËp Th¹ch - VÜnh Phóc</v>
          </cell>
          <cell r="W287" t="str">
            <v>XL A V­¬ng</v>
          </cell>
          <cell r="Y287" t="str">
            <v>Kh«ng</v>
          </cell>
          <cell r="AI287" t="e">
            <v>#REF!</v>
          </cell>
          <cell r="AL287">
            <v>100000</v>
          </cell>
          <cell r="AM287" t="e">
            <v>#REF!</v>
          </cell>
          <cell r="AO287">
            <v>100000</v>
          </cell>
        </row>
        <row r="288">
          <cell r="B288" t="str">
            <v xml:space="preserve">§Ëu Xu©n Kü </v>
          </cell>
          <cell r="C288" t="str">
            <v>Thî ®iÖn, n­ícTC hÇm</v>
          </cell>
          <cell r="D288" t="str">
            <v>NH</v>
          </cell>
          <cell r="E288" t="str">
            <v>NH</v>
          </cell>
          <cell r="J288">
            <v>38213</v>
          </cell>
          <cell r="K288" t="str">
            <v>SC</v>
          </cell>
          <cell r="L288">
            <v>1.62</v>
          </cell>
          <cell r="M288">
            <v>3</v>
          </cell>
          <cell r="N288">
            <v>1</v>
          </cell>
          <cell r="O288" t="str">
            <v>A6</v>
          </cell>
          <cell r="P288">
            <v>2004</v>
          </cell>
          <cell r="R288" t="str">
            <v>Thî ®iÖn</v>
          </cell>
          <cell r="S288" t="str">
            <v>§T NghÒ c¬ ®iÖn Lkim T nguyªn</v>
          </cell>
          <cell r="T288">
            <v>2002</v>
          </cell>
          <cell r="U288" t="str">
            <v>Quúnh DÞ - Quúnh L­u - NghÖ An</v>
          </cell>
          <cell r="V288" t="str">
            <v>Quúnh DÞ - Quúnh L­u - NghÖ An</v>
          </cell>
          <cell r="W288" t="str">
            <v>XL A V­¬ng</v>
          </cell>
          <cell r="AO288">
            <v>100000</v>
          </cell>
        </row>
        <row r="289">
          <cell r="B289" t="str">
            <v>Ph¹m V¨n T©m</v>
          </cell>
          <cell r="C289" t="str">
            <v>C«ng nh©n</v>
          </cell>
          <cell r="D289" t="str">
            <v>NH</v>
          </cell>
          <cell r="E289" t="str">
            <v>NH</v>
          </cell>
          <cell r="J289">
            <v>38018</v>
          </cell>
          <cell r="K289" t="str">
            <v>L§PT</v>
          </cell>
          <cell r="L289">
            <v>1.35</v>
          </cell>
          <cell r="M289">
            <v>1</v>
          </cell>
          <cell r="N289">
            <v>1</v>
          </cell>
          <cell r="O289" t="str">
            <v>A6</v>
          </cell>
          <cell r="R289" t="str">
            <v>Lao ®éng phæ th«ng</v>
          </cell>
          <cell r="U289" t="str">
            <v xml:space="preserve">H­ng Xu©n - H­ng Nguyªn - NghÖ An </v>
          </cell>
          <cell r="V289" t="str">
            <v xml:space="preserve">H­ng Xu©n - H­ng Nguyªn - NghÖ An </v>
          </cell>
          <cell r="W289" t="str">
            <v>XL A V­¬ng</v>
          </cell>
          <cell r="AO289">
            <v>100000</v>
          </cell>
        </row>
        <row r="290">
          <cell r="B290" t="str">
            <v>§Æng V¨n T©m</v>
          </cell>
          <cell r="C290" t="str">
            <v>Thî hµn</v>
          </cell>
          <cell r="D290" t="str">
            <v>NH</v>
          </cell>
          <cell r="E290" t="str">
            <v>NH</v>
          </cell>
          <cell r="J290">
            <v>37895</v>
          </cell>
          <cell r="K290" t="str">
            <v>TC</v>
          </cell>
          <cell r="L290">
            <v>1.62</v>
          </cell>
          <cell r="M290">
            <v>3</v>
          </cell>
          <cell r="N290">
            <v>1</v>
          </cell>
          <cell r="O290" t="str">
            <v>A.6</v>
          </cell>
          <cell r="P290">
            <v>2003</v>
          </cell>
          <cell r="R290" t="str">
            <v>Lao l¾p cÇu</v>
          </cell>
          <cell r="S290" t="str">
            <v>KT NghiÖp vô GTVT</v>
          </cell>
          <cell r="T290">
            <v>2003</v>
          </cell>
          <cell r="U290" t="str">
            <v>Quúnh Hång - Quúnh L­u - NghÖ An</v>
          </cell>
          <cell r="V290" t="str">
            <v>Quúnh Hång - Quúnh L­u - NghÖ An</v>
          </cell>
          <cell r="W290" t="str">
            <v>XL A V­¬ng</v>
          </cell>
          <cell r="Y290" t="str">
            <v>Kh«ng</v>
          </cell>
          <cell r="AI290" t="e">
            <v>#REF!</v>
          </cell>
          <cell r="AL290">
            <v>100000</v>
          </cell>
          <cell r="AM290" t="e">
            <v>#REF!</v>
          </cell>
          <cell r="AO290">
            <v>100000</v>
          </cell>
        </row>
        <row r="291">
          <cell r="B291" t="str">
            <v xml:space="preserve">Vò  V¨n Tuyªn </v>
          </cell>
          <cell r="C291" t="str">
            <v xml:space="preserve">Hµn ®iÖn </v>
          </cell>
          <cell r="D291" t="str">
            <v>NH</v>
          </cell>
          <cell r="E291" t="str">
            <v>NH</v>
          </cell>
          <cell r="J291">
            <v>38193</v>
          </cell>
          <cell r="K291" t="str">
            <v>SC</v>
          </cell>
          <cell r="L291">
            <v>1.64</v>
          </cell>
          <cell r="P291">
            <v>2004</v>
          </cell>
          <cell r="R291" t="str">
            <v xml:space="preserve">Hµn ®iÖn </v>
          </cell>
          <cell r="S291" t="str">
            <v>Trung häc C«ng nghiÖp III</v>
          </cell>
          <cell r="T291">
            <v>2000</v>
          </cell>
          <cell r="U291" t="str">
            <v xml:space="preserve">H¶i  Nam - H¶i HËu - Nam §Þnh </v>
          </cell>
          <cell r="V291" t="str">
            <v xml:space="preserve">H¶i  Nam - H¶i HËu - Nam §Þnh </v>
          </cell>
          <cell r="W291" t="str">
            <v>XL A V­¬ng</v>
          </cell>
          <cell r="X291" t="str">
            <v>Ch¸u §/c NghiªnCTrÞ</v>
          </cell>
          <cell r="AO291">
            <v>100000</v>
          </cell>
        </row>
        <row r="292">
          <cell r="B292" t="str">
            <v>NguyÔn Xu©n Thô</v>
          </cell>
          <cell r="C292" t="str">
            <v>Thî hµn</v>
          </cell>
          <cell r="D292" t="str">
            <v>NH</v>
          </cell>
          <cell r="E292" t="str">
            <v>NH</v>
          </cell>
          <cell r="J292">
            <v>38018</v>
          </cell>
          <cell r="K292" t="str">
            <v>TC</v>
          </cell>
          <cell r="L292">
            <v>1.72</v>
          </cell>
          <cell r="M292">
            <v>3</v>
          </cell>
          <cell r="N292">
            <v>2</v>
          </cell>
          <cell r="O292" t="str">
            <v>A.1</v>
          </cell>
          <cell r="P292">
            <v>2004</v>
          </cell>
          <cell r="R292" t="str">
            <v>Thî hµn</v>
          </cell>
          <cell r="U292" t="str">
            <v>T©n An - T©n Kú - NghÖ An</v>
          </cell>
          <cell r="V292" t="str">
            <v>T©n An - T©n Kú - NghÖ An</v>
          </cell>
          <cell r="W292" t="str">
            <v>XL A V­¬ng</v>
          </cell>
          <cell r="Y292" t="str">
            <v>Kh«ng</v>
          </cell>
          <cell r="AI292">
            <v>498800</v>
          </cell>
          <cell r="AL292">
            <v>100000</v>
          </cell>
          <cell r="AM292">
            <v>498800</v>
          </cell>
          <cell r="AO292">
            <v>100000</v>
          </cell>
        </row>
        <row r="293">
          <cell r="B293" t="str">
            <v>NguyÔn Hång §Þnh</v>
          </cell>
          <cell r="C293" t="str">
            <v>Thî hµn</v>
          </cell>
          <cell r="D293" t="str">
            <v>NH</v>
          </cell>
          <cell r="E293" t="str">
            <v>NH</v>
          </cell>
          <cell r="J293">
            <v>37956</v>
          </cell>
          <cell r="K293" t="str">
            <v>TC</v>
          </cell>
          <cell r="L293">
            <v>1.72</v>
          </cell>
          <cell r="M293">
            <v>3</v>
          </cell>
          <cell r="N293">
            <v>2</v>
          </cell>
          <cell r="O293" t="str">
            <v>A.1</v>
          </cell>
          <cell r="P293">
            <v>2003</v>
          </cell>
          <cell r="R293" t="str">
            <v>Thî hµn</v>
          </cell>
          <cell r="S293" t="str">
            <v>§T NghÒ T.Nguyªn</v>
          </cell>
          <cell r="U293" t="str">
            <v>Quúnh DÞ - Quúnh L­u - NghÖ An</v>
          </cell>
          <cell r="V293" t="str">
            <v>Quúnh DÞ - Quúnh L­u - NghÖ An</v>
          </cell>
          <cell r="W293" t="str">
            <v>XL A V­¬ng</v>
          </cell>
          <cell r="Y293" t="str">
            <v>Kh«ng</v>
          </cell>
          <cell r="AI293">
            <v>469800.00000000006</v>
          </cell>
          <cell r="AL293">
            <v>100000</v>
          </cell>
          <cell r="AM293">
            <v>469800.00000000006</v>
          </cell>
          <cell r="AO293">
            <v>100000</v>
          </cell>
        </row>
        <row r="294">
          <cell r="B294" t="str">
            <v xml:space="preserve">Ng« V¨n §øc </v>
          </cell>
          <cell r="C294" t="str">
            <v xml:space="preserve">Hµn ®iÖn </v>
          </cell>
          <cell r="D294" t="str">
            <v>NH</v>
          </cell>
          <cell r="E294" t="str">
            <v>NH</v>
          </cell>
          <cell r="J294">
            <v>38098</v>
          </cell>
          <cell r="K294" t="str">
            <v>SC</v>
          </cell>
          <cell r="L294">
            <v>1.64</v>
          </cell>
          <cell r="M294">
            <v>2</v>
          </cell>
          <cell r="N294">
            <v>3</v>
          </cell>
          <cell r="O294" t="str">
            <v>A.6</v>
          </cell>
          <cell r="P294">
            <v>2004</v>
          </cell>
          <cell r="R294" t="str">
            <v xml:space="preserve">Hµn ®iÖn </v>
          </cell>
          <cell r="S294" t="str">
            <v>C«ng nh©n c¬ giíi XD</v>
          </cell>
          <cell r="U294" t="str">
            <v xml:space="preserve">Yªn T©m - ý Yªn - Nam §Þnh </v>
          </cell>
          <cell r="V294" t="str">
            <v xml:space="preserve">Yªn T©m - ý Yªn - Nam §Þnh </v>
          </cell>
          <cell r="W294" t="str">
            <v>XL A V­¬ng</v>
          </cell>
          <cell r="X294" t="str">
            <v>§/c ViÖt Anh</v>
          </cell>
          <cell r="AO294">
            <v>100000</v>
          </cell>
        </row>
        <row r="295">
          <cell r="B295" t="str">
            <v>Mòi thi c«ng sè 2</v>
          </cell>
        </row>
        <row r="296">
          <cell r="B296" t="str">
            <v>§«Þ thi c«ng sè 1</v>
          </cell>
        </row>
        <row r="297">
          <cell r="B297" t="str">
            <v>Lª Thanh Vò</v>
          </cell>
          <cell r="C297" t="str">
            <v>ChØ huy ®éi Thi c«ng</v>
          </cell>
          <cell r="D297" t="str">
            <v>DH</v>
          </cell>
          <cell r="E297" t="str">
            <v>KTH</v>
          </cell>
          <cell r="J297">
            <v>38018</v>
          </cell>
          <cell r="K297" t="str">
            <v>§H</v>
          </cell>
          <cell r="L297">
            <v>1.78</v>
          </cell>
          <cell r="M297">
            <v>1</v>
          </cell>
          <cell r="N297">
            <v>3</v>
          </cell>
          <cell r="O297" t="str">
            <v>L-DN</v>
          </cell>
          <cell r="P297">
            <v>2004</v>
          </cell>
          <cell r="R297" t="str">
            <v>KS Thuû lîi, T.®iÖn</v>
          </cell>
          <cell r="S297" t="str">
            <v>§H Kü thuËt §µ N½ng</v>
          </cell>
          <cell r="V297" t="str">
            <v>§¹i NghÜa - §¹i Léc -  Qu¶ng Nam</v>
          </cell>
          <cell r="W297" t="str">
            <v>XL A V­¬ng</v>
          </cell>
          <cell r="AO297">
            <v>1000000</v>
          </cell>
        </row>
        <row r="298">
          <cell r="B298" t="str">
            <v>Ph¹m V¨n Gi¸p</v>
          </cell>
          <cell r="C298" t="str">
            <v>VËn hµnh khoan</v>
          </cell>
          <cell r="D298" t="str">
            <v>DH</v>
          </cell>
          <cell r="E298" t="str">
            <v>KTH</v>
          </cell>
          <cell r="F298" t="str">
            <v>BHXH</v>
          </cell>
          <cell r="H298" t="str">
            <v>BHXH</v>
          </cell>
          <cell r="J298">
            <v>37043</v>
          </cell>
          <cell r="K298" t="str">
            <v>SC</v>
          </cell>
          <cell r="L298">
            <v>2.17</v>
          </cell>
          <cell r="M298">
            <v>4</v>
          </cell>
          <cell r="N298">
            <v>4</v>
          </cell>
          <cell r="O298" t="str">
            <v>A.6</v>
          </cell>
          <cell r="P298">
            <v>2001</v>
          </cell>
          <cell r="R298" t="str">
            <v>Thî Khoan</v>
          </cell>
          <cell r="S298" t="str">
            <v>CT Hµm thuËn</v>
          </cell>
          <cell r="U298" t="str">
            <v>H­ng Xu©n - H­ng Nguyªn - NghÖ An</v>
          </cell>
          <cell r="V298" t="str">
            <v>H­ng Xu©n - H­ng Nguyªn - NghÖ An</v>
          </cell>
          <cell r="W298" t="str">
            <v>XL A V­¬ng</v>
          </cell>
          <cell r="Y298" t="str">
            <v>Kh«ng</v>
          </cell>
          <cell r="AI298" t="e">
            <v>#REF!</v>
          </cell>
          <cell r="AL298" t="e">
            <v>#REF!</v>
          </cell>
          <cell r="AM298" t="e">
            <v>#REF!</v>
          </cell>
          <cell r="AO298">
            <v>1000000</v>
          </cell>
        </row>
        <row r="299">
          <cell r="B299" t="str">
            <v>Lª §×nh H÷u</v>
          </cell>
          <cell r="C299" t="str">
            <v>VH khoan (phô)</v>
          </cell>
          <cell r="D299" t="str">
            <v>DH</v>
          </cell>
          <cell r="E299" t="str">
            <v>KTH</v>
          </cell>
          <cell r="J299">
            <v>37956</v>
          </cell>
          <cell r="K299" t="str">
            <v>SC</v>
          </cell>
          <cell r="L299">
            <v>1.72</v>
          </cell>
          <cell r="M299">
            <v>3</v>
          </cell>
          <cell r="N299">
            <v>2</v>
          </cell>
          <cell r="O299" t="str">
            <v>A1</v>
          </cell>
          <cell r="R299" t="str">
            <v xml:space="preserve">L¸i m¸y </v>
          </cell>
          <cell r="U299" t="str">
            <v>HËu Thµnh - Yªn Thµnh - NghÖ An</v>
          </cell>
          <cell r="V299" t="str">
            <v>HËu Thµnh - Yªn Thµnh - NghÖ An</v>
          </cell>
          <cell r="W299" t="str">
            <v>XL A V­¬ng</v>
          </cell>
          <cell r="Y299" t="str">
            <v>Kh«ng</v>
          </cell>
          <cell r="AI299">
            <v>498800</v>
          </cell>
          <cell r="AL299">
            <v>498800</v>
          </cell>
          <cell r="AM299">
            <v>498800</v>
          </cell>
          <cell r="AO299">
            <v>300000</v>
          </cell>
        </row>
        <row r="300">
          <cell r="B300" t="str">
            <v>§Ëu §øc Tr­êng</v>
          </cell>
          <cell r="C300" t="str">
            <v>VH Cµo v¬</v>
          </cell>
          <cell r="D300" t="str">
            <v>NH</v>
          </cell>
          <cell r="E300" t="str">
            <v>NH</v>
          </cell>
          <cell r="J300">
            <v>38079</v>
          </cell>
          <cell r="K300" t="str">
            <v>L§PT</v>
          </cell>
          <cell r="L300">
            <v>1.35</v>
          </cell>
          <cell r="M300">
            <v>1</v>
          </cell>
          <cell r="N300">
            <v>1</v>
          </cell>
          <cell r="O300" t="str">
            <v>A6</v>
          </cell>
          <cell r="R300" t="str">
            <v>Lao ®éng phæ th«ng</v>
          </cell>
          <cell r="U300" t="str">
            <v>Quúnh V¨n - Quúnh L­u - NghÖ An</v>
          </cell>
          <cell r="V300" t="str">
            <v>Quúnh V¨n - Quúnh L­u - NghÖ An</v>
          </cell>
          <cell r="W300" t="str">
            <v xml:space="preserve">CT TuyÓn </v>
          </cell>
          <cell r="AI300" t="e">
            <v>#REF!</v>
          </cell>
          <cell r="AO300">
            <v>100000</v>
          </cell>
        </row>
        <row r="301">
          <cell r="B301" t="str">
            <v>Hå Xu©n CÇn</v>
          </cell>
          <cell r="C301" t="str">
            <v>VH Cµo v¬</v>
          </cell>
          <cell r="D301" t="str">
            <v>NH</v>
          </cell>
          <cell r="E301" t="str">
            <v>NH</v>
          </cell>
          <cell r="J301">
            <v>38018</v>
          </cell>
          <cell r="K301" t="str">
            <v>L§PT</v>
          </cell>
          <cell r="L301">
            <v>1.35</v>
          </cell>
          <cell r="M301">
            <v>1</v>
          </cell>
          <cell r="N301">
            <v>1</v>
          </cell>
          <cell r="O301" t="str">
            <v>A6</v>
          </cell>
          <cell r="R301" t="str">
            <v>Lao ®éng phæ th«ng</v>
          </cell>
          <cell r="U301" t="str">
            <v>Quúnh DÞ - Quúnh L­u - NghÖ An</v>
          </cell>
          <cell r="V301" t="str">
            <v>Quúnh DÞ - Quúnh L­u - NghÖ An</v>
          </cell>
          <cell r="W301" t="str">
            <v>XL A V­ong</v>
          </cell>
          <cell r="AI301">
            <v>391500</v>
          </cell>
          <cell r="AO301">
            <v>100000</v>
          </cell>
        </row>
        <row r="302">
          <cell r="B302" t="str">
            <v>NguyÔn An Huynh</v>
          </cell>
          <cell r="C302" t="str">
            <v>Phô cµo v¬</v>
          </cell>
          <cell r="D302" t="str">
            <v>NH</v>
          </cell>
          <cell r="E302" t="str">
            <v>NH</v>
          </cell>
          <cell r="J302">
            <v>38018</v>
          </cell>
          <cell r="K302" t="str">
            <v>L§PT</v>
          </cell>
          <cell r="L302">
            <v>1.35</v>
          </cell>
          <cell r="M302">
            <v>1</v>
          </cell>
          <cell r="N302">
            <v>1</v>
          </cell>
          <cell r="O302" t="str">
            <v>A6</v>
          </cell>
          <cell r="R302" t="str">
            <v>Lao ®éng phæ th«ng</v>
          </cell>
          <cell r="U302" t="str">
            <v>Quúnh DÞ - Quúnh L­u - NghÖ An</v>
          </cell>
          <cell r="V302" t="str">
            <v>Quúnh DÞ - Quúnh L­u - NghÖ An</v>
          </cell>
          <cell r="W302" t="str">
            <v>XL A V­ong</v>
          </cell>
          <cell r="AI302">
            <v>391500</v>
          </cell>
          <cell r="AO302">
            <v>100000</v>
          </cell>
        </row>
        <row r="303">
          <cell r="B303" t="str">
            <v xml:space="preserve">Lª Ngäc Minh </v>
          </cell>
          <cell r="C303" t="str">
            <v>Phô cµo v¬</v>
          </cell>
          <cell r="D303" t="str">
            <v>NH</v>
          </cell>
          <cell r="E303" t="str">
            <v>NH</v>
          </cell>
          <cell r="J303" t="str">
            <v>11-04</v>
          </cell>
          <cell r="K303" t="str">
            <v>L§PT</v>
          </cell>
          <cell r="L303">
            <v>1.35</v>
          </cell>
          <cell r="M303">
            <v>1</v>
          </cell>
          <cell r="N303">
            <v>1</v>
          </cell>
          <cell r="O303" t="str">
            <v>A6</v>
          </cell>
          <cell r="P303">
            <v>2004</v>
          </cell>
          <cell r="R303" t="str">
            <v>Lao ®éng phæ th«ng</v>
          </cell>
          <cell r="S303" t="str">
            <v>Lao ®éng phæ th«ng</v>
          </cell>
          <cell r="U303" t="str">
            <v>§¹i NghÜa - §¹i Léc - Qu¶ng Nam</v>
          </cell>
          <cell r="V303" t="str">
            <v>§¹i NghÜa - §¹i Léc - Qu¶ng Nam</v>
          </cell>
          <cell r="W303" t="str">
            <v>XL A V­¬ng</v>
          </cell>
          <cell r="AO303">
            <v>100000</v>
          </cell>
        </row>
        <row r="304">
          <cell r="B304" t="str">
            <v>NguyÔn Thanh Du</v>
          </cell>
          <cell r="C304" t="str">
            <v>Phô cµo v¬</v>
          </cell>
          <cell r="D304" t="str">
            <v>NH</v>
          </cell>
          <cell r="E304" t="str">
            <v>NH</v>
          </cell>
          <cell r="J304">
            <v>38263</v>
          </cell>
          <cell r="K304" t="str">
            <v>L§PT</v>
          </cell>
          <cell r="L304">
            <v>1.35</v>
          </cell>
          <cell r="M304">
            <v>1</v>
          </cell>
          <cell r="N304">
            <v>1</v>
          </cell>
          <cell r="O304" t="str">
            <v>A6</v>
          </cell>
          <cell r="R304" t="str">
            <v>Lao ®éng phæ th«ng</v>
          </cell>
          <cell r="U304" t="str">
            <v>L¸ng BiÓn - Th¸p M­êi - §ång Th¸p</v>
          </cell>
          <cell r="V304" t="str">
            <v>L¸ng BiÓn - Th¸p M­êi - §ång Th¸p</v>
          </cell>
          <cell r="W304" t="str">
            <v>XL A V­ong</v>
          </cell>
          <cell r="AI304" t="e">
            <v>#REF!</v>
          </cell>
          <cell r="AO304">
            <v>100000</v>
          </cell>
        </row>
        <row r="305">
          <cell r="B305" t="str">
            <v>§«Þ thi c«ng sè 2</v>
          </cell>
        </row>
        <row r="306">
          <cell r="B306" t="str">
            <v>Phan Quang Hoµ</v>
          </cell>
          <cell r="C306" t="str">
            <v xml:space="preserve">ChØ huy ®éi thi c«ng </v>
          </cell>
          <cell r="D306" t="str">
            <v>DH</v>
          </cell>
          <cell r="E306" t="str">
            <v>KTH</v>
          </cell>
          <cell r="J306">
            <v>37987</v>
          </cell>
          <cell r="K306" t="str">
            <v>TC</v>
          </cell>
          <cell r="L306">
            <v>1.46</v>
          </cell>
          <cell r="P306">
            <v>2004</v>
          </cell>
          <cell r="R306" t="str">
            <v>TC XD cÇu ®­êng</v>
          </cell>
          <cell r="S306" t="str">
            <v>TC Giao th«ng VT</v>
          </cell>
          <cell r="T306">
            <v>2003</v>
          </cell>
          <cell r="U306" t="str">
            <v>Tïng Léc Can Léc - Hµ TÜnh</v>
          </cell>
          <cell r="V306" t="str">
            <v>Tïng Léc - Can Léc - Hµ TÜnh</v>
          </cell>
          <cell r="W306" t="str">
            <v>XL A V­¬ng</v>
          </cell>
          <cell r="Y306" t="str">
            <v>Kh«ng</v>
          </cell>
          <cell r="AI306" t="e">
            <v>#REF!</v>
          </cell>
          <cell r="AL306">
            <v>100000</v>
          </cell>
          <cell r="AM306" t="e">
            <v>#REF!</v>
          </cell>
          <cell r="AO306">
            <v>1000000</v>
          </cell>
        </row>
        <row r="307">
          <cell r="B307" t="str">
            <v>NguyÔn V¨n C­êng</v>
          </cell>
          <cell r="C307" t="str">
            <v>VH khoan</v>
          </cell>
          <cell r="D307" t="str">
            <v>DH</v>
          </cell>
          <cell r="E307" t="str">
            <v>KTH</v>
          </cell>
          <cell r="F307" t="str">
            <v>BHXH</v>
          </cell>
          <cell r="H307" t="str">
            <v>BHXH</v>
          </cell>
          <cell r="J307" t="str">
            <v>2001</v>
          </cell>
          <cell r="K307" t="str">
            <v>SC</v>
          </cell>
          <cell r="L307">
            <v>2.17</v>
          </cell>
          <cell r="M307">
            <v>4</v>
          </cell>
          <cell r="N307">
            <v>3</v>
          </cell>
          <cell r="O307" t="str">
            <v>A4</v>
          </cell>
          <cell r="P307">
            <v>2001</v>
          </cell>
          <cell r="R307" t="str">
            <v>L¸i m¸y xóc lËt</v>
          </cell>
          <cell r="S307" t="str">
            <v>CT Hµm ThuËn</v>
          </cell>
          <cell r="U307" t="str">
            <v>H­ng Xu©n - H­ng Nguyªn - NghÖ An</v>
          </cell>
          <cell r="V307" t="str">
            <v>H­ng Xu©n - H­ng Nguyªn - NghÖ An</v>
          </cell>
          <cell r="W307" t="str">
            <v>CT Dung QuÊt</v>
          </cell>
          <cell r="AO307">
            <v>1000000</v>
          </cell>
        </row>
        <row r="308">
          <cell r="B308" t="str">
            <v>NguyÔn V¨n BÝch</v>
          </cell>
          <cell r="C308" t="str">
            <v>VH khoan (phô)</v>
          </cell>
          <cell r="D308" t="str">
            <v>NH</v>
          </cell>
          <cell r="E308" t="str">
            <v>NH</v>
          </cell>
          <cell r="J308">
            <v>37987</v>
          </cell>
          <cell r="K308" t="str">
            <v>SC</v>
          </cell>
          <cell r="L308">
            <v>1.64</v>
          </cell>
          <cell r="P308">
            <v>2004</v>
          </cell>
          <cell r="R308" t="str">
            <v xml:space="preserve">L¸i M¸y Xóc </v>
          </cell>
          <cell r="S308" t="str">
            <v>CNKT Hµ TÜnh</v>
          </cell>
          <cell r="U308" t="str">
            <v xml:space="preserve">Quúnh DÞ - Quúnh L­u - NghÖ An </v>
          </cell>
          <cell r="V308" t="str">
            <v xml:space="preserve">Quúnh DÞ - Quúnh L­u - NghÖ An </v>
          </cell>
          <cell r="W308" t="str">
            <v>XL A V­¬ng</v>
          </cell>
          <cell r="AO308">
            <v>300000</v>
          </cell>
        </row>
        <row r="309">
          <cell r="B309" t="str">
            <v xml:space="preserve">NguyÔn V¨n §­îc </v>
          </cell>
          <cell r="C309" t="str">
            <v>Phô cµo v¬</v>
          </cell>
          <cell r="D309" t="str">
            <v>NH</v>
          </cell>
          <cell r="E309" t="str">
            <v>NH</v>
          </cell>
          <cell r="J309">
            <v>38018</v>
          </cell>
          <cell r="K309" t="str">
            <v>L§PT</v>
          </cell>
          <cell r="L309">
            <v>1.35</v>
          </cell>
          <cell r="M309">
            <v>1</v>
          </cell>
          <cell r="N309">
            <v>1</v>
          </cell>
          <cell r="O309" t="str">
            <v>A6</v>
          </cell>
          <cell r="P309">
            <v>2004</v>
          </cell>
          <cell r="R309" t="str">
            <v>Lao ®éng phæ th«ng</v>
          </cell>
          <cell r="S309" t="str">
            <v>Lao ®éng phæ th«ng</v>
          </cell>
          <cell r="U309" t="str">
            <v>Quúnh DÞ - Quúnh L­u - NghÖ An</v>
          </cell>
          <cell r="V309" t="str">
            <v>Quúnh DÞ - Quúnh L­u - NghÖ An</v>
          </cell>
          <cell r="W309" t="str">
            <v>XL A V­ong</v>
          </cell>
          <cell r="AO309">
            <v>100000</v>
          </cell>
        </row>
        <row r="310">
          <cell r="B310" t="str">
            <v>NguyÔn TiÕn Thµnh</v>
          </cell>
          <cell r="C310" t="str">
            <v>C«ng nh©n</v>
          </cell>
          <cell r="D310" t="str">
            <v>NH</v>
          </cell>
          <cell r="E310" t="str">
            <v>NH</v>
          </cell>
          <cell r="J310" t="str">
            <v>11-04</v>
          </cell>
          <cell r="K310" t="str">
            <v>L§PT</v>
          </cell>
          <cell r="L310">
            <v>1.35</v>
          </cell>
          <cell r="M310">
            <v>1</v>
          </cell>
          <cell r="N310">
            <v>1</v>
          </cell>
          <cell r="O310" t="str">
            <v>A6</v>
          </cell>
          <cell r="P310">
            <v>2004</v>
          </cell>
          <cell r="R310" t="str">
            <v>Lao ®éng phæ th«ng</v>
          </cell>
          <cell r="S310" t="str">
            <v>Lao ®éng phæ th«ng</v>
          </cell>
          <cell r="U310" t="str">
            <v>Quúnh Léc - Quúnh L­u - NghÖ An</v>
          </cell>
          <cell r="V310" t="str">
            <v>Quúnh Léc - Quúnh L­u - NghÖ An</v>
          </cell>
          <cell r="W310" t="str">
            <v>XL A V­¬ng</v>
          </cell>
          <cell r="AO310">
            <v>100000</v>
          </cell>
        </row>
        <row r="311">
          <cell r="B311" t="str">
            <v>NguyÔn Thanh Giang</v>
          </cell>
          <cell r="C311" t="str">
            <v>C«ng nh©n</v>
          </cell>
          <cell r="D311" t="str">
            <v>NH</v>
          </cell>
          <cell r="E311" t="str">
            <v>NH</v>
          </cell>
          <cell r="J311">
            <v>37988</v>
          </cell>
          <cell r="K311" t="str">
            <v>L§PT</v>
          </cell>
          <cell r="L311">
            <v>1.35</v>
          </cell>
          <cell r="M311">
            <v>1</v>
          </cell>
          <cell r="N311">
            <v>1</v>
          </cell>
          <cell r="O311" t="str">
            <v>A6</v>
          </cell>
          <cell r="P311">
            <v>2004</v>
          </cell>
          <cell r="R311" t="str">
            <v xml:space="preserve">Lao ®éng phæ th«ng </v>
          </cell>
          <cell r="U311" t="str">
            <v>Ch©u Th¸i - Quú Hîp - NghÖ An</v>
          </cell>
          <cell r="V311" t="str">
            <v>Ch©u Th¸i - Quú Hîp - NghÖ An</v>
          </cell>
          <cell r="W311" t="str">
            <v>XN 25/3</v>
          </cell>
          <cell r="AI311">
            <v>0</v>
          </cell>
          <cell r="AO311">
            <v>100000</v>
          </cell>
        </row>
        <row r="312">
          <cell r="B312" t="str">
            <v xml:space="preserve">NguyÔn TiÕn TuyÕn </v>
          </cell>
          <cell r="C312" t="str">
            <v xml:space="preserve">C«ng nh©n </v>
          </cell>
          <cell r="D312" t="str">
            <v>NH</v>
          </cell>
          <cell r="E312" t="str">
            <v>NH</v>
          </cell>
          <cell r="J312" t="str">
            <v>11-04</v>
          </cell>
          <cell r="K312" t="str">
            <v>L§PT</v>
          </cell>
          <cell r="L312">
            <v>1.35</v>
          </cell>
          <cell r="M312">
            <v>1</v>
          </cell>
          <cell r="N312">
            <v>1</v>
          </cell>
          <cell r="O312" t="str">
            <v>A9</v>
          </cell>
          <cell r="P312">
            <v>2004</v>
          </cell>
          <cell r="R312" t="str">
            <v>Lao ®éng phæ th«ng</v>
          </cell>
          <cell r="U312" t="str">
            <v>Quúnh Léc - Quúnh L­u - NghÖ An</v>
          </cell>
          <cell r="V312" t="str">
            <v>Quúnh Léc - Quúnh L­u - NghÖ An</v>
          </cell>
          <cell r="W312" t="str">
            <v>XL A V­ong</v>
          </cell>
          <cell r="AO312">
            <v>100000</v>
          </cell>
        </row>
        <row r="313">
          <cell r="B313" t="str">
            <v>§éi thi c«ng sè 3</v>
          </cell>
        </row>
        <row r="314">
          <cell r="B314" t="str">
            <v>Hå Phi Tïng</v>
          </cell>
          <cell r="C314" t="str">
            <v xml:space="preserve">ChØ huy ®éi thi c«ng </v>
          </cell>
          <cell r="D314" t="str">
            <v>DH</v>
          </cell>
          <cell r="E314" t="str">
            <v>KTH</v>
          </cell>
          <cell r="J314">
            <v>38145</v>
          </cell>
          <cell r="K314" t="str">
            <v>§H</v>
          </cell>
          <cell r="L314">
            <v>1.78</v>
          </cell>
          <cell r="M314">
            <v>1</v>
          </cell>
          <cell r="N314">
            <v>3</v>
          </cell>
          <cell r="O314" t="str">
            <v>L-DN</v>
          </cell>
          <cell r="P314">
            <v>2004</v>
          </cell>
          <cell r="R314" t="str">
            <v>KS XDCT NgÇm vµ má</v>
          </cell>
          <cell r="S314" t="str">
            <v xml:space="preserve">§H má ®Þa chÊt </v>
          </cell>
          <cell r="U314" t="str">
            <v>Quúnh DÞ - Quúnh L­u - NghÖ An</v>
          </cell>
          <cell r="V314" t="str">
            <v>Quúnh DÞ - Quúnh L­u - NghÖ An</v>
          </cell>
          <cell r="W314" t="str">
            <v>XL A V­¬ng</v>
          </cell>
          <cell r="AO314">
            <v>1000000</v>
          </cell>
        </row>
        <row r="315">
          <cell r="B315" t="str">
            <v>Ph¹m V¨n TiÕn</v>
          </cell>
          <cell r="C315" t="str">
            <v>Thî khoan 642</v>
          </cell>
          <cell r="D315" t="str">
            <v>DH</v>
          </cell>
          <cell r="E315" t="str">
            <v>KTH</v>
          </cell>
          <cell r="F315" t="str">
            <v>BHXH</v>
          </cell>
          <cell r="H315" t="str">
            <v>BHXH</v>
          </cell>
          <cell r="J315">
            <v>36923</v>
          </cell>
          <cell r="K315" t="str">
            <v>SC</v>
          </cell>
          <cell r="L315">
            <v>2.17</v>
          </cell>
          <cell r="M315">
            <v>4</v>
          </cell>
          <cell r="N315">
            <v>4</v>
          </cell>
          <cell r="O315" t="str">
            <v>A.6</v>
          </cell>
          <cell r="P315">
            <v>2001</v>
          </cell>
          <cell r="R315" t="str">
            <v>Thî Khoan</v>
          </cell>
          <cell r="S315" t="str">
            <v>CT Hµm thuËn</v>
          </cell>
          <cell r="U315" t="str">
            <v>H­ng TiÕn - H­ng Nguyªn - NghÖ An</v>
          </cell>
          <cell r="V315" t="str">
            <v>H­ng TiÕn - H­ng Nguyªn - NghÖ An</v>
          </cell>
          <cell r="W315" t="str">
            <v>XL A V­¬ng</v>
          </cell>
          <cell r="AO315">
            <v>1000000</v>
          </cell>
        </row>
        <row r="316">
          <cell r="B316" t="str">
            <v>Hµ V¨n Phong</v>
          </cell>
          <cell r="C316" t="str">
            <v xml:space="preserve">C«ng nh©n </v>
          </cell>
          <cell r="D316" t="str">
            <v>NH</v>
          </cell>
          <cell r="E316" t="str">
            <v>NH</v>
          </cell>
          <cell r="J316">
            <v>38047</v>
          </cell>
          <cell r="K316" t="str">
            <v>L§PT</v>
          </cell>
          <cell r="L316">
            <v>1.35</v>
          </cell>
          <cell r="M316">
            <v>1</v>
          </cell>
          <cell r="N316">
            <v>1</v>
          </cell>
          <cell r="O316" t="str">
            <v>A.6</v>
          </cell>
          <cell r="P316">
            <v>2004</v>
          </cell>
          <cell r="R316" t="str">
            <v>Lao ®éng phæ th«ng</v>
          </cell>
          <cell r="U316" t="str">
            <v>Lòng Niªm - B¸ Th­íc - Thanh Ho¸</v>
          </cell>
          <cell r="V316" t="str">
            <v>Lòng Niªm - B¸ Th­íc - Thanh Ho¸</v>
          </cell>
          <cell r="W316" t="str">
            <v>XL A V­¬ng</v>
          </cell>
          <cell r="AO316">
            <v>100000</v>
          </cell>
        </row>
        <row r="317">
          <cell r="B317" t="str">
            <v>Lª Sü Léc</v>
          </cell>
          <cell r="C317" t="str">
            <v>C«ng nh©n</v>
          </cell>
          <cell r="D317" t="str">
            <v>NH</v>
          </cell>
          <cell r="E317" t="str">
            <v>NH</v>
          </cell>
          <cell r="J317">
            <v>38018</v>
          </cell>
          <cell r="K317" t="str">
            <v>L§PT</v>
          </cell>
          <cell r="L317">
            <v>1.35</v>
          </cell>
          <cell r="M317">
            <v>1</v>
          </cell>
          <cell r="N317">
            <v>1</v>
          </cell>
          <cell r="O317" t="str">
            <v>A.6</v>
          </cell>
          <cell r="P317">
            <v>2004</v>
          </cell>
          <cell r="R317" t="str">
            <v>Lao ®éng phæ th«ng</v>
          </cell>
          <cell r="S317" t="str">
            <v>Lao ®éng phæ th«ng</v>
          </cell>
          <cell r="U317" t="str">
            <v>Quúnh Trang - Quúnh L­u - NghÖ An</v>
          </cell>
          <cell r="V317" t="str">
            <v>Quúnh Trang - Quúnh L­u - NghÖ An</v>
          </cell>
          <cell r="W317" t="str">
            <v>XL A V­ong</v>
          </cell>
          <cell r="AO317">
            <v>100000</v>
          </cell>
        </row>
        <row r="318">
          <cell r="B318" t="str">
            <v>NguyÔn §×nh T¸m</v>
          </cell>
          <cell r="C318" t="str">
            <v>C«ng nh©n</v>
          </cell>
          <cell r="D318" t="str">
            <v>NH</v>
          </cell>
          <cell r="E318" t="str">
            <v>NH</v>
          </cell>
          <cell r="J318">
            <v>38018</v>
          </cell>
          <cell r="K318" t="str">
            <v>L§PT</v>
          </cell>
          <cell r="L318">
            <v>1.35</v>
          </cell>
          <cell r="M318">
            <v>1</v>
          </cell>
          <cell r="N318">
            <v>1</v>
          </cell>
          <cell r="O318" t="str">
            <v>A.6</v>
          </cell>
          <cell r="P318">
            <v>2004</v>
          </cell>
          <cell r="R318" t="str">
            <v>Lao ®éng phæ th«ng</v>
          </cell>
          <cell r="U318" t="str">
            <v>Quúnh DÞ - Quúnh L­u - NghÖ An</v>
          </cell>
          <cell r="V318" t="str">
            <v>Quúnh DÞ - Quúnh L­u - NghÖ An</v>
          </cell>
          <cell r="W318" t="str">
            <v>XL A V­ong</v>
          </cell>
          <cell r="AO318">
            <v>100000</v>
          </cell>
        </row>
        <row r="319">
          <cell r="B319" t="str">
            <v xml:space="preserve">NguyÔn B¸ Trung </v>
          </cell>
          <cell r="C319" t="str">
            <v>C«ng nh©n</v>
          </cell>
          <cell r="D319" t="str">
            <v>NH</v>
          </cell>
          <cell r="E319" t="str">
            <v>NH</v>
          </cell>
          <cell r="J319" t="str">
            <v>11-04</v>
          </cell>
          <cell r="K319" t="str">
            <v>L§PT</v>
          </cell>
          <cell r="L319">
            <v>1.35</v>
          </cell>
          <cell r="M319">
            <v>1</v>
          </cell>
          <cell r="N319">
            <v>1</v>
          </cell>
          <cell r="O319" t="str">
            <v>A.6</v>
          </cell>
          <cell r="P319">
            <v>2004</v>
          </cell>
          <cell r="R319" t="str">
            <v>Lao ®éng phæ th«ng</v>
          </cell>
          <cell r="S319" t="str">
            <v>Lao ®éng phæ th«ng</v>
          </cell>
          <cell r="U319" t="str">
            <v>Quúnh Léc - Quúnh L­u - NghÖ An</v>
          </cell>
          <cell r="V319" t="str">
            <v>Quúnh Léc - Quúnh L­u - NghÖ An</v>
          </cell>
          <cell r="W319" t="str">
            <v>XL A V­ong</v>
          </cell>
          <cell r="AO319">
            <v>100000</v>
          </cell>
        </row>
        <row r="320">
          <cell r="B320" t="str">
            <v>Th¸i Minh Thao</v>
          </cell>
          <cell r="C320" t="str">
            <v>C«ng nh©n</v>
          </cell>
          <cell r="D320" t="str">
            <v>NH</v>
          </cell>
          <cell r="E320" t="str">
            <v>NH</v>
          </cell>
          <cell r="J320" t="str">
            <v>03-04</v>
          </cell>
          <cell r="K320" t="str">
            <v>L§PT</v>
          </cell>
          <cell r="L320">
            <v>1.35</v>
          </cell>
          <cell r="M320">
            <v>1</v>
          </cell>
          <cell r="N320">
            <v>1</v>
          </cell>
          <cell r="O320" t="str">
            <v>A.6</v>
          </cell>
          <cell r="P320">
            <v>2004</v>
          </cell>
          <cell r="R320" t="str">
            <v>Lao ®éng phæ th«ng</v>
          </cell>
          <cell r="S320" t="str">
            <v>Lao ®éng phæ th«ng</v>
          </cell>
          <cell r="U320" t="str">
            <v>H­¬ng §¹i - Vò Quang - Hµ TÜnh</v>
          </cell>
          <cell r="V320" t="str">
            <v>H­¬ng §¹i - Vò Quang - Hµ TÜnh</v>
          </cell>
          <cell r="W320" t="str">
            <v>XL A V­ong</v>
          </cell>
          <cell r="AI320">
            <v>391500</v>
          </cell>
          <cell r="AO320">
            <v>100000</v>
          </cell>
        </row>
        <row r="321">
          <cell r="B321" t="str">
            <v xml:space="preserve">Lª V¨n C«ng </v>
          </cell>
          <cell r="C321" t="str">
            <v>C«ng nh©n</v>
          </cell>
          <cell r="D321" t="str">
            <v>NH</v>
          </cell>
          <cell r="E321" t="str">
            <v>NH</v>
          </cell>
          <cell r="J321" t="str">
            <v>02-04</v>
          </cell>
          <cell r="K321" t="str">
            <v>L§PT</v>
          </cell>
          <cell r="L321">
            <v>1.35</v>
          </cell>
          <cell r="M321">
            <v>1</v>
          </cell>
          <cell r="N321">
            <v>1</v>
          </cell>
          <cell r="O321" t="str">
            <v>A.6</v>
          </cell>
          <cell r="P321">
            <v>2004</v>
          </cell>
          <cell r="R321" t="str">
            <v>Lao ®éng phæ th«ng</v>
          </cell>
          <cell r="U321" t="str">
            <v>H­ng Xu©n - H­ng Nguyªn - NghÖ An</v>
          </cell>
          <cell r="V321" t="str">
            <v>H­ng Xu©n - H­ng Nguyªn - NghÖ An</v>
          </cell>
          <cell r="W321" t="str">
            <v>XL A V­¬ng</v>
          </cell>
          <cell r="AO321">
            <v>100000</v>
          </cell>
        </row>
        <row r="322">
          <cell r="B322" t="str">
            <v>Mòi thi c«ng sè3</v>
          </cell>
        </row>
        <row r="323">
          <cell r="B323" t="str">
            <v xml:space="preserve">§Ëu Xu©n TuÊn </v>
          </cell>
          <cell r="C323" t="str">
            <v xml:space="preserve">ChØ huy ®éi thi c«ng </v>
          </cell>
          <cell r="D323" t="str">
            <v>DH</v>
          </cell>
          <cell r="E323" t="str">
            <v>KTH</v>
          </cell>
          <cell r="J323">
            <v>38145</v>
          </cell>
          <cell r="K323" t="str">
            <v>§H</v>
          </cell>
          <cell r="L323">
            <v>1.78</v>
          </cell>
          <cell r="M323">
            <v>1</v>
          </cell>
          <cell r="N323">
            <v>3</v>
          </cell>
          <cell r="O323" t="str">
            <v>L-DN</v>
          </cell>
          <cell r="P323">
            <v>2004</v>
          </cell>
          <cell r="R323" t="str">
            <v>XDCT NgÇm vµ má</v>
          </cell>
          <cell r="S323" t="str">
            <v xml:space="preserve">§H má ®Þa chÊt </v>
          </cell>
          <cell r="T323">
            <v>2004</v>
          </cell>
          <cell r="U323" t="str">
            <v xml:space="preserve">S¬n Thµnh - Yªn Thµnh - NghÖ An </v>
          </cell>
          <cell r="V323" t="str">
            <v xml:space="preserve">S¬n Thµnh - Yªn Thµnh - NghÖ An </v>
          </cell>
          <cell r="W323" t="str">
            <v>XL A V­¬ng</v>
          </cell>
          <cell r="AO323">
            <v>1000000</v>
          </cell>
        </row>
        <row r="324">
          <cell r="B324" t="str">
            <v>NguyÔn V¨n HiÓn</v>
          </cell>
          <cell r="C324" t="str">
            <v>VH khoan</v>
          </cell>
          <cell r="D324" t="str">
            <v>DH</v>
          </cell>
          <cell r="E324" t="str">
            <v>KTH</v>
          </cell>
          <cell r="J324">
            <v>35462</v>
          </cell>
          <cell r="K324" t="str">
            <v>SC</v>
          </cell>
          <cell r="L324">
            <v>2.17</v>
          </cell>
          <cell r="M324">
            <v>4</v>
          </cell>
          <cell r="N324">
            <v>3</v>
          </cell>
          <cell r="O324" t="str">
            <v>A4</v>
          </cell>
          <cell r="P324">
            <v>2004</v>
          </cell>
          <cell r="R324" t="str">
            <v>Thî Khoan</v>
          </cell>
          <cell r="S324" t="str">
            <v>CT Hµm ThuËn</v>
          </cell>
          <cell r="U324" t="str">
            <v>V¨n §øc - ChÝ Linh - H¶i D­¬ng</v>
          </cell>
          <cell r="V324" t="str">
            <v>V¨n §øc - ChÝ Linh - H¶i D­¬ng</v>
          </cell>
          <cell r="W324" t="str">
            <v>XL A V­¬ng</v>
          </cell>
          <cell r="Y324" t="str">
            <v>Kh«ng</v>
          </cell>
          <cell r="AI324">
            <v>629300</v>
          </cell>
          <cell r="AL324">
            <v>629300</v>
          </cell>
          <cell r="AM324">
            <v>629300</v>
          </cell>
          <cell r="AO324">
            <v>1000000</v>
          </cell>
        </row>
        <row r="325">
          <cell r="B325" t="str">
            <v>NguyÔn §×nh Th­¬ng</v>
          </cell>
          <cell r="C325" t="str">
            <v>Phô cµo v¬</v>
          </cell>
          <cell r="D325" t="str">
            <v>NH</v>
          </cell>
          <cell r="E325" t="str">
            <v>NH</v>
          </cell>
          <cell r="J325">
            <v>37987</v>
          </cell>
          <cell r="K325" t="str">
            <v>L§PT</v>
          </cell>
          <cell r="L325">
            <v>1.35</v>
          </cell>
          <cell r="M325">
            <v>1</v>
          </cell>
          <cell r="N325">
            <v>1</v>
          </cell>
          <cell r="O325" t="str">
            <v>A6</v>
          </cell>
          <cell r="P325">
            <v>2004</v>
          </cell>
          <cell r="R325" t="str">
            <v>Lao ®éng phæ th«ng</v>
          </cell>
          <cell r="S325" t="str">
            <v>Lao ®éng phæ th«ng</v>
          </cell>
          <cell r="U325" t="str">
            <v>H­¬ng §¹i - Vò Quang - Hµ TÜnh</v>
          </cell>
          <cell r="V325" t="str">
            <v>H­¬ng §¹i - Vò Quang - Hµ TÜnh</v>
          </cell>
          <cell r="W325" t="str">
            <v xml:space="preserve">CTDQuÊt </v>
          </cell>
          <cell r="AO325">
            <v>100000</v>
          </cell>
        </row>
        <row r="326">
          <cell r="B326" t="str">
            <v>NguyÔn V¨n S¶o</v>
          </cell>
          <cell r="C326" t="str">
            <v>CÊp d­ìng</v>
          </cell>
          <cell r="D326" t="str">
            <v>NH</v>
          </cell>
          <cell r="E326" t="str">
            <v>NH</v>
          </cell>
          <cell r="J326">
            <v>38018</v>
          </cell>
          <cell r="K326" t="str">
            <v>L§PT</v>
          </cell>
          <cell r="L326">
            <v>1.35</v>
          </cell>
          <cell r="M326">
            <v>1</v>
          </cell>
          <cell r="N326">
            <v>1</v>
          </cell>
          <cell r="O326" t="str">
            <v>A6</v>
          </cell>
          <cell r="P326">
            <v>2004</v>
          </cell>
          <cell r="R326" t="str">
            <v>Lao ®éng phæ th«ng</v>
          </cell>
          <cell r="S326" t="str">
            <v>Lao ®éng phæ th«ng</v>
          </cell>
          <cell r="U326" t="str">
            <v>VÜnh ThÞnh - VÜnh Léc - Thanh Ho¸</v>
          </cell>
          <cell r="V326" t="str">
            <v>VÜnh ThÞnh - VÜnh Léc - Thanh Ho¸</v>
          </cell>
          <cell r="W326" t="str">
            <v>XL A V­¬ng</v>
          </cell>
          <cell r="AO326">
            <v>100000</v>
          </cell>
        </row>
        <row r="327">
          <cell r="B327" t="str">
            <v xml:space="preserve">Hå Phi B¸ </v>
          </cell>
          <cell r="C327" t="str">
            <v>L¸i m¸y ®µo</v>
          </cell>
          <cell r="D327" t="str">
            <v>NH</v>
          </cell>
          <cell r="E327" t="str">
            <v>NH</v>
          </cell>
          <cell r="J327">
            <v>38193</v>
          </cell>
          <cell r="K327" t="str">
            <v>SC</v>
          </cell>
          <cell r="L327">
            <v>1.72</v>
          </cell>
          <cell r="M327">
            <v>3</v>
          </cell>
          <cell r="N327">
            <v>2</v>
          </cell>
          <cell r="O327" t="str">
            <v>A6</v>
          </cell>
          <cell r="P327">
            <v>2004</v>
          </cell>
          <cell r="R327" t="str">
            <v>L¸i m¸y ®µo</v>
          </cell>
          <cell r="S327" t="str">
            <v>C«ng nh©n c¬ giíi I</v>
          </cell>
          <cell r="T327">
            <v>2004</v>
          </cell>
          <cell r="U327" t="str">
            <v>Quúnh DÞ - Quúnh L­u - NghÖ An</v>
          </cell>
          <cell r="V327" t="str">
            <v>Quúnh DÞ - Quúnh L­u - NghÖ An</v>
          </cell>
          <cell r="W327" t="str">
            <v>XL A V­¬ng</v>
          </cell>
          <cell r="AO327">
            <v>100000</v>
          </cell>
        </row>
        <row r="328">
          <cell r="B328" t="str">
            <v xml:space="preserve">NguyÔn B¸ C­¬ng </v>
          </cell>
          <cell r="C328" t="str">
            <v>Phô cµo v¬</v>
          </cell>
          <cell r="D328" t="str">
            <v>NH</v>
          </cell>
          <cell r="E328" t="str">
            <v>NH</v>
          </cell>
          <cell r="J328" t="str">
            <v>11-04</v>
          </cell>
          <cell r="K328" t="str">
            <v>L§PT</v>
          </cell>
          <cell r="L328">
            <v>1.35</v>
          </cell>
          <cell r="M328">
            <v>1</v>
          </cell>
          <cell r="N328">
            <v>1</v>
          </cell>
          <cell r="O328" t="str">
            <v>A6</v>
          </cell>
          <cell r="P328">
            <v>2004</v>
          </cell>
          <cell r="R328" t="str">
            <v>Lao ®éng phæ th«ng</v>
          </cell>
          <cell r="S328" t="str">
            <v>Lao ®éng phæ th«ng</v>
          </cell>
          <cell r="U328" t="str">
            <v>VÜnh ThÞnh - VÜnh Léc - Thanh Ho¸</v>
          </cell>
          <cell r="V328" t="str">
            <v>VÜnh ThÞnh - VÜnh Léc - Thanh Ho¸</v>
          </cell>
          <cell r="W328" t="str">
            <v>XL A V­¬ng</v>
          </cell>
          <cell r="AO328">
            <v>100000</v>
          </cell>
        </row>
        <row r="329">
          <cell r="B329" t="str">
            <v xml:space="preserve">Hoµng V¨n Lùc </v>
          </cell>
          <cell r="C329" t="str">
            <v>C«ng nh©n</v>
          </cell>
          <cell r="D329" t="str">
            <v>NH</v>
          </cell>
          <cell r="E329" t="str">
            <v>NH</v>
          </cell>
          <cell r="J329" t="str">
            <v>11-04</v>
          </cell>
          <cell r="K329" t="str">
            <v>L§PT</v>
          </cell>
          <cell r="L329">
            <v>1.35</v>
          </cell>
          <cell r="M329">
            <v>1</v>
          </cell>
          <cell r="N329">
            <v>1</v>
          </cell>
          <cell r="O329" t="str">
            <v>A6</v>
          </cell>
          <cell r="R329" t="str">
            <v>Lao ®éng phæ th«ng</v>
          </cell>
          <cell r="S329" t="str">
            <v>Lao ®éng phæ th«ng</v>
          </cell>
          <cell r="U329" t="str">
            <v xml:space="preserve">VÜnh ThÞnh - VÜnh Léc - Thanh Ho¸ </v>
          </cell>
          <cell r="V329" t="str">
            <v xml:space="preserve">VÜnh ThÞnh - VÜnh Léc - Thanh Ho¸ </v>
          </cell>
          <cell r="W329" t="str">
            <v>XL A V­ong</v>
          </cell>
          <cell r="AO329">
            <v>100000</v>
          </cell>
        </row>
        <row r="330">
          <cell r="B330" t="str">
            <v>NguyÔn V¨n Hïng</v>
          </cell>
          <cell r="C330" t="str">
            <v>C«ng nh©n</v>
          </cell>
          <cell r="D330" t="str">
            <v>NH</v>
          </cell>
          <cell r="E330" t="str">
            <v>NH</v>
          </cell>
          <cell r="J330" t="str">
            <v>11-04</v>
          </cell>
          <cell r="K330" t="str">
            <v>L§PT</v>
          </cell>
          <cell r="L330">
            <v>1.35</v>
          </cell>
          <cell r="M330">
            <v>1</v>
          </cell>
          <cell r="N330">
            <v>1</v>
          </cell>
          <cell r="O330" t="str">
            <v>A6</v>
          </cell>
          <cell r="P330">
            <v>2004</v>
          </cell>
          <cell r="R330" t="str">
            <v>Lao ®éng phæ th«ng</v>
          </cell>
          <cell r="S330" t="str">
            <v>Lao ®éng phæ th«ng</v>
          </cell>
          <cell r="U330" t="str">
            <v>Quúnh Léc - Quúnh L­u - NghÖ An</v>
          </cell>
          <cell r="V330" t="str">
            <v>Quúnh Léc - Quúnh L­u - NghÖ An</v>
          </cell>
          <cell r="W330" t="str">
            <v>XL A V­¬ng</v>
          </cell>
          <cell r="AO330">
            <v>100000</v>
          </cell>
        </row>
        <row r="331">
          <cell r="B331" t="str">
            <v>§éi l¸i xe hÇm</v>
          </cell>
        </row>
        <row r="332">
          <cell r="B332" t="str">
            <v>Lª H÷u Thµnh</v>
          </cell>
          <cell r="C332" t="str">
            <v>L¸i xe</v>
          </cell>
          <cell r="D332" t="str">
            <v>NH</v>
          </cell>
          <cell r="E332" t="str">
            <v>NH</v>
          </cell>
          <cell r="J332">
            <v>38098</v>
          </cell>
          <cell r="K332" t="str">
            <v>SC</v>
          </cell>
          <cell r="L332">
            <v>1.7</v>
          </cell>
          <cell r="M332">
            <v>1</v>
          </cell>
          <cell r="N332">
            <v>1</v>
          </cell>
          <cell r="O332" t="str">
            <v>B.15</v>
          </cell>
          <cell r="P332">
            <v>2004</v>
          </cell>
          <cell r="R332" t="str">
            <v>L¸i xe</v>
          </cell>
          <cell r="U332" t="str">
            <v xml:space="preserve">Xu©n Lai - Thä Xu©n - Thanh Ho¸ </v>
          </cell>
          <cell r="V332" t="str">
            <v xml:space="preserve">Xu©n Lai - Thä Xu©n - Thanh Ho¸ </v>
          </cell>
          <cell r="W332" t="str">
            <v>XL A V­¬ng</v>
          </cell>
          <cell r="X332" t="str">
            <v xml:space="preserve">Chu Hång H­ng </v>
          </cell>
          <cell r="AO332">
            <v>100000</v>
          </cell>
        </row>
        <row r="333">
          <cell r="B333" t="str">
            <v>Ph¹m V¨n Lý</v>
          </cell>
          <cell r="C333" t="str">
            <v>L¸i xe</v>
          </cell>
          <cell r="D333" t="str">
            <v>NH</v>
          </cell>
          <cell r="E333" t="str">
            <v>NH</v>
          </cell>
          <cell r="J333" t="str">
            <v>12-03</v>
          </cell>
          <cell r="K333" t="str">
            <v>L§PT</v>
          </cell>
          <cell r="L333">
            <v>1.35</v>
          </cell>
          <cell r="M333">
            <v>1</v>
          </cell>
          <cell r="N333">
            <v>1</v>
          </cell>
          <cell r="O333" t="str">
            <v>A6</v>
          </cell>
          <cell r="P333">
            <v>2003</v>
          </cell>
          <cell r="R333" t="str">
            <v>L¸i xe</v>
          </cell>
          <cell r="S333" t="str">
            <v xml:space="preserve">Lao ®éng phæ th«ng </v>
          </cell>
          <cell r="T333">
            <v>2002</v>
          </cell>
          <cell r="U333" t="str">
            <v>H­ng Xu©n - H­ng Nguyªn - NghÖ An</v>
          </cell>
          <cell r="V333" t="str">
            <v>H­ng Xu©n - H­ng Nguyªn - NghÖ An</v>
          </cell>
          <cell r="W333" t="str">
            <v>XL A V­¬ng</v>
          </cell>
          <cell r="Y333" t="str">
            <v>Kh«ng</v>
          </cell>
          <cell r="AI333" t="e">
            <v>#REF!</v>
          </cell>
          <cell r="AL333" t="e">
            <v>#REF!</v>
          </cell>
          <cell r="AM333" t="e">
            <v>#REF!</v>
          </cell>
          <cell r="AO333">
            <v>100000</v>
          </cell>
        </row>
        <row r="334">
          <cell r="B334" t="str">
            <v>NguyÔn Phó §Þnh</v>
          </cell>
          <cell r="C334" t="str">
            <v>L¸i xe</v>
          </cell>
          <cell r="D334" t="str">
            <v>NH</v>
          </cell>
          <cell r="E334" t="str">
            <v>NH</v>
          </cell>
          <cell r="J334">
            <v>37956</v>
          </cell>
          <cell r="K334" t="str">
            <v>SC</v>
          </cell>
          <cell r="L334">
            <v>1.7</v>
          </cell>
          <cell r="M334">
            <v>3</v>
          </cell>
          <cell r="N334">
            <v>1</v>
          </cell>
          <cell r="O334" t="str">
            <v>B.15</v>
          </cell>
          <cell r="P334">
            <v>2003</v>
          </cell>
          <cell r="R334" t="str">
            <v>L¸i xe</v>
          </cell>
          <cell r="U334" t="str">
            <v>Khai Th¸i - Phó Xuyªn - Hµ T©y</v>
          </cell>
          <cell r="V334" t="str">
            <v>Khai Th¸i - Phó Xuyªn - Hµ T©y</v>
          </cell>
          <cell r="W334" t="str">
            <v>BM A V­¬ng</v>
          </cell>
          <cell r="Y334" t="str">
            <v>Kh«ng</v>
          </cell>
          <cell r="AI334">
            <v>493000</v>
          </cell>
          <cell r="AJ334" t="e">
            <v>#REF!</v>
          </cell>
          <cell r="AK334">
            <v>58000</v>
          </cell>
          <cell r="AL334" t="e">
            <v>#REF!</v>
          </cell>
          <cell r="AM334" t="e">
            <v>#REF!</v>
          </cell>
          <cell r="AO334">
            <v>100000</v>
          </cell>
        </row>
        <row r="335">
          <cell r="B335" t="str">
            <v>NguyÔn B¸ Lý</v>
          </cell>
          <cell r="C335" t="str">
            <v>L¸i xe Kpaz</v>
          </cell>
          <cell r="D335" t="str">
            <v>DH</v>
          </cell>
          <cell r="E335" t="str">
            <v>KTH</v>
          </cell>
          <cell r="J335">
            <v>37316</v>
          </cell>
          <cell r="K335" t="str">
            <v>SC</v>
          </cell>
          <cell r="L335">
            <v>1.92</v>
          </cell>
          <cell r="M335">
            <v>1</v>
          </cell>
          <cell r="N335">
            <v>3</v>
          </cell>
          <cell r="O335" t="str">
            <v>B.15</v>
          </cell>
          <cell r="P335">
            <v>2002</v>
          </cell>
          <cell r="R335" t="str">
            <v xml:space="preserve">L¸i xe </v>
          </cell>
          <cell r="U335" t="str">
            <v>Th¹ch s¬n - Th¹cH h©Hµ TÜnh</v>
          </cell>
          <cell r="V335" t="str">
            <v>Th¹ch s¬n - Th¹ch Hµ TÜnh</v>
          </cell>
          <cell r="W335" t="str">
            <v>BM A V­¬ng</v>
          </cell>
          <cell r="Y335" t="str">
            <v>Kh«ng</v>
          </cell>
          <cell r="AI335">
            <v>391500</v>
          </cell>
          <cell r="AL335">
            <v>391500</v>
          </cell>
          <cell r="AM335">
            <v>391500</v>
          </cell>
          <cell r="AO335">
            <v>300000</v>
          </cell>
        </row>
        <row r="336">
          <cell r="B336" t="str">
            <v>TrÇn §øc V­îng</v>
          </cell>
          <cell r="C336" t="str">
            <v>L¸i xe</v>
          </cell>
          <cell r="D336" t="str">
            <v>CN</v>
          </cell>
          <cell r="E336" t="str">
            <v>0/CN</v>
          </cell>
          <cell r="F336" t="str">
            <v>BHXH</v>
          </cell>
          <cell r="H336" t="str">
            <v>BHXH</v>
          </cell>
          <cell r="I336" t="str">
            <v>03-96</v>
          </cell>
          <cell r="J336">
            <v>37377</v>
          </cell>
          <cell r="K336" t="str">
            <v>SC</v>
          </cell>
          <cell r="L336">
            <v>2.4</v>
          </cell>
          <cell r="M336">
            <v>2</v>
          </cell>
          <cell r="N336">
            <v>2</v>
          </cell>
          <cell r="O336" t="str">
            <v>L-QN</v>
          </cell>
          <cell r="P336">
            <v>2003</v>
          </cell>
          <cell r="R336" t="str">
            <v>L¸i xe</v>
          </cell>
          <cell r="S336" t="str">
            <v>KT C«ng binh</v>
          </cell>
          <cell r="U336" t="str">
            <v>La S¬ - B×nh Lôc - Hµ Nam</v>
          </cell>
          <cell r="V336" t="str">
            <v>La S¬n - B×nh Lôc - Hµ Nam</v>
          </cell>
          <cell r="W336" t="str">
            <v>XL A V­¬ng</v>
          </cell>
          <cell r="Y336" t="str">
            <v>Kh«ng</v>
          </cell>
          <cell r="AI336">
            <v>754000</v>
          </cell>
          <cell r="AJ336">
            <v>48720</v>
          </cell>
          <cell r="AL336">
            <v>802720</v>
          </cell>
          <cell r="AM336">
            <v>802720</v>
          </cell>
          <cell r="AO336">
            <v>300000</v>
          </cell>
        </row>
        <row r="337">
          <cell r="B337" t="str">
            <v>Ng« V¨n H¶i</v>
          </cell>
          <cell r="C337" t="str">
            <v>L¸i xe</v>
          </cell>
          <cell r="D337" t="str">
            <v>NH</v>
          </cell>
          <cell r="E337" t="str">
            <v>NH</v>
          </cell>
          <cell r="J337">
            <v>38098</v>
          </cell>
          <cell r="K337" t="str">
            <v>SC</v>
          </cell>
          <cell r="L337">
            <v>1.7</v>
          </cell>
          <cell r="M337">
            <v>1</v>
          </cell>
          <cell r="N337">
            <v>1</v>
          </cell>
          <cell r="O337" t="str">
            <v>L-QN</v>
          </cell>
          <cell r="P337">
            <v>2004</v>
          </cell>
          <cell r="R337" t="str">
            <v>L¸i xe</v>
          </cell>
          <cell r="S337" t="str">
            <v>CG GTVT B×nh D­¬ng</v>
          </cell>
          <cell r="U337" t="str">
            <v>Mai Hïng - Quúnh L­u - NghÖ An</v>
          </cell>
          <cell r="V337" t="str">
            <v>Mai Hïng - Quúnh L­u - NghÖ An</v>
          </cell>
          <cell r="W337" t="str">
            <v>XL A V­¬ng</v>
          </cell>
          <cell r="X337" t="str">
            <v>§/c §­îc XN NgÇm</v>
          </cell>
          <cell r="AO337">
            <v>100000</v>
          </cell>
        </row>
        <row r="338">
          <cell r="B338" t="str">
            <v>NguyÔn C«ng Chung</v>
          </cell>
          <cell r="C338" t="str">
            <v>L¸i xe</v>
          </cell>
          <cell r="D338" t="str">
            <v>CN</v>
          </cell>
          <cell r="E338" t="str">
            <v>0/CN</v>
          </cell>
          <cell r="F338" t="str">
            <v>BHXH</v>
          </cell>
          <cell r="I338" t="str">
            <v>02-93</v>
          </cell>
          <cell r="J338">
            <v>38051</v>
          </cell>
          <cell r="K338" t="str">
            <v>SC</v>
          </cell>
          <cell r="L338">
            <v>2.6</v>
          </cell>
          <cell r="P338">
            <v>2004</v>
          </cell>
          <cell r="R338" t="str">
            <v>L¸i xe</v>
          </cell>
          <cell r="S338" t="str">
            <v>KT C«ng binh</v>
          </cell>
          <cell r="U338" t="str">
            <v xml:space="preserve">Long S¬n - Anh S¬n - nghÖ An </v>
          </cell>
          <cell r="V338" t="str">
            <v xml:space="preserve">Long S¬n - Anh S¬n - nghÖ An </v>
          </cell>
          <cell r="W338" t="str">
            <v>XL A V­¬ng</v>
          </cell>
          <cell r="X338">
            <v>293</v>
          </cell>
          <cell r="AO338">
            <v>300000</v>
          </cell>
        </row>
        <row r="339">
          <cell r="B339" t="str">
            <v>Hoµng V¨n TiÕn</v>
          </cell>
          <cell r="C339" t="str">
            <v>L¸i xe</v>
          </cell>
          <cell r="D339" t="str">
            <v>CN</v>
          </cell>
          <cell r="E339" t="str">
            <v>1/CN</v>
          </cell>
          <cell r="F339" t="str">
            <v>BHXH</v>
          </cell>
          <cell r="G339">
            <v>6698393890</v>
          </cell>
          <cell r="H339" t="str">
            <v>BHXH</v>
          </cell>
          <cell r="I339" t="str">
            <v>02-95</v>
          </cell>
          <cell r="J339">
            <v>36312</v>
          </cell>
          <cell r="K339" t="str">
            <v>SC</v>
          </cell>
          <cell r="L339">
            <v>2.8</v>
          </cell>
          <cell r="M339">
            <v>3</v>
          </cell>
          <cell r="N339">
            <v>2</v>
          </cell>
          <cell r="O339" t="str">
            <v>L-QN</v>
          </cell>
          <cell r="P339">
            <v>2001</v>
          </cell>
          <cell r="R339" t="str">
            <v>L¸i xe</v>
          </cell>
          <cell r="S339" t="str">
            <v>KT C«ng binh</v>
          </cell>
          <cell r="T339" t="str">
            <v>1995</v>
          </cell>
          <cell r="U339" t="str">
            <v>H­ng Xu©n - H­ng Nguyªn - NghÖ An</v>
          </cell>
          <cell r="V339" t="str">
            <v>H­ng Xu©n - H­ng Nguyªn - NghÖ An</v>
          </cell>
          <cell r="W339" t="str">
            <v>XN Næ</v>
          </cell>
          <cell r="Y339" t="str">
            <v>Kh«ng</v>
          </cell>
          <cell r="AI339">
            <v>391500</v>
          </cell>
          <cell r="AO339">
            <v>300000</v>
          </cell>
        </row>
        <row r="340">
          <cell r="B340" t="str">
            <v>NguyÔn §×nh B¶y</v>
          </cell>
          <cell r="C340" t="str">
            <v>L¸i xe</v>
          </cell>
          <cell r="D340" t="str">
            <v>NH</v>
          </cell>
          <cell r="E340" t="str">
            <v>NH</v>
          </cell>
          <cell r="J340" t="str">
            <v>09-04</v>
          </cell>
          <cell r="K340" t="str">
            <v>SC</v>
          </cell>
          <cell r="L340">
            <v>1.79</v>
          </cell>
          <cell r="M340">
            <v>1</v>
          </cell>
          <cell r="N340">
            <v>2</v>
          </cell>
          <cell r="O340" t="str">
            <v>B.15</v>
          </cell>
          <cell r="P340">
            <v>2004</v>
          </cell>
          <cell r="R340" t="str">
            <v>L¸i xe</v>
          </cell>
          <cell r="U340" t="str">
            <v>Thanh V¨n - Thanh Ch­¬ng - NghÖ An</v>
          </cell>
          <cell r="V340" t="str">
            <v>Thanh V¨n - Thanh Ch­¬ng - NghÖ An</v>
          </cell>
          <cell r="W340" t="str">
            <v>XL A V­¬ng</v>
          </cell>
          <cell r="AO340">
            <v>100000</v>
          </cell>
        </row>
        <row r="341">
          <cell r="B341" t="str">
            <v>Vâ V¨n Sü</v>
          </cell>
          <cell r="C341" t="str">
            <v>L¸i xe</v>
          </cell>
          <cell r="D341" t="str">
            <v>NH</v>
          </cell>
          <cell r="E341" t="str">
            <v>NH</v>
          </cell>
          <cell r="J341">
            <v>38219</v>
          </cell>
          <cell r="K341" t="str">
            <v>SC</v>
          </cell>
          <cell r="L341">
            <v>1.7</v>
          </cell>
          <cell r="M341">
            <v>1</v>
          </cell>
          <cell r="N341">
            <v>1</v>
          </cell>
          <cell r="O341" t="str">
            <v>B.15</v>
          </cell>
          <cell r="P341">
            <v>2004</v>
          </cell>
          <cell r="R341" t="str">
            <v>L¸i xe</v>
          </cell>
          <cell r="U341" t="str">
            <v xml:space="preserve">H­ng Xu©n - H­ng Nguyªn - NghÖ An </v>
          </cell>
          <cell r="V341" t="str">
            <v xml:space="preserve">H­ng Xu©n - H­ng Nguyªn - NghÖ An </v>
          </cell>
          <cell r="W341" t="str">
            <v>XL A V­¬ng</v>
          </cell>
          <cell r="AO341">
            <v>100000</v>
          </cell>
        </row>
        <row r="342">
          <cell r="B342" t="str">
            <v>Ph¹m V¨n Minh</v>
          </cell>
          <cell r="C342" t="str">
            <v>L¸i tÐc KPAZ</v>
          </cell>
          <cell r="D342" t="str">
            <v>NH</v>
          </cell>
          <cell r="E342" t="str">
            <v>CTH</v>
          </cell>
          <cell r="H342" t="str">
            <v>BHXH</v>
          </cell>
          <cell r="J342">
            <v>35582</v>
          </cell>
          <cell r="K342" t="str">
            <v>SC</v>
          </cell>
          <cell r="L342">
            <v>2.44</v>
          </cell>
          <cell r="M342">
            <v>2</v>
          </cell>
          <cell r="N342">
            <v>3</v>
          </cell>
          <cell r="O342" t="str">
            <v>B.15</v>
          </cell>
          <cell r="P342">
            <v>2003</v>
          </cell>
          <cell r="R342" t="str">
            <v xml:space="preserve">L¸i xe </v>
          </cell>
          <cell r="S342" t="str">
            <v>TT §T L¸I xe QK III</v>
          </cell>
          <cell r="U342" t="str">
            <v>H­ng Xu©n - H­ng Nguyªn - NghÖ An</v>
          </cell>
          <cell r="V342" t="str">
            <v>H­ng Xu©n - H­ng Nguyªn - NghÖ An</v>
          </cell>
          <cell r="W342" t="str">
            <v>XL A V­¬ng</v>
          </cell>
          <cell r="Y342" t="str">
            <v>Kh«ng</v>
          </cell>
          <cell r="AI342">
            <v>707600</v>
          </cell>
          <cell r="AL342">
            <v>707600</v>
          </cell>
          <cell r="AM342">
            <v>707600</v>
          </cell>
          <cell r="AO342">
            <v>300000</v>
          </cell>
        </row>
        <row r="343">
          <cell r="B343" t="str">
            <v>NguyÔn Xu©n M¹nh</v>
          </cell>
          <cell r="C343" t="str">
            <v>L¸i xe</v>
          </cell>
          <cell r="D343" t="str">
            <v>DH</v>
          </cell>
          <cell r="E343" t="str">
            <v>KTH</v>
          </cell>
          <cell r="J343">
            <v>37104</v>
          </cell>
          <cell r="K343" t="str">
            <v>SC</v>
          </cell>
          <cell r="L343">
            <v>1.92</v>
          </cell>
          <cell r="M343">
            <v>1</v>
          </cell>
          <cell r="N343">
            <v>3</v>
          </cell>
          <cell r="O343" t="str">
            <v>B.15</v>
          </cell>
          <cell r="P343">
            <v>2004</v>
          </cell>
          <cell r="R343" t="str">
            <v>L¸i xe</v>
          </cell>
          <cell r="T343">
            <v>2001</v>
          </cell>
          <cell r="U343" t="str">
            <v>T©n Trµo - KiÕn Thuþ - H¶i phßng</v>
          </cell>
          <cell r="V343" t="str">
            <v>T©n trµo - KiÕn Thuþ - H¶i phßng</v>
          </cell>
          <cell r="W343" t="str">
            <v>XL A V­¬ng</v>
          </cell>
          <cell r="Y343" t="str">
            <v>Kh«ng</v>
          </cell>
          <cell r="AI343">
            <v>556800</v>
          </cell>
          <cell r="AL343">
            <v>100000</v>
          </cell>
          <cell r="AM343">
            <v>556800</v>
          </cell>
          <cell r="AO343">
            <v>300000</v>
          </cell>
        </row>
        <row r="344">
          <cell r="B344" t="str">
            <v>Ph¹m v¨n H¶i</v>
          </cell>
          <cell r="C344" t="str">
            <v>C«ng nh©n</v>
          </cell>
          <cell r="D344" t="str">
            <v>NH</v>
          </cell>
          <cell r="E344" t="str">
            <v>NH</v>
          </cell>
          <cell r="J344" t="str">
            <v>11-04</v>
          </cell>
          <cell r="K344" t="str">
            <v>L§PT</v>
          </cell>
          <cell r="L344">
            <v>1.35</v>
          </cell>
          <cell r="M344">
            <v>1</v>
          </cell>
          <cell r="N344">
            <v>1</v>
          </cell>
          <cell r="O344" t="str">
            <v>A6</v>
          </cell>
          <cell r="P344">
            <v>2004</v>
          </cell>
          <cell r="R344" t="str">
            <v xml:space="preserve">Lao ®éng phæ th«ng </v>
          </cell>
          <cell r="U344" t="str">
            <v xml:space="preserve">Qu¶ng §øc - Qu¶ng X­¬ng - Thanh Ho¸ </v>
          </cell>
          <cell r="V344" t="str">
            <v xml:space="preserve">Qu¶ng §øc - Qu¶ng X­¬ng - Thanh Ho¸ </v>
          </cell>
          <cell r="W344" t="str">
            <v>XL A V­¬ng</v>
          </cell>
          <cell r="AO344">
            <v>100000</v>
          </cell>
        </row>
        <row r="345">
          <cell r="B345" t="str">
            <v>TrÞnh §×nh Th¾ng</v>
          </cell>
          <cell r="C345" t="str">
            <v>Thî gß s¬n</v>
          </cell>
          <cell r="D345" t="str">
            <v>DH</v>
          </cell>
          <cell r="E345" t="str">
            <v>KTH</v>
          </cell>
          <cell r="J345">
            <v>37135</v>
          </cell>
          <cell r="K345" t="str">
            <v>TC</v>
          </cell>
          <cell r="L345">
            <v>1.72</v>
          </cell>
          <cell r="M345">
            <v>3</v>
          </cell>
          <cell r="N345">
            <v>2</v>
          </cell>
          <cell r="O345" t="str">
            <v>A.1</v>
          </cell>
          <cell r="P345">
            <v>2001</v>
          </cell>
          <cell r="R345" t="str">
            <v>Thî hµn</v>
          </cell>
          <cell r="S345" t="str">
            <v>Tr­êng THCNII</v>
          </cell>
          <cell r="U345" t="str">
            <v>Yªn T©n - ý Yªn - Nam ®Þnh</v>
          </cell>
          <cell r="V345" t="str">
            <v>Yªn T©n - ý Yªn - Nam §Þnh</v>
          </cell>
          <cell r="W345" t="str">
            <v>XL A V­¬ng</v>
          </cell>
          <cell r="Y345" t="str">
            <v>Kh«ng</v>
          </cell>
          <cell r="AI345">
            <v>1000500</v>
          </cell>
          <cell r="AJ345">
            <v>300150</v>
          </cell>
          <cell r="AL345">
            <v>1300650</v>
          </cell>
          <cell r="AM345">
            <v>1300650</v>
          </cell>
          <cell r="AO345">
            <v>300000</v>
          </cell>
        </row>
        <row r="347">
          <cell r="B347" t="str">
            <v>L¨ng Ngäc Chung</v>
          </cell>
          <cell r="C347" t="str">
            <v>§éi tr­ëng</v>
          </cell>
          <cell r="D347" t="str">
            <v>DH</v>
          </cell>
          <cell r="E347" t="str">
            <v>KTH</v>
          </cell>
          <cell r="J347">
            <v>37347</v>
          </cell>
          <cell r="K347" t="str">
            <v>L§PT</v>
          </cell>
          <cell r="L347">
            <v>1.35</v>
          </cell>
          <cell r="M347">
            <v>1</v>
          </cell>
          <cell r="N347">
            <v>1</v>
          </cell>
          <cell r="O347" t="str">
            <v>A6</v>
          </cell>
          <cell r="P347">
            <v>2002</v>
          </cell>
          <cell r="R347" t="str">
            <v>Lao ®éng phæ th«ng</v>
          </cell>
          <cell r="V347" t="str">
            <v>TT Thanh S¬n - Phó Thä</v>
          </cell>
          <cell r="W347" t="str">
            <v>XL A V­¬ng</v>
          </cell>
          <cell r="Y347" t="str">
            <v>Kh«ng</v>
          </cell>
          <cell r="AI347" t="e">
            <v>#REF!</v>
          </cell>
          <cell r="AL347" t="e">
            <v>#REF!</v>
          </cell>
          <cell r="AM347" t="e">
            <v>#REF!</v>
          </cell>
          <cell r="AO347">
            <v>500000</v>
          </cell>
        </row>
        <row r="348">
          <cell r="B348" t="str">
            <v>NguyÔn V¨n Minh</v>
          </cell>
          <cell r="C348" t="str">
            <v xml:space="preserve">C«ng nh©n </v>
          </cell>
          <cell r="D348" t="str">
            <v>NH</v>
          </cell>
          <cell r="E348" t="str">
            <v>NH</v>
          </cell>
          <cell r="J348" t="str">
            <v>11-04</v>
          </cell>
          <cell r="K348" t="str">
            <v>L§PT</v>
          </cell>
          <cell r="L348">
            <v>1.35</v>
          </cell>
          <cell r="M348">
            <v>1</v>
          </cell>
          <cell r="N348">
            <v>1</v>
          </cell>
          <cell r="O348" t="str">
            <v>A6</v>
          </cell>
          <cell r="P348">
            <v>2004</v>
          </cell>
          <cell r="R348" t="str">
            <v>Lao ®éng phæ th«ng</v>
          </cell>
          <cell r="S348" t="str">
            <v>Lao ®éng phæ th«ng</v>
          </cell>
          <cell r="U348" t="str">
            <v xml:space="preserve">H­ng Xu©n - H­ng Nguyªn - NghÖ An </v>
          </cell>
          <cell r="V348" t="str">
            <v xml:space="preserve">H­ng Xu©n - H­ng Nguyªn - NghÖ An </v>
          </cell>
          <cell r="W348" t="str">
            <v>XL A V­ong</v>
          </cell>
          <cell r="AO348">
            <v>100000</v>
          </cell>
        </row>
        <row r="349">
          <cell r="B349" t="str">
            <v>V¨n Huy Tíi</v>
          </cell>
          <cell r="C349" t="str">
            <v>C«ng nh©n</v>
          </cell>
          <cell r="D349" t="str">
            <v>NH</v>
          </cell>
          <cell r="E349" t="str">
            <v>NH</v>
          </cell>
          <cell r="J349">
            <v>38018</v>
          </cell>
          <cell r="K349" t="str">
            <v>L§PT</v>
          </cell>
          <cell r="L349">
            <v>1.35</v>
          </cell>
          <cell r="M349">
            <v>1</v>
          </cell>
          <cell r="N349">
            <v>1</v>
          </cell>
          <cell r="O349" t="str">
            <v>A7</v>
          </cell>
          <cell r="P349">
            <v>2004</v>
          </cell>
          <cell r="R349" t="str">
            <v>Lao ®éng phæ th«ng</v>
          </cell>
          <cell r="U349" t="str">
            <v>Quúnh DÞ - Quúnh L­u - NghÖ An</v>
          </cell>
          <cell r="V349" t="str">
            <v>Quúnh DÞ - Quúnh L­u - NghÖ An</v>
          </cell>
          <cell r="W349" t="str">
            <v>XL A V­ong</v>
          </cell>
          <cell r="Y349" t="str">
            <v>Kh«ng</v>
          </cell>
          <cell r="AI349">
            <v>391500</v>
          </cell>
          <cell r="AL349">
            <v>100000</v>
          </cell>
          <cell r="AM349">
            <v>391500</v>
          </cell>
          <cell r="AO349">
            <v>100000</v>
          </cell>
        </row>
        <row r="350">
          <cell r="B350" t="str">
            <v>NguyÔn §×nh Trän</v>
          </cell>
          <cell r="C350" t="str">
            <v>C«ng nh©n</v>
          </cell>
          <cell r="D350" t="str">
            <v>NH</v>
          </cell>
          <cell r="E350" t="str">
            <v>NH</v>
          </cell>
          <cell r="J350">
            <v>38018</v>
          </cell>
          <cell r="K350" t="str">
            <v>L§PT</v>
          </cell>
          <cell r="L350">
            <v>1.35</v>
          </cell>
          <cell r="M350">
            <v>1</v>
          </cell>
          <cell r="N350">
            <v>1</v>
          </cell>
          <cell r="O350" t="str">
            <v>A10</v>
          </cell>
          <cell r="P350">
            <v>2004</v>
          </cell>
          <cell r="R350" t="str">
            <v>Lao ®éng phæ th«ng</v>
          </cell>
          <cell r="U350" t="str">
            <v>Quúnh DÞ - Quúnh L­u - NghÖ An</v>
          </cell>
          <cell r="V350" t="str">
            <v>Quúnh DÞ - Quúnh L­u - NghÖ An</v>
          </cell>
          <cell r="W350" t="str">
            <v>XL A V­ong</v>
          </cell>
          <cell r="AO350">
            <v>100000</v>
          </cell>
        </row>
        <row r="351">
          <cell r="B351" t="str">
            <v>TrÇn C«ng T×nh</v>
          </cell>
          <cell r="C351" t="str">
            <v>C«ng nh©n</v>
          </cell>
          <cell r="D351" t="str">
            <v>NH</v>
          </cell>
          <cell r="E351" t="str">
            <v>NH</v>
          </cell>
          <cell r="J351" t="str">
            <v>11-04</v>
          </cell>
          <cell r="K351" t="str">
            <v>L§PT</v>
          </cell>
          <cell r="L351">
            <v>1.35</v>
          </cell>
          <cell r="M351">
            <v>1</v>
          </cell>
          <cell r="N351">
            <v>1</v>
          </cell>
          <cell r="O351" t="str">
            <v>A6</v>
          </cell>
          <cell r="P351">
            <v>2004</v>
          </cell>
          <cell r="R351" t="str">
            <v>Lao ®éng phæ th«ng</v>
          </cell>
          <cell r="S351" t="str">
            <v>Lao ®éng phæ th«ng</v>
          </cell>
          <cell r="U351" t="str">
            <v>Minh Hîp - Quú Hîp - NghÖ An</v>
          </cell>
          <cell r="V351" t="str">
            <v>Minh Hîp - Quú Hîp - NghÖ An</v>
          </cell>
          <cell r="W351" t="str">
            <v>XL A V­¬ng</v>
          </cell>
          <cell r="AO351">
            <v>100000</v>
          </cell>
        </row>
        <row r="352">
          <cell r="B352" t="str">
            <v>NguyÔn §×nh Tr­êng</v>
          </cell>
          <cell r="C352" t="str">
            <v>C«ng nh©n</v>
          </cell>
          <cell r="D352" t="str">
            <v>NH</v>
          </cell>
          <cell r="E352" t="str">
            <v>NH</v>
          </cell>
          <cell r="J352" t="str">
            <v>11-04</v>
          </cell>
          <cell r="K352" t="str">
            <v>L§PT</v>
          </cell>
          <cell r="L352">
            <v>1.35</v>
          </cell>
          <cell r="M352">
            <v>1</v>
          </cell>
          <cell r="N352">
            <v>1</v>
          </cell>
          <cell r="O352" t="str">
            <v>A6</v>
          </cell>
          <cell r="P352">
            <v>2004</v>
          </cell>
          <cell r="R352" t="str">
            <v>Lao ®éng phæ th«ng</v>
          </cell>
          <cell r="S352" t="str">
            <v>Lao ®éng phæ th«ng</v>
          </cell>
          <cell r="U352" t="str">
            <v>TT Vò Quanng - Vò Quang - Hµ TÜnh</v>
          </cell>
          <cell r="V352" t="str">
            <v>TT Vò Quanng - Vò Quang - Hµ TÜnh</v>
          </cell>
          <cell r="W352" t="str">
            <v>XL A V­¬ng</v>
          </cell>
          <cell r="AO352">
            <v>100000</v>
          </cell>
        </row>
        <row r="353">
          <cell r="B353" t="str">
            <v>Hå Phi §ång</v>
          </cell>
          <cell r="C353" t="str">
            <v>C«ng nh©n</v>
          </cell>
          <cell r="D353" t="str">
            <v>NH</v>
          </cell>
          <cell r="E353" t="str">
            <v>NH</v>
          </cell>
          <cell r="J353">
            <v>38018</v>
          </cell>
          <cell r="K353" t="str">
            <v>L§PT</v>
          </cell>
          <cell r="L353">
            <v>1.35</v>
          </cell>
          <cell r="M353">
            <v>1</v>
          </cell>
          <cell r="N353">
            <v>1</v>
          </cell>
          <cell r="O353" t="str">
            <v>A6</v>
          </cell>
          <cell r="P353">
            <v>2004</v>
          </cell>
          <cell r="R353" t="str">
            <v>Lao ®éng phæ th«ng</v>
          </cell>
          <cell r="S353" t="str">
            <v>Lao ®éng phæ th«ng</v>
          </cell>
          <cell r="U353" t="str">
            <v>Quúnh DÞ - Quúnh L­u - NghÖ An</v>
          </cell>
          <cell r="V353" t="str">
            <v>Quúnh DÞ - Quúnh L­u - NghÖ An</v>
          </cell>
          <cell r="W353" t="str">
            <v>XL A V­¬ng</v>
          </cell>
          <cell r="AO353">
            <v>100000</v>
          </cell>
        </row>
        <row r="354">
          <cell r="B354" t="str">
            <v>NguyÔn An Sù</v>
          </cell>
          <cell r="C354" t="str">
            <v>C«ng nh©n</v>
          </cell>
          <cell r="D354" t="str">
            <v>NH</v>
          </cell>
          <cell r="E354" t="str">
            <v>NH</v>
          </cell>
          <cell r="J354">
            <v>38240</v>
          </cell>
          <cell r="K354" t="str">
            <v>L§PT</v>
          </cell>
          <cell r="L354">
            <v>1.35</v>
          </cell>
          <cell r="M354">
            <v>1</v>
          </cell>
          <cell r="N354">
            <v>1</v>
          </cell>
          <cell r="O354" t="str">
            <v>A6</v>
          </cell>
          <cell r="P354">
            <v>2004</v>
          </cell>
          <cell r="R354" t="str">
            <v>Lao ®éng phæ th«ng</v>
          </cell>
          <cell r="U354" t="str">
            <v>Quúnh DÞ - Quúnh L­u - NghÖ An</v>
          </cell>
          <cell r="V354" t="str">
            <v>Quúnh DÞ - Quúnh L­u - NghÖ An</v>
          </cell>
          <cell r="W354" t="str">
            <v>XL A V­¬ng</v>
          </cell>
          <cell r="AO354">
            <v>100000</v>
          </cell>
        </row>
        <row r="356">
          <cell r="B356" t="str">
            <v>NguyÔn V¨n Hµ</v>
          </cell>
          <cell r="C356" t="str">
            <v xml:space="preserve">C«ng nh©n </v>
          </cell>
          <cell r="D356" t="str">
            <v>NH</v>
          </cell>
          <cell r="E356" t="str">
            <v>NH</v>
          </cell>
          <cell r="J356">
            <v>38018</v>
          </cell>
          <cell r="K356" t="str">
            <v>L§PT</v>
          </cell>
          <cell r="L356">
            <v>1.35</v>
          </cell>
          <cell r="M356">
            <v>1</v>
          </cell>
          <cell r="N356">
            <v>1</v>
          </cell>
          <cell r="O356" t="str">
            <v>A12</v>
          </cell>
          <cell r="P356">
            <v>2004</v>
          </cell>
          <cell r="R356" t="str">
            <v>Lao ®éng phæ th«ng</v>
          </cell>
          <cell r="S356" t="str">
            <v>Lao ®éng phæ th«ng</v>
          </cell>
          <cell r="U356" t="str">
            <v xml:space="preserve">§ång QuÕ - LËp Th¹ch - VÜnh Phóc </v>
          </cell>
          <cell r="V356" t="str">
            <v xml:space="preserve">§ång QuÕ - LËp Th¹ch - VÜnh Phóc </v>
          </cell>
          <cell r="W356" t="str">
            <v>XL A V­ong</v>
          </cell>
          <cell r="AO356">
            <v>100000</v>
          </cell>
        </row>
        <row r="357">
          <cell r="B357" t="str">
            <v xml:space="preserve">Ph¹m Do·n Th­êng </v>
          </cell>
          <cell r="C357" t="str">
            <v>C«ng nh©n</v>
          </cell>
          <cell r="D357" t="str">
            <v>NH</v>
          </cell>
          <cell r="E357" t="str">
            <v>NH</v>
          </cell>
          <cell r="J357">
            <v>36557</v>
          </cell>
          <cell r="K357" t="str">
            <v>L§PT</v>
          </cell>
          <cell r="L357">
            <v>1.35</v>
          </cell>
          <cell r="M357">
            <v>1</v>
          </cell>
          <cell r="N357">
            <v>1</v>
          </cell>
          <cell r="O357" t="str">
            <v>A6</v>
          </cell>
          <cell r="P357">
            <v>2003</v>
          </cell>
          <cell r="R357" t="str">
            <v>Lao ®éng phæ th«ng</v>
          </cell>
          <cell r="U357" t="str">
            <v>Tßng b¹t- Ba v×- Hµ T©y</v>
          </cell>
          <cell r="V357" t="str">
            <v>Tßng B¹t - Ba V× - Hµ T©y</v>
          </cell>
          <cell r="W357" t="str">
            <v>XL A V­¬ng</v>
          </cell>
          <cell r="AO357">
            <v>100000</v>
          </cell>
        </row>
        <row r="358">
          <cell r="B358" t="str">
            <v>NguyÔn §×nh B¸u</v>
          </cell>
          <cell r="C358" t="str">
            <v xml:space="preserve">C«ng nh©n </v>
          </cell>
          <cell r="D358" t="str">
            <v>NH</v>
          </cell>
          <cell r="E358" t="str">
            <v>NH</v>
          </cell>
          <cell r="J358" t="str">
            <v>11-04</v>
          </cell>
          <cell r="K358" t="str">
            <v>L§PT</v>
          </cell>
          <cell r="L358">
            <v>1.35</v>
          </cell>
          <cell r="M358">
            <v>1</v>
          </cell>
          <cell r="N358">
            <v>1</v>
          </cell>
          <cell r="O358" t="str">
            <v>A6</v>
          </cell>
          <cell r="P358">
            <v>2004</v>
          </cell>
          <cell r="R358" t="str">
            <v>Lao ®éng phæ th«ng</v>
          </cell>
          <cell r="S358" t="str">
            <v>Lao ®éng phæ th«ng</v>
          </cell>
          <cell r="U358" t="str">
            <v xml:space="preserve">H­ng Lam - H­ng Nguyªn - NghÖ An </v>
          </cell>
          <cell r="V358" t="str">
            <v xml:space="preserve">H­ng Lam - H­ng Nguyªn - NghÖ An </v>
          </cell>
          <cell r="W358" t="str">
            <v>XL A V­ong</v>
          </cell>
          <cell r="AO358">
            <v>100000</v>
          </cell>
        </row>
        <row r="359">
          <cell r="B359" t="str">
            <v xml:space="preserve">NguyÔn V¨n HËu </v>
          </cell>
          <cell r="C359" t="str">
            <v xml:space="preserve">C«ng nh©n </v>
          </cell>
          <cell r="D359" t="str">
            <v>NH</v>
          </cell>
          <cell r="E359" t="str">
            <v>NH</v>
          </cell>
          <cell r="J359">
            <v>38018</v>
          </cell>
          <cell r="K359" t="str">
            <v>L§PT</v>
          </cell>
          <cell r="L359">
            <v>1.35</v>
          </cell>
          <cell r="M359">
            <v>1</v>
          </cell>
          <cell r="N359">
            <v>1</v>
          </cell>
          <cell r="O359" t="str">
            <v>A8</v>
          </cell>
          <cell r="P359">
            <v>2004</v>
          </cell>
          <cell r="R359" t="str">
            <v>Lao ®éng phæ th«ng</v>
          </cell>
          <cell r="U359" t="str">
            <v>Quúnh DÞ - Quúnh L­u - NghÖ An</v>
          </cell>
          <cell r="V359" t="str">
            <v>Quúnh DÞ - Quúnh L­u - NghÖ An</v>
          </cell>
          <cell r="W359" t="str">
            <v>XL A V­ong</v>
          </cell>
          <cell r="AO359">
            <v>100000</v>
          </cell>
        </row>
        <row r="360">
          <cell r="B360" t="str">
            <v xml:space="preserve">NguyÔn An Lùc </v>
          </cell>
          <cell r="C360" t="str">
            <v xml:space="preserve">C«ng nh©n </v>
          </cell>
          <cell r="D360" t="str">
            <v>NH</v>
          </cell>
          <cell r="E360" t="str">
            <v>NH</v>
          </cell>
          <cell r="J360">
            <v>38018</v>
          </cell>
          <cell r="K360" t="str">
            <v>L§PT</v>
          </cell>
          <cell r="L360">
            <v>1.35</v>
          </cell>
          <cell r="M360">
            <v>1</v>
          </cell>
          <cell r="N360">
            <v>1</v>
          </cell>
          <cell r="O360" t="str">
            <v>A11</v>
          </cell>
          <cell r="P360">
            <v>2004</v>
          </cell>
          <cell r="R360" t="str">
            <v>Lao ®éng phæ th«ng</v>
          </cell>
          <cell r="S360" t="str">
            <v>Lao ®éng phæ th«ng</v>
          </cell>
          <cell r="U360" t="str">
            <v>Quúnh DÞ - Quúnh L­u - NghÖ An</v>
          </cell>
          <cell r="V360" t="str">
            <v>Quúnh DÞ - Quúnh L­u - NghÖ An</v>
          </cell>
          <cell r="W360" t="str">
            <v>XL A V­ong</v>
          </cell>
          <cell r="AO360">
            <v>100000</v>
          </cell>
        </row>
        <row r="361">
          <cell r="B361" t="str">
            <v xml:space="preserve">NguyÔn Träng T­¬ng </v>
          </cell>
          <cell r="C361" t="str">
            <v>C«ng nh©n</v>
          </cell>
          <cell r="D361" t="str">
            <v>NH</v>
          </cell>
          <cell r="E361" t="str">
            <v>NH</v>
          </cell>
          <cell r="J361" t="str">
            <v>11-04</v>
          </cell>
          <cell r="K361" t="str">
            <v>L§PT</v>
          </cell>
          <cell r="L361">
            <v>1.35</v>
          </cell>
          <cell r="M361">
            <v>1</v>
          </cell>
          <cell r="N361">
            <v>1</v>
          </cell>
          <cell r="O361" t="str">
            <v>A6</v>
          </cell>
          <cell r="P361">
            <v>2004</v>
          </cell>
          <cell r="R361" t="str">
            <v>Lao ®éng phæ th«ng</v>
          </cell>
          <cell r="S361" t="str">
            <v>Lao ®éng phæ th«ng</v>
          </cell>
          <cell r="U361" t="str">
            <v>TT Vò Quang - Vò Quang - Hµ TÜnh</v>
          </cell>
          <cell r="V361" t="str">
            <v>TT Vò Quang - Vò Quang - Hµ TÜnh</v>
          </cell>
          <cell r="W361" t="str">
            <v>XL A V­¬ng</v>
          </cell>
          <cell r="AO361">
            <v>100000</v>
          </cell>
        </row>
        <row r="362">
          <cell r="B362" t="str">
            <v>V¨n Huy §µi</v>
          </cell>
          <cell r="C362" t="str">
            <v>C«ng nh©n</v>
          </cell>
          <cell r="D362" t="str">
            <v>NH</v>
          </cell>
          <cell r="E362" t="str">
            <v>NH</v>
          </cell>
          <cell r="J362">
            <v>38018</v>
          </cell>
          <cell r="K362" t="str">
            <v>L§PT</v>
          </cell>
          <cell r="L362">
            <v>1.35</v>
          </cell>
          <cell r="M362">
            <v>1</v>
          </cell>
          <cell r="N362">
            <v>1</v>
          </cell>
          <cell r="O362" t="str">
            <v>A6</v>
          </cell>
          <cell r="P362">
            <v>2004</v>
          </cell>
          <cell r="R362" t="str">
            <v>Lao ®éng phæ th«ng</v>
          </cell>
          <cell r="S362" t="str">
            <v>Lao ®éng phæ th«ng</v>
          </cell>
          <cell r="U362" t="str">
            <v>Quúnh DÞ - Quúnh L­u - NghÖ An</v>
          </cell>
          <cell r="V362" t="str">
            <v>Quúnh DÞ - Quúnh L­u - NghÖ An</v>
          </cell>
          <cell r="W362" t="str">
            <v>XL A V­¬ng</v>
          </cell>
          <cell r="AO362">
            <v>100000</v>
          </cell>
        </row>
        <row r="363">
          <cell r="B363" t="str">
            <v>Tr¹m ®iÖn</v>
          </cell>
        </row>
        <row r="364">
          <cell r="B364" t="str">
            <v>Hå B¸ Lîi</v>
          </cell>
          <cell r="C364" t="str">
            <v xml:space="preserve">Tæ tr­ëng </v>
          </cell>
          <cell r="D364" t="str">
            <v>DH</v>
          </cell>
          <cell r="E364" t="str">
            <v>KTH</v>
          </cell>
          <cell r="F364" t="str">
            <v>BHXH</v>
          </cell>
          <cell r="G364">
            <v>6600394402</v>
          </cell>
          <cell r="H364" t="str">
            <v>BHXH</v>
          </cell>
          <cell r="J364">
            <v>36586</v>
          </cell>
          <cell r="K364" t="str">
            <v>TC</v>
          </cell>
          <cell r="L364">
            <v>1.92</v>
          </cell>
          <cell r="M364">
            <v>4</v>
          </cell>
          <cell r="N364">
            <v>2</v>
          </cell>
          <cell r="O364" t="str">
            <v>A1</v>
          </cell>
          <cell r="P364">
            <v>2002</v>
          </cell>
          <cell r="R364" t="str">
            <v>Thî NÐn khÝ</v>
          </cell>
          <cell r="U364" t="str">
            <v>H­ng Phó - H­ng Nguyªn - NghÖ An</v>
          </cell>
          <cell r="V364" t="str">
            <v>H­ng Phó - H­ng Nguyªn - NghÖ An</v>
          </cell>
          <cell r="W364" t="str">
            <v>XL A V­¬ng</v>
          </cell>
          <cell r="Y364" t="str">
            <v>Kh«ng</v>
          </cell>
          <cell r="AI364" t="e">
            <v>#REF!</v>
          </cell>
          <cell r="AL364" t="e">
            <v>#REF!</v>
          </cell>
          <cell r="AM364" t="e">
            <v>#REF!</v>
          </cell>
          <cell r="AO364">
            <v>500000</v>
          </cell>
        </row>
        <row r="365">
          <cell r="B365" t="str">
            <v>§inh Träng Bµi</v>
          </cell>
          <cell r="C365" t="str">
            <v>Thî ®iÖn</v>
          </cell>
          <cell r="D365" t="str">
            <v>NH</v>
          </cell>
          <cell r="E365" t="str">
            <v>NH</v>
          </cell>
          <cell r="J365">
            <v>38018</v>
          </cell>
          <cell r="K365" t="str">
            <v>L§PT</v>
          </cell>
          <cell r="L365">
            <v>1.35</v>
          </cell>
          <cell r="M365">
            <v>1</v>
          </cell>
          <cell r="N365">
            <v>1</v>
          </cell>
          <cell r="O365" t="str">
            <v>A6</v>
          </cell>
          <cell r="R365" t="str">
            <v>Lao ®éng phæ th«ng</v>
          </cell>
          <cell r="U365" t="str">
            <v>Hång Thµnh - Yªn Thµnh - NghÖ An</v>
          </cell>
          <cell r="V365" t="str">
            <v>Hång Thµnh - Yªn Thµnh - NghÖ An</v>
          </cell>
          <cell r="W365" t="str">
            <v>XL A V­¬ng</v>
          </cell>
          <cell r="AO365">
            <v>100000</v>
          </cell>
        </row>
        <row r="366">
          <cell r="B366" t="str">
            <v>§ç M¹nh Hïng</v>
          </cell>
          <cell r="C366" t="str">
            <v>Thî ®iÖn</v>
          </cell>
          <cell r="D366" t="str">
            <v>DH</v>
          </cell>
          <cell r="E366" t="str">
            <v>KTH</v>
          </cell>
          <cell r="J366">
            <v>37956</v>
          </cell>
          <cell r="K366" t="str">
            <v>TC</v>
          </cell>
          <cell r="L366">
            <v>1.62</v>
          </cell>
          <cell r="P366">
            <v>2003</v>
          </cell>
          <cell r="R366" t="str">
            <v>X©y l¾p ®iÖn</v>
          </cell>
          <cell r="S366" t="str">
            <v>TH XL ®iÖn</v>
          </cell>
          <cell r="U366" t="str">
            <v>Mai Trung- HiÖp Hoµ - B¾c Giang</v>
          </cell>
          <cell r="V366" t="str">
            <v>Mai Trung- HiÖp Hoµ - B¾c Giang</v>
          </cell>
          <cell r="W366" t="str">
            <v>XL A V­¬ng</v>
          </cell>
          <cell r="Y366" t="str">
            <v>Kh«ng</v>
          </cell>
          <cell r="AI366">
            <v>556800</v>
          </cell>
          <cell r="AL366">
            <v>556800</v>
          </cell>
          <cell r="AM366">
            <v>556800</v>
          </cell>
          <cell r="AO366">
            <v>300000</v>
          </cell>
        </row>
        <row r="367">
          <cell r="B367" t="str">
            <v>Lª §×nh Tµi</v>
          </cell>
          <cell r="C367" t="str">
            <v>Thî ®iÖn, n­ícTC hÇm</v>
          </cell>
          <cell r="D367" t="str">
            <v>NH</v>
          </cell>
          <cell r="E367" t="str">
            <v>NH</v>
          </cell>
          <cell r="J367" t="str">
            <v>04-04</v>
          </cell>
          <cell r="K367" t="str">
            <v>TC</v>
          </cell>
          <cell r="L367">
            <v>1.62</v>
          </cell>
          <cell r="R367" t="str">
            <v xml:space="preserve">X©y L¾p §iÖn </v>
          </cell>
          <cell r="S367" t="str">
            <v>TH X©y L¾p ®iÖn</v>
          </cell>
          <cell r="T367">
            <v>2003</v>
          </cell>
          <cell r="U367" t="str">
            <v xml:space="preserve">HËu Thµnh - Yªn Thµnh - NghÖ an </v>
          </cell>
          <cell r="V367" t="str">
            <v xml:space="preserve">HËu Thµnh - Yªn Thµnh - NghÖ an </v>
          </cell>
          <cell r="W367" t="str">
            <v>XL A V­¬ng</v>
          </cell>
          <cell r="X367" t="str">
            <v>®/c Lam CT A V</v>
          </cell>
          <cell r="AO367">
            <v>100000</v>
          </cell>
        </row>
        <row r="368">
          <cell r="B368" t="str">
            <v>NguyÔn V¨n Thuû</v>
          </cell>
          <cell r="C368" t="str">
            <v>C«ng nh©n</v>
          </cell>
          <cell r="D368" t="str">
            <v>NH</v>
          </cell>
          <cell r="E368" t="str">
            <v>NH</v>
          </cell>
          <cell r="J368" t="str">
            <v>11-04</v>
          </cell>
          <cell r="K368" t="str">
            <v>L§PT</v>
          </cell>
          <cell r="L368">
            <v>1.35</v>
          </cell>
          <cell r="M368">
            <v>1</v>
          </cell>
          <cell r="N368">
            <v>1</v>
          </cell>
          <cell r="O368" t="str">
            <v>A6</v>
          </cell>
          <cell r="R368" t="str">
            <v xml:space="preserve">Lao ®«ng phæ th«ng </v>
          </cell>
          <cell r="S368" t="str">
            <v xml:space="preserve">Lao ®éng phæ th«ng </v>
          </cell>
          <cell r="U368" t="str">
            <v>H­ng Xu©n - H­ng Nguyªn - NghÖ An</v>
          </cell>
          <cell r="V368" t="str">
            <v>H­ng Xu©n - H­ng Nguyªn - NghÖ An</v>
          </cell>
          <cell r="W368" t="str">
            <v>XL A V­¬ng</v>
          </cell>
          <cell r="AO368">
            <v>100000</v>
          </cell>
        </row>
        <row r="369">
          <cell r="B369" t="str">
            <v>Hå Xu©n HiÕu</v>
          </cell>
          <cell r="C369" t="str">
            <v>Thî ®iÖn, n­ícTC hÇm</v>
          </cell>
          <cell r="D369" t="str">
            <v>NH</v>
          </cell>
          <cell r="E369" t="str">
            <v>NH</v>
          </cell>
          <cell r="J369">
            <v>38018</v>
          </cell>
          <cell r="K369" t="str">
            <v>SC</v>
          </cell>
          <cell r="L369">
            <v>1.62</v>
          </cell>
          <cell r="M369">
            <v>3</v>
          </cell>
          <cell r="N369">
            <v>1</v>
          </cell>
          <cell r="O369" t="str">
            <v>A6</v>
          </cell>
          <cell r="R369" t="str">
            <v>QLSC ®­êng d©y&amp;TBA</v>
          </cell>
          <cell r="S369" t="str">
            <v>§T NghÒ ®iÖn</v>
          </cell>
          <cell r="T369">
            <v>2003</v>
          </cell>
          <cell r="U369" t="str">
            <v>Quúnh DÞ - Quúnh L­u - NghÖ An</v>
          </cell>
          <cell r="V369" t="str">
            <v>Quúnh DÞ - Quúnh L­u - NghÖ An</v>
          </cell>
          <cell r="W369" t="str">
            <v>XL A V­¬ng</v>
          </cell>
          <cell r="AO369">
            <v>100000</v>
          </cell>
        </row>
        <row r="370">
          <cell r="B370" t="str">
            <v>TrÇn Ngäc VÜnh</v>
          </cell>
          <cell r="C370" t="str">
            <v>Thî ®iÖn, n­ícTC hÇm</v>
          </cell>
          <cell r="D370" t="str">
            <v>NH</v>
          </cell>
          <cell r="E370" t="str">
            <v>NH</v>
          </cell>
          <cell r="J370">
            <v>38018</v>
          </cell>
          <cell r="K370" t="str">
            <v>SC</v>
          </cell>
          <cell r="L370">
            <v>1.62</v>
          </cell>
          <cell r="M370">
            <v>3</v>
          </cell>
          <cell r="N370">
            <v>1</v>
          </cell>
          <cell r="O370" t="str">
            <v>A6</v>
          </cell>
          <cell r="R370" t="str">
            <v>Thî ®iÖn</v>
          </cell>
          <cell r="U370" t="str">
            <v>H­ng Xu©n - H­ng Nguyªn - NghÖ An</v>
          </cell>
          <cell r="V370" t="str">
            <v>H­ng Xu©n - H­ng Nguyªn - NghÖ An</v>
          </cell>
          <cell r="W370" t="str">
            <v>XL A V­¬ng</v>
          </cell>
          <cell r="Y370" t="str">
            <v>Kh«ng</v>
          </cell>
          <cell r="AI370">
            <v>469800.00000000006</v>
          </cell>
          <cell r="AL370">
            <v>100000</v>
          </cell>
          <cell r="AM370">
            <v>469800.00000000006</v>
          </cell>
          <cell r="AO370">
            <v>100000</v>
          </cell>
        </row>
        <row r="371">
          <cell r="B371" t="str">
            <v>Ng« TrÝ H¶o</v>
          </cell>
          <cell r="C371" t="str">
            <v>L¸i xe</v>
          </cell>
          <cell r="D371" t="str">
            <v>NH</v>
          </cell>
          <cell r="E371" t="str">
            <v>NH</v>
          </cell>
          <cell r="J371">
            <v>38213</v>
          </cell>
          <cell r="K371" t="str">
            <v>SC</v>
          </cell>
          <cell r="L371">
            <v>1.7</v>
          </cell>
          <cell r="M371">
            <v>1</v>
          </cell>
          <cell r="N371">
            <v>1</v>
          </cell>
          <cell r="O371" t="str">
            <v>B.15</v>
          </cell>
          <cell r="P371">
            <v>2004</v>
          </cell>
          <cell r="R371" t="str">
            <v>L¸i xe</v>
          </cell>
          <cell r="S371" t="str">
            <v>Bé GTVT</v>
          </cell>
          <cell r="U371" t="str">
            <v>Mai Hïng - Quúnh L­u - NghÖ An</v>
          </cell>
          <cell r="V371" t="str">
            <v>Mai Hïng - Quúnh L­u - NghÖ An</v>
          </cell>
          <cell r="W371" t="str">
            <v>XL A V­¬ng</v>
          </cell>
          <cell r="X371" t="str">
            <v>§/c §­îc XN NgÇm</v>
          </cell>
          <cell r="AO371">
            <v>100000</v>
          </cell>
        </row>
        <row r="372">
          <cell r="B372" t="str">
            <v>NguyÔn V¨n T©m</v>
          </cell>
          <cell r="C372" t="str">
            <v>L¸i xe</v>
          </cell>
          <cell r="D372" t="str">
            <v>NH</v>
          </cell>
          <cell r="E372" t="str">
            <v>NH</v>
          </cell>
          <cell r="J372" t="str">
            <v>11-04</v>
          </cell>
          <cell r="K372" t="str">
            <v>SC</v>
          </cell>
          <cell r="L372">
            <v>1.79</v>
          </cell>
          <cell r="M372">
            <v>2</v>
          </cell>
          <cell r="N372">
            <v>1</v>
          </cell>
          <cell r="O372" t="str">
            <v>B.15</v>
          </cell>
          <cell r="P372">
            <v>2004</v>
          </cell>
          <cell r="R372" t="str">
            <v>L¸i xe</v>
          </cell>
          <cell r="S372" t="str">
            <v>Bé GTVT</v>
          </cell>
          <cell r="T372">
            <v>2004</v>
          </cell>
          <cell r="U372" t="str">
            <v>Th¹ch S¬n - Th¹ch Hµ - Hµ TÜnh</v>
          </cell>
          <cell r="V372" t="str">
            <v>Th¹ch S¬n - Th¹ch Hµ - Hµ TÜnh</v>
          </cell>
          <cell r="W372" t="str">
            <v>XL A V­¬ng</v>
          </cell>
          <cell r="AO372">
            <v>100000</v>
          </cell>
        </row>
        <row r="373">
          <cell r="B373" t="str">
            <v>Hå Phi §ång</v>
          </cell>
          <cell r="C373" t="str">
            <v>L¸i xe</v>
          </cell>
          <cell r="D373" t="str">
            <v>NH</v>
          </cell>
          <cell r="E373" t="str">
            <v>NH</v>
          </cell>
          <cell r="J373" t="str">
            <v>11-04</v>
          </cell>
          <cell r="K373" t="str">
            <v>SC</v>
          </cell>
          <cell r="L373">
            <v>1.79</v>
          </cell>
          <cell r="M373">
            <v>2</v>
          </cell>
          <cell r="N373">
            <v>1</v>
          </cell>
          <cell r="O373" t="str">
            <v>B.15</v>
          </cell>
          <cell r="P373">
            <v>2004</v>
          </cell>
          <cell r="R373" t="str">
            <v>L¸i xe</v>
          </cell>
          <cell r="S373" t="str">
            <v>Bé GTVT</v>
          </cell>
          <cell r="T373">
            <v>2003</v>
          </cell>
          <cell r="U373" t="str">
            <v>Quúnh DÞ - Quúnh L­u - NghÖ An</v>
          </cell>
          <cell r="V373" t="str">
            <v>Quúnh DÞ - Quúnh L­u - NghÖ An</v>
          </cell>
          <cell r="W373" t="str">
            <v>XL A V­¬ng</v>
          </cell>
          <cell r="AO373">
            <v>100000</v>
          </cell>
        </row>
        <row r="374">
          <cell r="B374" t="str">
            <v xml:space="preserve">Lª Xu©n TrÞnh </v>
          </cell>
          <cell r="C374" t="str">
            <v>L¸i xe</v>
          </cell>
          <cell r="D374" t="str">
            <v>NH</v>
          </cell>
          <cell r="E374" t="str">
            <v>NH</v>
          </cell>
          <cell r="G374" t="str">
            <v>.</v>
          </cell>
          <cell r="J374" t="str">
            <v>11-04</v>
          </cell>
          <cell r="K374" t="str">
            <v>SC</v>
          </cell>
          <cell r="L374">
            <v>1.79</v>
          </cell>
          <cell r="M374">
            <v>2</v>
          </cell>
          <cell r="N374">
            <v>1</v>
          </cell>
          <cell r="O374" t="str">
            <v>B.15</v>
          </cell>
          <cell r="P374">
            <v>2004</v>
          </cell>
          <cell r="R374" t="str">
            <v>L¸i xe</v>
          </cell>
          <cell r="S374" t="str">
            <v>Bé GTVT</v>
          </cell>
          <cell r="T374">
            <v>2003</v>
          </cell>
          <cell r="U374" t="str">
            <v>T¨ng TiÕn - ViÖt Yªn - B¾c Giang</v>
          </cell>
          <cell r="V374" t="str">
            <v>T¨ng TiÕn - ViÖt Yªn - B¾c Giang</v>
          </cell>
          <cell r="W374" t="str">
            <v>XL A V­¬ng</v>
          </cell>
          <cell r="AO374">
            <v>100000</v>
          </cell>
        </row>
        <row r="375">
          <cell r="B375" t="str">
            <v>Ng« TrÝ TiÕn</v>
          </cell>
          <cell r="C375" t="str">
            <v xml:space="preserve">L¸i xe- söa ch÷a </v>
          </cell>
          <cell r="D375" t="str">
            <v>NH</v>
          </cell>
          <cell r="E375" t="str">
            <v>NH</v>
          </cell>
          <cell r="J375" t="str">
            <v>11-04</v>
          </cell>
          <cell r="K375" t="str">
            <v>SC</v>
          </cell>
          <cell r="L375">
            <v>1.79</v>
          </cell>
          <cell r="M375">
            <v>2</v>
          </cell>
          <cell r="N375">
            <v>1</v>
          </cell>
          <cell r="O375" t="str">
            <v>B.15</v>
          </cell>
          <cell r="P375">
            <v>2004</v>
          </cell>
          <cell r="R375" t="str">
            <v>L¸i xe + Söa ch÷a</v>
          </cell>
          <cell r="S375" t="str">
            <v>Tr­êng CNKTL©m nghiÖp TW2 B§Þnh</v>
          </cell>
          <cell r="T375">
            <v>1999</v>
          </cell>
          <cell r="U375" t="str">
            <v>Mai Hïng - Quúnh L­u - NghÖ An</v>
          </cell>
          <cell r="V375" t="str">
            <v>Mai Hïng - Quúnh L­u - NghÖ An</v>
          </cell>
          <cell r="W375" t="str">
            <v>XL A V­¬ng</v>
          </cell>
          <cell r="X375" t="str">
            <v>§/c §­îc xn ngÇm</v>
          </cell>
          <cell r="AO375">
            <v>100000</v>
          </cell>
        </row>
        <row r="376">
          <cell r="B376" t="str">
            <v>Phan V¨n Hïng</v>
          </cell>
          <cell r="C376" t="str">
            <v>L¸i xe</v>
          </cell>
          <cell r="D376" t="str">
            <v>NH</v>
          </cell>
          <cell r="E376" t="str">
            <v>NH</v>
          </cell>
          <cell r="J376" t="str">
            <v>11-04</v>
          </cell>
          <cell r="K376" t="str">
            <v>SC</v>
          </cell>
          <cell r="L376">
            <v>1.79</v>
          </cell>
          <cell r="M376">
            <v>2</v>
          </cell>
          <cell r="N376">
            <v>1</v>
          </cell>
          <cell r="O376" t="str">
            <v>B.15</v>
          </cell>
          <cell r="P376">
            <v>2004</v>
          </cell>
          <cell r="R376" t="str">
            <v>L¸i xe</v>
          </cell>
          <cell r="S376" t="str">
            <v>Bé GTVT</v>
          </cell>
          <cell r="T376">
            <v>2004</v>
          </cell>
          <cell r="U376" t="str">
            <v>Quúnh Hång - Quúnh L­u - NghÖ An</v>
          </cell>
          <cell r="V376" t="str">
            <v>Quúnh Hång - Quúnh L­u - NghÖ An</v>
          </cell>
          <cell r="W376" t="str">
            <v>XL A V­¬ng</v>
          </cell>
          <cell r="X376" t="str">
            <v>§/c §­îc xn ngÇm</v>
          </cell>
          <cell r="AO376">
            <v>100000</v>
          </cell>
        </row>
        <row r="377">
          <cell r="B377" t="str">
            <v>Tæ næ m×n phôc vô 2 ®éi</v>
          </cell>
        </row>
        <row r="378">
          <cell r="B378" t="str">
            <v>Ph¹m V¨n Minh</v>
          </cell>
          <cell r="C378" t="str">
            <v>Tæ tr­êng</v>
          </cell>
          <cell r="D378" t="str">
            <v>NH</v>
          </cell>
          <cell r="E378" t="str">
            <v>NH</v>
          </cell>
          <cell r="J378">
            <v>37834</v>
          </cell>
          <cell r="K378" t="str">
            <v>L§PT</v>
          </cell>
          <cell r="L378">
            <v>1.35</v>
          </cell>
          <cell r="M378">
            <v>1</v>
          </cell>
          <cell r="N378">
            <v>1</v>
          </cell>
          <cell r="O378" t="str">
            <v>A.6</v>
          </cell>
          <cell r="P378">
            <v>2003</v>
          </cell>
          <cell r="R378" t="str">
            <v>Thî méc</v>
          </cell>
          <cell r="S378" t="str">
            <v xml:space="preserve">Lao ®éng phæ th«ng </v>
          </cell>
          <cell r="U378" t="str">
            <v>H­ng Xu©n - H­ng Nguyªn - NghÖ An</v>
          </cell>
          <cell r="V378" t="str">
            <v>H­ng Xu©n - H­ng Nguyªn - NghÖ An</v>
          </cell>
          <cell r="W378" t="str">
            <v>XL A V­¬ng</v>
          </cell>
          <cell r="Y378" t="str">
            <v>Kh«ng</v>
          </cell>
          <cell r="AI378">
            <v>391500</v>
          </cell>
          <cell r="AL378">
            <v>100000</v>
          </cell>
          <cell r="AM378">
            <v>391500</v>
          </cell>
          <cell r="AO378">
            <v>500000</v>
          </cell>
        </row>
        <row r="379">
          <cell r="B379" t="str">
            <v>Ph¹m V¨n Träng</v>
          </cell>
          <cell r="C379" t="str">
            <v>C«ng nh©n</v>
          </cell>
          <cell r="D379" t="str">
            <v>NH</v>
          </cell>
          <cell r="E379" t="str">
            <v>NH</v>
          </cell>
          <cell r="J379" t="str">
            <v>08-01</v>
          </cell>
          <cell r="K379" t="str">
            <v>L§PT</v>
          </cell>
          <cell r="L379">
            <v>1.18</v>
          </cell>
          <cell r="M379">
            <v>1</v>
          </cell>
          <cell r="N379">
            <v>1</v>
          </cell>
          <cell r="O379" t="str">
            <v>A.6</v>
          </cell>
          <cell r="P379">
            <v>2001</v>
          </cell>
          <cell r="R379" t="str">
            <v>Lao ®éng phæ th«ng</v>
          </cell>
          <cell r="S379" t="str">
            <v xml:space="preserve">Lao ®éng phæ th«ng </v>
          </cell>
          <cell r="U379" t="str">
            <v>Thanh H­¬ng - Thanh Liªm - Hµ Nam</v>
          </cell>
          <cell r="V379" t="str">
            <v>Thanh H­¬ng - Thanh Liªm - Hµ Nam</v>
          </cell>
          <cell r="W379" t="str">
            <v>XL A V­¬ng</v>
          </cell>
          <cell r="AO379">
            <v>100000</v>
          </cell>
        </row>
        <row r="380">
          <cell r="B380" t="str">
            <v>Lª §×nh Linh</v>
          </cell>
          <cell r="C380" t="str">
            <v>C«ng nh©n</v>
          </cell>
          <cell r="D380" t="str">
            <v>NH</v>
          </cell>
          <cell r="E380" t="str">
            <v>NH</v>
          </cell>
          <cell r="J380">
            <v>37989</v>
          </cell>
          <cell r="K380" t="str">
            <v>L§PT</v>
          </cell>
          <cell r="L380">
            <v>1.35</v>
          </cell>
          <cell r="M380">
            <v>1</v>
          </cell>
          <cell r="N380">
            <v>1</v>
          </cell>
          <cell r="O380" t="str">
            <v>A.6</v>
          </cell>
          <cell r="P380">
            <v>2004</v>
          </cell>
          <cell r="R380" t="str">
            <v>Lao ®éng phæ th«ng</v>
          </cell>
          <cell r="S380" t="str">
            <v xml:space="preserve">Lao ®éng phæ th«ng </v>
          </cell>
          <cell r="U380" t="str">
            <v>HËu Thµnh - Yªn Thµnh - NghÖ An</v>
          </cell>
          <cell r="V380" t="str">
            <v>HËu Thµnh - Yªn Thµnh - NghÖ An</v>
          </cell>
          <cell r="W380" t="str">
            <v>XL A V­¬ng</v>
          </cell>
          <cell r="X380" t="str">
            <v xml:space="preserve">CT TuyÓn </v>
          </cell>
          <cell r="AO380">
            <v>100000</v>
          </cell>
        </row>
        <row r="381">
          <cell r="B381" t="str">
            <v>TrÇn  §×nh Thu</v>
          </cell>
          <cell r="C381" t="str">
            <v>C«ng nh©n</v>
          </cell>
          <cell r="D381" t="str">
            <v>NH</v>
          </cell>
          <cell r="E381" t="str">
            <v>NH</v>
          </cell>
          <cell r="J381">
            <v>38018</v>
          </cell>
          <cell r="K381" t="str">
            <v>L§PT</v>
          </cell>
          <cell r="L381">
            <v>1.35</v>
          </cell>
          <cell r="M381">
            <v>1</v>
          </cell>
          <cell r="N381">
            <v>1</v>
          </cell>
          <cell r="O381" t="str">
            <v>A.6</v>
          </cell>
          <cell r="P381">
            <v>2004</v>
          </cell>
          <cell r="R381" t="str">
            <v>Lao ®éng phæ th«ng</v>
          </cell>
          <cell r="S381" t="str">
            <v xml:space="preserve">Lao ®éng phæ th«ng </v>
          </cell>
          <cell r="U381" t="str">
            <v>HËu Thµnh - Yªn Thµnh - NghÖ An</v>
          </cell>
          <cell r="V381" t="str">
            <v>HËu Thµnh - Yªn Thµnh - NghÖ An</v>
          </cell>
          <cell r="W381" t="str">
            <v>BM A V­¬ng</v>
          </cell>
          <cell r="Y381" t="str">
            <v>Kh«ng</v>
          </cell>
          <cell r="AI381" t="e">
            <v>#REF!</v>
          </cell>
          <cell r="AL381">
            <v>100000</v>
          </cell>
          <cell r="AM381" t="e">
            <v>#REF!</v>
          </cell>
          <cell r="AO381">
            <v>100000</v>
          </cell>
        </row>
        <row r="382">
          <cell r="B382" t="str">
            <v xml:space="preserve">Lª C«ng Tµi </v>
          </cell>
          <cell r="C382" t="str">
            <v>C«ng nh©n</v>
          </cell>
          <cell r="D382" t="str">
            <v>NH</v>
          </cell>
          <cell r="E382" t="str">
            <v>NH</v>
          </cell>
          <cell r="J382" t="str">
            <v>11-04</v>
          </cell>
          <cell r="K382" t="str">
            <v>L§PT</v>
          </cell>
          <cell r="L382">
            <v>1.35</v>
          </cell>
          <cell r="M382">
            <v>1</v>
          </cell>
          <cell r="N382">
            <v>1</v>
          </cell>
          <cell r="O382" t="str">
            <v>A.6</v>
          </cell>
          <cell r="P382">
            <v>2004</v>
          </cell>
          <cell r="R382" t="str">
            <v>Lao ®éng phæ th«ng</v>
          </cell>
          <cell r="S382" t="str">
            <v xml:space="preserve">Lao ®éng phæ th«ng </v>
          </cell>
          <cell r="U382" t="str">
            <v>Quúnh Léc - Quúnh L­u - NghÖ An</v>
          </cell>
          <cell r="V382" t="str">
            <v>Quúnh Léc - Quúnh L­u - NghÖ An</v>
          </cell>
          <cell r="W382" t="str">
            <v>BM A V­¬ng</v>
          </cell>
          <cell r="AO382">
            <v>100000</v>
          </cell>
        </row>
        <row r="383">
          <cell r="B383" t="str">
            <v>§Ëu Sü Tïng</v>
          </cell>
          <cell r="C383" t="str">
            <v>C«ng nh©n</v>
          </cell>
          <cell r="D383" t="str">
            <v>NH</v>
          </cell>
          <cell r="E383" t="str">
            <v>NH</v>
          </cell>
          <cell r="J383" t="str">
            <v>11-04</v>
          </cell>
          <cell r="K383" t="str">
            <v>L§PT</v>
          </cell>
          <cell r="L383">
            <v>1.35</v>
          </cell>
          <cell r="M383">
            <v>1</v>
          </cell>
          <cell r="N383">
            <v>1</v>
          </cell>
          <cell r="O383" t="str">
            <v>A.6</v>
          </cell>
          <cell r="P383">
            <v>2004</v>
          </cell>
          <cell r="R383" t="str">
            <v>Lao ®éng phæ th«ng</v>
          </cell>
          <cell r="S383" t="str">
            <v xml:space="preserve">Lao ®éng phæ th«ng </v>
          </cell>
          <cell r="U383" t="str">
            <v>Quúnh Léc - Quúnh L­u - NghÖ An</v>
          </cell>
          <cell r="V383" t="str">
            <v>Quúnh Léc - Quúnh L­u - NghÖ An</v>
          </cell>
          <cell r="W383" t="str">
            <v>BM A V­¬ng</v>
          </cell>
          <cell r="AO383">
            <v>100000</v>
          </cell>
        </row>
        <row r="384">
          <cell r="B384" t="str">
            <v xml:space="preserve">TrÇn V¨n BÝnh </v>
          </cell>
          <cell r="C384" t="str">
            <v xml:space="preserve">C«ng nh©n </v>
          </cell>
          <cell r="D384" t="str">
            <v>NH</v>
          </cell>
          <cell r="E384" t="str">
            <v>NH</v>
          </cell>
          <cell r="J384">
            <v>38018</v>
          </cell>
          <cell r="K384" t="str">
            <v>L§PT</v>
          </cell>
          <cell r="L384">
            <v>1.35</v>
          </cell>
          <cell r="M384">
            <v>1</v>
          </cell>
          <cell r="N384">
            <v>1</v>
          </cell>
          <cell r="O384" t="str">
            <v>A.6</v>
          </cell>
          <cell r="P384">
            <v>2004</v>
          </cell>
          <cell r="R384" t="str">
            <v>Lao ®éng phæ th«ng</v>
          </cell>
          <cell r="S384" t="str">
            <v xml:space="preserve">Lao ®éng phæ th«ng </v>
          </cell>
          <cell r="U384" t="str">
            <v>Ch©u Léc - Quú Hîp - NghÖ An</v>
          </cell>
          <cell r="V384" t="str">
            <v>Ch©u Léc - Quú Hîp - NghÖ An</v>
          </cell>
          <cell r="W384" t="str">
            <v>XL A V­ong</v>
          </cell>
          <cell r="AO384">
            <v>100000</v>
          </cell>
        </row>
        <row r="385">
          <cell r="B385" t="str">
            <v>Hå Phi Dòng</v>
          </cell>
          <cell r="C385" t="str">
            <v>Phô cµo v¬</v>
          </cell>
          <cell r="D385" t="str">
            <v>NH</v>
          </cell>
          <cell r="E385" t="str">
            <v>NH</v>
          </cell>
          <cell r="J385" t="str">
            <v>11-04</v>
          </cell>
          <cell r="K385" t="str">
            <v>L§PT</v>
          </cell>
          <cell r="L385">
            <v>1.35</v>
          </cell>
          <cell r="M385">
            <v>1</v>
          </cell>
          <cell r="N385">
            <v>1</v>
          </cell>
          <cell r="O385" t="str">
            <v>A6</v>
          </cell>
          <cell r="P385">
            <v>2004</v>
          </cell>
          <cell r="R385" t="str">
            <v>Lao ®éng phæ th«ng</v>
          </cell>
          <cell r="S385" t="str">
            <v>Lao ®éng phæ th«ng</v>
          </cell>
          <cell r="U385" t="str">
            <v>Quúnh Léc - Quúnh L­u - NghÖ An</v>
          </cell>
          <cell r="V385" t="str">
            <v>Quúnh Léc - Quúnh L­u - NghÖ An</v>
          </cell>
          <cell r="W385" t="str">
            <v>XL A V­¬ng</v>
          </cell>
          <cell r="AO385">
            <v>100000</v>
          </cell>
        </row>
        <row r="386">
          <cell r="B386" t="str">
            <v>Bé phËn hµnh chÝnh</v>
          </cell>
          <cell r="W386" t="str">
            <v>§ª CS DQ</v>
          </cell>
          <cell r="Y386" t="str">
            <v>Kh«ng</v>
          </cell>
          <cell r="AI386">
            <v>1392000</v>
          </cell>
          <cell r="AJ386">
            <v>222720</v>
          </cell>
          <cell r="AK386">
            <v>72500</v>
          </cell>
          <cell r="AL386">
            <v>1687220</v>
          </cell>
          <cell r="AM386">
            <v>1687220</v>
          </cell>
        </row>
        <row r="387">
          <cell r="B387" t="str">
            <v>§oµn V¨n ThÊt</v>
          </cell>
          <cell r="C387" t="str">
            <v>PT Hµnh chÝnh</v>
          </cell>
          <cell r="D387" t="str">
            <v>NH</v>
          </cell>
          <cell r="E387" t="str">
            <v>CTH</v>
          </cell>
          <cell r="J387">
            <v>37012</v>
          </cell>
          <cell r="K387" t="str">
            <v>TC</v>
          </cell>
          <cell r="L387">
            <v>1.63</v>
          </cell>
          <cell r="M387">
            <v>8</v>
          </cell>
          <cell r="N387">
            <v>6</v>
          </cell>
          <cell r="O387" t="str">
            <v>L-DN</v>
          </cell>
          <cell r="P387">
            <v>2004</v>
          </cell>
          <cell r="R387" t="str">
            <v>CC Bom m×n</v>
          </cell>
          <cell r="S387" t="str">
            <v>SQ C«ng binh</v>
          </cell>
          <cell r="U387" t="str">
            <v>Yªn Phong - B¾c Ninh</v>
          </cell>
          <cell r="V387" t="str">
            <v>Yªn Phong - B¾c Ninh</v>
          </cell>
          <cell r="Y387" t="str">
            <v>Kh«ng</v>
          </cell>
          <cell r="AI387">
            <v>0</v>
          </cell>
          <cell r="AL387">
            <v>0</v>
          </cell>
          <cell r="AM387">
            <v>0</v>
          </cell>
          <cell r="AO387">
            <v>300000</v>
          </cell>
        </row>
        <row r="388">
          <cell r="B388" t="str">
            <v>TrÇn Quèc To¶n</v>
          </cell>
          <cell r="C388" t="str">
            <v>Qu©n Y</v>
          </cell>
          <cell r="D388" t="str">
            <v>DH</v>
          </cell>
          <cell r="E388" t="str">
            <v>KTH</v>
          </cell>
          <cell r="J388">
            <v>37834</v>
          </cell>
          <cell r="K388" t="str">
            <v>TC</v>
          </cell>
          <cell r="L388">
            <v>1.7</v>
          </cell>
          <cell r="M388">
            <v>3</v>
          </cell>
          <cell r="R388" t="str">
            <v>TC Y sÜ</v>
          </cell>
          <cell r="S388" t="str">
            <v xml:space="preserve">§H Hång §øc </v>
          </cell>
          <cell r="U388" t="str">
            <v>Hïng TiÕn - Nam §µn - NghÖ An</v>
          </cell>
          <cell r="V388" t="str">
            <v>Hïng TiÕn - Nam §µn - NghÖ An</v>
          </cell>
          <cell r="W388" t="str">
            <v>XL A V­¬ng</v>
          </cell>
          <cell r="Y388" t="str">
            <v>Kh«ng</v>
          </cell>
          <cell r="AI388" t="e">
            <v>#REF!</v>
          </cell>
          <cell r="AL388">
            <v>100000</v>
          </cell>
          <cell r="AM388" t="e">
            <v>#REF!</v>
          </cell>
          <cell r="AO388">
            <v>300000</v>
          </cell>
        </row>
        <row r="389">
          <cell r="B389" t="str">
            <v>Tæ xe VPhßng</v>
          </cell>
        </row>
        <row r="390">
          <cell r="B390" t="str">
            <v>Hoµng M¹nh Yªn</v>
          </cell>
          <cell r="C390" t="str">
            <v>L¸i UAZ C.th­¬ng</v>
          </cell>
          <cell r="D390" t="str">
            <v>DH</v>
          </cell>
          <cell r="E390" t="str">
            <v>KTH</v>
          </cell>
          <cell r="F390" t="str">
            <v>BHXH</v>
          </cell>
          <cell r="H390" t="str">
            <v>BHXH</v>
          </cell>
          <cell r="J390">
            <v>36039</v>
          </cell>
          <cell r="K390" t="str">
            <v>SC</v>
          </cell>
          <cell r="L390">
            <v>2.44</v>
          </cell>
          <cell r="M390">
            <v>2</v>
          </cell>
          <cell r="N390">
            <v>3</v>
          </cell>
          <cell r="O390" t="str">
            <v>B.15</v>
          </cell>
          <cell r="P390">
            <v>2000</v>
          </cell>
          <cell r="R390" t="str">
            <v xml:space="preserve">L¸i xe </v>
          </cell>
          <cell r="S390" t="str">
            <v>Tr­êng LX QK III</v>
          </cell>
          <cell r="U390" t="str">
            <v>§«ng S¬n - Tam ®iÖp - Ninh b×nh</v>
          </cell>
          <cell r="V390" t="str">
            <v>§«ng S¬n - Tam ®iÖp - Ninh b×nh</v>
          </cell>
          <cell r="W390" t="str">
            <v>§ª CS DQ</v>
          </cell>
          <cell r="Y390" t="str">
            <v>Kh«ng</v>
          </cell>
          <cell r="AI390">
            <v>846800</v>
          </cell>
          <cell r="AL390">
            <v>846800</v>
          </cell>
          <cell r="AM390">
            <v>846800</v>
          </cell>
          <cell r="AO390">
            <v>300000</v>
          </cell>
        </row>
        <row r="391">
          <cell r="B391" t="str">
            <v>Lª V¨n Sù</v>
          </cell>
          <cell r="C391" t="str">
            <v>L.¸i xe con</v>
          </cell>
          <cell r="D391" t="str">
            <v>DH</v>
          </cell>
          <cell r="E391" t="str">
            <v>KTH</v>
          </cell>
          <cell r="F391" t="str">
            <v>BHXH</v>
          </cell>
          <cell r="G391">
            <v>6602394997</v>
          </cell>
          <cell r="H391" t="str">
            <v>BHXH</v>
          </cell>
          <cell r="J391">
            <v>34366</v>
          </cell>
          <cell r="K391" t="str">
            <v>SC</v>
          </cell>
          <cell r="L391">
            <v>2.92</v>
          </cell>
          <cell r="M391">
            <v>3</v>
          </cell>
          <cell r="N391">
            <v>2</v>
          </cell>
          <cell r="O391" t="str">
            <v>B.15</v>
          </cell>
          <cell r="P391">
            <v>2002</v>
          </cell>
          <cell r="R391" t="str">
            <v xml:space="preserve">L¸i xe </v>
          </cell>
          <cell r="S391" t="str">
            <v>TT §T L¸I xe QK IV</v>
          </cell>
          <cell r="U391" t="str">
            <v>Phóc Thä - Nghi Léc - NghÖ An</v>
          </cell>
          <cell r="V391" t="str">
            <v>Thä Hîp - Quú Hîp - NghÖ An</v>
          </cell>
          <cell r="W391" t="str">
            <v>XL A V­¬ng</v>
          </cell>
          <cell r="Y391" t="str">
            <v>Kh«ng</v>
          </cell>
          <cell r="AI391" t="e">
            <v>#REF!</v>
          </cell>
          <cell r="AL391" t="e">
            <v>#REF!</v>
          </cell>
          <cell r="AM391" t="e">
            <v>#REF!</v>
          </cell>
          <cell r="AO391">
            <v>300000</v>
          </cell>
        </row>
        <row r="392">
          <cell r="B392" t="str">
            <v>Tæ phôc vô, cÊp d­ìng</v>
          </cell>
          <cell r="Y392" t="str">
            <v>Kh«ng</v>
          </cell>
          <cell r="AI392">
            <v>707600</v>
          </cell>
          <cell r="AL392">
            <v>707600</v>
          </cell>
          <cell r="AM392">
            <v>707600</v>
          </cell>
        </row>
        <row r="393">
          <cell r="B393" t="str">
            <v>NguyÔn Hå §ång</v>
          </cell>
          <cell r="C393" t="str">
            <v>CÊp d­ìng</v>
          </cell>
          <cell r="D393" t="str">
            <v>NH</v>
          </cell>
          <cell r="E393" t="str">
            <v>NH</v>
          </cell>
          <cell r="J393">
            <v>38018</v>
          </cell>
          <cell r="K393" t="str">
            <v>SC</v>
          </cell>
          <cell r="R393" t="str">
            <v>CC Næ m×n</v>
          </cell>
          <cell r="S393" t="str">
            <v xml:space="preserve">Lao ®éng phæ th«ng </v>
          </cell>
          <cell r="U393" t="str">
            <v>HËu Thµnh - Yªn Thµnh - NghÖ An</v>
          </cell>
          <cell r="V393" t="str">
            <v>HËu Thµnh - Yªn Thµnh - NghÖ An</v>
          </cell>
          <cell r="W393" t="str">
            <v>XL A V­¬ng</v>
          </cell>
          <cell r="Y393" t="str">
            <v>Kh«ng</v>
          </cell>
          <cell r="AI393">
            <v>342200</v>
          </cell>
          <cell r="AL393">
            <v>100000</v>
          </cell>
          <cell r="AM393">
            <v>342200</v>
          </cell>
          <cell r="AO393">
            <v>100000</v>
          </cell>
        </row>
        <row r="394">
          <cell r="B394" t="str">
            <v>Hå Xu©n Lùc</v>
          </cell>
          <cell r="C394" t="str">
            <v>CÊp d­ìng</v>
          </cell>
          <cell r="D394" t="str">
            <v>NH</v>
          </cell>
          <cell r="E394" t="str">
            <v>NH</v>
          </cell>
          <cell r="J394">
            <v>37834</v>
          </cell>
          <cell r="K394" t="str">
            <v>L§PT</v>
          </cell>
          <cell r="L394">
            <v>1.18</v>
          </cell>
          <cell r="M394">
            <v>3</v>
          </cell>
          <cell r="N394">
            <v>6</v>
          </cell>
          <cell r="O394" t="str">
            <v>L-DN</v>
          </cell>
          <cell r="P394">
            <v>2003</v>
          </cell>
          <cell r="R394" t="str">
            <v>Lao ®éng phæ th«ng</v>
          </cell>
          <cell r="S394" t="str">
            <v xml:space="preserve">Lao ®éng phæ th«ng </v>
          </cell>
          <cell r="U394" t="str">
            <v>Quúnh DÞ - Quúnh L­u - NghÖ An</v>
          </cell>
          <cell r="V394" t="str">
            <v>Quúnh DÞ - Quúnh L­u - NghÖ An</v>
          </cell>
          <cell r="W394" t="str">
            <v>XL A V­¬ng</v>
          </cell>
          <cell r="Y394" t="str">
            <v>Kh«ng</v>
          </cell>
          <cell r="AI394">
            <v>0</v>
          </cell>
          <cell r="AL394">
            <v>0</v>
          </cell>
          <cell r="AM394">
            <v>0</v>
          </cell>
          <cell r="AO394">
            <v>100000</v>
          </cell>
        </row>
        <row r="395">
          <cell r="B395" t="str">
            <v>Ng« §×nh MËn</v>
          </cell>
          <cell r="C395" t="str">
            <v>CÊp d­ìng</v>
          </cell>
          <cell r="D395" t="str">
            <v>NH</v>
          </cell>
          <cell r="E395" t="str">
            <v>NH</v>
          </cell>
          <cell r="J395">
            <v>36586</v>
          </cell>
          <cell r="K395" t="str">
            <v>L§PT</v>
          </cell>
          <cell r="L395">
            <v>1.0900000000000001</v>
          </cell>
          <cell r="M395">
            <v>2</v>
          </cell>
          <cell r="N395">
            <v>6</v>
          </cell>
          <cell r="O395" t="str">
            <v>L-DN</v>
          </cell>
          <cell r="P395">
            <v>2003</v>
          </cell>
          <cell r="R395" t="str">
            <v>Lao ®éng phæ th«ng</v>
          </cell>
          <cell r="S395" t="str">
            <v xml:space="preserve">Lao ®éng phæ th«ng </v>
          </cell>
          <cell r="U395" t="str">
            <v>DiÔn Yªn - DiÔn Ch©u - NghÖ An</v>
          </cell>
          <cell r="V395" t="str">
            <v>DiÔn Yªn - DiÔn Ch©u - NghÖ An</v>
          </cell>
          <cell r="W395" t="str">
            <v>XL A V­¬ng</v>
          </cell>
          <cell r="AO395">
            <v>100000</v>
          </cell>
        </row>
        <row r="396">
          <cell r="B396" t="str">
            <v>NguyÔn TiÕn Hoµn</v>
          </cell>
          <cell r="C396" t="str">
            <v>CÊp d­ìng</v>
          </cell>
          <cell r="D396" t="str">
            <v>NH</v>
          </cell>
          <cell r="E396" t="str">
            <v>NH</v>
          </cell>
          <cell r="J396" t="str">
            <v>11-04</v>
          </cell>
          <cell r="K396" t="str">
            <v>L§PT</v>
          </cell>
          <cell r="L396">
            <v>1.35</v>
          </cell>
          <cell r="M396">
            <v>1</v>
          </cell>
          <cell r="N396">
            <v>1</v>
          </cell>
          <cell r="O396" t="str">
            <v>A6</v>
          </cell>
          <cell r="P396">
            <v>2004</v>
          </cell>
          <cell r="R396" t="str">
            <v>Lao ®éng phæ th«ng</v>
          </cell>
          <cell r="S396" t="str">
            <v xml:space="preserve">Lao ®éng phæ th«ng </v>
          </cell>
          <cell r="U396" t="str">
            <v>Quúnh Léc - Quúnh L­u - NghÖ An</v>
          </cell>
          <cell r="V396" t="str">
            <v>Quúnh Léc - Quúnh L­u - NghÖ An</v>
          </cell>
          <cell r="W396" t="str">
            <v>XL A V­¬ng</v>
          </cell>
          <cell r="AO396">
            <v>100000</v>
          </cell>
        </row>
        <row r="397">
          <cell r="B397" t="str">
            <v>Hå Sü T©m</v>
          </cell>
          <cell r="C397" t="str">
            <v>CÊp d­ìng</v>
          </cell>
          <cell r="D397" t="str">
            <v>NH</v>
          </cell>
          <cell r="E397" t="str">
            <v>NH</v>
          </cell>
          <cell r="J397" t="str">
            <v>11-04</v>
          </cell>
          <cell r="K397" t="str">
            <v>L§PT</v>
          </cell>
          <cell r="L397">
            <v>1.35</v>
          </cell>
          <cell r="M397">
            <v>1</v>
          </cell>
          <cell r="N397">
            <v>1</v>
          </cell>
          <cell r="O397" t="str">
            <v>A6</v>
          </cell>
          <cell r="P397">
            <v>2004</v>
          </cell>
          <cell r="R397" t="str">
            <v>Lao ®éng phæ th«ng</v>
          </cell>
          <cell r="S397" t="str">
            <v xml:space="preserve">Lao ®éng phæ th«ng </v>
          </cell>
          <cell r="U397" t="str">
            <v>Quúnh DÞ - Quúnh L­u - NghÖ An</v>
          </cell>
          <cell r="V397" t="str">
            <v>Quúnh DÞ - Quúnh L­u - NghÖ An</v>
          </cell>
          <cell r="W397" t="str">
            <v>XL A V­¬ng</v>
          </cell>
          <cell r="AO397">
            <v>100000</v>
          </cell>
        </row>
        <row r="398">
          <cell r="B398" t="str">
            <v>Lª V¨n Yªn</v>
          </cell>
          <cell r="C398" t="str">
            <v>CÊp d­ìng</v>
          </cell>
          <cell r="D398" t="str">
            <v>NH</v>
          </cell>
          <cell r="E398" t="str">
            <v>NH</v>
          </cell>
          <cell r="J398">
            <v>38018</v>
          </cell>
          <cell r="K398" t="str">
            <v>L§PT</v>
          </cell>
          <cell r="L398">
            <v>1.35</v>
          </cell>
          <cell r="M398">
            <v>1</v>
          </cell>
          <cell r="N398">
            <v>1</v>
          </cell>
          <cell r="O398" t="str">
            <v>A6</v>
          </cell>
          <cell r="P398">
            <v>2004</v>
          </cell>
          <cell r="R398" t="str">
            <v>Lao ®éng phæ th«ng</v>
          </cell>
          <cell r="S398" t="str">
            <v xml:space="preserve">Lao ®éng phæ th«ng </v>
          </cell>
          <cell r="U398" t="str">
            <v xml:space="preserve">§ång QuÕ - LËp Th¹ch - VÜnh Phóc </v>
          </cell>
          <cell r="V398" t="str">
            <v xml:space="preserve">§ång QuÕ - LËp Th¹ch - VÜnh Phóc </v>
          </cell>
          <cell r="W398" t="str">
            <v>XL A V­ong</v>
          </cell>
          <cell r="AO398">
            <v>100000</v>
          </cell>
        </row>
        <row r="399">
          <cell r="B399" t="str">
            <v>Tr­¬ng ChÝ Thµnh</v>
          </cell>
          <cell r="C399" t="str">
            <v>CÊp d­ìng</v>
          </cell>
          <cell r="D399" t="str">
            <v>NH</v>
          </cell>
          <cell r="E399" t="str">
            <v>NH</v>
          </cell>
          <cell r="J399">
            <v>36586</v>
          </cell>
          <cell r="K399" t="str">
            <v>L§PT</v>
          </cell>
          <cell r="L399">
            <v>1.35</v>
          </cell>
          <cell r="M399">
            <v>1</v>
          </cell>
          <cell r="N399">
            <v>1</v>
          </cell>
          <cell r="O399" t="str">
            <v>A6</v>
          </cell>
          <cell r="P399">
            <v>2003</v>
          </cell>
          <cell r="R399" t="str">
            <v>Lao ®éng phæ th«ng</v>
          </cell>
          <cell r="S399" t="str">
            <v xml:space="preserve">Lao ®éng phæ th«ng </v>
          </cell>
          <cell r="U399" t="str">
            <v>ThÞ trÊn E§R¨ng - §¾c L¾c</v>
          </cell>
          <cell r="V399" t="str">
            <v>ThÞ trÊn E§R¨ng - §¾c L¾c</v>
          </cell>
          <cell r="W399" t="str">
            <v>XL A V­¬ng</v>
          </cell>
          <cell r="Y399" t="str">
            <v>Kh«ng</v>
          </cell>
          <cell r="AI399">
            <v>316100</v>
          </cell>
          <cell r="AL399">
            <v>100000</v>
          </cell>
          <cell r="AM399">
            <v>316100</v>
          </cell>
          <cell r="AO399">
            <v>100000</v>
          </cell>
        </row>
        <row r="400">
          <cell r="B400" t="str">
            <v>Ph¹m V¨n C¸t</v>
          </cell>
          <cell r="C400" t="str">
            <v>CÊp d­ìng</v>
          </cell>
          <cell r="D400" t="str">
            <v>NH</v>
          </cell>
          <cell r="E400" t="str">
            <v>NH</v>
          </cell>
          <cell r="J400">
            <v>38018</v>
          </cell>
          <cell r="K400" t="str">
            <v>L§PT</v>
          </cell>
          <cell r="L400">
            <v>1.35</v>
          </cell>
          <cell r="M400">
            <v>1</v>
          </cell>
          <cell r="N400">
            <v>1</v>
          </cell>
          <cell r="O400" t="str">
            <v>A6</v>
          </cell>
          <cell r="P400">
            <v>2004</v>
          </cell>
          <cell r="R400" t="str">
            <v>Lao ®éng phæ th«ng</v>
          </cell>
          <cell r="S400" t="str">
            <v xml:space="preserve">Lao ®éng phæ th«ng </v>
          </cell>
          <cell r="U400" t="str">
            <v>H­ng Xu©n - H­ng Nguyªn - NghÖ An</v>
          </cell>
          <cell r="V400" t="str">
            <v>H­ng Xu©n - H­ng Nguyªn - NghÖ An</v>
          </cell>
          <cell r="W400" t="str">
            <v>XL A V­¬ng</v>
          </cell>
          <cell r="Y400" t="str">
            <v>Kh«ng</v>
          </cell>
          <cell r="AI400">
            <v>391500</v>
          </cell>
          <cell r="AL400">
            <v>100000</v>
          </cell>
          <cell r="AM400">
            <v>391500</v>
          </cell>
          <cell r="AO400">
            <v>100000</v>
          </cell>
        </row>
        <row r="401">
          <cell r="B401" t="str">
            <v>NguyÔn V¨n H¶i</v>
          </cell>
          <cell r="C401" t="str">
            <v>C«ng nh©n</v>
          </cell>
          <cell r="D401" t="str">
            <v>NH</v>
          </cell>
          <cell r="E401" t="str">
            <v>NH</v>
          </cell>
          <cell r="J401">
            <v>38018</v>
          </cell>
          <cell r="K401" t="str">
            <v>L§PT</v>
          </cell>
          <cell r="L401">
            <v>1.35</v>
          </cell>
          <cell r="M401">
            <v>1</v>
          </cell>
          <cell r="N401">
            <v>1</v>
          </cell>
          <cell r="O401" t="str">
            <v>A6</v>
          </cell>
          <cell r="P401">
            <v>2004</v>
          </cell>
          <cell r="R401" t="str">
            <v>Lao ®éng phæ th«ng</v>
          </cell>
          <cell r="S401" t="str">
            <v xml:space="preserve">Lao ®éng phæ th«ng </v>
          </cell>
          <cell r="U401" t="str">
            <v>H­ng TiÕn - H­ng Nguyªn - NghÖ An</v>
          </cell>
          <cell r="V401" t="str">
            <v>H­ng TiÕn - H­ng Nguyªn - NghÖ An</v>
          </cell>
          <cell r="W401" t="str">
            <v>XL A V­¬ng</v>
          </cell>
          <cell r="AO401">
            <v>100000</v>
          </cell>
        </row>
        <row r="402">
          <cell r="B402" t="str">
            <v>C«ng vô- Phôc vô - B vÖ</v>
          </cell>
        </row>
        <row r="403">
          <cell r="B403" t="str">
            <v>TrÇn V¨n Thµnh</v>
          </cell>
          <cell r="C403" t="str">
            <v>Phôc vô</v>
          </cell>
          <cell r="D403" t="str">
            <v>NH</v>
          </cell>
          <cell r="E403" t="str">
            <v>NH</v>
          </cell>
          <cell r="J403">
            <v>38043</v>
          </cell>
          <cell r="K403" t="str">
            <v>L§PT</v>
          </cell>
          <cell r="L403">
            <v>1.35</v>
          </cell>
          <cell r="M403">
            <v>1</v>
          </cell>
          <cell r="N403">
            <v>1</v>
          </cell>
          <cell r="O403" t="str">
            <v>A.6</v>
          </cell>
          <cell r="P403">
            <v>2004</v>
          </cell>
          <cell r="R403" t="str">
            <v>Lao ®éng phæ th«ng</v>
          </cell>
          <cell r="S403" t="str">
            <v xml:space="preserve">Lao ®éng phæ th«ng </v>
          </cell>
          <cell r="U403" t="str">
            <v>H­ng Xu©n - H­ng Nguyªn - NghÖ An</v>
          </cell>
          <cell r="V403" t="str">
            <v>H­ng Xu©n - H­ng Nguyªn - NghÖ An</v>
          </cell>
          <cell r="W403" t="str">
            <v>XL A V­¬ng</v>
          </cell>
          <cell r="AO403">
            <v>100000</v>
          </cell>
        </row>
        <row r="404">
          <cell r="B404" t="str">
            <v>Ph¹m V¨n Ngäc</v>
          </cell>
          <cell r="C404" t="str">
            <v>Thî méc</v>
          </cell>
          <cell r="D404" t="str">
            <v>NH</v>
          </cell>
          <cell r="E404" t="str">
            <v>NH</v>
          </cell>
          <cell r="J404">
            <v>37834</v>
          </cell>
          <cell r="K404" t="str">
            <v>L§PT</v>
          </cell>
          <cell r="L404">
            <v>1.35</v>
          </cell>
          <cell r="M404">
            <v>1</v>
          </cell>
          <cell r="N404">
            <v>1</v>
          </cell>
          <cell r="O404" t="str">
            <v>A.6</v>
          </cell>
          <cell r="P404">
            <v>2003</v>
          </cell>
          <cell r="R404" t="str">
            <v>Thî méc</v>
          </cell>
          <cell r="S404" t="str">
            <v xml:space="preserve">Lao ®éng phæ th«ng </v>
          </cell>
          <cell r="U404" t="str">
            <v>H­ng Xu©n - H­ng Nguyªn - NghÖ An</v>
          </cell>
          <cell r="V404" t="str">
            <v>H­ng Xu©n - H­ng Nguyªn - NghÖ An</v>
          </cell>
          <cell r="W404" t="str">
            <v>XL A V­¬ng</v>
          </cell>
          <cell r="Y404" t="str">
            <v>Kh«ng</v>
          </cell>
          <cell r="AI404">
            <v>391500</v>
          </cell>
          <cell r="AL404">
            <v>100000</v>
          </cell>
          <cell r="AM404">
            <v>391500</v>
          </cell>
          <cell r="AO404">
            <v>100000</v>
          </cell>
        </row>
        <row r="405">
          <cell r="B405" t="str">
            <v>NguyÔn H÷u Tr×nh</v>
          </cell>
          <cell r="C405" t="str">
            <v>Thî méc</v>
          </cell>
          <cell r="D405" t="str">
            <v>NH</v>
          </cell>
          <cell r="E405" t="str">
            <v>NH</v>
          </cell>
          <cell r="J405">
            <v>38018</v>
          </cell>
          <cell r="K405" t="str">
            <v>L§PT</v>
          </cell>
          <cell r="L405">
            <v>1.35</v>
          </cell>
          <cell r="M405">
            <v>1</v>
          </cell>
          <cell r="N405">
            <v>1</v>
          </cell>
          <cell r="O405" t="str">
            <v>A.6</v>
          </cell>
          <cell r="P405">
            <v>2004</v>
          </cell>
          <cell r="R405" t="str">
            <v>Thî méc</v>
          </cell>
          <cell r="S405" t="str">
            <v xml:space="preserve">Lao ®éng phæ th«ng </v>
          </cell>
          <cell r="U405" t="str">
            <v>NghÜa H­ng - NghÜa §µn - NghÖ An</v>
          </cell>
          <cell r="V405" t="str">
            <v>NghÜa H­ng - NghÜa §µn - NghÖ An</v>
          </cell>
          <cell r="W405" t="str">
            <v>XL A V­¬ng</v>
          </cell>
          <cell r="AO405">
            <v>100000</v>
          </cell>
        </row>
        <row r="406">
          <cell r="B406" t="str">
            <v>TrÇn Minh Thøc</v>
          </cell>
          <cell r="C406" t="str">
            <v>B¶o vÖ</v>
          </cell>
          <cell r="D406" t="str">
            <v>NH</v>
          </cell>
          <cell r="E406" t="str">
            <v>NH</v>
          </cell>
          <cell r="J406" t="str">
            <v>02-01</v>
          </cell>
          <cell r="K406" t="str">
            <v>L§PT</v>
          </cell>
          <cell r="L406">
            <v>1.35</v>
          </cell>
          <cell r="M406">
            <v>1</v>
          </cell>
          <cell r="N406">
            <v>1</v>
          </cell>
          <cell r="O406" t="str">
            <v>A.6</v>
          </cell>
          <cell r="P406">
            <v>2003</v>
          </cell>
          <cell r="R406" t="str">
            <v>Lao ®éng phæ th«ng</v>
          </cell>
          <cell r="S406" t="str">
            <v xml:space="preserve">Lao ®éng phæ th«ng </v>
          </cell>
          <cell r="U406" t="str">
            <v>Xu©n Hoµ - Xu©n Tr­êng - Nam §Þnh</v>
          </cell>
          <cell r="V406" t="str">
            <v>Xu©n Hoµ - Xu©n Tr­êng - Nam §Þnh</v>
          </cell>
          <cell r="W406" t="str">
            <v>XL A V­¬ng</v>
          </cell>
          <cell r="AO406">
            <v>100000</v>
          </cell>
        </row>
        <row r="407">
          <cell r="B407" t="str">
            <v>NguyÔn TiÕn Nam</v>
          </cell>
          <cell r="C407" t="str">
            <v>B¶o vÖ</v>
          </cell>
          <cell r="D407" t="str">
            <v>NH</v>
          </cell>
          <cell r="E407" t="str">
            <v>NH</v>
          </cell>
          <cell r="J407">
            <v>38018</v>
          </cell>
          <cell r="K407" t="str">
            <v>L§PT</v>
          </cell>
          <cell r="L407">
            <v>1.35</v>
          </cell>
          <cell r="M407">
            <v>1</v>
          </cell>
          <cell r="N407">
            <v>1</v>
          </cell>
          <cell r="O407" t="str">
            <v>A.6</v>
          </cell>
          <cell r="P407">
            <v>2004</v>
          </cell>
          <cell r="R407" t="str">
            <v>Lao ®éng phæ th«ng</v>
          </cell>
          <cell r="S407" t="str">
            <v xml:space="preserve">Lao ®éng phæ th«ng </v>
          </cell>
          <cell r="U407" t="str">
            <v>Quúnh Léc - Quúnh L­u - NghÖ An</v>
          </cell>
          <cell r="V407" t="str">
            <v>Quúnh Léc - Quúnh L­u - NghÖ An</v>
          </cell>
          <cell r="W407" t="str">
            <v>BM A V­¬ng</v>
          </cell>
          <cell r="Y407" t="str">
            <v>Kh«ng</v>
          </cell>
          <cell r="AI407">
            <v>391500</v>
          </cell>
          <cell r="AL407">
            <v>391500</v>
          </cell>
          <cell r="AM407">
            <v>391500</v>
          </cell>
          <cell r="AO407">
            <v>100000</v>
          </cell>
        </row>
        <row r="408">
          <cell r="B408" t="str">
            <v>NguyÔn V¨n Tr­¬ng</v>
          </cell>
          <cell r="C408" t="str">
            <v>B¶o vÖ</v>
          </cell>
          <cell r="D408" t="str">
            <v>NH</v>
          </cell>
          <cell r="E408" t="str">
            <v>NH</v>
          </cell>
          <cell r="J408">
            <v>38018</v>
          </cell>
          <cell r="K408" t="str">
            <v>L§PT</v>
          </cell>
          <cell r="L408">
            <v>1.35</v>
          </cell>
          <cell r="M408">
            <v>1</v>
          </cell>
          <cell r="N408">
            <v>1</v>
          </cell>
          <cell r="O408" t="str">
            <v>A.6</v>
          </cell>
          <cell r="P408">
            <v>2004</v>
          </cell>
          <cell r="R408" t="str">
            <v>Lao ®éng phæ th«ng</v>
          </cell>
          <cell r="S408" t="str">
            <v xml:space="preserve">Lao ®éng phæ th«ng </v>
          </cell>
          <cell r="U408" t="str">
            <v>Quúnh DÞ - Quúnh L­u - NghÖ An</v>
          </cell>
          <cell r="V408" t="str">
            <v>Quúnh DÞ - Quúnh L­u - NghÖ An</v>
          </cell>
          <cell r="W408" t="str">
            <v>XL A V­¬ng</v>
          </cell>
          <cell r="AO408">
            <v>100000</v>
          </cell>
        </row>
        <row r="409">
          <cell r="B409" t="str">
            <v>Lª §×nh Ph­¬ng</v>
          </cell>
          <cell r="C409" t="str">
            <v xml:space="preserve">L¸i m¸y </v>
          </cell>
          <cell r="D409" t="str">
            <v>NH</v>
          </cell>
          <cell r="E409" t="str">
            <v>NH</v>
          </cell>
          <cell r="J409" t="str">
            <v>12-04</v>
          </cell>
          <cell r="K409" t="str">
            <v>SC</v>
          </cell>
          <cell r="L409">
            <v>1.72</v>
          </cell>
          <cell r="P409">
            <v>2004</v>
          </cell>
          <cell r="R409" t="str">
            <v>L¸i m¸y xóc</v>
          </cell>
          <cell r="S409" t="str">
            <v>THGTVT MiÒn Trung</v>
          </cell>
          <cell r="T409">
            <v>2004</v>
          </cell>
          <cell r="U409" t="str">
            <v>HËu Thµnh - Yªn Thµnh - NhÖ An</v>
          </cell>
          <cell r="V409" t="str">
            <v>HËu Thµnh - Yªn Thµnh - NhÖ An</v>
          </cell>
          <cell r="AO409">
            <v>100000</v>
          </cell>
        </row>
        <row r="410">
          <cell r="B410" t="str">
            <v>NguyÔn TiÕn KiÖn</v>
          </cell>
          <cell r="C410" t="str">
            <v>L¸i xe</v>
          </cell>
          <cell r="E410" t="str">
            <v>NH</v>
          </cell>
          <cell r="J410" t="str">
            <v>12-04</v>
          </cell>
          <cell r="AO410">
            <v>100000</v>
          </cell>
        </row>
        <row r="411">
          <cell r="B411" t="str">
            <v>Lª V¨n Bang</v>
          </cell>
          <cell r="C411" t="str">
            <v>C«ng nh©n</v>
          </cell>
          <cell r="E411" t="str">
            <v>NH</v>
          </cell>
          <cell r="J411" t="str">
            <v>12-04</v>
          </cell>
          <cell r="AO411">
            <v>100000</v>
          </cell>
        </row>
        <row r="412">
          <cell r="B412" t="str">
            <v xml:space="preserve">Hoµng Xu©n Hoµ </v>
          </cell>
          <cell r="C412" t="str">
            <v>L¸i xe</v>
          </cell>
          <cell r="E412" t="str">
            <v>NH</v>
          </cell>
          <cell r="J412" t="str">
            <v>12-04</v>
          </cell>
          <cell r="AO412">
            <v>100000</v>
          </cell>
        </row>
        <row r="413">
          <cell r="B413" t="str">
            <v>TrÇn §×nh Quý</v>
          </cell>
          <cell r="C413" t="str">
            <v>L¸i xe</v>
          </cell>
          <cell r="E413" t="str">
            <v>NH</v>
          </cell>
          <cell r="J413" t="str">
            <v>12-04</v>
          </cell>
          <cell r="AO413">
            <v>100000</v>
          </cell>
        </row>
        <row r="414">
          <cell r="AO414">
            <v>10300000</v>
          </cell>
        </row>
        <row r="416">
          <cell r="B416" t="str">
            <v xml:space="preserve">NguyÔn §øc ThÞnh </v>
          </cell>
          <cell r="C416" t="str">
            <v>ChØ huy tr­ëng</v>
          </cell>
          <cell r="D416" t="str">
            <v>SQ</v>
          </cell>
          <cell r="E416" t="str">
            <v>1//</v>
          </cell>
          <cell r="F416" t="str">
            <v>BHXH</v>
          </cell>
          <cell r="H416" t="str">
            <v>BHXH</v>
          </cell>
          <cell r="I416" t="str">
            <v>10-83</v>
          </cell>
          <cell r="J416">
            <v>35034</v>
          </cell>
          <cell r="K416" t="str">
            <v>§H</v>
          </cell>
          <cell r="L416">
            <v>5.05</v>
          </cell>
          <cell r="P416">
            <v>2004</v>
          </cell>
          <cell r="R416" t="str">
            <v>KS C«ng tr×nh</v>
          </cell>
          <cell r="S416" t="str">
            <v>HV Kü thuËt QS</v>
          </cell>
          <cell r="T416" t="str">
            <v>1986</v>
          </cell>
          <cell r="U416" t="str">
            <v>Thanh H­¬ng - Thanh Liªn - Hµ Nam</v>
          </cell>
          <cell r="V416" t="str">
            <v>Lª Ch©n - H¶i Phßng</v>
          </cell>
          <cell r="AI416">
            <v>0</v>
          </cell>
          <cell r="AM416">
            <v>0</v>
          </cell>
          <cell r="AO416">
            <v>1500000</v>
          </cell>
        </row>
        <row r="417">
          <cell r="AI417">
            <v>0</v>
          </cell>
          <cell r="AL417" t="e">
            <v>#REF!</v>
          </cell>
          <cell r="AM417" t="e">
            <v>#REF!</v>
          </cell>
        </row>
        <row r="418">
          <cell r="B418" t="str">
            <v>Lª §¨ng Thµ</v>
          </cell>
          <cell r="C418" t="str">
            <v xml:space="preserve">CH tr­ëng CT </v>
          </cell>
          <cell r="D418" t="str">
            <v>SQ</v>
          </cell>
          <cell r="E418" t="str">
            <v>2//</v>
          </cell>
          <cell r="F418" t="str">
            <v>BHXH</v>
          </cell>
          <cell r="H418" t="str">
            <v>BHXH</v>
          </cell>
          <cell r="I418" t="str">
            <v>10-77</v>
          </cell>
          <cell r="J418">
            <v>37622</v>
          </cell>
          <cell r="K418" t="str">
            <v>C§</v>
          </cell>
          <cell r="L418">
            <v>5.6</v>
          </cell>
          <cell r="R418" t="str">
            <v>TC Xe m¸y</v>
          </cell>
          <cell r="S418" t="str">
            <v>SQ C«ng binh</v>
          </cell>
          <cell r="T418">
            <v>1982</v>
          </cell>
          <cell r="U418" t="str">
            <v>Cæ Loa - §«ng Anh - Hµ Néi</v>
          </cell>
          <cell r="V418" t="str">
            <v>102 §èc Ng÷ - Cèng VÞ - Ba ®×nh - HN</v>
          </cell>
          <cell r="W418" t="str">
            <v>XL A V­¬ng</v>
          </cell>
          <cell r="AI418">
            <v>1624000</v>
          </cell>
          <cell r="AJ418">
            <v>422240</v>
          </cell>
          <cell r="AK418">
            <v>87000</v>
          </cell>
          <cell r="AL418">
            <v>2133240</v>
          </cell>
          <cell r="AM418">
            <v>2133240</v>
          </cell>
          <cell r="AO418">
            <v>1000000</v>
          </cell>
        </row>
        <row r="419">
          <cell r="W419" t="str">
            <v>§ª CS DQ</v>
          </cell>
          <cell r="AI419" t="e">
            <v>#REF!</v>
          </cell>
          <cell r="AL419" t="e">
            <v>#REF!</v>
          </cell>
          <cell r="AM419" t="e">
            <v>#REF!</v>
          </cell>
        </row>
        <row r="420">
          <cell r="B420" t="str">
            <v>NguyÔn V¨n §µo</v>
          </cell>
          <cell r="C420" t="str">
            <v>PT Hµnh chÝnh</v>
          </cell>
          <cell r="D420" t="str">
            <v>NH</v>
          </cell>
          <cell r="E420" t="str">
            <v>CTH</v>
          </cell>
          <cell r="J420">
            <v>36281</v>
          </cell>
          <cell r="K420" t="str">
            <v>L§PT</v>
          </cell>
          <cell r="L420">
            <v>1.58</v>
          </cell>
          <cell r="M420">
            <v>2</v>
          </cell>
          <cell r="N420">
            <v>5</v>
          </cell>
          <cell r="O420" t="str">
            <v>L-DN</v>
          </cell>
          <cell r="P420">
            <v>2004</v>
          </cell>
          <cell r="R420" t="str">
            <v>SQ Biªn phßng</v>
          </cell>
          <cell r="U420" t="str">
            <v>Nghi Hîp - Nghi Léc - NghÖ An</v>
          </cell>
          <cell r="V420" t="str">
            <v>Nghi ThuËn - Nghi Léc - NghÖ An</v>
          </cell>
          <cell r="W420" t="str">
            <v>XL A V­¬ng</v>
          </cell>
          <cell r="AI420">
            <v>458200</v>
          </cell>
          <cell r="AL420">
            <v>458200</v>
          </cell>
          <cell r="AM420">
            <v>458200</v>
          </cell>
          <cell r="AO420">
            <v>300000</v>
          </cell>
        </row>
        <row r="421">
          <cell r="B421" t="str">
            <v>TrÇn Quang Tuynh</v>
          </cell>
          <cell r="C421" t="str">
            <v>Qu¶n lý HC</v>
          </cell>
          <cell r="D421" t="str">
            <v>NH</v>
          </cell>
          <cell r="E421" t="str">
            <v>CTH</v>
          </cell>
          <cell r="G421">
            <v>6600394414</v>
          </cell>
          <cell r="J421">
            <v>35765</v>
          </cell>
          <cell r="K421" t="str">
            <v>TC</v>
          </cell>
          <cell r="L421">
            <v>1.94</v>
          </cell>
          <cell r="M421">
            <v>5</v>
          </cell>
          <cell r="N421">
            <v>4</v>
          </cell>
          <cell r="O421" t="str">
            <v>L-DN</v>
          </cell>
          <cell r="P421">
            <v>2004</v>
          </cell>
          <cell r="R421" t="str">
            <v>Qu¶n lý HC</v>
          </cell>
          <cell r="S421" t="str">
            <v>SQ C«ng binh</v>
          </cell>
          <cell r="T421" t="str">
            <v>1982</v>
          </cell>
          <cell r="U421" t="str">
            <v>§×nh Cao - Phï cõ - H­ng Yªn</v>
          </cell>
          <cell r="V421" t="str">
            <v>§×nh Cao - Phï cõ - H­ng Yªn</v>
          </cell>
          <cell r="W421" t="str">
            <v>§ª CS DQ</v>
          </cell>
          <cell r="AI421">
            <v>490100</v>
          </cell>
          <cell r="AL421">
            <v>490100</v>
          </cell>
          <cell r="AM421">
            <v>490100</v>
          </cell>
          <cell r="AO421">
            <v>300000</v>
          </cell>
        </row>
        <row r="422">
          <cell r="B422" t="str">
            <v>Ph¹m V¨n Th¾ng</v>
          </cell>
          <cell r="C422" t="str">
            <v>Tæ tr­ëng B¶o vÖ</v>
          </cell>
          <cell r="D422" t="str">
            <v>NH</v>
          </cell>
          <cell r="E422" t="str">
            <v>NH</v>
          </cell>
          <cell r="J422" t="str">
            <v>03-00</v>
          </cell>
          <cell r="K422" t="str">
            <v>L§PT</v>
          </cell>
          <cell r="L422">
            <v>1.18</v>
          </cell>
          <cell r="P422">
            <v>2000</v>
          </cell>
          <cell r="R422" t="str">
            <v>Lao ®éng phæ th«ng</v>
          </cell>
          <cell r="U422" t="str">
            <v>H­ng X¸ - H­ng Nguyªn - NghÖ An</v>
          </cell>
          <cell r="V422" t="str">
            <v>H­ng X¸ - H­ng Nguyªn - NghÖ An</v>
          </cell>
          <cell r="AO422">
            <v>100000</v>
          </cell>
        </row>
        <row r="423">
          <cell r="B423" t="str">
            <v>Ph¹m Do·n Häc</v>
          </cell>
          <cell r="C423" t="str">
            <v xml:space="preserve">NV B¶o vÖ </v>
          </cell>
          <cell r="D423" t="str">
            <v>NH</v>
          </cell>
          <cell r="E423" t="str">
            <v>NH</v>
          </cell>
          <cell r="J423" t="str">
            <v>09-01</v>
          </cell>
          <cell r="K423" t="str">
            <v>L§PT</v>
          </cell>
          <cell r="L423">
            <v>1.18</v>
          </cell>
          <cell r="R423" t="str">
            <v>Bé ®é phôc viªn</v>
          </cell>
          <cell r="U423" t="str">
            <v>Tßng B¹t - ba V× - Hµ T©y</v>
          </cell>
          <cell r="V423" t="str">
            <v>Hµ L©m - §a Hoai - L©m §ång</v>
          </cell>
          <cell r="AO423">
            <v>100000</v>
          </cell>
        </row>
        <row r="424">
          <cell r="W424" t="str">
            <v>§ª CS DQ</v>
          </cell>
          <cell r="AI424" t="e">
            <v>#REF!</v>
          </cell>
          <cell r="AL424" t="e">
            <v>#REF!</v>
          </cell>
          <cell r="AM424" t="e">
            <v>#REF!</v>
          </cell>
        </row>
        <row r="425">
          <cell r="B425" t="str">
            <v>Ng« V¨n Bé</v>
          </cell>
          <cell r="C425" t="str">
            <v>Y sÜ</v>
          </cell>
          <cell r="D425" t="str">
            <v>DH</v>
          </cell>
          <cell r="E425" t="str">
            <v>KTH</v>
          </cell>
          <cell r="J425" t="str">
            <v>02-02</v>
          </cell>
          <cell r="K425" t="str">
            <v>TC</v>
          </cell>
          <cell r="L425">
            <v>1.69</v>
          </cell>
          <cell r="M425">
            <v>2</v>
          </cell>
          <cell r="N425">
            <v>4</v>
          </cell>
          <cell r="O425" t="str">
            <v>L-DN</v>
          </cell>
          <cell r="P425">
            <v>2004</v>
          </cell>
          <cell r="R425" t="str">
            <v>Qu©n y</v>
          </cell>
          <cell r="S425" t="str">
            <v>Tr­êng qu©n y 1</v>
          </cell>
          <cell r="T425" t="str">
            <v>1999</v>
          </cell>
          <cell r="U425" t="str">
            <v>Mai Trung - HiÖp Hoµ - B¾c Giang</v>
          </cell>
          <cell r="W425" t="str">
            <v>B§H Dung QuÊt</v>
          </cell>
          <cell r="AI425" t="e">
            <v>#REF!</v>
          </cell>
          <cell r="AL425" t="e">
            <v>#REF!</v>
          </cell>
          <cell r="AM425" t="e">
            <v>#REF!</v>
          </cell>
          <cell r="AO425">
            <v>300000</v>
          </cell>
        </row>
        <row r="426">
          <cell r="B426" t="str">
            <v>Vò §øc H­ng</v>
          </cell>
          <cell r="C426" t="str">
            <v>NV KÕ to¸n</v>
          </cell>
          <cell r="D426" t="str">
            <v>DH</v>
          </cell>
          <cell r="E426" t="str">
            <v>KTH</v>
          </cell>
          <cell r="F426" t="str">
            <v>BHXH</v>
          </cell>
          <cell r="G426">
            <v>6602394998</v>
          </cell>
          <cell r="H426" t="str">
            <v>BHXH</v>
          </cell>
          <cell r="J426">
            <v>35004</v>
          </cell>
          <cell r="K426" t="str">
            <v>TC</v>
          </cell>
          <cell r="L426">
            <v>1.94</v>
          </cell>
          <cell r="M426">
            <v>5</v>
          </cell>
          <cell r="N426">
            <v>4</v>
          </cell>
          <cell r="O426" t="str">
            <v>L-DN</v>
          </cell>
          <cell r="P426">
            <v>2004</v>
          </cell>
          <cell r="R426" t="str">
            <v>TC KÕ to¸n</v>
          </cell>
          <cell r="S426" t="str">
            <v>TH Th­¬ng m¹i TWI</v>
          </cell>
          <cell r="U426" t="str">
            <v>Lan MÉu - Lôc Nam - B¾c Giang</v>
          </cell>
          <cell r="W426" t="str">
            <v>§ª CS DQ</v>
          </cell>
          <cell r="AI426">
            <v>391500</v>
          </cell>
          <cell r="AL426">
            <v>391500</v>
          </cell>
          <cell r="AM426">
            <v>391500</v>
          </cell>
          <cell r="AO426">
            <v>300000</v>
          </cell>
        </row>
        <row r="427">
          <cell r="W427" t="str">
            <v>§ª CS DQ</v>
          </cell>
          <cell r="AI427">
            <v>1464500</v>
          </cell>
          <cell r="AJ427">
            <v>292900</v>
          </cell>
          <cell r="AK427">
            <v>87000</v>
          </cell>
          <cell r="AL427">
            <v>1844400</v>
          </cell>
          <cell r="AM427">
            <v>1844400</v>
          </cell>
        </row>
        <row r="428">
          <cell r="B428" t="str">
            <v>NguyÔn V¨n Xøng</v>
          </cell>
          <cell r="C428" t="str">
            <v>NV KÕ to¸n</v>
          </cell>
          <cell r="D428" t="str">
            <v>DH</v>
          </cell>
          <cell r="E428" t="str">
            <v>KTH</v>
          </cell>
          <cell r="J428">
            <v>38133</v>
          </cell>
          <cell r="K428" t="str">
            <v>§H</v>
          </cell>
          <cell r="L428">
            <v>2.23</v>
          </cell>
          <cell r="O428" t="str">
            <v>L-DN</v>
          </cell>
          <cell r="P428">
            <v>2004</v>
          </cell>
          <cell r="R428" t="str">
            <v>KÕ to¸n</v>
          </cell>
          <cell r="S428" t="str">
            <v xml:space="preserve">§H Tµi chÝnh kÕ to¸n </v>
          </cell>
          <cell r="U428" t="str">
            <v xml:space="preserve">Quúnh DÞ - Quúnh L­u - NghÖ An </v>
          </cell>
          <cell r="V428" t="str">
            <v xml:space="preserve">49 T« VÜnh DiÖn - Thanh Xu©n - Hµ Néi </v>
          </cell>
          <cell r="W428" t="str">
            <v>§ª CS DQ</v>
          </cell>
          <cell r="AO428">
            <v>1000000</v>
          </cell>
        </row>
        <row r="429">
          <cell r="B429" t="str">
            <v xml:space="preserve">TrÇn §øc TiÕn </v>
          </cell>
          <cell r="C429" t="str">
            <v xml:space="preserve">KÕ To¸n </v>
          </cell>
          <cell r="D429" t="str">
            <v>DH</v>
          </cell>
          <cell r="E429" t="str">
            <v>KTH</v>
          </cell>
          <cell r="J429">
            <v>38158</v>
          </cell>
          <cell r="K429" t="str">
            <v>§H</v>
          </cell>
          <cell r="L429">
            <v>1.78</v>
          </cell>
          <cell r="O429" t="str">
            <v>L-DN</v>
          </cell>
          <cell r="P429">
            <v>2004</v>
          </cell>
          <cell r="R429" t="str">
            <v>KÕ to¸n</v>
          </cell>
          <cell r="S429" t="str">
            <v xml:space="preserve">§H Tµi chÝnh kÕ to¸n </v>
          </cell>
          <cell r="U429" t="str">
            <v xml:space="preserve">Quúnh DÞ - Quúnh L­u - NghÖ An </v>
          </cell>
          <cell r="V429" t="str">
            <v>Quúnh DÞ - Quúnh L­u - NghÖ An</v>
          </cell>
          <cell r="W429" t="str">
            <v>§ª CS DQ</v>
          </cell>
          <cell r="AO429">
            <v>300000</v>
          </cell>
        </row>
        <row r="430">
          <cell r="W430" t="str">
            <v>§ª CS DQ</v>
          </cell>
          <cell r="AI430">
            <v>0</v>
          </cell>
          <cell r="AL430">
            <v>0</v>
          </cell>
          <cell r="AM430">
            <v>0</v>
          </cell>
        </row>
        <row r="431">
          <cell r="B431" t="str">
            <v>TrÇn Quèc Hoµn</v>
          </cell>
          <cell r="C431" t="str">
            <v>N viªn thèng kª</v>
          </cell>
          <cell r="D431" t="str">
            <v>NH</v>
          </cell>
          <cell r="E431" t="str">
            <v>NH</v>
          </cell>
          <cell r="J431">
            <v>38142</v>
          </cell>
          <cell r="K431" t="str">
            <v>SC</v>
          </cell>
          <cell r="L431">
            <v>1.4</v>
          </cell>
          <cell r="P431">
            <v>2004</v>
          </cell>
          <cell r="R431" t="str">
            <v>KÕ to¸n</v>
          </cell>
          <cell r="S431" t="str">
            <v>Héi Khäc ktÕ VN</v>
          </cell>
          <cell r="T431">
            <v>2004</v>
          </cell>
          <cell r="U431" t="str">
            <v>Liªn Thµnh - Yªn Thµnh - nghÖ An</v>
          </cell>
          <cell r="V431" t="str">
            <v>T©n An - T©n Kú - NghÖ An</v>
          </cell>
          <cell r="W431" t="str">
            <v>§ª CS DQ</v>
          </cell>
          <cell r="AO431">
            <v>100000</v>
          </cell>
        </row>
        <row r="432">
          <cell r="B432" t="str">
            <v>TrÇn Nam Bé</v>
          </cell>
          <cell r="C432" t="str">
            <v>Thñ kho m×n</v>
          </cell>
          <cell r="D432" t="str">
            <v>NH</v>
          </cell>
          <cell r="E432" t="str">
            <v>CTH</v>
          </cell>
          <cell r="J432">
            <v>33664</v>
          </cell>
          <cell r="K432" t="str">
            <v>SC</v>
          </cell>
          <cell r="L432">
            <v>1.58</v>
          </cell>
          <cell r="M432">
            <v>5</v>
          </cell>
          <cell r="N432">
            <v>5</v>
          </cell>
          <cell r="O432" t="str">
            <v>L-DN</v>
          </cell>
          <cell r="P432">
            <v>2001</v>
          </cell>
          <cell r="R432" t="str">
            <v>Thî gÇm</v>
          </cell>
          <cell r="U432" t="str">
            <v>Trùc §¹o - Trùc Ninh - Nam §Þnh</v>
          </cell>
          <cell r="W432" t="str">
            <v>§ª CS DQ</v>
          </cell>
          <cell r="AI432">
            <v>0</v>
          </cell>
          <cell r="AL432">
            <v>0</v>
          </cell>
          <cell r="AM432">
            <v>0</v>
          </cell>
          <cell r="AO432">
            <v>300000</v>
          </cell>
        </row>
        <row r="433">
          <cell r="B433" t="str">
            <v>Ph¹m Quang Trung</v>
          </cell>
          <cell r="C433" t="str">
            <v>Thñ kho N.liÖu</v>
          </cell>
          <cell r="D433" t="str">
            <v>NH</v>
          </cell>
          <cell r="E433" t="str">
            <v>CTH</v>
          </cell>
          <cell r="J433">
            <v>35643</v>
          </cell>
          <cell r="K433" t="str">
            <v>SC</v>
          </cell>
          <cell r="L433">
            <v>1.82</v>
          </cell>
          <cell r="M433">
            <v>4</v>
          </cell>
          <cell r="N433">
            <v>4</v>
          </cell>
          <cell r="O433" t="str">
            <v>L-DN</v>
          </cell>
          <cell r="P433">
            <v>2001</v>
          </cell>
          <cell r="R433" t="str">
            <v>SC ChÝnh trÞ</v>
          </cell>
          <cell r="U433" t="str">
            <v>H­ng Phó - H­ng Nguyªn - NghÖ An</v>
          </cell>
          <cell r="V433" t="str">
            <v>H­ng Phó - H­ng Nguyªn - NghÖ An</v>
          </cell>
          <cell r="W433" t="str">
            <v>§ª CS DQ</v>
          </cell>
          <cell r="AI433">
            <v>458200</v>
          </cell>
          <cell r="AL433">
            <v>458200</v>
          </cell>
          <cell r="AM433">
            <v>458200</v>
          </cell>
          <cell r="AO433">
            <v>300000</v>
          </cell>
        </row>
        <row r="435">
          <cell r="B435" t="str">
            <v>NguyÔn §×nh C­êng</v>
          </cell>
          <cell r="C435" t="str">
            <v>Tr¹m phã</v>
          </cell>
          <cell r="D435" t="str">
            <v>DH</v>
          </cell>
          <cell r="E435" t="str">
            <v>KTH</v>
          </cell>
          <cell r="J435">
            <v>37469</v>
          </cell>
          <cell r="K435" t="str">
            <v>§H</v>
          </cell>
          <cell r="L435">
            <v>1.78</v>
          </cell>
          <cell r="M435">
            <v>1</v>
          </cell>
          <cell r="N435">
            <v>3</v>
          </cell>
          <cell r="O435" t="str">
            <v>L-DN</v>
          </cell>
          <cell r="P435">
            <v>2002</v>
          </cell>
          <cell r="R435" t="str">
            <v>KS m¸y x©y dùng</v>
          </cell>
          <cell r="S435" t="str">
            <v>§H Giao th«ng VT</v>
          </cell>
          <cell r="T435">
            <v>2002</v>
          </cell>
          <cell r="U435" t="str">
            <v>Th¹ch Thanh - Th¹ch Hµ - Hµ TÜnh</v>
          </cell>
          <cell r="V435" t="str">
            <v>Th¹ch Thanh - Th¹ch Hµ - Hµ TÜnh</v>
          </cell>
          <cell r="W435" t="str">
            <v>XL A V­¬ng</v>
          </cell>
          <cell r="AI435">
            <v>516200</v>
          </cell>
          <cell r="AK435">
            <v>58000</v>
          </cell>
          <cell r="AL435">
            <v>574200</v>
          </cell>
          <cell r="AM435">
            <v>574200</v>
          </cell>
          <cell r="AO435">
            <v>1000000</v>
          </cell>
        </row>
        <row r="436">
          <cell r="B436" t="str">
            <v>NguyÔn §×nh Ho¹t</v>
          </cell>
          <cell r="C436" t="str">
            <v>Thî S.ch÷a</v>
          </cell>
          <cell r="D436" t="str">
            <v>DH</v>
          </cell>
          <cell r="E436" t="str">
            <v>KTH</v>
          </cell>
          <cell r="J436">
            <v>36586</v>
          </cell>
          <cell r="K436" t="str">
            <v>TC</v>
          </cell>
          <cell r="L436">
            <v>1.92</v>
          </cell>
          <cell r="M436">
            <v>4</v>
          </cell>
          <cell r="N436">
            <v>2</v>
          </cell>
          <cell r="O436" t="str">
            <v>A.1</v>
          </cell>
          <cell r="P436">
            <v>2004</v>
          </cell>
          <cell r="R436" t="str">
            <v xml:space="preserve">Thî hµn </v>
          </cell>
          <cell r="S436" t="str">
            <v>Nhµ m¸y 120</v>
          </cell>
          <cell r="T436">
            <v>1992</v>
          </cell>
          <cell r="U436" t="str">
            <v>Kú Anh - Hµ TÜnh</v>
          </cell>
          <cell r="V436" t="str">
            <v>Tæ 55 - Ph­¬ng Mai - Hai Bµ - Hµ Néi</v>
          </cell>
          <cell r="W436" t="str">
            <v>XL A V­¬ng</v>
          </cell>
          <cell r="AI436">
            <v>556800</v>
          </cell>
          <cell r="AL436">
            <v>100000</v>
          </cell>
          <cell r="AM436">
            <v>556800</v>
          </cell>
          <cell r="AO436">
            <v>300000</v>
          </cell>
        </row>
        <row r="437">
          <cell r="B437" t="str">
            <v>Bïi Lª Kh­¬ng</v>
          </cell>
          <cell r="C437" t="str">
            <v>Thî hµn</v>
          </cell>
          <cell r="D437" t="str">
            <v>DH</v>
          </cell>
          <cell r="E437" t="str">
            <v>KTH</v>
          </cell>
          <cell r="F437" t="str">
            <v>BHXH</v>
          </cell>
          <cell r="G437">
            <v>6603395477</v>
          </cell>
          <cell r="H437" t="str">
            <v>BHXH</v>
          </cell>
          <cell r="J437">
            <v>36586</v>
          </cell>
          <cell r="K437" t="str">
            <v>TC</v>
          </cell>
          <cell r="L437">
            <v>1.92</v>
          </cell>
          <cell r="M437">
            <v>4</v>
          </cell>
          <cell r="N437">
            <v>2</v>
          </cell>
          <cell r="O437" t="str">
            <v>A.1</v>
          </cell>
          <cell r="P437">
            <v>2004</v>
          </cell>
          <cell r="R437" t="str">
            <v xml:space="preserve">Thî hµn </v>
          </cell>
          <cell r="S437" t="str">
            <v>CNKT C¬ khÝ LN</v>
          </cell>
          <cell r="T437">
            <v>1999</v>
          </cell>
          <cell r="U437" t="str">
            <v>QuÊt §éng - Th­êng TÝn - Hµ T©y</v>
          </cell>
          <cell r="V437" t="str">
            <v>QuÊt §éng - Th­êng TÝn - Hµ T©y</v>
          </cell>
          <cell r="W437" t="str">
            <v>XL A V­¬ng</v>
          </cell>
          <cell r="AI437">
            <v>556800</v>
          </cell>
          <cell r="AL437">
            <v>556800</v>
          </cell>
          <cell r="AM437">
            <v>556800</v>
          </cell>
          <cell r="AO437">
            <v>300000</v>
          </cell>
        </row>
        <row r="438">
          <cell r="B438" t="str">
            <v>Ph¹m V¨n Tïng</v>
          </cell>
          <cell r="C438" t="str">
            <v>Thî SC</v>
          </cell>
          <cell r="D438" t="str">
            <v>NH</v>
          </cell>
          <cell r="E438" t="str">
            <v>NH</v>
          </cell>
          <cell r="J438">
            <v>37926</v>
          </cell>
          <cell r="K438" t="str">
            <v>TC</v>
          </cell>
          <cell r="L438">
            <v>1.83</v>
          </cell>
          <cell r="R438" t="str">
            <v>Thî Söa ch÷a</v>
          </cell>
          <cell r="U438" t="str">
            <v>Hoµi Nh¬n - Hoµi §øc - B×nh §Þnh</v>
          </cell>
          <cell r="V438" t="str">
            <v>Hoµi Nh¬n - Hoµi §øc - B×nh §Þnh</v>
          </cell>
          <cell r="AI438">
            <v>530700</v>
          </cell>
          <cell r="AL438">
            <v>100000</v>
          </cell>
          <cell r="AM438">
            <v>530700</v>
          </cell>
          <cell r="AO438">
            <v>100000</v>
          </cell>
        </row>
        <row r="439">
          <cell r="W439" t="str">
            <v>§ª CS DQ</v>
          </cell>
          <cell r="AI439">
            <v>527800</v>
          </cell>
          <cell r="AL439">
            <v>527800</v>
          </cell>
          <cell r="AM439">
            <v>527800</v>
          </cell>
        </row>
        <row r="440">
          <cell r="B440" t="str">
            <v xml:space="preserve">L÷ V¨n Mîi </v>
          </cell>
          <cell r="C440" t="str">
            <v>§éi tr­ëng ®éi TC«ng</v>
          </cell>
          <cell r="D440" t="str">
            <v>DH</v>
          </cell>
          <cell r="E440" t="str">
            <v>KTH</v>
          </cell>
          <cell r="F440" t="str">
            <v>BHXH</v>
          </cell>
          <cell r="G440">
            <v>6600394414</v>
          </cell>
          <cell r="K440" t="str">
            <v>TC</v>
          </cell>
          <cell r="L440">
            <v>1.82</v>
          </cell>
          <cell r="M440">
            <v>4</v>
          </cell>
          <cell r="N440">
            <v>4</v>
          </cell>
          <cell r="O440" t="str">
            <v>L-DN</v>
          </cell>
          <cell r="P440">
            <v>2004</v>
          </cell>
          <cell r="U440" t="str">
            <v>H­ng Xu©n - H­ng Nguyªn - NghÖ An</v>
          </cell>
          <cell r="V440" t="str">
            <v>H­ng Xu©n - H­ng Nguyªn - NghÖ An</v>
          </cell>
          <cell r="W440" t="str">
            <v>§ª CS DQ</v>
          </cell>
          <cell r="AO440">
            <v>300000</v>
          </cell>
        </row>
        <row r="441">
          <cell r="B441" t="str">
            <v xml:space="preserve">§Æng Hång Tu©n </v>
          </cell>
          <cell r="C441" t="str">
            <v>§éi phã ®éi TC«ng</v>
          </cell>
          <cell r="D441" t="str">
            <v>NH</v>
          </cell>
          <cell r="E441" t="str">
            <v>NH</v>
          </cell>
          <cell r="J441">
            <v>38134</v>
          </cell>
          <cell r="K441" t="str">
            <v>C§</v>
          </cell>
          <cell r="L441">
            <v>1.78</v>
          </cell>
          <cell r="P441">
            <v>2004</v>
          </cell>
          <cell r="R441" t="str">
            <v>QTrÞ DNGTVT</v>
          </cell>
          <cell r="S441" t="str">
            <v>Cao ®¼ng GTVT</v>
          </cell>
          <cell r="T441">
            <v>2002</v>
          </cell>
          <cell r="U441" t="str">
            <v>Xu©n Hoµ - Xu©n Thuû - Hµ Nam Ninh</v>
          </cell>
          <cell r="V441" t="str">
            <v xml:space="preserve">Xu©n Hoµ - Xu©n Tr­êng - Nam §Þnh </v>
          </cell>
          <cell r="W441" t="str">
            <v>§ª CS DQ</v>
          </cell>
          <cell r="AO441">
            <v>100000</v>
          </cell>
        </row>
        <row r="442">
          <cell r="B442" t="str">
            <v>TrÇn ThiÖn Lîi</v>
          </cell>
          <cell r="C442" t="str">
            <v>L¸i m¸y ñi D10</v>
          </cell>
          <cell r="D442" t="str">
            <v>DH</v>
          </cell>
          <cell r="E442" t="str">
            <v>KTH</v>
          </cell>
          <cell r="F442" t="str">
            <v>BHXH</v>
          </cell>
          <cell r="G442">
            <v>6698393831</v>
          </cell>
          <cell r="H442" t="str">
            <v>BHXH</v>
          </cell>
          <cell r="J442">
            <v>34881</v>
          </cell>
          <cell r="K442" t="str">
            <v>SC</v>
          </cell>
          <cell r="L442">
            <v>2.84</v>
          </cell>
          <cell r="M442">
            <v>6</v>
          </cell>
          <cell r="N442">
            <v>2</v>
          </cell>
          <cell r="O442" t="str">
            <v>A.6</v>
          </cell>
          <cell r="P442">
            <v>2002</v>
          </cell>
          <cell r="R442" t="str">
            <v>L¸i m¸y ñi</v>
          </cell>
          <cell r="S442" t="str">
            <v>KT C«ng binh</v>
          </cell>
          <cell r="U442" t="str">
            <v>Chu Minh - Ba V× - Hµ T©y</v>
          </cell>
          <cell r="W442" t="str">
            <v>§ª CS DQ</v>
          </cell>
          <cell r="AI442">
            <v>0</v>
          </cell>
          <cell r="AL442">
            <v>0</v>
          </cell>
          <cell r="AM442">
            <v>0</v>
          </cell>
          <cell r="AO442">
            <v>300000</v>
          </cell>
        </row>
        <row r="443">
          <cell r="B443" t="str">
            <v>Lª V¨n Th«ng</v>
          </cell>
          <cell r="C443" t="str">
            <v>L¸i CAT 773B</v>
          </cell>
          <cell r="D443" t="str">
            <v>DH</v>
          </cell>
          <cell r="E443" t="str">
            <v>KTH</v>
          </cell>
          <cell r="F443" t="str">
            <v>BHXH</v>
          </cell>
          <cell r="G443">
            <v>6602394984</v>
          </cell>
          <cell r="H443" t="str">
            <v>BHXH</v>
          </cell>
          <cell r="J443">
            <v>35977</v>
          </cell>
          <cell r="K443" t="str">
            <v>SC</v>
          </cell>
          <cell r="L443">
            <v>2.44</v>
          </cell>
          <cell r="M443" t="str">
            <v>2</v>
          </cell>
          <cell r="N443">
            <v>3</v>
          </cell>
          <cell r="O443" t="str">
            <v>B.15</v>
          </cell>
          <cell r="P443">
            <v>2002</v>
          </cell>
          <cell r="R443" t="str">
            <v xml:space="preserve">L¸i xe </v>
          </cell>
          <cell r="S443" t="str">
            <v>KT Ph¸o binh</v>
          </cell>
          <cell r="U443" t="str">
            <v>H­ng Xu©n - H­ng Nguyªn - NghÖ An</v>
          </cell>
          <cell r="V443" t="str">
            <v>H­ng Xu©n - H­ng Nguyªn - NghÖ An</v>
          </cell>
          <cell r="W443" t="str">
            <v>XL A V­¬ng</v>
          </cell>
          <cell r="AI443">
            <v>707600</v>
          </cell>
          <cell r="AL443">
            <v>707600</v>
          </cell>
          <cell r="AM443">
            <v>707600</v>
          </cell>
          <cell r="AO443">
            <v>300000</v>
          </cell>
        </row>
        <row r="444">
          <cell r="B444" t="str">
            <v>NguyÔn V¨n Chung</v>
          </cell>
          <cell r="C444" t="str">
            <v>Xóc lËt CAT 992</v>
          </cell>
          <cell r="D444" t="str">
            <v>DH</v>
          </cell>
          <cell r="E444" t="str">
            <v>KTH</v>
          </cell>
          <cell r="F444" t="str">
            <v>BHXH</v>
          </cell>
          <cell r="G444">
            <v>6602394987</v>
          </cell>
          <cell r="H444" t="str">
            <v>BHXH</v>
          </cell>
          <cell r="J444">
            <v>35735</v>
          </cell>
          <cell r="K444" t="str">
            <v>SC</v>
          </cell>
          <cell r="L444">
            <v>2.84</v>
          </cell>
          <cell r="M444">
            <v>6</v>
          </cell>
          <cell r="N444">
            <v>2</v>
          </cell>
          <cell r="O444" t="str">
            <v>A.6</v>
          </cell>
          <cell r="P444">
            <v>2002</v>
          </cell>
          <cell r="R444" t="str">
            <v xml:space="preserve">L¸i xe </v>
          </cell>
          <cell r="S444" t="str">
            <v>KT Ph¸o binh</v>
          </cell>
          <cell r="U444" t="str">
            <v>H­ng Xu©n - H­ng Nguyªn - NghÖ An</v>
          </cell>
          <cell r="W444" t="str">
            <v>§ª CS DQ</v>
          </cell>
          <cell r="AI444">
            <v>823600</v>
          </cell>
          <cell r="AL444">
            <v>823600</v>
          </cell>
          <cell r="AM444">
            <v>823600</v>
          </cell>
          <cell r="AO444">
            <v>300000</v>
          </cell>
        </row>
        <row r="445">
          <cell r="B445" t="str">
            <v>NguyÔn Quang §¹i</v>
          </cell>
          <cell r="C445" t="str">
            <v>L¸i xe 773B</v>
          </cell>
          <cell r="D445" t="str">
            <v>DH</v>
          </cell>
          <cell r="E445" t="str">
            <v>KTH</v>
          </cell>
          <cell r="F445" t="str">
            <v>BHXH</v>
          </cell>
          <cell r="G445">
            <v>6602394989</v>
          </cell>
          <cell r="H445" t="str">
            <v>BHXH</v>
          </cell>
          <cell r="J445">
            <v>35643</v>
          </cell>
          <cell r="K445" t="str">
            <v>L§PT</v>
          </cell>
          <cell r="L445">
            <v>2.92</v>
          </cell>
          <cell r="M445" t="str">
            <v>2</v>
          </cell>
          <cell r="N445">
            <v>2</v>
          </cell>
          <cell r="O445" t="str">
            <v>B.15</v>
          </cell>
          <cell r="P445">
            <v>2002</v>
          </cell>
          <cell r="R445" t="str">
            <v xml:space="preserve">L¸i xe </v>
          </cell>
          <cell r="S445" t="str">
            <v>KT C«ng binh</v>
          </cell>
          <cell r="U445" t="str">
            <v>H­ng Xu©n - H­ng Nguyªn - NghÖ An</v>
          </cell>
          <cell r="V445" t="str">
            <v>H­ng Xu©n - H­ng Nguyªn - NghÖ An</v>
          </cell>
          <cell r="W445" t="str">
            <v>XL A V­¬ng</v>
          </cell>
          <cell r="AI445">
            <v>846800</v>
          </cell>
          <cell r="AL445">
            <v>846800</v>
          </cell>
          <cell r="AM445">
            <v>846800</v>
          </cell>
          <cell r="AO445">
            <v>300000</v>
          </cell>
        </row>
        <row r="446">
          <cell r="B446" t="str">
            <v>Mai Quang Trung</v>
          </cell>
          <cell r="C446" t="str">
            <v>L¸i xe 773B</v>
          </cell>
          <cell r="D446" t="str">
            <v>CN</v>
          </cell>
          <cell r="E446" t="str">
            <v>0/CN</v>
          </cell>
          <cell r="F446" t="str">
            <v>BHXH</v>
          </cell>
          <cell r="G446">
            <v>6602394946</v>
          </cell>
          <cell r="H446" t="str">
            <v>BHXH</v>
          </cell>
          <cell r="I446" t="str">
            <v>02-93</v>
          </cell>
          <cell r="J446">
            <v>35855</v>
          </cell>
          <cell r="K446" t="str">
            <v>SC</v>
          </cell>
          <cell r="L446">
            <v>2.6</v>
          </cell>
          <cell r="M446">
            <v>2</v>
          </cell>
          <cell r="N446">
            <v>2</v>
          </cell>
          <cell r="P446">
            <v>2002</v>
          </cell>
          <cell r="R446" t="str">
            <v xml:space="preserve">L¸i xe </v>
          </cell>
          <cell r="S446" t="str">
            <v>255 Côc HËu cÇn</v>
          </cell>
          <cell r="U446" t="str">
            <v>Th¹ch Thanh - Th¹ch Hµ - Hµ TÜnh</v>
          </cell>
          <cell r="V446" t="str">
            <v>Th¹ch Thanh - Th¹ch Hµ - Hµ TÜnh</v>
          </cell>
          <cell r="W446" t="str">
            <v>XL A V­¬ng</v>
          </cell>
          <cell r="AI446">
            <v>754000</v>
          </cell>
          <cell r="AJ446">
            <v>75400</v>
          </cell>
          <cell r="AK446">
            <v>43500</v>
          </cell>
          <cell r="AL446">
            <v>872900</v>
          </cell>
          <cell r="AM446">
            <v>872900</v>
          </cell>
          <cell r="AO446">
            <v>300000</v>
          </cell>
        </row>
        <row r="447">
          <cell r="B447" t="str">
            <v>Hoµng V¨n H­ng</v>
          </cell>
          <cell r="C447" t="str">
            <v>L¸iCAT375M</v>
          </cell>
          <cell r="D447" t="str">
            <v>DH</v>
          </cell>
          <cell r="E447" t="str">
            <v>KTH</v>
          </cell>
          <cell r="F447" t="str">
            <v>BHXH</v>
          </cell>
          <cell r="G447">
            <v>6602394999</v>
          </cell>
          <cell r="H447" t="str">
            <v>BHXH</v>
          </cell>
          <cell r="J447">
            <v>34820</v>
          </cell>
          <cell r="K447" t="str">
            <v>SC</v>
          </cell>
          <cell r="L447">
            <v>2.33</v>
          </cell>
          <cell r="M447">
            <v>5</v>
          </cell>
          <cell r="N447">
            <v>2</v>
          </cell>
          <cell r="O447" t="str">
            <v>A.6</v>
          </cell>
          <cell r="P447">
            <v>2003</v>
          </cell>
          <cell r="R447" t="str">
            <v>L¸i M¸y ®µo</v>
          </cell>
          <cell r="S447" t="str">
            <v>KT C¬ giíi III</v>
          </cell>
          <cell r="U447" t="str">
            <v>H­ng Xu©n - H­ng Nguyªn - NghÖ An</v>
          </cell>
          <cell r="V447" t="str">
            <v>T©n Phó - T©n Kú - NghÖ An</v>
          </cell>
          <cell r="W447" t="str">
            <v>XL A V­¬ng</v>
          </cell>
          <cell r="AI447">
            <v>675700</v>
          </cell>
          <cell r="AL447">
            <v>675700</v>
          </cell>
          <cell r="AM447">
            <v>675700</v>
          </cell>
          <cell r="AO447">
            <v>300000</v>
          </cell>
        </row>
        <row r="449">
          <cell r="B449" t="str">
            <v xml:space="preserve">NguyÔn H÷u Trung </v>
          </cell>
          <cell r="C449" t="str">
            <v>§éi tr­ëng</v>
          </cell>
          <cell r="D449" t="str">
            <v>NH</v>
          </cell>
          <cell r="E449" t="str">
            <v>NH</v>
          </cell>
          <cell r="J449">
            <v>38219</v>
          </cell>
          <cell r="K449" t="str">
            <v>§H</v>
          </cell>
          <cell r="L449">
            <v>1.78</v>
          </cell>
          <cell r="P449">
            <v>2004</v>
          </cell>
          <cell r="R449" t="str">
            <v>KS Khai th¸c má lé thiªn</v>
          </cell>
          <cell r="S449" t="str">
            <v xml:space="preserve">§H Má ®Þa chÊt </v>
          </cell>
          <cell r="T449">
            <v>2004</v>
          </cell>
          <cell r="U449" t="str">
            <v xml:space="preserve">Quúnh DÞ - Quúnh L­u - NghÖ an </v>
          </cell>
          <cell r="V449" t="str">
            <v xml:space="preserve">Quúnh DÞ - Quúnh L­u - NghÖ an </v>
          </cell>
          <cell r="W449" t="str">
            <v>§ª CS DQ</v>
          </cell>
          <cell r="AO449">
            <v>300000</v>
          </cell>
        </row>
        <row r="450">
          <cell r="B450" t="str">
            <v>Ph¹m V¨n Quý</v>
          </cell>
          <cell r="C450" t="str">
            <v>C«ng nh©n næ m×n</v>
          </cell>
          <cell r="D450" t="str">
            <v>NH</v>
          </cell>
          <cell r="E450" t="str">
            <v>NH</v>
          </cell>
          <cell r="J450" t="str">
            <v>12-01</v>
          </cell>
          <cell r="K450" t="str">
            <v>L§PT</v>
          </cell>
          <cell r="L450">
            <v>1.18</v>
          </cell>
          <cell r="R450" t="str">
            <v>Lao ®éng phæ th«ng</v>
          </cell>
          <cell r="U450" t="str">
            <v>H­ng x¸ - H­ng nguyªn - NghÖ An</v>
          </cell>
          <cell r="V450" t="str">
            <v>H­ng x¸ - H­ng nguyªn - NghÖ an</v>
          </cell>
          <cell r="W450" t="str">
            <v>BM TuyÕn èng</v>
          </cell>
          <cell r="AI450">
            <v>342200</v>
          </cell>
          <cell r="AL450">
            <v>100000</v>
          </cell>
          <cell r="AM450">
            <v>342200</v>
          </cell>
          <cell r="AO450">
            <v>100000</v>
          </cell>
        </row>
        <row r="451">
          <cell r="B451" t="str">
            <v>Vâ V¨n S¬n</v>
          </cell>
          <cell r="C451" t="str">
            <v>C«ng nh©n næ m×n</v>
          </cell>
          <cell r="D451" t="str">
            <v>NH</v>
          </cell>
          <cell r="E451" t="str">
            <v>NH</v>
          </cell>
          <cell r="J451" t="str">
            <v>09-02</v>
          </cell>
          <cell r="K451" t="str">
            <v>L§PT</v>
          </cell>
          <cell r="L451">
            <v>1.18</v>
          </cell>
          <cell r="R451" t="str">
            <v>Lao ®éng phæ th«ng</v>
          </cell>
          <cell r="U451" t="str">
            <v>H­ng th«ng - H­ng nguyªn - NghÖ An</v>
          </cell>
          <cell r="V451" t="str">
            <v>H­ng th«ng - H­ng nguyªn - NghÖ an</v>
          </cell>
          <cell r="W451" t="str">
            <v>BM TuyÕn èng</v>
          </cell>
          <cell r="AI451" t="e">
            <v>#REF!</v>
          </cell>
          <cell r="AL451">
            <v>100000</v>
          </cell>
          <cell r="AM451" t="e">
            <v>#REF!</v>
          </cell>
          <cell r="AO451">
            <v>100000</v>
          </cell>
        </row>
        <row r="452">
          <cell r="AO452">
            <v>14100000</v>
          </cell>
        </row>
        <row r="453">
          <cell r="B453" t="str">
            <v>Hµ V¨n Choang</v>
          </cell>
          <cell r="C453" t="str">
            <v>Phã ban TT</v>
          </cell>
          <cell r="D453" t="str">
            <v>SQ</v>
          </cell>
          <cell r="E453" t="str">
            <v>3//</v>
          </cell>
          <cell r="F453" t="str">
            <v>BHXH</v>
          </cell>
          <cell r="H453" t="str">
            <v>BHXH</v>
          </cell>
          <cell r="I453" t="str">
            <v>05-70</v>
          </cell>
          <cell r="J453" t="str">
            <v>1998</v>
          </cell>
          <cell r="K453" t="str">
            <v>§H</v>
          </cell>
          <cell r="L453">
            <v>6.5</v>
          </cell>
          <cell r="R453" t="str">
            <v>CN ChÝnh trÞ</v>
          </cell>
          <cell r="S453" t="str">
            <v>HV chÝnh trÞ QS</v>
          </cell>
          <cell r="T453" t="str">
            <v>1985</v>
          </cell>
          <cell r="U453" t="str">
            <v>Xu©n §µi - Thanh S¬n - Phó Thä</v>
          </cell>
          <cell r="V453" t="str">
            <v>258 Thuþ Khuª - T©y Hå - Hµ Néi</v>
          </cell>
          <cell r="AI453">
            <v>0</v>
          </cell>
          <cell r="AL453" t="e">
            <v>#REF!</v>
          </cell>
          <cell r="AM453" t="e">
            <v>#REF!</v>
          </cell>
          <cell r="AO453">
            <v>1500000</v>
          </cell>
        </row>
        <row r="454">
          <cell r="B454" t="str">
            <v>Tr­¬ng ThiÕu D­</v>
          </cell>
          <cell r="C454" t="str">
            <v>Phã ban KT</v>
          </cell>
          <cell r="D454" t="str">
            <v>SQ</v>
          </cell>
          <cell r="E454" t="str">
            <v>2//</v>
          </cell>
          <cell r="F454" t="str">
            <v>BHXH</v>
          </cell>
          <cell r="H454" t="str">
            <v>BHXH</v>
          </cell>
          <cell r="I454" t="str">
            <v>11-83</v>
          </cell>
          <cell r="K454" t="str">
            <v>§H</v>
          </cell>
          <cell r="L454">
            <v>5.3</v>
          </cell>
          <cell r="R454" t="str">
            <v>KS Xe m¸y CT</v>
          </cell>
          <cell r="S454" t="str">
            <v>HV Kü thuËt QS</v>
          </cell>
          <cell r="T454" t="str">
            <v>1984</v>
          </cell>
          <cell r="U454" t="str">
            <v>Mü LÖ - LÖ Thuû - Qu¶ng B×nh</v>
          </cell>
          <cell r="V454" t="str">
            <v>Sè 6 - Phïng H­ng - HuÕ</v>
          </cell>
          <cell r="W454" t="str">
            <v>B§H HCM</v>
          </cell>
          <cell r="AI454">
            <v>1885000</v>
          </cell>
          <cell r="AJ454">
            <v>622050</v>
          </cell>
          <cell r="AK454">
            <v>87000</v>
          </cell>
          <cell r="AL454">
            <v>2594050</v>
          </cell>
          <cell r="AM454">
            <v>2594050</v>
          </cell>
          <cell r="AO454">
            <v>1500000</v>
          </cell>
        </row>
        <row r="455">
          <cell r="B455" t="str">
            <v>Tr­¬ng V¨n Dòng</v>
          </cell>
          <cell r="C455" t="str">
            <v>PT KÕ to¸n</v>
          </cell>
          <cell r="D455" t="str">
            <v>DH</v>
          </cell>
          <cell r="E455" t="str">
            <v>KTH</v>
          </cell>
          <cell r="F455" t="str">
            <v>BHXH</v>
          </cell>
          <cell r="G455">
            <v>199063570</v>
          </cell>
          <cell r="H455" t="str">
            <v>BHXH</v>
          </cell>
          <cell r="J455">
            <v>36982</v>
          </cell>
          <cell r="K455" t="str">
            <v>§H</v>
          </cell>
          <cell r="L455">
            <v>2.2599999999999998</v>
          </cell>
          <cell r="M455">
            <v>3</v>
          </cell>
          <cell r="N455">
            <v>3</v>
          </cell>
          <cell r="O455" t="str">
            <v>L-DN</v>
          </cell>
          <cell r="P455">
            <v>2003</v>
          </cell>
          <cell r="R455" t="str">
            <v>CN KÕ to¸n TCTD</v>
          </cell>
          <cell r="S455" t="str">
            <v>§H TµI chÝnh KT</v>
          </cell>
          <cell r="T455">
            <v>1994</v>
          </cell>
          <cell r="U455" t="str">
            <v>Quúnh L­u - NghÖ An</v>
          </cell>
          <cell r="V455" t="str">
            <v>TT Qu©n L­¬ng - ThÞ trÊn CÇu DiÔn- Tõ Liªm- HN</v>
          </cell>
          <cell r="W455" t="str">
            <v>B§H HCM</v>
          </cell>
          <cell r="AI455">
            <v>585800</v>
          </cell>
          <cell r="AL455">
            <v>585800</v>
          </cell>
          <cell r="AM455">
            <v>585800</v>
          </cell>
          <cell r="AO455">
            <v>1000000</v>
          </cell>
        </row>
        <row r="456">
          <cell r="B456" t="str">
            <v xml:space="preserve">NguyÔn B¶o H­ng </v>
          </cell>
          <cell r="C456" t="str">
            <v>NV KÕ ho¹ch</v>
          </cell>
          <cell r="D456" t="str">
            <v>DH</v>
          </cell>
          <cell r="E456" t="str">
            <v>KTH</v>
          </cell>
          <cell r="F456" t="str">
            <v>BHXH</v>
          </cell>
          <cell r="G456">
            <v>6600394448</v>
          </cell>
          <cell r="H456" t="str">
            <v>BHXH</v>
          </cell>
          <cell r="J456">
            <v>34790</v>
          </cell>
          <cell r="K456" t="str">
            <v>§H</v>
          </cell>
          <cell r="L456">
            <v>2.5</v>
          </cell>
          <cell r="M456">
            <v>3</v>
          </cell>
          <cell r="N456">
            <v>3</v>
          </cell>
          <cell r="O456" t="str">
            <v>L-DN</v>
          </cell>
          <cell r="P456">
            <v>2002</v>
          </cell>
          <cell r="R456" t="str">
            <v>CN Kinh tÕ</v>
          </cell>
          <cell r="S456" t="str">
            <v>§H Kinh tÕ QD</v>
          </cell>
          <cell r="T456">
            <v>1994</v>
          </cell>
          <cell r="U456" t="str">
            <v>§«ng Ng¹c - Tõ Liªm - Hµ Néi</v>
          </cell>
          <cell r="V456" t="str">
            <v>Hµng B«ng - Hoµn KiÕm - Hµ Néi</v>
          </cell>
          <cell r="W456" t="str">
            <v>B§H HCM</v>
          </cell>
          <cell r="AI456">
            <v>1537000</v>
          </cell>
          <cell r="AJ456">
            <v>307400</v>
          </cell>
          <cell r="AK456">
            <v>87000</v>
          </cell>
          <cell r="AL456">
            <v>1931400</v>
          </cell>
          <cell r="AM456">
            <v>1931400</v>
          </cell>
          <cell r="AO456">
            <v>1000000</v>
          </cell>
        </row>
        <row r="457">
          <cell r="B457" t="str">
            <v>Lª V¨n Ng«n</v>
          </cell>
          <cell r="C457" t="str">
            <v>PT KÕ ho¹ch</v>
          </cell>
          <cell r="D457" t="str">
            <v>DH</v>
          </cell>
          <cell r="E457" t="str">
            <v>KTH</v>
          </cell>
          <cell r="F457" t="str">
            <v>BHXH</v>
          </cell>
          <cell r="G457" t="str">
            <v>0198103855</v>
          </cell>
          <cell r="H457" t="str">
            <v>BHXH</v>
          </cell>
          <cell r="J457">
            <v>36220</v>
          </cell>
          <cell r="K457" t="str">
            <v>§H</v>
          </cell>
          <cell r="L457">
            <v>2.5</v>
          </cell>
          <cell r="M457">
            <v>4</v>
          </cell>
          <cell r="N457">
            <v>3</v>
          </cell>
          <cell r="O457" t="str">
            <v>L-DN</v>
          </cell>
          <cell r="P457">
            <v>2003</v>
          </cell>
          <cell r="R457" t="str">
            <v>KS C¬ khÝ NN</v>
          </cell>
          <cell r="S457" t="str">
            <v>§H N«ng nghiÖp HN</v>
          </cell>
          <cell r="T457">
            <v>1993</v>
          </cell>
          <cell r="U457" t="str">
            <v>Th­êng KiÖt - Yªn Mü - H­ng Yªn</v>
          </cell>
          <cell r="V457" t="str">
            <v>§«ng Ng¹c - Tõ Liªm - Hµ Néi</v>
          </cell>
          <cell r="W457" t="str">
            <v>B§H HCM</v>
          </cell>
          <cell r="AI457">
            <v>725000</v>
          </cell>
          <cell r="AL457">
            <v>725000</v>
          </cell>
          <cell r="AM457">
            <v>725000</v>
          </cell>
          <cell r="AO457">
            <v>1000000</v>
          </cell>
        </row>
        <row r="458">
          <cell r="B458" t="str">
            <v>M· Duy Long</v>
          </cell>
          <cell r="C458" t="str">
            <v>NV KÕ ho¹ch</v>
          </cell>
          <cell r="D458" t="str">
            <v>DH</v>
          </cell>
          <cell r="E458" t="str">
            <v>KTH</v>
          </cell>
          <cell r="F458" t="str">
            <v>BHXH</v>
          </cell>
          <cell r="G458">
            <v>6602395044</v>
          </cell>
          <cell r="H458" t="str">
            <v>BHXH</v>
          </cell>
          <cell r="J458">
            <v>36861</v>
          </cell>
          <cell r="K458" t="str">
            <v>§H</v>
          </cell>
          <cell r="L458">
            <v>2.02</v>
          </cell>
          <cell r="M458">
            <v>2</v>
          </cell>
          <cell r="N458">
            <v>3</v>
          </cell>
          <cell r="O458" t="str">
            <v>L-DN</v>
          </cell>
          <cell r="P458">
            <v>2003</v>
          </cell>
          <cell r="R458" t="str">
            <v>CN KÕ to¸n</v>
          </cell>
          <cell r="S458" t="str">
            <v>§H Kinh tÕ QD</v>
          </cell>
          <cell r="T458">
            <v>1995</v>
          </cell>
          <cell r="U458" t="str">
            <v>Trung Quèc/-Thanh L­¬ng  HBTr­ng -HN</v>
          </cell>
          <cell r="V458" t="str">
            <v>126-Tæ 29 - Thanh L­¬ng - Hai Bµ Tr­ng - HN</v>
          </cell>
          <cell r="W458" t="str">
            <v>B§H HCM</v>
          </cell>
          <cell r="AI458">
            <v>725000</v>
          </cell>
          <cell r="AK458">
            <v>58000</v>
          </cell>
          <cell r="AL458">
            <v>783000</v>
          </cell>
          <cell r="AM458">
            <v>783000</v>
          </cell>
          <cell r="AO458">
            <v>1000000</v>
          </cell>
        </row>
        <row r="459">
          <cell r="B459" t="str">
            <v>§ç Th¸i B×nh</v>
          </cell>
          <cell r="C459" t="str">
            <v>NV Tr¾c ®Þa</v>
          </cell>
          <cell r="D459" t="str">
            <v>DH</v>
          </cell>
          <cell r="E459" t="str">
            <v>KTH</v>
          </cell>
          <cell r="F459" t="str">
            <v>BHXH</v>
          </cell>
          <cell r="G459">
            <v>6698393834</v>
          </cell>
          <cell r="H459" t="str">
            <v>BHXH</v>
          </cell>
          <cell r="J459">
            <v>36951</v>
          </cell>
          <cell r="K459" t="str">
            <v>C§</v>
          </cell>
          <cell r="L459">
            <v>1.58</v>
          </cell>
          <cell r="M459">
            <v>2</v>
          </cell>
          <cell r="N459">
            <v>4</v>
          </cell>
          <cell r="O459" t="str">
            <v>L-DN</v>
          </cell>
          <cell r="P459">
            <v>2004</v>
          </cell>
          <cell r="R459" t="str">
            <v>C§ Tr¾c ®Þa</v>
          </cell>
          <cell r="S459" t="str">
            <v>C§ Giao th«ng VT</v>
          </cell>
          <cell r="T459">
            <v>2000</v>
          </cell>
          <cell r="U459" t="str">
            <v>Giao Xu©n - Giao Thuû - Nam §Þnh</v>
          </cell>
          <cell r="V459" t="str">
            <v>Xu©n Hoµ - Mª Linh - VÜnh Phóc</v>
          </cell>
          <cell r="W459" t="str">
            <v>§éi TC HCM</v>
          </cell>
          <cell r="AI459">
            <v>516200</v>
          </cell>
          <cell r="AL459">
            <v>516200</v>
          </cell>
          <cell r="AM459">
            <v>516200</v>
          </cell>
          <cell r="AO459">
            <v>1000000</v>
          </cell>
        </row>
        <row r="460">
          <cell r="B460" t="str">
            <v>§Ëu Ngäc Hïng</v>
          </cell>
          <cell r="C460" t="str">
            <v>L¸i xe</v>
          </cell>
          <cell r="D460" t="str">
            <v>DH</v>
          </cell>
          <cell r="E460" t="str">
            <v>KTH</v>
          </cell>
          <cell r="F460" t="str">
            <v>BHXH</v>
          </cell>
          <cell r="G460">
            <v>6602395041</v>
          </cell>
          <cell r="H460" t="str">
            <v>BHXH</v>
          </cell>
          <cell r="J460">
            <v>36220</v>
          </cell>
          <cell r="K460" t="str">
            <v>SC</v>
          </cell>
          <cell r="L460">
            <v>2.44</v>
          </cell>
          <cell r="M460">
            <v>2</v>
          </cell>
          <cell r="N460">
            <v>3</v>
          </cell>
          <cell r="O460" t="str">
            <v>B.15</v>
          </cell>
          <cell r="P460">
            <v>2003</v>
          </cell>
          <cell r="R460" t="str">
            <v>L¸i xe</v>
          </cell>
          <cell r="S460" t="str">
            <v xml:space="preserve">CN KthuËt C«ng HiÕu </v>
          </cell>
          <cell r="T460">
            <v>1987</v>
          </cell>
          <cell r="U460" t="str">
            <v>H­ng Xu©n - H­ng Nguyªn - NghÖ An</v>
          </cell>
          <cell r="V460" t="str">
            <v>H­ng Xu©n - H­ng Nguyªn - NghÖ An</v>
          </cell>
          <cell r="W460" t="str">
            <v>B§H HCM</v>
          </cell>
          <cell r="AI460" t="e">
            <v>#REF!</v>
          </cell>
          <cell r="AL460" t="e">
            <v>#REF!</v>
          </cell>
          <cell r="AM460" t="e">
            <v>#REF!</v>
          </cell>
          <cell r="AO460">
            <v>300000</v>
          </cell>
        </row>
        <row r="461">
          <cell r="B461" t="str">
            <v>§ç ThÞ T©m</v>
          </cell>
          <cell r="C461" t="str">
            <v>Thñ quü</v>
          </cell>
          <cell r="D461" t="str">
            <v>DH</v>
          </cell>
          <cell r="E461" t="str">
            <v>KTH</v>
          </cell>
          <cell r="F461" t="str">
            <v>BHXH</v>
          </cell>
          <cell r="G461">
            <v>6603395473</v>
          </cell>
          <cell r="H461" t="str">
            <v>BHXH</v>
          </cell>
          <cell r="J461">
            <v>36220</v>
          </cell>
          <cell r="K461" t="str">
            <v>SC</v>
          </cell>
          <cell r="L461">
            <v>1.78</v>
          </cell>
          <cell r="M461">
            <v>1</v>
          </cell>
          <cell r="N461">
            <v>3</v>
          </cell>
          <cell r="O461" t="str">
            <v>L-DN</v>
          </cell>
          <cell r="P461">
            <v>2003</v>
          </cell>
          <cell r="Q461" t="str">
            <v>N÷</v>
          </cell>
          <cell r="R461" t="str">
            <v xml:space="preserve">KÕ to¸n </v>
          </cell>
          <cell r="S461" t="str">
            <v>§H Häc viÖn TChÝnh</v>
          </cell>
          <cell r="T461">
            <v>2002</v>
          </cell>
          <cell r="U461" t="str">
            <v>§ång QuÕ - LËp Th¹ch - VÜnh Phóc</v>
          </cell>
          <cell r="V461" t="str">
            <v>§ång QuÕ - LËp Th¹ch - VÜnh Phóc</v>
          </cell>
          <cell r="W461" t="str">
            <v>B§H HCM</v>
          </cell>
          <cell r="AI461">
            <v>707600</v>
          </cell>
          <cell r="AL461">
            <v>707600</v>
          </cell>
          <cell r="AM461">
            <v>707600</v>
          </cell>
          <cell r="AO461">
            <v>300000</v>
          </cell>
        </row>
        <row r="462">
          <cell r="B462" t="str">
            <v>Ph¹m ThÞ Hoa Mai</v>
          </cell>
          <cell r="C462" t="str">
            <v>NV Kü thuËt</v>
          </cell>
          <cell r="D462" t="str">
            <v>DH</v>
          </cell>
          <cell r="E462" t="str">
            <v>KTH</v>
          </cell>
          <cell r="J462">
            <v>38018</v>
          </cell>
          <cell r="K462" t="str">
            <v>§H</v>
          </cell>
          <cell r="L462">
            <v>1.78</v>
          </cell>
          <cell r="M462">
            <v>1</v>
          </cell>
          <cell r="N462">
            <v>3</v>
          </cell>
          <cell r="O462" t="str">
            <v>L-DN</v>
          </cell>
          <cell r="P462">
            <v>2004</v>
          </cell>
          <cell r="Q462" t="str">
            <v>N÷</v>
          </cell>
          <cell r="R462" t="str">
            <v>KS XD cÇu ®­êng</v>
          </cell>
          <cell r="S462" t="str">
            <v>§H Giao th«ng VT</v>
          </cell>
          <cell r="T462">
            <v>2003</v>
          </cell>
          <cell r="U462" t="str">
            <v>Thanh §×nh - L©m Thao - Phó Thä</v>
          </cell>
          <cell r="V462" t="str">
            <v>TT L©m Thao - L©m Thao - Phó Thä</v>
          </cell>
          <cell r="W462" t="str">
            <v>B§H HCM</v>
          </cell>
          <cell r="AI462">
            <v>516200</v>
          </cell>
          <cell r="AL462">
            <v>516200</v>
          </cell>
          <cell r="AM462">
            <v>516200</v>
          </cell>
          <cell r="AO462">
            <v>300000</v>
          </cell>
        </row>
        <row r="463">
          <cell r="B463" t="str">
            <v>Vò Thµnh Long</v>
          </cell>
          <cell r="C463" t="str">
            <v>L¸i m¸y</v>
          </cell>
          <cell r="E463" t="str">
            <v>KTH</v>
          </cell>
          <cell r="AO463">
            <v>300000</v>
          </cell>
        </row>
        <row r="464">
          <cell r="B464" t="str">
            <v>§µo TuÊn Dòng</v>
          </cell>
          <cell r="C464" t="str">
            <v xml:space="preserve">Thñ quü </v>
          </cell>
          <cell r="E464" t="str">
            <v>KTH</v>
          </cell>
          <cell r="F464" t="str">
            <v>BHXH</v>
          </cell>
          <cell r="G464">
            <v>6603395334</v>
          </cell>
          <cell r="H464" t="str">
            <v>BHXH</v>
          </cell>
          <cell r="J464">
            <v>37561</v>
          </cell>
          <cell r="K464" t="str">
            <v>TC</v>
          </cell>
          <cell r="L464">
            <v>1.46</v>
          </cell>
          <cell r="M464">
            <v>1</v>
          </cell>
          <cell r="N464">
            <v>4</v>
          </cell>
          <cell r="O464" t="str">
            <v>L-DN</v>
          </cell>
          <cell r="P464">
            <v>2002</v>
          </cell>
          <cell r="R464" t="str">
            <v>TC H¹ch to¸n KT</v>
          </cell>
          <cell r="S464" t="str">
            <v>TH c«ng nghiÖp QP</v>
          </cell>
          <cell r="T464">
            <v>2002</v>
          </cell>
          <cell r="U464" t="str">
            <v>Nga thuû - Nga S¬n - Thanh Ho¸</v>
          </cell>
          <cell r="V464" t="str">
            <v>NguyÔn Ngä N¹i - Thanh Xu©n - HN</v>
          </cell>
          <cell r="W464" t="str">
            <v>B§H HCM</v>
          </cell>
          <cell r="AI464">
            <v>655399.99999999988</v>
          </cell>
          <cell r="AK464">
            <v>58000</v>
          </cell>
          <cell r="AL464">
            <v>713399.99999999988</v>
          </cell>
          <cell r="AM464">
            <v>713399.99999999988</v>
          </cell>
          <cell r="AO464">
            <v>300000</v>
          </cell>
        </row>
        <row r="465">
          <cell r="Y465" t="str">
            <v>Kh«ng</v>
          </cell>
          <cell r="AI465">
            <v>0</v>
          </cell>
          <cell r="AL465" t="e">
            <v>#REF!</v>
          </cell>
        </row>
        <row r="466">
          <cell r="B466" t="str">
            <v xml:space="preserve">Bé phËn chØ huy </v>
          </cell>
          <cell r="AI466">
            <v>0</v>
          </cell>
          <cell r="AL466" t="e">
            <v>#REF!</v>
          </cell>
          <cell r="AM466" t="e">
            <v>#REF!</v>
          </cell>
        </row>
        <row r="467">
          <cell r="B467" t="str">
            <v>TrÇn V¨n Linh</v>
          </cell>
          <cell r="C467" t="str">
            <v>§éi tr­ëng</v>
          </cell>
          <cell r="D467" t="str">
            <v>SQ</v>
          </cell>
          <cell r="E467" t="str">
            <v>4/</v>
          </cell>
          <cell r="F467" t="str">
            <v>BHXH</v>
          </cell>
          <cell r="H467" t="str">
            <v>BHXH</v>
          </cell>
          <cell r="I467" t="str">
            <v>08-82</v>
          </cell>
          <cell r="K467" t="str">
            <v>SC</v>
          </cell>
          <cell r="L467">
            <v>4.5</v>
          </cell>
          <cell r="R467" t="str">
            <v>TC SQ C«ng tr×nh</v>
          </cell>
          <cell r="S467" t="str">
            <v>SQ C«ng binh</v>
          </cell>
          <cell r="T467" t="str">
            <v>1985</v>
          </cell>
          <cell r="U467" t="str">
            <v>Cæ §« - Ba V× - Hµ T©y</v>
          </cell>
          <cell r="V467" t="str">
            <v>TT Xu©n La - Tõ Liªm - Hµ Néi</v>
          </cell>
          <cell r="AO467">
            <v>1000000</v>
          </cell>
        </row>
        <row r="468">
          <cell r="B468" t="str">
            <v>Lª V¨n Th¸i</v>
          </cell>
          <cell r="C468" t="str">
            <v>§éi phã</v>
          </cell>
          <cell r="D468" t="str">
            <v>SQ</v>
          </cell>
          <cell r="E468" t="str">
            <v>1/</v>
          </cell>
          <cell r="I468">
            <v>37987</v>
          </cell>
          <cell r="J468">
            <v>37135</v>
          </cell>
          <cell r="K468" t="str">
            <v>§H</v>
          </cell>
          <cell r="L468">
            <v>3.2</v>
          </cell>
          <cell r="M468">
            <v>1</v>
          </cell>
          <cell r="N468">
            <v>3</v>
          </cell>
          <cell r="O468" t="str">
            <v>L-DN</v>
          </cell>
          <cell r="P468">
            <v>2001</v>
          </cell>
          <cell r="R468" t="str">
            <v>KS XD cÇu ®­êng</v>
          </cell>
          <cell r="S468" t="str">
            <v>§H Giao th«ng VT</v>
          </cell>
          <cell r="T468">
            <v>2001</v>
          </cell>
          <cell r="U468" t="str">
            <v>H¶i Nh©n - TÜnh Gia - Thanh Ho¸</v>
          </cell>
          <cell r="V468" t="str">
            <v>H¶i Nh©n - TÜnh Gia - Thanh Ho¸</v>
          </cell>
          <cell r="W468" t="str">
            <v>§éi TC HCM</v>
          </cell>
          <cell r="X468" t="str">
            <v>Th¸ng 11 kh«ng cã tªn</v>
          </cell>
          <cell r="AI468">
            <v>1305000</v>
          </cell>
          <cell r="AJ468">
            <v>274050</v>
          </cell>
          <cell r="AK468">
            <v>72500</v>
          </cell>
          <cell r="AL468">
            <v>1651550</v>
          </cell>
          <cell r="AM468">
            <v>1651550</v>
          </cell>
          <cell r="AO468">
            <v>500000</v>
          </cell>
        </row>
        <row r="469">
          <cell r="B469" t="str">
            <v xml:space="preserve">Vâ §×nh Toµn </v>
          </cell>
          <cell r="C469" t="str">
            <v>NV KÕ to¸n</v>
          </cell>
          <cell r="D469" t="str">
            <v>DH</v>
          </cell>
          <cell r="E469" t="str">
            <v>KTH</v>
          </cell>
          <cell r="F469" t="str">
            <v>BHXH</v>
          </cell>
          <cell r="G469">
            <v>669739012</v>
          </cell>
          <cell r="H469" t="str">
            <v>BHXH</v>
          </cell>
          <cell r="J469">
            <v>36739</v>
          </cell>
          <cell r="K469" t="str">
            <v>§H</v>
          </cell>
          <cell r="L469">
            <v>2.02</v>
          </cell>
          <cell r="M469">
            <v>2</v>
          </cell>
          <cell r="N469">
            <v>3</v>
          </cell>
          <cell r="O469" t="str">
            <v>L-DN</v>
          </cell>
          <cell r="P469">
            <v>2003</v>
          </cell>
          <cell r="R469" t="str">
            <v>CN Kinh tÕ</v>
          </cell>
          <cell r="S469" t="str">
            <v>§H Kinh tÕ QD</v>
          </cell>
          <cell r="T469">
            <v>2000</v>
          </cell>
          <cell r="U469" t="str">
            <v>H­ng Xu©n - H­ng Nguyªn - NghÖ An</v>
          </cell>
          <cell r="V469" t="str">
            <v>H­ng Xu©n - H­ng Nguyªn - NghÖ An</v>
          </cell>
          <cell r="W469" t="str">
            <v>B§H HCM</v>
          </cell>
          <cell r="AI469">
            <v>928000</v>
          </cell>
          <cell r="AM469">
            <v>928000</v>
          </cell>
          <cell r="AO469">
            <v>300000</v>
          </cell>
        </row>
        <row r="470">
          <cell r="B470" t="str">
            <v>Kü thuËt</v>
          </cell>
          <cell r="W470" t="str">
            <v>B§H HCM</v>
          </cell>
          <cell r="AI470">
            <v>585800</v>
          </cell>
          <cell r="AL470">
            <v>585800</v>
          </cell>
          <cell r="AM470">
            <v>585800</v>
          </cell>
        </row>
        <row r="471">
          <cell r="B471" t="str">
            <v>NguyÔn ¸nh D­¬ng</v>
          </cell>
          <cell r="C471" t="str">
            <v>NV Kü thuËt</v>
          </cell>
          <cell r="D471" t="str">
            <v>DH</v>
          </cell>
          <cell r="E471" t="str">
            <v>KTH</v>
          </cell>
          <cell r="J471">
            <v>37622</v>
          </cell>
          <cell r="K471" t="str">
            <v>§H</v>
          </cell>
          <cell r="L471">
            <v>1.78</v>
          </cell>
          <cell r="M471">
            <v>1</v>
          </cell>
          <cell r="N471">
            <v>3</v>
          </cell>
          <cell r="O471" t="str">
            <v>L-DN</v>
          </cell>
          <cell r="P471">
            <v>2003</v>
          </cell>
          <cell r="R471" t="str">
            <v>KS XD cÇu ®­êng</v>
          </cell>
          <cell r="S471" t="str">
            <v>§H Giao th«ng VT</v>
          </cell>
          <cell r="T471">
            <v>2002</v>
          </cell>
          <cell r="U471" t="str">
            <v>Phóc L©m - Minh §øc - Tø Kú - H¶i D­¬ng</v>
          </cell>
          <cell r="V471" t="str">
            <v>Phóc L©m - Minh §øc - Tø Kú - H¶i D­¬ng</v>
          </cell>
          <cell r="W471" t="str">
            <v>B§H HCM</v>
          </cell>
          <cell r="AI471">
            <v>423400</v>
          </cell>
          <cell r="AL471">
            <v>423400</v>
          </cell>
          <cell r="AM471">
            <v>423400</v>
          </cell>
          <cell r="AO471">
            <v>300000</v>
          </cell>
        </row>
        <row r="472">
          <cell r="B472" t="str">
            <v>NguyÔn Hång Anh</v>
          </cell>
          <cell r="C472" t="str">
            <v>NV Tr¾c ®Þa</v>
          </cell>
          <cell r="D472" t="str">
            <v>DH</v>
          </cell>
          <cell r="E472" t="str">
            <v>KTH</v>
          </cell>
          <cell r="F472" t="str">
            <v>BHXH</v>
          </cell>
          <cell r="H472" t="str">
            <v>BHXH</v>
          </cell>
          <cell r="J472" t="str">
            <v>03-01</v>
          </cell>
          <cell r="K472" t="str">
            <v>C§</v>
          </cell>
          <cell r="L472">
            <v>1.82</v>
          </cell>
          <cell r="M472">
            <v>1</v>
          </cell>
          <cell r="N472">
            <v>4</v>
          </cell>
          <cell r="O472" t="str">
            <v>L-DN</v>
          </cell>
          <cell r="P472">
            <v>2003</v>
          </cell>
          <cell r="R472" t="str">
            <v>C§ §Þa chÊt</v>
          </cell>
          <cell r="S472" t="str">
            <v>C§ Kü thuËt Hµ T©y</v>
          </cell>
          <cell r="T472">
            <v>1999</v>
          </cell>
          <cell r="U472" t="str">
            <v>Tßng B¹t - Ba V× - Hµ T©y</v>
          </cell>
          <cell r="V472" t="str">
            <v>Tßng B¹t - Ba V× - Hµ T©y</v>
          </cell>
          <cell r="W472" t="str">
            <v>§éi TC HCM</v>
          </cell>
          <cell r="AI472">
            <v>0</v>
          </cell>
          <cell r="AL472">
            <v>0</v>
          </cell>
          <cell r="AM472">
            <v>0</v>
          </cell>
          <cell r="AO472">
            <v>300000</v>
          </cell>
        </row>
        <row r="473">
          <cell r="B473" t="str">
            <v>Lª V¨n H­êng</v>
          </cell>
          <cell r="C473" t="str">
            <v>PT xe m¸y</v>
          </cell>
          <cell r="D473" t="str">
            <v>NH</v>
          </cell>
          <cell r="E473" t="str">
            <v>CTH</v>
          </cell>
          <cell r="J473">
            <v>36923</v>
          </cell>
          <cell r="K473" t="str">
            <v>C§</v>
          </cell>
          <cell r="L473">
            <v>1.94</v>
          </cell>
          <cell r="M473">
            <v>5</v>
          </cell>
          <cell r="N473">
            <v>4</v>
          </cell>
          <cell r="O473" t="str">
            <v>L-DN</v>
          </cell>
          <cell r="P473">
            <v>2003</v>
          </cell>
          <cell r="R473" t="str">
            <v>SQ C«ng binh\XM</v>
          </cell>
          <cell r="S473" t="str">
            <v>SQ C«ng binh</v>
          </cell>
          <cell r="T473">
            <v>1984</v>
          </cell>
          <cell r="U473" t="str">
            <v>§«ng HiÕu - NghÜa §µn - NghÖ An</v>
          </cell>
          <cell r="V473" t="str">
            <v>Khu TT tr­êng SQCHKT C«ng binh</v>
          </cell>
          <cell r="W473" t="str">
            <v>§éi TC HCM</v>
          </cell>
          <cell r="AI473" t="e">
            <v>#REF!</v>
          </cell>
          <cell r="AL473">
            <v>100000</v>
          </cell>
          <cell r="AM473" t="e">
            <v>#REF!</v>
          </cell>
          <cell r="AO473">
            <v>300000</v>
          </cell>
        </row>
        <row r="474">
          <cell r="B474" t="str">
            <v>Bé phËn H. chÝnh</v>
          </cell>
          <cell r="W474" t="str">
            <v>§éi TC HCM</v>
          </cell>
          <cell r="AI474">
            <v>562600</v>
          </cell>
          <cell r="AL474">
            <v>562600</v>
          </cell>
          <cell r="AM474">
            <v>562600</v>
          </cell>
        </row>
        <row r="475">
          <cell r="B475" t="str">
            <v>Hµ V¨n Nhung</v>
          </cell>
          <cell r="C475" t="str">
            <v xml:space="preserve">B¶o vÖ </v>
          </cell>
          <cell r="D475" t="str">
            <v>NH</v>
          </cell>
          <cell r="E475" t="str">
            <v>NH</v>
          </cell>
          <cell r="K475" t="str">
            <v>L§PT</v>
          </cell>
          <cell r="L475">
            <v>1.35</v>
          </cell>
          <cell r="R475" t="str">
            <v xml:space="preserve">Lao ®éng phæ th«ng </v>
          </cell>
          <cell r="U475" t="str">
            <v>Xu©n §µi - Thanh S¬n - Phó Thä</v>
          </cell>
          <cell r="V475" t="str">
            <v>Xu©n §µi - Thanh S¬n - Phó Thä</v>
          </cell>
          <cell r="W475" t="str">
            <v>§éi TC HCM</v>
          </cell>
          <cell r="AO475">
            <v>100000</v>
          </cell>
        </row>
        <row r="476">
          <cell r="B476" t="str">
            <v>Hµ V¨n Long</v>
          </cell>
          <cell r="C476" t="str">
            <v>CÊp d­ìng</v>
          </cell>
          <cell r="D476" t="str">
            <v>NH</v>
          </cell>
          <cell r="E476" t="str">
            <v>NH</v>
          </cell>
          <cell r="K476" t="str">
            <v>L§PT</v>
          </cell>
          <cell r="L476">
            <v>1.35</v>
          </cell>
          <cell r="R476" t="str">
            <v xml:space="preserve">Lao ®éng phæ th«ng </v>
          </cell>
          <cell r="U476" t="str">
            <v>Mþ Hoµ - Kim B«i - Hoµ B×nh</v>
          </cell>
          <cell r="V476" t="str">
            <v>Mþ Hoµ - Kim B«i - Hoµ B×nh</v>
          </cell>
          <cell r="AO476">
            <v>100000</v>
          </cell>
        </row>
        <row r="477">
          <cell r="B477" t="str">
            <v>NguyÔn V¨n §Æng</v>
          </cell>
          <cell r="C477" t="str">
            <v>Thñ kho</v>
          </cell>
          <cell r="D477" t="str">
            <v>DH</v>
          </cell>
          <cell r="E477" t="str">
            <v>KTH</v>
          </cell>
          <cell r="J477" t="str">
            <v>2000</v>
          </cell>
          <cell r="K477" t="str">
            <v>C§</v>
          </cell>
          <cell r="L477">
            <v>1.78</v>
          </cell>
          <cell r="M477">
            <v>1</v>
          </cell>
          <cell r="N477">
            <v>3</v>
          </cell>
          <cell r="O477" t="str">
            <v>L-DN</v>
          </cell>
          <cell r="P477">
            <v>2004</v>
          </cell>
          <cell r="R477" t="str">
            <v>C§ Ho¸ DÇu</v>
          </cell>
          <cell r="S477" t="str">
            <v>§H B¸ch Khoa HN</v>
          </cell>
          <cell r="T477">
            <v>1999</v>
          </cell>
          <cell r="U477" t="str">
            <v>Quúnh DÞ - Quúnh L­u - NghÖ AN</v>
          </cell>
          <cell r="V477" t="str">
            <v>Quúnh DÞ - Quúnh L­u - NghÖ AN</v>
          </cell>
          <cell r="W477" t="str">
            <v>§éi TC HCM</v>
          </cell>
          <cell r="AI477" t="e">
            <v>#REF!</v>
          </cell>
          <cell r="AL477">
            <v>100000</v>
          </cell>
          <cell r="AM477" t="e">
            <v>#REF!</v>
          </cell>
          <cell r="AO477">
            <v>300000</v>
          </cell>
        </row>
        <row r="478">
          <cell r="B478" t="str">
            <v>Bé phËn Xe m¸y</v>
          </cell>
          <cell r="Q478" t="str">
            <v/>
          </cell>
          <cell r="W478" t="str">
            <v>§éi TC HCM</v>
          </cell>
          <cell r="AI478" t="e">
            <v>#REF!</v>
          </cell>
          <cell r="AJ478" t="e">
            <v>#REF!</v>
          </cell>
          <cell r="AL478" t="e">
            <v>#REF!</v>
          </cell>
          <cell r="AM478" t="e">
            <v>#REF!</v>
          </cell>
        </row>
        <row r="479">
          <cell r="B479" t="str">
            <v>Hµ TrÇn D­ìng</v>
          </cell>
          <cell r="C479" t="str">
            <v>L¸i m¸y</v>
          </cell>
          <cell r="D479" t="str">
            <v>CN</v>
          </cell>
          <cell r="E479" t="str">
            <v>0/CN</v>
          </cell>
          <cell r="F479" t="str">
            <v>BHXH</v>
          </cell>
          <cell r="H479" t="str">
            <v>BHXH</v>
          </cell>
          <cell r="I479" t="str">
            <v>05-96</v>
          </cell>
          <cell r="J479">
            <v>37377</v>
          </cell>
          <cell r="K479" t="str">
            <v>SC</v>
          </cell>
          <cell r="L479">
            <v>2.6</v>
          </cell>
          <cell r="M479">
            <v>3</v>
          </cell>
          <cell r="N479">
            <v>2</v>
          </cell>
          <cell r="O479" t="str">
            <v>L-QN</v>
          </cell>
          <cell r="P479">
            <v>2003</v>
          </cell>
          <cell r="R479" t="str">
            <v>L¸i m¸y</v>
          </cell>
          <cell r="S479" t="str">
            <v>KT C«ng binh</v>
          </cell>
          <cell r="T479">
            <v>1997</v>
          </cell>
          <cell r="U479" t="str">
            <v>Xu©n §µi - Thanh S¬n - Phó Thä</v>
          </cell>
          <cell r="V479" t="str">
            <v>Xu©n §µi - Thanh S¬n - Phó Thä</v>
          </cell>
          <cell r="W479" t="str">
            <v>§éi TC HCM</v>
          </cell>
          <cell r="AI479" t="e">
            <v>#REF!</v>
          </cell>
          <cell r="AJ479" t="e">
            <v>#REF!</v>
          </cell>
          <cell r="AL479" t="e">
            <v>#REF!</v>
          </cell>
          <cell r="AM479" t="e">
            <v>#REF!</v>
          </cell>
          <cell r="AO479">
            <v>300000</v>
          </cell>
        </row>
        <row r="480">
          <cell r="B480" t="str">
            <v>NguyÔn V¨n ChÝnh</v>
          </cell>
          <cell r="C480" t="str">
            <v>L¸i m¸y SK 07</v>
          </cell>
          <cell r="D480" t="str">
            <v>NH</v>
          </cell>
          <cell r="E480" t="str">
            <v>1-3N</v>
          </cell>
          <cell r="K480" t="str">
            <v>SC</v>
          </cell>
          <cell r="L480">
            <v>1.72</v>
          </cell>
          <cell r="R480" t="str">
            <v>L¸i m¸y</v>
          </cell>
          <cell r="U480" t="str">
            <v>Quúnh DÞ - Quúnh L­u - NghÖ AN</v>
          </cell>
          <cell r="V480" t="str">
            <v>Quúnh DÞ - Quúnh L­u - NghÖ AN</v>
          </cell>
          <cell r="W480" t="str">
            <v>§éi TC HCM</v>
          </cell>
          <cell r="AI480">
            <v>565500</v>
          </cell>
          <cell r="AL480">
            <v>565500</v>
          </cell>
          <cell r="AM480">
            <v>565500</v>
          </cell>
          <cell r="AO480">
            <v>100000</v>
          </cell>
        </row>
        <row r="481">
          <cell r="B481" t="str">
            <v>Lª V¨n Léc</v>
          </cell>
          <cell r="C481" t="str">
            <v>Nh. c«ng</v>
          </cell>
          <cell r="D481" t="str">
            <v>NH</v>
          </cell>
          <cell r="E481" t="str">
            <v>NH</v>
          </cell>
          <cell r="J481">
            <v>36951</v>
          </cell>
          <cell r="K481" t="str">
            <v>SC</v>
          </cell>
          <cell r="L481">
            <v>1.7</v>
          </cell>
          <cell r="R481" t="str">
            <v>Lao ®éng PT</v>
          </cell>
          <cell r="U481" t="str">
            <v xml:space="preserve"> H­ng X¸ - H­ng Nguyªn - NghÖ An</v>
          </cell>
          <cell r="V481" t="str">
            <v xml:space="preserve"> H­ng X¸ - H­ng Nguyªn - NghÖ An</v>
          </cell>
          <cell r="W481" t="str">
            <v>§éi TC HCM</v>
          </cell>
          <cell r="AI481">
            <v>391500</v>
          </cell>
          <cell r="AL481">
            <v>100000</v>
          </cell>
          <cell r="AM481">
            <v>391500</v>
          </cell>
          <cell r="AO481">
            <v>100000</v>
          </cell>
        </row>
        <row r="482">
          <cell r="B482" t="str">
            <v>Lª Minh HiÖp</v>
          </cell>
          <cell r="C482" t="str">
            <v>L¸i lu</v>
          </cell>
          <cell r="D482" t="str">
            <v>DH</v>
          </cell>
          <cell r="E482" t="str">
            <v>KTH</v>
          </cell>
          <cell r="J482" t="str">
            <v>09-01</v>
          </cell>
          <cell r="K482" t="str">
            <v>SC</v>
          </cell>
          <cell r="L482">
            <v>1.92</v>
          </cell>
          <cell r="M482">
            <v>4</v>
          </cell>
          <cell r="N482">
            <v>2</v>
          </cell>
          <cell r="O482" t="str">
            <v>A6</v>
          </cell>
          <cell r="P482">
            <v>2004</v>
          </cell>
          <cell r="R482" t="str">
            <v>L¸i m¸y</v>
          </cell>
          <cell r="U482" t="str">
            <v>Cæ §« - Ba V× - Hµ T©y</v>
          </cell>
          <cell r="V482" t="str">
            <v>Cæ §« - Ba V× - Hµ T©y</v>
          </cell>
          <cell r="W482" t="str">
            <v>§éi TC HCM</v>
          </cell>
          <cell r="AI482">
            <v>591600</v>
          </cell>
          <cell r="AL482">
            <v>100000</v>
          </cell>
          <cell r="AM482">
            <v>591600</v>
          </cell>
          <cell r="AO482">
            <v>300000</v>
          </cell>
        </row>
        <row r="483">
          <cell r="B483" t="str">
            <v xml:space="preserve">Hµ Ngäc TuÊn </v>
          </cell>
          <cell r="C483" t="str">
            <v>L¸i xe</v>
          </cell>
          <cell r="D483" t="str">
            <v>NH</v>
          </cell>
          <cell r="E483" t="str">
            <v>NH</v>
          </cell>
          <cell r="J483">
            <v>38052</v>
          </cell>
          <cell r="K483" t="str">
            <v>SC</v>
          </cell>
          <cell r="L483">
            <v>1.7</v>
          </cell>
          <cell r="R483" t="str">
            <v>C¬ khÝ s÷a ch÷a « t«</v>
          </cell>
          <cell r="S483" t="str">
            <v>L¸i xe - Côc §Bé VN</v>
          </cell>
          <cell r="T483">
            <v>2003</v>
          </cell>
          <cell r="U483" t="str">
            <v>Mþ Hoµ - Kim B«i - Hoµ B×nh</v>
          </cell>
          <cell r="V483" t="str">
            <v>Mþ Hoµ - Kim B«i - Hoµ B×nh</v>
          </cell>
          <cell r="W483" t="str">
            <v>XL A V­¬ng</v>
          </cell>
          <cell r="AO483">
            <v>100000</v>
          </cell>
        </row>
        <row r="484">
          <cell r="B484" t="str">
            <v>TrÇn Kim Dung</v>
          </cell>
          <cell r="C484" t="str">
            <v xml:space="preserve">Nh©n lùc </v>
          </cell>
          <cell r="D484" t="str">
            <v>NH</v>
          </cell>
          <cell r="E484" t="str">
            <v>NH</v>
          </cell>
          <cell r="J484" t="str">
            <v>2002</v>
          </cell>
          <cell r="K484" t="str">
            <v>L§PT</v>
          </cell>
          <cell r="L484">
            <v>1.35</v>
          </cell>
          <cell r="R484" t="str">
            <v>Lao ®éng PT</v>
          </cell>
          <cell r="AO484">
            <v>100000</v>
          </cell>
        </row>
        <row r="485">
          <cell r="B485" t="str">
            <v>Vò Thµnh Long</v>
          </cell>
          <cell r="C485" t="str">
            <v>L¸i m¸y (HCM)</v>
          </cell>
          <cell r="D485" t="str">
            <v>NH</v>
          </cell>
          <cell r="E485" t="str">
            <v>NH</v>
          </cell>
          <cell r="J485">
            <v>37316</v>
          </cell>
          <cell r="K485" t="str">
            <v>SC</v>
          </cell>
          <cell r="L485">
            <v>2.04</v>
          </cell>
          <cell r="M485">
            <v>4</v>
          </cell>
          <cell r="N485">
            <v>3</v>
          </cell>
          <cell r="O485" t="str">
            <v>A6</v>
          </cell>
          <cell r="P485">
            <v>2001</v>
          </cell>
          <cell r="R485" t="str">
            <v>L¸i m¸y</v>
          </cell>
          <cell r="S485" t="str">
            <v>Tr­êng CN C¬ giíi II</v>
          </cell>
          <cell r="T485">
            <v>2001</v>
          </cell>
          <cell r="U485" t="str">
            <v>Hoµng Trinh - Hoµng Ho¸ - Thanh Ho¸</v>
          </cell>
          <cell r="V485" t="str">
            <v>Hoµng Trinh - Hoµng Ho¸ - Thanh Ho¸</v>
          </cell>
          <cell r="W485" t="str">
            <v>§éi TC HCM</v>
          </cell>
          <cell r="AO485">
            <v>100000</v>
          </cell>
        </row>
        <row r="486">
          <cell r="B486" t="str">
            <v>NguyÔn V¨n Th¾ng</v>
          </cell>
          <cell r="C486" t="str">
            <v>nghÜ èm tõ th¸ng 05/11/04</v>
          </cell>
          <cell r="D486" t="str">
            <v>CNV</v>
          </cell>
          <cell r="E486" t="str">
            <v>CNV</v>
          </cell>
          <cell r="F486" t="str">
            <v>BHXH</v>
          </cell>
          <cell r="H486" t="str">
            <v>BHXH</v>
          </cell>
          <cell r="I486" t="str">
            <v>08-96</v>
          </cell>
          <cell r="J486">
            <v>37591</v>
          </cell>
          <cell r="K486" t="str">
            <v>§H</v>
          </cell>
          <cell r="L486">
            <v>2.5</v>
          </cell>
          <cell r="M486">
            <v>4</v>
          </cell>
          <cell r="N486">
            <v>3</v>
          </cell>
          <cell r="O486" t="str">
            <v>L-DN</v>
          </cell>
          <cell r="P486">
            <v>2002</v>
          </cell>
          <cell r="R486" t="str">
            <v xml:space="preserve">KS X©y dùng </v>
          </cell>
          <cell r="S486" t="str">
            <v xml:space="preserve">§H X©y dùng </v>
          </cell>
          <cell r="T486">
            <v>1994</v>
          </cell>
          <cell r="U486" t="str">
            <v>H­ng TiÕn - H­ng Nguyªn - NghÖ An</v>
          </cell>
          <cell r="V486" t="str">
            <v>H­ng TiÕn - H­ng Nguyªn - NghÖ An</v>
          </cell>
          <cell r="W486" t="str">
            <v>§éi TC HCM</v>
          </cell>
          <cell r="X486" t="str">
            <v>Th¸ng 11 kh«ng cã tªn</v>
          </cell>
          <cell r="AI486">
            <v>0</v>
          </cell>
          <cell r="AL486">
            <v>0</v>
          </cell>
          <cell r="AM486">
            <v>0</v>
          </cell>
          <cell r="AO486">
            <v>300000</v>
          </cell>
        </row>
        <row r="487">
          <cell r="AO487">
            <v>8529921</v>
          </cell>
          <cell r="AP487" t="str">
            <v>(L­¬ng c¬ b¶n)</v>
          </cell>
        </row>
        <row r="488">
          <cell r="B488" t="str">
            <v>TrÇn V¨n §ång</v>
          </cell>
          <cell r="C488" t="str">
            <v>Tr­ëng VP §D</v>
          </cell>
          <cell r="D488" t="str">
            <v>SQ</v>
          </cell>
          <cell r="E488" t="str">
            <v>2//</v>
          </cell>
          <cell r="F488" t="str">
            <v>BHXH</v>
          </cell>
          <cell r="H488" t="str">
            <v>BHXH</v>
          </cell>
          <cell r="I488" t="str">
            <v>02-75</v>
          </cell>
          <cell r="K488" t="str">
            <v>TC</v>
          </cell>
          <cell r="L488">
            <v>5.3</v>
          </cell>
          <cell r="R488" t="str">
            <v>Qu¶n lý xe m¸y</v>
          </cell>
          <cell r="S488" t="str">
            <v>HV HËu cÇn</v>
          </cell>
          <cell r="T488">
            <v>1981</v>
          </cell>
          <cell r="U488" t="str">
            <v>Khai S¬n - Anh S¬n -NghÖ An</v>
          </cell>
          <cell r="V488" t="str">
            <v>149/X5 T« HiÕn Thµnh - P13 - Q10 - Tp HCM</v>
          </cell>
          <cell r="W488" t="str">
            <v>XN PhÝa Nam</v>
          </cell>
          <cell r="X488" t="str">
            <v>Kinh</v>
          </cell>
          <cell r="Y488" t="str">
            <v>Kh«ng</v>
          </cell>
          <cell r="AI488">
            <v>0</v>
          </cell>
          <cell r="AJ488" t="e">
            <v>#VALUE!</v>
          </cell>
          <cell r="AO488">
            <v>2069730</v>
          </cell>
        </row>
        <row r="489">
          <cell r="B489" t="str">
            <v>L­¬ng V¨n ThÞnh</v>
          </cell>
          <cell r="C489" t="str">
            <v>CHT CT</v>
          </cell>
          <cell r="D489" t="str">
            <v>CN</v>
          </cell>
          <cell r="E489" t="str">
            <v>1//CN</v>
          </cell>
          <cell r="F489" t="str">
            <v>BHXH</v>
          </cell>
          <cell r="H489" t="str">
            <v>BHXH</v>
          </cell>
          <cell r="I489" t="str">
            <v>03-79</v>
          </cell>
          <cell r="J489">
            <v>33208</v>
          </cell>
          <cell r="K489" t="str">
            <v>§H</v>
          </cell>
          <cell r="L489">
            <v>4</v>
          </cell>
          <cell r="M489">
            <v>10</v>
          </cell>
          <cell r="N489">
            <v>2</v>
          </cell>
          <cell r="O489" t="str">
            <v>L-QN</v>
          </cell>
          <cell r="P489">
            <v>2003</v>
          </cell>
          <cell r="R489" t="str">
            <v>KS XD DD &amp; CN</v>
          </cell>
          <cell r="S489" t="str">
            <v>§H B¸ch khoa TP.HCM</v>
          </cell>
          <cell r="U489" t="str">
            <v>Tiªn D­îc - Sãc S¬n - Hµ Néi</v>
          </cell>
          <cell r="W489" t="str">
            <v>V.TRAC</v>
          </cell>
          <cell r="AI489" t="e">
            <v>#REF!</v>
          </cell>
          <cell r="AJ489" t="e">
            <v>#REF!</v>
          </cell>
          <cell r="AO489">
            <v>1504375</v>
          </cell>
        </row>
        <row r="490">
          <cell r="B490" t="str">
            <v>Th¸i thÞ H­¬ng Chi</v>
          </cell>
          <cell r="C490" t="str">
            <v>Trî lý</v>
          </cell>
          <cell r="D490" t="str">
            <v>CN</v>
          </cell>
          <cell r="E490" t="str">
            <v>1//CN</v>
          </cell>
          <cell r="F490" t="str">
            <v>BHXH</v>
          </cell>
          <cell r="G490">
            <v>6698393787</v>
          </cell>
          <cell r="H490" t="str">
            <v>BHXH</v>
          </cell>
          <cell r="I490" t="str">
            <v>03-75</v>
          </cell>
          <cell r="J490">
            <v>35643</v>
          </cell>
          <cell r="K490" t="str">
            <v>SC</v>
          </cell>
          <cell r="L490">
            <v>4.2</v>
          </cell>
          <cell r="P490">
            <v>2002</v>
          </cell>
          <cell r="Q490" t="str">
            <v>N÷</v>
          </cell>
          <cell r="R490" t="str">
            <v>Tin häc</v>
          </cell>
          <cell r="S490" t="str">
            <v>§T C¸n bé S.BÐ</v>
          </cell>
          <cell r="T490" t="str">
            <v>1995</v>
          </cell>
          <cell r="U490" t="str">
            <v>Khu«ng phß- Qu¶ng ®iÒn- Thõa Thiªn</v>
          </cell>
          <cell r="V490" t="str">
            <v>2/21 Th¨ng Long - P4 - QT©n b×nh - Tp HCM</v>
          </cell>
          <cell r="W490" t="str">
            <v>XN PhÝa Nam</v>
          </cell>
          <cell r="X490" t="str">
            <v>Kinh</v>
          </cell>
          <cell r="Y490" t="str">
            <v>Kh«ng</v>
          </cell>
          <cell r="AI490">
            <v>0</v>
          </cell>
          <cell r="AO490">
            <v>1571220</v>
          </cell>
        </row>
        <row r="491">
          <cell r="B491" t="str">
            <v xml:space="preserve">Hå NghÜa C«ng </v>
          </cell>
          <cell r="C491" t="str">
            <v>KÕ to¸n</v>
          </cell>
          <cell r="D491" t="str">
            <v>DH</v>
          </cell>
          <cell r="E491" t="str">
            <v>KTH</v>
          </cell>
          <cell r="J491">
            <v>38153</v>
          </cell>
          <cell r="K491" t="str">
            <v>§H</v>
          </cell>
          <cell r="L491">
            <v>1.78</v>
          </cell>
          <cell r="O491" t="str">
            <v>L-DN</v>
          </cell>
          <cell r="P491">
            <v>2004</v>
          </cell>
          <cell r="R491" t="str">
            <v>Tµi chÝnh - Ng©n hµng</v>
          </cell>
          <cell r="S491" t="str">
            <v>Häc viÖn tµi chÝnh</v>
          </cell>
          <cell r="T491">
            <v>2002</v>
          </cell>
          <cell r="U491" t="str">
            <v xml:space="preserve">Quúnh Minh - Quúnh L­u - NghÖ An </v>
          </cell>
          <cell r="V491" t="str">
            <v xml:space="preserve">Quúnh Minh - Quúnh L­u - NghÖ An </v>
          </cell>
          <cell r="W491" t="str">
            <v>VP§ D</v>
          </cell>
          <cell r="AO491">
            <v>874380</v>
          </cell>
        </row>
        <row r="492">
          <cell r="B492" t="str">
            <v>NguyÔn ChÝ Thanh</v>
          </cell>
          <cell r="C492" t="str">
            <v>L¸i xe</v>
          </cell>
          <cell r="D492" t="str">
            <v>DH</v>
          </cell>
          <cell r="E492" t="str">
            <v>1-3 N</v>
          </cell>
          <cell r="F492" t="str">
            <v>BHXH</v>
          </cell>
          <cell r="G492">
            <v>6603395424</v>
          </cell>
          <cell r="H492" t="str">
            <v>BHXH</v>
          </cell>
          <cell r="J492">
            <v>36831</v>
          </cell>
          <cell r="K492" t="str">
            <v>SC</v>
          </cell>
          <cell r="L492">
            <v>2.44</v>
          </cell>
          <cell r="R492" t="str">
            <v>L¸i xe</v>
          </cell>
          <cell r="S492" t="str">
            <v>Bé GTVT</v>
          </cell>
          <cell r="T492" t="str">
            <v>1994</v>
          </cell>
          <cell r="U492" t="str">
            <v>Hång V©n - ¢n Thi - H­ng yªn</v>
          </cell>
          <cell r="V492" t="str">
            <v>Ph­êng 13 - QuËn T©n B×nh - Tp HCM</v>
          </cell>
          <cell r="W492" t="str">
            <v>XN PhÝa Nam</v>
          </cell>
          <cell r="X492" t="str">
            <v>Kinh</v>
          </cell>
          <cell r="Y492" t="str">
            <v>Kh«ng</v>
          </cell>
          <cell r="AI492">
            <v>0</v>
          </cell>
          <cell r="AO492">
            <v>996416</v>
          </cell>
        </row>
        <row r="493">
          <cell r="B493" t="str">
            <v>TrÇn ThÞ Lµi</v>
          </cell>
          <cell r="C493" t="str">
            <v>NÊu ¨n</v>
          </cell>
          <cell r="D493" t="str">
            <v>DH</v>
          </cell>
          <cell r="E493" t="str">
            <v>KTH</v>
          </cell>
          <cell r="J493">
            <v>34700</v>
          </cell>
          <cell r="K493" t="str">
            <v>L§PT</v>
          </cell>
          <cell r="L493">
            <v>1.36</v>
          </cell>
          <cell r="Q493" t="str">
            <v>N÷</v>
          </cell>
          <cell r="R493" t="str">
            <v>Lao ®éng phæ th«ng</v>
          </cell>
          <cell r="U493" t="str">
            <v>Th¹ch S¬n - Th¹ch Hµ - Hµ TÜnh</v>
          </cell>
          <cell r="V493" t="str">
            <v>Th¹ch S¬n - Th¹ch Hµ - Hµ TÜnh</v>
          </cell>
          <cell r="W493" t="str">
            <v>VP§ D</v>
          </cell>
          <cell r="AI493">
            <v>394400</v>
          </cell>
          <cell r="AL493">
            <v>100000</v>
          </cell>
          <cell r="AM493">
            <v>394400</v>
          </cell>
          <cell r="AO493">
            <v>394400</v>
          </cell>
        </row>
        <row r="494">
          <cell r="B494" t="str">
            <v>Lª ThÞ YÕn</v>
          </cell>
          <cell r="C494" t="str">
            <v>Thñ quü</v>
          </cell>
          <cell r="D494" t="str">
            <v>DH</v>
          </cell>
          <cell r="E494" t="str">
            <v>KTH</v>
          </cell>
          <cell r="J494">
            <v>37773</v>
          </cell>
          <cell r="K494" t="str">
            <v>TC</v>
          </cell>
          <cell r="L494">
            <v>1.46</v>
          </cell>
          <cell r="M494">
            <v>1</v>
          </cell>
          <cell r="N494">
            <v>4</v>
          </cell>
          <cell r="O494" t="str">
            <v>L-DN</v>
          </cell>
          <cell r="P494">
            <v>2003</v>
          </cell>
          <cell r="Q494" t="str">
            <v>N÷</v>
          </cell>
          <cell r="R494" t="str">
            <v>KÕ to¸n doanh nghiÖp</v>
          </cell>
          <cell r="S494" t="str">
            <v>TH Kinh tÕ N.An</v>
          </cell>
          <cell r="T494">
            <v>2002</v>
          </cell>
          <cell r="U494" t="str">
            <v>H­ng Xu©n - H­ng Nguyªn - NghÖ An</v>
          </cell>
          <cell r="V494" t="str">
            <v>H­ng Xu©n - H­ng Nguyªn - NghÖ An</v>
          </cell>
          <cell r="W494" t="str">
            <v>VP§ D</v>
          </cell>
          <cell r="Y494" t="str">
            <v>Kh«ng</v>
          </cell>
          <cell r="AI494">
            <v>423400</v>
          </cell>
          <cell r="AL494">
            <v>100000</v>
          </cell>
          <cell r="AM494">
            <v>423400</v>
          </cell>
          <cell r="AO494">
            <v>423400</v>
          </cell>
        </row>
        <row r="495">
          <cell r="B495" t="str">
            <v xml:space="preserve">TrÇn ThÞ Nhung </v>
          </cell>
          <cell r="C495" t="str">
            <v>NV V¨n Th­</v>
          </cell>
          <cell r="D495" t="str">
            <v>DH</v>
          </cell>
          <cell r="E495" t="str">
            <v>KTH</v>
          </cell>
          <cell r="J495">
            <v>38147</v>
          </cell>
          <cell r="K495" t="str">
            <v>SC</v>
          </cell>
          <cell r="P495">
            <v>2004</v>
          </cell>
          <cell r="Q495" t="str">
            <v>N÷</v>
          </cell>
          <cell r="R495" t="str">
            <v>Tin häc v¨n phßng</v>
          </cell>
          <cell r="S495" t="str">
            <v>TT KHCN tin häc NghÖ an</v>
          </cell>
          <cell r="T495">
            <v>2004</v>
          </cell>
          <cell r="U495" t="str">
            <v xml:space="preserve">H­ng Xu©n - H­ng nguyªn - NghÖ An </v>
          </cell>
          <cell r="V495" t="str">
            <v>H­ng Xu©n - H­ng Nguyªn - NghÖ An</v>
          </cell>
          <cell r="W495" t="str">
            <v>VP§ D</v>
          </cell>
          <cell r="AO495">
            <v>353800</v>
          </cell>
        </row>
        <row r="496">
          <cell r="B496" t="str">
            <v xml:space="preserve">TrÇn V¨n Chu©n </v>
          </cell>
          <cell r="C496" t="str">
            <v xml:space="preserve">B¶o vÖ </v>
          </cell>
          <cell r="D496" t="str">
            <v>NH</v>
          </cell>
          <cell r="E496" t="str">
            <v>NH</v>
          </cell>
          <cell r="J496">
            <v>38147</v>
          </cell>
          <cell r="K496" t="str">
            <v>L§PT</v>
          </cell>
          <cell r="P496">
            <v>2004</v>
          </cell>
          <cell r="R496" t="str">
            <v>Lao ®éng phæ th«ng</v>
          </cell>
          <cell r="U496" t="str">
            <v xml:space="preserve">Th¸i Thµnh - Th¸i Thuþ - Th¸i B×nh </v>
          </cell>
          <cell r="V496" t="str">
            <v>Th¸i Thµnh - Th¸i Thuþ - Th¸i B×nh</v>
          </cell>
          <cell r="W496" t="str">
            <v>VP§ D</v>
          </cell>
          <cell r="AO496">
            <v>342200</v>
          </cell>
        </row>
        <row r="497">
          <cell r="W497" t="str">
            <v>§éi TC HCM</v>
          </cell>
          <cell r="AI497">
            <v>391500</v>
          </cell>
          <cell r="AL497">
            <v>100000</v>
          </cell>
          <cell r="AM497">
            <v>391500</v>
          </cell>
          <cell r="AO497">
            <v>700000</v>
          </cell>
        </row>
        <row r="498">
          <cell r="B498" t="str">
            <v>NguyÔn Xu©n Tr­êng</v>
          </cell>
          <cell r="C498" t="str">
            <v>Nh©n viªn</v>
          </cell>
          <cell r="D498" t="str">
            <v>DH</v>
          </cell>
          <cell r="E498" t="str">
            <v>KTH</v>
          </cell>
          <cell r="J498">
            <v>38147</v>
          </cell>
          <cell r="K498" t="str">
            <v>§H</v>
          </cell>
          <cell r="L498">
            <v>1.78</v>
          </cell>
          <cell r="O498" t="str">
            <v>L-DN</v>
          </cell>
          <cell r="P498">
            <v>2004</v>
          </cell>
          <cell r="R498" t="str">
            <v>KT §iÖn - §iÖn tö</v>
          </cell>
          <cell r="S498" t="str">
            <v>§H SP Kü thuËt TP HCM</v>
          </cell>
          <cell r="T498">
            <v>2001</v>
          </cell>
          <cell r="U498" t="str">
            <v>Thanh LÜnh - Thanh Ch­¬ng - nghÖ An</v>
          </cell>
          <cell r="V498" t="str">
            <v>263 Hoµng Hoa Th¸m - P13 QuËn T©n B×nh</v>
          </cell>
          <cell r="W498" t="str">
            <v>VP§ D</v>
          </cell>
          <cell r="AO498">
            <v>300000</v>
          </cell>
        </row>
        <row r="499">
          <cell r="B499" t="str">
            <v xml:space="preserve">Phan Huy Anh </v>
          </cell>
          <cell r="C499" t="str">
            <v>Nh©n viªn</v>
          </cell>
          <cell r="D499" t="str">
            <v>DH</v>
          </cell>
          <cell r="E499" t="str">
            <v>KTH</v>
          </cell>
          <cell r="J499">
            <v>38147</v>
          </cell>
          <cell r="K499" t="str">
            <v>§H</v>
          </cell>
          <cell r="L499">
            <v>1.78</v>
          </cell>
          <cell r="O499" t="str">
            <v>L-DN</v>
          </cell>
          <cell r="P499">
            <v>2004</v>
          </cell>
          <cell r="R499" t="str">
            <v>KS XD CÇu ®­êng</v>
          </cell>
          <cell r="S499" t="str">
            <v>§H Kü thuËt c«ng nghÖ TP HCM</v>
          </cell>
          <cell r="U499" t="str">
            <v xml:space="preserve">Nh©n Mü - Lý Nh©n - Hµ Nam </v>
          </cell>
          <cell r="V499" t="str">
            <v>2B1 Céng Hoµ - F4 Q T©n B×nh - TPHCM</v>
          </cell>
          <cell r="W499" t="str">
            <v>VP§ D</v>
          </cell>
          <cell r="AO499">
            <v>300000</v>
          </cell>
        </row>
        <row r="500">
          <cell r="B500" t="str">
            <v>NguyÔn V¨n Nin</v>
          </cell>
          <cell r="C500" t="str">
            <v>Thñ quü</v>
          </cell>
          <cell r="D500" t="str">
            <v>NH</v>
          </cell>
          <cell r="E500" t="str">
            <v>NH</v>
          </cell>
          <cell r="K500" t="str">
            <v>L§PT</v>
          </cell>
          <cell r="L500">
            <v>1.46</v>
          </cell>
          <cell r="W500" t="str">
            <v>Gµnh Hµo</v>
          </cell>
          <cell r="AI500">
            <v>0</v>
          </cell>
          <cell r="AL500">
            <v>0</v>
          </cell>
          <cell r="AM500">
            <v>0</v>
          </cell>
          <cell r="AO500">
            <v>100000</v>
          </cell>
        </row>
        <row r="501">
          <cell r="AI501">
            <v>516200</v>
          </cell>
          <cell r="AL501">
            <v>100000</v>
          </cell>
          <cell r="AM501">
            <v>516200</v>
          </cell>
          <cell r="AO501">
            <v>1000000</v>
          </cell>
        </row>
        <row r="502">
          <cell r="B502" t="str">
            <v>§oµn ThiÖn Kh¶I</v>
          </cell>
          <cell r="C502" t="str">
            <v>CH tr­ëng</v>
          </cell>
          <cell r="D502" t="str">
            <v>CN</v>
          </cell>
          <cell r="E502" t="str">
            <v>1//CN</v>
          </cell>
          <cell r="F502" t="str">
            <v>BHXH</v>
          </cell>
          <cell r="G502">
            <v>6698393490</v>
          </cell>
          <cell r="H502" t="str">
            <v>BHXH</v>
          </cell>
          <cell r="I502" t="str">
            <v>02-82</v>
          </cell>
          <cell r="J502">
            <v>36892</v>
          </cell>
          <cell r="K502" t="str">
            <v>SC</v>
          </cell>
          <cell r="L502">
            <v>4.1500000000000004</v>
          </cell>
          <cell r="M502">
            <v>7</v>
          </cell>
          <cell r="N502">
            <v>2</v>
          </cell>
          <cell r="O502" t="str">
            <v>L-QN</v>
          </cell>
          <cell r="P502">
            <v>2001</v>
          </cell>
          <cell r="R502" t="str">
            <v>Thî Söa ch÷a</v>
          </cell>
          <cell r="S502" t="str">
            <v>KT C«ng binh</v>
          </cell>
          <cell r="U502" t="str">
            <v>Tr­êng ThÞnh - øng Hoµ - Hµ T©y</v>
          </cell>
          <cell r="V502" t="str">
            <v>Tr­êng ThÞnh - øng Hoµ - Hµ T©y</v>
          </cell>
          <cell r="AI502" t="e">
            <v>#REF!</v>
          </cell>
          <cell r="AL502" t="e">
            <v>#REF!</v>
          </cell>
          <cell r="AM502" t="e">
            <v>#REF!</v>
          </cell>
          <cell r="AO502">
            <v>1000000</v>
          </cell>
        </row>
        <row r="503">
          <cell r="AI503">
            <v>423400</v>
          </cell>
          <cell r="AL503">
            <v>100000</v>
          </cell>
          <cell r="AM503">
            <v>423400</v>
          </cell>
          <cell r="AO503">
            <v>2600000</v>
          </cell>
        </row>
        <row r="504">
          <cell r="B504" t="str">
            <v>Tr­¬ng Xu©n Lîi</v>
          </cell>
          <cell r="C504" t="str">
            <v>KÕ to¸n</v>
          </cell>
          <cell r="D504" t="str">
            <v>DH</v>
          </cell>
          <cell r="E504" t="str">
            <v>KTH</v>
          </cell>
          <cell r="F504" t="str">
            <v>BHXH</v>
          </cell>
          <cell r="G504">
            <v>6603395333</v>
          </cell>
          <cell r="H504" t="str">
            <v>BHXH</v>
          </cell>
          <cell r="J504">
            <v>37530</v>
          </cell>
          <cell r="K504" t="str">
            <v>§H</v>
          </cell>
          <cell r="L504">
            <v>1.78</v>
          </cell>
          <cell r="P504">
            <v>2002</v>
          </cell>
          <cell r="R504" t="str">
            <v>CN KÕ to¸n (TC)</v>
          </cell>
          <cell r="S504" t="str">
            <v>§H Më Hµ Néi</v>
          </cell>
          <cell r="T504">
            <v>2002</v>
          </cell>
          <cell r="U504" t="str">
            <v>Nghi Kim - Nghi Léc - NghÖ An</v>
          </cell>
          <cell r="V504" t="str">
            <v>Nghi Kim - Nghi Léc - NghÖ An</v>
          </cell>
          <cell r="W504" t="str">
            <v>BM TuyÕn èng</v>
          </cell>
          <cell r="AI504">
            <v>0</v>
          </cell>
          <cell r="AL504">
            <v>0</v>
          </cell>
          <cell r="AM504">
            <v>0</v>
          </cell>
          <cell r="AO504">
            <v>300000</v>
          </cell>
        </row>
        <row r="505">
          <cell r="B505" t="str">
            <v>NguyÔn H÷u O¸nh</v>
          </cell>
          <cell r="C505" t="str">
            <v>Y t¸</v>
          </cell>
          <cell r="D505" t="str">
            <v>NH</v>
          </cell>
          <cell r="E505" t="str">
            <v>1-3N</v>
          </cell>
          <cell r="J505" t="str">
            <v>2001</v>
          </cell>
          <cell r="K505" t="str">
            <v>L§PT</v>
          </cell>
          <cell r="L505">
            <v>1.98</v>
          </cell>
          <cell r="R505" t="str">
            <v>Y t¸</v>
          </cell>
          <cell r="U505" t="str">
            <v>V¹n Thiªn - N«ng C«ng - Thanh Ho¸</v>
          </cell>
          <cell r="V505" t="str">
            <v>V¹n Thiªn - N«ng C«ng - Thanh Ho¸</v>
          </cell>
          <cell r="W505" t="str">
            <v>BM TuyÕn èng</v>
          </cell>
          <cell r="AI505">
            <v>0</v>
          </cell>
          <cell r="AL505">
            <v>0</v>
          </cell>
          <cell r="AM505">
            <v>0</v>
          </cell>
          <cell r="AO505">
            <v>100000</v>
          </cell>
        </row>
        <row r="506">
          <cell r="B506" t="str">
            <v xml:space="preserve">NguyÔn ThÕ Chung </v>
          </cell>
          <cell r="C506" t="str">
            <v>C«ng nh©n</v>
          </cell>
          <cell r="D506" t="str">
            <v>DH</v>
          </cell>
          <cell r="E506" t="str">
            <v>KTH</v>
          </cell>
          <cell r="F506" t="str">
            <v>BHXH</v>
          </cell>
          <cell r="J506" t="str">
            <v>06-97</v>
          </cell>
          <cell r="K506" t="str">
            <v>SC</v>
          </cell>
          <cell r="R506" t="str">
            <v>CC Bom m×n</v>
          </cell>
          <cell r="AO506">
            <v>300000</v>
          </cell>
        </row>
        <row r="507">
          <cell r="B507" t="str">
            <v>Ph¹m V¨n TËp</v>
          </cell>
          <cell r="C507" t="str">
            <v>§éi tr­ëng</v>
          </cell>
          <cell r="D507" t="str">
            <v>DH</v>
          </cell>
          <cell r="E507" t="str">
            <v>KTH</v>
          </cell>
          <cell r="J507" t="str">
            <v>04-01</v>
          </cell>
          <cell r="K507" t="str">
            <v>TC</v>
          </cell>
          <cell r="L507">
            <v>2.33</v>
          </cell>
          <cell r="R507" t="str">
            <v>CC Bom m×n</v>
          </cell>
          <cell r="S507" t="str">
            <v>SQ C«ng binh</v>
          </cell>
          <cell r="U507" t="str">
            <v>DiÔn Yªn - DiÔn Ch©u - NghÖ An</v>
          </cell>
          <cell r="V507" t="str">
            <v>DiÔn Yªn - DiÔn Ch©u - NghÖ An</v>
          </cell>
          <cell r="W507" t="str">
            <v>BM TuyÕn èng</v>
          </cell>
          <cell r="AI507">
            <v>675700</v>
          </cell>
          <cell r="AL507">
            <v>675700</v>
          </cell>
          <cell r="AM507">
            <v>675700</v>
          </cell>
          <cell r="AO507">
            <v>300000</v>
          </cell>
        </row>
        <row r="508">
          <cell r="B508" t="str">
            <v>Lª Huy C«ng</v>
          </cell>
          <cell r="C508" t="str">
            <v>C«ng nh©n</v>
          </cell>
          <cell r="D508" t="str">
            <v>NH</v>
          </cell>
          <cell r="E508" t="str">
            <v>NH</v>
          </cell>
          <cell r="K508" t="str">
            <v>L§PT</v>
          </cell>
          <cell r="L508">
            <v>1.72</v>
          </cell>
          <cell r="R508" t="str">
            <v>CC Bom m×n</v>
          </cell>
          <cell r="U508" t="str">
            <v>Kh¸nh Léc - Can Léc - Hµ TÜnh</v>
          </cell>
          <cell r="V508" t="str">
            <v>Kh¸nh Léc - Can Léc - Hµ TÜnh</v>
          </cell>
          <cell r="W508" t="str">
            <v>BM TuyÕn èng</v>
          </cell>
          <cell r="AI508" t="e">
            <v>#REF!</v>
          </cell>
          <cell r="AL508">
            <v>100000</v>
          </cell>
          <cell r="AM508" t="e">
            <v>#REF!</v>
          </cell>
          <cell r="AO508">
            <v>100000</v>
          </cell>
        </row>
        <row r="509">
          <cell r="B509" t="str">
            <v>§ç V¨n TuyÕn</v>
          </cell>
          <cell r="C509" t="str">
            <v>C«ng nh©n</v>
          </cell>
          <cell r="D509" t="str">
            <v>NH</v>
          </cell>
          <cell r="E509" t="str">
            <v>NH</v>
          </cell>
          <cell r="K509" t="str">
            <v>L§PT</v>
          </cell>
          <cell r="L509">
            <v>1.35</v>
          </cell>
          <cell r="R509" t="str">
            <v>Lao ®éng PT</v>
          </cell>
          <cell r="U509" t="str">
            <v>VÜnh Thµnh - VÜnh Léc - Thanh Ho¸</v>
          </cell>
          <cell r="V509" t="str">
            <v>VÜnh Thµnh - VÜnh Léc - Thanh Ho¸</v>
          </cell>
          <cell r="W509" t="str">
            <v>BM TuyÕn èng</v>
          </cell>
          <cell r="AI509" t="e">
            <v>#REF!</v>
          </cell>
          <cell r="AL509">
            <v>100000</v>
          </cell>
          <cell r="AM509" t="e">
            <v>#REF!</v>
          </cell>
          <cell r="AO509">
            <v>100000</v>
          </cell>
        </row>
        <row r="510">
          <cell r="B510" t="str">
            <v xml:space="preserve">Bïi Ph­¬ng Nam </v>
          </cell>
          <cell r="C510" t="str">
            <v xml:space="preserve">C«ng nh©n  </v>
          </cell>
          <cell r="D510" t="str">
            <v>DH</v>
          </cell>
          <cell r="E510" t="str">
            <v>KTH</v>
          </cell>
          <cell r="F510" t="str">
            <v>BHXH</v>
          </cell>
          <cell r="G510">
            <v>6600394435</v>
          </cell>
          <cell r="H510" t="str">
            <v>BHXH</v>
          </cell>
          <cell r="J510" t="str">
            <v>09-97</v>
          </cell>
          <cell r="K510" t="str">
            <v>TC</v>
          </cell>
          <cell r="L510">
            <v>1.92</v>
          </cell>
          <cell r="R510" t="str">
            <v>CC Bom m×n</v>
          </cell>
          <cell r="S510" t="str">
            <v>SQ C«ng binh</v>
          </cell>
          <cell r="U510" t="str">
            <v>T©n H­¬ng - Ninh Giang - H¶i D­¬ng</v>
          </cell>
          <cell r="V510" t="str">
            <v>T©n H­¬ng - Ninh Giang - H¶i D­¬ng</v>
          </cell>
          <cell r="W510" t="str">
            <v>BM TuyÕn èng</v>
          </cell>
          <cell r="AI510">
            <v>556800</v>
          </cell>
          <cell r="AL510">
            <v>556800</v>
          </cell>
          <cell r="AM510">
            <v>556800</v>
          </cell>
          <cell r="AO510">
            <v>300000</v>
          </cell>
        </row>
        <row r="511">
          <cell r="B511" t="str">
            <v>Lª V¨n Chi</v>
          </cell>
          <cell r="C511" t="str">
            <v>CHRPBM</v>
          </cell>
          <cell r="D511" t="str">
            <v>NH</v>
          </cell>
          <cell r="E511" t="str">
            <v>NH</v>
          </cell>
          <cell r="J511">
            <v>36557</v>
          </cell>
          <cell r="K511" t="str">
            <v>SC</v>
          </cell>
          <cell r="L511">
            <v>1.92</v>
          </cell>
          <cell r="R511" t="str">
            <v>CC Bom m×n</v>
          </cell>
          <cell r="S511" t="str">
            <v>SQ C«ng binh</v>
          </cell>
          <cell r="U511" t="str">
            <v>§Æng LÔ - ¢n Thi - H­ng Yªn</v>
          </cell>
          <cell r="V511" t="str">
            <v>§Æng LÔ - ¢n Thi - H­ng Yªn</v>
          </cell>
          <cell r="W511" t="str">
            <v>BM TuyÕn èng</v>
          </cell>
          <cell r="AI511">
            <v>391500</v>
          </cell>
          <cell r="AL511">
            <v>100000</v>
          </cell>
          <cell r="AM511">
            <v>391500</v>
          </cell>
          <cell r="AO511">
            <v>100000</v>
          </cell>
        </row>
        <row r="512">
          <cell r="B512" t="str">
            <v>§inh V¨n C­êng</v>
          </cell>
          <cell r="C512" t="str">
            <v xml:space="preserve">C«ng nh©n </v>
          </cell>
          <cell r="D512" t="str">
            <v>NH</v>
          </cell>
          <cell r="E512" t="str">
            <v>NH</v>
          </cell>
          <cell r="J512" t="str">
            <v>2001</v>
          </cell>
          <cell r="K512" t="str">
            <v>TC</v>
          </cell>
          <cell r="L512">
            <v>1.92</v>
          </cell>
          <cell r="R512" t="str">
            <v>CC Bom m×n</v>
          </cell>
          <cell r="S512" t="str">
            <v>SQ C«ng binh</v>
          </cell>
          <cell r="U512" t="str">
            <v>Hîp ®øc, T©n yªn, B¾c giang</v>
          </cell>
          <cell r="V512" t="str">
            <v>Hîp ®øc, T©n yªn, B¾c giang</v>
          </cell>
          <cell r="W512" t="str">
            <v>BM TuyÕn èng</v>
          </cell>
          <cell r="AI512">
            <v>556800</v>
          </cell>
          <cell r="AL512">
            <v>100000</v>
          </cell>
          <cell r="AM512">
            <v>556800</v>
          </cell>
          <cell r="AO512">
            <v>100000</v>
          </cell>
        </row>
        <row r="513">
          <cell r="B513" t="str">
            <v>Bïi §×nh Tr­êng</v>
          </cell>
          <cell r="C513" t="str">
            <v xml:space="preserve">C«ng nh©n  </v>
          </cell>
          <cell r="D513" t="str">
            <v>NH</v>
          </cell>
          <cell r="E513" t="str">
            <v>NH</v>
          </cell>
          <cell r="J513" t="str">
            <v>2001</v>
          </cell>
          <cell r="K513" t="str">
            <v>L§PT</v>
          </cell>
          <cell r="L513">
            <v>1.72</v>
          </cell>
          <cell r="R513" t="str">
            <v>Lao ®éng PT</v>
          </cell>
          <cell r="U513" t="str">
            <v xml:space="preserve">Th¹ch S¬n - Th¹ch Hµ - Hµ TÜnh </v>
          </cell>
          <cell r="V513" t="str">
            <v xml:space="preserve">Th¹ch S¬n - Th¹ch Hµ - Hµ TÜnh </v>
          </cell>
          <cell r="W513" t="str">
            <v>BM TuyÕn èng</v>
          </cell>
          <cell r="AI513" t="e">
            <v>#REF!</v>
          </cell>
          <cell r="AL513">
            <v>100000</v>
          </cell>
          <cell r="AM513" t="e">
            <v>#REF!</v>
          </cell>
          <cell r="AO513">
            <v>100000</v>
          </cell>
        </row>
        <row r="514">
          <cell r="B514" t="str">
            <v>Bïi V¨n HiÕu</v>
          </cell>
          <cell r="C514" t="str">
            <v xml:space="preserve">C«ng nh©n </v>
          </cell>
          <cell r="D514" t="str">
            <v>NH</v>
          </cell>
          <cell r="E514" t="str">
            <v>NH</v>
          </cell>
          <cell r="J514" t="str">
            <v>10-04</v>
          </cell>
          <cell r="K514" t="str">
            <v>L§PT</v>
          </cell>
          <cell r="L514">
            <v>1</v>
          </cell>
          <cell r="R514" t="str">
            <v>Lao ®éng PT</v>
          </cell>
          <cell r="S514" t="str">
            <v>Bé ®éi xuÊt ngò</v>
          </cell>
          <cell r="U514" t="str">
            <v>VÜnh TiÕn - Kim B«i - Hoµ B×nh</v>
          </cell>
          <cell r="V514" t="str">
            <v>VÜnh TiÕn - Kim B«i - Hoµ B×nh</v>
          </cell>
          <cell r="AO514">
            <v>100000</v>
          </cell>
        </row>
        <row r="515">
          <cell r="B515" t="str">
            <v>Bïi M¹nh C­êng</v>
          </cell>
          <cell r="C515" t="str">
            <v xml:space="preserve">C«ng nh©n </v>
          </cell>
          <cell r="D515" t="str">
            <v>NH</v>
          </cell>
          <cell r="E515" t="str">
            <v>NH</v>
          </cell>
          <cell r="J515" t="str">
            <v>10-04</v>
          </cell>
          <cell r="K515" t="str">
            <v>L§PT</v>
          </cell>
          <cell r="L515">
            <v>35</v>
          </cell>
          <cell r="R515" t="str">
            <v>Lao ®éng PT</v>
          </cell>
          <cell r="S515" t="str">
            <v>Bé ®éi xuÊt ngò</v>
          </cell>
          <cell r="U515" t="str">
            <v>VÜnh TiÕn - Kim B«i - Hoµ B×nh</v>
          </cell>
          <cell r="V515" t="str">
            <v>VÜnh TiÕn - Kim B«i - Hoµ B×nh</v>
          </cell>
          <cell r="AO515">
            <v>100000</v>
          </cell>
        </row>
        <row r="516">
          <cell r="B516" t="str">
            <v xml:space="preserve">Bïi V¨n Lîi </v>
          </cell>
          <cell r="C516" t="str">
            <v xml:space="preserve">C«ng nh©n </v>
          </cell>
          <cell r="D516" t="str">
            <v>NH</v>
          </cell>
          <cell r="E516" t="str">
            <v>NH</v>
          </cell>
          <cell r="J516" t="str">
            <v>10-04</v>
          </cell>
          <cell r="K516" t="str">
            <v>L§PT</v>
          </cell>
          <cell r="L516">
            <v>1.35</v>
          </cell>
          <cell r="R516" t="str">
            <v>Lao ®éng PT</v>
          </cell>
          <cell r="S516" t="str">
            <v>Bé ®éi xuÊt ngò</v>
          </cell>
          <cell r="U516" t="str">
            <v>Tó S¬n - Kim B«i - Hoµ B×nh</v>
          </cell>
          <cell r="V516" t="str">
            <v>Tó S¬n - Kim B«i - Hoµ B×nh</v>
          </cell>
          <cell r="AO516">
            <v>100000</v>
          </cell>
        </row>
        <row r="517">
          <cell r="B517" t="str">
            <v>§inh Thanh Liªm</v>
          </cell>
          <cell r="C517" t="str">
            <v xml:space="preserve">C«ng nh©n </v>
          </cell>
          <cell r="D517" t="str">
            <v>NH</v>
          </cell>
          <cell r="E517" t="str">
            <v>NH</v>
          </cell>
          <cell r="J517" t="str">
            <v>10-04</v>
          </cell>
          <cell r="K517" t="str">
            <v>L§PT</v>
          </cell>
          <cell r="L517">
            <v>1.35</v>
          </cell>
          <cell r="R517" t="str">
            <v>Lao ®éng PT</v>
          </cell>
          <cell r="S517" t="str">
            <v>Bé ®éi xuÊt ngò</v>
          </cell>
          <cell r="U517" t="str">
            <v>Th­êng TÝn - Kim B«i - Hoµ B×nh</v>
          </cell>
          <cell r="V517" t="str">
            <v>Th­êng TÝn - Kim B«i - Hoµ B×nh</v>
          </cell>
          <cell r="AO517">
            <v>100000</v>
          </cell>
        </row>
        <row r="518">
          <cell r="B518" t="str">
            <v>Bïi V¨n ChiÕn</v>
          </cell>
          <cell r="C518" t="str">
            <v xml:space="preserve">C«ng nh©n </v>
          </cell>
          <cell r="D518" t="str">
            <v>NH</v>
          </cell>
          <cell r="E518" t="str">
            <v>NH</v>
          </cell>
          <cell r="J518" t="str">
            <v>10-04</v>
          </cell>
          <cell r="K518" t="str">
            <v>L§PT</v>
          </cell>
          <cell r="L518">
            <v>1.35</v>
          </cell>
          <cell r="R518" t="str">
            <v>Lao ®éng PT</v>
          </cell>
          <cell r="S518" t="str">
            <v>Lao ®éng PT</v>
          </cell>
          <cell r="U518" t="str">
            <v>H¶i S¬n - H¶i HËu - Nam §Þnh</v>
          </cell>
          <cell r="V518" t="str">
            <v>H¶i S¬n - H¶i HËu - Nam §Þnh</v>
          </cell>
          <cell r="AO518">
            <v>100000</v>
          </cell>
        </row>
        <row r="519">
          <cell r="B519" t="str">
            <v>Bïi V¨n TÞnh</v>
          </cell>
          <cell r="C519" t="str">
            <v xml:space="preserve">C«ng nh©n </v>
          </cell>
          <cell r="D519" t="str">
            <v>NH</v>
          </cell>
          <cell r="E519" t="str">
            <v>NH</v>
          </cell>
          <cell r="J519" t="str">
            <v>10-04</v>
          </cell>
          <cell r="K519" t="str">
            <v>L§PT</v>
          </cell>
          <cell r="L519">
            <v>1.35</v>
          </cell>
          <cell r="R519" t="str">
            <v>Lao ®éng PT</v>
          </cell>
          <cell r="S519" t="str">
            <v>Lao ®éng PT</v>
          </cell>
          <cell r="U519" t="str">
            <v>Thanh D­¬ng - Thanh Ch­¬ng - NghÖ An</v>
          </cell>
          <cell r="V519" t="str">
            <v>Thanh D­¬ng - Thanh Ch­¬ng - NghÖ An</v>
          </cell>
          <cell r="AO519">
            <v>100000</v>
          </cell>
        </row>
        <row r="520">
          <cell r="B520" t="str">
            <v>Lª §×nh Lîi</v>
          </cell>
          <cell r="C520" t="str">
            <v xml:space="preserve">C«ng nh©n </v>
          </cell>
          <cell r="D520" t="str">
            <v>NH</v>
          </cell>
          <cell r="E520" t="str">
            <v>NH</v>
          </cell>
          <cell r="J520" t="str">
            <v>10-04</v>
          </cell>
          <cell r="K520" t="str">
            <v>SC</v>
          </cell>
          <cell r="U520" t="str">
            <v>Th¹ch Long - Th¹ch Hµ - Hµ TÜnh</v>
          </cell>
          <cell r="V520" t="str">
            <v xml:space="preserve">Sè 8 Ngâ 26 - Hoµng Quèc ViÖt - CÇu GiÊy - Hµ Néi </v>
          </cell>
          <cell r="AO520">
            <v>100000</v>
          </cell>
        </row>
        <row r="521">
          <cell r="B521" t="str">
            <v>NguyÔn V¨n Phi</v>
          </cell>
          <cell r="C521" t="str">
            <v xml:space="preserve">C«ng nh©n </v>
          </cell>
          <cell r="D521" t="str">
            <v>NH</v>
          </cell>
          <cell r="E521" t="str">
            <v>NH</v>
          </cell>
          <cell r="J521" t="str">
            <v>10-04</v>
          </cell>
          <cell r="K521" t="str">
            <v>L§PT</v>
          </cell>
          <cell r="R521" t="str">
            <v>Lao ®éng PT</v>
          </cell>
          <cell r="S521" t="str">
            <v>Lao ®éng PT</v>
          </cell>
          <cell r="U521" t="str">
            <v>§«ng ¸  - §«ng H­ng Th¸i B×nh</v>
          </cell>
          <cell r="V521" t="str">
            <v>§«ng ¸  - §«ng H­ng Th¸i B×nh</v>
          </cell>
          <cell r="AO521">
            <v>100000</v>
          </cell>
        </row>
        <row r="522">
          <cell r="AO522">
            <v>1700000</v>
          </cell>
        </row>
        <row r="523">
          <cell r="B523" t="str">
            <v>NguyÔn Th¸i Hoµ</v>
          </cell>
          <cell r="C523" t="str">
            <v>§éi tr­ëng</v>
          </cell>
          <cell r="D523" t="str">
            <v>CN</v>
          </cell>
          <cell r="E523" t="str">
            <v>2/CN</v>
          </cell>
          <cell r="F523" t="str">
            <v>BHXH</v>
          </cell>
          <cell r="G523">
            <v>6698393788</v>
          </cell>
          <cell r="H523" t="str">
            <v>BHXH</v>
          </cell>
          <cell r="I523" t="str">
            <v>09-84</v>
          </cell>
          <cell r="J523">
            <v>36434</v>
          </cell>
          <cell r="K523" t="str">
            <v>§H</v>
          </cell>
          <cell r="L523">
            <v>3.4</v>
          </cell>
          <cell r="M523">
            <v>5</v>
          </cell>
          <cell r="N523">
            <v>2</v>
          </cell>
          <cell r="O523" t="str">
            <v>L-QN</v>
          </cell>
          <cell r="P523">
            <v>2002</v>
          </cell>
          <cell r="R523" t="str">
            <v>CC Bom m×n</v>
          </cell>
          <cell r="S523" t="str">
            <v>SQ C«ng binh</v>
          </cell>
          <cell r="U523" t="str">
            <v>Vâ LiÖt - Thanh Ch­¬ng - NghÖ An</v>
          </cell>
          <cell r="V523" t="str">
            <v>Kim Liªn - §èng §a - Hµ Néi</v>
          </cell>
          <cell r="W523" t="str">
            <v>BM A V­¬ng</v>
          </cell>
          <cell r="AI523">
            <v>0</v>
          </cell>
          <cell r="AL523">
            <v>0</v>
          </cell>
          <cell r="AM523">
            <v>0</v>
          </cell>
          <cell r="AO523">
            <v>1000000</v>
          </cell>
        </row>
        <row r="524">
          <cell r="B524" t="str">
            <v>§inh Hå Ph­¬ng</v>
          </cell>
          <cell r="C524" t="str">
            <v>NV thñ quü</v>
          </cell>
          <cell r="D524" t="str">
            <v>DH</v>
          </cell>
          <cell r="E524" t="str">
            <v>KTH</v>
          </cell>
          <cell r="J524">
            <v>37681</v>
          </cell>
          <cell r="K524" t="str">
            <v>TC</v>
          </cell>
          <cell r="L524">
            <v>1.46</v>
          </cell>
          <cell r="M524">
            <v>1</v>
          </cell>
          <cell r="N524">
            <v>4</v>
          </cell>
          <cell r="O524" t="str">
            <v>L-DN</v>
          </cell>
          <cell r="P524">
            <v>2003</v>
          </cell>
          <cell r="R524" t="str">
            <v>TC KÕ to¸n</v>
          </cell>
          <cell r="U524" t="str">
            <v>258 Thuþ Khuª - T©y Hå - Hµ Néi</v>
          </cell>
          <cell r="V524" t="str">
            <v>258 Thuþ Khuª - T©y Hå - Hµ Néi</v>
          </cell>
          <cell r="W524" t="str">
            <v>BM A V­¬ng</v>
          </cell>
          <cell r="AI524">
            <v>0</v>
          </cell>
          <cell r="AK524">
            <v>58000</v>
          </cell>
          <cell r="AL524">
            <v>58000</v>
          </cell>
          <cell r="AM524">
            <v>58000</v>
          </cell>
          <cell r="AO524">
            <v>300000</v>
          </cell>
        </row>
        <row r="525">
          <cell r="B525" t="str">
            <v>Lª Duy Kh¸nh</v>
          </cell>
          <cell r="C525" t="str">
            <v>L¸i UOAT</v>
          </cell>
          <cell r="D525" t="str">
            <v>DH</v>
          </cell>
          <cell r="E525" t="str">
            <v>KTH</v>
          </cell>
          <cell r="F525" t="str">
            <v>BHXH</v>
          </cell>
          <cell r="H525" t="str">
            <v>BHXH</v>
          </cell>
          <cell r="J525">
            <v>35521</v>
          </cell>
          <cell r="K525" t="str">
            <v>TC</v>
          </cell>
          <cell r="L525">
            <v>1.92</v>
          </cell>
          <cell r="R525" t="str">
            <v>L¸i xe</v>
          </cell>
          <cell r="S525" t="str">
            <v>SQ C«ng binh</v>
          </cell>
          <cell r="U525" t="str">
            <v>Yªn Phong - B¾c Ninh</v>
          </cell>
          <cell r="V525" t="str">
            <v>NghÜa Xu©n - Quú Hîp - NghÖ An</v>
          </cell>
          <cell r="W525" t="str">
            <v>BM TuyÕn èng</v>
          </cell>
          <cell r="AO525">
            <v>300000</v>
          </cell>
        </row>
        <row r="526">
          <cell r="B526" t="str">
            <v>Lª V¨n H­¬ng</v>
          </cell>
          <cell r="C526" t="str">
            <v>C«ng nh©n</v>
          </cell>
          <cell r="D526" t="str">
            <v>NH</v>
          </cell>
          <cell r="E526" t="str">
            <v>NH</v>
          </cell>
          <cell r="K526" t="str">
            <v>SC</v>
          </cell>
          <cell r="L526">
            <v>1.92</v>
          </cell>
          <cell r="R526" t="str">
            <v>CC Bom m×n</v>
          </cell>
          <cell r="S526" t="str">
            <v>SQ C«ng binh</v>
          </cell>
          <cell r="U526" t="str">
            <v>Minh X­¬ng - KiÕn X­¬ng - Th¸i B×nh</v>
          </cell>
          <cell r="V526" t="str">
            <v>Minh X­¬ng - KiÕn X­¬ng - Th¸i B×nh</v>
          </cell>
          <cell r="W526" t="str">
            <v>BM TuyÕn èng</v>
          </cell>
          <cell r="AI526" t="e">
            <v>#REF!</v>
          </cell>
          <cell r="AL526">
            <v>100000</v>
          </cell>
          <cell r="AM526" t="e">
            <v>#REF!</v>
          </cell>
          <cell r="AO526">
            <v>100000</v>
          </cell>
        </row>
        <row r="527">
          <cell r="AO527">
            <v>13100000</v>
          </cell>
        </row>
        <row r="528">
          <cell r="B528" t="str">
            <v>Ban chØ huy</v>
          </cell>
        </row>
        <row r="529">
          <cell r="B529" t="str">
            <v>Ph¹m Do·n Thanh</v>
          </cell>
          <cell r="C529" t="str">
            <v>ChØ huy tr­ëng</v>
          </cell>
          <cell r="D529" t="str">
            <v>SQ</v>
          </cell>
          <cell r="E529" t="str">
            <v>1//</v>
          </cell>
          <cell r="F529" t="str">
            <v>BHXH</v>
          </cell>
          <cell r="H529" t="str">
            <v>BHXH</v>
          </cell>
          <cell r="I529" t="str">
            <v>07-84</v>
          </cell>
          <cell r="J529">
            <v>35643</v>
          </cell>
          <cell r="K529" t="str">
            <v>C§</v>
          </cell>
          <cell r="L529">
            <v>4.8</v>
          </cell>
          <cell r="P529">
            <v>2003</v>
          </cell>
          <cell r="R529" t="str">
            <v>C§ SQ C«ng tr×nh</v>
          </cell>
          <cell r="S529" t="str">
            <v>SQ C«ng binh</v>
          </cell>
          <cell r="T529" t="str">
            <v>1988</v>
          </cell>
          <cell r="U529" t="str">
            <v>Tßng B¹t - Ba V× - Hµ T©y</v>
          </cell>
          <cell r="V529" t="str">
            <v>Tßng B¹t - Ba V× - Hµ T©y</v>
          </cell>
          <cell r="W529" t="str">
            <v>P. C.trÞ</v>
          </cell>
          <cell r="AI529">
            <v>1392000</v>
          </cell>
          <cell r="AJ529">
            <v>264480</v>
          </cell>
          <cell r="AK529">
            <v>43500</v>
          </cell>
          <cell r="AL529">
            <v>1699980</v>
          </cell>
          <cell r="AM529">
            <v>1699980</v>
          </cell>
          <cell r="AO529">
            <v>1500000</v>
          </cell>
        </row>
        <row r="530">
          <cell r="B530" t="str">
            <v>NguyÔn V¨n §«ng</v>
          </cell>
          <cell r="C530" t="str">
            <v>CH phã</v>
          </cell>
          <cell r="D530" t="str">
            <v>DH</v>
          </cell>
          <cell r="E530" t="str">
            <v>KTH</v>
          </cell>
          <cell r="F530" t="str">
            <v>BHXH</v>
          </cell>
          <cell r="G530">
            <v>6600394434</v>
          </cell>
          <cell r="H530" t="str">
            <v>BHXH</v>
          </cell>
          <cell r="J530">
            <v>33451</v>
          </cell>
          <cell r="K530" t="str">
            <v>C§</v>
          </cell>
          <cell r="L530">
            <v>4.8</v>
          </cell>
          <cell r="R530" t="str">
            <v>CC Bom m×n</v>
          </cell>
          <cell r="S530" t="str">
            <v>SQ C«ng binh</v>
          </cell>
          <cell r="U530" t="str">
            <v>V¹n Thiªn - N«ng C«ng - Thanh Ho¸</v>
          </cell>
          <cell r="V530" t="str">
            <v>L« I - Phóc X¸ - ba §×nh - Hµ Néi</v>
          </cell>
          <cell r="W530" t="str">
            <v>BM TuyÕn èng</v>
          </cell>
          <cell r="AI530" t="e">
            <v>#REF!</v>
          </cell>
          <cell r="AJ530" t="e">
            <v>#REF!</v>
          </cell>
          <cell r="AK530">
            <v>58000</v>
          </cell>
          <cell r="AL530" t="e">
            <v>#REF!</v>
          </cell>
          <cell r="AM530" t="e">
            <v>#REF!</v>
          </cell>
          <cell r="AO530">
            <v>1500000</v>
          </cell>
        </row>
        <row r="531">
          <cell r="B531" t="str">
            <v>Lª V¨n Giang</v>
          </cell>
          <cell r="C531" t="str">
            <v>T.L Bom m×n</v>
          </cell>
          <cell r="D531" t="str">
            <v>DH</v>
          </cell>
          <cell r="E531" t="str">
            <v>KTH</v>
          </cell>
          <cell r="J531">
            <v>36892</v>
          </cell>
          <cell r="K531" t="str">
            <v>L§PT</v>
          </cell>
          <cell r="L531">
            <v>1.47</v>
          </cell>
          <cell r="M531">
            <v>2</v>
          </cell>
          <cell r="N531">
            <v>2</v>
          </cell>
          <cell r="O531" t="str">
            <v>A6</v>
          </cell>
          <cell r="P531">
            <v>2004</v>
          </cell>
          <cell r="R531" t="str">
            <v xml:space="preserve">Lao ®«ng phæ th«ng </v>
          </cell>
          <cell r="U531" t="str">
            <v>T¨ng TiÕn - ViÖt Yªn - B¾c Giang</v>
          </cell>
          <cell r="V531" t="str">
            <v>T¨ng TiÕn - ViÖt Yªn - B¾c Giang</v>
          </cell>
          <cell r="W531" t="str">
            <v>P. Kü thuËt</v>
          </cell>
          <cell r="Y531" t="str">
            <v>Kh«ng</v>
          </cell>
          <cell r="AI531">
            <v>426300</v>
          </cell>
          <cell r="AL531">
            <v>100000</v>
          </cell>
          <cell r="AM531">
            <v>426300</v>
          </cell>
          <cell r="AO531">
            <v>300000</v>
          </cell>
        </row>
        <row r="532">
          <cell r="B532" t="str">
            <v>Ng« Trung Khiªm</v>
          </cell>
          <cell r="C532" t="str">
            <v>§éi tr­ëng</v>
          </cell>
          <cell r="D532" t="str">
            <v>SQ</v>
          </cell>
          <cell r="E532" t="str">
            <v>4/</v>
          </cell>
          <cell r="F532" t="str">
            <v>BHXH</v>
          </cell>
          <cell r="H532" t="str">
            <v>BHXH</v>
          </cell>
          <cell r="I532" t="str">
            <v>08-85</v>
          </cell>
          <cell r="J532">
            <v>35977</v>
          </cell>
          <cell r="K532" t="str">
            <v>§H</v>
          </cell>
          <cell r="L532">
            <v>4.5</v>
          </cell>
          <cell r="R532" t="str">
            <v xml:space="preserve">KS C«ng tr×nh </v>
          </cell>
          <cell r="S532" t="str">
            <v>HV Kü thuËt QS</v>
          </cell>
          <cell r="T532" t="str">
            <v>1998</v>
          </cell>
          <cell r="U532" t="str">
            <v>Trùc §¹o - Trùc Ninh - Nam §Þnh</v>
          </cell>
          <cell r="V532" t="str">
            <v>Trùc §¹o - Trùc Ninh - Nam §Þnh</v>
          </cell>
          <cell r="W532" t="str">
            <v>BM TuyÕn èng</v>
          </cell>
          <cell r="AI532" t="e">
            <v>#REF!</v>
          </cell>
          <cell r="AJ532" t="e">
            <v>#REF!</v>
          </cell>
          <cell r="AK532">
            <v>58000</v>
          </cell>
          <cell r="AL532" t="e">
            <v>#REF!</v>
          </cell>
          <cell r="AM532" t="e">
            <v>#REF!</v>
          </cell>
          <cell r="AO532">
            <v>1000000</v>
          </cell>
        </row>
        <row r="533">
          <cell r="B533" t="str">
            <v>NguyÔn Kh¸nh</v>
          </cell>
          <cell r="C533" t="str">
            <v>KÕ to¸n</v>
          </cell>
          <cell r="D533" t="str">
            <v>DH</v>
          </cell>
          <cell r="E533" t="str">
            <v>KTH</v>
          </cell>
          <cell r="F533" t="str">
            <v>BHXH</v>
          </cell>
          <cell r="H533" t="str">
            <v>BHXH</v>
          </cell>
          <cell r="J533" t="str">
            <v>05-01</v>
          </cell>
          <cell r="K533" t="str">
            <v>§H</v>
          </cell>
          <cell r="L533">
            <v>2.02</v>
          </cell>
          <cell r="M533">
            <v>2</v>
          </cell>
          <cell r="N533">
            <v>3</v>
          </cell>
          <cell r="O533" t="str">
            <v>L-DN</v>
          </cell>
          <cell r="P533">
            <v>2003</v>
          </cell>
          <cell r="R533" t="str">
            <v>CN KÕ to¸n TC (TC)</v>
          </cell>
          <cell r="S533" t="str">
            <v>§H Tµi chÝnh KT</v>
          </cell>
          <cell r="U533" t="str">
            <v>Quúnh DÞ - Quúnh L­u - NghÖ An</v>
          </cell>
          <cell r="W533" t="str">
            <v>BM A V­¬ng</v>
          </cell>
          <cell r="Z533" t="str">
            <v>§oµn Ngäc ¸nh</v>
          </cell>
          <cell r="AA533" t="str">
            <v>NguyÔn ThÞ Thanh</v>
          </cell>
          <cell r="AB533" t="str">
            <v>NguyÔn ThÞ H­¬ng</v>
          </cell>
          <cell r="AC533" t="str">
            <v>Ngâ 264 Thuþ Khuª - T©y Hå - Hµ néi</v>
          </cell>
          <cell r="AG533" t="str">
            <v>44A821150867</v>
          </cell>
          <cell r="AH533" t="str">
            <v>BC C«ng binh</v>
          </cell>
          <cell r="AI533">
            <v>1203500</v>
          </cell>
          <cell r="AJ533">
            <v>252735</v>
          </cell>
          <cell r="AK533">
            <v>87000</v>
          </cell>
          <cell r="AL533">
            <v>1543235</v>
          </cell>
          <cell r="AM533">
            <v>1543235</v>
          </cell>
          <cell r="AO533">
            <v>1000000</v>
          </cell>
        </row>
        <row r="534">
          <cell r="B534" t="str">
            <v>NguyÔn Trong Thêi</v>
          </cell>
          <cell r="C534" t="str">
            <v xml:space="preserve">Thñ Quü </v>
          </cell>
          <cell r="D534" t="str">
            <v>NH</v>
          </cell>
          <cell r="E534" t="str">
            <v>NH</v>
          </cell>
          <cell r="J534" t="str">
            <v>06-04</v>
          </cell>
          <cell r="K534" t="str">
            <v>TC</v>
          </cell>
          <cell r="L534">
            <v>1.46</v>
          </cell>
          <cell r="P534">
            <v>2004</v>
          </cell>
          <cell r="R534" t="str">
            <v>Thñ quü</v>
          </cell>
          <cell r="S534" t="str">
            <v>TH d¹y nghÒ  &amp;PTNT</v>
          </cell>
          <cell r="T534">
            <v>2000</v>
          </cell>
          <cell r="U534" t="str">
            <v xml:space="preserve">Tiªn Ngo¹i - Duy Tiªn - Hµ Nam </v>
          </cell>
          <cell r="V534" t="str">
            <v xml:space="preserve">Tiªn Ngo¹i - Duy Tiªn - Hµ Nam </v>
          </cell>
          <cell r="W534" t="str">
            <v>BM Cam Ranh</v>
          </cell>
          <cell r="AO534">
            <v>100000</v>
          </cell>
        </row>
        <row r="535">
          <cell r="B535" t="str">
            <v xml:space="preserve">Cao Xu©n C«ng </v>
          </cell>
          <cell r="C535" t="str">
            <v>L¸i UOAT Cth­¬ng</v>
          </cell>
          <cell r="D535" t="str">
            <v>DH</v>
          </cell>
          <cell r="E535" t="str">
            <v>KTH</v>
          </cell>
          <cell r="F535" t="str">
            <v>BHXH</v>
          </cell>
          <cell r="H535" t="str">
            <v>BHXH</v>
          </cell>
          <cell r="J535" t="str">
            <v>2001</v>
          </cell>
          <cell r="K535" t="str">
            <v>SC</v>
          </cell>
          <cell r="L535">
            <v>2.2999999999999998</v>
          </cell>
          <cell r="R535" t="str">
            <v>L¸i xe</v>
          </cell>
          <cell r="U535" t="str">
            <v>DiÔn ThÞnh - DiÔn Ch©u - NghÖ An</v>
          </cell>
          <cell r="V535" t="str">
            <v>DiÔn ThÞnh - DiÔn Ch©u - NghÖ An</v>
          </cell>
          <cell r="W535" t="str">
            <v>BM TuyÕn èng</v>
          </cell>
          <cell r="AI535">
            <v>826500</v>
          </cell>
          <cell r="AL535">
            <v>826500</v>
          </cell>
          <cell r="AM535">
            <v>826500</v>
          </cell>
          <cell r="AO535">
            <v>300000</v>
          </cell>
        </row>
        <row r="536">
          <cell r="B536" t="str">
            <v>§éi thi c«ng sè 1</v>
          </cell>
        </row>
        <row r="537">
          <cell r="B537" t="str">
            <v>T«n Quang Dòng</v>
          </cell>
          <cell r="C537" t="str">
            <v>§éi tr­ëng</v>
          </cell>
          <cell r="D537" t="str">
            <v>DH</v>
          </cell>
          <cell r="E537" t="str">
            <v>KTH</v>
          </cell>
          <cell r="F537" t="str">
            <v>BHXH</v>
          </cell>
          <cell r="G537">
            <v>6602395028</v>
          </cell>
          <cell r="H537" t="str">
            <v>BHXH</v>
          </cell>
          <cell r="J537">
            <v>33329</v>
          </cell>
          <cell r="K537" t="str">
            <v>TC</v>
          </cell>
          <cell r="L537">
            <v>2.85</v>
          </cell>
          <cell r="R537" t="str">
            <v>CC Bom m×n</v>
          </cell>
          <cell r="S537" t="str">
            <v>SQ C«ng binh</v>
          </cell>
          <cell r="U537" t="str">
            <v>Can Léc - Hµ TÜnh</v>
          </cell>
          <cell r="V537" t="str">
            <v>258 Thuþ Khuª - T©y Hå - Hµ Néi</v>
          </cell>
          <cell r="W537" t="str">
            <v>BM TuyÕn èng</v>
          </cell>
          <cell r="AI537" t="e">
            <v>#REF!</v>
          </cell>
          <cell r="AL537" t="e">
            <v>#REF!</v>
          </cell>
          <cell r="AM537" t="e">
            <v>#REF!</v>
          </cell>
          <cell r="AO537">
            <v>1000000</v>
          </cell>
        </row>
        <row r="538">
          <cell r="B538" t="str">
            <v>Lª V¨n Hïng</v>
          </cell>
          <cell r="C538" t="str">
            <v xml:space="preserve">C«ng nh©n  </v>
          </cell>
          <cell r="D538" t="str">
            <v>NH</v>
          </cell>
          <cell r="E538" t="str">
            <v>NH</v>
          </cell>
          <cell r="J538">
            <v>37012</v>
          </cell>
          <cell r="K538" t="str">
            <v>SC</v>
          </cell>
          <cell r="L538">
            <v>1.92</v>
          </cell>
          <cell r="R538" t="str">
            <v>CC Bom m×n</v>
          </cell>
          <cell r="S538" t="str">
            <v>SQ C«ng binh</v>
          </cell>
          <cell r="U538" t="str">
            <v>H­ng Xu©n - H­ng Nguyªn - NghÖ An</v>
          </cell>
          <cell r="V538" t="str">
            <v>H­ng Xu©n - H­ng Nguyªn - NghÖ An</v>
          </cell>
          <cell r="W538" t="str">
            <v>BM TuyÕn èng</v>
          </cell>
          <cell r="AI538">
            <v>826500</v>
          </cell>
          <cell r="AL538">
            <v>100000</v>
          </cell>
          <cell r="AM538">
            <v>826500</v>
          </cell>
          <cell r="AO538">
            <v>100000</v>
          </cell>
        </row>
        <row r="539">
          <cell r="B539" t="str">
            <v>NguyÔn N¨ng An</v>
          </cell>
          <cell r="C539" t="str">
            <v xml:space="preserve">C«ng nh©n  </v>
          </cell>
          <cell r="D539" t="str">
            <v>NH</v>
          </cell>
          <cell r="E539" t="str">
            <v>NH</v>
          </cell>
          <cell r="J539">
            <v>2000</v>
          </cell>
          <cell r="K539" t="str">
            <v>L§PT</v>
          </cell>
          <cell r="L539">
            <v>1.72</v>
          </cell>
          <cell r="R539" t="str">
            <v xml:space="preserve">Lao ®«ng phæ th«ng </v>
          </cell>
          <cell r="U539" t="str">
            <v>H­ng Th«ng - H­ng Nguyªn - NghÖ An</v>
          </cell>
          <cell r="V539" t="str">
            <v>Ch©u Léc - Quú Hîp - NghÖ An</v>
          </cell>
          <cell r="W539" t="str">
            <v>BM TuyÕn èng</v>
          </cell>
          <cell r="AI539" t="e">
            <v>#REF!</v>
          </cell>
          <cell r="AL539">
            <v>100000</v>
          </cell>
          <cell r="AM539" t="e">
            <v>#REF!</v>
          </cell>
          <cell r="AO539">
            <v>100000</v>
          </cell>
        </row>
        <row r="540">
          <cell r="B540" t="str">
            <v>NguyÔn Ngäc Thµnh</v>
          </cell>
          <cell r="C540" t="str">
            <v>C«ng nh©n</v>
          </cell>
          <cell r="D540" t="str">
            <v>NH</v>
          </cell>
          <cell r="E540" t="str">
            <v>NH</v>
          </cell>
          <cell r="J540" t="str">
            <v>04/01</v>
          </cell>
          <cell r="K540" t="str">
            <v>TC</v>
          </cell>
          <cell r="L540">
            <v>1.92</v>
          </cell>
          <cell r="R540" t="str">
            <v>CC Bom m×n</v>
          </cell>
          <cell r="S540" t="str">
            <v>SQ C«ng binh</v>
          </cell>
          <cell r="U540" t="str">
            <v>Liªn Giang - §«ng H­ng - T. B×nh</v>
          </cell>
          <cell r="V540" t="str">
            <v>Liªn Giang - §«ng H­ng - Th¸i B×nh</v>
          </cell>
          <cell r="W540" t="str">
            <v>BM TuyÕn èng</v>
          </cell>
          <cell r="AI540">
            <v>556800</v>
          </cell>
          <cell r="AL540">
            <v>100000</v>
          </cell>
          <cell r="AM540">
            <v>556800</v>
          </cell>
          <cell r="AO540">
            <v>100000</v>
          </cell>
        </row>
        <row r="541">
          <cell r="B541" t="str">
            <v xml:space="preserve">NguyÔn Thanh T©n </v>
          </cell>
          <cell r="C541" t="str">
            <v>C«ng nh©n</v>
          </cell>
          <cell r="D541" t="str">
            <v>NH</v>
          </cell>
          <cell r="E541" t="str">
            <v>NH</v>
          </cell>
          <cell r="J541" t="str">
            <v>06-04</v>
          </cell>
          <cell r="K541" t="str">
            <v>L§PT</v>
          </cell>
          <cell r="L541">
            <v>1.35</v>
          </cell>
          <cell r="P541">
            <v>2004</v>
          </cell>
          <cell r="R541" t="str">
            <v xml:space="preserve">Lao ®«ng phæ th«ng </v>
          </cell>
          <cell r="U541" t="str">
            <v>Minh H­ng - KiÕn X­¬ng - th¸i B×nh</v>
          </cell>
          <cell r="V541" t="str">
            <v>Minh H­ng - KiÕn X­¬ng - th¸i B×nh</v>
          </cell>
          <cell r="W541" t="str">
            <v>BM Cam Ranh</v>
          </cell>
          <cell r="AO541">
            <v>100000</v>
          </cell>
        </row>
        <row r="542">
          <cell r="B542" t="str">
            <v>NguyÔn M¹nh Hïng</v>
          </cell>
          <cell r="C542" t="str">
            <v>C«ng nh©n</v>
          </cell>
          <cell r="D542" t="str">
            <v>NH</v>
          </cell>
          <cell r="E542" t="str">
            <v>NH</v>
          </cell>
          <cell r="J542" t="str">
            <v>06-04</v>
          </cell>
          <cell r="K542" t="str">
            <v>L§PT</v>
          </cell>
          <cell r="L542">
            <v>1.35</v>
          </cell>
          <cell r="P542">
            <v>2004</v>
          </cell>
          <cell r="R542" t="str">
            <v xml:space="preserve">Lao ®«ng phæ th«ng </v>
          </cell>
          <cell r="U542" t="str">
            <v>Hîp §øc - T©n Yªn _ B¾c Giang</v>
          </cell>
          <cell r="V542" t="str">
            <v>Hîp §øc - T©n Yªn _ B¾c Giang</v>
          </cell>
          <cell r="W542" t="str">
            <v>BM Cam Ranh</v>
          </cell>
          <cell r="AO542">
            <v>100000</v>
          </cell>
        </row>
        <row r="543">
          <cell r="B543" t="str">
            <v>NguyÔn V¨n Tranh</v>
          </cell>
          <cell r="C543" t="str">
            <v>C«ng nh©n</v>
          </cell>
          <cell r="D543" t="str">
            <v>NH</v>
          </cell>
          <cell r="E543" t="str">
            <v>NH</v>
          </cell>
          <cell r="J543" t="str">
            <v>06-04</v>
          </cell>
          <cell r="K543" t="str">
            <v>L§PT</v>
          </cell>
          <cell r="L543">
            <v>1.35</v>
          </cell>
          <cell r="P543">
            <v>2004</v>
          </cell>
          <cell r="R543" t="str">
            <v xml:space="preserve">Lao ®«ng phæ th«ng </v>
          </cell>
          <cell r="U543" t="str">
            <v xml:space="preserve">L¹c Long - Kinh M«n - H¶i D­¬ng </v>
          </cell>
          <cell r="V543" t="str">
            <v xml:space="preserve">L¹c Long - Kinh M«n - H¶i D­¬ng </v>
          </cell>
          <cell r="W543" t="str">
            <v>BM Cam Ranh</v>
          </cell>
          <cell r="AO543">
            <v>100000</v>
          </cell>
        </row>
        <row r="544">
          <cell r="B544" t="str">
            <v>TrÇn V¨n T­ëng</v>
          </cell>
          <cell r="C544" t="str">
            <v>C«ng nh©n</v>
          </cell>
          <cell r="D544" t="str">
            <v>NH</v>
          </cell>
          <cell r="E544" t="str">
            <v>NH</v>
          </cell>
          <cell r="J544" t="str">
            <v>06-04</v>
          </cell>
          <cell r="K544" t="str">
            <v>L§PT</v>
          </cell>
          <cell r="L544">
            <v>1.35</v>
          </cell>
          <cell r="P544">
            <v>2004</v>
          </cell>
          <cell r="R544" t="str">
            <v xml:space="preserve">Lao ®«ng phæ th«ng </v>
          </cell>
          <cell r="U544" t="str">
            <v xml:space="preserve">Nam T©n - Nam S¸ch - H¶i D­¬ng </v>
          </cell>
          <cell r="V544" t="str">
            <v xml:space="preserve">Nam T©n - Nam S¸ch - H¶i D­¬ng </v>
          </cell>
          <cell r="W544" t="str">
            <v>BM Cam Ranh</v>
          </cell>
          <cell r="AO544">
            <v>100000</v>
          </cell>
        </row>
        <row r="545">
          <cell r="B545" t="str">
            <v>NguyÔn §×nh Tr­ëng</v>
          </cell>
          <cell r="C545" t="str">
            <v>C«ng nh©n</v>
          </cell>
          <cell r="D545" t="str">
            <v>NH</v>
          </cell>
          <cell r="E545" t="str">
            <v>NH</v>
          </cell>
          <cell r="J545" t="str">
            <v>06-04</v>
          </cell>
          <cell r="K545" t="str">
            <v>L§PT</v>
          </cell>
          <cell r="L545">
            <v>1.35</v>
          </cell>
          <cell r="P545">
            <v>2004</v>
          </cell>
          <cell r="R545" t="str">
            <v xml:space="preserve">Lao ®«ng phæ th«ng </v>
          </cell>
          <cell r="U545" t="str">
            <v>An B×nh - Nam S¸ch - H¶i D­¬ng</v>
          </cell>
          <cell r="V545" t="str">
            <v>An B×nh - Nam S¸ch - H¶i D­¬ng</v>
          </cell>
          <cell r="W545" t="str">
            <v>BM Cam Ranh</v>
          </cell>
          <cell r="AO545">
            <v>100000</v>
          </cell>
        </row>
        <row r="546">
          <cell r="B546" t="str">
            <v>NguyÔn V¨n Th¶nh</v>
          </cell>
          <cell r="C546" t="str">
            <v>C«ng nh©n</v>
          </cell>
          <cell r="D546" t="str">
            <v>NH</v>
          </cell>
          <cell r="E546" t="str">
            <v>NH</v>
          </cell>
          <cell r="J546" t="str">
            <v>06-04</v>
          </cell>
          <cell r="K546" t="str">
            <v>L§PT</v>
          </cell>
          <cell r="L546">
            <v>1.35</v>
          </cell>
          <cell r="P546">
            <v>2004</v>
          </cell>
          <cell r="R546" t="str">
            <v xml:space="preserve">Lao ®«ng phæ th«ng </v>
          </cell>
          <cell r="U546" t="str">
            <v>AnL©m - Nam S¸ch - H¶i D­¬ng</v>
          </cell>
          <cell r="V546" t="str">
            <v>AnL©m - Nam S¸ch - H¶i D­¬ng</v>
          </cell>
          <cell r="W546" t="str">
            <v>BM Cam Ranh</v>
          </cell>
          <cell r="AO546">
            <v>100000</v>
          </cell>
        </row>
        <row r="547">
          <cell r="B547" t="str">
            <v>Bïi M¹nh Qu©n</v>
          </cell>
          <cell r="C547" t="str">
            <v>C«ng nh©n</v>
          </cell>
          <cell r="D547" t="str">
            <v>NH</v>
          </cell>
          <cell r="E547" t="str">
            <v>NH</v>
          </cell>
          <cell r="J547" t="str">
            <v>06-04</v>
          </cell>
          <cell r="K547" t="str">
            <v>L§PT</v>
          </cell>
          <cell r="L547">
            <v>1.35</v>
          </cell>
          <cell r="P547">
            <v>2004</v>
          </cell>
          <cell r="R547" t="str">
            <v xml:space="preserve">Lao ®«ng phæ th«ng </v>
          </cell>
          <cell r="U547" t="str">
            <v xml:space="preserve">Trugn §«ng - Trùc Ninh - Nam §Þnh </v>
          </cell>
          <cell r="V547" t="str">
            <v xml:space="preserve">Trugn §«ng - Trùc Ninh - Nam §Þnh </v>
          </cell>
          <cell r="W547" t="str">
            <v>BM Cam Ranh</v>
          </cell>
          <cell r="AO547">
            <v>100000</v>
          </cell>
        </row>
        <row r="548">
          <cell r="B548" t="str">
            <v xml:space="preserve">NguyÔn V¨n §­¬ng </v>
          </cell>
          <cell r="C548" t="str">
            <v>C«ng nh©n</v>
          </cell>
          <cell r="D548" t="str">
            <v>NH</v>
          </cell>
          <cell r="E548" t="str">
            <v>NH</v>
          </cell>
          <cell r="J548" t="str">
            <v>06-04</v>
          </cell>
          <cell r="K548" t="str">
            <v>L§PT</v>
          </cell>
          <cell r="L548">
            <v>1.35</v>
          </cell>
          <cell r="P548">
            <v>2004</v>
          </cell>
          <cell r="R548" t="str">
            <v xml:space="preserve">Lao ®«ng phæ th«ng </v>
          </cell>
          <cell r="U548" t="str">
            <v>Minh H­ng - KiÕn X­¬ng - th¸i B×nh</v>
          </cell>
          <cell r="V548" t="str">
            <v>Minh H­ng - KiÕn X­¬ng - th¸i B×nh</v>
          </cell>
          <cell r="W548" t="str">
            <v>BM Cam Ranh</v>
          </cell>
          <cell r="AO548">
            <v>100000</v>
          </cell>
        </row>
        <row r="549">
          <cell r="B549" t="str">
            <v>T« V¨n Dòng</v>
          </cell>
          <cell r="C549" t="str">
            <v>C«ng nh©n</v>
          </cell>
          <cell r="D549" t="str">
            <v>NH</v>
          </cell>
          <cell r="E549" t="str">
            <v>NH</v>
          </cell>
          <cell r="J549" t="str">
            <v>06-04</v>
          </cell>
          <cell r="K549" t="str">
            <v>L§PT</v>
          </cell>
          <cell r="L549">
            <v>1.35</v>
          </cell>
          <cell r="P549">
            <v>2004</v>
          </cell>
          <cell r="R549" t="str">
            <v xml:space="preserve">Lao ®«ng phæ th«ng </v>
          </cell>
          <cell r="U549" t="str">
            <v>§«ng ¸ - §«ng H­ng - Th¸i B×nh</v>
          </cell>
          <cell r="V549" t="str">
            <v>§«ng ¸ - §«ng H­ng - Th¸i B×nh</v>
          </cell>
          <cell r="W549" t="str">
            <v>BM Cam Ranh</v>
          </cell>
          <cell r="AO549">
            <v>100000</v>
          </cell>
        </row>
        <row r="550">
          <cell r="B550" t="str">
            <v>§éi thi c«ng sè 2</v>
          </cell>
        </row>
        <row r="551">
          <cell r="B551" t="str">
            <v>Phïng §×nh Ba</v>
          </cell>
          <cell r="C551" t="str">
            <v>§éi tr­ëng</v>
          </cell>
          <cell r="D551" t="str">
            <v>SQ</v>
          </cell>
          <cell r="E551" t="str">
            <v>2//</v>
          </cell>
          <cell r="F551" t="str">
            <v>BHXH</v>
          </cell>
          <cell r="I551">
            <v>27364</v>
          </cell>
          <cell r="J551">
            <v>38139</v>
          </cell>
          <cell r="K551" t="str">
            <v>C§</v>
          </cell>
          <cell r="L551">
            <v>5.6</v>
          </cell>
          <cell r="P551">
            <v>2004</v>
          </cell>
          <cell r="R551" t="str">
            <v>xXe m¸y c«ng binh</v>
          </cell>
          <cell r="S551" t="str">
            <v>SQ chØ huy KT C«ng Binh</v>
          </cell>
          <cell r="T551" t="str">
            <v>1982</v>
          </cell>
          <cell r="U551" t="str">
            <v xml:space="preserve">Yªn Kh¸nh - ý Yªn - Nam §Þnh </v>
          </cell>
          <cell r="V551" t="str">
            <v xml:space="preserve">Yªn Kh¸nh - ý Yªn - Nam §Þnh </v>
          </cell>
          <cell r="W551" t="str">
            <v>BM Cam ranh</v>
          </cell>
          <cell r="AO551">
            <v>1000000</v>
          </cell>
        </row>
        <row r="552">
          <cell r="B552" t="str">
            <v>TrÇn V¨n TiÕn</v>
          </cell>
          <cell r="C552" t="str">
            <v>C«ng nh©n</v>
          </cell>
          <cell r="D552" t="str">
            <v>NH</v>
          </cell>
          <cell r="E552" t="str">
            <v>NH</v>
          </cell>
          <cell r="J552">
            <v>2002</v>
          </cell>
          <cell r="K552" t="str">
            <v>L§PT</v>
          </cell>
          <cell r="L552">
            <v>1.72</v>
          </cell>
          <cell r="P552">
            <v>2004</v>
          </cell>
          <cell r="R552" t="str">
            <v xml:space="preserve">Lao ®«ng phæ th«ng </v>
          </cell>
          <cell r="U552" t="str">
            <v>Nam Giang - Nam Trùc - Nam §Þnh</v>
          </cell>
          <cell r="V552" t="str">
            <v>Nam Giang - Nam Trùc - Nam §Þnh</v>
          </cell>
          <cell r="W552" t="str">
            <v>BM TuyÕn èng</v>
          </cell>
          <cell r="AI552">
            <v>498800</v>
          </cell>
          <cell r="AL552">
            <v>100000</v>
          </cell>
          <cell r="AM552">
            <v>498800</v>
          </cell>
          <cell r="AO552">
            <v>100000</v>
          </cell>
        </row>
        <row r="553">
          <cell r="B553" t="str">
            <v>Bïi V¨n B¶y</v>
          </cell>
          <cell r="C553" t="str">
            <v>C«ng nh©n</v>
          </cell>
          <cell r="D553" t="str">
            <v>NH</v>
          </cell>
          <cell r="E553" t="str">
            <v>NH</v>
          </cell>
          <cell r="J553">
            <v>2002</v>
          </cell>
          <cell r="K553" t="str">
            <v>L§PT</v>
          </cell>
          <cell r="L553">
            <v>1.72</v>
          </cell>
          <cell r="P553">
            <v>2004</v>
          </cell>
          <cell r="R553" t="str">
            <v>CC Bom m×n</v>
          </cell>
          <cell r="U553" t="str">
            <v>Th¹ch ThÊt - Hµ T©y</v>
          </cell>
          <cell r="V553" t="str">
            <v>Trùc MËu - Trùc Ninh - Nam §Þnh</v>
          </cell>
          <cell r="W553" t="str">
            <v>BM TuyÕn èng</v>
          </cell>
          <cell r="AI553">
            <v>498800</v>
          </cell>
          <cell r="AL553">
            <v>100000</v>
          </cell>
          <cell r="AM553">
            <v>498800</v>
          </cell>
          <cell r="AO553">
            <v>100000</v>
          </cell>
        </row>
        <row r="554">
          <cell r="B554" t="str">
            <v>Hµ V¨n Héi</v>
          </cell>
          <cell r="C554" t="str">
            <v>C«ng nh©n</v>
          </cell>
          <cell r="D554" t="str">
            <v>NH</v>
          </cell>
          <cell r="E554" t="str">
            <v>NH</v>
          </cell>
          <cell r="J554">
            <v>36647</v>
          </cell>
          <cell r="K554" t="str">
            <v>L§PT</v>
          </cell>
          <cell r="L554">
            <v>1.72</v>
          </cell>
          <cell r="P554">
            <v>2004</v>
          </cell>
          <cell r="R554" t="str">
            <v xml:space="preserve">Lao ®«ng phæ th«ng </v>
          </cell>
          <cell r="U554" t="str">
            <v>T©n H­¬ng - Ninh Giang - H¶i D­¬ng</v>
          </cell>
          <cell r="V554" t="str">
            <v>T©n H­¬ng - Ninh Giang - H¶i D­¬ng</v>
          </cell>
          <cell r="W554" t="str">
            <v>BM TuyÕn èng</v>
          </cell>
          <cell r="AI554">
            <v>498800</v>
          </cell>
          <cell r="AL554">
            <v>100000</v>
          </cell>
          <cell r="AM554">
            <v>498800</v>
          </cell>
          <cell r="AO554">
            <v>100000</v>
          </cell>
        </row>
        <row r="555">
          <cell r="B555" t="str">
            <v>§inh Quang Thµnh</v>
          </cell>
          <cell r="C555" t="str">
            <v>C«ng nh©n</v>
          </cell>
          <cell r="D555" t="str">
            <v>NH</v>
          </cell>
          <cell r="E555" t="str">
            <v>NH</v>
          </cell>
          <cell r="K555" t="str">
            <v>L§PT</v>
          </cell>
          <cell r="L555">
            <v>1.18</v>
          </cell>
          <cell r="P555">
            <v>2004</v>
          </cell>
          <cell r="R555" t="str">
            <v xml:space="preserve">Lao ®«ng phæ th«ng </v>
          </cell>
          <cell r="U555" t="str">
            <v>H­ng Xu©n - H­ng Nguyªn - NghÖ An</v>
          </cell>
          <cell r="V555" t="str">
            <v>H­ng Xu©n - H­ng Nguyªn - NghÖ An</v>
          </cell>
          <cell r="W555" t="str">
            <v>BM TuyÕn èng</v>
          </cell>
          <cell r="AI555">
            <v>342200</v>
          </cell>
          <cell r="AL555">
            <v>100000</v>
          </cell>
          <cell r="AM555">
            <v>342200</v>
          </cell>
          <cell r="AO555">
            <v>100000</v>
          </cell>
        </row>
        <row r="556">
          <cell r="B556" t="str">
            <v xml:space="preserve">TrÇn V¨n Hîi </v>
          </cell>
          <cell r="C556" t="str">
            <v>C«ng nh©n</v>
          </cell>
          <cell r="D556" t="str">
            <v>NH</v>
          </cell>
          <cell r="E556" t="str">
            <v>NH</v>
          </cell>
          <cell r="J556" t="str">
            <v>06-04</v>
          </cell>
          <cell r="K556" t="str">
            <v>L§PT</v>
          </cell>
          <cell r="L556">
            <v>1.35</v>
          </cell>
          <cell r="P556">
            <v>2004</v>
          </cell>
          <cell r="R556" t="str">
            <v xml:space="preserve">Lao ®«ng phæ th«ng </v>
          </cell>
          <cell r="U556" t="str">
            <v>Minh H­ng - KÕn X­¬ng - Th¸i B×nh</v>
          </cell>
          <cell r="V556" t="str">
            <v>Minh H­ng - KÕn X­¬ng - Th¸i B×nh</v>
          </cell>
          <cell r="W556" t="str">
            <v>BM Cam Ranh</v>
          </cell>
          <cell r="AO556">
            <v>100000</v>
          </cell>
        </row>
        <row r="557">
          <cell r="B557" t="str">
            <v>NguyÔn Minh V­îng</v>
          </cell>
          <cell r="C557" t="str">
            <v>C«ng nh©n</v>
          </cell>
          <cell r="D557" t="str">
            <v>NH</v>
          </cell>
          <cell r="E557" t="str">
            <v>NH</v>
          </cell>
          <cell r="J557" t="str">
            <v>06-04</v>
          </cell>
          <cell r="K557" t="str">
            <v>L§PT</v>
          </cell>
          <cell r="L557">
            <v>1.35</v>
          </cell>
          <cell r="P557">
            <v>2004</v>
          </cell>
          <cell r="R557" t="str">
            <v xml:space="preserve">Lao ®«ng phæ th«ng </v>
          </cell>
          <cell r="U557" t="str">
            <v>Qung Trung - kinh M«n - H¶i D­¬ng</v>
          </cell>
          <cell r="V557" t="str">
            <v>Qung Trung - kinh M«n - H¶i D­¬ng</v>
          </cell>
          <cell r="W557" t="str">
            <v>BM Cam Ranh</v>
          </cell>
          <cell r="AO557">
            <v>100000</v>
          </cell>
        </row>
        <row r="558">
          <cell r="B558" t="str">
            <v>NguyÔn V¨n TuÊn</v>
          </cell>
          <cell r="C558" t="str">
            <v>C«ng nh©n</v>
          </cell>
          <cell r="D558" t="str">
            <v>NH</v>
          </cell>
          <cell r="E558" t="str">
            <v>NH</v>
          </cell>
          <cell r="J558" t="str">
            <v>06-04</v>
          </cell>
          <cell r="K558" t="str">
            <v>L§PT</v>
          </cell>
          <cell r="L558">
            <v>1.35</v>
          </cell>
          <cell r="P558">
            <v>2004</v>
          </cell>
          <cell r="R558" t="str">
            <v xml:space="preserve">Lao ®«ng phæ th«ng </v>
          </cell>
          <cell r="U558" t="str">
            <v>Minh H­ng - KÕn X­¬ng - Th¸i B×nh</v>
          </cell>
          <cell r="V558" t="str">
            <v>Minh H­ng - KÕn X­¬ng - Th¸i B×nh</v>
          </cell>
          <cell r="W558" t="str">
            <v>BM Cam Ranh</v>
          </cell>
          <cell r="AO558">
            <v>100000</v>
          </cell>
        </row>
        <row r="559">
          <cell r="B559" t="str">
            <v>Ph¹m V¨n T¨ng</v>
          </cell>
          <cell r="C559" t="str">
            <v>C«ng nh©n</v>
          </cell>
          <cell r="D559" t="str">
            <v>NH</v>
          </cell>
          <cell r="E559" t="str">
            <v>NH</v>
          </cell>
          <cell r="J559" t="str">
            <v>06-04</v>
          </cell>
          <cell r="K559" t="str">
            <v>L§PT</v>
          </cell>
          <cell r="L559">
            <v>1.35</v>
          </cell>
          <cell r="P559">
            <v>2004</v>
          </cell>
          <cell r="R559" t="str">
            <v xml:space="preserve">Lao ®«ng phæ th«ng </v>
          </cell>
          <cell r="U559" t="str">
            <v xml:space="preserve">L¹c Long - Kinh M«n - H¶i D­¬ng </v>
          </cell>
          <cell r="V559" t="str">
            <v xml:space="preserve">L¹c Long - Kinh M«n - H¶i D­¬ng </v>
          </cell>
          <cell r="W559" t="str">
            <v>BM Cam Ranh</v>
          </cell>
          <cell r="AO559">
            <v>100000</v>
          </cell>
        </row>
        <row r="560">
          <cell r="B560" t="str">
            <v xml:space="preserve">NguyÔn §øc ThuËn </v>
          </cell>
          <cell r="C560" t="str">
            <v>C«ng nh©n</v>
          </cell>
          <cell r="D560" t="str">
            <v>NH</v>
          </cell>
          <cell r="E560" t="str">
            <v>NH</v>
          </cell>
          <cell r="J560" t="str">
            <v>06-04</v>
          </cell>
          <cell r="K560" t="str">
            <v>L§PT</v>
          </cell>
          <cell r="L560">
            <v>1.35</v>
          </cell>
          <cell r="P560">
            <v>2004</v>
          </cell>
          <cell r="R560" t="str">
            <v xml:space="preserve">Lao ®«ng phæ th«ng </v>
          </cell>
          <cell r="U560" t="str">
            <v>Hîp §øc - T©n Yªn - B¾c Giang</v>
          </cell>
          <cell r="V560" t="str">
            <v>Hîp §øc - T©n Yªn - B¾c Giang</v>
          </cell>
          <cell r="W560" t="str">
            <v>BM Cam Ranh</v>
          </cell>
          <cell r="AO560">
            <v>100000</v>
          </cell>
        </row>
        <row r="561">
          <cell r="B561" t="str">
            <v xml:space="preserve">Phïng V¨n Phóc </v>
          </cell>
          <cell r="C561" t="str">
            <v>C«ng nh©n</v>
          </cell>
          <cell r="D561" t="str">
            <v>NH</v>
          </cell>
          <cell r="E561" t="str">
            <v>NH</v>
          </cell>
          <cell r="J561" t="str">
            <v>06-04</v>
          </cell>
          <cell r="K561" t="str">
            <v>L§PT</v>
          </cell>
          <cell r="L561">
            <v>1.35</v>
          </cell>
          <cell r="P561">
            <v>2004</v>
          </cell>
          <cell r="R561" t="str">
            <v xml:space="preserve">Lao ®«ng phæ th«ng </v>
          </cell>
          <cell r="U561" t="str">
            <v>§ång TiÕn - Quúnh Phô - Th¸i B×nh</v>
          </cell>
          <cell r="V561" t="str">
            <v>§ång TiÕn - Quúnh Phô - Th¸i B×nh</v>
          </cell>
          <cell r="W561" t="str">
            <v>BM Cam Ranh</v>
          </cell>
          <cell r="AO561">
            <v>100000</v>
          </cell>
        </row>
        <row r="562">
          <cell r="B562" t="str">
            <v>NguyÔn An HËu</v>
          </cell>
          <cell r="C562" t="str">
            <v>C«ng nh©n</v>
          </cell>
          <cell r="D562" t="str">
            <v>NH</v>
          </cell>
          <cell r="E562" t="str">
            <v>NH</v>
          </cell>
          <cell r="J562" t="str">
            <v>06-04</v>
          </cell>
          <cell r="K562" t="str">
            <v>L§PT</v>
          </cell>
          <cell r="L562">
            <v>1.35</v>
          </cell>
          <cell r="P562">
            <v>2004</v>
          </cell>
          <cell r="R562" t="str">
            <v xml:space="preserve">Lao ®«ng phæ th«ng </v>
          </cell>
          <cell r="U562" t="str">
            <v>Quúnh DÞ - Quúnh L­u - NghÖ An</v>
          </cell>
          <cell r="V562" t="str">
            <v>Quúnh DÞ - Quúnh L­u - NghÖ An</v>
          </cell>
          <cell r="W562" t="str">
            <v>BM Cam Ranh</v>
          </cell>
          <cell r="AO562">
            <v>100000</v>
          </cell>
        </row>
        <row r="563">
          <cell r="B563" t="str">
            <v>NguyÔn V¨n ChuÈn</v>
          </cell>
          <cell r="C563" t="str">
            <v>C«ng nh©n</v>
          </cell>
          <cell r="D563" t="str">
            <v>NH</v>
          </cell>
          <cell r="E563" t="str">
            <v>NH</v>
          </cell>
          <cell r="J563" t="str">
            <v>06-04</v>
          </cell>
          <cell r="K563" t="str">
            <v>L§PT</v>
          </cell>
          <cell r="L563">
            <v>1.35</v>
          </cell>
          <cell r="P563">
            <v>2004</v>
          </cell>
          <cell r="R563" t="str">
            <v xml:space="preserve">Lao ®«ng phæ th«ng </v>
          </cell>
          <cell r="U563" t="str">
            <v>§ång TiÕn - Quúnh Phô - Th¸i B×nh</v>
          </cell>
          <cell r="V563" t="str">
            <v>§ång TiÕn - Quúnh Phô - Th¸i B×nh</v>
          </cell>
          <cell r="W563" t="str">
            <v>BM Cam Ranh</v>
          </cell>
          <cell r="AO563">
            <v>100000</v>
          </cell>
        </row>
        <row r="564">
          <cell r="B564" t="str">
            <v>Lª TiÕn DuÈn</v>
          </cell>
          <cell r="C564" t="str">
            <v>C«ng nh©n</v>
          </cell>
          <cell r="D564" t="str">
            <v>NH</v>
          </cell>
          <cell r="E564" t="str">
            <v>NH</v>
          </cell>
          <cell r="J564" t="str">
            <v>06-04</v>
          </cell>
          <cell r="K564" t="str">
            <v>L§PT</v>
          </cell>
          <cell r="L564">
            <v>1.35</v>
          </cell>
          <cell r="P564">
            <v>2004</v>
          </cell>
          <cell r="R564" t="str">
            <v xml:space="preserve">Lao ®«ng phæ th«ng </v>
          </cell>
          <cell r="U564" t="str">
            <v>H­¬ng Giang - H­¬ng Khª - Hµ TÜnh</v>
          </cell>
          <cell r="V564" t="str">
            <v>H­¬ng Giang - H­¬ng Khª - Hµ TÜnh</v>
          </cell>
          <cell r="W564" t="str">
            <v>BM Cam Ranh</v>
          </cell>
          <cell r="AO564">
            <v>100000</v>
          </cell>
        </row>
        <row r="565">
          <cell r="B565" t="str">
            <v>L­u V¨n Th¶o</v>
          </cell>
          <cell r="C565" t="str">
            <v>C«ng nh©n</v>
          </cell>
          <cell r="D565" t="str">
            <v>NH</v>
          </cell>
          <cell r="E565" t="str">
            <v>NH</v>
          </cell>
          <cell r="J565" t="str">
            <v>06-04</v>
          </cell>
          <cell r="K565" t="str">
            <v>L§PT</v>
          </cell>
          <cell r="L565">
            <v>1.35</v>
          </cell>
          <cell r="P565">
            <v>2004</v>
          </cell>
          <cell r="R565" t="str">
            <v xml:space="preserve">Lao ®«ng phæ th«ng </v>
          </cell>
          <cell r="U565" t="str">
            <v>Minh H­ng - KÕn X­¬ng - Th¸i B×nh</v>
          </cell>
          <cell r="V565" t="str">
            <v>Minh H­ng - KÕn X­¬ng - Th¸i B×nh</v>
          </cell>
          <cell r="W565" t="str">
            <v>BM Cam Ranh</v>
          </cell>
          <cell r="AO565">
            <v>100000</v>
          </cell>
        </row>
        <row r="566">
          <cell r="B566" t="str">
            <v>NguyÔn Huy Hoµng</v>
          </cell>
          <cell r="C566" t="str">
            <v>C«ng nh©n</v>
          </cell>
          <cell r="D566" t="str">
            <v>NH</v>
          </cell>
          <cell r="E566" t="str">
            <v>NH</v>
          </cell>
          <cell r="J566">
            <v>38240</v>
          </cell>
          <cell r="K566" t="str">
            <v>L§PT</v>
          </cell>
          <cell r="L566">
            <v>1.35</v>
          </cell>
          <cell r="P566">
            <v>2004</v>
          </cell>
          <cell r="R566" t="str">
            <v xml:space="preserve">Lao ®«ng phæ th«ng </v>
          </cell>
          <cell r="U566" t="str">
            <v>Hµ Håi - Th­êng TÝn - Hµ T©y</v>
          </cell>
          <cell r="V566" t="str">
            <v>Hµ Håi - Th­êng TÝn - Hµ T©y</v>
          </cell>
          <cell r="W566" t="str">
            <v>BM Cam Ranh</v>
          </cell>
          <cell r="X566" t="str">
            <v>§/c T Dòng Phßng CTrÞ</v>
          </cell>
          <cell r="AO566">
            <v>100000</v>
          </cell>
        </row>
        <row r="567">
          <cell r="B567" t="str">
            <v>T« V¨n Tr­êng</v>
          </cell>
          <cell r="C567" t="str">
            <v>C«ng nh©n</v>
          </cell>
          <cell r="D567" t="str">
            <v>NH</v>
          </cell>
          <cell r="E567" t="str">
            <v>NH</v>
          </cell>
          <cell r="J567">
            <v>38240</v>
          </cell>
          <cell r="K567" t="str">
            <v>L§PT</v>
          </cell>
          <cell r="L567">
            <v>1.35</v>
          </cell>
          <cell r="P567">
            <v>2004</v>
          </cell>
          <cell r="R567" t="str">
            <v xml:space="preserve">Lao ®«ng phæ th«ng </v>
          </cell>
          <cell r="U567" t="str">
            <v>§«ng ¸ - §«ng H­ng - Th¸i B×nh</v>
          </cell>
          <cell r="V567" t="str">
            <v>§«ng ¸ - §«ng H­ng - Th¸i B×nh</v>
          </cell>
          <cell r="W567" t="str">
            <v>BM Cam Ranh</v>
          </cell>
          <cell r="X567" t="str">
            <v>§/c Kh¸nhKTo¸n BM</v>
          </cell>
          <cell r="AO567">
            <v>100000</v>
          </cell>
        </row>
        <row r="568">
          <cell r="B568" t="str">
            <v xml:space="preserve">NguyÔn V¨n Hu©n </v>
          </cell>
          <cell r="C568" t="str">
            <v>C«ng nh©n</v>
          </cell>
          <cell r="D568" t="str">
            <v>NH</v>
          </cell>
          <cell r="E568" t="str">
            <v>NH</v>
          </cell>
          <cell r="J568">
            <v>38240</v>
          </cell>
          <cell r="K568" t="str">
            <v>L§PT</v>
          </cell>
          <cell r="L568">
            <v>1.35</v>
          </cell>
          <cell r="P568">
            <v>2004</v>
          </cell>
          <cell r="R568" t="str">
            <v xml:space="preserve">Lao ®«ng phæ th«ng </v>
          </cell>
          <cell r="U568" t="str">
            <v>Tßng B¹t - Ba V× - Hµ T©y</v>
          </cell>
          <cell r="V568" t="str">
            <v>Tßng B¹t - Ba V× - Hµ T©y</v>
          </cell>
          <cell r="W568" t="str">
            <v>BM Cam Ranh</v>
          </cell>
          <cell r="X568" t="str">
            <v>§/c Thanh CtrÞ</v>
          </cell>
          <cell r="AO568">
            <v>100000</v>
          </cell>
        </row>
        <row r="569">
          <cell r="B569" t="str">
            <v>TrÇn V¨n H©n</v>
          </cell>
          <cell r="C569" t="str">
            <v>C«ng nh©n</v>
          </cell>
          <cell r="D569" t="str">
            <v>NH</v>
          </cell>
          <cell r="E569" t="str">
            <v>NH</v>
          </cell>
          <cell r="J569">
            <v>38240</v>
          </cell>
          <cell r="K569" t="str">
            <v>L§PT</v>
          </cell>
          <cell r="L569">
            <v>1.35</v>
          </cell>
          <cell r="P569">
            <v>2004</v>
          </cell>
          <cell r="R569" t="str">
            <v xml:space="preserve">Lao ®«ng phæ th«ng </v>
          </cell>
          <cell r="U569" t="str">
            <v xml:space="preserve">H¶i Nam - H¶i HËu - Nam §Þnh </v>
          </cell>
          <cell r="V569" t="str">
            <v xml:space="preserve">H¶i Nam - H¶i HËu - Nam §Þnh </v>
          </cell>
          <cell r="W569" t="str">
            <v>BM Cam Ranh</v>
          </cell>
          <cell r="X569" t="str">
            <v>§/c Nghiªn CrÞ</v>
          </cell>
          <cell r="AO569">
            <v>100000</v>
          </cell>
        </row>
        <row r="570">
          <cell r="B570" t="str">
            <v>Mai ViÕt Nam</v>
          </cell>
          <cell r="C570" t="str">
            <v>C«ng nh©n</v>
          </cell>
          <cell r="D570" t="str">
            <v>NH</v>
          </cell>
          <cell r="E570" t="str">
            <v>NH</v>
          </cell>
          <cell r="J570">
            <v>38240</v>
          </cell>
          <cell r="K570" t="str">
            <v>L§PT</v>
          </cell>
          <cell r="L570">
            <v>1.35</v>
          </cell>
          <cell r="P570">
            <v>2004</v>
          </cell>
          <cell r="R570" t="str">
            <v xml:space="preserve">Lao ®«ng phæ th«ng </v>
          </cell>
          <cell r="U570" t="str">
            <v>Xu©n Yªn - Nghi Xu©n - Hµ TÜnh</v>
          </cell>
          <cell r="V570" t="str">
            <v>Xu©n Yªn - Nghi Xu©n - Hµ TÜnh</v>
          </cell>
          <cell r="W570" t="str">
            <v>BM Cam Ranh</v>
          </cell>
          <cell r="AO570">
            <v>100000</v>
          </cell>
        </row>
        <row r="571">
          <cell r="B571" t="str">
            <v>Bïi V¨n Huy</v>
          </cell>
          <cell r="C571" t="str">
            <v>C«ng nh©n</v>
          </cell>
          <cell r="D571" t="str">
            <v>NH</v>
          </cell>
          <cell r="E571" t="str">
            <v>NH</v>
          </cell>
          <cell r="J571">
            <v>38240</v>
          </cell>
          <cell r="K571" t="str">
            <v>L§PT</v>
          </cell>
          <cell r="L571">
            <v>1.35</v>
          </cell>
          <cell r="P571">
            <v>2004</v>
          </cell>
          <cell r="R571" t="str">
            <v xml:space="preserve">Lao ®«ng phæ th«ng </v>
          </cell>
          <cell r="U571" t="str">
            <v>VÜnh TiÕn - Kim B«i - Hoµ B×nh</v>
          </cell>
          <cell r="V571" t="str">
            <v>VÜnh TiÕn - Kim B«i - Hoµ B×nh</v>
          </cell>
          <cell r="W571" t="str">
            <v>BM Cam Ranh</v>
          </cell>
          <cell r="AO571">
            <v>100000</v>
          </cell>
        </row>
        <row r="572">
          <cell r="B572" t="str">
            <v>Bïi V¨n MÉn</v>
          </cell>
          <cell r="C572" t="str">
            <v>C«ng nh©n</v>
          </cell>
          <cell r="D572" t="str">
            <v>NH</v>
          </cell>
          <cell r="E572" t="str">
            <v>NH</v>
          </cell>
          <cell r="J572">
            <v>38240</v>
          </cell>
          <cell r="K572" t="str">
            <v>L§PT</v>
          </cell>
          <cell r="L572">
            <v>1.35</v>
          </cell>
          <cell r="P572">
            <v>2004</v>
          </cell>
          <cell r="R572" t="str">
            <v xml:space="preserve">Lao ®«ng phæ th«ng </v>
          </cell>
          <cell r="U572" t="str">
            <v>§«ng B¾c - Kim B«i - Hoµ B×nh</v>
          </cell>
          <cell r="V572" t="str">
            <v>§«ng B¾c - Kim B«i - Hoµ B×nh</v>
          </cell>
          <cell r="W572" t="str">
            <v>BM Cam Ranh</v>
          </cell>
          <cell r="AO572">
            <v>100000</v>
          </cell>
        </row>
        <row r="573">
          <cell r="B573" t="str">
            <v>Bïi V¨n TÝnh</v>
          </cell>
          <cell r="C573" t="str">
            <v>C«ng nh©n</v>
          </cell>
          <cell r="D573" t="str">
            <v>NH</v>
          </cell>
          <cell r="E573" t="str">
            <v>NH</v>
          </cell>
          <cell r="J573">
            <v>38240</v>
          </cell>
          <cell r="K573" t="str">
            <v>L§PT</v>
          </cell>
          <cell r="L573">
            <v>1.35</v>
          </cell>
          <cell r="P573">
            <v>2004</v>
          </cell>
          <cell r="R573" t="str">
            <v xml:space="preserve">Lao ®«ng phæ th«ng </v>
          </cell>
          <cell r="U573" t="str">
            <v>VÜnh §ång - Kim B«i - Hoµ B×nh</v>
          </cell>
          <cell r="V573" t="str">
            <v>VÜnh §ång - Kim B«i - Hoµ B×nh</v>
          </cell>
          <cell r="W573" t="str">
            <v>BM Cam Ranh</v>
          </cell>
          <cell r="AO573">
            <v>100000</v>
          </cell>
        </row>
        <row r="574">
          <cell r="B574" t="str">
            <v>Vò V¨n TuyÓn</v>
          </cell>
          <cell r="C574" t="str">
            <v>C«ng nh©n</v>
          </cell>
          <cell r="D574" t="str">
            <v>NH</v>
          </cell>
          <cell r="E574" t="str">
            <v>NH</v>
          </cell>
          <cell r="J574">
            <v>38240</v>
          </cell>
          <cell r="K574" t="str">
            <v>L§PT</v>
          </cell>
          <cell r="L574">
            <v>1.35</v>
          </cell>
          <cell r="P574">
            <v>2004</v>
          </cell>
          <cell r="R574" t="str">
            <v xml:space="preserve">Lao ®«ng phæ th«ng </v>
          </cell>
          <cell r="U574" t="str">
            <v>Thuþ Phó - Phó Xuyªn - Hµ T©y</v>
          </cell>
          <cell r="V574" t="str">
            <v>Thuþ Phó - Phó Xuyªn - Hµ T©y</v>
          </cell>
          <cell r="W574" t="str">
            <v>BM Cam Ranh</v>
          </cell>
          <cell r="X574" t="str">
            <v>§/c Giang L§TL</v>
          </cell>
          <cell r="AO574">
            <v>100000</v>
          </cell>
        </row>
        <row r="575">
          <cell r="B575" t="str">
            <v>TrÇn C«ng Ých</v>
          </cell>
          <cell r="C575" t="str">
            <v>C«ng nh©n</v>
          </cell>
          <cell r="D575" t="str">
            <v>NH</v>
          </cell>
          <cell r="E575" t="str">
            <v>NH</v>
          </cell>
          <cell r="J575">
            <v>38240</v>
          </cell>
          <cell r="K575" t="str">
            <v>L§PT</v>
          </cell>
          <cell r="L575">
            <v>1.35</v>
          </cell>
          <cell r="P575">
            <v>2004</v>
          </cell>
          <cell r="R575" t="str">
            <v xml:space="preserve">Lao ®«ng phæ th«ng </v>
          </cell>
          <cell r="U575" t="str">
            <v>Quang ThiÖn - Kim S¬n - Ninh B×nh</v>
          </cell>
          <cell r="V575" t="str">
            <v>Quang ThiÖn - Kim S¬n - Ninh B×nh</v>
          </cell>
          <cell r="W575" t="str">
            <v>BM Cam Ranh</v>
          </cell>
          <cell r="AO575">
            <v>100000</v>
          </cell>
        </row>
        <row r="576">
          <cell r="B576" t="str">
            <v>Bïi V¨n ViÖn</v>
          </cell>
          <cell r="C576" t="str">
            <v>CH tr­ëng Phã</v>
          </cell>
          <cell r="D576" t="str">
            <v>DH</v>
          </cell>
          <cell r="E576" t="str">
            <v>KTH</v>
          </cell>
          <cell r="F576" t="str">
            <v>BHXH</v>
          </cell>
          <cell r="H576" t="str">
            <v>BHXH</v>
          </cell>
          <cell r="J576">
            <v>35278</v>
          </cell>
          <cell r="K576" t="str">
            <v>SC</v>
          </cell>
          <cell r="L576">
            <v>1.72</v>
          </cell>
          <cell r="M576">
            <v>3</v>
          </cell>
          <cell r="N576">
            <v>2</v>
          </cell>
          <cell r="O576" t="str">
            <v>A.6</v>
          </cell>
          <cell r="P576">
            <v>2003</v>
          </cell>
          <cell r="R576" t="str">
            <v>CC Bom m×n</v>
          </cell>
          <cell r="S576" t="str">
            <v>SQ C«ng binh</v>
          </cell>
          <cell r="U576" t="str">
            <v>Trung ®«ng-Trùc Ninh-Nam §Þnh</v>
          </cell>
          <cell r="W576" t="str">
            <v>XL A V­¬ng</v>
          </cell>
          <cell r="AI576">
            <v>707600</v>
          </cell>
          <cell r="AL576">
            <v>707600</v>
          </cell>
          <cell r="AM576">
            <v>707600</v>
          </cell>
          <cell r="AO576">
            <v>300000</v>
          </cell>
        </row>
        <row r="577">
          <cell r="B577" t="str">
            <v>Vâ V¨n NghÜa</v>
          </cell>
          <cell r="C577" t="str">
            <v>L¸i xe</v>
          </cell>
          <cell r="D577" t="str">
            <v>DH</v>
          </cell>
          <cell r="E577" t="str">
            <v>KTH</v>
          </cell>
          <cell r="F577" t="str">
            <v>BHXH</v>
          </cell>
          <cell r="H577" t="str">
            <v>BHXH</v>
          </cell>
          <cell r="J577">
            <v>35827</v>
          </cell>
          <cell r="K577" t="str">
            <v>SC</v>
          </cell>
          <cell r="L577">
            <v>2.44</v>
          </cell>
          <cell r="M577">
            <v>2</v>
          </cell>
          <cell r="N577">
            <v>3</v>
          </cell>
          <cell r="O577" t="str">
            <v>B.15</v>
          </cell>
          <cell r="P577">
            <v>2004</v>
          </cell>
          <cell r="R577" t="str">
            <v xml:space="preserve">L¸i xe </v>
          </cell>
          <cell r="S577" t="str">
            <v>TT §T L¸I xe QK IV</v>
          </cell>
          <cell r="U577" t="str">
            <v>NghÜa H­ng - NghÜa §µn - NghÖ An</v>
          </cell>
          <cell r="V577" t="str">
            <v>NghÜa H­ng - NghÜa §µn - NghÖ An</v>
          </cell>
          <cell r="W577" t="str">
            <v>XL A V­¬ng</v>
          </cell>
          <cell r="AI577" t="e">
            <v>#REF!</v>
          </cell>
          <cell r="AL577" t="e">
            <v>#REF!</v>
          </cell>
          <cell r="AM577" t="e">
            <v>#REF!</v>
          </cell>
          <cell r="AO577">
            <v>300000</v>
          </cell>
        </row>
        <row r="578">
          <cell r="B578" t="str">
            <v>Phan V¨n M·o</v>
          </cell>
          <cell r="C578" t="str">
            <v>Y t¸ - phôc vô</v>
          </cell>
          <cell r="D578" t="str">
            <v>NH</v>
          </cell>
          <cell r="E578" t="str">
            <v>NH</v>
          </cell>
          <cell r="J578">
            <v>37677</v>
          </cell>
          <cell r="K578" t="str">
            <v>TC</v>
          </cell>
          <cell r="L578">
            <v>1.57</v>
          </cell>
          <cell r="P578">
            <v>2003</v>
          </cell>
          <cell r="R578" t="str">
            <v>§iÒu d­ìng trung häc</v>
          </cell>
          <cell r="S578" t="str">
            <v>Tr­êng TH Y tÕ nghÖ An</v>
          </cell>
          <cell r="T578">
            <v>2002</v>
          </cell>
          <cell r="U578" t="str">
            <v>Nam C¸t - nam §µn - NghÖ An</v>
          </cell>
          <cell r="V578" t="str">
            <v>Nam C¸t - nam §µn - NghÖ An</v>
          </cell>
          <cell r="W578" t="str">
            <v>XL A V­¬ng</v>
          </cell>
          <cell r="AO578">
            <v>100000</v>
          </cell>
        </row>
        <row r="579">
          <cell r="B579" t="str">
            <v>NguyÔn §×nh DÇn</v>
          </cell>
          <cell r="C579" t="str">
            <v>CN RPBM</v>
          </cell>
          <cell r="D579" t="str">
            <v>NH</v>
          </cell>
          <cell r="E579" t="str">
            <v>NH</v>
          </cell>
          <cell r="J579">
            <v>37803</v>
          </cell>
          <cell r="K579" t="str">
            <v>SC</v>
          </cell>
          <cell r="L579">
            <v>1.92</v>
          </cell>
          <cell r="M579">
            <v>3</v>
          </cell>
          <cell r="N579">
            <v>2</v>
          </cell>
          <cell r="O579" t="str">
            <v>A.6</v>
          </cell>
          <cell r="P579">
            <v>2003</v>
          </cell>
          <cell r="R579" t="str">
            <v>CC Bom m×n</v>
          </cell>
          <cell r="S579" t="str">
            <v>SQ C«ng binh</v>
          </cell>
          <cell r="U579" t="str">
            <v>Quang Trung - KiÕn X­¬ng - Th¸I B×nh</v>
          </cell>
          <cell r="V579" t="str">
            <v>Quang Trung - KiÕn X­¬ng - Th¸I B×nh</v>
          </cell>
          <cell r="W579" t="str">
            <v>BM A V­¬ng</v>
          </cell>
          <cell r="AI579">
            <v>498800</v>
          </cell>
          <cell r="AL579">
            <v>498800</v>
          </cell>
          <cell r="AM579">
            <v>498800</v>
          </cell>
          <cell r="AO579">
            <v>100000</v>
          </cell>
        </row>
        <row r="580">
          <cell r="B580" t="str">
            <v>Lª V¨n Tr­êng</v>
          </cell>
          <cell r="C580" t="str">
            <v>CN RPBM</v>
          </cell>
          <cell r="D580" t="str">
            <v>NH</v>
          </cell>
          <cell r="E580" t="str">
            <v>NH</v>
          </cell>
          <cell r="J580">
            <v>36100</v>
          </cell>
          <cell r="K580" t="str">
            <v>SC</v>
          </cell>
          <cell r="L580">
            <v>1.92</v>
          </cell>
          <cell r="M580">
            <v>4</v>
          </cell>
          <cell r="N580">
            <v>2</v>
          </cell>
          <cell r="O580" t="str">
            <v>A.6</v>
          </cell>
          <cell r="P580">
            <v>2003</v>
          </cell>
          <cell r="R580" t="str">
            <v xml:space="preserve">Lao ®éng phæ th«ng </v>
          </cell>
          <cell r="U580" t="str">
            <v>Ho»ng Th¾ng - Ho»ng Ho¸ - Thanh Ho¸</v>
          </cell>
          <cell r="V580" t="str">
            <v>Ho»ng Th¾ng - Ho»ng Ho¸ - Thanh Ho¸</v>
          </cell>
          <cell r="W580" t="str">
            <v>BM A V­¬ng</v>
          </cell>
          <cell r="AI580" t="e">
            <v>#REF!</v>
          </cell>
          <cell r="AL580" t="e">
            <v>#REF!</v>
          </cell>
          <cell r="AM580" t="e">
            <v>#REF!</v>
          </cell>
          <cell r="AO580">
            <v>100000</v>
          </cell>
        </row>
        <row r="581">
          <cell r="B581" t="str">
            <v>TrÇn C«ng Lý</v>
          </cell>
          <cell r="C581" t="str">
            <v>CN RPBM</v>
          </cell>
          <cell r="D581" t="str">
            <v>NH</v>
          </cell>
          <cell r="E581" t="str">
            <v>NH</v>
          </cell>
          <cell r="J581" t="str">
            <v>02-01</v>
          </cell>
          <cell r="K581" t="str">
            <v>L§PT</v>
          </cell>
          <cell r="L581">
            <v>1.72</v>
          </cell>
          <cell r="M581">
            <v>3</v>
          </cell>
          <cell r="N581">
            <v>2</v>
          </cell>
          <cell r="O581" t="str">
            <v>A.6</v>
          </cell>
          <cell r="P581">
            <v>2003</v>
          </cell>
          <cell r="R581" t="str">
            <v xml:space="preserve">Lao ®éng phæ th«ng </v>
          </cell>
          <cell r="U581" t="str">
            <v>Th¹ch S¬n - Th¹ch Hµ - Hµ TÜnh</v>
          </cell>
          <cell r="V581" t="str">
            <v>Th¹ch S¬n - Th¹ch Hµ - Hµ TÜnh</v>
          </cell>
          <cell r="W581" t="str">
            <v>BM A V­¬ng</v>
          </cell>
          <cell r="AI581">
            <v>498800</v>
          </cell>
          <cell r="AL581">
            <v>498800</v>
          </cell>
          <cell r="AM581">
            <v>498800</v>
          </cell>
          <cell r="AO581">
            <v>100000</v>
          </cell>
        </row>
        <row r="582">
          <cell r="B582" t="str">
            <v>Hµ V¨n Hïng</v>
          </cell>
          <cell r="C582" t="str">
            <v>CN RPBM</v>
          </cell>
          <cell r="D582" t="str">
            <v>NH</v>
          </cell>
          <cell r="E582" t="str">
            <v>NH</v>
          </cell>
          <cell r="J582" t="str">
            <v>02-01</v>
          </cell>
          <cell r="K582" t="str">
            <v>SC</v>
          </cell>
          <cell r="L582">
            <v>1.72</v>
          </cell>
          <cell r="M582">
            <v>3</v>
          </cell>
          <cell r="N582">
            <v>2</v>
          </cell>
          <cell r="O582" t="str">
            <v>A.6</v>
          </cell>
          <cell r="P582">
            <v>2003</v>
          </cell>
          <cell r="R582" t="str">
            <v>CC Bom m×n</v>
          </cell>
          <cell r="S582" t="str">
            <v>SQ C«ng binh</v>
          </cell>
          <cell r="U582" t="str">
            <v>T©n H­ng - Ninh Giang - H¶i D­¬ng</v>
          </cell>
          <cell r="V582" t="str">
            <v>T©n H­ng - Ninh Giang - H¶i D­¬ng</v>
          </cell>
          <cell r="W582" t="str">
            <v>BM A V­¬ng</v>
          </cell>
          <cell r="AI582">
            <v>498800</v>
          </cell>
          <cell r="AL582">
            <v>498800</v>
          </cell>
          <cell r="AM582">
            <v>498800</v>
          </cell>
          <cell r="AO582">
            <v>100000</v>
          </cell>
        </row>
        <row r="583">
          <cell r="B583" t="str">
            <v>Tèng V¨n L­¬ng</v>
          </cell>
          <cell r="C583" t="str">
            <v>CN RPBM</v>
          </cell>
          <cell r="D583" t="str">
            <v>NH</v>
          </cell>
          <cell r="E583" t="str">
            <v>NH</v>
          </cell>
          <cell r="J583">
            <v>37803</v>
          </cell>
          <cell r="K583" t="str">
            <v>L§PT</v>
          </cell>
          <cell r="L583">
            <v>1.72</v>
          </cell>
          <cell r="M583">
            <v>3</v>
          </cell>
          <cell r="N583">
            <v>2</v>
          </cell>
          <cell r="O583" t="str">
            <v>A.6</v>
          </cell>
          <cell r="P583">
            <v>2003</v>
          </cell>
          <cell r="R583" t="str">
            <v xml:space="preserve">Lao ®éng phæ th«ng </v>
          </cell>
          <cell r="U583" t="str">
            <v>T©n Hång - Bµ V× - Hµ T©y</v>
          </cell>
          <cell r="V583" t="str">
            <v>T©n Hång - Bµ V× - Hµ T©y</v>
          </cell>
          <cell r="W583" t="str">
            <v>BM A V­¬ng</v>
          </cell>
          <cell r="AI583">
            <v>498800</v>
          </cell>
          <cell r="AL583">
            <v>498800</v>
          </cell>
          <cell r="AM583">
            <v>498800</v>
          </cell>
          <cell r="AO583">
            <v>100000</v>
          </cell>
        </row>
        <row r="584">
          <cell r="B584" t="str">
            <v>TrÇn Xu©n HiÒn</v>
          </cell>
          <cell r="C584" t="str">
            <v>CN RPBM</v>
          </cell>
          <cell r="D584" t="str">
            <v>NH</v>
          </cell>
          <cell r="E584" t="str">
            <v>NH</v>
          </cell>
          <cell r="J584">
            <v>37803</v>
          </cell>
          <cell r="K584" t="str">
            <v>L§PT</v>
          </cell>
          <cell r="L584">
            <v>1.72</v>
          </cell>
          <cell r="M584">
            <v>3</v>
          </cell>
          <cell r="N584">
            <v>2</v>
          </cell>
          <cell r="O584" t="str">
            <v>A.6</v>
          </cell>
          <cell r="P584">
            <v>2003</v>
          </cell>
          <cell r="R584" t="str">
            <v xml:space="preserve">Lao ®éng phæ th«ng </v>
          </cell>
          <cell r="U584" t="str">
            <v>Th«n 1 KR«ng ANa - §¾c L¾c</v>
          </cell>
          <cell r="V584" t="str">
            <v>Th«n 1 KR«ng ANa - §¾c L¾c</v>
          </cell>
          <cell r="W584" t="str">
            <v>BM A V­¬ng</v>
          </cell>
          <cell r="AI584" t="e">
            <v>#REF!</v>
          </cell>
          <cell r="AL584" t="e">
            <v>#REF!</v>
          </cell>
          <cell r="AM584" t="e">
            <v>#REF!</v>
          </cell>
          <cell r="AO584">
            <v>100000</v>
          </cell>
        </row>
        <row r="585">
          <cell r="B585" t="str">
            <v>Lª V¨n DiÖp</v>
          </cell>
          <cell r="C585" t="str">
            <v>CN RPBM</v>
          </cell>
          <cell r="D585" t="str">
            <v>NH</v>
          </cell>
          <cell r="E585" t="str">
            <v>NH</v>
          </cell>
          <cell r="J585">
            <v>37803</v>
          </cell>
          <cell r="K585" t="str">
            <v>L§PT</v>
          </cell>
          <cell r="L585">
            <v>1.72</v>
          </cell>
          <cell r="M585">
            <v>3</v>
          </cell>
          <cell r="N585">
            <v>2</v>
          </cell>
          <cell r="O585" t="str">
            <v>A.6</v>
          </cell>
          <cell r="P585">
            <v>2003</v>
          </cell>
          <cell r="R585" t="str">
            <v xml:space="preserve">Lao ®éng phæ th«ng </v>
          </cell>
          <cell r="U585" t="str">
            <v>§Æng LÔ - ¢n Thi - H­ng Yªn</v>
          </cell>
          <cell r="V585" t="str">
            <v>§Æng LÔ - ¢n Thi - H­ng Yªn</v>
          </cell>
          <cell r="W585" t="str">
            <v>BM A V­¬ng</v>
          </cell>
          <cell r="AI585">
            <v>498800</v>
          </cell>
          <cell r="AL585">
            <v>498800</v>
          </cell>
          <cell r="AM585">
            <v>498800</v>
          </cell>
          <cell r="AO585">
            <v>100000</v>
          </cell>
        </row>
        <row r="586">
          <cell r="B586" t="str">
            <v>Khæng V¨n Khanh</v>
          </cell>
          <cell r="C586" t="str">
            <v>CN RPBM</v>
          </cell>
          <cell r="D586" t="str">
            <v>NH</v>
          </cell>
          <cell r="E586" t="str">
            <v>NH</v>
          </cell>
          <cell r="J586">
            <v>36557</v>
          </cell>
          <cell r="K586" t="str">
            <v>SC</v>
          </cell>
          <cell r="L586">
            <v>1.72</v>
          </cell>
          <cell r="M586">
            <v>3</v>
          </cell>
          <cell r="N586">
            <v>2</v>
          </cell>
          <cell r="O586" t="str">
            <v>A.6</v>
          </cell>
          <cell r="P586">
            <v>2003</v>
          </cell>
          <cell r="R586" t="str">
            <v>CC Bom m×n</v>
          </cell>
          <cell r="S586" t="str">
            <v>SQ C«ng binh</v>
          </cell>
          <cell r="U586" t="str">
            <v>Thanh d­¬ng-Thanh Ch­¬ng-NghÖ An</v>
          </cell>
          <cell r="V586" t="str">
            <v>Thanh d­¬ng-Thanh Ch­¬ng-NghÖ An</v>
          </cell>
          <cell r="W586" t="str">
            <v>BM A V­¬ng</v>
          </cell>
          <cell r="AI586" t="e">
            <v>#REF!</v>
          </cell>
          <cell r="AL586" t="e">
            <v>#REF!</v>
          </cell>
          <cell r="AM586" t="e">
            <v>#REF!</v>
          </cell>
          <cell r="AO586">
            <v>100000</v>
          </cell>
        </row>
        <row r="587">
          <cell r="B587" t="str">
            <v>NguyÔn V¨n T¸m</v>
          </cell>
          <cell r="C587" t="str">
            <v>CN RPBM</v>
          </cell>
          <cell r="D587" t="str">
            <v>NH</v>
          </cell>
          <cell r="E587" t="str">
            <v>NH</v>
          </cell>
          <cell r="J587">
            <v>36951</v>
          </cell>
          <cell r="K587" t="str">
            <v>L§PT</v>
          </cell>
          <cell r="L587">
            <v>1.72</v>
          </cell>
          <cell r="M587">
            <v>3</v>
          </cell>
          <cell r="N587">
            <v>2</v>
          </cell>
          <cell r="O587" t="str">
            <v>A.6</v>
          </cell>
          <cell r="P587">
            <v>2003</v>
          </cell>
          <cell r="R587" t="str">
            <v xml:space="preserve">Lao ®éng phæ th«ng </v>
          </cell>
          <cell r="U587" t="str">
            <v>Liªn Khª - Ch©u Giang - H­ng Yªn</v>
          </cell>
          <cell r="V587" t="str">
            <v>Liªn Khª - Ch©u Giang - H­ng Yªn</v>
          </cell>
          <cell r="W587" t="str">
            <v>BM A V­¬ng</v>
          </cell>
          <cell r="AI587" t="e">
            <v>#REF!</v>
          </cell>
          <cell r="AL587" t="e">
            <v>#REF!</v>
          </cell>
          <cell r="AM587" t="e">
            <v>#REF!</v>
          </cell>
          <cell r="AO587">
            <v>100000</v>
          </cell>
        </row>
        <row r="588">
          <cell r="B588" t="str">
            <v>NguyÔn Duy HuÖ</v>
          </cell>
          <cell r="C588" t="str">
            <v>CN RPBM</v>
          </cell>
          <cell r="D588" t="str">
            <v>NH</v>
          </cell>
          <cell r="E588" t="str">
            <v>NH</v>
          </cell>
          <cell r="J588">
            <v>36678</v>
          </cell>
          <cell r="K588" t="str">
            <v>SC</v>
          </cell>
          <cell r="L588">
            <v>1.92</v>
          </cell>
          <cell r="M588">
            <v>4</v>
          </cell>
          <cell r="N588">
            <v>2</v>
          </cell>
          <cell r="O588" t="str">
            <v>A.6</v>
          </cell>
          <cell r="P588">
            <v>2003</v>
          </cell>
          <cell r="R588" t="str">
            <v>CC Bom m×n</v>
          </cell>
          <cell r="S588" t="str">
            <v>SQ C«ng binh</v>
          </cell>
          <cell r="U588" t="str">
            <v>§Æng LÔ - ¢n Thi - H­ng Yªn</v>
          </cell>
          <cell r="V588" t="str">
            <v>§Æng LÔ - ¢n Thi - H­ng Yªn</v>
          </cell>
          <cell r="W588" t="str">
            <v>BM A V­¬ng</v>
          </cell>
          <cell r="AI588">
            <v>556800</v>
          </cell>
          <cell r="AL588">
            <v>556800</v>
          </cell>
          <cell r="AM588">
            <v>556800</v>
          </cell>
          <cell r="AO588">
            <v>100000</v>
          </cell>
        </row>
        <row r="589">
          <cell r="B589" t="str">
            <v>TrÇn V¨n V÷ng</v>
          </cell>
          <cell r="C589" t="str">
            <v>C«ng nh©n</v>
          </cell>
          <cell r="D589" t="str">
            <v>NH</v>
          </cell>
          <cell r="E589" t="str">
            <v>NH</v>
          </cell>
          <cell r="J589" t="str">
            <v>06-04</v>
          </cell>
          <cell r="K589" t="str">
            <v>L§PT</v>
          </cell>
          <cell r="L589">
            <v>1.35</v>
          </cell>
          <cell r="P589">
            <v>2004</v>
          </cell>
          <cell r="R589" t="str">
            <v xml:space="preserve">Lao ®«ng phæ th«ng </v>
          </cell>
          <cell r="U589" t="str">
            <v>Tßng B¹t - Ba V× - Hµ T©y</v>
          </cell>
          <cell r="V589" t="str">
            <v>Tßng B¹t - Ba V× - Hµ T©y</v>
          </cell>
          <cell r="W589" t="str">
            <v>BM Cam Ranh</v>
          </cell>
          <cell r="X589" t="str">
            <v>§/c Thanh CtrÞ</v>
          </cell>
          <cell r="AO589">
            <v>100000</v>
          </cell>
        </row>
      </sheetData>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DMTK"/>
      <sheetName val="SOKTMAY"/>
      <sheetName val="BCDPS"/>
      <sheetName val="BCDKT"/>
      <sheetName val="BCKQKD01"/>
      <sheetName val="BCKQKD02"/>
      <sheetName val="BCKQKD03"/>
      <sheetName val="BCLCTT"/>
      <sheetName val="BKMVao5-10%"/>
      <sheetName val="BKVAO0%"/>
      <sheetName val="BKMVAO0"/>
      <sheetName val="BKBRa"/>
      <sheetName val="TKHAIMOI"/>
      <sheetName val="SOCAITK"/>
      <sheetName val="VUNGDK"/>
      <sheetName val="NKTHUTIEN"/>
      <sheetName val="NKCHITIEN"/>
      <sheetName val="NKMHCHIU"/>
      <sheetName val="NKBHCHIU"/>
      <sheetName val="NKC"/>
      <sheetName val="SOQUYTM"/>
      <sheetName val="SOTGNH"/>
      <sheetName val="SOCTKH"/>
      <sheetName val="SOCTHTK"/>
      <sheetName val="THCT152"/>
      <sheetName val="THCT153"/>
      <sheetName val="THCT155"/>
      <sheetName val="THCT156"/>
      <sheetName val="BTHCTTK131"/>
      <sheetName val="BTHCTTK331"/>
      <sheetName val="SOCT621"/>
      <sheetName val="SOCT622"/>
      <sheetName val="SOCT627"/>
      <sheetName val="SOCT154"/>
      <sheetName val="SOCT632"/>
      <sheetName val="SOCT641"/>
      <sheetName val="SOCT642"/>
      <sheetName val="00000000"/>
      <sheetName val="XL4Popp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T35"/>
      <sheetName val="VLXD"/>
      <sheetName val="TLST"/>
      <sheetName val="CT0,4"/>
      <sheetName val="DCS nha may"/>
      <sheetName val="DSPK35+0,4"/>
      <sheetName val="VC35+0.4"/>
      <sheetName val="K.S"/>
      <sheetName val="THDT"/>
      <sheetName val="Tiep dat"/>
      <sheetName val="TTTBA"/>
      <sheetName val="VLNCMTC"/>
      <sheetName val="THKPTBA"/>
      <sheetName val="TN"/>
      <sheetName val="CTNH"/>
      <sheetName val="KPCTNH"/>
      <sheetName val="TDT"/>
      <sheetName val="CH set+cS"/>
      <sheetName val="Sheet11"/>
      <sheetName val="Sheet12"/>
      <sheetName val="Sheet13"/>
      <sheetName val="Sheet14"/>
      <sheetName val="Sheet15"/>
      <sheetName val="Sheet16"/>
      <sheetName val="Sheet17"/>
      <sheetName val="Sheet18"/>
      <sheetName val="Sheet19"/>
      <sheetName val="Sheet20"/>
      <sheetName val="Sheet21"/>
      <sheetName val="Sheet22"/>
      <sheetName val="Sheet23"/>
      <sheetName val="Sheet24"/>
      <sheetName val="Sheet25"/>
      <sheetName val="Sheet26"/>
      <sheetName val="Sheet27"/>
      <sheetName val="Sheet28"/>
      <sheetName val="Sheet29"/>
      <sheetName val="XL4Poppy"/>
      <sheetName val="Sheet10"/>
      <sheetName val="Sheet&quot;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Z 22KV"/>
      <sheetName val="TH"/>
      <sheetName val="TT 22"/>
      <sheetName val="CT-BT"/>
      <sheetName val="VCBT"/>
      <sheetName val="VCDD"/>
      <sheetName val="KB"/>
      <sheetName val="00000000"/>
      <sheetName val="10000000"/>
      <sheetName val="XL4Poppy"/>
      <sheetName val="VC"/>
      <sheetName val="Du_lieu"/>
      <sheetName val="Chi tiet"/>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a"/>
      <sheetName val="Lke"/>
      <sheetName val="Du-lieu"/>
      <sheetName val="Don-gia"/>
      <sheetName val="THDT"/>
      <sheetName val="THVL-NC"/>
      <sheetName val="BT&amp;VLDien"/>
      <sheetName val="Lapdat-DSu"/>
      <sheetName val="Thi nghiem"/>
      <sheetName val="Mong"/>
      <sheetName val="Cot"/>
      <sheetName val="VC-TC"/>
      <sheetName val="VCDai-10KV"/>
      <sheetName val="Culi-VC"/>
      <sheetName val="K-SAT35KV"/>
      <sheetName val="K-SAT04KV"/>
      <sheetName val="K-SAT-Tram"/>
      <sheetName val="K-SAT-Cto"/>
      <sheetName val="DMTK"/>
      <sheetName val="Dao dat"/>
      <sheetName val="Luong CN"/>
      <sheetName val="XL4Test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NT-QUOT-#3"/>
      <sheetName val="COAT&amp;WRAP-QIOT-#3"/>
      <sheetName val="XL4Poppy"/>
      <sheetName val="So Do"/>
      <sheetName val="KTTSCD - DLNA"/>
      <sheetName val="Sheet1"/>
      <sheetName val="quÝ1"/>
      <sheetName val="00000000"/>
      <sheetName val="10000000"/>
      <sheetName val="20000000"/>
      <sheetName val="30000000"/>
      <sheetName val="40000000"/>
      <sheetName val="50000000"/>
      <sheetName val="60000000"/>
      <sheetName val="CVden ngoai TCT (1)"/>
      <sheetName val="CV den ngoai TCT (2)"/>
      <sheetName val="CV den ngoai TCT (3)"/>
      <sheetName val="QDcua TGD"/>
      <sheetName val="QD cua HDQT"/>
      <sheetName val="QD cua HDQT (2)"/>
      <sheetName val="CV di ngoai tong"/>
      <sheetName val="CV di ngoai tong (2)"/>
      <sheetName val="Chart1"/>
      <sheetName val="To trinh"/>
      <sheetName val="Giao nhiem vu"/>
      <sheetName val="QDcua TGD (2)"/>
      <sheetName val="Thong tu"/>
      <sheetName val="CV di trong  tong"/>
      <sheetName val="nghi dinh-CP"/>
      <sheetName val="CV den trong tong"/>
      <sheetName val="Sheet2"/>
      <sheetName val="Sheet3"/>
      <sheetName val="Muatb"/>
      <sheetName val="lapdat TB "/>
      <sheetName val="TNghiªm TB "/>
      <sheetName val="VËt liÖu"/>
      <sheetName val="vc-TBA"/>
      <sheetName val="Lap ®at ®iÖn"/>
      <sheetName val="TNghiÖm VL"/>
      <sheetName val="tt-TBA"/>
      <sheetName val="TDT"/>
      <sheetName val="TDT-TBA"/>
      <sheetName val="KSTK"/>
      <sheetName val="th "/>
      <sheetName val="tien luong"/>
      <sheetName val="dutoan"/>
      <sheetName val="CLech"/>
      <sheetName val="mong"/>
      <sheetName val="T4"/>
      <sheetName val="T5"/>
      <sheetName val="T6"/>
      <sheetName val="T.7"/>
      <sheetName val="T.8"/>
      <sheetName val="T8 (2)"/>
      <sheetName val="T.9"/>
      <sheetName val="T.10"/>
      <sheetName val="T.11"/>
      <sheetName val="T.12"/>
      <sheetName val="T10"/>
      <sheetName val="T11 "/>
      <sheetName val="Tuongchan"/>
      <sheetName val="Matduong"/>
      <sheetName val="Km274"/>
      <sheetName val="Km275"/>
      <sheetName val="Km276"/>
      <sheetName val="Km277 "/>
      <sheetName val="Km278"/>
      <sheetName val="Km279"/>
      <sheetName val="Km280"/>
      <sheetName val="Km281"/>
      <sheetName val="Km282"/>
      <sheetName val="Km283"/>
      <sheetName val="Km284"/>
      <sheetName val="Op mai 274"/>
      <sheetName val="Op mai 275"/>
      <sheetName val="Op mai 276"/>
      <sheetName val="Op mai 277"/>
      <sheetName val="Op mai 278"/>
      <sheetName val="Op mai 279"/>
      <sheetName val="Op mai 280"/>
      <sheetName val="Op mai 281"/>
      <sheetName val="Op mai 282"/>
      <sheetName val="Op mai 283"/>
      <sheetName val="Op mai 284"/>
      <sheetName val="Op mai"/>
      <sheetName val="XXXXXXXX"/>
      <sheetName val="5 nam (tach)"/>
      <sheetName val="5 nam (tach) (2)"/>
      <sheetName val="KH 2003"/>
      <sheetName val="LuongT1"/>
      <sheetName val="LuongT2"/>
      <sheetName val="luongthang12"/>
      <sheetName val="LuongT11"/>
      <sheetName val="thang5"/>
      <sheetName val="T7"/>
      <sheetName val="T9"/>
      <sheetName val="T8"/>
      <sheetName val="thang6"/>
      <sheetName val="thang4"/>
      <sheetName val="LuongT3"/>
      <sheetName val="NKC"/>
      <sheetName val="SoquyTM"/>
      <sheetName val="TK 112"/>
      <sheetName val="TK 131"/>
      <sheetName val="TK133"/>
      <sheetName val="TK 141"/>
      <sheetName val="TK 153"/>
      <sheetName val="TK214"/>
      <sheetName val="TK 211"/>
      <sheetName val="TK 242"/>
      <sheetName val="TK33311"/>
      <sheetName val="TK331"/>
      <sheetName val="TK333"/>
      <sheetName val="TK 334"/>
      <sheetName val="TK711"/>
      <sheetName val="TK411"/>
      <sheetName val="TK421"/>
      <sheetName val="TK 511"/>
      <sheetName val="TK 515"/>
      <sheetName val="TK642"/>
      <sheetName val="TK 911"/>
      <sheetName val="TK811"/>
      <sheetName val="CDKT"/>
      <sheetName val="CDPS1"/>
      <sheetName val="KQKD"/>
      <sheetName val="KHTSCD1"/>
      <sheetName val="KHTSCD2"/>
      <sheetName val="SoCaiTM"/>
      <sheetName val="NK"/>
      <sheetName val="TK 154"/>
      <sheetName val="TK 632"/>
      <sheetName val="TH  goi 4-x"/>
      <sheetName val="Tong hopQ48-1"/>
      <sheetName val="Tong hop QL48 - 2"/>
      <sheetName val="Tong hop QL47"/>
      <sheetName val="Tong hop QL48 - 3"/>
      <sheetName val="Chi tiet don gia khoi phuc"/>
      <sheetName val="Du toan chi tiet coc nuoc"/>
      <sheetName val="Du toan chi tiet coc"/>
      <sheetName val="Phan tich don gia chi tiet"/>
      <sheetName val="Nhap don gia VL dia phuong"/>
      <sheetName val="Luong mot ngay cong xay lap"/>
      <sheetName val="Luong mot ngay cong khao sat"/>
      <sheetName val="TH Ky Anh"/>
      <sheetName val="Sheet2 (2)"/>
      <sheetName val="t1"/>
      <sheetName val="T11"/>
      <sheetName val="Cong"/>
      <sheetName val="Cong cu"/>
      <sheetName val="Cong D75"/>
      <sheetName val="Cong D100"/>
      <sheetName val="Cong D150"/>
      <sheetName val="Cong 2D150"/>
      <sheetName val="Cong ban 0,7x0,7"/>
      <sheetName val="Cong ban 0,8x0,8"/>
      <sheetName val="Cong ban 1x1"/>
      <sheetName val="Cong ban 1x1,2"/>
      <sheetName val="Cong ban 1,5x1,5"/>
      <sheetName val="Cong ban 2x1,5"/>
      <sheetName val="Cong ban 2x2"/>
      <sheetName val="Dinhhinh"/>
      <sheetName val="Cot thep"/>
      <sheetName val="Tong hop"/>
      <sheetName val="Tong hop (2)"/>
      <sheetName val="Km274 - Km275"/>
      <sheetName val="Km275 - Km276"/>
      <sheetName val="Km276 - Km277"/>
      <sheetName val="Km277 - Km278"/>
      <sheetName val="Km278 - Km279"/>
      <sheetName val="Km279 - Km280"/>
      <sheetName val="Km280 - Km281"/>
      <sheetName val="Km281 - Km282"/>
      <sheetName val="Km282 - Km283"/>
      <sheetName val="Km283 - Km284"/>
      <sheetName val="Km284 - Km285"/>
      <sheetName val="Tong hop Op mai"/>
      <sheetName val="Km277 - Km278 "/>
      <sheetName val="Tong hop Matduong"/>
      <sheetName val="Kluong phu"/>
      <sheetName val="Lan can"/>
      <sheetName val="Ho lan"/>
      <sheetName val="Coc tieu"/>
      <sheetName val="Bien bao"/>
      <sheetName val="Ranh"/>
      <sheetName val="tæng hîp"/>
      <sheetName val="GS01-chi TM"/>
      <sheetName val="GS02-thu TM"/>
      <sheetName val="GS03-thu TGNH"/>
      <sheetName val="GS04-chi TGNH"/>
      <sheetName val="GS05-l­¬ng"/>
      <sheetName val="GS06-X.kho"/>
      <sheetName val="06"/>
      <sheetName val="GS08-B.hµng"/>
      <sheetName val="GS09-k.c VAT DV"/>
      <sheetName val="GS10-lai tien vay"/>
      <sheetName val="GS11- tÝnh KHTSC§"/>
      <sheetName val="Sheet16"/>
      <sheetName val="PTH"/>
      <sheetName val="TM01"/>
      <sheetName val="CDKTKT02"/>
      <sheetName val="KQKD02-2"/>
      <sheetName val="KQKD02-2 (2)"/>
      <sheetName val="CDKTKT03"/>
      <sheetName val="DC02"/>
      <sheetName val="CDPS02"/>
      <sheetName val="KQKDKT'02-1"/>
      <sheetName val="KQKDKT'03-1"/>
      <sheetName val="DC03"/>
      <sheetName val="CDKTKT04"/>
      <sheetName val="CCPS03"/>
      <sheetName val="CDPS04"/>
      <sheetName val="KQKDKT'04-1"/>
      <sheetName val="DC04"/>
      <sheetName val="TSCD"/>
      <sheetName val="DC2002"/>
      <sheetName val="CDKTKT2002"/>
      <sheetName val="KQKD-2"/>
      <sheetName val="KQKD-2 (2)"/>
      <sheetName val="DC2003"/>
      <sheetName val="CDPS03"/>
      <sheetName val="KQKD thu2004"/>
      <sheetName val="phan tich DG"/>
      <sheetName val="gia vat lieu"/>
      <sheetName val="gia xe may"/>
      <sheetName val="gia nhan cong"/>
      <sheetName val="XL4Test5"/>
      <sheetName val="Bia"/>
      <sheetName val="Tm"/>
      <sheetName val="THKP"/>
      <sheetName val="DGi"/>
      <sheetName val="PNT_QUOT__3"/>
      <sheetName val="COAT_WRAP_QIOT__3"/>
      <sheetName val="fOOD"/>
      <sheetName val="FORM hc"/>
      <sheetName val="FORM pc"/>
      <sheetName val="CamPha"/>
      <sheetName val="MongCai"/>
      <sheetName val="70000000"/>
      <sheetName val="Km27' - Km278"/>
      <sheetName val="kl m m d"/>
      <sheetName val="kl vt tho"/>
      <sheetName val="kl dat"/>
      <sheetName val="Sheet4"/>
      <sheetName val="xin kinh phi"/>
      <sheetName val="lan trai"/>
      <sheetName val="thuoc no"/>
      <sheetName val="so thuc pham"/>
      <sheetName val="DGTL"/>
      <sheetName val="XN 1"/>
      <sheetName val="CT.XN1"/>
      <sheetName val="XCK"/>
      <sheetName val="CT.XNCK"/>
      <sheetName val="Hoasen"/>
      <sheetName val="S.hai"/>
      <sheetName val="HPC1"/>
      <sheetName val="No2"/>
      <sheetName val="CT N02"/>
      <sheetName val="C.Sap CT3"/>
      <sheetName val="CT.Csap.CT3"/>
      <sheetName val="CTVPCP"/>
      <sheetName val="Quan trac"/>
      <sheetName val="CS LB"/>
      <sheetName val="88 HBT"/>
      <sheetName val="69II"/>
      <sheetName val="CT 69II"/>
      <sheetName val="37 HV"/>
      <sheetName val="VPCP"/>
      <sheetName val="CT VPCP 6tang"/>
      <sheetName val="Son nha kinh VPCP"/>
      <sheetName val="CT VPCP son"/>
      <sheetName val="HMVPCP"/>
      <sheetName val="CT.HMVPCP"/>
      <sheetName val="CV den trong to聮g"/>
      <sheetName val="ȴ0000000"/>
      <sheetName val="BangTH"/>
      <sheetName val="Xaylap "/>
      <sheetName val="Nhan cong"/>
      <sheetName val="Thietbi"/>
      <sheetName val="Diengiai"/>
      <sheetName val="Vanchuyen"/>
      <sheetName val="Thang06-2002"/>
      <sheetName val="Thang07-2002"/>
      <sheetName val="Thang08-2002"/>
      <sheetName val="Thang09-2002"/>
      <sheetName val="Thang10-2002 "/>
      <sheetName val="Thang11-2002"/>
      <sheetName val="Thang12-2002"/>
      <sheetName val="Sheet1 (3)"/>
      <sheetName val="Coc 6"/>
      <sheetName val="Deo nai"/>
      <sheetName val="CKD than"/>
      <sheetName val="CTT Thong nhat"/>
      <sheetName val="CTT Nui beo"/>
      <sheetName val="CTT cao son"/>
      <sheetName val="CTT Khe cham"/>
      <sheetName val="XNxlva sxthanKCII"/>
      <sheetName val="Cam Y ut KC"/>
      <sheetName val="CTxay lap mo CP"/>
      <sheetName val="CTdo luong GDSP"/>
      <sheetName val="Dong bac"/>
      <sheetName val="Cac cang UT mua than Dong bac"/>
      <sheetName val="cua hang vtu"/>
      <sheetName val="Khach hang le "/>
      <sheetName val="nhat ky 5"/>
      <sheetName val="cac cong ty van tai"/>
      <sheetName val="tmt4"/>
      <sheetName val="t3-01"/>
      <sheetName val="t4-01"/>
      <sheetName val="t5-01"/>
      <sheetName val="t6-01"/>
      <sheetName val="t7-01"/>
      <sheetName val="t8-01"/>
      <sheetName val="t9-01"/>
      <sheetName val="t10-01"/>
      <sheetName val="t11-01"/>
      <sheetName val="t12-"/>
      <sheetName val="t2"/>
      <sheetName val="t3"/>
      <sheetName val="t06"/>
      <sheetName val="t07"/>
      <sheetName val="t08"/>
      <sheetName val="t09"/>
      <sheetName val="t12"/>
      <sheetName val="0103"/>
      <sheetName val="0203"/>
      <sheetName val="th-nop"/>
      <sheetName val="th"/>
      <sheetName val="SOLIEU"/>
      <sheetName val="TINHTOAN"/>
      <sheetName val="PNT-QUOT-D150#3"/>
      <sheetName val="PNT-QUOT-H153#3"/>
      <sheetName val="PNT-QUOT-K152#3"/>
      <sheetName val="PNT-QUOT-H146#3"/>
      <sheetName val="XNT1MC"/>
      <sheetName val="XNT2MC"/>
      <sheetName val="XNT3MC"/>
      <sheetName val="XNT4MC"/>
      <sheetName val="xnt 1 CP"/>
      <sheetName val="xnt 2 cp"/>
      <sheetName val="xnt 3 CP"/>
      <sheetName val="xnt 4 CP"/>
      <sheetName val="BC tuan1"/>
      <sheetName val="BC tuan2"/>
      <sheetName val="BC tuan3"/>
      <sheetName val="BC tuan4"/>
      <sheetName val="DSo NVBH"/>
      <sheetName val="Oð mai 279"/>
      <sheetName val="Bao cao KQTH quy hoach 135"/>
      <sheetName val="Sheet5"/>
      <sheetName val="Sheet6"/>
      <sheetName val="Sheet7"/>
      <sheetName val="Sheet8"/>
      <sheetName val="Sheet9"/>
      <sheetName val="Sheet10"/>
      <sheetName val="XXXXX\XX"/>
      <sheetName val="Cong ban 1,5_x0013__x0000_"/>
      <sheetName val="mau kiem ke"/>
      <sheetName val="quyet toan HD 2000"/>
      <sheetName val="quyet toan hoa don 2001"/>
      <sheetName val="kiem ke hoa don 2001"/>
      <sheetName val="QUY III 02"/>
      <sheetName val="QUY IV 02"/>
      <sheetName val="QUYET TOAN 02"/>
      <sheetName val="Sheet15"/>
      <sheetName val="0304"/>
      <sheetName val="0904"/>
      <sheetName val="1204"/>
      <sheetName val="80000000"/>
      <sheetName val="90000000"/>
      <sheetName val="a0000000"/>
      <sheetName val="b0000000"/>
      <sheetName val="c0000000"/>
      <sheetName val="XLÇ_x0015_oppy"/>
      <sheetName val="BKLBD"/>
      <sheetName val="PTDG"/>
      <sheetName val="DTCT"/>
      <sheetName val="vlct"/>
      <sheetName val="Sheet11"/>
      <sheetName val="Sheet12"/>
      <sheetName val="Sheet13"/>
      <sheetName val="Sheet14"/>
      <sheetName val="xdcb 01-2003"/>
      <sheetName val="Km283 - Jm284"/>
      <sheetName val="cocB40 5B"/>
      <sheetName val="cocD50 9A"/>
      <sheetName val="cocD75 16"/>
      <sheetName val="coc B80 TD25"/>
      <sheetName val="P27 B80"/>
      <sheetName val="Coc23 B80"/>
      <sheetName val="cong B80 C4"/>
      <sheetName val="ADKT"/>
      <sheetName val="Shedt1"/>
      <sheetName val="_x0012_0000000"/>
      <sheetName val="Lap ®at ®hÖn"/>
      <sheetName val="Áo"/>
      <sheetName val="TAU"/>
      <sheetName val="KHACH"/>
      <sheetName val="BC1"/>
      <sheetName val="BC2"/>
      <sheetName val="BAO CAO AN"/>
      <sheetName val="BANGKEKHACH"/>
      <sheetName val="Macro1"/>
      <sheetName val="Macro2"/>
      <sheetName val="Macro3"/>
      <sheetName val="p0000000"/>
      <sheetName val="GS02-thu0TM"/>
      <sheetName val="chieudayvo"/>
      <sheetName val="So lieu"/>
      <sheetName val="Input"/>
      <sheetName val="tt chu dong"/>
      <sheetName val="Tinh j+cvi"/>
      <sheetName val="Tinh MoP"/>
      <sheetName val="giaihe1"/>
      <sheetName val="Mp,Np"/>
      <sheetName val="khangluc"/>
      <sheetName val="Ms,Ns"/>
      <sheetName val="MoS"/>
      <sheetName val="giai he 2"/>
      <sheetName val="OK"/>
      <sheetName val="Dhp+dhs"/>
      <sheetName val="ktra"/>
      <sheetName val="Km&quot;80"/>
      <sheetName val="T_x000b_331"/>
      <sheetName val="K43"/>
      <sheetName val="THKL"/>
      <sheetName val="PL43"/>
      <sheetName val="K43+0.00 - 338 Trai"/>
      <sheetName val="[PNT-P3.xlsUTong hop (2)"/>
      <sheetName val="Km276 - Ke277"/>
      <sheetName val="[PNT-P3.xlsUKm279 - Km280"/>
      <sheetName val="Khac DP"/>
      <sheetName val="Khoi than "/>
      <sheetName val="B3_208_than"/>
      <sheetName val="B3_208_TU"/>
      <sheetName val="B3_208_TW"/>
      <sheetName val="B3_208_DP"/>
      <sheetName val="B3_208_khac"/>
      <sheetName val="TL33-13.14"/>
      <sheetName val="tlđm190337,8"/>
      <sheetName val="GC190337,8"/>
      <sheetName val="033,7,8"/>
      <sheetName val="TL033 ,2,4"/>
      <sheetName val="TL 0331,2"/>
      <sheetName val="033-1,4"/>
      <sheetName val="TL033,19,5"/>
      <sheetName val="ESTI."/>
      <sheetName val="DI-ESTI"/>
      <sheetName val="Kѭ284"/>
      <sheetName val="ၔong hop QL48 - 2"/>
      <sheetName val="Km266"/>
      <sheetName val="Song ban 0,7x0,7"/>
      <sheetName val="Cong ban 0,8x ,8"/>
      <sheetName val="ct luong "/>
      <sheetName val="Nhap 6T"/>
      <sheetName val="baocaochinh(qui1.05) (DC)"/>
      <sheetName val="Ctuluongq.1.05"/>
      <sheetName val="BANG PHAN BO qui1.05(DC)"/>
      <sheetName val="BANG PHAN BO quiII.05"/>
      <sheetName val="bao cac cinh Qui II-2005"/>
      <sheetName val="gìIÏÝ_x001c_Ã_x0008_ç¾{è"/>
      <sheetName val="CV den trong to?g"/>
      <sheetName val="?0000000"/>
      <sheetName val="Thang8-02"/>
      <sheetName val="Thang9-02"/>
      <sheetName val="Thang10-02"/>
      <sheetName val="Thang11-02"/>
      <sheetName val="Thang12-02"/>
      <sheetName val="Thang01-03"/>
      <sheetName val="Thang02-03"/>
      <sheetName val="Dong$bac"/>
      <sheetName val=""/>
      <sheetName val="BCDSPS"/>
      <sheetName val="BCDKT"/>
      <sheetName val="Baocao"/>
      <sheetName val="UT"/>
      <sheetName val="TongHopHD"/>
      <sheetName val="Tong (op"/>
      <sheetName val="Coc 4ieu"/>
      <sheetName val="30100000"/>
      <sheetName val="Ton 31.1"/>
      <sheetName val="NhapT.2"/>
      <sheetName val="Xuat T.2"/>
      <sheetName val="Ton 28.2"/>
      <sheetName val="H.Tra"/>
      <sheetName val="Hang CTY TRA LAI"/>
      <sheetName val="Hang NV Tra Lai"/>
      <sheetName val="Thang 07"/>
      <sheetName val="T10-05"/>
      <sheetName val="T9-05"/>
      <sheetName val="t805"/>
      <sheetName val="11T"/>
      <sheetName val="9T"/>
      <sheetName val="CVden nw8ai TCT (1)"/>
      <sheetName val="Du tnan chi tiet coc nuoc"/>
      <sheetName val="TNghiªm T_x0002_ "/>
      <sheetName val="tt-_x0014_BA"/>
      <sheetName val="TD_x0014_"/>
      <sheetName val="_x0014_.12"/>
      <sheetName val="QD c5a HDQT (2)"/>
      <sheetName val="_x0003_hart1"/>
      <sheetName val="7000 000"/>
      <sheetName val="_x000b_luong phu"/>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32"/>
      <sheetName val="33"/>
      <sheetName val="34"/>
      <sheetName val="35"/>
      <sheetName val="36"/>
      <sheetName val="37"/>
      <sheetName val="38"/>
      <sheetName val="PN1"/>
      <sheetName val="PN2"/>
      <sheetName val="PG1"/>
      <sheetName val="PG2"/>
      <sheetName val="TT"/>
      <sheetName val="HFO"/>
      <sheetName val="HFA"/>
      <sheetName val="FA2"/>
      <sheetName val="T_pn1"/>
      <sheetName val="T_pn2"/>
      <sheetName val="T_pg1"/>
      <sheetName val="T_pg2"/>
      <sheetName val="T_tt"/>
      <sheetName val="T_hfo"/>
      <sheetName val="T_p2"/>
      <sheetName val="T_hfa"/>
      <sheetName val="tong"/>
      <sheetName val="dt1,2,10"/>
      <sheetName val="13b"/>
      <sheetName val="pn1_TT"/>
      <sheetName val="pn2_TT"/>
      <sheetName val="PG1_TT"/>
      <sheetName val="PG2_TT"/>
      <sheetName val="tuathang"/>
      <sheetName val="hpho_TT"/>
      <sheetName val="Ban pha 2"/>
      <sheetName val="Huoipha"/>
      <sheetName val="XNxlva sxthanKCIÉ"/>
      <sheetName val="TDT-TBࡁ"/>
      <sheetName val="Op mai 2_x000c__x0000_"/>
      <sheetName val="_x0000_bÑi_x0003__x0000__x0000__x0000__x0000_²r_x0013__x0000_"/>
      <sheetName val="Km_x0012_77 "/>
      <sheetName val="k, vt tho"/>
      <sheetName val="Km280 ࠭ Km281"/>
      <sheetName val="_x0000__x000d__x0000__x0000__x0000_âO"/>
      <sheetName val="_x0000__x000f__x0000__x0000__x0000_½"/>
      <sheetName val="_x0000__x0000_²r"/>
      <sheetName val="_x0000__x0000__x0000__x0000__x0000_M pc_x0006__x0000__x0000_CamPh_x0000__x0000_"/>
      <sheetName val="Cong ban 1,5„—_x0013__x0000_"/>
      <sheetName val="K-280 - Km281"/>
      <sheetName val="S2_x0000__x0000_1"/>
      <sheetName val="VÃt liÖu"/>
      <sheetName val="gVL"/>
      <sheetName val="So TSCD"/>
      <sheetName val="Bang phan bo KH TSCD"/>
      <sheetName val="The TSCD"/>
      <sheetName val="BTH- P.Chi "/>
      <sheetName val="BTH NVL"/>
      <sheetName val="NK-SC"/>
      <sheetName val="NK SO CAI"/>
      <sheetName val="The tinh Z"/>
      <sheetName val="So CFSXKD"/>
      <sheetName val="So TGNH 2002"/>
      <sheetName val="So quy TM 2002"/>
      <sheetName val="SCT NVL"/>
      <sheetName val="SCT TK 131"/>
      <sheetName val="So theo doi thue GTGT 2002"/>
      <sheetName val="BTH- P.Thu"/>
      <sheetName val="Diem mon hoc"/>
      <sheetName val="Tong hop diem"/>
      <sheetName val="HoTen-khong duoc xoa"/>
      <sheetName val="Mp mai 275"/>
      <sheetName val="Package1"/>
      <sheetName val="Don gia"/>
      <sheetName val="Nhap du lieu"/>
      <sheetName val="_x0003_har"/>
      <sheetName val="120"/>
      <sheetName val="IFAD"/>
      <sheetName val="CVHN"/>
      <sheetName val="TCVM"/>
      <sheetName val="RIDP"/>
      <sheetName val="LDNN"/>
      <sheetName val="Shaet13"/>
      <sheetName val="mua vao"/>
      <sheetName val="chi phi "/>
      <sheetName val="ban ra 10%"/>
      <sheetName val="K?284"/>
      <sheetName val="bc"/>
      <sheetName val="K.O"/>
      <sheetName val="xang _clc"/>
      <sheetName val="X¡NG_td"/>
      <sheetName val="MaZUT"/>
      <sheetName val="DIESEL"/>
      <sheetName val="Sÿÿÿÿ"/>
      <sheetName val="quÿÿ"/>
      <sheetName val="Dimu"/>
      <sheetName val="Klct"/>
      <sheetName val="Covi"/>
      <sheetName val="Nlvt"/>
      <sheetName val="Innl"/>
      <sheetName val="Invt"/>
      <sheetName val="Chon"/>
      <sheetName val="Qtnv"/>
      <sheetName val="Bqtn"/>
      <sheetName val="Bqtv"/>
      <sheetName val="Giao"/>
      <sheetName val="Dcap"/>
      <sheetName val="Nlie"/>
      <sheetName val="Mnli"/>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CT cong"/>
      <sheetName val="dg cong"/>
      <sheetName val="??-BLDG"/>
      <sheetName val="Giao nhie- vu"/>
      <sheetName val="Mix-Tarpaulin"/>
      <sheetName val="Tarpaulin"/>
      <sheetName val="Price"/>
      <sheetName val="Monthly"/>
      <sheetName val="For Summary"/>
      <sheetName val="For Summary(KG)"/>
      <sheetName val="PP Cloth"/>
      <sheetName val="Mix-PP Cloth"/>
      <sheetName val="Material Price-PP"/>
      <sheetName val="DG "/>
      <sheetName val="thaß26"/>
      <sheetName val="QD cua "/>
      <sheetName val="Xa9lap "/>
      <sheetName val="_x000c__x0000__x0000__x0000__x0000__x0000__x0000__x0000__x000d__x0000__x0000__x0000_"/>
      <sheetName val="ADKTKT02"/>
      <sheetName val="_x0000__x000f__x0000__x0000__x0000_‚ž½"/>
      <sheetName val="_x0000__x000d__x0000__x0000__x0000_âOŽ"/>
      <sheetName val="QD cua HDQ²_x0000__x0000_)"/>
      <sheetName val="P210-TP20"/>
      <sheetName val="CB32"/>
      <sheetName val="CTT NuiC_x000f_eo"/>
      <sheetName val="CDPS3"/>
      <sheetName val="L_x0010_V ®at ®iÖn"/>
      <sheetName val="Cong ban 0,7p0,7"/>
      <sheetName val="Km275 - Ke276"/>
      <sheetName val="Km280 - Km2(1"/>
      <sheetName val="Km282 - Kl283"/>
      <sheetName val="Tong hop Op m!i"/>
      <sheetName val="nam2004"/>
      <sheetName val="tuong"/>
      <sheetName val="gia x_x0000_ may"/>
      <sheetName val="TNghiÖ- VL"/>
      <sheetName val="I"/>
      <sheetName val="I_x0005__x0000__x0000_"/>
      <sheetName val="Km27%"/>
      <sheetName val="O0 mai 279"/>
      <sheetName val="Op_x0000_mai 280"/>
      <sheetName val="Op mai 28_x0011_"/>
      <sheetName val="5 nam (tac`) (2)"/>
      <sheetName val="D%o nai"/>
      <sheetName val="CTT cao so."/>
      <sheetName val="XNxlva sxdhanKCII"/>
      <sheetName val="CTxay lap mo C_x0010_"/>
      <sheetName val="MTL$-INTER"/>
      <sheetName val="Khach iang le "/>
      <sheetName val="t01.06"/>
      <sheetName val="Giao nhiem fu"/>
      <sheetName val="QDcea TGD (2)"/>
      <sheetName val="_x0014_M01"/>
      <sheetName val="gìIÏÝ_x001c_齘_x0013_龜_x0013_ꗃ〒"/>
      <sheetName val="FORM jc"/>
      <sheetName val="Ho la "/>
      <sheetName val="Giao nhÿÿÿÿvu"/>
      <sheetName val="⁋㌱Ա_x0000_䭔㌱س_x0000_䭔ㄠㄴ_x0006_牴湯⁧琠湯౧_x0000_杮楨搠湩⵨偃_x0006_匀敨瑥"/>
      <sheetName val="DŃ0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sheetData sheetId="130"/>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sheetData sheetId="173"/>
      <sheetData sheetId="174"/>
      <sheetData sheetId="175"/>
      <sheetData sheetId="176"/>
      <sheetData sheetId="177"/>
      <sheetData sheetId="178" refreshError="1"/>
      <sheetData sheetId="179" refreshError="1"/>
      <sheetData sheetId="180" refreshError="1"/>
      <sheetData sheetId="181" refreshError="1"/>
      <sheetData sheetId="182" refreshError="1"/>
      <sheetData sheetId="183" refreshError="1"/>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refreshError="1"/>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refreshError="1"/>
      <sheetData sheetId="215" refreshError="1"/>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refreshError="1"/>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refreshError="1"/>
      <sheetData sheetId="330" refreshError="1"/>
      <sheetData sheetId="331" refreshError="1"/>
      <sheetData sheetId="332" refreshError="1"/>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refreshError="1"/>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refreshError="1"/>
      <sheetData sheetId="391"/>
      <sheetData sheetId="392"/>
      <sheetData sheetId="393" refreshError="1"/>
      <sheetData sheetId="394"/>
      <sheetData sheetId="395"/>
      <sheetData sheetId="396"/>
      <sheetData sheetId="397"/>
      <sheetData sheetId="398"/>
      <sheetData sheetId="399"/>
      <sheetData sheetId="400"/>
      <sheetData sheetId="401"/>
      <sheetData sheetId="402"/>
      <sheetData sheetId="403"/>
      <sheetData sheetId="404" refreshError="1"/>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refreshError="1"/>
      <sheetData sheetId="422" refreshError="1"/>
      <sheetData sheetId="423"/>
      <sheetData sheetId="424"/>
      <sheetData sheetId="425"/>
      <sheetData sheetId="426"/>
      <sheetData sheetId="427" refreshError="1"/>
      <sheetData sheetId="428" refreshError="1"/>
      <sheetData sheetId="429" refreshError="1"/>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refreshError="1"/>
      <sheetData sheetId="446" refreshError="1"/>
      <sheetData sheetId="447" refreshError="1"/>
      <sheetData sheetId="448"/>
      <sheetData sheetId="449" refreshError="1"/>
      <sheetData sheetId="450"/>
      <sheetData sheetId="451"/>
      <sheetData sheetId="452"/>
      <sheetData sheetId="453"/>
      <sheetData sheetId="454"/>
      <sheetData sheetId="455"/>
      <sheetData sheetId="456"/>
      <sheetData sheetId="457"/>
      <sheetData sheetId="458"/>
      <sheetData sheetId="459" refreshError="1"/>
      <sheetData sheetId="460" refreshError="1"/>
      <sheetData sheetId="461" refreshError="1"/>
      <sheetData sheetId="462"/>
      <sheetData sheetId="463"/>
      <sheetData sheetId="464"/>
      <sheetData sheetId="465"/>
      <sheetData sheetId="466"/>
      <sheetData sheetId="467"/>
      <sheetData sheetId="468"/>
      <sheetData sheetId="469" refreshError="1"/>
      <sheetData sheetId="470" refreshError="1"/>
      <sheetData sheetId="471"/>
      <sheetData sheetId="472"/>
      <sheetData sheetId="473" refreshError="1"/>
      <sheetData sheetId="474" refreshError="1"/>
      <sheetData sheetId="475" refreshError="1"/>
      <sheetData sheetId="476" refreshError="1"/>
      <sheetData sheetId="477" refreshError="1"/>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refreshError="1"/>
      <sheetData sheetId="500"/>
      <sheetData sheetId="501" refreshError="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refreshError="1"/>
      <sheetData sheetId="568"/>
      <sheetData sheetId="569" refreshError="1"/>
      <sheetData sheetId="570" refreshError="1"/>
      <sheetData sheetId="571" refreshError="1"/>
      <sheetData sheetId="572"/>
      <sheetData sheetId="573" refreshError="1"/>
      <sheetData sheetId="574" refreshError="1"/>
      <sheetData sheetId="575" refreshError="1"/>
      <sheetData sheetId="576" refreshError="1"/>
      <sheetData sheetId="577" refreshError="1"/>
      <sheetData sheetId="578" refreshError="1"/>
      <sheetData sheetId="579" refreshError="1"/>
      <sheetData sheetId="580"/>
      <sheetData sheetId="58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sheetData sheetId="599"/>
      <sheetData sheetId="600"/>
      <sheetData sheetId="601" refreshError="1"/>
      <sheetData sheetId="602" refreshError="1"/>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refreshError="1"/>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refreshError="1"/>
      <sheetData sheetId="636" refreshError="1"/>
      <sheetData sheetId="637" refreshError="1"/>
      <sheetData sheetId="638" refreshError="1"/>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refreshError="1"/>
      <sheetData sheetId="654" refreshError="1"/>
      <sheetData sheetId="655"/>
      <sheetData sheetId="656"/>
      <sheetData sheetId="657"/>
      <sheetData sheetId="658"/>
      <sheetData sheetId="659"/>
      <sheetData sheetId="660"/>
      <sheetData sheetId="661"/>
      <sheetData sheetId="662"/>
      <sheetData sheetId="663"/>
      <sheetData sheetId="664" refreshError="1"/>
      <sheetData sheetId="665"/>
      <sheetData sheetId="666"/>
      <sheetData sheetId="667"/>
      <sheetData sheetId="668" refreshError="1"/>
      <sheetData sheetId="669"/>
      <sheetData sheetId="670" refreshError="1"/>
      <sheetData sheetId="671" refreshError="1"/>
      <sheetData sheetId="672"/>
      <sheetData sheetId="673" refreshError="1"/>
      <sheetData sheetId="674" refreshError="1"/>
      <sheetData sheetId="675" refreshError="1"/>
      <sheetData sheetId="676" refreshError="1"/>
      <sheetData sheetId="677"/>
      <sheetData sheetId="678"/>
      <sheetData sheetId="679" refreshError="1"/>
      <sheetData sheetId="680" refreshError="1"/>
      <sheetData sheetId="681"/>
      <sheetData sheetId="682"/>
      <sheetData sheetId="683"/>
      <sheetData sheetId="684" refreshError="1"/>
      <sheetData sheetId="685"/>
      <sheetData sheetId="686"/>
      <sheetData sheetId="687" refreshError="1"/>
      <sheetData sheetId="688" refreshError="1"/>
      <sheetData sheetId="689" refreshError="1"/>
      <sheetData sheetId="690" refreshError="1"/>
      <sheetData sheetId="691" refreshError="1"/>
      <sheetData sheetId="692" refreshError="1"/>
      <sheetData sheetId="693"/>
      <sheetData sheetId="694" refreshError="1"/>
      <sheetData sheetId="695" refreshError="1"/>
      <sheetData sheetId="696" refreshError="1"/>
      <sheetData sheetId="697" refreshError="1"/>
      <sheetData sheetId="698" refreshError="1"/>
      <sheetData sheetId="699" refreshError="1"/>
      <sheetData sheetId="700"/>
      <sheetData sheetId="701" refreshError="1"/>
      <sheetData sheetId="702" refreshError="1"/>
      <sheetData sheetId="703"/>
      <sheetData sheetId="704"/>
      <sheetData sheetId="705"/>
      <sheetData sheetId="706" refreshError="1"/>
      <sheetData sheetId="707"/>
      <sheetData sheetId="708" refreshError="1"/>
      <sheetData sheetId="709"/>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NT-QUOT-#3"/>
      <sheetName val="COAT&amp;WRAP-QIOT-#3"/>
      <sheetName val="XL4Poppy"/>
      <sheetName val="So Do"/>
      <sheetName val="KTTSCD - DLNA"/>
      <sheetName val="Sheet1"/>
      <sheetName val="quÝ1"/>
      <sheetName val="00000000"/>
      <sheetName val="10000000"/>
      <sheetName val="20000000"/>
      <sheetName val="30000000"/>
      <sheetName val="40000000"/>
      <sheetName val="50000000"/>
      <sheetName val="60000000"/>
      <sheetName val="Muatb"/>
      <sheetName val="lapdat TB "/>
      <sheetName val="TNghiªm TB "/>
      <sheetName val="VËt liÖu"/>
      <sheetName val="vc-TBA"/>
      <sheetName val="Lap ®at ®iÖn"/>
      <sheetName val="TNghiÖm VL"/>
      <sheetName val="tt-TBA"/>
      <sheetName val="TDT"/>
      <sheetName val="TDT-TBA"/>
      <sheetName val="KSTK"/>
      <sheetName val="th "/>
      <sheetName val="tien luong"/>
      <sheetName val="dutoan"/>
      <sheetName val="CLech"/>
      <sheetName val="mong"/>
      <sheetName val="T4"/>
      <sheetName val="T5"/>
      <sheetName val="T6"/>
      <sheetName val="T.7"/>
      <sheetName val="T.8"/>
      <sheetName val="T8 (2)"/>
      <sheetName val="T.9"/>
      <sheetName val="T.10"/>
      <sheetName val="T.11"/>
      <sheetName val="T.12"/>
      <sheetName val="T10"/>
      <sheetName val="T11 "/>
      <sheetName val="Sheet2"/>
      <sheetName val="Sheet3"/>
      <sheetName val="CVden ngoai TCT (1)"/>
      <sheetName val="CV den ngoai TCT (2)"/>
      <sheetName val="CV den ngoai TCT (3)"/>
      <sheetName val="QDcua TGD"/>
      <sheetName val="QD cua HDQT"/>
      <sheetName val="QD cua HDQT (2)"/>
      <sheetName val="CV di ngoai tong"/>
      <sheetName val="CV di ngoai tong (2)"/>
      <sheetName val="Chart1"/>
      <sheetName val="To trinh"/>
      <sheetName val="Giao nhiem vu"/>
      <sheetName val="QDcua TGD (2)"/>
      <sheetName val="Thong tu"/>
      <sheetName val="CV di trong  tong"/>
      <sheetName val="nghi dinh-CP"/>
      <sheetName val="CV den trong tong"/>
      <sheetName val="5 nam (tach)"/>
      <sheetName val="5 nam (tach) (2)"/>
      <sheetName val="KH 2003"/>
      <sheetName val="LuongT1"/>
      <sheetName val="LuongT2"/>
      <sheetName val="luongthang12"/>
      <sheetName val="LuongT11"/>
      <sheetName val="thang5"/>
      <sheetName val="T7"/>
      <sheetName val="T9"/>
      <sheetName val="T8"/>
      <sheetName val="thang6"/>
      <sheetName val="thang4"/>
      <sheetName val="LuongT3"/>
      <sheetName val="NKC"/>
      <sheetName val="SoquyTM"/>
      <sheetName val="TK 112"/>
      <sheetName val="TK 131"/>
      <sheetName val="TK133"/>
      <sheetName val="TK 141"/>
      <sheetName val="TK 153"/>
      <sheetName val="TK214"/>
      <sheetName val="TK 211"/>
      <sheetName val="TK 242"/>
      <sheetName val="TK33311"/>
      <sheetName val="TK331"/>
      <sheetName val="TK333"/>
      <sheetName val="TK 334"/>
      <sheetName val="TK711"/>
      <sheetName val="TK411"/>
      <sheetName val="TK421"/>
      <sheetName val="TK 511"/>
      <sheetName val="TK 515"/>
      <sheetName val="TK642"/>
      <sheetName val="TK 911"/>
      <sheetName val="TK811"/>
      <sheetName val="CDKT"/>
      <sheetName val="CDPS1"/>
      <sheetName val="KQKD"/>
      <sheetName val="KHTSCD1"/>
      <sheetName val="KHTSCD2"/>
      <sheetName val="SoCaiTM"/>
      <sheetName val="NK"/>
      <sheetName val="TK 154"/>
      <sheetName val="TK 632"/>
      <sheetName val="Tuongchan"/>
      <sheetName val="Matduong"/>
      <sheetName val="Km274"/>
      <sheetName val="Km275"/>
      <sheetName val="Km276"/>
      <sheetName val="Km277 "/>
      <sheetName val="Km278"/>
      <sheetName val="Km279"/>
      <sheetName val="Km280"/>
      <sheetName val="Km281"/>
      <sheetName val="Km282"/>
      <sheetName val="Km283"/>
      <sheetName val="Km284"/>
      <sheetName val="Op mai 274"/>
      <sheetName val="Op mai 275"/>
      <sheetName val="Op mai 276"/>
      <sheetName val="Op mai 277"/>
      <sheetName val="Op mai 278"/>
      <sheetName val="Op mai 279"/>
      <sheetName val="Op mai 280"/>
      <sheetName val="Op mai 281"/>
      <sheetName val="Op mai 282"/>
      <sheetName val="Op mai 283"/>
      <sheetName val="Op mai 284"/>
      <sheetName val="Op mai"/>
      <sheetName val="XXXXXXXX"/>
      <sheetName val="TH  goi 4-x"/>
      <sheetName val="Tong hopQ48-1"/>
      <sheetName val="Tong hop QL48 - 2"/>
      <sheetName val="Tong hop QL47"/>
      <sheetName val="Tong hop QL48 - 3"/>
      <sheetName val="Chi tiet don gia khoi phuc"/>
      <sheetName val="Du toan chi tiet coc nuoc"/>
      <sheetName val="Du toan chi tiet coc"/>
      <sheetName val="Phan tich don gia chi tiet"/>
      <sheetName val="Nhap don gia VL dia phuong"/>
      <sheetName val="Luong mot ngay cong xay lap"/>
      <sheetName val="Luong mot ngay cong khao sat"/>
      <sheetName val="TH Ky Anh"/>
      <sheetName val="Sheet2 (2)"/>
      <sheetName val="t1"/>
      <sheetName val="T11"/>
      <sheetName val="Cong"/>
      <sheetName val="Cong cu"/>
      <sheetName val="Cong D75"/>
      <sheetName val="Cong D100"/>
      <sheetName val="Cong D150"/>
      <sheetName val="Cong 2D150"/>
      <sheetName val="Cong ban 0,7x0,7"/>
      <sheetName val="Cong ban 0,8x0,8"/>
      <sheetName val="Cong ban 1x1"/>
      <sheetName val="Cong ban 1x1,2"/>
      <sheetName val="Cong ban 1,5x1,5"/>
      <sheetName val="Cong ban 2x1,5"/>
      <sheetName val="Cong ban 2x2"/>
      <sheetName val="Dinhhinh"/>
      <sheetName val="Cot thep"/>
      <sheetName val="Tong hop"/>
      <sheetName val="Tong hop (2)"/>
      <sheetName val="Km274 - Km275"/>
      <sheetName val="Km275 - Km276"/>
      <sheetName val="Km276 - Km277"/>
      <sheetName val="Km277 - Km278"/>
      <sheetName val="Km278 - Km279"/>
      <sheetName val="Km279 - Km280"/>
      <sheetName val="Km280 - Km281"/>
      <sheetName val="Km281 - Km282"/>
      <sheetName val="Km282 - Km283"/>
      <sheetName val="Km283 - Km284"/>
      <sheetName val="Km284 - Km285"/>
      <sheetName val="Tong hop Op mai"/>
      <sheetName val="Km277 - Km278 "/>
      <sheetName val="Tong hop Matduong"/>
      <sheetName val="Kluong phu"/>
      <sheetName val="Lan can"/>
      <sheetName val="Ho lan"/>
      <sheetName val="Coc tieu"/>
      <sheetName val="Bien bao"/>
      <sheetName val="Ranh"/>
      <sheetName val="tæng hîp"/>
      <sheetName val="GS01-chi TM"/>
      <sheetName val="GS02-thu TM"/>
      <sheetName val="GS03-thu TGNH"/>
      <sheetName val="GS04-chi TGNH"/>
      <sheetName val="GS05-l­¬ng"/>
      <sheetName val="GS06-X.kho"/>
      <sheetName val="06"/>
      <sheetName val="GS08-B.hµng"/>
      <sheetName val="GS09-k.c VAT DV"/>
      <sheetName val="GS10-lai tien vay"/>
      <sheetName val="GS11- tÝnh KHTSC§"/>
      <sheetName val="Sheet16"/>
      <sheetName val="PTH"/>
      <sheetName val="TM01"/>
      <sheetName val="CDKTKT02"/>
      <sheetName val="KQKD02-2"/>
      <sheetName val="KQKD02-2 (2)"/>
      <sheetName val="CDKTKT03"/>
      <sheetName val="DC02"/>
      <sheetName val="CDPS02"/>
      <sheetName val="KQKDKT'02-1"/>
      <sheetName val="KQKDKT'03-1"/>
      <sheetName val="DC03"/>
      <sheetName val="CDKTKT04"/>
      <sheetName val="CCPS03"/>
      <sheetName val="CDPS04"/>
      <sheetName val="KQKDKT'04-1"/>
      <sheetName val="DC04"/>
      <sheetName val="TSCD"/>
      <sheetName val="DC2002"/>
      <sheetName val="CDKTKT2002"/>
      <sheetName val="KQKD-2"/>
      <sheetName val="KQKD-2 (2)"/>
      <sheetName val="DC2003"/>
      <sheetName val="CDPS03"/>
      <sheetName val="KQKD thu2004"/>
      <sheetName val="phan tich DG"/>
      <sheetName val="gia vat lieu"/>
      <sheetName val="gia xe may"/>
      <sheetName val="gia nhan cong"/>
      <sheetName val="XL4Test5"/>
      <sheetName val="Bia"/>
      <sheetName val="Tm"/>
      <sheetName val="THKP"/>
      <sheetName val="DGi"/>
      <sheetName val="PNT_QUOT__3"/>
      <sheetName val="COAT_WRAP_QIOT__3"/>
      <sheetName val="fOOD"/>
      <sheetName val="FORM hc"/>
      <sheetName val="FORM pc"/>
      <sheetName val="CamPha"/>
      <sheetName val="MongCai"/>
      <sheetName val="70000000"/>
      <sheetName val="Km27' - Km278"/>
      <sheetName val="ȴ0000000"/>
      <sheetName val="BangTH"/>
      <sheetName val="Xaylap "/>
      <sheetName val="Nhan cong"/>
      <sheetName val="Thietbi"/>
      <sheetName val="Diengiai"/>
      <sheetName val="Vanchuyen"/>
      <sheetName val="XLÇ_x0015_oppy"/>
      <sheetName val="Thang06-2002"/>
      <sheetName val="Thang07-2002"/>
      <sheetName val="Thang08-2002"/>
      <sheetName val="Thang09-2002"/>
      <sheetName val="Thang10-2002 "/>
      <sheetName val="Thang11-2002"/>
      <sheetName val="Thang12-2002"/>
      <sheetName val="Sheet1 (3)"/>
      <sheetName val="tmt4"/>
      <sheetName val="t3-01"/>
      <sheetName val="t4-01"/>
      <sheetName val="t5-01"/>
      <sheetName val="t6-01"/>
      <sheetName val="t7-01"/>
      <sheetName val="t8-01"/>
      <sheetName val="t9-01"/>
      <sheetName val="t10-01"/>
      <sheetName val="t11-01"/>
      <sheetName val="t12-"/>
      <sheetName val="t2"/>
      <sheetName val="t3"/>
      <sheetName val="t06"/>
      <sheetName val="t07"/>
      <sheetName val="t08"/>
      <sheetName val="t09"/>
      <sheetName val="t12"/>
      <sheetName val="0103"/>
      <sheetName val="0203"/>
      <sheetName val="th-nop"/>
      <sheetName val="th"/>
      <sheetName val="BKLBD"/>
      <sheetName val="PTDG"/>
      <sheetName val="DTCT"/>
      <sheetName val="vlct"/>
      <sheetName val="Sheet6"/>
      <sheetName val="Sheet7"/>
      <sheetName val="Sheet8"/>
      <sheetName val="Sheet9"/>
      <sheetName val="Sheet10"/>
      <sheetName val="Sheet11"/>
      <sheetName val="Sheet12"/>
      <sheetName val="Sheet13"/>
      <sheetName val="Sheet14"/>
      <sheetName val="Sheet15"/>
      <sheetName val="CV den trong to聮g"/>
      <sheetName val="kl m m d"/>
      <sheetName val="kl vt tho"/>
      <sheetName val="kl dat"/>
      <sheetName val="Sheet4"/>
      <sheetName val="xin kinh phi"/>
      <sheetName val="lan trai"/>
      <sheetName val="thuoc no"/>
      <sheetName val="so thuc pham"/>
      <sheetName val="DGTL"/>
      <sheetName val="XN 1"/>
      <sheetName val="CT.XN1"/>
      <sheetName val="XCK"/>
      <sheetName val="CT.XNCK"/>
      <sheetName val="Hoasen"/>
      <sheetName val="S.hai"/>
      <sheetName val="HPC1"/>
      <sheetName val="No2"/>
      <sheetName val="CT N02"/>
      <sheetName val="C.Sap CT3"/>
      <sheetName val="CT.Csap.CT3"/>
      <sheetName val="CTVPCP"/>
      <sheetName val="Quan trac"/>
      <sheetName val="CS LB"/>
      <sheetName val="88 HBT"/>
      <sheetName val="69II"/>
      <sheetName val="CT 69II"/>
      <sheetName val="37 HV"/>
      <sheetName val="VPCP"/>
      <sheetName val="CT VPCP 6tang"/>
      <sheetName val="Son nha kinh VPCP"/>
      <sheetName val="CT VPCP son"/>
      <sheetName val="HMVPCP"/>
      <sheetName val="CT.HMVPCP"/>
      <sheetName val="Coc 6"/>
      <sheetName val="Deo nai"/>
      <sheetName val="CKD than"/>
      <sheetName val="CTT Thong nhat"/>
      <sheetName val="CTT Nui beo"/>
      <sheetName val="CTT cao son"/>
      <sheetName val="CTT Khe cham"/>
      <sheetName val="XNxlva sxthanKCII"/>
      <sheetName val="Cam Y ut KC"/>
      <sheetName val="CTxay lap mo CP"/>
      <sheetName val="CTdo luong GDSP"/>
      <sheetName val="Dong bac"/>
      <sheetName val="Cac cang UT mua than Dong bac"/>
      <sheetName val="cua hang vtu"/>
      <sheetName val="Khach hang le "/>
      <sheetName val="nhat ky 5"/>
      <sheetName val="cac cong ty van tai"/>
      <sheetName val="SOLIEU"/>
      <sheetName val="TINHTOAN"/>
      <sheetName val="Oð mai 279"/>
      <sheetName val="PNT-QUOT-D150#3"/>
      <sheetName val="PNT-QUOT-H153#3"/>
      <sheetName val="PNT-QUOT-K152#3"/>
      <sheetName val="PNT-QUOT-H146#3"/>
      <sheetName val="mau kiem ke"/>
      <sheetName val="quyet toan HD 2000"/>
      <sheetName val="quyet toan hoa don 2001"/>
      <sheetName val="kiem ke hoa don 2001"/>
      <sheetName val="QUY III 02"/>
      <sheetName val="QUY IV 02"/>
      <sheetName val="QUYET TOAN 02"/>
      <sheetName val="XNT1MC"/>
      <sheetName val="XNT2MC"/>
      <sheetName val="XNT3MC"/>
      <sheetName val="XNT4MC"/>
      <sheetName val="xnt 1 CP"/>
      <sheetName val="xnt 2 cp"/>
      <sheetName val="xnt 3 CP"/>
      <sheetName val="xnt 4 CP"/>
      <sheetName val="BC tuan1"/>
      <sheetName val="BC tuan2"/>
      <sheetName val="BC tuan3"/>
      <sheetName val="BC tuan4"/>
      <sheetName val="DSo NVBH"/>
      <sheetName val="Shedt1"/>
      <sheetName val="_x0012_0000000"/>
      <sheetName val="Km283 - Jm284"/>
      <sheetName val="Bao cao KQTH quy hoach 135"/>
      <sheetName val="Sheet5"/>
      <sheetName val="Áo"/>
      <sheetName val="cocB40 5B"/>
      <sheetName val="cocD50 9A"/>
      <sheetName val="cocD75 16"/>
      <sheetName val="coc B80 TD25"/>
      <sheetName val="P27 B80"/>
      <sheetName val="Coc23 B80"/>
      <sheetName val="cong B80 C4"/>
      <sheetName val="ADKT"/>
      <sheetName val="XXXXX\XX"/>
      <sheetName val="Cong ban 1,5_x0013__x0000_"/>
      <sheetName val="chieudayvo"/>
      <sheetName val="So lieu"/>
      <sheetName val="Input"/>
      <sheetName val="tt chu dong"/>
      <sheetName val="Tinh j+cvi"/>
      <sheetName val="Tinh MoP"/>
      <sheetName val="giaihe1"/>
      <sheetName val="Mp,Np"/>
      <sheetName val="khangluc"/>
      <sheetName val="Ms,Ns"/>
      <sheetName val="MoS"/>
      <sheetName val="giai he 2"/>
      <sheetName val="OK"/>
      <sheetName val="Dhp+dhs"/>
      <sheetName val="ktra"/>
      <sheetName val="Macro1"/>
      <sheetName val="Macro2"/>
      <sheetName val="Macro3"/>
      <sheetName val="ESTI."/>
      <sheetName val="DI-ESTI"/>
      <sheetName val="T_x000b_331"/>
      <sheetName val="p0000000"/>
      <sheetName val="TAU"/>
      <sheetName val="KHACH"/>
      <sheetName val="BC1"/>
      <sheetName val="BC2"/>
      <sheetName val="BAO CAO AN"/>
      <sheetName val="BANGKEKHACH"/>
      <sheetName val="Du tnan chi tiet coc nuoc"/>
      <sheetName val="Song ban 0,7x0,7"/>
      <sheetName val="Cong ban 0,8x ,8"/>
      <sheetName val="0304"/>
      <sheetName val="0904"/>
      <sheetName val="1204"/>
      <sheetName val="80000000"/>
      <sheetName val="90000000"/>
      <sheetName val="a0000000"/>
      <sheetName val="b0000000"/>
      <sheetName val="c0000000"/>
      <sheetName val="xdcb 01-2003"/>
      <sheetName val="Kѭ284"/>
      <sheetName val="TNghiªm T_x0002_ "/>
      <sheetName val="tt-_x0014_BA"/>
      <sheetName val="TD_x0014_"/>
      <sheetName val="_x0014_.12"/>
      <sheetName val="QD c5a HDQT (2)"/>
      <sheetName val="_x0003_hart1"/>
      <sheetName val="Lap ®at ®hÖn"/>
      <sheetName val="Sÿÿÿÿ"/>
      <sheetName val="quÿÿ"/>
      <sheetName val="Km&quot;80"/>
      <sheetName val="Khac DP"/>
      <sheetName val="Khoi than "/>
      <sheetName val="B3_208_than"/>
      <sheetName val="B3_208_TU"/>
      <sheetName val="B3_208_TW"/>
      <sheetName val="B3_208_DP"/>
      <sheetName val="B3_208_khac"/>
      <sheetName val="K43"/>
      <sheetName val="THKL"/>
      <sheetName val="PL43"/>
      <sheetName val="K43+0.00 - 338 Trai"/>
      <sheetName val=""/>
      <sheetName val="XNxlva sxthanKCIÉ"/>
      <sheetName val="_x000b_luong phu"/>
      <sheetName val="bc"/>
      <sheetName val="K.O"/>
      <sheetName val="xang _clc"/>
      <sheetName val="X¡NG_td"/>
      <sheetName val="MaZUT"/>
      <sheetName val="DIESEL"/>
      <sheetName val="Baocao"/>
      <sheetName val="UT"/>
      <sheetName val="TongHopHD"/>
      <sheetName val="[PNT-P3.xlsUTong hop (2)"/>
      <sheetName val="Km276 - Ke277"/>
      <sheetName val="[PNT-P3.xlsUKm279 - Km280"/>
      <sheetName val="ct luong "/>
      <sheetName val="Nhap 6T"/>
      <sheetName val="baocaochinh(qui1.05) (DC)"/>
      <sheetName val="Ctuluongq.1.05"/>
      <sheetName val="BANG PHAN BO qui1.05(DC)"/>
      <sheetName val="BANG PHAN BO quiII.05"/>
      <sheetName val="bao cac cinh Qui II-2005"/>
      <sheetName val="7000 000"/>
      <sheetName val="BCDSPS"/>
      <sheetName val="BCDKT"/>
      <sheetName val="gìIÏÝ_x001c_Ã_x0008_ç¾{è"/>
      <sheetName val="TL33-13.14"/>
      <sheetName val="tlđm190337,8"/>
      <sheetName val="GC190337,8"/>
      <sheetName val="033,7,8"/>
      <sheetName val="TL033 ,2,4"/>
      <sheetName val="TL 0331,2"/>
      <sheetName val="033-1,4"/>
      <sheetName val="TL033,19,5"/>
      <sheetName val="Thang8-02"/>
      <sheetName val="Thang9-02"/>
      <sheetName val="Thang10-02"/>
      <sheetName val="Thang11-02"/>
      <sheetName val="Thang12-02"/>
      <sheetName val="Thang01-03"/>
      <sheetName val="Thang02-03"/>
      <sheetName val="Tong (op"/>
      <sheetName val="Coc 4ieu"/>
      <sheetName val="ၔong hop QL48 - 2"/>
      <sheetName val="Shaet13"/>
      <sheetName val="gVL"/>
      <sheetName val="Mp mai 275"/>
      <sheetName val="Package1"/>
      <sheetName val="GS02-thu0TM"/>
      <sheetName val="Km266"/>
      <sheetName val="Dong$bac"/>
      <sheetName val="CV den trong to?g"/>
      <sheetName val="?0000000"/>
      <sheetName val="30100000"/>
      <sheetName val="Ton 31.1"/>
      <sheetName val="NhapT.2"/>
      <sheetName val="Xuat T.2"/>
      <sheetName val="Ton 28.2"/>
      <sheetName val="H.Tra"/>
      <sheetName val="Hang CTY TRA LAI"/>
      <sheetName val="Hang NV Tra Lai"/>
      <sheetName val="Thang 07"/>
      <sheetName val="T10-05"/>
      <sheetName val="T9-05"/>
      <sheetName val="t805"/>
      <sheetName val="11T"/>
      <sheetName val="9T"/>
      <sheetName val="CVden nw8ai TCT (1)"/>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32"/>
      <sheetName val="33"/>
      <sheetName val="34"/>
      <sheetName val="35"/>
      <sheetName val="36"/>
      <sheetName val="37"/>
      <sheetName val="38"/>
      <sheetName val="PN1"/>
      <sheetName val="PN2"/>
      <sheetName val="PG1"/>
      <sheetName val="PG2"/>
      <sheetName val="TT"/>
      <sheetName val="HFO"/>
      <sheetName val="HFA"/>
      <sheetName val="FA2"/>
      <sheetName val="T_pn1"/>
      <sheetName val="T_pn2"/>
      <sheetName val="T_pg1"/>
      <sheetName val="T_pg2"/>
      <sheetName val="T_tt"/>
      <sheetName val="T_hfo"/>
      <sheetName val="T_p2"/>
      <sheetName val="T_hfa"/>
      <sheetName val="tong"/>
      <sheetName val="dt1,2,10"/>
      <sheetName val="13b"/>
      <sheetName val="pn1_TT"/>
      <sheetName val="pn2_TT"/>
      <sheetName val="PG1_TT"/>
      <sheetName val="PG2_TT"/>
      <sheetName val="tuathang"/>
      <sheetName val="hpho_TT"/>
      <sheetName val="Ban pha 2"/>
      <sheetName val="Huoipha"/>
      <sheetName val="TNghiÖ- VL"/>
      <sheetName val="thaß26"/>
      <sheetName val="TDT-TBࡁ"/>
      <sheetName val="Op mai 2_x000c__x0000_"/>
      <sheetName val="_x0000_bÑi_x0003__x0000__x0000__x0000__x0000_²r_x0013__x0000_"/>
      <sheetName val="Km_x0012_77 "/>
      <sheetName val="k, vt tho"/>
      <sheetName val="Km280 ࠭ Km281"/>
      <sheetName val="_x0000__x000d__x0000__x0000__x0000_âO"/>
      <sheetName val="_x0000__x000f__x0000__x0000__x0000_½"/>
      <sheetName val="_x0000__x0000_²r"/>
      <sheetName val="_x0000__x0000__x0000__x0000__x0000_M pc_x0006__x0000__x0000_CamPh_x0000__x0000_"/>
      <sheetName val="Cong ban 1,5„—_x0013__x0000_"/>
      <sheetName val="K-280 - Km281"/>
      <sheetName val="VÃt liÖu"/>
      <sheetName val="_x0003_har"/>
      <sheetName val="So TSCD"/>
      <sheetName val="Bang phan bo KH TSCD"/>
      <sheetName val="The TSCD"/>
      <sheetName val="BTH- P.Chi "/>
      <sheetName val="BTH NVL"/>
      <sheetName val="NK-SC"/>
      <sheetName val="NK SO CAI"/>
      <sheetName val="The tinh Z"/>
      <sheetName val="So CFSXKD"/>
      <sheetName val="So TGNH 2002"/>
      <sheetName val="So quy TM 2002"/>
      <sheetName val="SCT NVL"/>
      <sheetName val="SCT TK 131"/>
      <sheetName val="So theo doi thue GTGT 2002"/>
      <sheetName val="BTH- P.Thu"/>
      <sheetName val="Don gia"/>
      <sheetName val="Nhap du lieu"/>
      <sheetName val="ADKTKT02"/>
      <sheetName val="Xa9lap "/>
      <sheetName val="CDPS3"/>
      <sheetName val="mua vao"/>
      <sheetName val="chi phi "/>
      <sheetName val="ban ra 10%"/>
      <sheetName val="??-BLDG"/>
      <sheetName val="Km27%"/>
      <sheetName val="O0 mai 279"/>
      <sheetName val="Op_x0000_mai 280"/>
      <sheetName val="Op mai 28_x0011_"/>
      <sheetName val="5 nam (tac`) (2)"/>
      <sheetName val="D%o nai"/>
      <sheetName val="CTT cao so."/>
      <sheetName val="XNxlva sxdhanKCII"/>
      <sheetName val="CTxay lap mo C_x0010_"/>
      <sheetName val="Giao nhÿÿÿÿvu"/>
      <sheetName val="⁋㌱Ա_x0000_䭔㌱س_x0000_䭔ㄠㄴ_x0006_牴湯⁧琠湯౧_x0000_杮楨搠湩⵨偃_x0006_匀敨瑥"/>
      <sheetName val="Mix-Tarpaulin"/>
      <sheetName val="Tarpaulin"/>
      <sheetName val="Price"/>
      <sheetName val="Monthly"/>
      <sheetName val="For Summary"/>
      <sheetName val="For Summary(KG)"/>
      <sheetName val="PP Cloth"/>
      <sheetName val="Mix-PP Cloth"/>
      <sheetName val="Material Price-PP"/>
      <sheetName val="Dimu"/>
      <sheetName val="Klct"/>
      <sheetName val="Covi"/>
      <sheetName val="Nlvt"/>
      <sheetName val="Innl"/>
      <sheetName val="Invt"/>
      <sheetName val="Chon"/>
      <sheetName val="Qtnv"/>
      <sheetName val="Bqtn"/>
      <sheetName val="Bqtv"/>
      <sheetName val="Giao"/>
      <sheetName val="Dcap"/>
      <sheetName val="Nlie"/>
      <sheetName val="Mnli"/>
      <sheetName val="K?284"/>
      <sheetName val="Giao nhie- vu"/>
      <sheetName val="Giao nhiem fu"/>
      <sheetName val="QDcea TGD (2)"/>
      <sheetName val="120"/>
      <sheetName val="IFAD"/>
      <sheetName val="CVHN"/>
      <sheetName val="TCVM"/>
      <sheetName val="RIDP"/>
      <sheetName val="LDNN"/>
      <sheetName val="Ho la "/>
      <sheetName val="GS08)B.hµng"/>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CT cong"/>
      <sheetName val="dg cong"/>
      <sheetName val="Cong ban 0,7p0,7"/>
      <sheetName val="Km275 - Ke276"/>
      <sheetName val="Km280 - Km2(1"/>
      <sheetName val="Km282 - Kl283"/>
      <sheetName val="Tong hop Op m!i"/>
      <sheetName val="tt chu don"/>
      <sheetName val="QD cua "/>
      <sheetName val="Diem mon hoc"/>
      <sheetName val="Tong hop diem"/>
      <sheetName val="HoTen-khong duoc xoa"/>
      <sheetName val="Thue NK"/>
      <sheetName val="Hang NK"/>
      <sheetName val="Jet1- CP 32"/>
      <sheetName val="Jet2- Binh Minh 01"/>
      <sheetName val="Jet3"/>
      <sheetName val="Jet4"/>
      <sheetName val="Jet5"/>
      <sheetName val="Jet6"/>
      <sheetName val="Jet7"/>
      <sheetName val="Jet8"/>
      <sheetName val="Jet9"/>
      <sheetName val="Jet10"/>
      <sheetName val="Jet11"/>
      <sheetName val="Diesel1"/>
      <sheetName val="Diesel2"/>
      <sheetName val="Diezel3"/>
      <sheetName val="Mogas1"/>
      <sheetName val="Mogas2"/>
      <sheetName val="DŃ02"/>
      <sheetName val="S2_x0000__x0000_1"/>
      <sheetName val="Mogas3"/>
      <sheetName val="DG "/>
      <sheetName val="FORM j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sheetData sheetId="173"/>
      <sheetData sheetId="174"/>
      <sheetData sheetId="175"/>
      <sheetData sheetId="176"/>
      <sheetData sheetId="177"/>
      <sheetData sheetId="178" refreshError="1"/>
      <sheetData sheetId="179" refreshError="1"/>
      <sheetData sheetId="180" refreshError="1"/>
      <sheetData sheetId="181" refreshError="1"/>
      <sheetData sheetId="182" refreshError="1"/>
      <sheetData sheetId="183" refreshError="1"/>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refreshError="1"/>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refreshError="1"/>
      <sheetData sheetId="215" refreshError="1"/>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refreshError="1"/>
      <sheetData sheetId="239"/>
      <sheetData sheetId="240"/>
      <sheetData sheetId="241"/>
      <sheetData sheetId="242"/>
      <sheetData sheetId="243"/>
      <sheetData sheetId="244"/>
      <sheetData sheetId="245"/>
      <sheetData sheetId="246" refreshError="1"/>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sheetData sheetId="343"/>
      <sheetData sheetId="344" refreshError="1"/>
      <sheetData sheetId="345" refreshError="1"/>
      <sheetData sheetId="346" refreshError="1"/>
      <sheetData sheetId="347" refreshError="1"/>
      <sheetData sheetId="348" refreshError="1"/>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refreshError="1"/>
      <sheetData sheetId="373" refreshError="1"/>
      <sheetData sheetId="374"/>
      <sheetData sheetId="375"/>
      <sheetData sheetId="376"/>
      <sheetData sheetId="377"/>
      <sheetData sheetId="378"/>
      <sheetData sheetId="379"/>
      <sheetData sheetId="380"/>
      <sheetData sheetId="381"/>
      <sheetData sheetId="382" refreshError="1"/>
      <sheetData sheetId="383" refreshError="1"/>
      <sheetData sheetId="384" refreshError="1"/>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refreshError="1"/>
      <sheetData sheetId="404" refreshError="1"/>
      <sheetData sheetId="405" refreshError="1"/>
      <sheetData sheetId="406" refreshError="1"/>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refreshError="1"/>
      <sheetData sheetId="426"/>
      <sheetData sheetId="427"/>
      <sheetData sheetId="428"/>
      <sheetData sheetId="429"/>
      <sheetData sheetId="430"/>
      <sheetData sheetId="431" refreshError="1"/>
      <sheetData sheetId="432" refreshError="1"/>
      <sheetData sheetId="433"/>
      <sheetData sheetId="434"/>
      <sheetData sheetId="435" refreshError="1"/>
      <sheetData sheetId="436"/>
      <sheetData sheetId="437"/>
      <sheetData sheetId="438"/>
      <sheetData sheetId="439"/>
      <sheetData sheetId="440"/>
      <sheetData sheetId="441"/>
      <sheetData sheetId="442"/>
      <sheetData sheetId="443"/>
      <sheetData sheetId="444"/>
      <sheetData sheetId="445"/>
      <sheetData sheetId="446"/>
      <sheetData sheetId="447" refreshError="1"/>
      <sheetData sheetId="448" refreshError="1"/>
      <sheetData sheetId="449" refreshError="1"/>
      <sheetData sheetId="450"/>
      <sheetData sheetId="451"/>
      <sheetData sheetId="452"/>
      <sheetData sheetId="453"/>
      <sheetData sheetId="454"/>
      <sheetData sheetId="455"/>
      <sheetData sheetId="456"/>
      <sheetData sheetId="457"/>
      <sheetData sheetId="458"/>
      <sheetData sheetId="459" refreshError="1"/>
      <sheetData sheetId="460" refreshError="1"/>
      <sheetData sheetId="461" refreshError="1"/>
      <sheetData sheetId="462"/>
      <sheetData sheetId="463"/>
      <sheetData sheetId="464"/>
      <sheetData sheetId="465"/>
      <sheetData sheetId="466"/>
      <sheetData sheetId="467"/>
      <sheetData sheetId="468"/>
      <sheetData sheetId="469"/>
      <sheetData sheetId="470"/>
      <sheetData sheetId="471"/>
      <sheetData sheetId="472" refreshError="1"/>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refreshError="1"/>
      <sheetData sheetId="489" refreshError="1"/>
      <sheetData sheetId="490"/>
      <sheetData sheetId="491"/>
      <sheetData sheetId="492" refreshError="1"/>
      <sheetData sheetId="493" refreshError="1"/>
      <sheetData sheetId="494" refreshError="1"/>
      <sheetData sheetId="495"/>
      <sheetData sheetId="496" refreshError="1"/>
      <sheetData sheetId="497" refreshError="1"/>
      <sheetData sheetId="498" refreshError="1"/>
      <sheetData sheetId="499" refreshError="1"/>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refreshError="1"/>
      <sheetData sheetId="584" refreshError="1"/>
      <sheetData sheetId="585" refreshError="1"/>
      <sheetData sheetId="586"/>
      <sheetData sheetId="587" refreshError="1"/>
      <sheetData sheetId="588" refreshError="1"/>
      <sheetData sheetId="589" refreshError="1"/>
      <sheetData sheetId="590" refreshError="1"/>
      <sheetData sheetId="591" refreshError="1"/>
      <sheetData sheetId="592" refreshError="1"/>
      <sheetData sheetId="593" refreshError="1"/>
      <sheetData sheetId="594"/>
      <sheetData sheetId="595"/>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sheetData sheetId="612"/>
      <sheetData sheetId="613"/>
      <sheetData sheetId="614"/>
      <sheetData sheetId="615" refreshError="1"/>
      <sheetData sheetId="616"/>
      <sheetData sheetId="617"/>
      <sheetData sheetId="618"/>
      <sheetData sheetId="619" refreshError="1"/>
      <sheetData sheetId="620" refreshError="1"/>
      <sheetData sheetId="621" refreshError="1"/>
      <sheetData sheetId="622" refreshError="1"/>
      <sheetData sheetId="623" refreshError="1"/>
      <sheetData sheetId="624"/>
      <sheetData sheetId="625" refreshError="1"/>
      <sheetData sheetId="626" refreshError="1"/>
      <sheetData sheetId="627" refreshError="1"/>
      <sheetData sheetId="628" refreshError="1"/>
      <sheetData sheetId="629"/>
      <sheetData sheetId="630" refreshError="1"/>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refreshError="1"/>
      <sheetData sheetId="651" refreshError="1"/>
      <sheetData sheetId="652" refreshError="1"/>
      <sheetData sheetId="653" refreshError="1"/>
      <sheetData sheetId="654" refreshError="1"/>
      <sheetData sheetId="655"/>
      <sheetData sheetId="656" refreshError="1"/>
      <sheetData sheetId="657" refreshError="1"/>
      <sheetData sheetId="658"/>
      <sheetData sheetId="659"/>
      <sheetData sheetId="660"/>
      <sheetData sheetId="661"/>
      <sheetData sheetId="662"/>
      <sheetData sheetId="663"/>
      <sheetData sheetId="664" refreshError="1"/>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refreshError="1"/>
      <sheetData sheetId="682" refreshError="1"/>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refreshError="1"/>
      <sheetData sheetId="712"/>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FORM FOR INQUIRY"/>
      <sheetName val="FORM OF PROPOSAL RFP-003"/>
      <sheetName val="??-BLDG"/>
      <sheetName val="???????-BLDG"/>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Tong hop"/>
      <sheetName val="CT cong"/>
      <sheetName val="dg cong"/>
      <sheetName val="00000000"/>
      <sheetName val="XL4Poppy"/>
      <sheetName val="________BLDG"/>
      <sheetName val="BCDPS"/>
      <sheetName val="NKC "/>
      <sheetName val="TM1"/>
      <sheetName val="SC 111"/>
      <sheetName val="NH"/>
      <sheetName val="SC 131"/>
      <sheetName val="SC 133"/>
      <sheetName val="SC 141"/>
      <sheetName val="SC 152"/>
      <sheetName val="SC154"/>
      <sheetName val="SC 331"/>
      <sheetName val="SC333"/>
      <sheetName val="Sc 334"/>
      <sheetName val="SC 411"/>
      <sheetName val="SC 511"/>
      <sheetName val="SC 642 loan"/>
      <sheetName val="SCT642"/>
      <sheetName val="Sheet3"/>
      <sheetName val="211A"/>
      <sheetName val="211B"/>
      <sheetName val="SCT511"/>
      <sheetName val="SCT627"/>
      <sheetName val="SCT154"/>
      <sheetName val="Sheet5"/>
      <sheetName val="Hoi phu nu"/>
      <sheetName val="4p1"/>
      <sheetName val="4P"/>
      <sheetName val="Schneider"/>
      <sheetName val="Sheet1"/>
      <sheetName val="Tong hopQ48-1"/>
      <sheetName val="Tong hop QL48 - 2"/>
      <sheetName val="Tong hop QL47"/>
      <sheetName val="Tong hop QL48 - 3"/>
      <sheetName val="Chi tiet don gia khoi phuc"/>
      <sheetName val="Du toan chi tiet coc nuoc"/>
      <sheetName val="Du toan chi tiet coc"/>
      <sheetName val="Phan tich don gia chi tiet"/>
      <sheetName val="Nhap don gia VL dia phuong"/>
      <sheetName val="Luong mot ngay cong xay lap"/>
      <sheetName val="Luong mot ngay cong khao sat"/>
      <sheetName val="XXXXXXXX"/>
      <sheetName val="10000000"/>
      <sheetName val="THANG1"/>
      <sheetName val="THANG2"/>
      <sheetName val="THANG3"/>
      <sheetName val="THANG4"/>
      <sheetName val="THANG5"/>
      <sheetName val="THANG6"/>
      <sheetName val="THANG7"/>
      <sheetName val="THANG 8"/>
      <sheetName val="Sheet9"/>
      <sheetName val="Sheet8"/>
      <sheetName val="Sheet7"/>
      <sheetName val="Sheet6"/>
      <sheetName val="Sheet4"/>
      <sheetName val="Sheet2"/>
      <sheetName val="Du toan"/>
      <sheetName val="Phan tich vat tu"/>
      <sheetName val="Tong hop vat tu"/>
      <sheetName val="Gia tri vat tu"/>
      <sheetName val="Chenh lech vat tu"/>
      <sheetName val="Chi phi van chuyen"/>
      <sheetName val="Don gia chi tiet"/>
      <sheetName val="Du thau"/>
      <sheetName val="Tong hop kinh phi"/>
      <sheetName val="Tu van Thiet ke"/>
      <sheetName val="Tien do thi cong"/>
      <sheetName val="Bia du toan"/>
      <sheetName val="Tro giup"/>
      <sheetName val="Config"/>
      <sheetName val="Bia "/>
      <sheetName val="Muc luc"/>
      <sheetName val="Thuyet minh PA1"/>
      <sheetName val="kl xaychan khay"/>
      <sheetName val="Q1-02"/>
      <sheetName val="Q2-02"/>
      <sheetName val="Q3-02"/>
      <sheetName val="????-BLDG"/>
      <sheetName val="Apr1"/>
      <sheetName val="Apr2"/>
      <sheetName val="Apr3"/>
      <sheetName val="Apr4"/>
      <sheetName val="Apr5"/>
      <sheetName val="Apr7"/>
      <sheetName val="Apr8"/>
      <sheetName val="Apr9"/>
      <sheetName val="Dec31"/>
      <sheetName val="Jan2"/>
      <sheetName val="Jan3"/>
      <sheetName val="Jan4"/>
      <sheetName val="Jan6"/>
      <sheetName val="Jan7"/>
      <sheetName val="Jan8"/>
      <sheetName val="Jan9"/>
      <sheetName val="Jan10"/>
      <sheetName val="Jan11"/>
      <sheetName val="Jan13"/>
      <sheetName val="Jan14"/>
      <sheetName val="Jan15"/>
      <sheetName val="Jan16"/>
      <sheetName val="Jan17"/>
      <sheetName val="Jan18"/>
      <sheetName val="Jan20"/>
      <sheetName val="Jan21"/>
      <sheetName val="Outlets"/>
      <sheetName val="PGs"/>
      <sheetName val="2001"/>
      <sheetName val="2002"/>
      <sheetName val="QUY TM 2004 (3)"/>
      <sheetName val="QUY TM 2004 (2)"/>
      <sheetName val="SO CAI 2004 TK 111 (2)"/>
      <sheetName val="CTGS N111 (2)"/>
      <sheetName val="Can doi TK (2)"/>
      <sheetName val="CTGS Co 111"/>
      <sheetName val="Bang "/>
      <sheetName val="So TGNH  (2)"/>
      <sheetName val="N 111"/>
      <sheetName val="Sheet1 (3)"/>
      <sheetName val="C 111"/>
      <sheetName val="Sheet10"/>
      <sheetName val="KD Theo YTo"/>
      <sheetName val="Tang giam TSCD"/>
      <sheetName val="TK Ngoai bang"/>
      <sheetName val="TMinh BC TC"/>
      <sheetName val="Can doi TK"/>
      <sheetName val="BCD KToan"/>
      <sheetName val="So TGNH "/>
      <sheetName val="SO CAI TK 112"/>
      <sheetName val="SO CAI 2004 TK 111"/>
      <sheetName val="Tien Vay 311"/>
      <sheetName val="DTCTiet"/>
      <sheetName val="DT BH"/>
      <sheetName val="So QTM 2005"/>
      <sheetName val="QUY TM 2004"/>
      <sheetName val="GVL"/>
      <sheetName val="tam"/>
      <sheetName val="PTDG"/>
      <sheetName val="DTCT"/>
      <sheetName val="DGBQ"/>
      <sheetName val="DGDT"/>
      <sheetName val="Gia trung thau"/>
      <sheetName val="Thanh toan dot 1"/>
      <sheetName val="DTXL"/>
      <sheetName val="THXL"/>
      <sheetName val="dieuphoida"/>
      <sheetName val="dieuphoidat"/>
      <sheetName val="LUONG CHO HUU"/>
      <sheetName val="thu BHXH,YT"/>
      <sheetName val="Phan bo"/>
      <sheetName val="Luong T5-04"/>
      <sheetName val="THLK2"/>
      <sheetName val="Tdoi t.truong"/>
      <sheetName val="BC DBKH T5"/>
      <sheetName val="BC DBKH T6"/>
      <sheetName val="BC DBKH T7"/>
      <sheetName val="XL4Test5"/>
      <sheetName val="Phan tich VT"/>
      <sheetName val="TKe VT"/>
      <sheetName val="Du tru Vat tu"/>
      <sheetName val="Mau 1"/>
      <sheetName val="Mau so 2"/>
      <sheetName val="Mau so 3"/>
      <sheetName val="Mau so 7"/>
      <sheetName val="Mau so 8"/>
      <sheetName val="Mau so 9 da tru 45;54"/>
      <sheetName val="Mau so 9 45;54"/>
      <sheetName val="Mau 9 "/>
      <sheetName val="Mau 9 goc"/>
      <sheetName val="Mau 10"/>
      <sheetName val="Mau so 11"/>
      <sheetName val="Ga"/>
      <sheetName val="Ca"/>
      <sheetName val="rau"/>
      <sheetName val="Thit"/>
      <sheetName val="Gia vi"/>
      <sheetName val="Gao"/>
      <sheetName val="Quyet toan1"/>
      <sheetName val="Quyet Toan2"/>
      <sheetName val="TH"/>
      <sheetName val="T.hopCPXD04"/>
      <sheetName val="T.hopCPXD04 (2)"/>
      <sheetName val="T.hopCPXDhoanthanh"/>
      <sheetName val="T.hopCPXDhoanthanh (2)"/>
      <sheetName val="HTcpXDQ1"/>
      <sheetName val="T.hop CPXDQ2"/>
      <sheetName val="CpQI"/>
      <sheetName val="CpT4"/>
      <sheetName val="CpT5"/>
      <sheetName val="CpT6"/>
      <sheetName val="CpT7"/>
      <sheetName val="CpT8"/>
      <sheetName val="Cpdc8t (2)"/>
      <sheetName val="Cpdc8t"/>
      <sheetName val="Cpdc8t (3)"/>
      <sheetName val="CpT9"/>
      <sheetName val="CpT10"/>
      <sheetName val="CpT11"/>
      <sheetName val="LK cp xdcb"/>
      <sheetName val="XDCB hoanthanh"/>
      <sheetName val="Sheet2 (3)"/>
      <sheetName val="Sheet3 (3)"/>
      <sheetName val="Sheet2 (4)"/>
      <sheetName val="Sheet3 (4)"/>
      <sheetName val="Bang ngang"/>
      <sheetName val="Bang doc"/>
      <sheetName val="B cham cong"/>
      <sheetName val="Btt luong"/>
      <sheetName val="=??????-BLDG"/>
      <sheetName val=""/>
      <sheetName val="HUNG"/>
      <sheetName val="THO"/>
      <sheetName val="HOA"/>
      <sheetName val="TINH"/>
      <sheetName val="THONG"/>
      <sheetName val="XXXXXXX0"/>
      <sheetName val="XXXXXXX1"/>
      <sheetName val="?¬’P‰¿ì¬?-BLDG"/>
      <sheetName val="?¬P¿ì¬?-BLDG"/>
      <sheetName val="?쒕?-BLDG"/>
      <sheetName val="??????-BLDG"/>
      <sheetName val="GDMN.1"/>
      <sheetName val="GDMN.2"/>
      <sheetName val="GDMN.3"/>
      <sheetName val="GDMN.4"/>
      <sheetName val="GDMN.5"/>
      <sheetName val="GDTH.1"/>
      <sheetName val="GDTH.2"/>
      <sheetName val="GDTH.3"/>
      <sheetName val="GDTH.4"/>
      <sheetName val="GDTH.5"/>
      <sheetName val="THCS.1"/>
      <sheetName val="THCS.2"/>
      <sheetName val="THCS.3"/>
      <sheetName val="THCS.4"/>
      <sheetName val="THCS.5"/>
      <sheetName val="THCS.6"/>
      <sheetName val="THPT.1"/>
      <sheetName val="THPT.2"/>
      <sheetName val="THPT.3"/>
      <sheetName val="THPT.4"/>
      <sheetName val="THPT.5"/>
      <sheetName val="THPT.6"/>
      <sheetName val="DH,CD,THCN.1"/>
      <sheetName val="DH,CD,THCN.2"/>
      <sheetName val="DH,CD,THCN.3"/>
      <sheetName val="GDKCQ.1"/>
      <sheetName val="GDKCQ.2"/>
      <sheetName val="TAICHINH"/>
      <sheetName val="thietbi"/>
      <sheetName val="De nghi thue TNDN2004"/>
      <sheetName val="to trinh dieu chinh thue"/>
      <sheetName val="Bang ke xin thanh toan nam 2005"/>
      <sheetName val="Bang ke xin thanh toan "/>
      <sheetName val="MAu so 11 nam 2003"/>
      <sheetName val="dang ky tam tru can bo di CT"/>
      <sheetName val="Phieu xuat Vtu "/>
      <sheetName val="Phieu nhap Vtu "/>
      <sheetName val="Vat tu lan trai "/>
      <sheetName val="Vat T u can lam phieu T11+ 12"/>
      <sheetName val="Vat tu hung long "/>
      <sheetName val="Vat Tu Can Dung 2004"/>
      <sheetName val="xd. D.M tieu haoNL"/>
      <sheetName val="Du kien nop NS 2004 CV463"/>
      <sheetName val="mau 02ATNDN"/>
      <sheetName val="Nop tien vao NS"/>
      <sheetName val="QTSDhoa don M01"/>
      <sheetName val="BCSD Hdon Mau 26"/>
      <sheetName val="MAU SO 05"/>
      <sheetName val="MAU SO 04"/>
      <sheetName val="TH Mau 03"/>
      <sheetName val="MAU SO 03"/>
      <sheetName val="MAU SO 02"/>
      <sheetName val="Mau So 01"/>
      <sheetName val="Chi tiet SD may CT 2004"/>
      <sheetName val="Bang ke hoa don xin vay NH"/>
      <sheetName val="TK821"/>
      <sheetName val="TK 721"/>
      <sheetName val=" TK 711"/>
      <sheetName val="  TK 642"/>
      <sheetName val=" TK 627"/>
      <sheetName val="Su dung may "/>
      <sheetName val="TK 623"/>
      <sheetName val="Chi tiet ca may "/>
      <sheetName val="Chi tiet NC tung CT 04"/>
      <sheetName val=" TK 622"/>
      <sheetName val="TK 621"/>
      <sheetName val="TK 154 D,Dang sang 2005"/>
      <sheetName val="DT da bao cao thue "/>
      <sheetName val="Doanh thu 2004"/>
      <sheetName val="Chi tiet DT dieu chinh thue "/>
      <sheetName val="bang ke chi tiet CT"/>
      <sheetName val="Chi phi do dang"/>
      <sheetName val="Can doi chi phi CT"/>
      <sheetName val="Chi tiet 511"/>
      <sheetName val=" TK 511"/>
      <sheetName val="TK 411"/>
      <sheetName val="TK 421"/>
      <sheetName val="TK 342"/>
      <sheetName val="TK 338"/>
      <sheetName val=" TK 334"/>
      <sheetName val="TK 333"/>
      <sheetName val="Chi tiet 331"/>
      <sheetName val="TK 331"/>
      <sheetName val=" TK 311"/>
      <sheetName val=" TK 241"/>
      <sheetName val=" TK 214"/>
      <sheetName val="Thue Tai Chinh may suc "/>
      <sheetName val=" TK 211"/>
      <sheetName val="TK 212( May suc )"/>
      <sheetName val="TK 632"/>
      <sheetName val="TK 155"/>
      <sheetName val="TK 154"/>
      <sheetName val=" TK 911"/>
      <sheetName val=" TK 153"/>
      <sheetName val="Chi tiet 152 "/>
      <sheetName val="  TK 152"/>
      <sheetName val="TK 142"/>
      <sheetName val=" TK 141"/>
      <sheetName val=" TK 133"/>
      <sheetName val="Chi tiet 131"/>
      <sheetName val=" TK 131"/>
      <sheetName val="chung tu ghi so "/>
      <sheetName val=" TK 112"/>
      <sheetName val="Can doi TK 2"/>
      <sheetName val="phieu chi 2"/>
      <sheetName val="Phieu chi"/>
      <sheetName val="Phieu thu"/>
      <sheetName val="TK 111"/>
      <sheetName val="dang ky khau hao 2004"/>
      <sheetName val="d ky chi tiet khau hao "/>
      <sheetName val="Phan bo khau hao TSCD"/>
      <sheetName val="Dang ky quy luong "/>
      <sheetName val="bang thanh toan luong 2004"/>
      <sheetName val="Phan bo tien luong BHXH"/>
      <sheetName val="phan bo NVL, CCu "/>
      <sheetName val="SC 231"/>
      <sheetName val="SC 410"/>
      <sheetName val="BOQ FORM FOR INQÕIRY"/>
      <sheetName val="Dec#1"/>
      <sheetName val="?+Invoice!$DF$57?-BLDG"/>
      <sheetName val="KhanhThuong"/>
      <sheetName val="PlotDat4"/>
      <sheetName val="CQ"/>
      <sheetName val="YV"/>
      <sheetName val="Tong 2 Dvi"/>
      <sheetName val="Hnoi"/>
      <sheetName val="Gbat"/>
      <sheetName val="HP"/>
      <sheetName val="Lcai"/>
      <sheetName val="BSon"/>
      <sheetName val="NDan"/>
      <sheetName val="NHa"/>
      <sheetName val="Lson"/>
      <sheetName val="SGon"/>
      <sheetName val="VPhu"/>
      <sheetName val="Thop 1"/>
      <sheetName val="Thop 2"/>
      <sheetName val="Bao cao"/>
      <sheetName val="10_x0000__x0000__x0000__x0000__x0000__x0000_"/>
      <sheetName val="Chart1"/>
      <sheetName val="Chi tiet don gia khgi phuc"/>
      <sheetName val="Overhead &amp; Profit B-1"/>
      <sheetName val="DA0463BQ"/>
      <sheetName val="quy 1"/>
      <sheetName val="quy 2"/>
      <sheetName val="6 thang"/>
      <sheetName val="quy 3"/>
      <sheetName val="9 TH"/>
      <sheetName val="quy4"/>
      <sheetName val="nam"/>
      <sheetName val="Sheet11"/>
      <sheetName val="Sheet12"/>
      <sheetName val="MTL$-INTER"/>
      <sheetName val="DI-ESTI"/>
      <sheetName val="V_x000c_(No V-c)"/>
      <sheetName val="PTDGDT"/>
      <sheetName val="_x0001_pr2"/>
      <sheetName val="T.hopCPXDho_x0000_n_x0000_hanh (2)"/>
      <sheetName val="LK cp _x0000_dcb"/>
      <sheetName val="GDTH_x0000_5"/>
      <sheetName val="Ph_x0000_n_x0000__x0000_ich _x0000_a_x0000_ tu"/>
      <sheetName val="Sc #34"/>
      <sheetName val="Disch"/>
      <sheetName val="Pack"/>
      <sheetName val="Delivery"/>
      <sheetName val="M50"/>
      <sheetName val="M48"/>
      <sheetName val="M45"/>
      <sheetName val="M38"/>
      <sheetName val="D.Order"/>
      <sheetName val="Report"/>
      <sheetName val="Report.Delivery"/>
      <sheetName val="Monthly"/>
      <sheetName val="Hoi phe nu"/>
      <sheetName val="THANG#"/>
      <sheetName val="Sheet("/>
      <sheetName val="Sheed7"/>
      <sheetName val="A`r3"/>
      <sheetName val="Apb4"/>
      <sheetName val="BCDP_x0005_"/>
      <sheetName val="NKC _x0003__x0000__x0000_TM1_x0006__x0000__x0000_SC 111_x0002__x0000__x0000_NH_x0006__x0000__x0000_SC 1"/>
      <sheetName val="Sheat4"/>
      <sheetName val="FORM OF PROPNSAL RFP-003"/>
      <sheetName val="??+Invoice!$DF$57?????-BLDG"/>
      <sheetName val="SC_x0000_133"/>
      <sheetName val="QC 152"/>
      <sheetName val="SC 41_x0011_"/>
      <sheetName val="SC _x0014_42 loan"/>
      <sheetName val="SCT_x0011_54"/>
      <sheetName val="CT aong"/>
      <sheetName val="FORM OF PROPOSAL RFP-00Ê"/>
      <sheetName val="TIEUHAO"/>
      <sheetName val="N@"/>
      <sheetName val="Don gaa chi tiet"/>
      <sheetName val="XL4Poppq"/>
      <sheetName val="FH"/>
      <sheetName val="Chi p`i van chuyen"/>
      <sheetName val="Coc40x40c-"/>
      <sheetName val="Han13"/>
      <sheetName val="T.@_x000c__x0000__x0001__x0000__x0000__x0000__x0003_Ú_x0000__x0000_&lt;_x001f__x0000__x0000__x0000_"/>
      <sheetName val="MAU QT 2005"/>
      <sheetName val="LUONG"/>
      <sheetName val="TSCD"/>
      <sheetName val="MAU 2A"/>
      <sheetName val="MAU 2B"/>
      <sheetName val="TH1"/>
      <sheetName val="TH2"/>
      <sheetName val="TH3"/>
      <sheetName val="TH4"/>
      <sheetName val="TH5"/>
      <sheetName val="TH6"/>
      <sheetName val="TH7"/>
      <sheetName val="TH8"/>
      <sheetName val="TH9"/>
      <sheetName val="TH10"/>
      <sheetName val="TH11"/>
      <sheetName val="TH12"/>
      <sheetName val="TONG 12t"/>
      <sheetName val="TONG 2005"/>
      <sheetName val="KIEMTRA"/>
      <sheetName val="PHANG5"/>
      <sheetName val="Phan tich don gia chi&quot;tiet"/>
      <sheetName val="²_x0000__x0000_AI TK 112"/>
      <sheetName val="TK Ngoai b!ng"/>
      <sheetName val="TMinh BC T_x0001_"/>
      <sheetName val="So _x0004_GNH "/>
      <sheetName val="XL4Wÿÿÿÿ"/>
      <sheetName val="Chi tiet dmn gia khoi phuc"/>
      <sheetName val="Congig"/>
      <sheetName val="TT_35"/>
      <sheetName val="DG "/>
      <sheetName val="9 toan"/>
      <sheetName val="_x0000_ý_x000a__x000d__x0002_E_x0010__x0000_ý_x000a__x000d__x0003_C_x0005__x0000_ɾ_x000a__x000d__x0004_F"/>
      <sheetName val="䌀Ԁ_x0000_縀ਂഀЀ䘀_x0000_풂ـḀഀԀ䈀_x0000__x0000__x0000_Ⰰ@ఀԀࣿ娀"/>
      <sheetName val="_x0005_B_x0000__x0000__x0000_䀬_x0000__x000c_％_x0008_ꁚഀ"/>
      <sheetName val="븒ᨀഀ؀䘀䘀䘀䘀䘀䘀䘀䘀"/>
      <sheetName val="FFFFFF"/>
      <sheetName val="䘀䘀ༀ؀ᬀഀ"/>
      <sheetName val="_x001b__x000d__x0010_C_x0000__x0000_"/>
      <sheetName val="_x0000__x0000_Ⰰࡀ฀က"/>
      <sheetName val="_x000e_０_x0005_؁က縀"/>
      <sheetName val="_x0010_ɾ_x000a__x000e__x0000_C"/>
      <sheetName val="䌀_x0000_᐀ŀ؂฀"/>
      <sheetName val="_x0006__x000e__x0001_Dý_x000a__x000e_"/>
      <sheetName val="_x000a__x000e__x0002_E_x0011__x0000_"/>
      <sheetName val="_x0000_ﴀ਀฀̀䌀"/>
      <sheetName val="_x0003_C_x0005__x0000_ɾ_x000a_"/>
      <sheetName val="ਂ฀Ѐ䘀_x0000_휾"/>
      <sheetName val="㸀䃗_x0006__x001e__x000e__x0005_"/>
      <sheetName val="耀䁉_x0000__x000d_％_x0008_"/>
      <sheetName val="ࣿ娀 _x000e_쀐븒"/>
      <sheetName val="ዀ¾_x001a__x000e__x0006_F"/>
      <sheetName val="FFFF"/>
      <sheetName val="_x001b__x000e__x0010_C"/>
      <sheetName val="䁉_x0008__x000f_％"/>
      <sheetName val="׿Ā_x0006__x0010_"/>
      <sheetName val="縀ਂༀ_x0000_"/>
      <sheetName val="_x0000_C_x0000_䀤"/>
      <sheetName val="﵀਀ༀĀ䐀"/>
      <sheetName val="ý_x000a__x000f__x0002_"/>
      <sheetName val="ý_x000a__x000f__x0003_"/>
      <sheetName val="䌀᐀_x0000_縀"/>
      <sheetName val="ɾ_x000a__x000f__x0004_"/>
      <sheetName val="䘀_x0000_튎ـ"/>
      <sheetName val="_x0006__x001e__x000f__x0005_B"/>
      <sheetName val="B_x0000__x0000__x0000__x0000_"/>
      <sheetName val="_x0000_ _x000f_０_x0008_"/>
      <sheetName val="_x0008_ꑚༀကዀ"/>
      <sheetName val="ዀ¾_x001a__x000f__x0006_"/>
      <sheetName val="_x0006_FFFF"/>
      <sheetName val="FFFFF"/>
      <sheetName val="FFF_x000f__x0006_"/>
      <sheetName val="_x0006__x001b__x000f__x0010_C"/>
      <sheetName val="C_x0000__x0000__x0000__x0000_"/>
      <sheetName val="_x0000_(_x0010_０_x0005_؁က"/>
      <sheetName val="؁က縀"/>
      <sheetName val="ਂက_x0000_䌀"/>
      <sheetName val="C_x0000_䀦ý"/>
      <sheetName val="਀ကĀ䐀ᔀ_x0000_ﴀ਀"/>
      <sheetName val="_x0000_ý_x000a__x0010__x0002_E_x0016__x0000_ý_x000a__x0010__x0003_"/>
      <sheetName val="_x0016_x_x0000__x0000__x0000__x0000__x0000__x0007_６_x0011_ࡄጀ䓀_x0008_쀄䐅_x0008_쀔縃ਂ"/>
      <sheetName val="쀓ࡄЀ׀ࡄ᐀πɾ_x000a__x0009__x0000_í_x0000_䀘ȁ_x0006__x0009__x0001_ȉɾ_x000a__x0009__x0002_î"/>
      <sheetName val="ŀ؂ऀĀऀ縂ਂऀȀ帀㹓"/>
      <sheetName val="_x000a__x0009__x0003_÷Ĉ_x0000_½_x0012__x0009__x0004_ð_x0000_"/>
      <sheetName val="ऀЀ_x0000_㠀"/>
      <sheetName val="䀸ñ鰀䂸_x0005_¾"/>
      <sheetName val="븀⠀ऀ؀"/>
      <sheetName val="òòòóôð"/>
      <sheetName val=""/>
      <sheetName val="ððððòò"/>
      <sheetName val="ꀀ砀ᘀ縀ਂ"/>
      <sheetName val="ɾ_x000a__x000a__x0000_í_x0000_䀜"/>
      <sheetName val="_x0000_䀜ȁ_x0006__x000a__x0001_"/>
      <sheetName val="Āऀ縂ਂ਀Ȁ"/>
      <sheetName val="_x000a__x0002_î䃸ý"/>
      <sheetName val="﵀਀਀̀ሀ"/>
      <sheetName val="÷Ē_x0000_½_x0012__x000a_"/>
      <sheetName val="䀸ñꠀ䂶_x0005_¾"/>
      <sheetName val="븀☀਀؀"/>
      <sheetName val=""/>
      <sheetName val="ðððò"/>
      <sheetName val="ꀀᔀ؀"/>
      <sheetName val="_x0006__x001b__x000a__x0016_"/>
      <sheetName val="砀_x0000__x0000__x0000_"/>
      <sheetName val="_x0000__x0000__x0008__x0008_"/>
      <sheetName val="ᘀ׿Ā_x000a_"/>
      <sheetName val="ᘀ밀ᬄ਀"/>
      <sheetName val="_x000a__x001b_ᘖᄀ"/>
      <sheetName val="ᄑ䰀_x0000_샽L"/>
      <sheetName val="L׀L"/>
      <sheetName val="_x0000_샾縃ਂ"/>
      <sheetName val="_x000a__x000b__x0000_í"/>
      <sheetName val="_x0000_ ŀ؂"/>
      <sheetName val="_x0006__x000b__x0001_ȉ"/>
      <sheetName val="縂ਂ଀Ȁ"/>
      <sheetName val="_x0002_î卖&gt;"/>
      <sheetName val="ጀ_x0001_봀ሀ"/>
      <sheetName val="ሀ଀Ѐ_x0000_"/>
      <sheetName val="_x0000_㠀_x0000_넰"/>
      <sheetName val="넰Հ븀☀଀"/>
      <sheetName val="଀؀"/>
      <sheetName val=""/>
      <sheetName val=""/>
      <sheetName val=""/>
      <sheetName val="_x0005_ਁᘀ縀"/>
      <sheetName val="ɾ_x000a__x000c__x0000_í_x0000_䀢ȁ"/>
      <sheetName val="∀ŀ؂ఀĀऀ縂ਂఀȀ저"/>
      <sheetName val="DG"/>
      <sheetName val="Chiet tinh dz22"/>
      <sheetName val="SUMMARY"/>
      <sheetName val="NhapHD"/>
      <sheetName val="INHOADON"/>
      <sheetName val="DataSource"/>
      <sheetName val="Danhsach KH"/>
      <sheetName val="GIA VON"/>
      <sheetName val="DS 11"/>
      <sheetName val="Module2"/>
      <sheetName val="BC"/>
      <sheetName val="??-BLDG"/>
      <sheetName val="??-BLDG"/>
      <sheetName val="??-BLDG"/>
      <sheetName val="PNT-QUOT-#3"/>
      <sheetName val="COAT&amp;WRAP-QIOT-#3"/>
      <sheetName val="XL4Po_x0000_p_x0010_"/>
      <sheetName val="_x0010_HANG1"/>
      <sheetName val="?öm÷²??öm?-BLDG"/>
      <sheetName val="IBASE"/>
      <sheetName val="VL(No V-c)_x0005__x0000__x0000_X"/>
      <sheetName val="??-BLD聇"/>
      <sheetName val="Overhead &amp; "/>
      <sheetName val="Sheet17"/>
      <sheetName val="Sheet13"/>
      <sheetName val="Sheet14"/>
      <sheetName val="Sheet15"/>
      <sheetName val="Sheet16"/>
      <sheetName val="?+Invoice!$DF$57㊞_x0000_-BLDG"/>
      <sheetName val="Overhead &amp; Ԁ_x0000__x0000__x0000_"/>
      <sheetName val="Overhead &amp; Ԁ_x0000__x0000__x0000_Ȁ"/>
      <sheetName val="Overhead &amp; ?_x0000__x0000__x0000_?"/>
      <sheetName val="?¬P¿?¬?-BLDG"/>
      <sheetName val="CT 1md &amp; dau conM"/>
      <sheetName val="so 8_x0000__x0000__x0000__x0000__x0000__x0000__x0000__x0000__x0000__x0000__x0000_܈Ǫ_x0000__x0004__x0000__x0000__x0000__x0000__x0000__x0000_䖼ǭ_x0000__x0000__x0000__x0000_"/>
      <sheetName val="phan bo _x0005__x0000__x0000__x0000__x0002__x0000_낟꼉飘"/>
      <sheetName val="phan bo "/>
      <sheetName val="2_x0006__x0000__x0000_Sheet3_x0004__x0000__x0000_211A_x0004__x0000__x0000_211B_x0006__x0000__x0000_SCT5"/>
      <sheetName val="BOQ_FORM_FOR_INQUIRY"/>
      <sheetName val="ऀЀ_x0000_㠀"/>
      <sheetName val="_x0000_"/>
      <sheetName val=""/>
      <sheetName val="10??????"/>
      <sheetName val="10?"/>
      <sheetName val="T.@_x000c_?_x0001_???_x0003_Ú??&lt;_x001f_???"/>
      <sheetName val="T.@_x000c_?_x0001_?_x0003_Ú&lt;_x001f_?"/>
      <sheetName val="T.@_x000c_?_x0001_?_x0003_Ú?&lt;_x001f_?"/>
      <sheetName val="__-BLDG"/>
      <sheetName val="_______-BLDG"/>
      <sheetName val="____-BLD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sheetData sheetId="466"/>
      <sheetData sheetId="467"/>
      <sheetData sheetId="468" refreshError="1"/>
      <sheetData sheetId="469" refreshError="1"/>
      <sheetData sheetId="470"/>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sheetData sheetId="594"/>
      <sheetData sheetId="595"/>
      <sheetData sheetId="596"/>
      <sheetData sheetId="597"/>
      <sheetData sheetId="598" refreshError="1"/>
      <sheetData sheetId="599" refreshError="1"/>
      <sheetData sheetId="600" refreshError="1"/>
      <sheetData sheetId="601" refreshError="1"/>
      <sheetData sheetId="602"/>
      <sheetData sheetId="603" refreshError="1"/>
      <sheetData sheetId="604" refreshError="1"/>
      <sheetData sheetId="605" refreshError="1"/>
      <sheetData sheetId="606" refreshError="1"/>
      <sheetData sheetId="607" refreshError="1"/>
      <sheetData sheetId="608" refreshError="1"/>
      <sheetData sheetId="609"/>
      <sheetData sheetId="610"/>
      <sheetData sheetId="611"/>
      <sheetData sheetId="612"/>
      <sheetData sheetId="613"/>
      <sheetData sheetId="614"/>
      <sheetData sheetId="615"/>
      <sheetData sheetId="616"/>
      <sheetData sheetId="617"/>
      <sheetData sheetId="618"/>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ich thuoc"/>
      <sheetName val="DTHH"/>
      <sheetName val="NL"/>
      <sheetName val="00000000"/>
      <sheetName val="XL4Poppy"/>
      <sheetName val="Kiemtoan"/>
      <sheetName val="TruMo"/>
      <sheetName val="Mong"/>
      <sheetName val="BKLVL"/>
      <sheetName val="BangTra"/>
      <sheetName val="Trucau"/>
    </sheetNames>
    <sheetDataSet>
      <sheetData sheetId="0"/>
      <sheetData sheetId="1"/>
      <sheetData sheetId="2"/>
      <sheetData sheetId="3"/>
      <sheetData sheetId="4"/>
      <sheetData sheetId="5" refreshError="1"/>
      <sheetData sheetId="6" refreshError="1"/>
      <sheetData sheetId="7"/>
      <sheetData sheetId="8" refreshError="1"/>
      <sheetData sheetId="9" refreshError="1"/>
      <sheetData sheetId="10"/>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L$-INTER"/>
      <sheetName val="MTL$-TRUNCK-AG"/>
      <sheetName val="MTL$-PRODTANK-UG"/>
      <sheetName val="MTL$-PRODTANK-AG"/>
      <sheetName val="MTL$-JETTY"/>
      <sheetName val="MTL$-TRUNCK-UG"/>
      <sheetName val="XL4Poppy"/>
    </sheetNames>
    <sheetDataSet>
      <sheetData sheetId="0"/>
      <sheetData sheetId="1"/>
      <sheetData sheetId="2"/>
      <sheetData sheetId="3"/>
      <sheetData sheetId="4"/>
      <sheetData sheetId="5"/>
      <sheetData sheetId="6"/>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L$-INTER"/>
      <sheetName val="MTL$-TRUNCK-AG"/>
      <sheetName val="MTL$-PRODTANK-UG"/>
      <sheetName val="MTL$-PRODTANK-AG"/>
      <sheetName val="MTL$-JETTY"/>
      <sheetName val="MTL$-TRUNCK-UG"/>
      <sheetName val="XL4Poppy"/>
      <sheetName val="Thong so chinh"/>
      <sheetName val="44"/>
      <sheetName val="43"/>
      <sheetName val="42"/>
      <sheetName val="41"/>
      <sheetName val="40"/>
      <sheetName val="39"/>
      <sheetName val="38"/>
      <sheetName val="37"/>
      <sheetName val="36"/>
      <sheetName val="35"/>
      <sheetName val="34"/>
      <sheetName val="33"/>
      <sheetName val="32"/>
      <sheetName val="31"/>
      <sheetName val="30"/>
      <sheetName val="29"/>
      <sheetName val="28"/>
      <sheetName val="27"/>
      <sheetName val="26"/>
      <sheetName val="25"/>
      <sheetName val="24"/>
      <sheetName val="23"/>
      <sheetName val="22"/>
      <sheetName val="21"/>
      <sheetName val="20"/>
      <sheetName val="19"/>
      <sheetName val="18"/>
      <sheetName val="17"/>
      <sheetName val="16"/>
      <sheetName val="15"/>
      <sheetName val="14"/>
      <sheetName val="13"/>
      <sheetName val="12"/>
      <sheetName val="11"/>
      <sheetName val="10"/>
      <sheetName val="9"/>
      <sheetName val="8"/>
      <sheetName val="7"/>
      <sheetName val="6"/>
      <sheetName val="5"/>
      <sheetName val="4"/>
      <sheetName val="3"/>
      <sheetName val="2"/>
      <sheetName val="1"/>
      <sheetName val="00000000"/>
      <sheetName val="NC10"/>
      <sheetName val="VL10"/>
      <sheetName val="CFmay10"/>
      <sheetName val="627(10)"/>
      <sheetName val="T1"/>
      <sheetName val="Sheet2"/>
      <sheetName val="Sheet3"/>
      <sheetName val="Cong cu dung cu"/>
      <sheetName val="Kiem ke Quy"/>
      <sheetName val="Kiem ke TSCD"/>
      <sheetName val="vat tu"/>
      <sheetName val="Cong trinh do dang 2002"/>
      <sheetName val="Sheet6"/>
      <sheetName val="Sheet7"/>
      <sheetName val="Sheet8"/>
      <sheetName val="Sheet9"/>
      <sheetName val="Sheet10"/>
      <sheetName val="Sheet1"/>
      <sheetName val="Sheet4"/>
      <sheetName val="Sheet5"/>
      <sheetName val="Gia VL"/>
      <sheetName val="Bang gia ca may"/>
      <sheetName val="Bang luong CB"/>
      <sheetName val="Bang P.tich CT"/>
      <sheetName val="D.toan chi tiet"/>
      <sheetName val="Bang TH Dtoan"/>
      <sheetName val="XXXXXXXX"/>
      <sheetName val="CN"/>
      <sheetName val="Capphoivua"/>
      <sheetName val="cau"/>
      <sheetName val="cong"/>
      <sheetName val="nhua"/>
      <sheetName val="chitiet"/>
      <sheetName val="DuThauSuaLoi"/>
      <sheetName val="TongHopSuaLoi"/>
      <sheetName val="GT"/>
      <sheetName val="TH"/>
      <sheetName val="tienluong"/>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T.hop -T1"/>
      <sheetName val="T.Hop-T2"/>
      <sheetName val="T.Hop-T3"/>
      <sheetName val="SD1"/>
      <sheetName val="SD2"/>
      <sheetName val="SD7"/>
      <sheetName val="SD8"/>
      <sheetName val="SD9"/>
      <sheetName val="SD11"/>
      <sheetName val="SD12"/>
      <sheetName val="TVSD"/>
      <sheetName val="KM"/>
      <sheetName val="KHOANMUC"/>
      <sheetName val="QTNC"/>
      <sheetName val="CPQL"/>
      <sheetName val="SANLUONG"/>
      <sheetName val="SSCP-SL"/>
      <sheetName val="CPSX"/>
      <sheetName val="KQKD"/>
      <sheetName val="CDSL (2)"/>
      <sheetName val="tong hop"/>
      <sheetName val="phan tich DG"/>
      <sheetName val="gia vat lieu"/>
      <sheetName val="gia xe may"/>
      <sheetName val="gia nhan cong"/>
      <sheetName val="XL4Test5"/>
      <sheetName val="KLMAY"/>
      <sheetName val="long-xe"/>
      <sheetName val="hoa"/>
      <sheetName val="viet"/>
      <sheetName val="hung"/>
      <sheetName val="tuan"/>
      <sheetName val="dai"/>
      <sheetName val="truong"/>
      <sheetName val="cuong"/>
      <sheetName val="thanh-bx"/>
      <sheetName val="minh-bl"/>
      <sheetName val="kh-hd"/>
      <sheetName val="binh"/>
      <sheetName val="cung"/>
      <sheetName val="chien"/>
      <sheetName val="chien (2)"/>
      <sheetName val="chien (3)"/>
      <sheetName val="xa"/>
      <sheetName val="huy"/>
      <sheetName val="thuan"/>
      <sheetName val="thang"/>
      <sheetName val="dong"/>
      <sheetName val="thai"/>
      <sheetName val="ngoc"/>
      <sheetName val="hien"/>
      <sheetName val="long"/>
      <sheetName val="phuong"/>
      <sheetName val="kieu"/>
      <sheetName val="thucong1"/>
      <sheetName val="Thucong2"/>
      <sheetName val="km338+00-km338+100(2)"/>
      <sheetName val="km337+136-km337-350"/>
      <sheetName val="km346+600-km346+820 (2)"/>
      <sheetName val="km346+330-km346+600 (2)"/>
      <sheetName val="km346+00-km346+240 (2)"/>
      <sheetName val="km345+661-km345+000 (2)"/>
      <sheetName val="km345+661-km345+000"/>
      <sheetName val="km338+60-km338+130"/>
      <sheetName val="km338+176-km338+230"/>
      <sheetName val="km342+376.41- km342+520.29"/>
      <sheetName val="km338+439-km388+571.89"/>
      <sheetName val="km342+297.58-km342+376.41"/>
      <sheetName val="km338+571.89-km338+652"/>
      <sheetName val="km337+533.60-km338 (2)"/>
      <sheetName val="km341+275-km341+350"/>
      <sheetName val="km341+913-km341+963"/>
      <sheetName val="km341+1077 -km341+1177.61"/>
      <sheetName val="km341+612-341+682"/>
      <sheetName val="km345+400-km345+500 (3) (2)"/>
      <sheetName val="km345+400-km345+500 (6')"/>
      <sheetName val="km345+400-km345+500 (4)"/>
      <sheetName val="km345+400-km345+500 (9)"/>
      <sheetName val="km345+400-km345+500 (6)"/>
      <sheetName val="km342+520-km342+690 (2)"/>
      <sheetName val="km341.26-km341+200 (2)"/>
      <sheetName val="Duong cong vu hcm (2)"/>
      <sheetName val="Duong cong vu hcm (4)"/>
      <sheetName val="Duong cong vu hcm (5)"/>
      <sheetName val="Duong cong vu hcm (9)"/>
      <sheetName val="Duong cong vu hcm (4;) (2)"/>
      <sheetName val="Duong cong vu hcm (7)"/>
      <sheetName val="Duong cong vu hcm (8)"/>
      <sheetName val="Duong cong vu hcm (6)"/>
      <sheetName val="Duong cong vu hcm (3)"/>
      <sheetName val="Duong cong vu hcm (2;) (2)"/>
      <sheetName val="Duong cong vu hcm (9;) (2)"/>
      <sheetName val="Duong cong vu hcm (8;) (2)"/>
      <sheetName val="Duong cong vu hcm (7;) (2)"/>
      <sheetName val="Duong cong vu hcm (13;) (2)"/>
      <sheetName val="Duong cong vu hcm( Lmat;0) (2)"/>
      <sheetName val="Duong cong vu hcm( Lmat;1) (2)"/>
      <sheetName val="Duong cong vu hcm( Lmat;2)"/>
      <sheetName val="Duong cong vu hcm (10)"/>
      <sheetName val="Duong cong vu hcm (67)"/>
      <sheetName val="Duong cong vu hcm (11)"/>
      <sheetName val="Duong cong vu hcm (12)"/>
      <sheetName val="Duong cong vu hcm"/>
      <sheetName val="KL DUONG DC L = 90m"/>
      <sheetName val="CTY CAU THANH THUY"/>
      <sheetName val="VINACONEX 15 A"/>
      <sheetName val="NNGT-XMHM2"/>
      <sheetName val="NNGT-XMNS CTXDSO 6(6)"/>
      <sheetName val="892"/>
      <sheetName val="NNGT-XMNS (2)"/>
      <sheetName val="NNGT-XMNS (3)"/>
      <sheetName val="NNGT-XMNS (4)"/>
      <sheetName val="NNGT-XMNS (5)"/>
      <sheetName val="NNGT-XMBS (2)"/>
      <sheetName val="NNGT-XMHM"/>
      <sheetName val="da-1x2 ru muout Tong thuy"/>
      <sheetName val="cat nam dan (4)"/>
      <sheetName val="cat nam dan (5)"/>
      <sheetName val="cat nghia dan(3)"/>
      <sheetName val="Sua (2)"/>
      <sheetName val="Sua"/>
      <sheetName val="DGKSDA"/>
      <sheetName val="TH_BVTC"/>
      <sheetName val="BVTC"/>
      <sheetName val="TH theo tinh"/>
      <sheetName val="TH theo hang muc"/>
      <sheetName val="Quang Tri"/>
      <sheetName val="TTHue"/>
      <sheetName val="Da Nang"/>
      <sheetName val="Quang Nam"/>
      <sheetName val="Quang Ngai"/>
      <sheetName val="TH DH-QN"/>
      <sheetName val="KP HD"/>
      <sheetName val="DB HD"/>
      <sheetName val="TH du toan "/>
      <sheetName val="Du toan "/>
      <sheetName val="C.Tinh"/>
      <sheetName val="TK_cap"/>
      <sheetName val="Bang TH Dtman"/>
      <sheetName val="QTNC-2002"/>
      <sheetName val="QTNC2003"/>
      <sheetName val="QTNC-Tong hop"/>
      <sheetName val="QTVT-Tong hop"/>
      <sheetName val="GTQT-Tong hop"/>
      <sheetName val="QT - Duet"/>
      <sheetName val="Sheet11"/>
      <sheetName val="Sheet12"/>
      <sheetName val="Sheet13"/>
      <sheetName val="Sheet14"/>
      <sheetName val="Sheet15"/>
      <sheetName val="Sheet16"/>
      <sheetName val="T9-2004"/>
      <sheetName val="T9-MD1"/>
      <sheetName val="T10-2004"/>
      <sheetName val="T10-MD1"/>
      <sheetName val="T11-2004"/>
      <sheetName val="T11-MD1"/>
      <sheetName val="T12-2004"/>
      <sheetName val="T12-MD1"/>
      <sheetName val="MTL__INTER"/>
      <sheetName val="PC"/>
      <sheetName val="Ph-Thu"/>
      <sheetName val="Ph-Thu (2)"/>
      <sheetName val="PC (2)"/>
      <sheetName val="Chart2"/>
      <sheetName val="Chart1"/>
      <sheetName val="PC (3)"/>
      <sheetName val="HDGK-02"/>
      <sheetName val="HDGK-03"/>
      <sheetName val="HDGK-06"/>
      <sheetName val="Cover"/>
      <sheetName val="Explain"/>
      <sheetName val="General"/>
      <sheetName val="General (2)"/>
      <sheetName val="Detail price"/>
      <sheetName val="Material"/>
      <sheetName val="Machinery"/>
      <sheetName val="Material (2)"/>
      <sheetName val="Machinery (2)"/>
      <sheetName val="HDGK-D3"/>
      <sheetName val="TLGK-D3"/>
      <sheetName val="TLSon"/>
      <sheetName val="HDGK"/>
      <sheetName val="DTTC"/>
      <sheetName val="Xuong KCT"/>
      <sheetName val="HDGK-Xuong KCT (2)"/>
      <sheetName val="Doi CTlap"/>
      <sheetName val="Doi PCS"/>
      <sheetName val="Xuong DT"/>
      <sheetName val=""/>
      <sheetName val="20% BHXH"/>
      <sheetName val="TrÝch 2%KPC§"/>
      <sheetName val="TrÝch 3% BHYT"/>
      <sheetName val="SD cac TK"/>
      <sheetName val="TK336"/>
      <sheetName val="chi tiet 131"/>
      <sheetName val="Ke chi"/>
      <sheetName val="DTCT"/>
      <sheetName val="PTVT"/>
      <sheetName val="THDT"/>
      <sheetName val="THVT"/>
      <sheetName val="THGT"/>
      <sheetName val="ptvl0-1"/>
      <sheetName val="0-1"/>
      <sheetName val="ptvl4-5"/>
      <sheetName val="4-5"/>
      <sheetName val="ptvl3-4"/>
      <sheetName val="3-4"/>
      <sheetName val="ptvl2-3"/>
      <sheetName val="2-3"/>
      <sheetName val="vlcong"/>
      <sheetName val="ptvl1-2"/>
      <sheetName val="1-2"/>
      <sheetName val="TK 911"/>
      <sheetName val="TK 711"/>
      <sheetName val="TK 632"/>
      <sheetName val="TK642"/>
      <sheetName val="TK627"/>
      <sheetName val="TK623"/>
      <sheetName val="TK622"/>
      <sheetName val="TK621"/>
      <sheetName val="Chi tiet 511"/>
      <sheetName val="TK 511"/>
      <sheetName val="TK421"/>
      <sheetName val="TK411"/>
      <sheetName val="TK 342 ( thue T.C )"/>
      <sheetName val="TK338"/>
      <sheetName val="Phat sinh 2005"/>
      <sheetName val="TK334"/>
      <sheetName val="TK333"/>
      <sheetName val="TK331"/>
      <sheetName val="TK 341vay dai han "/>
      <sheetName val="TK311"/>
      <sheetName val="TK 214"/>
      <sheetName val="TK 212"/>
      <sheetName val="Chi tiet TK 211"/>
      <sheetName val="TK 211"/>
      <sheetName val="TK 154"/>
      <sheetName val="TK153"/>
      <sheetName val="Chi tiet TK 152"/>
      <sheetName val="Can Doi TK"/>
      <sheetName val="TK 152"/>
      <sheetName val="Chung tu ghi so "/>
      <sheetName val="TK 142"/>
      <sheetName val="TK 141"/>
      <sheetName val="TK 133"/>
      <sheetName val="Chi tiet TK131"/>
      <sheetName val="TK 131"/>
      <sheetName val="TK 112"/>
      <sheetName val="TK 111"/>
      <sheetName val="Phieu thu"/>
      <sheetName val="Phieu chi "/>
      <sheetName val="Phieu nhap VTu "/>
      <sheetName val="Phieu xuat VTu"/>
      <sheetName val="Can doi vat tu nhap xuat "/>
      <sheetName val="Vat tu nhapxuat nam 2005"/>
      <sheetName val="Ca may can dung nam 2005"/>
      <sheetName val="Vat Tu can cho CT nam 2005"/>
      <sheetName val="HD thu mua hang NLS "/>
      <sheetName val="HD thu mua cat soi "/>
      <sheetName val="TLy HD mua ban "/>
      <sheetName val="Bien ban Nthu GK"/>
      <sheetName val="T. Ly HD giao khoan "/>
      <sheetName val="Hop dong giao khoan"/>
      <sheetName val="giay tam ung "/>
      <sheetName val="Bang ke T.toan "/>
      <sheetName val="Hoa don ban hang "/>
      <sheetName val="Bang phan bo tien luong 2005"/>
      <sheetName val="Bang cham cong "/>
      <sheetName val="Bang T.T Luong CB chu Chot2005"/>
      <sheetName val="Bang T.T luong CN lai xe"/>
      <sheetName val="Bang thanh toan luong 2005"/>
      <sheetName val="Nhan cong cho CT nam 2005"/>
      <sheetName val="Dinh Muc tieu hao VL 2005"/>
      <sheetName val="Dang Ky chi tiet KH 2005"/>
      <sheetName val="Bang phan bo NVL nam 2005"/>
      <sheetName val="Bang phan bo K.Hao 2005"/>
      <sheetName val="Dang Ky Khau hao 2005"/>
      <sheetName val="Phu luc so 3( TNDN)"/>
      <sheetName val="PhuLuc so 1(TNDN)"/>
      <sheetName val="Mau so 04 TNDN"/>
      <sheetName val="Mau so 02C"/>
      <sheetName val="Mau so 02B"/>
      <sheetName val="Mau so 02A"/>
      <sheetName val="Mau 01B"/>
      <sheetName val="To khai Mau 11"/>
      <sheetName val="Don xin khat nop thue nam 04"/>
      <sheetName val="Su dung hoa don mau 26"/>
      <sheetName val="QToan hoa don "/>
      <sheetName val="Mau so 01"/>
      <sheetName val="Mau so 02"/>
      <sheetName val="Chi tiet Mau 03 ( mua vao )"/>
      <sheetName val="Mau so 03"/>
      <sheetName val="Mau so 04"/>
      <sheetName val="Mau 05"/>
      <sheetName val="De nghi giai dap ve thue "/>
      <sheetName val="the duc"/>
      <sheetName val="Bao cao thong ke "/>
      <sheetName val="Phieu DTra Van Tai ( 01 TKe )"/>
      <sheetName val="KTQT-AFC"/>
      <sheetName val="KTQT-KH"/>
      <sheetName val="CLDG"/>
      <sheetName val="CLKL"/>
      <sheetName val="Bang du toan"/>
      <sheetName val="Tonghop"/>
      <sheetName val="Bu gia"/>
      <sheetName val="PT vat tu"/>
      <sheetName val="Phieu cao do K95"/>
      <sheetName val="Lop 1 K98"/>
      <sheetName val="TongHopSuaLoé"/>
      <sheetName val="MTO REV.2(ARMOR)"/>
      <sheetName val="Bang ke chi tiet "/>
      <sheetName val="BKXN"/>
      <sheetName val="Tokhai"/>
      <sheetName val="Tokhai (2)"/>
      <sheetName val="BKHT"/>
      <sheetName val="HT"/>
      <sheetName val="giait"/>
      <sheetName val="PLbkhh"/>
      <sheetName val="TKDC11"/>
      <sheetName val="giait (2)"/>
      <sheetName val="TH thue"/>
      <sheetName val="XN Thue"/>
      <sheetName val="BH"/>
      <sheetName val="BH (2)"/>
      <sheetName val="BTH -L"/>
      <sheetName val="SLQ3"/>
      <sheetName val="QTD1"/>
      <sheetName val="THQT"/>
      <sheetName val="THQT (2)"/>
      <sheetName val="ms2"/>
      <sheetName val="TKSDD"/>
      <sheetName val="XNthue"/>
      <sheetName val="TR"/>
      <sheetName val="KTVT"/>
      <sheetName val="ktvt2"/>
      <sheetName val="TB-D2"/>
      <sheetName val="TB-D4"/>
      <sheetName val="TB-D5"/>
      <sheetName val="QT-TSCD"/>
      <sheetName val="MTB"/>
      <sheetName val="XN CUC THUE"/>
      <sheetName val="TT-THUE"/>
      <sheetName val="GXN"/>
      <sheetName val="Gthue"/>
      <sheetName val="T.TRI"/>
      <sheetName val="thkk"/>
      <sheetName val="GTr"/>
      <sheetName val="TK01 (2)"/>
      <sheetName val="M02B"/>
      <sheetName val="TK01"/>
      <sheetName val="bk mua"/>
      <sheetName val="bk ban"/>
      <sheetName val="moi11"/>
      <sheetName val="bk moi 02"/>
      <sheetName val="bk DC"/>
      <sheetName val="bk moi03"/>
      <sheetName val="bcn (2)"/>
      <sheetName val="bcn (3)"/>
      <sheetName val="bcn T3"/>
      <sheetName val="bcnM"/>
      <sheetName val="4b-TC"/>
      <sheetName val="03-TC"/>
      <sheetName val="06-TC"/>
      <sheetName val="01-TC"/>
      <sheetName val="KHVLD"/>
      <sheetName val="11TC"/>
      <sheetName val="01-KHTC"/>
      <sheetName val="06 -TC"/>
      <sheetName val="06 -TC (2)"/>
      <sheetName val="PPLN 05-tc"/>
      <sheetName val="PPLN 05-tc (3)"/>
      <sheetName val="TH ghi so"/>
      <sheetName val="dieu chinh"/>
      <sheetName val="PPLN Q4"/>
      <sheetName val="kk"/>
      <sheetName val="PPLN 05-tc (2)"/>
      <sheetName val="01-KH"/>
      <sheetName val="PPLN Q1-04"/>
      <sheetName val="PPLN Q1-04 (2)"/>
      <sheetName val="ptgt"/>
      <sheetName val="ptgt (2)"/>
      <sheetName val="th thue dt"/>
      <sheetName val="QT SDV"/>
      <sheetName val="QTTHUE TNDN"/>
      <sheetName val="qt thue gtgt"/>
      <sheetName val="th thue gtgt"/>
      <sheetName val="TK-TDT-CP-TN"/>
      <sheetName val="pl thue"/>
      <sheetName val="QTCBH-YT"/>
      <sheetName val="BCTHXDCB"/>
      <sheetName val="DTXDCB"/>
      <sheetName val="qt chi snyt"/>
      <sheetName val="BCKPCD"/>
      <sheetName val="BCthunop BHXH"/>
      <sheetName val="BCthunop BHYT"/>
      <sheetName val="BCTH-BHXH-YT"/>
      <sheetName val="BTH TTT"/>
      <sheetName val="khai thue tndn"/>
      <sheetName val="khai thue tndn (2)"/>
      <sheetName val="sdt1"/>
      <sheetName val="dc sdu thue"/>
      <sheetName val="cac CT (2)"/>
      <sheetName val="nv"/>
      <sheetName val="m.cdkt-ts"/>
      <sheetName val="m.nv"/>
      <sheetName val="m.cac CT"/>
      <sheetName val="BC KHDT"/>
      <sheetName val="III - NV"/>
      <sheetName val="BC-SDNVKH"/>
      <sheetName val="bc nam"/>
      <sheetName val="KH TSCD"/>
      <sheetName val="KE LV"/>
      <sheetName val="KH6TH"/>
      <sheetName val="KH KHCB-QI"/>
      <sheetName val="M.QII"/>
      <sheetName val="TH2XE"/>
      <sheetName val="bcKH-SC Q3"/>
      <sheetName val="bcKH-SC Q4"/>
      <sheetName val="bcKH-SC (3)"/>
      <sheetName val="bcKK TS"/>
      <sheetName val="bcKK 2003"/>
      <sheetName val="bcKK 2004 (2)"/>
      <sheetName val="bcKK T9"/>
      <sheetName val="TKHtruoc"/>
      <sheetName val="bc SCL"/>
      <sheetName val="KHCB2003"/>
      <sheetName val="m.BC kh KhH (2)"/>
      <sheetName val="KH KHCB"/>
      <sheetName val="mKH KHCB"/>
      <sheetName val="01qtdn"/>
      <sheetName val="03"/>
      <sheetName val="04"/>
      <sheetName val="05"/>
      <sheetName val="08"/>
      <sheetName val="scl-1"/>
      <sheetName val="scl-2"/>
      <sheetName val="bc mua ts"/>
      <sheetName val="(2)"/>
      <sheetName val="bbkk"/>
      <sheetName val="131"/>
      <sheetName val="331"/>
      <sheetName val="131-2 (2)"/>
      <sheetName val="ke muaTB"/>
      <sheetName val="THCP-HD4"/>
      <sheetName val="bcqt"/>
      <sheetName val="10000000"/>
      <sheetName val="km345+400-km345+500 (6'-"/>
      <sheetName val="DT"/>
      <sheetName val="CP"/>
      <sheetName val="BCT6"/>
      <sheetName val="bk1"/>
      <sheetName val="nk1"/>
      <sheetName val="TK133"/>
      <sheetName val="TK 136"/>
      <sheetName val="TK 138"/>
      <sheetName val="TK141"/>
      <sheetName val="TK142"/>
      <sheetName val="BK3"/>
      <sheetName val="BPBNVL"/>
      <sheetName val="TK 155"/>
      <sheetName val="TK211"/>
      <sheetName val="TK214"/>
      <sheetName val="BPBKH"/>
      <sheetName val="TK 331"/>
      <sheetName val="BPBTL"/>
      <sheetName val="TK335"/>
      <sheetName val="TK 336"/>
      <sheetName val="TK 338"/>
      <sheetName val="BK4"/>
      <sheetName val="BK5"/>
      <sheetName val="NK7 P1"/>
      <sheetName val="NK7 P2"/>
      <sheetName val="NK7 P3"/>
      <sheetName val="NKCT 8"/>
      <sheetName val="BCDPS"/>
      <sheetName val="T9"/>
      <sheetName val="T6"/>
      <sheetName val="T3"/>
      <sheetName val="T10"/>
      <sheetName val="T2"/>
      <sheetName val="tuၡn"/>
      <sheetName val="thong bao"/>
      <sheetName val="duyet gia"/>
      <sheetName val="so do"/>
      <sheetName val="GDMN.1"/>
      <sheetName val="GDMN.2"/>
      <sheetName val="GDMN.3"/>
      <sheetName val="GDMN.4"/>
      <sheetName val="GDMN.5"/>
      <sheetName val="GDTH.1"/>
      <sheetName val="GDTH.2"/>
      <sheetName val="GDTH.3"/>
      <sheetName val="GDTH.4"/>
      <sheetName val="GDTH.5"/>
      <sheetName val="THCS.1"/>
      <sheetName val="THCS.2"/>
      <sheetName val="THCS.3"/>
      <sheetName val="THCS.4"/>
      <sheetName val="THCS.5"/>
      <sheetName val="THCS.6"/>
      <sheetName val="THPT.1"/>
      <sheetName val="THPT.2"/>
      <sheetName val="THPT.3"/>
      <sheetName val="THPT.4"/>
      <sheetName val="THPT.5"/>
      <sheetName val="THPT.6"/>
      <sheetName val="DH,CD,THCN.1"/>
      <sheetName val="DH,CD,THCN.2"/>
      <sheetName val="DH,CD,THCN.3"/>
      <sheetName val="GDKCQ.1"/>
      <sheetName val="GDKCQ.2"/>
      <sheetName val="TAICHINH"/>
      <sheetName val="Du toan"/>
      <sheetName val="Phan tich vat tu"/>
      <sheetName val="Tong hop vat tu"/>
      <sheetName val="Tong hop gia"/>
      <sheetName val="Tro giup"/>
      <sheetName val="Nhan cong"/>
      <sheetName val="May thi cong"/>
      <sheetName val="Chi phi chung"/>
      <sheetName val="Config"/>
      <sheetName val="mau c47"/>
      <sheetName val="Thang 1"/>
      <sheetName val="Thang 10"/>
      <sheetName val="km337+136-ki337-350"/>
      <sheetName val="Co quan TCT"/>
      <sheetName val="BOT"/>
      <sheetName val="BOT (PA chon)"/>
      <sheetName val="Yaly &amp; Ri Ninh"/>
      <sheetName val="Thuy dien Na Loi"/>
      <sheetName val="bang so sanh tong hop"/>
      <sheetName val="bang so sanh tong hop (ty le)"/>
      <sheetName val="thu nhap binh quan (2)"/>
      <sheetName val="dang huong"/>
      <sheetName val="phuong an 1"/>
      <sheetName val="phuong an 1 (2)"/>
      <sheetName val="phuong an2"/>
      <sheetName val="tong hop BQ"/>
      <sheetName val="Binhquan3"/>
      <sheetName val="tong hop BQ-1"/>
      <sheetName val="phuong an chon"/>
      <sheetName val="bang so sanh tong hop ( PA chon"/>
      <sheetName val="dang ap dung"/>
      <sheetName val="bang tong hop (dang huong)"/>
      <sheetName val="A1"/>
      <sheetName val="A3"/>
      <sheetName val="SD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efreshError="1"/>
      <sheetData sheetId="286" refreshError="1"/>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refreshError="1"/>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refreshError="1"/>
      <sheetData sheetId="426"/>
      <sheetData sheetId="427"/>
      <sheetData sheetId="428"/>
      <sheetData sheetId="429"/>
      <sheetData sheetId="430"/>
      <sheetData sheetId="431" refreshError="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refreshError="1"/>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refreshError="1"/>
      <sheetData sheetId="640"/>
      <sheetData sheetId="641"/>
      <sheetData sheetId="642"/>
      <sheetData sheetId="643" refreshError="1"/>
      <sheetData sheetId="644" refreshError="1"/>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refreshError="1"/>
      <sheetData sheetId="667" refreshError="1"/>
      <sheetData sheetId="668"/>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s>
    <sheetDataSet>
      <sheetData sheetId="0"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itiet"/>
    </sheetNames>
    <sheetDataSet>
      <sheetData sheetId="0"/>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DESB"/>
      <sheetName val="Sheet1"/>
      <sheetName val="Sheet2"/>
      <sheetName val="XD"/>
      <sheetName val="XXXXXXXX"/>
      <sheetName val="XXXXXXXXXXXX"/>
      <sheetName val="00000000"/>
      <sheetName val="10000000"/>
      <sheetName val="XL4Poppy"/>
    </sheetNames>
    <sheetDataSet>
      <sheetData sheetId="0" refreshError="1">
        <row r="136">
          <cell r="D136">
            <v>0.6332000000000001</v>
          </cell>
        </row>
        <row r="543">
          <cell r="D543">
            <v>98.7</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GTRA"/>
      <sheetName val="BANGTINH"/>
      <sheetName val="Tinh Qmax"/>
      <sheetName val="Hinh thai"/>
      <sheetName val="TonghopHT"/>
      <sheetName val="Khau do Kasin"/>
      <sheetName val="Langchanh Q2%"/>
      <sheetName val="Tra K"/>
      <sheetName val="b_ tra"/>
      <sheetName val="3MN H2%"/>
      <sheetName val="Khau do cau nho"/>
      <sheetName val="Tinh Qmax (Xoko)"/>
      <sheetName val="H~Q~V"/>
      <sheetName val="GVL"/>
      <sheetName val="T1"/>
      <sheetName val="T2"/>
      <sheetName val="T3"/>
      <sheetName val="T4"/>
      <sheetName val="T5"/>
      <sheetName val="T6"/>
      <sheetName val="T7"/>
      <sheetName val="T8"/>
      <sheetName val="T9"/>
      <sheetName val="T10"/>
      <sheetName val="T11"/>
      <sheetName val="T12"/>
      <sheetName val="111"/>
      <sheetName val="112"/>
      <sheetName val="NK"/>
      <sheetName val="XK"/>
      <sheetName val="144"/>
      <sheetName val="CTG.SO"/>
      <sheetName val="331"/>
      <sheetName val="KHTSCD"/>
      <sheetName val="SP.Sinh"/>
      <sheetName val="VH C.Viet"/>
      <sheetName val="Xa thanh"/>
      <sheetName val="Sheet4"/>
      <sheetName val="Sheet1"/>
      <sheetName val="Sheet3"/>
      <sheetName val="XL4Test5"/>
      <sheetName val="Thuc thanh"/>
      <sheetName val="Tra_bang"/>
      <sheetName val="Truot_nen"/>
      <sheetName val="MTL$-INTER"/>
      <sheetName val="Chi tiet VL-NC-MTC"/>
      <sheetName val="Tra_x0000_K"/>
      <sheetName val="dtxl"/>
      <sheetName val="Khau do cau(nho"/>
      <sheetName val="Du_lieu"/>
      <sheetName val="Tra?K"/>
      <sheetName val="Tra"/>
      <sheetName val="Jhau do Kasin"/>
      <sheetName val="hinhhoc"/>
      <sheetName val="Tinh_Qmax"/>
      <sheetName val="Hinh_thai"/>
      <sheetName val="Khau_do_Kasin"/>
      <sheetName val="Langchanh_Q2%"/>
      <sheetName val="Tra_K"/>
      <sheetName val="b__tra"/>
      <sheetName val="3MN_H2%"/>
      <sheetName val="Khau_do_cau_nho"/>
      <sheetName val="Tinh_Qmax_(Xoko)"/>
      <sheetName val="CTG_SO"/>
      <sheetName val="SP_Sinh"/>
      <sheetName val="VH_C_Viet"/>
      <sheetName val="Xa_thanh"/>
      <sheetName val="Thuc_thanh"/>
      <sheetName val="Chi_tiet_VL-NC-MTC"/>
      <sheetName val="MTO REV.0"/>
      <sheetName val="PEDESB"/>
      <sheetName val="tra-vat-lieu"/>
      <sheetName val="Sh%et1"/>
    </sheetNames>
    <sheetDataSet>
      <sheetData sheetId="0" refreshError="1">
        <row r="122">
          <cell r="B122">
            <v>0.02</v>
          </cell>
          <cell r="C122">
            <v>0.95</v>
          </cell>
          <cell r="E122">
            <v>75</v>
          </cell>
          <cell r="F122">
            <v>0.6</v>
          </cell>
          <cell r="G122">
            <v>1.1000000000000001</v>
          </cell>
        </row>
        <row r="123">
          <cell r="B123">
            <v>0.04</v>
          </cell>
          <cell r="C123">
            <v>0.93</v>
          </cell>
          <cell r="E123">
            <v>90</v>
          </cell>
          <cell r="F123">
            <v>0.9</v>
          </cell>
          <cell r="G123">
            <v>1.6</v>
          </cell>
        </row>
        <row r="124">
          <cell r="B124">
            <v>0.06</v>
          </cell>
          <cell r="C124">
            <v>0.92</v>
          </cell>
          <cell r="E124">
            <v>100</v>
          </cell>
          <cell r="F124">
            <v>1.2</v>
          </cell>
          <cell r="G124">
            <v>2.2000000000000002</v>
          </cell>
        </row>
        <row r="125">
          <cell r="B125">
            <v>0.08</v>
          </cell>
          <cell r="C125">
            <v>0.91</v>
          </cell>
          <cell r="E125">
            <v>125</v>
          </cell>
          <cell r="F125">
            <v>2</v>
          </cell>
          <cell r="G125">
            <v>3.9</v>
          </cell>
        </row>
        <row r="126">
          <cell r="B126">
            <v>0.1</v>
          </cell>
          <cell r="C126">
            <v>0.9</v>
          </cell>
          <cell r="E126">
            <v>150</v>
          </cell>
          <cell r="F126">
            <v>3.3</v>
          </cell>
          <cell r="G126">
            <v>6.1</v>
          </cell>
        </row>
        <row r="127">
          <cell r="B127">
            <v>0.10100000000000001</v>
          </cell>
          <cell r="C127">
            <v>0.88</v>
          </cell>
          <cell r="E127">
            <v>175</v>
          </cell>
          <cell r="F127">
            <v>4.8</v>
          </cell>
          <cell r="G127">
            <v>8.5</v>
          </cell>
        </row>
        <row r="128">
          <cell r="B128">
            <v>1</v>
          </cell>
          <cell r="C128">
            <v>0.85</v>
          </cell>
          <cell r="E128">
            <v>200</v>
          </cell>
          <cell r="F128">
            <v>6.7</v>
          </cell>
          <cell r="G128">
            <v>12</v>
          </cell>
        </row>
        <row r="129">
          <cell r="B129">
            <v>2</v>
          </cell>
          <cell r="C129">
            <v>0.8</v>
          </cell>
        </row>
        <row r="130">
          <cell r="B130">
            <v>10</v>
          </cell>
          <cell r="C130">
            <v>0.8</v>
          </cell>
        </row>
        <row r="131">
          <cell r="B131">
            <v>10.01</v>
          </cell>
          <cell r="C131">
            <v>0.75</v>
          </cell>
        </row>
        <row r="132">
          <cell r="B132">
            <v>100</v>
          </cell>
          <cell r="C132">
            <v>0.73</v>
          </cell>
        </row>
        <row r="133">
          <cell r="B133">
            <v>200</v>
          </cell>
          <cell r="C133">
            <v>0.7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refreshError="1"/>
      <sheetData sheetId="52" refreshError="1"/>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ucap"/>
      <sheetName val="nen"/>
      <sheetName val="mat"/>
      <sheetName val="atgt"/>
      <sheetName val="cong"/>
      <sheetName val="vua"/>
      <sheetName val="gvl"/>
      <sheetName val="dtoan"/>
      <sheetName val="dtxl-duong"/>
      <sheetName val="gtxl-duong(11m)"/>
      <sheetName val="gtxl-cau"/>
      <sheetName val="cpkhac-Bm=11m"/>
      <sheetName val="thkphi-Bm=11m"/>
      <sheetName val="gpmb"/>
      <sheetName val="Sheet1"/>
      <sheetName val="dap"/>
      <sheetName val="XL4Poppy"/>
      <sheetName val="Congty"/>
      <sheetName val="VPPN"/>
      <sheetName val="XN74"/>
      <sheetName val="XN54"/>
      <sheetName val="XN33"/>
      <sheetName val="NK96"/>
      <sheetName val="XL4Test5"/>
      <sheetName val="C.noTX01"/>
      <sheetName val="Sheet2"/>
      <sheetName val="Chart1"/>
      <sheetName val="T.HopCNo"/>
      <sheetName val="THCNoATrung"/>
      <sheetName val="Sheet6"/>
      <sheetName val="BaocaoC.No2"/>
      <sheetName val="BaocaoC.noHopC.ty"/>
      <sheetName val="THAtraQuy"/>
      <sheetName val="No Ca.N"/>
      <sheetName val="C.tiêt C.ty"/>
      <sheetName val="CN.TCT03"/>
      <sheetName val="CN kho đoi"/>
      <sheetName val="T.Hop CN"/>
      <sheetName val="CTHTchưa TTnộibộ"/>
      <sheetName val="CN2004 Nộp TCT"/>
      <sheetName val="CN TCT04"/>
      <sheetName val="XXXXXXXX"/>
      <sheetName val="solieu"/>
      <sheetName val="VL"/>
      <sheetName val="PLV"/>
      <sheetName val="Dongia"/>
      <sheetName val="DTCTtaluy"/>
      <sheetName val="KLDGTT&lt;120%"/>
      <sheetName val="PL2"/>
      <sheetName val="DTnen"/>
      <sheetName val="PL"/>
      <sheetName val="TH"/>
      <sheetName val="THKL nghiemthu"/>
      <sheetName val="DTCTtaluy (2)"/>
      <sheetName val="KLDGTT&lt;120% (2)"/>
      <sheetName val="TH (2)"/>
      <sheetName val="XXXXXXX0"/>
      <sheetName val="00000000"/>
      <sheetName val="10000000"/>
      <sheetName val="XXXXXXX1"/>
      <sheetName val="20000000"/>
      <sheetName val="30000000"/>
      <sheetName val="gtxl-duone(11m)"/>
      <sheetName val="tong hop"/>
      <sheetName val="phan tich DG"/>
      <sheetName val="gia vat lieu"/>
      <sheetName val="gia xe may"/>
      <sheetName val="gia nhan cong"/>
      <sheetName val="ChiTiet"/>
      <sheetName val="Don-Gia"/>
      <sheetName val="Nhan-cong"/>
      <sheetName val="May"/>
      <sheetName val="VatLieu"/>
      <sheetName val="Thanh-Toan"/>
      <sheetName val="KLCong"/>
      <sheetName val="Sheet12"/>
      <sheetName val="Sheet13"/>
      <sheetName val="Sheet14"/>
      <sheetName val="Sheet15"/>
      <sheetName val="Sheet16"/>
      <sheetName val="gtxl-duoîe(11m)"/>
      <sheetName val="'pmb"/>
      <sheetName val="DTCT"/>
      <sheetName val="B2.3"/>
      <sheetName val="CL XD"/>
      <sheetName val="THop"/>
      <sheetName val="CT"/>
      <sheetName val="TienLuong"/>
      <sheetName val="C47-456"/>
      <sheetName val="C46"/>
      <sheetName val="C47-PII"/>
      <sheetName val="Tminh-DT"/>
      <sheetName val="CONG-TDT"/>
      <sheetName val="Cphi-KHAC"/>
      <sheetName val="Du toan (2)"/>
      <sheetName val="Du toan"/>
      <sheetName val="Phan tich vat tu"/>
      <sheetName val="Tong hop vat tu"/>
      <sheetName val="Gia tri vat tu"/>
      <sheetName val="Chenh lech vat tu"/>
      <sheetName val="CLVT_TINH"/>
      <sheetName val="cuoc"/>
      <sheetName val="Du thau"/>
      <sheetName val="Don gia chi tiet"/>
      <sheetName val="THKP_CAU"/>
      <sheetName val="Tu van Thiet ke"/>
      <sheetName val="Tien do thi cong"/>
      <sheetName val="Bia du toan"/>
      <sheetName val="Tro giup"/>
      <sheetName val="CP-TV-CAU"/>
      <sheetName val="Config"/>
      <sheetName val="TH-DTXL-luu"/>
      <sheetName val="dieu-phoi-dat-G1"/>
      <sheetName val="TH-DTXL-G1"/>
      <sheetName val="CPXD-TT-04-G1"/>
      <sheetName val="DTCT-G1"/>
      <sheetName val="PTDG-mat"/>
      <sheetName val="PTDG-nen"/>
      <sheetName val="PTDG-ATGT"/>
      <sheetName val="PTDG-cong"/>
      <sheetName val="DGNCII"/>
      <sheetName val="DGNCIII"/>
      <sheetName val="gvt"/>
      <sheetName val="He-so"/>
      <sheetName val="gia-ca-may"/>
      <sheetName val="40000000"/>
      <sheetName val="50000000"/>
      <sheetName val="60000000"/>
      <sheetName val="70000000"/>
      <sheetName val="80000000"/>
      <sheetName val="90000000"/>
      <sheetName val="["/>
      <sheetName val="Sheet3"/>
      <sheetName val=""/>
      <sheetName val="tkkt-ql38-1-g-2"/>
      <sheetName val="pt0-1"/>
      <sheetName val="kp0-1"/>
      <sheetName val="0-1"/>
      <sheetName val="pt2-3"/>
      <sheetName val="thkp2-3"/>
      <sheetName val="clvl"/>
      <sheetName val="2-3"/>
      <sheetName val="cl1-2"/>
      <sheetName val="thkp1-2"/>
      <sheetName val="clvl1-2"/>
      <sheetName val="1-2"/>
      <sheetName val="C.t)êt C.ty"/>
      <sheetName val="Thuc thanh"/>
      <sheetName val="tra-vat-lieu"/>
      <sheetName val="T.HDÔ CN"/>
      <sheetName val="TH_DTXL_luu"/>
      <sheetName val="MTO REV.0"/>
      <sheetName val="DCNCII"/>
      <sheetName val="PEDESB"/>
      <sheetName val="_x0001_Y_x0000__x0004__x0000__x0000__x0000__x0001_Y_x0000__x0004__x0000__x0000__x0000__x0001_Y_x0000__x0004__x0000__x0000__x0000__x0001_Y_x0000__x0004__x0000__x0000__x0000_"/>
      <sheetName val="_x0001_Y_x0000__x0004__x0000__x0000__x0000__x0001_Y_x0000__x0004__x0000__x0000__x0000__x0001_Y_x0000__x0004__x0000__x0000__x0000_ _x0001_Y_x0000__x0004__x0000__x0000__x0000_"/>
      <sheetName val="_x0001_Y_x0000__x0004__x0000__x0000__x0000_ª_x0001_Y_x0000__x0004__x0000__x0000__x0000_«_x0001_Y_x0000__x0004__x0000__x0000__x0000_¬_x0001_Y_x0000__x0004__x0000__x0000__x0000_"/>
      <sheetName val="_x0001_Y_x0000__x0004__x0000__x0000__x0000_¶_x0001_Y_x0000__x0004__x0000__x0000__x0000_·_x0001_Y_x0000__x0004__x0000__x0000__x0000_¸_x0001_Y_x0000__x0004__x0000__x0000__x0000_"/>
      <sheetName val="_x0001_Y_x0000__x0004__x0000__x0000__x0000_Â_x0001_Y_x0000__x0004__x0000__x0000__x0000_Ã_x0001_Y_x0000__x0004__x0000__x0000__x0000_Ä_x0001_Y_x0000__x0004__x0000__x0000__x0000_"/>
      <sheetName val="CN kho doi"/>
      <sheetName val="CTHTchua TTn?ib?"/>
      <sheetName val="CN2004 N?p TCT"/>
      <sheetName val="dtxl-du_x0000_n_x0000_"/>
      <sheetName val="TN"/>
      <sheetName val="ND"/>
      <sheetName val="_x0000__x0004__x0000__x0000__x0000__x0001_Y_x0000__x0004__x0000__x0000__x0000__x0001_Y_x0000__x0004__x0000__x0000__x0000__x0001_Y_x0000__x0004__x0000__x0000__x0000__x0001_"/>
      <sheetName val="_x0000__x0004__x0000__x0000__x0000_¥_x0001_Y_x0000__x0004__x0000__x0000__x0000_¦_x0001_Y_x0000__x0004__x0000__x0000__x0000_§_x0001_Y_x0000__x0004__x0000__x0000__x0000_¨_x0001_"/>
      <sheetName val="_x0000__x0004__x0000__x0000__x0000_±_x0001_Y_x0000__x0004__x0000__x0000__x0000_²_x0001_Y_x0000__x0004__x0000__x0000__x0000_³_x0001_Y_x0000__x0004__x0000__x0000__x0000_´_x0001_"/>
      <sheetName val="_x0000__x0004__x0000__x0000__x0000_½_x0001_Y_x0000__x0004__x0000__x0000__x0000_¾_x0001_Y_x0000__x0004__x0000__x0000__x0000_¿_x0001_Y_x0000__x0004__x0000__x0000__x0000_À_x0001_"/>
      <sheetName val="_x0000__x0004__x0000__x0000__x0000_É_x0001_Y_x0000__x0004__x0000__x0000__x0000_Ê_x0001_Y_x0000__x0004__x0000__x0000__x0000_Ë_x0001_Y_x0000__x0004__x0000__x0000__x0000_Ì_x0001_"/>
      <sheetName val="btra"/>
      <sheetName val="chitimc"/>
      <sheetName val="T1-05"/>
      <sheetName val="T2-05"/>
      <sheetName val="T3-05"/>
      <sheetName val="T4-05"/>
      <sheetName val="T5-05"/>
      <sheetName val="T6-05"/>
      <sheetName val="T7-05"/>
      <sheetName val="T8-05"/>
      <sheetName val="T9-05"/>
      <sheetName val="T10-05"/>
      <sheetName val="T11-05"/>
      <sheetName val="T12-05"/>
      <sheetName val="Tra_bang"/>
      <sheetName val="BANGTRA"/>
      <sheetName val="gtxl-euone(11m)"/>
      <sheetName val="_x0001_Y_x0000__x0004__x0000__x0000__x0000_’_x0001_Y_x0000__x0004__x0000__x0000__x0000_“_x0001_Y_x0000__x0004__x0000__x0000__x0000_”_x0001_Y_x0000__x0004__x0000__x0000__x0000_"/>
      <sheetName val="_x0001_Y_x0000__x0004__x0000__x0000__x0000_ž_x0001_Y_x0000__x0004__x0000__x0000__x0000_Ÿ_x0001_Y_x0000__x0004__x0000__x0000__x0000_ _x0001_Y_x0000__x0004__x0000__x0000__x0000_"/>
      <sheetName val="1-2_x0000__x0000__x0000__x0000__x0000__x0000__x0000__x0000__x0000__x0000__x0000_냼η_x0000__x0004__x0000__x0000__x0000__x0000__x0000__x0000_钌έ_x0000__x0000__x0000__x0000__x0000_"/>
      <sheetName val="MTL$-INTER"/>
      <sheetName val="CN kho ðoi"/>
      <sheetName val="CTHTchýa TTn?ib?"/>
      <sheetName val="_x0001_Y_x0000__x0004__x0000__x0000__x0000_?_x0001_Y_x0000__x0004__x0000__x0000__x0000__x0001_Y_x0000__x0004__x0000__x0000__x0000_ _x0001_Y_x0000__x0004__x0000__x0000__x0000_"/>
      <sheetName val="뉃_x0000_Tchưa TTnộibộ"/>
      <sheetName val="V@PN"/>
      <sheetName val="CTHTc(u_x0000_ _x0000_T*?ib?"/>
      <sheetName val="t02"/>
      <sheetName val="BaoVe"/>
      <sheetName val="Tr Cay"/>
      <sheetName val="T071"/>
      <sheetName val="TRONG CAY T8 (2)"/>
      <sheetName val="_x0001_Y?_x0004_???_x0001_Y?_x0004_???_x0001_Y?_x0004_???_x0001_Y?_x0004_???"/>
      <sheetName val="_x0001_Y?_x0004_???_x0001_Y?_x0004_???_x0001_Y?_x0004_??? _x0001_Y?_x0004_???"/>
      <sheetName val="_x0001_Y?_x0004_???ª_x0001_Y?_x0004_???«_x0001_Y?_x0004_???¬_x0001_Y?_x0004_???"/>
      <sheetName val="_x0001_Y?_x0004_???¶_x0001_Y?_x0004_???·_x0001_Y?_x0004_???¸_x0001_Y?_x0004_???"/>
      <sheetName val="_x0001_Y?_x0004_???Â_x0001_Y?_x0004_???Ã_x0001_Y?_x0004_???Ä_x0001_Y?_x0004_???"/>
      <sheetName val="dtxl-du?n?"/>
      <sheetName val="CN Tl￸04"/>
      <sheetName val="BaocaoC.noHopC."/>
      <sheetName val="KLDG_x0014_T&lt;120% (2)"/>
      <sheetName val="_x0018_XXXXXX0"/>
      <sheetName val="N/ Ca.N"/>
      <sheetName val="CTHTchưa TTn᳙ibộ"/>
      <sheetName val="?_x0004_???_x0001_Y?_x0004_???_x0001_Y?_x0004_???_x0001_Y?_x0004_???_x0001_"/>
      <sheetName val="?_x0004_???¥_x0001_Y?_x0004_???¦_x0001_Y?_x0004_???§_x0001_Y?_x0004_???¨_x0001_"/>
      <sheetName val="?_x0004_???±_x0001_Y?_x0004_???²_x0001_Y?_x0004_???³_x0001_Y?_x0004_???´_x0001_"/>
      <sheetName val="?_x0004_???½_x0001_Y?_x0004_???¾_x0001_Y?_x0004_???¿_x0001_Y?_x0004_???À_x0001_"/>
      <sheetName val="?_x0004_???É_x0001_Y?_x0004_???Ê_x0001_Y?_x0004_???Ë_x0001_Y?_x0004_???Ì_x0001_"/>
      <sheetName val="_x0001_Y_x0000__x0004__x0000__x0001_Y_x0000__x0004__x0000__x0001_Y_x0000__x0004__x0000__x0001_Y_x0000__x0004__x0000__x0001_Y_x0000__x0004__x0000__x0001_"/>
      <sheetName val="_x0001_Y_x0000__x0004__x0000__x0001_Y_x0000__x0004__x0000__x0001_Y_x0000__x0004__x0000_ _x0001_Y_x0000__x0004__x0000_¡_x0001_Y_x0000__x0004__x0000_¢_x0001_"/>
      <sheetName val="_x0001_Y_x0000__x0004__x0000_ª_x0001_Y_x0000__x0004__x0000_«_x0001_Y_x0000__x0004__x0000_¬_x0001_Y_x0000__x0004__x0000_­_x0001_Y_x0000__x0004__x0000_®_x0001_"/>
      <sheetName val="_x0001_Y_x0000__x0004__x0000_¶_x0001_Y_x0000__x0004__x0000_·_x0001_Y_x0000__x0004__x0000_¸_x0001_Y_x0000__x0004__x0000_¹_x0001_Y_x0000__x0004__x0000_º_x0001_"/>
      <sheetName val="_x0001_Y_x0000__x0004__x0000_Â_x0001_Y_x0000__x0004__x0000_Ã_x0001_Y_x0000__x0004__x0000_Ä_x0001_Y_x0000__x0004__x0000_Å_x0001_Y_x0000__x0004__x0000_Æ_x0001_"/>
      <sheetName val="dtxl-du"/>
      <sheetName val="_x0001_Y"/>
      <sheetName val="_pmb"/>
      <sheetName val="_"/>
      <sheetName val="CTHTchua TTn_ib_"/>
      <sheetName val="CN2004 N_p TCT"/>
      <sheetName val="giႀ￸nhan cong"/>
      <sheetName val="ATM"/>
      <sheetName val="BCA"/>
      <sheetName val="Anca"/>
      <sheetName val="TT Luong"/>
      <sheetName val="TTATM"/>
      <sheetName val="Duyet"/>
      <sheetName val="MTO REV.2(ARMOR)"/>
      <sheetName val="_x0001_Y?_x0004_???’_x0001_Y?_x0004_???“_x0001_Y?_x0004_???”_x0001_Y?_x0004_???"/>
      <sheetName val="_x0001_Y?_x0004_???ž_x0001_Y?_x0004_???Ÿ_x0001_Y?_x0004_??? _x0001_Y?_x0004_???"/>
      <sheetName val="VL????????"/>
      <sheetName val="DG "/>
      <sheetName val="CTHTchýa TTn_ib_"/>
      <sheetName val="뉃"/>
      <sheetName val="CTHTc(u"/>
      <sheetName val="_x0001_Y__x0004_____x0001_Y__x0004_____x0001_Y__x0004_____x0001_Y__x0004____"/>
      <sheetName val="_x0001_Y__x0004_____x0001_Y__x0004_____x0001_Y__x0004____ _x0001_Y__x0004____"/>
      <sheetName val="_x0001_Y__x0004____ª_x0001_Y__x0004____«_x0001_Y__x0004____¬_x0001_Y__x0004____"/>
      <sheetName val="_x0001_Y__x0004____¶_x0001_Y__x0004____·_x0001_Y__x0004____¸_x0001_Y__x0004____"/>
      <sheetName val="_x0001_Y__x0004____Â_x0001_Y__x0004____Ã_x0001_Y__x0004____Ä_x0001_Y__x0004____"/>
      <sheetName val="dtxl-du_n_"/>
      <sheetName val="N_ Ca.N"/>
      <sheetName val="__x0004_____x0001_Y__x0004_____x0001_Y__x0004_____x0001_Y__x0004_____x0001_"/>
      <sheetName val="__x0004____¥_x0001_Y__x0004____¦_x0001_Y__x0004____§_x0001_Y__x0004____¨_x0001_"/>
      <sheetName val="__x0004____±_x0001_Y__x0004____²_x0001_Y__x0004____³_x0001_Y__x0004____´_x0001_"/>
      <sheetName val="__x0004____½_x0001_Y__x0004____¾_x0001_Y__x0004____¿_x0001_Y__x0004____À_x0001_"/>
      <sheetName val="__x0004____É_x0001_Y__x0004____Ê_x0001_Y__x0004____Ë_x0001_Y__x0004____Ì_x0001_"/>
      <sheetName val="thdt"/>
      <sheetName val="ptvl0-1"/>
      <sheetName val="ptvl4-5"/>
      <sheetName val="4-5"/>
      <sheetName val="ptvl3-4"/>
      <sheetName val="3-4"/>
      <sheetName val="ptvl2-3"/>
      <sheetName val="vlcong"/>
      <sheetName val="ptvl1-2"/>
      <sheetName val="TSO_CHUNG"/>
      <sheetName val="_x0000__x0004__x0000__x0000__x0000_™_x0001_Y_x0000__x0004__x0000__x0000__x0000_š_x0001_Y_x0000__x0004__x0000__x0000__x0000_›_x0001_Y_x0000__x0004__x0000__x0000__x0000_œ_x0001_"/>
      <sheetName val="DTCTtÑuy"/>
      <sheetName val="_x0001_Y?_x0004_?_x0001_Y?_x0004_?_x0001_Y?_x0004_?_x0001_Y?_x0004_?_x0001_Y?_x0004_?_x0001_"/>
      <sheetName val="_x0001_Y?_x0004_?_x0001_Y?_x0004_?_x0001_Y?_x0004_? _x0001_Y?_x0004_?¡_x0001_Y?_x0004_?¢_x0001_"/>
      <sheetName val="_x0001_Y?_x0004_?ª_x0001_Y?_x0004_?«_x0001_Y?_x0004_?¬_x0001_Y?_x0004_?­_x0001_Y?_x0004_?®_x0001_"/>
      <sheetName val="_x0001_Y?_x0004_?¶_x0001_Y?_x0004_?·_x0001_Y?_x0004_?¸_x0001_Y?_x0004_?¹_x0001_Y?_x0004_?º_x0001_"/>
      <sheetName val="_x0001_Y?_x0004_?Â_x0001_Y?_x0004_?Ã_x0001_Y?_x0004_?Ä_x0001_Y?_x0004_?Å_x0001_Y?_x0004_?Æ_x0001_"/>
      <sheetName val="CN Tl?04"/>
      <sheetName val="7_x0010_000000"/>
      <sheetName val="THKL_nghiemthu"/>
      <sheetName val="DTCTtaluy_(2)"/>
      <sheetName val="KLDGTT&lt;120%_(2)"/>
      <sheetName val="TH_(2)"/>
      <sheetName val="tong_hop"/>
      <sheetName val="phan_tich_DG"/>
      <sheetName val="gia_vat_lieu"/>
      <sheetName val="gia_xe_may"/>
      <sheetName val="gia_nhan_cong"/>
      <sheetName val="C_noTX01"/>
      <sheetName val="T_HopCNo"/>
      <sheetName val="BaocaoC_No2"/>
      <sheetName val="BaocaoC_noHopC_ty"/>
      <sheetName val="No_Ca_N"/>
      <sheetName val="C_tiêt_C_ty"/>
      <sheetName val="CN_TCT03"/>
      <sheetName val="CN_kho_đoi"/>
      <sheetName val="T_Hop_CN"/>
      <sheetName val="CTHTchưa_TTnộibộ"/>
      <sheetName val="CN2004_Nộp_TCT"/>
      <sheetName val="CN_TCT04"/>
      <sheetName val="B2_3"/>
      <sheetName val="CL_XD"/>
      <sheetName val="Du_toan_(2)"/>
      <sheetName val="Du_toan"/>
      <sheetName val="Phan_tich_vat_tu"/>
      <sheetName val="Tong_hop_vat_tu"/>
      <sheetName val="Gia_tri_vat_tu"/>
      <sheetName val="Chenh_lech_vat_tu"/>
      <sheetName val="Du_thau"/>
      <sheetName val="Don_gia_chi_tiet"/>
      <sheetName val="Tu_van_Thiet_ke"/>
      <sheetName val="Tien_do_thi_cong"/>
      <sheetName val="Bia_du_toan"/>
      <sheetName val="Tro_giup"/>
      <sheetName val="C_t)êt_C_ty"/>
      <sheetName val="Thuc_thanh"/>
      <sheetName val="YYYYYYYYYYY"/>
      <sheetName val="YYY Y¡Y¢Y£Y¤Y¥Y¦Y§Y¨"/>
      <sheetName val="YªY«Y¬Y­Y®Y¯Y°Y±Y²Y³Y´"/>
      <sheetName val="Y¶Y·Y¸Y¹YºY»Y¼Y½Y¾Y¿YÀ"/>
      <sheetName val="YÂYÃYÄYÅYÆYÇYÈYÉYÊYËYÌ"/>
      <sheetName val="CTHTc(u? ?T*?ib?"/>
      <sheetName val="TH_x000d_DTXL-luu"/>
      <sheetName val="CPXD-TT-04-G_x0011_"/>
      <sheetName val="DTCT_x000d_G1"/>
      <sheetName val="Tong KLBS"/>
      <sheetName val="_x0001_Y__x0004____’_x0001_Y__x0004____“_x0001_Y__x0004____”_x0001_Y__x0004____"/>
      <sheetName val="_x0001_Y__x0004____ž_x0001_Y__x0004____Ÿ_x0001_Y__x0004____ _x0001_Y__x0004____"/>
      <sheetName val="VL________"/>
      <sheetName val="BaocanC.No2"/>
      <sheetName val="_x0001_Y?_x0004_????_x0001_Y?_x0004_???_x0001_Y?_x0004_??? _x0001_Y?_x0004_???"/>
      <sheetName val="뉃?Tchưa TTnộibộ"/>
      <sheetName val="1-2???????????냼η?_x0004_??????钌έ?????"/>
      <sheetName val="_x0001_Y_x0000__x0004__x0000_’_x0001_Y_x0000__x0004__x0000_“_x0001_Y_x0000__x0004__x0000_”_x0001_Y_x0000__x0004__x0000_•_x0001_Y_x0000__x0004__x0000_–_x0001_"/>
      <sheetName val="_x0001_Y_x0000__x0004__x0000_ž_x0001_Y_x0000__x0004__x0000_Ÿ_x0001_Y_x0000__x0004__x0000_ _x0001_Y_x0000__x0004__x0000_¡_x0001_Y_x0000__x0004__x0000_¢_x0001_"/>
      <sheetName val="_x0001_Y_x0000__x0004__x0000_¶_x0001_Y_x0004__x0000_·_x0001_Y_x0000__x0004__x0000_¸_x0001_Y_x0000__x0004__x0000_¹_x0001_Y_x0000__x0004__x0000_º_x0001_Y"/>
      <sheetName val="Thanh,Toan"/>
      <sheetName val="Sheet03"/>
      <sheetName val="gia x_x0000__x0000__x0000__x0000__x0000_"/>
      <sheetName val="Box-Girder"/>
      <sheetName val="ctTBA"/>
      <sheetName val="VapLieu"/>
      <sheetName val="BAOGTRA"/>
      <sheetName val="Truot_nen"/>
      <sheetName val="_x0001_Y_x0000__x0004__x0000__x0000__x0000_Â_x0001_X_x0000__x0004__x0000__x0000__x0000_Ã_x0001_Y_x0000__x0004__x0000__x0000__x0000_Ä_x0001_Y_x0000__x0004__x0000__x0000__x0000_"/>
      <sheetName val="BTHTchua TTn?ib?"/>
      <sheetName val="T_HDÔ_CN"/>
      <sheetName val="_x0001_Y?_x0004_?¶_x0001_Y_x0004_?·_x0001_Y?_x0004_?¸_x0001_Y?_x0004_?¹_x0001_Y?_x0004_?º_x0001_Y"/>
      <sheetName val="_x0001_Y?_x0004_?ª_x0001_Y?_x0004_?«_x0001_Y?_x0004_?¬_x0001_Y?_x0004_?­_x0001_Y_x0004_?®_x0001_"/>
      <sheetName val="_x0001_Y?_x0004_?’_x0001_Y?_x0004_?“_x0001_Y?_x0004_?”_x0001_Y?_x0004_?•_x0001_Y?_x0004_?–_x0001_"/>
      <sheetName val="_x0001_Y?_x0004_?ž_x0001_Y?_x0004_?Ÿ_x0001_Y?_x0004_? _x0001_Y?_x0004_?¡_x0001_Y?_x0004_?¢_x0001_"/>
      <sheetName val="?_x0004_???™_x0001_Y?_x0004_???š_x0001_Y?_x0004_???›_x0001_Y?_x0004_???œ_x0001_"/>
      <sheetName val="t-ql38-1-g-2.xls][_x0000__x0000__x0000__x0000__x0000__x0000__x0000__x0000__x0000__x0000__x0000_??"/>
      <sheetName val="Dữ liệu"/>
      <sheetName val="Khối lượng"/>
      <sheetName val="Dự toán"/>
      <sheetName val="Vật tư"/>
      <sheetName val="Phân tích"/>
      <sheetName val="&lt;Phân tích&gt;"/>
      <sheetName val="Kinh phí"/>
      <sheetName val="Thuyết minh"/>
      <sheetName val="Bìa HS"/>
      <sheetName val="Tiến độ"/>
      <sheetName val="_x0001_Y__x0004___x0001_Y__x0004___x0001_Y__x0004___x0001_Y__x0004___x0001_Y__x0004___x0001_"/>
      <sheetName val="_x0001_Y__x0004___x0001_Y__x0004___x0001_Y__x0004__ _x0001_Y__x0004__¡_x0001_Y__x0004__¢_x0001_"/>
      <sheetName val="_x0001_Y__x0004__ª_x0001_Y__x0004__«_x0001_Y__x0004__¬_x0001_Y__x0004__­_x0001_Y__x0004__®_x0001_"/>
      <sheetName val="_x0001_Y__x0004__¶_x0001_Y__x0004__·_x0001_Y__x0004__¸_x0001_Y__x0004__¹_x0001_Y__x0004__º_x0001_"/>
      <sheetName val="_x0001_Y__x0004__Â_x0001_Y__x0004__Ã_x0001_Y__x0004__Ä_x0001_Y__x0004__Å_x0001_Y__x0004__Æ_x0001_"/>
      <sheetName val="BTHTchua TTn_ib_"/>
      <sheetName val="CN Tl_04"/>
      <sheetName val="TH_x000a_DTXL-luu"/>
      <sheetName val="DTCT_x000a_G1"/>
      <sheetName val="t-ql38-1-g-2.xls][?????????????"/>
      <sheetName val="_x0004_?_x0001_Y?_x0004_?_x0001_Y?_x0004_?_x0001_Y?_x0004_?_x0001_"/>
      <sheetName val="_x0004_?¥_x0001_Y?_x0004_?¦_x0001_Y?_x0004_?§_x0001_Y?_x0004_?¨_x0001_"/>
      <sheetName val="_x0004_?±_x0001_Y?_x0004_?²_x0001_Y?_x0004_?³_x0001_Y?_x0004_?´_x0001_"/>
      <sheetName val="_x0004_?½_x0001_Y?_x0004_?¾_x0001_Y?_x0004_?¿_x0001_Y?_x0004_?À_x0001_"/>
      <sheetName val="_x0004_?É_x0001_Y?_x0004_?Ê_x0001_Y?_x0004_?Ë_x0001_Y?_x0004_?Ì_x0001_"/>
      <sheetName val="Tien do thi²_x0000__x0000_g"/>
      <sheetName val="tkku-ql38-1-g-2"/>
      <sheetName val="gi??nhan cong"/>
      <sheetName val="CN_kho_doi"/>
      <sheetName val="Soil"/>
      <sheetName val="_x0000__x0004__x0000__x0000__x0000__x0001_Y_x0000__x0004__x0000__x0000__x0000_?_x0001_Y_x0000__x0004__x0000__x0000__x0000__x0001_Y_x0000__x0004__x0000__x0000__x0000__x0001_"/>
      <sheetName val="gi__nhan cong"/>
      <sheetName val="CTHTc(u_ _T__ib_"/>
      <sheetName val="_x0001_Y__x0004______x0001_Y__x0004_____x0001_Y__x0004____ _x0001_Y__x0004____"/>
      <sheetName val="_x0004_"/>
      <sheetName val="_x0001_Y__x0004__¶_x0001_Y_x0004__·_x0001_Y__x0004__¸_x0001_Y__x0004__¹_x0001_Y__x0004__º_x0001_Y"/>
      <sheetName val="_x0001_Y?_x0004_?Â_x0001_Y?_x0004_?Ã_x0001_Y?_x0004_?Ä_x0001_Y?_x0004_?Å_x0001_Y?_x0004_Æ_x0001_"/>
      <sheetName val="CTHTchua_TTn?ib?"/>
      <sheetName val="CN2004_N?p_TCT"/>
      <sheetName val="heso"/>
      <sheetName val="gia x?????"/>
      <sheetName val="nhan cong"/>
      <sheetName val="_x0001_Y__x0004__Â_x0001_Y__x0004__Ã_x0001_Y__x0004__Ä_x0001_Y__x0004__Å_x0001_Y__x0004_Æ_x0001_"/>
      <sheetName val="90100000"/>
      <sheetName val="_x0001_Y__x0004__’_x0001_Y__x0004__“_x0001_Y__x0004__”_x0001_Y__x0004__•_x0001_Y__x0004__–_x0001_"/>
      <sheetName val="뉃_Tchưa TTnộibộ"/>
      <sheetName val="tra-vau-lieu"/>
      <sheetName val="ptvt"/>
      <sheetName val="MTO_REV_0"/>
      <sheetName val="_x0001_Y_x0000__x0004__x0000__x0000__x0000_?_x0001_Y_x0000__x0004__x0000__x0000__x0000_Ÿ_x0001_Y_x0000__x0004__x0000__x0000__x0000_ _x0001_Y_x0000__x0004__x0000__x0000__x0000_"/>
      <sheetName val="1-2_x0000__x0000__x0000__x0000__x0000__x0000__x0000__x0000__x0000__x0000__x0000_??_x0000__x0004__x0000__x0000__x0000__x0000__x0000__x0000_??_x0000__x0000__x0000__x0000__x0000_"/>
      <sheetName val="?_x0000_?Tchua TTn?ib?"/>
      <sheetName val="_x0000__x0004__x0000__x0000__x0000_±_x0001_X_x0000__x0004__x0000__x0000__x0000_²_x0001_Y_x0000__x0004__x0000__x0000__x0000_³_x0001_Y_x0000__x0004__x0000__x0000__x0000_´_x0001_"/>
      <sheetName val="_x0000__x0004__x0000__x0000__x0000_É_x0001_Y_x0000__x0004__x0000__x0000__x0000_Ê_x0001_X_x0000__x0004__x0000__x0000__x0000_Ë_x0001_Y_x0000__x0004__x0000__x0000__x0000_Ì_x0001_"/>
      <sheetName val="2_x0000__x0000_raQuy"/>
      <sheetName val="_x0001_Y__x0004__ª_x0001_Y__x0004__«_x0001_Y__x0004__¬_x0001_Y__x0004__­_x0001_Y_x0004__®_x0001_"/>
      <sheetName val="Tien do thi²??g"/>
      <sheetName val="1-2_x0000_냼η_x0000__x0004__x0000_钌έ_x0000_넬η_x0000__x0000__x0016_[tkkt-ql38-1-"/>
      <sheetName val="_x0000__x0004__x0000__x0000__x0000__x0001_Y_x0000__x0004__x0000__x0000__x0000__x0001_Y_x0000__x0004__x0000__x0000__x0000__x0001_࡙_x0000__x0004__x0000__x0000__x0000__x0001_"/>
      <sheetName val="[tkkt-ql38-1-g-2.xls][tkkt-ql38"/>
      <sheetName val="Confi_x0000_"/>
      <sheetName val="?_x0004_???½_x0001_Y?_x0004_???¾_x0001_Y?_x0004_??¿_x0001_Y?_x0004_???À_x0001_"/>
      <sheetName val="[tkkt-ql38-1-g-2.xls]N/ Ca.N"/>
      <sheetName val="1-2___________냼η__x0004_______钌έ_____"/>
      <sheetName val="CTHTc(u? T*?ib?"/>
      <sheetName val="__x0004____™_x0001_Y__x0004____š_x0001_Y__x0004____›_x0001_Y__x0004____œ_x0001_"/>
      <sheetName val="gtrinh"/>
      <sheetName val="Congty_x0000__x0000__x0000__x0000__x0000__x0000__x0000__x0000__x0000__x0000__x0009__x0000_좤ϭ_x0000__x0004__x0000__x0000__x0000__x0000__x0000__x0000_ꃰϭ"/>
      <sheetName val="????Y????Y????Y????"/>
      <sheetName val="????¥Y????¦Y????§Y????¨"/>
      <sheetName val="????±Y????²Y????³Y????´"/>
      <sheetName val="????½Y????¾Y????¿Y????À"/>
      <sheetName val="????ÉY????ÊY????ËY????Ì"/>
      <sheetName val="CTHTchua_TTn_ib_"/>
      <sheetName val="CN2004_N_p_TCT"/>
      <sheetName val="Y"/>
      <sheetName val="KLDGT&lt;120%_(2)"/>
      <sheetName val="XXXXXX0"/>
      <sheetName val="_x0001_Y__x0004__ž_x0001_Y__x0004__Ÿ_x0001_Y__x0004__ _x0001_Y__x0004__¡_x0001_Y__x0004__¢_x0001_"/>
      <sheetName val="_x0004___x0001_Y__x0004___x0001_Y__x0004___x0001_Y__x0004___x0001_"/>
      <sheetName val="N/_Ca_N"/>
    </sheetNames>
    <sheetDataSet>
      <sheetData sheetId="0"/>
      <sheetData sheetId="1"/>
      <sheetData sheetId="2"/>
      <sheetData sheetId="3"/>
      <sheetData sheetId="4"/>
      <sheetData sheetId="5"/>
      <sheetData sheetId="6" refreshError="1">
        <row r="59">
          <cell r="Q59">
            <v>2000</v>
          </cell>
        </row>
        <row r="63">
          <cell r="Q63">
            <v>3500</v>
          </cell>
        </row>
        <row r="67">
          <cell r="Q67">
            <v>7270</v>
          </cell>
        </row>
        <row r="69">
          <cell r="Q69">
            <v>60000</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sheetData sheetId="132"/>
      <sheetData sheetId="133"/>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refreshError="1"/>
      <sheetData sheetId="148" refreshError="1"/>
      <sheetData sheetId="149"/>
      <sheetData sheetId="150"/>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sheetData sheetId="187" refreshError="1"/>
      <sheetData sheetId="188" refreshError="1"/>
      <sheetData sheetId="189" refreshError="1"/>
      <sheetData sheetId="190" refreshError="1"/>
      <sheetData sheetId="191" refreshError="1"/>
      <sheetData sheetId="192" refreshError="1"/>
      <sheetData sheetId="193" refreshError="1"/>
      <sheetData sheetId="194"/>
      <sheetData sheetId="195"/>
      <sheetData sheetId="196" refreshError="1"/>
      <sheetData sheetId="197"/>
      <sheetData sheetId="198"/>
      <sheetData sheetId="199"/>
      <sheetData sheetId="200"/>
      <sheetData sheetId="201"/>
      <sheetData sheetId="202" refreshError="1"/>
      <sheetData sheetId="203" refreshError="1"/>
      <sheetData sheetId="204" refreshError="1"/>
      <sheetData sheetId="205" refreshError="1"/>
      <sheetData sheetId="206" refreshError="1"/>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sheetData sheetId="225"/>
      <sheetData sheetId="226" refreshError="1"/>
      <sheetData sheetId="227" refreshError="1"/>
      <sheetData sheetId="228" refreshError="1"/>
      <sheetData sheetId="229" refreshError="1"/>
      <sheetData sheetId="230"/>
      <sheetData sheetId="231"/>
      <sheetData sheetId="232"/>
      <sheetData sheetId="233"/>
      <sheetData sheetId="234"/>
      <sheetData sheetId="235"/>
      <sheetData sheetId="236"/>
      <sheetData sheetId="237" refreshError="1"/>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sheetData sheetId="251" refreshError="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refreshError="1"/>
      <sheetData sheetId="267" refreshError="1"/>
      <sheetData sheetId="268"/>
      <sheetData sheetId="269"/>
      <sheetData sheetId="270"/>
      <sheetData sheetId="271"/>
      <sheetData sheetId="272"/>
      <sheetData sheetId="273"/>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sheetData sheetId="327"/>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sheetData sheetId="349" refreshError="1"/>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sheetData sheetId="370"/>
      <sheetData sheetId="371"/>
      <sheetData sheetId="372"/>
      <sheetData sheetId="373"/>
      <sheetData sheetId="374"/>
      <sheetData sheetId="375"/>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refreshError="1"/>
      <sheetData sheetId="400" refreshError="1"/>
      <sheetData sheetId="401" refreshError="1"/>
      <sheetData sheetId="402" refreshError="1"/>
      <sheetData sheetId="403" refreshError="1"/>
      <sheetData sheetId="404"/>
      <sheetData sheetId="405" refreshError="1"/>
      <sheetData sheetId="406" refreshError="1"/>
      <sheetData sheetId="407"/>
      <sheetData sheetId="408" refreshError="1"/>
      <sheetData sheetId="409" refreshError="1"/>
      <sheetData sheetId="410" refreshError="1"/>
      <sheetData sheetId="411" refreshError="1"/>
      <sheetData sheetId="412"/>
      <sheetData sheetId="413" refreshError="1"/>
      <sheetData sheetId="414"/>
      <sheetData sheetId="415" refreshError="1"/>
      <sheetData sheetId="416" refreshError="1"/>
      <sheetData sheetId="417" refreshError="1"/>
      <sheetData sheetId="418"/>
      <sheetData sheetId="419"/>
      <sheetData sheetId="420"/>
      <sheetData sheetId="421"/>
      <sheetData sheetId="422"/>
      <sheetData sheetId="423"/>
      <sheetData sheetId="424"/>
      <sheetData sheetId="425"/>
      <sheetData sheetId="426"/>
      <sheetData sheetId="427"/>
      <sheetData sheetId="428" refreshError="1"/>
      <sheetData sheetId="429" refreshError="1"/>
      <sheetData sheetId="430"/>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iai trinh"/>
      <sheetName val="Du toan"/>
      <sheetName val="00000000"/>
      <sheetName val="10000000"/>
      <sheetName val="XL4Poppy"/>
      <sheetName val="[M560Hop luc.xls㮈10000000"/>
    </sheetNames>
    <sheetDataSet>
      <sheetData sheetId="0" refreshError="1">
        <row r="303">
          <cell r="E303">
            <v>2.0999999999999998E-2</v>
          </cell>
        </row>
      </sheetData>
      <sheetData sheetId="1" refreshError="1"/>
      <sheetData sheetId="2" refreshError="1"/>
      <sheetData sheetId="3" refreshError="1"/>
      <sheetData sheetId="4" refreshError="1"/>
      <sheetData sheetId="5"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8-TH_TNHC"/>
      <sheetName val="09-CT_TNHC"/>
      <sheetName val="DG-LAP66"/>
      <sheetName val="DG-TNHC-85"/>
      <sheetName val="DG_TNHC_85"/>
      <sheetName val="DONGIA"/>
      <sheetName val="bang tien luong"/>
      <sheetName val="bang_tien_luong"/>
      <sheetName val="Bearing Capacity"/>
    </sheetNames>
    <sheetDataSet>
      <sheetData sheetId="0" refreshError="1"/>
      <sheetData sheetId="1" refreshError="1"/>
      <sheetData sheetId="2" refreshError="1"/>
      <sheetData sheetId="3" refreshError="1">
        <row r="9">
          <cell r="A9" t="str">
            <v>TN 01.1101</v>
          </cell>
          <cell r="B9" t="str">
            <v>01.1101</v>
          </cell>
          <cell r="C9" t="str">
            <v>Coâng suaát maùy &lt;10KW</v>
          </cell>
          <cell r="D9" t="str">
            <v>maùy</v>
          </cell>
          <cell r="E9">
            <v>7373</v>
          </cell>
          <cell r="F9">
            <v>45748</v>
          </cell>
          <cell r="G9">
            <v>13607</v>
          </cell>
          <cell r="H9">
            <v>66728</v>
          </cell>
          <cell r="I9">
            <v>66727</v>
          </cell>
          <cell r="J9">
            <v>-1</v>
          </cell>
        </row>
        <row r="10">
          <cell r="A10" t="str">
            <v>TN 01.1102</v>
          </cell>
          <cell r="B10" t="str">
            <v>01.1102</v>
          </cell>
          <cell r="C10" t="str">
            <v>Coâng suaát maùy &lt;50KW</v>
          </cell>
          <cell r="D10" t="str">
            <v>maùy</v>
          </cell>
          <cell r="E10">
            <v>10749</v>
          </cell>
          <cell r="F10">
            <v>54898</v>
          </cell>
          <cell r="G10">
            <v>16328</v>
          </cell>
          <cell r="H10">
            <v>81975</v>
          </cell>
          <cell r="I10">
            <v>81975</v>
          </cell>
          <cell r="J10">
            <v>0</v>
          </cell>
        </row>
        <row r="11">
          <cell r="A11" t="str">
            <v>TN 01.1103</v>
          </cell>
          <cell r="B11" t="str">
            <v>01.1103</v>
          </cell>
          <cell r="C11" t="str">
            <v>Coâng suaát maùy &lt;100KW</v>
          </cell>
          <cell r="D11" t="str">
            <v>maùy</v>
          </cell>
          <cell r="E11">
            <v>14864</v>
          </cell>
          <cell r="F11">
            <v>65877</v>
          </cell>
          <cell r="G11">
            <v>19593</v>
          </cell>
          <cell r="H11">
            <v>100334</v>
          </cell>
          <cell r="I11">
            <v>100334</v>
          </cell>
          <cell r="J11">
            <v>0</v>
          </cell>
        </row>
        <row r="12">
          <cell r="A12" t="str">
            <v>TN 01.1104</v>
          </cell>
          <cell r="B12" t="str">
            <v>01.1104</v>
          </cell>
          <cell r="C12" t="str">
            <v>Coâng suaát maùy &lt;200KW</v>
          </cell>
          <cell r="D12" t="str">
            <v>maùy</v>
          </cell>
          <cell r="E12">
            <v>20044</v>
          </cell>
          <cell r="F12">
            <v>79053</v>
          </cell>
          <cell r="G12">
            <v>23512</v>
          </cell>
          <cell r="H12">
            <v>122609</v>
          </cell>
          <cell r="I12">
            <v>122608</v>
          </cell>
          <cell r="J12">
            <v>-1</v>
          </cell>
        </row>
        <row r="13">
          <cell r="B13" t="str">
            <v>01.1200 ÑOÄNG CÔ ÑIEÄN ÑOÀNG BOÄ U&lt;1000V</v>
          </cell>
        </row>
        <row r="14">
          <cell r="A14" t="str">
            <v>TN 01.1201</v>
          </cell>
          <cell r="B14" t="str">
            <v>01.1201</v>
          </cell>
          <cell r="C14" t="str">
            <v>Coâng suaát maùy &lt;10KW</v>
          </cell>
          <cell r="D14" t="str">
            <v>maùy</v>
          </cell>
          <cell r="E14">
            <v>5898</v>
          </cell>
          <cell r="F14">
            <v>36598</v>
          </cell>
          <cell r="G14">
            <v>10885</v>
          </cell>
          <cell r="H14">
            <v>53381</v>
          </cell>
          <cell r="I14">
            <v>53382</v>
          </cell>
          <cell r="J14">
            <v>1</v>
          </cell>
        </row>
        <row r="15">
          <cell r="A15" t="str">
            <v>TN 01.1202</v>
          </cell>
          <cell r="B15" t="str">
            <v>01.1202</v>
          </cell>
          <cell r="C15" t="str">
            <v>Coâng suaát maùy &lt;50KW</v>
          </cell>
          <cell r="D15" t="str">
            <v>maùy</v>
          </cell>
          <cell r="E15">
            <v>8599</v>
          </cell>
          <cell r="F15">
            <v>43918</v>
          </cell>
          <cell r="G15">
            <v>13062</v>
          </cell>
          <cell r="H15">
            <v>65579</v>
          </cell>
          <cell r="I15">
            <v>65580</v>
          </cell>
          <cell r="J15">
            <v>-1</v>
          </cell>
        </row>
        <row r="16">
          <cell r="A16" t="str">
            <v>TN 01.1203</v>
          </cell>
          <cell r="B16" t="str">
            <v>01.1203</v>
          </cell>
          <cell r="C16" t="str">
            <v>Coâng suaát maùy &lt;100KW</v>
          </cell>
          <cell r="D16" t="str">
            <v>maùy</v>
          </cell>
          <cell r="E16">
            <v>11891</v>
          </cell>
          <cell r="F16">
            <v>52702</v>
          </cell>
          <cell r="G16">
            <v>15675</v>
          </cell>
          <cell r="H16">
            <v>80268</v>
          </cell>
          <cell r="I16">
            <v>80267</v>
          </cell>
          <cell r="J16">
            <v>-1</v>
          </cell>
        </row>
        <row r="17">
          <cell r="A17" t="str">
            <v>TN 01.1204</v>
          </cell>
          <cell r="B17" t="str">
            <v>01.1204</v>
          </cell>
          <cell r="C17" t="str">
            <v>Coâng suaát maùy &lt;200KW</v>
          </cell>
          <cell r="D17" t="str">
            <v>maùy</v>
          </cell>
          <cell r="E17">
            <v>16035</v>
          </cell>
          <cell r="F17">
            <v>63242</v>
          </cell>
          <cell r="G17">
            <v>18810</v>
          </cell>
          <cell r="H17">
            <v>98087</v>
          </cell>
          <cell r="I17">
            <v>98087</v>
          </cell>
          <cell r="J17">
            <v>-1</v>
          </cell>
        </row>
        <row r="18">
          <cell r="B18" t="str">
            <v>01.2000 MAÙY BIEÁN AÙP LÖÏC</v>
          </cell>
        </row>
        <row r="19">
          <cell r="B19" t="str">
            <v>01.2000 MAÙY BIEÁN AÙP LÖÏC 66-500KV</v>
          </cell>
        </row>
        <row r="20">
          <cell r="A20" t="str">
            <v>TN 01.2101</v>
          </cell>
          <cell r="B20" t="str">
            <v>01.2101</v>
          </cell>
          <cell r="C20" t="str">
            <v>Maùy bieán aùp löïc 3 pha 66-220kV Loai &lt;100MVA</v>
          </cell>
          <cell r="D20" t="str">
            <v>maùy</v>
          </cell>
          <cell r="E20">
            <v>66008</v>
          </cell>
          <cell r="F20">
            <v>1162957</v>
          </cell>
          <cell r="G20">
            <v>1626389</v>
          </cell>
          <cell r="H20">
            <v>2855354</v>
          </cell>
          <cell r="I20">
            <v>2855354</v>
          </cell>
          <cell r="J20">
            <v>0</v>
          </cell>
        </row>
        <row r="21">
          <cell r="A21" t="str">
            <v>TN 01.2102</v>
          </cell>
          <cell r="B21" t="str">
            <v>01.2102</v>
          </cell>
          <cell r="C21" t="str">
            <v>Maùy bieán aùp löïc 3 pha 66-220kV Loai &gt;100MV A</v>
          </cell>
          <cell r="D21" t="str">
            <v>maùy</v>
          </cell>
          <cell r="E21">
            <v>73342</v>
          </cell>
          <cell r="F21">
            <v>1292174</v>
          </cell>
          <cell r="G21">
            <v>1807099</v>
          </cell>
          <cell r="H21">
            <v>3172615</v>
          </cell>
          <cell r="I21">
            <v>3172615</v>
          </cell>
          <cell r="J21">
            <v>0</v>
          </cell>
        </row>
        <row r="22">
          <cell r="A22" t="str">
            <v>TN 01.2103</v>
          </cell>
          <cell r="B22" t="str">
            <v>01.2103</v>
          </cell>
          <cell r="C22" t="str">
            <v>Maùy bieán aùp löïc 1 pha 220-500kV Loai &lt;100MVA</v>
          </cell>
          <cell r="D22" t="str">
            <v>maùy</v>
          </cell>
          <cell r="E22">
            <v>52288</v>
          </cell>
          <cell r="F22">
            <v>778549</v>
          </cell>
          <cell r="G22">
            <v>1296869</v>
          </cell>
          <cell r="H22">
            <v>2127706</v>
          </cell>
          <cell r="I22">
            <v>2127706</v>
          </cell>
          <cell r="J22">
            <v>0</v>
          </cell>
        </row>
        <row r="23">
          <cell r="A23" t="str">
            <v>TN 01.2104</v>
          </cell>
          <cell r="B23" t="str">
            <v>01.2104</v>
          </cell>
          <cell r="C23" t="str">
            <v>Maùy bieán aùp löïc 1 pha 220-500kV Loai &gt;100MVA</v>
          </cell>
          <cell r="D23" t="str">
            <v>maùy</v>
          </cell>
          <cell r="E23">
            <v>58098</v>
          </cell>
          <cell r="F23">
            <v>865054</v>
          </cell>
          <cell r="G23">
            <v>1440966</v>
          </cell>
          <cell r="H23">
            <v>2364118</v>
          </cell>
          <cell r="I23">
            <v>2364118</v>
          </cell>
          <cell r="J23">
            <v>0</v>
          </cell>
        </row>
        <row r="24">
          <cell r="B24" t="str">
            <v>01.2200 MAÙY BIEÁN AÙP U&lt;35KV</v>
          </cell>
          <cell r="J24">
            <v>0</v>
          </cell>
        </row>
        <row r="25">
          <cell r="B25" t="str">
            <v>01.2210 MAÙY BIEÁN AÙP 22-35KV</v>
          </cell>
          <cell r="J25">
            <v>0</v>
          </cell>
        </row>
        <row r="26">
          <cell r="A26" t="str">
            <v>TN 01.2211</v>
          </cell>
          <cell r="B26" t="str">
            <v>01.2211</v>
          </cell>
          <cell r="C26" t="str">
            <v>Maùy bieán aùp löïc 3 pha &lt;1MVA</v>
          </cell>
          <cell r="D26" t="str">
            <v>maùy</v>
          </cell>
          <cell r="E26">
            <v>25631</v>
          </cell>
          <cell r="F26">
            <v>159702</v>
          </cell>
          <cell r="G26">
            <v>95846</v>
          </cell>
          <cell r="H26">
            <v>281179</v>
          </cell>
          <cell r="I26">
            <v>281180</v>
          </cell>
          <cell r="J26">
            <v>1</v>
          </cell>
        </row>
        <row r="27">
          <cell r="A27" t="str">
            <v>TN 01.2212</v>
          </cell>
          <cell r="B27" t="str">
            <v>01.2212</v>
          </cell>
          <cell r="C27" t="str">
            <v>Maùy bieán aùp löïc 3 pha &gt;1MVA</v>
          </cell>
          <cell r="D27" t="str">
            <v>maùy</v>
          </cell>
          <cell r="E27">
            <v>28479</v>
          </cell>
          <cell r="F27">
            <v>177447</v>
          </cell>
          <cell r="G27">
            <v>106496</v>
          </cell>
          <cell r="H27">
            <v>312422</v>
          </cell>
          <cell r="I27">
            <v>312422</v>
          </cell>
          <cell r="J27">
            <v>0</v>
          </cell>
        </row>
        <row r="28">
          <cell r="A28" t="str">
            <v xml:space="preserve">TN 01.2213 </v>
          </cell>
          <cell r="B28" t="str">
            <v xml:space="preserve">01.2213 </v>
          </cell>
          <cell r="C28" t="str">
            <v>Maùy bieán aùp löïc 3 pha &lt;0,5MVA</v>
          </cell>
          <cell r="D28" t="str">
            <v>maùy</v>
          </cell>
          <cell r="E28">
            <v>23068</v>
          </cell>
          <cell r="F28">
            <v>143732</v>
          </cell>
          <cell r="G28">
            <v>86262</v>
          </cell>
          <cell r="H28">
            <v>253062</v>
          </cell>
          <cell r="I28">
            <v>253062</v>
          </cell>
          <cell r="J28">
            <v>0</v>
          </cell>
        </row>
        <row r="29">
          <cell r="B29" t="str">
            <v>01.2210 MAÙY BIEÁN AÙP 3-15KV</v>
          </cell>
          <cell r="H29">
            <v>0</v>
          </cell>
          <cell r="J29">
            <v>0</v>
          </cell>
        </row>
        <row r="30">
          <cell r="A30" t="str">
            <v xml:space="preserve">TN 01.2221 </v>
          </cell>
          <cell r="B30" t="str">
            <v xml:space="preserve">01.2221 </v>
          </cell>
          <cell r="C30" t="str">
            <v>Maùy bieán aùp löïc 3 pha &lt;1MVA</v>
          </cell>
          <cell r="D30" t="str">
            <v>maùy</v>
          </cell>
          <cell r="E30">
            <v>20638</v>
          </cell>
          <cell r="F30">
            <v>127762</v>
          </cell>
          <cell r="G30">
            <v>75174</v>
          </cell>
          <cell r="H30">
            <v>223574</v>
          </cell>
          <cell r="I30">
            <v>223574</v>
          </cell>
          <cell r="J30">
            <v>0</v>
          </cell>
        </row>
        <row r="31">
          <cell r="A31" t="str">
            <v>TN 01.2222</v>
          </cell>
          <cell r="B31" t="str">
            <v>01.2222</v>
          </cell>
          <cell r="C31" t="str">
            <v>Maùy bieán aùp löïc 3 pha &gt;1MVA</v>
          </cell>
          <cell r="D31" t="str">
            <v>maùy</v>
          </cell>
          <cell r="E31">
            <v>22932</v>
          </cell>
          <cell r="F31">
            <v>141958</v>
          </cell>
          <cell r="G31">
            <v>83526</v>
          </cell>
          <cell r="H31">
            <v>248416</v>
          </cell>
          <cell r="I31">
            <v>248415</v>
          </cell>
          <cell r="J31">
            <v>-1</v>
          </cell>
        </row>
        <row r="32">
          <cell r="A32" t="str">
            <v>TN 01.2223</v>
          </cell>
          <cell r="B32" t="str">
            <v>01.2223</v>
          </cell>
          <cell r="C32" t="str">
            <v>Maùy bieán aùp löïc 3 pha &lt;0,5MVA</v>
          </cell>
          <cell r="D32" t="str">
            <v>maùy</v>
          </cell>
          <cell r="E32">
            <v>18575</v>
          </cell>
          <cell r="F32">
            <v>114986</v>
          </cell>
          <cell r="G32">
            <v>67656</v>
          </cell>
          <cell r="H32">
            <v>201217</v>
          </cell>
          <cell r="I32">
            <v>201216</v>
          </cell>
          <cell r="J32">
            <v>-1</v>
          </cell>
        </row>
        <row r="33">
          <cell r="B33" t="str">
            <v>01.3000 MAÙY BIEÁN ÑIEÄN AÙP</v>
          </cell>
          <cell r="J33">
            <v>0</v>
          </cell>
        </row>
        <row r="34">
          <cell r="B34" t="str">
            <v>01.3100 MAÙY BIEÁN ÑIEÄN AÙP</v>
          </cell>
          <cell r="J34">
            <v>0</v>
          </cell>
        </row>
        <row r="35">
          <cell r="A35" t="str">
            <v>TN 01.3101</v>
          </cell>
          <cell r="B35" t="str">
            <v>01.3101</v>
          </cell>
          <cell r="C35" t="str">
            <v>Loaïi 66-110KV 1 pha</v>
          </cell>
          <cell r="D35" t="str">
            <v>maùy</v>
          </cell>
          <cell r="E35">
            <v>7392</v>
          </cell>
          <cell r="F35">
            <v>127762</v>
          </cell>
          <cell r="G35">
            <v>224836</v>
          </cell>
          <cell r="H35">
            <v>359990</v>
          </cell>
          <cell r="I35">
            <v>359989</v>
          </cell>
          <cell r="J35">
            <v>-1</v>
          </cell>
        </row>
        <row r="36">
          <cell r="A36" t="str">
            <v>TN 01.3102</v>
          </cell>
          <cell r="B36" t="str">
            <v>01.3102</v>
          </cell>
          <cell r="C36" t="str">
            <v>Loaïi 220KV 1 pha</v>
          </cell>
          <cell r="D36" t="str">
            <v>maùy</v>
          </cell>
          <cell r="E36">
            <v>9870</v>
          </cell>
          <cell r="F36">
            <v>159702</v>
          </cell>
          <cell r="G36">
            <v>249817</v>
          </cell>
          <cell r="H36">
            <v>419389</v>
          </cell>
          <cell r="I36">
            <v>418390</v>
          </cell>
          <cell r="J36">
            <v>-999</v>
          </cell>
        </row>
        <row r="37">
          <cell r="A37" t="str">
            <v>TN 01.3103</v>
          </cell>
          <cell r="B37" t="str">
            <v>01.3103</v>
          </cell>
          <cell r="C37" t="str">
            <v>Loaïi 500KV 1 pha</v>
          </cell>
          <cell r="D37" t="str">
            <v>maùy</v>
          </cell>
          <cell r="E37">
            <v>10644</v>
          </cell>
          <cell r="F37">
            <v>199628</v>
          </cell>
          <cell r="G37">
            <v>277575</v>
          </cell>
          <cell r="H37">
            <v>487847</v>
          </cell>
          <cell r="I37">
            <v>487847</v>
          </cell>
          <cell r="J37">
            <v>0</v>
          </cell>
        </row>
        <row r="38">
          <cell r="B38" t="str">
            <v>01.3100 BIEÁN ÑIEÄN AÙP CAÛM ÖÙNG 1 PHA, ÑIEÄN AÙP 66-500KV</v>
          </cell>
        </row>
        <row r="39">
          <cell r="A39" t="str">
            <v>TN 01.3201</v>
          </cell>
          <cell r="B39" t="str">
            <v>01.3201</v>
          </cell>
          <cell r="C39" t="str">
            <v>Loaïi 66-110KV 1 pha</v>
          </cell>
          <cell r="D39" t="str">
            <v>maùy</v>
          </cell>
          <cell r="E39">
            <v>7392</v>
          </cell>
          <cell r="F39">
            <v>127762</v>
          </cell>
          <cell r="G39">
            <v>97258</v>
          </cell>
          <cell r="H39">
            <v>232412</v>
          </cell>
          <cell r="I39">
            <v>232411</v>
          </cell>
          <cell r="J39">
            <v>-1</v>
          </cell>
        </row>
        <row r="40">
          <cell r="A40" t="str">
            <v>TN 01.3202</v>
          </cell>
          <cell r="B40" t="str">
            <v>01.3202</v>
          </cell>
          <cell r="C40" t="str">
            <v>Loaïi 220KV 1 pha</v>
          </cell>
          <cell r="D40" t="str">
            <v>maùy</v>
          </cell>
          <cell r="E40">
            <v>8870</v>
          </cell>
          <cell r="F40">
            <v>159702</v>
          </cell>
          <cell r="G40">
            <v>108064</v>
          </cell>
          <cell r="H40">
            <v>276636</v>
          </cell>
          <cell r="I40">
            <v>276630</v>
          </cell>
          <cell r="J40">
            <v>-6</v>
          </cell>
        </row>
        <row r="41">
          <cell r="A41" t="str">
            <v>TN 01.3203</v>
          </cell>
          <cell r="B41" t="str">
            <v>01.3203</v>
          </cell>
          <cell r="C41" t="str">
            <v>Loaïi 500KV 1 pha</v>
          </cell>
          <cell r="D41" t="str">
            <v>maùy</v>
          </cell>
          <cell r="E41">
            <v>10644</v>
          </cell>
          <cell r="F41">
            <v>199628</v>
          </cell>
          <cell r="G41">
            <v>120072</v>
          </cell>
          <cell r="H41">
            <v>330344</v>
          </cell>
          <cell r="I41">
            <v>330340</v>
          </cell>
          <cell r="J41">
            <v>-4</v>
          </cell>
        </row>
        <row r="42">
          <cell r="B42" t="str">
            <v>01.3100 BIEÁN ÑIEÄN AÙP CAÛM ÖÙNG 1 PHA, ÑIEÄN AÙP 3-35KV</v>
          </cell>
        </row>
        <row r="43">
          <cell r="A43" t="str">
            <v>TN 01.3301</v>
          </cell>
          <cell r="B43" t="str">
            <v>01.3301</v>
          </cell>
          <cell r="C43" t="str">
            <v>Loaïi 22-35KV 1 pha</v>
          </cell>
          <cell r="D43" t="str">
            <v>maùy</v>
          </cell>
          <cell r="E43">
            <v>5913</v>
          </cell>
          <cell r="F43">
            <v>79851</v>
          </cell>
          <cell r="G43">
            <v>97258</v>
          </cell>
          <cell r="H43">
            <v>183022</v>
          </cell>
          <cell r="I43">
            <v>183022</v>
          </cell>
          <cell r="J43">
            <v>0</v>
          </cell>
        </row>
        <row r="44">
          <cell r="A44" t="str">
            <v>TN 01.3302</v>
          </cell>
          <cell r="B44" t="str">
            <v>01.3302</v>
          </cell>
          <cell r="C44" t="str">
            <v>Loaïi 22-35KV 3 pha</v>
          </cell>
          <cell r="D44" t="str">
            <v>maùy</v>
          </cell>
          <cell r="E44">
            <v>8574</v>
          </cell>
          <cell r="F44">
            <v>119777</v>
          </cell>
          <cell r="G44">
            <v>108064</v>
          </cell>
          <cell r="H44">
            <v>236415</v>
          </cell>
          <cell r="I44">
            <v>236415</v>
          </cell>
          <cell r="J44">
            <v>0</v>
          </cell>
        </row>
        <row r="45">
          <cell r="A45" t="str">
            <v>TN 01.3303</v>
          </cell>
          <cell r="B45" t="str">
            <v>01.3303</v>
          </cell>
          <cell r="C45" t="str">
            <v>Loaïi 3-15KV 1 pha</v>
          </cell>
          <cell r="D45" t="str">
            <v>maùy</v>
          </cell>
          <cell r="E45">
            <v>4731</v>
          </cell>
          <cell r="F45">
            <v>71866</v>
          </cell>
          <cell r="G45">
            <v>87532</v>
          </cell>
          <cell r="H45">
            <v>164129</v>
          </cell>
          <cell r="I45">
            <v>164129</v>
          </cell>
          <cell r="J45">
            <v>0</v>
          </cell>
        </row>
        <row r="46">
          <cell r="A46" t="str">
            <v>TN 01.3304</v>
          </cell>
          <cell r="B46" t="str">
            <v>01.3304</v>
          </cell>
          <cell r="C46" t="str">
            <v>Loaïi 3-15KV 3 pha</v>
          </cell>
          <cell r="D46" t="str">
            <v>maùy</v>
          </cell>
          <cell r="E46">
            <v>7716</v>
          </cell>
          <cell r="F46">
            <v>107799</v>
          </cell>
          <cell r="G46">
            <v>100662</v>
          </cell>
          <cell r="H46">
            <v>216177</v>
          </cell>
          <cell r="I46">
            <v>216177</v>
          </cell>
          <cell r="J46">
            <v>0</v>
          </cell>
        </row>
        <row r="47">
          <cell r="B47" t="str">
            <v>01.4000 MAÙY BIEÁN DOØNG ÑIEÄN</v>
          </cell>
        </row>
        <row r="48">
          <cell r="B48" t="str">
            <v>01.4100 BIEÁN DOØNG ÑIEÄN, ÑIEÄN AÙP 22-500KV</v>
          </cell>
        </row>
        <row r="49">
          <cell r="A49" t="str">
            <v>TN 01.4101</v>
          </cell>
          <cell r="B49" t="str">
            <v>01.4101</v>
          </cell>
          <cell r="C49" t="str">
            <v>Bieán doøng ñieän 22-35KV</v>
          </cell>
          <cell r="D49" t="str">
            <v>maùy</v>
          </cell>
          <cell r="E49">
            <v>6900</v>
          </cell>
          <cell r="F49">
            <v>79851</v>
          </cell>
          <cell r="G49">
            <v>103227</v>
          </cell>
          <cell r="H49">
            <v>189978</v>
          </cell>
          <cell r="I49">
            <v>189978</v>
          </cell>
          <cell r="J49">
            <v>0</v>
          </cell>
        </row>
        <row r="50">
          <cell r="A50" t="str">
            <v>TN 01.4102</v>
          </cell>
          <cell r="B50" t="str">
            <v>01.4102</v>
          </cell>
          <cell r="C50" t="str">
            <v>Bieán doøng ñieän 66-1 10KV</v>
          </cell>
          <cell r="D50" t="str">
            <v>maùy</v>
          </cell>
          <cell r="E50">
            <v>8625</v>
          </cell>
          <cell r="F50">
            <v>88723</v>
          </cell>
          <cell r="G50">
            <v>154089</v>
          </cell>
          <cell r="H50">
            <v>251437</v>
          </cell>
          <cell r="I50">
            <v>251438</v>
          </cell>
          <cell r="J50">
            <v>1</v>
          </cell>
        </row>
        <row r="51">
          <cell r="A51" t="str">
            <v>TN 01.4103</v>
          </cell>
          <cell r="B51" t="str">
            <v>01.4103</v>
          </cell>
          <cell r="C51" t="str">
            <v>Bieán doøng ñieän 220KV</v>
          </cell>
          <cell r="D51" t="str">
            <v>maùy</v>
          </cell>
          <cell r="E51">
            <v>10781</v>
          </cell>
          <cell r="F51">
            <v>133085</v>
          </cell>
          <cell r="G51">
            <v>219148</v>
          </cell>
          <cell r="H51">
            <v>363014</v>
          </cell>
          <cell r="I51">
            <v>363014</v>
          </cell>
          <cell r="J51">
            <v>0</v>
          </cell>
        </row>
        <row r="52">
          <cell r="A52" t="str">
            <v>TN 01.4104</v>
          </cell>
          <cell r="B52" t="str">
            <v>01.4104</v>
          </cell>
          <cell r="C52" t="str">
            <v>Bieán doøng ñieän 500KV</v>
          </cell>
          <cell r="D52" t="str">
            <v>maùy</v>
          </cell>
          <cell r="E52">
            <v>13477</v>
          </cell>
          <cell r="F52">
            <v>199628</v>
          </cell>
          <cell r="G52">
            <v>243497</v>
          </cell>
          <cell r="H52">
            <v>456602</v>
          </cell>
          <cell r="I52">
            <v>456602</v>
          </cell>
          <cell r="J52">
            <v>0</v>
          </cell>
        </row>
        <row r="53">
          <cell r="B53" t="str">
            <v>01.4200 BIEÁN DOØNG ÑIEÄN&lt;1KV; 3-15KV ÔÛ ÑAÀU RA CAÙC CAÁP ÑIEÄN AÙP</v>
          </cell>
          <cell r="J53">
            <v>0</v>
          </cell>
        </row>
        <row r="54">
          <cell r="A54" t="str">
            <v>TN 01.4201</v>
          </cell>
          <cell r="B54" t="str">
            <v>01.4201</v>
          </cell>
          <cell r="C54" t="str">
            <v>Bieán doøng ñieän 3-15KV</v>
          </cell>
          <cell r="D54" t="str">
            <v>caùi</v>
          </cell>
          <cell r="E54">
            <v>5520</v>
          </cell>
          <cell r="F54">
            <v>63881</v>
          </cell>
          <cell r="G54">
            <v>45461</v>
          </cell>
          <cell r="H54">
            <v>114862</v>
          </cell>
          <cell r="I54">
            <v>114862</v>
          </cell>
          <cell r="J54">
            <v>0</v>
          </cell>
        </row>
        <row r="55">
          <cell r="A55" t="str">
            <v>TN 01.4202</v>
          </cell>
          <cell r="B55" t="str">
            <v>01.4202</v>
          </cell>
          <cell r="C55" t="str">
            <v>Bieán doøng ñieän &lt;KV</v>
          </cell>
          <cell r="D55" t="str">
            <v>caùi</v>
          </cell>
          <cell r="E55">
            <v>2111</v>
          </cell>
          <cell r="F55">
            <v>31940</v>
          </cell>
          <cell r="G55">
            <v>11656</v>
          </cell>
          <cell r="H55">
            <v>45707</v>
          </cell>
          <cell r="I55">
            <v>45708</v>
          </cell>
          <cell r="J55">
            <v>1</v>
          </cell>
        </row>
        <row r="56">
          <cell r="A56" t="str">
            <v>TN 01.4203</v>
          </cell>
          <cell r="B56" t="str">
            <v>01.4203</v>
          </cell>
          <cell r="C56" t="str">
            <v>Bieán doøng caùc ñaàu ra</v>
          </cell>
          <cell r="D56" t="str">
            <v>pha</v>
          </cell>
          <cell r="E56">
            <v>3167</v>
          </cell>
          <cell r="F56">
            <v>47911</v>
          </cell>
          <cell r="G56">
            <v>21679</v>
          </cell>
          <cell r="H56">
            <v>72757</v>
          </cell>
          <cell r="I56">
            <v>72756</v>
          </cell>
          <cell r="J56">
            <v>-1</v>
          </cell>
        </row>
        <row r="57">
          <cell r="B57" t="str">
            <v>01.5000 KHAÙNG ÑIEÄN</v>
          </cell>
          <cell r="J57">
            <v>0</v>
          </cell>
        </row>
        <row r="58">
          <cell r="B58" t="str">
            <v>01.5100 KHAÙNG ÑIEÄN DAÀU, MAÙY TAÏO TRUNG TÍNH</v>
          </cell>
          <cell r="J58">
            <v>0</v>
          </cell>
        </row>
        <row r="59">
          <cell r="A59" t="str">
            <v>TN 01.5101</v>
          </cell>
          <cell r="B59" t="str">
            <v>01.5101</v>
          </cell>
          <cell r="C59" t="str">
            <v>Khaùng ñieän daàu 500KV</v>
          </cell>
          <cell r="D59" t="str">
            <v>maùy</v>
          </cell>
          <cell r="E59">
            <v>28862</v>
          </cell>
          <cell r="F59">
            <v>544984</v>
          </cell>
          <cell r="G59">
            <v>753162</v>
          </cell>
          <cell r="H59">
            <v>1327008</v>
          </cell>
          <cell r="I59">
            <v>1327008</v>
          </cell>
          <cell r="J59">
            <v>0</v>
          </cell>
        </row>
        <row r="60">
          <cell r="A60" t="str">
            <v>TN 01.5102</v>
          </cell>
          <cell r="B60" t="str">
            <v>01.5102</v>
          </cell>
          <cell r="C60" t="str">
            <v>Khaùng ñieän daàu &lt;=35KV</v>
          </cell>
          <cell r="D60" t="str">
            <v>maùy</v>
          </cell>
          <cell r="E60">
            <v>9621</v>
          </cell>
          <cell r="F60">
            <v>136246</v>
          </cell>
          <cell r="G60">
            <v>251054</v>
          </cell>
          <cell r="H60">
            <v>396921</v>
          </cell>
          <cell r="I60">
            <v>396921</v>
          </cell>
          <cell r="J60">
            <v>0</v>
          </cell>
        </row>
        <row r="61">
          <cell r="A61" t="str">
            <v xml:space="preserve">TN 01.5103 </v>
          </cell>
          <cell r="B61" t="str">
            <v xml:space="preserve">01.5103 </v>
          </cell>
          <cell r="C61" t="str">
            <v>Maùy bieán aùp taïo trung tính</v>
          </cell>
          <cell r="D61" t="str">
            <v>maùy</v>
          </cell>
          <cell r="E61">
            <v>12507</v>
          </cell>
          <cell r="F61">
            <v>170308</v>
          </cell>
          <cell r="G61">
            <v>326370</v>
          </cell>
          <cell r="H61">
            <v>509185</v>
          </cell>
          <cell r="I61">
            <v>509185</v>
          </cell>
          <cell r="J61">
            <v>0</v>
          </cell>
        </row>
        <row r="62">
          <cell r="B62" t="str">
            <v>01.5200 KHAÙNG ÑIEÄN KHOÂ VAØ CUOÄN CAÛN CAO TAÀN CAÙC CAÁP ÑIEÄN AÙP</v>
          </cell>
          <cell r="J62">
            <v>0</v>
          </cell>
        </row>
        <row r="63">
          <cell r="A63" t="str">
            <v xml:space="preserve">TN 01.5201 </v>
          </cell>
          <cell r="B63" t="str">
            <v xml:space="preserve">01.5201 </v>
          </cell>
          <cell r="C63" t="str">
            <v>Khaùng ñieän khoâ</v>
          </cell>
          <cell r="D63" t="str">
            <v>maùy</v>
          </cell>
          <cell r="E63">
            <v>3894</v>
          </cell>
          <cell r="F63">
            <v>45415</v>
          </cell>
          <cell r="G63">
            <v>49225</v>
          </cell>
          <cell r="H63">
            <v>98534</v>
          </cell>
          <cell r="I63">
            <v>98525</v>
          </cell>
          <cell r="J63">
            <v>-9</v>
          </cell>
        </row>
        <row r="64">
          <cell r="A64" t="str">
            <v xml:space="preserve">TN 01.5202 </v>
          </cell>
          <cell r="B64" t="str">
            <v xml:space="preserve">01.5202 </v>
          </cell>
          <cell r="C64" t="str">
            <v>Cuoän caûn cao taàn</v>
          </cell>
          <cell r="D64" t="str">
            <v>maùy</v>
          </cell>
          <cell r="E64">
            <v>2590</v>
          </cell>
          <cell r="F64">
            <v>30277</v>
          </cell>
          <cell r="G64">
            <v>14778</v>
          </cell>
          <cell r="H64">
            <v>47645</v>
          </cell>
          <cell r="I64">
            <v>47644</v>
          </cell>
          <cell r="J64">
            <v>-1</v>
          </cell>
        </row>
        <row r="65">
          <cell r="B65" t="str">
            <v>CHÖÔNG 2</v>
          </cell>
          <cell r="J65">
            <v>0</v>
          </cell>
        </row>
        <row r="66">
          <cell r="B66" t="str">
            <v>02.0000 THÍ NGHIEÄM HIEÄU CHÆNH KHÍ CUÏ ÑIEÄN, TRANG BÒ ÑIEÄN</v>
          </cell>
          <cell r="J66">
            <v>0</v>
          </cell>
        </row>
        <row r="67">
          <cell r="B67" t="str">
            <v>02.1000 MAÙY NGAÉT</v>
          </cell>
          <cell r="J67">
            <v>0</v>
          </cell>
        </row>
        <row r="68">
          <cell r="B68" t="str">
            <v>02.1100 MAÙY NGAÉT SF6</v>
          </cell>
          <cell r="J68">
            <v>0</v>
          </cell>
        </row>
        <row r="69">
          <cell r="A69" t="str">
            <v>TN 02.1101</v>
          </cell>
          <cell r="B69" t="str">
            <v>02.1101</v>
          </cell>
          <cell r="C69" t="str">
            <v>Ñieän aùp 500KV 3pha</v>
          </cell>
          <cell r="D69" t="str">
            <v>boä</v>
          </cell>
          <cell r="E69">
            <v>40809</v>
          </cell>
          <cell r="F69">
            <v>665426</v>
          </cell>
          <cell r="G69">
            <v>421344</v>
          </cell>
          <cell r="H69">
            <v>1127579</v>
          </cell>
          <cell r="I69">
            <v>1127579</v>
          </cell>
          <cell r="J69">
            <v>0</v>
          </cell>
        </row>
        <row r="70">
          <cell r="A70" t="str">
            <v>TN 02.1102</v>
          </cell>
          <cell r="B70" t="str">
            <v>02.1102</v>
          </cell>
          <cell r="C70" t="str">
            <v>Ñieän aùp 220KV 3pha</v>
          </cell>
          <cell r="D70" t="str">
            <v>boä</v>
          </cell>
          <cell r="E70">
            <v>20124</v>
          </cell>
          <cell r="F70">
            <v>465798</v>
          </cell>
          <cell r="G70">
            <v>294940</v>
          </cell>
          <cell r="H70">
            <v>780862</v>
          </cell>
          <cell r="I70">
            <v>780863</v>
          </cell>
          <cell r="J70">
            <v>1</v>
          </cell>
        </row>
        <row r="71">
          <cell r="A71" t="str">
            <v>TN 02.1103</v>
          </cell>
          <cell r="B71" t="str">
            <v>02.1103</v>
          </cell>
          <cell r="C71" t="str">
            <v>Ñieän aùp 66-110KV 3pha</v>
          </cell>
          <cell r="D71" t="str">
            <v>boä</v>
          </cell>
          <cell r="E71">
            <v>19996</v>
          </cell>
          <cell r="F71">
            <v>326059</v>
          </cell>
          <cell r="G71">
            <v>206458</v>
          </cell>
          <cell r="H71">
            <v>552513</v>
          </cell>
          <cell r="I71">
            <v>552514</v>
          </cell>
          <cell r="J71">
            <v>1</v>
          </cell>
        </row>
        <row r="72">
          <cell r="A72" t="str">
            <v>TN 02.1104</v>
          </cell>
          <cell r="B72" t="str">
            <v>02.1104</v>
          </cell>
          <cell r="C72" t="str">
            <v>Ñieän aùp &lt;=35KV 3pha</v>
          </cell>
          <cell r="D72" t="str">
            <v>boä</v>
          </cell>
          <cell r="E72">
            <v>13997</v>
          </cell>
          <cell r="F72">
            <v>228241</v>
          </cell>
          <cell r="G72">
            <v>144521</v>
          </cell>
          <cell r="H72">
            <v>386759</v>
          </cell>
          <cell r="I72">
            <v>386759</v>
          </cell>
          <cell r="J72">
            <v>0</v>
          </cell>
        </row>
        <row r="73">
          <cell r="B73" t="str">
            <v>02.1200 MAÙY NGAÉT DAÀU</v>
          </cell>
        </row>
        <row r="74">
          <cell r="A74" t="str">
            <v>TN 02.1201</v>
          </cell>
          <cell r="B74" t="str">
            <v>02.1201</v>
          </cell>
          <cell r="C74" t="str">
            <v>Ñieän aùp 220KV 3pha</v>
          </cell>
          <cell r="D74" t="str">
            <v>boä</v>
          </cell>
          <cell r="E74">
            <v>32921</v>
          </cell>
          <cell r="F74">
            <v>499070</v>
          </cell>
          <cell r="G74">
            <v>593968</v>
          </cell>
          <cell r="H74">
            <v>1125959</v>
          </cell>
          <cell r="I74">
            <v>1125959</v>
          </cell>
          <cell r="J74">
            <v>0</v>
          </cell>
        </row>
        <row r="75">
          <cell r="A75" t="str">
            <v>TN 02.1202</v>
          </cell>
          <cell r="B75" t="str">
            <v>02.1202</v>
          </cell>
          <cell r="C75" t="str">
            <v>Ñieän aùp 66-110KV 3pha</v>
          </cell>
          <cell r="D75" t="str">
            <v>boä</v>
          </cell>
          <cell r="E75">
            <v>23045</v>
          </cell>
          <cell r="F75">
            <v>349349</v>
          </cell>
          <cell r="G75">
            <v>415778</v>
          </cell>
          <cell r="H75">
            <v>788172</v>
          </cell>
          <cell r="I75">
            <v>788171</v>
          </cell>
          <cell r="J75">
            <v>-1</v>
          </cell>
        </row>
        <row r="76">
          <cell r="A76" t="str">
            <v xml:space="preserve">TN 02.1203 </v>
          </cell>
          <cell r="B76" t="str">
            <v xml:space="preserve">02.1203 </v>
          </cell>
          <cell r="C76" t="str">
            <v>Ñieän aùp &lt;=35KV 3pha</v>
          </cell>
          <cell r="D76" t="str">
            <v>boä</v>
          </cell>
          <cell r="E76">
            <v>16131</v>
          </cell>
          <cell r="F76">
            <v>244544</v>
          </cell>
          <cell r="G76" t="str">
            <v>291-044</v>
          </cell>
          <cell r="H76">
            <v>260675</v>
          </cell>
          <cell r="I76">
            <v>551720</v>
          </cell>
          <cell r="J76">
            <v>291045</v>
          </cell>
        </row>
        <row r="77">
          <cell r="B77" t="str">
            <v>02.1300 MAÙY NGAÉT KHOÂNG KHÍ</v>
          </cell>
        </row>
        <row r="78">
          <cell r="A78" t="str">
            <v>TN 02.1301</v>
          </cell>
          <cell r="B78" t="str">
            <v>02.1301</v>
          </cell>
          <cell r="C78" t="str">
            <v>Ñieän aùp 220KV 3pha</v>
          </cell>
          <cell r="D78" t="str">
            <v>boä</v>
          </cell>
          <cell r="E78">
            <v>42849</v>
          </cell>
          <cell r="F78">
            <v>698697</v>
          </cell>
          <cell r="G78">
            <v>353929</v>
          </cell>
          <cell r="H78">
            <v>1095475</v>
          </cell>
          <cell r="I78">
            <v>1095476</v>
          </cell>
          <cell r="J78">
            <v>1</v>
          </cell>
        </row>
        <row r="79">
          <cell r="A79" t="str">
            <v>TN 02.1302</v>
          </cell>
          <cell r="B79" t="str">
            <v>02.1302</v>
          </cell>
          <cell r="C79" t="str">
            <v>Ñieän aùp 66-110KV 3pha</v>
          </cell>
          <cell r="D79" t="str">
            <v>boä</v>
          </cell>
          <cell r="E79">
            <v>29995</v>
          </cell>
          <cell r="F79">
            <v>489088</v>
          </cell>
          <cell r="G79">
            <v>247750</v>
          </cell>
          <cell r="H79">
            <v>766833</v>
          </cell>
          <cell r="I79">
            <v>766833</v>
          </cell>
          <cell r="J79">
            <v>0</v>
          </cell>
        </row>
        <row r="80">
          <cell r="A80" t="str">
            <v>TN 02.1303</v>
          </cell>
          <cell r="B80" t="str">
            <v>02.1303</v>
          </cell>
          <cell r="C80" t="str">
            <v>Ñieän aùp &lt;=35KV 3pha</v>
          </cell>
          <cell r="D80" t="str">
            <v>boä</v>
          </cell>
          <cell r="E80">
            <v>20996</v>
          </cell>
          <cell r="F80">
            <v>342362</v>
          </cell>
          <cell r="G80">
            <v>173425</v>
          </cell>
          <cell r="H80">
            <v>536783</v>
          </cell>
          <cell r="I80">
            <v>536783</v>
          </cell>
          <cell r="J80">
            <v>0</v>
          </cell>
        </row>
        <row r="81">
          <cell r="B81" t="str">
            <v>02.1400 MAÙY NGAÉT CHAÂN KHOÂNG</v>
          </cell>
          <cell r="J81">
            <v>0</v>
          </cell>
        </row>
        <row r="82">
          <cell r="A82" t="str">
            <v>TN 02.1401</v>
          </cell>
          <cell r="B82" t="str">
            <v>02.1401</v>
          </cell>
          <cell r="C82" t="str">
            <v>Ñieän aùp &lt;=35KV 3pha</v>
          </cell>
          <cell r="D82" t="str">
            <v>boä</v>
          </cell>
          <cell r="E82">
            <v>9798</v>
          </cell>
          <cell r="F82">
            <v>159769</v>
          </cell>
          <cell r="G82">
            <v>110600</v>
          </cell>
          <cell r="H82">
            <v>280167</v>
          </cell>
          <cell r="I82">
            <v>280167</v>
          </cell>
          <cell r="J82">
            <v>0</v>
          </cell>
        </row>
        <row r="83">
          <cell r="B83" t="str">
            <v>02.2000 DAO CAÙCH LY</v>
          </cell>
        </row>
        <row r="84">
          <cell r="B84" t="str">
            <v>02.2100 DAO CAÙCH LY THAO TAÙC BAÈNG ÑIEÄN</v>
          </cell>
        </row>
        <row r="85">
          <cell r="A85" t="str">
            <v>TN 02.2101</v>
          </cell>
          <cell r="B85" t="str">
            <v>02.2101</v>
          </cell>
          <cell r="C85" t="str">
            <v>Ñieän aùp 500KV 3pha</v>
          </cell>
          <cell r="D85" t="str">
            <v>boä</v>
          </cell>
          <cell r="E85">
            <v>9290</v>
          </cell>
          <cell r="F85">
            <v>199628</v>
          </cell>
          <cell r="G85">
            <v>85849</v>
          </cell>
          <cell r="H85">
            <v>294767</v>
          </cell>
          <cell r="I85">
            <v>204760</v>
          </cell>
          <cell r="J85">
            <v>-90007</v>
          </cell>
        </row>
        <row r="86">
          <cell r="A86" t="str">
            <v>TN 02.2102</v>
          </cell>
          <cell r="B86" t="str">
            <v>02.2102</v>
          </cell>
          <cell r="C86" t="str">
            <v>Ñieän aùp 220KV 3pha</v>
          </cell>
          <cell r="D86" t="str">
            <v>boä</v>
          </cell>
          <cell r="E86">
            <v>7432</v>
          </cell>
          <cell r="F86">
            <v>159702</v>
          </cell>
          <cell r="G86">
            <v>77264</v>
          </cell>
          <cell r="H86">
            <v>244398</v>
          </cell>
          <cell r="I86">
            <v>244398</v>
          </cell>
          <cell r="J86">
            <v>0</v>
          </cell>
        </row>
        <row r="87">
          <cell r="A87" t="str">
            <v>TN 02.2103</v>
          </cell>
          <cell r="B87" t="str">
            <v>02.2103</v>
          </cell>
          <cell r="C87" t="str">
            <v>Ñieän aùp 66-110KV 3pha</v>
          </cell>
          <cell r="D87" t="str">
            <v>boä</v>
          </cell>
          <cell r="E87">
            <v>5946</v>
          </cell>
          <cell r="F87">
            <v>127762</v>
          </cell>
          <cell r="G87">
            <v>69538</v>
          </cell>
          <cell r="H87">
            <v>203246</v>
          </cell>
          <cell r="I87">
            <v>203245</v>
          </cell>
          <cell r="J87">
            <v>-1</v>
          </cell>
        </row>
        <row r="88">
          <cell r="A88" t="str">
            <v xml:space="preserve">TN 02.2104 </v>
          </cell>
          <cell r="B88" t="str">
            <v xml:space="preserve">02.2104 </v>
          </cell>
          <cell r="C88" t="str">
            <v>Ñieän aùp &lt;=35KV 3pha</v>
          </cell>
          <cell r="D88" t="str">
            <v>boä</v>
          </cell>
          <cell r="E88">
            <v>4756</v>
          </cell>
          <cell r="F88">
            <v>102209</v>
          </cell>
          <cell r="G88">
            <v>62584</v>
          </cell>
          <cell r="H88">
            <v>169549</v>
          </cell>
          <cell r="I88">
            <v>169550</v>
          </cell>
          <cell r="J88">
            <v>1</v>
          </cell>
        </row>
        <row r="89">
          <cell r="B89" t="str">
            <v>02.2200 DAO CAÙCH LY THAO TAÙC BAÈNG CÔ KHÍ</v>
          </cell>
        </row>
        <row r="90">
          <cell r="A90" t="str">
            <v>TN 02.2201</v>
          </cell>
          <cell r="B90" t="str">
            <v>02.2201</v>
          </cell>
          <cell r="C90" t="str">
            <v>Ñieän aùp 500KV 3pha</v>
          </cell>
          <cell r="D90" t="str">
            <v>boä</v>
          </cell>
          <cell r="E90">
            <v>8624</v>
          </cell>
          <cell r="F90">
            <v>166357</v>
          </cell>
          <cell r="G90">
            <v>69401</v>
          </cell>
          <cell r="H90">
            <v>244382</v>
          </cell>
          <cell r="I90">
            <v>244381</v>
          </cell>
          <cell r="J90">
            <v>-1</v>
          </cell>
        </row>
        <row r="91">
          <cell r="A91" t="str">
            <v>TN 02.2202</v>
          </cell>
          <cell r="B91" t="str">
            <v>02.2202</v>
          </cell>
          <cell r="C91" t="str">
            <v>Ñieän aùp 220KV 3pha</v>
          </cell>
          <cell r="D91" t="str">
            <v>boä</v>
          </cell>
          <cell r="E91">
            <v>6899</v>
          </cell>
          <cell r="F91">
            <v>133085</v>
          </cell>
          <cell r="G91">
            <v>62461</v>
          </cell>
          <cell r="H91">
            <v>202445</v>
          </cell>
          <cell r="I91">
            <v>202445</v>
          </cell>
          <cell r="J91">
            <v>0</v>
          </cell>
        </row>
        <row r="92">
          <cell r="A92" t="str">
            <v>TN 02.2203</v>
          </cell>
          <cell r="B92" t="str">
            <v>02.2203</v>
          </cell>
          <cell r="C92" t="str">
            <v>Ñieän aùp 66-110KV 3pha</v>
          </cell>
          <cell r="D92" t="str">
            <v>boä</v>
          </cell>
          <cell r="E92">
            <v>5519</v>
          </cell>
          <cell r="F92">
            <v>106468</v>
          </cell>
          <cell r="G92">
            <v>56215</v>
          </cell>
          <cell r="H92">
            <v>168202</v>
          </cell>
          <cell r="I92">
            <v>168202</v>
          </cell>
          <cell r="J92">
            <v>0</v>
          </cell>
        </row>
        <row r="93">
          <cell r="A93" t="str">
            <v>TN 02.2204</v>
          </cell>
          <cell r="B93" t="str">
            <v>02.2204</v>
          </cell>
          <cell r="C93" t="str">
            <v>Ñieän aùp &lt;=35KV 3pha</v>
          </cell>
          <cell r="D93" t="str">
            <v>boä</v>
          </cell>
          <cell r="E93">
            <v>4415</v>
          </cell>
          <cell r="F93">
            <v>85175</v>
          </cell>
          <cell r="G93">
            <v>50593</v>
          </cell>
          <cell r="H93">
            <v>140183</v>
          </cell>
          <cell r="I93">
            <v>140183</v>
          </cell>
          <cell r="J93">
            <v>0</v>
          </cell>
        </row>
        <row r="94">
          <cell r="B94" t="str">
            <v>02.3000 THANH CAÙI</v>
          </cell>
        </row>
        <row r="95">
          <cell r="A95" t="str">
            <v>TN 02.3001</v>
          </cell>
          <cell r="B95" t="str">
            <v>02.3001</v>
          </cell>
          <cell r="C95" t="str">
            <v>Ñieän aùp 500KV</v>
          </cell>
          <cell r="D95" t="str">
            <v>Ph.ñoaïn</v>
          </cell>
          <cell r="E95">
            <v>9290</v>
          </cell>
          <cell r="F95">
            <v>66543</v>
          </cell>
          <cell r="G95">
            <v>69343</v>
          </cell>
          <cell r="H95">
            <v>145176</v>
          </cell>
          <cell r="I95">
            <v>145176</v>
          </cell>
          <cell r="J95">
            <v>0</v>
          </cell>
        </row>
        <row r="96">
          <cell r="A96" t="str">
            <v>TN 02.3002</v>
          </cell>
          <cell r="B96" t="str">
            <v>02.3002</v>
          </cell>
          <cell r="C96" t="str">
            <v>Ñieän aùp 220KV</v>
          </cell>
          <cell r="D96" t="str">
            <v>Ph.ñoaïn</v>
          </cell>
          <cell r="E96">
            <v>7432</v>
          </cell>
          <cell r="F96">
            <v>53234</v>
          </cell>
          <cell r="G96">
            <v>55474</v>
          </cell>
          <cell r="H96">
            <v>116140</v>
          </cell>
          <cell r="I96">
            <v>116140</v>
          </cell>
          <cell r="J96">
            <v>0</v>
          </cell>
        </row>
        <row r="97">
          <cell r="A97" t="str">
            <v>TN 02.3003</v>
          </cell>
          <cell r="B97" t="str">
            <v>02.3003</v>
          </cell>
          <cell r="C97" t="str">
            <v>Ñieän aùp 66-110KV</v>
          </cell>
          <cell r="D97" t="str">
            <v>Ph.ñoaïn</v>
          </cell>
          <cell r="E97">
            <v>5946</v>
          </cell>
          <cell r="F97">
            <v>42587</v>
          </cell>
          <cell r="G97">
            <v>44380</v>
          </cell>
          <cell r="H97">
            <v>92913</v>
          </cell>
          <cell r="I97">
            <v>92912</v>
          </cell>
          <cell r="J97">
            <v>-1</v>
          </cell>
        </row>
        <row r="98">
          <cell r="A98" t="str">
            <v>TN 02.3004</v>
          </cell>
          <cell r="B98" t="str">
            <v>02.3004</v>
          </cell>
          <cell r="C98" t="str">
            <v xml:space="preserve">Ñieän aùp &lt;=35KV </v>
          </cell>
          <cell r="D98" t="str">
            <v>Ph.ñoaïn</v>
          </cell>
          <cell r="E98">
            <v>4756</v>
          </cell>
          <cell r="F98">
            <v>34070</v>
          </cell>
          <cell r="G98">
            <v>35504</v>
          </cell>
          <cell r="H98">
            <v>74330</v>
          </cell>
          <cell r="I98">
            <v>74330</v>
          </cell>
          <cell r="J98">
            <v>0</v>
          </cell>
        </row>
        <row r="99">
          <cell r="B99" t="str">
            <v>02.4000 CAÙCH ÑIEÄN</v>
          </cell>
        </row>
        <row r="100">
          <cell r="B100" t="str">
            <v>02.4100 CAÙCH ÑIEÄN ÑÖÙNG,TREO</v>
          </cell>
        </row>
        <row r="101">
          <cell r="C101" t="str">
            <v>Caùch ñieän ñöùng</v>
          </cell>
        </row>
        <row r="102">
          <cell r="A102" t="str">
            <v>TN 02.4101</v>
          </cell>
          <cell r="B102" t="str">
            <v>02.4101</v>
          </cell>
          <cell r="C102" t="str">
            <v>Ñieän aùp 66-500KV</v>
          </cell>
          <cell r="D102" t="str">
            <v>Ph.töû</v>
          </cell>
          <cell r="E102">
            <v>927</v>
          </cell>
          <cell r="F102">
            <v>4880</v>
          </cell>
          <cell r="G102">
            <v>22567</v>
          </cell>
          <cell r="H102">
            <v>28374</v>
          </cell>
          <cell r="I102">
            <v>28374</v>
          </cell>
          <cell r="J102">
            <v>0</v>
          </cell>
        </row>
        <row r="103">
          <cell r="A103" t="str">
            <v>TN 02.4102</v>
          </cell>
          <cell r="B103" t="str">
            <v>02.4102</v>
          </cell>
          <cell r="C103" t="str">
            <v>Ñieän aùp 3-35KV</v>
          </cell>
          <cell r="D103" t="str">
            <v>caùi</v>
          </cell>
          <cell r="E103">
            <v>464</v>
          </cell>
          <cell r="F103">
            <v>2446</v>
          </cell>
          <cell r="G103">
            <v>11284</v>
          </cell>
          <cell r="H103">
            <v>14194</v>
          </cell>
          <cell r="I103">
            <v>14187</v>
          </cell>
          <cell r="J103">
            <v>-7</v>
          </cell>
        </row>
        <row r="104">
          <cell r="C104" t="str">
            <v>Caùch ñieän treo</v>
          </cell>
          <cell r="J104">
            <v>0</v>
          </cell>
        </row>
        <row r="105">
          <cell r="A105" t="str">
            <v>TN 02.4103</v>
          </cell>
          <cell r="B105" t="str">
            <v>02.4103</v>
          </cell>
          <cell r="C105" t="str">
            <v>Ñeå rôøi thaønh töøng baùt</v>
          </cell>
          <cell r="D105" t="str">
            <v>baùt</v>
          </cell>
          <cell r="E105">
            <v>232</v>
          </cell>
          <cell r="F105">
            <v>1220</v>
          </cell>
          <cell r="G105">
            <v>5642</v>
          </cell>
          <cell r="H105">
            <v>7094</v>
          </cell>
          <cell r="I105">
            <v>7093</v>
          </cell>
          <cell r="J105">
            <v>-1</v>
          </cell>
        </row>
        <row r="106">
          <cell r="A106" t="str">
            <v>TN 02.4104</v>
          </cell>
          <cell r="B106" t="str">
            <v>02.4104</v>
          </cell>
          <cell r="C106" t="str">
            <v>Ñaõ laép thaønh chuoãi</v>
          </cell>
          <cell r="D106" t="str">
            <v>baùt</v>
          </cell>
          <cell r="E106">
            <v>162</v>
          </cell>
          <cell r="F106">
            <v>732</v>
          </cell>
          <cell r="G106">
            <v>3949</v>
          </cell>
          <cell r="H106">
            <v>4843</v>
          </cell>
          <cell r="I106">
            <v>4843</v>
          </cell>
          <cell r="J106">
            <v>0</v>
          </cell>
        </row>
        <row r="107">
          <cell r="B107" t="str">
            <v>02.4200 CAÙCH ÑIEÄN XUYEÂN</v>
          </cell>
        </row>
        <row r="108">
          <cell r="A108" t="str">
            <v>TN 02.4201</v>
          </cell>
          <cell r="B108" t="str">
            <v>02.4201</v>
          </cell>
          <cell r="C108" t="str">
            <v>Ñieän aùp 500KV</v>
          </cell>
          <cell r="D108" t="str">
            <v>caùi</v>
          </cell>
          <cell r="E108">
            <v>4172</v>
          </cell>
          <cell r="F108">
            <v>55452</v>
          </cell>
          <cell r="G108">
            <v>82667</v>
          </cell>
          <cell r="H108">
            <v>142291</v>
          </cell>
          <cell r="I108">
            <v>142290</v>
          </cell>
          <cell r="J108">
            <v>-1</v>
          </cell>
        </row>
        <row r="109">
          <cell r="A109" t="str">
            <v>TN 02.4202</v>
          </cell>
          <cell r="B109" t="str">
            <v>02.4202</v>
          </cell>
          <cell r="C109" t="str">
            <v>Ñieän aùp 220KV</v>
          </cell>
          <cell r="D109" t="str">
            <v>caùi</v>
          </cell>
          <cell r="E109">
            <v>3754</v>
          </cell>
          <cell r="F109">
            <v>44362</v>
          </cell>
          <cell r="G109">
            <v>66133</v>
          </cell>
          <cell r="H109">
            <v>114249</v>
          </cell>
          <cell r="I109">
            <v>114250</v>
          </cell>
          <cell r="J109">
            <v>1</v>
          </cell>
        </row>
        <row r="110">
          <cell r="A110" t="str">
            <v>TN 02.4203</v>
          </cell>
          <cell r="B110" t="str">
            <v>02.4203</v>
          </cell>
          <cell r="C110" t="str">
            <v>Ñieän aùp 66-110KV</v>
          </cell>
          <cell r="D110" t="str">
            <v>caùi</v>
          </cell>
          <cell r="E110">
            <v>3379</v>
          </cell>
          <cell r="F110">
            <v>35489</v>
          </cell>
          <cell r="G110">
            <v>74177</v>
          </cell>
          <cell r="H110">
            <v>113045</v>
          </cell>
          <cell r="I110">
            <v>113045</v>
          </cell>
          <cell r="J110">
            <v>0</v>
          </cell>
        </row>
        <row r="111">
          <cell r="A111" t="str">
            <v>TN 02.4204</v>
          </cell>
          <cell r="B111" t="str">
            <v>02.4204</v>
          </cell>
          <cell r="C111" t="str">
            <v xml:space="preserve">Ñieän aùp &lt;=35KV </v>
          </cell>
          <cell r="D111" t="str">
            <v>caùi</v>
          </cell>
          <cell r="E111">
            <v>2086</v>
          </cell>
          <cell r="F111">
            <v>28392</v>
          </cell>
          <cell r="G111">
            <v>42325</v>
          </cell>
          <cell r="H111">
            <v>72803</v>
          </cell>
          <cell r="I111">
            <v>72803</v>
          </cell>
          <cell r="J111">
            <v>0</v>
          </cell>
        </row>
        <row r="112">
          <cell r="B112" t="str">
            <v>02.5000 TUÏ ÑIEÄN</v>
          </cell>
        </row>
        <row r="113">
          <cell r="A113" t="str">
            <v>TN 02.5001</v>
          </cell>
          <cell r="B113" t="str">
            <v>02.5001</v>
          </cell>
          <cell r="C113" t="str">
            <v>Ñieän aùp &gt; 1000 V</v>
          </cell>
          <cell r="D113" t="str">
            <v>tuï</v>
          </cell>
          <cell r="E113">
            <v>2086</v>
          </cell>
          <cell r="F113">
            <v>28392</v>
          </cell>
          <cell r="G113">
            <v>42325</v>
          </cell>
          <cell r="H113">
            <v>72803</v>
          </cell>
          <cell r="I113">
            <v>72803</v>
          </cell>
          <cell r="J113">
            <v>0</v>
          </cell>
        </row>
        <row r="114">
          <cell r="A114" t="str">
            <v>TN 02.5002</v>
          </cell>
          <cell r="B114" t="str">
            <v>02.5002</v>
          </cell>
          <cell r="C114" t="str">
            <v>Ñieän aùp &lt; 1000 V</v>
          </cell>
          <cell r="D114" t="str">
            <v>tuï</v>
          </cell>
          <cell r="E114">
            <v>1669</v>
          </cell>
          <cell r="F114">
            <v>22713</v>
          </cell>
          <cell r="G114">
            <v>33860</v>
          </cell>
          <cell r="H114">
            <v>58242</v>
          </cell>
          <cell r="I114">
            <v>58242</v>
          </cell>
          <cell r="J114">
            <v>0</v>
          </cell>
        </row>
        <row r="115">
          <cell r="B115" t="str">
            <v>02.6000 CAÙP LÖÏC</v>
          </cell>
        </row>
        <row r="116">
          <cell r="A116" t="str">
            <v>TN 02.6001</v>
          </cell>
          <cell r="B116" t="str">
            <v>02.6001</v>
          </cell>
          <cell r="C116" t="str">
            <v>Ñieän aùp 220KV</v>
          </cell>
          <cell r="D116" t="str">
            <v>sôïi</v>
          </cell>
          <cell r="E116">
            <v>4710</v>
          </cell>
          <cell r="F116">
            <v>55363</v>
          </cell>
          <cell r="G116">
            <v>70857</v>
          </cell>
          <cell r="H116">
            <v>130930</v>
          </cell>
          <cell r="I116">
            <v>130931</v>
          </cell>
          <cell r="J116">
            <v>1</v>
          </cell>
        </row>
        <row r="117">
          <cell r="A117" t="str">
            <v>TN 02.6002</v>
          </cell>
          <cell r="B117" t="str">
            <v>02.6002</v>
          </cell>
          <cell r="C117" t="str">
            <v>Ñieän aùp 66-110KV</v>
          </cell>
          <cell r="D117" t="str">
            <v>sôïi</v>
          </cell>
          <cell r="E117">
            <v>3768</v>
          </cell>
          <cell r="F117">
            <v>44291</v>
          </cell>
          <cell r="G117">
            <v>56686</v>
          </cell>
          <cell r="H117">
            <v>104745</v>
          </cell>
          <cell r="I117">
            <v>104745</v>
          </cell>
          <cell r="J117">
            <v>0</v>
          </cell>
        </row>
        <row r="118">
          <cell r="A118" t="str">
            <v>TN 02.6003</v>
          </cell>
          <cell r="B118" t="str">
            <v>02.6003</v>
          </cell>
          <cell r="C118" t="str">
            <v xml:space="preserve">Ñieän aùp &lt;35KV </v>
          </cell>
          <cell r="D118" t="str">
            <v>sôïi</v>
          </cell>
          <cell r="E118">
            <v>3014</v>
          </cell>
          <cell r="F118">
            <v>20595</v>
          </cell>
          <cell r="G118">
            <v>45349</v>
          </cell>
          <cell r="H118">
            <v>68958</v>
          </cell>
          <cell r="I118">
            <v>68958</v>
          </cell>
          <cell r="J118">
            <v>0</v>
          </cell>
        </row>
        <row r="119">
          <cell r="A119" t="str">
            <v>TN 02.6004</v>
          </cell>
          <cell r="B119" t="str">
            <v>02.6004</v>
          </cell>
          <cell r="C119" t="str">
            <v xml:space="preserve">Ñieän aùp &lt;1000V </v>
          </cell>
          <cell r="D119" t="str">
            <v>sôïi</v>
          </cell>
          <cell r="E119">
            <v>410</v>
          </cell>
          <cell r="F119">
            <v>10298</v>
          </cell>
          <cell r="G119">
            <v>2247</v>
          </cell>
          <cell r="H119">
            <v>12955</v>
          </cell>
          <cell r="I119">
            <v>12954</v>
          </cell>
          <cell r="J119">
            <v>-1</v>
          </cell>
        </row>
        <row r="120">
          <cell r="B120" t="str">
            <v>02.7000 AÙPTOMAT VAØ KHÔÛI ÑOÄNG TÖØ</v>
          </cell>
        </row>
        <row r="121">
          <cell r="B121" t="str">
            <v>02.7100 APTOMAT VAØ KHÔÛI ÑOÄNG TÖØ =&gt;200A</v>
          </cell>
        </row>
        <row r="122">
          <cell r="C122" t="str">
            <v>Aptomat vaø khôûi ñoäng töø 3 pha</v>
          </cell>
        </row>
        <row r="123">
          <cell r="A123" t="str">
            <v>TN 02.7101</v>
          </cell>
          <cell r="B123" t="str">
            <v>02.7101</v>
          </cell>
          <cell r="C123" t="str">
            <v>Doøng ñieän &gt; 2000A</v>
          </cell>
          <cell r="D123" t="str">
            <v>caùi</v>
          </cell>
          <cell r="E123">
            <v>3826</v>
          </cell>
          <cell r="F123">
            <v>57301</v>
          </cell>
          <cell r="G123">
            <v>37963</v>
          </cell>
          <cell r="H123">
            <v>99090</v>
          </cell>
          <cell r="I123">
            <v>99090</v>
          </cell>
          <cell r="J123">
            <v>0</v>
          </cell>
        </row>
        <row r="124">
          <cell r="A124" t="str">
            <v>TN 02.7102</v>
          </cell>
          <cell r="B124" t="str">
            <v>02.7102</v>
          </cell>
          <cell r="C124" t="str">
            <v>Doøng ñieän 1000 - 2000A</v>
          </cell>
          <cell r="D124" t="str">
            <v>caùi</v>
          </cell>
          <cell r="E124">
            <v>3061</v>
          </cell>
          <cell r="F124">
            <v>41256</v>
          </cell>
          <cell r="G124">
            <v>30770</v>
          </cell>
          <cell r="H124">
            <v>75087</v>
          </cell>
          <cell r="I124">
            <v>75087</v>
          </cell>
          <cell r="J124">
            <v>0</v>
          </cell>
        </row>
        <row r="125">
          <cell r="A125" t="str">
            <v xml:space="preserve">TN 02.7103 </v>
          </cell>
          <cell r="B125" t="str">
            <v xml:space="preserve">02.7103 </v>
          </cell>
          <cell r="C125" t="str">
            <v>Doøng ñieän 500 - &lt;1000A</v>
          </cell>
          <cell r="D125" t="str">
            <v>caùi</v>
          </cell>
          <cell r="E125">
            <v>2449</v>
          </cell>
          <cell r="F125">
            <v>28879</v>
          </cell>
          <cell r="G125">
            <v>27939</v>
          </cell>
          <cell r="H125">
            <v>59267</v>
          </cell>
          <cell r="I125">
            <v>59268</v>
          </cell>
          <cell r="J125">
            <v>1</v>
          </cell>
        </row>
        <row r="126">
          <cell r="A126" t="str">
            <v xml:space="preserve">TN 02.7104 </v>
          </cell>
          <cell r="B126" t="str">
            <v xml:space="preserve">02.7104 </v>
          </cell>
          <cell r="C126" t="str">
            <v>Doøng ñieän 200 - &lt;500A</v>
          </cell>
          <cell r="D126" t="str">
            <v>caùi</v>
          </cell>
          <cell r="E126">
            <v>1959</v>
          </cell>
          <cell r="F126">
            <v>23104</v>
          </cell>
          <cell r="G126">
            <v>20119</v>
          </cell>
          <cell r="H126">
            <v>45182</v>
          </cell>
          <cell r="I126">
            <v>45182</v>
          </cell>
          <cell r="J126">
            <v>0</v>
          </cell>
        </row>
        <row r="127">
          <cell r="B127" t="str">
            <v>02.7200 APTOMAT VAØ KHÔÛI ÑOÄNG TÖØ &lt;200A</v>
          </cell>
        </row>
        <row r="128">
          <cell r="A128" t="str">
            <v>TN 02.7201</v>
          </cell>
          <cell r="B128" t="str">
            <v>02.7201</v>
          </cell>
          <cell r="C128" t="str">
            <v>Doøng ñieän &gt; 200A</v>
          </cell>
          <cell r="D128" t="str">
            <v>caùi</v>
          </cell>
          <cell r="E128">
            <v>1371</v>
          </cell>
          <cell r="F128">
            <v>20331</v>
          </cell>
          <cell r="G128">
            <v>12712</v>
          </cell>
          <cell r="H128">
            <v>34414</v>
          </cell>
          <cell r="I128">
            <v>34414</v>
          </cell>
          <cell r="J128">
            <v>0</v>
          </cell>
        </row>
        <row r="129">
          <cell r="A129" t="str">
            <v>TN 02.7202</v>
          </cell>
          <cell r="B129" t="str">
            <v>02.7202</v>
          </cell>
          <cell r="C129" t="str">
            <v>Doøng ñieän &lt; 100A</v>
          </cell>
          <cell r="D129" t="str">
            <v>caùi</v>
          </cell>
          <cell r="E129">
            <v>960</v>
          </cell>
          <cell r="F129">
            <v>14232</v>
          </cell>
          <cell r="G129">
            <v>8999</v>
          </cell>
          <cell r="H129">
            <v>24191</v>
          </cell>
          <cell r="I129">
            <v>24090</v>
          </cell>
          <cell r="J129">
            <v>-101</v>
          </cell>
        </row>
        <row r="130">
          <cell r="A130" t="str">
            <v>TN 02.7203</v>
          </cell>
          <cell r="B130" t="str">
            <v>02.7203</v>
          </cell>
          <cell r="C130" t="str">
            <v>Doøng ñieän &lt; 50A</v>
          </cell>
          <cell r="D130" t="str">
            <v>caùi</v>
          </cell>
          <cell r="E130">
            <v>672</v>
          </cell>
          <cell r="F130">
            <v>9962</v>
          </cell>
          <cell r="G130">
            <v>6229</v>
          </cell>
          <cell r="H130">
            <v>16863</v>
          </cell>
          <cell r="I130">
            <v>16863</v>
          </cell>
          <cell r="J130">
            <v>0</v>
          </cell>
        </row>
        <row r="131">
          <cell r="A131" t="str">
            <v>TN 02.7204</v>
          </cell>
          <cell r="B131" t="str">
            <v>02.7204</v>
          </cell>
          <cell r="C131" t="str">
            <v>Doøng ñieän &lt;10A</v>
          </cell>
          <cell r="D131" t="str">
            <v>caùi</v>
          </cell>
          <cell r="E131">
            <v>470</v>
          </cell>
          <cell r="F131">
            <v>6974</v>
          </cell>
          <cell r="G131">
            <v>4360</v>
          </cell>
          <cell r="H131">
            <v>11804</v>
          </cell>
          <cell r="I131">
            <v>11804</v>
          </cell>
          <cell r="J131">
            <v>0</v>
          </cell>
        </row>
        <row r="132">
          <cell r="B132" t="str">
            <v>CHÖÔNG 3</v>
          </cell>
        </row>
        <row r="133">
          <cell r="B133" t="str">
            <v>03.0000 THÍ NGHIEÄM HIEÄU CHÆNH CHOÁNG SEÙT VAN, TIEÁP ÑAÁT</v>
          </cell>
        </row>
        <row r="134">
          <cell r="B134" t="str">
            <v xml:space="preserve">03.1000 CHOÁNG SEÙT VAN </v>
          </cell>
        </row>
        <row r="135">
          <cell r="B135" t="str">
            <v>03.1100 CHOÁNG SEÙT VAN 22-500KV</v>
          </cell>
        </row>
        <row r="136">
          <cell r="A136" t="str">
            <v>TN 03.1101</v>
          </cell>
          <cell r="B136" t="str">
            <v>03.1101</v>
          </cell>
          <cell r="C136" t="str">
            <v>Ñieän aùp 500KV</v>
          </cell>
          <cell r="D136" t="str">
            <v>p.töû</v>
          </cell>
          <cell r="E136">
            <v>1780</v>
          </cell>
          <cell r="F136">
            <v>12199</v>
          </cell>
          <cell r="G136">
            <v>33851</v>
          </cell>
          <cell r="H136">
            <v>47830</v>
          </cell>
          <cell r="I136">
            <v>47830</v>
          </cell>
          <cell r="J136">
            <v>0</v>
          </cell>
        </row>
        <row r="137">
          <cell r="A137" t="str">
            <v>TN 03.1102</v>
          </cell>
          <cell r="B137" t="str">
            <v>03.1102</v>
          </cell>
          <cell r="C137" t="str">
            <v>Ñieän aùp 220KV</v>
          </cell>
          <cell r="D137" t="str">
            <v>p.töû</v>
          </cell>
          <cell r="E137">
            <v>1602</v>
          </cell>
          <cell r="F137">
            <v>10980</v>
          </cell>
          <cell r="G137">
            <v>30466</v>
          </cell>
          <cell r="H137">
            <v>43048</v>
          </cell>
          <cell r="I137">
            <v>43047</v>
          </cell>
          <cell r="J137">
            <v>-1</v>
          </cell>
        </row>
        <row r="138">
          <cell r="A138" t="str">
            <v>TN 03.1103</v>
          </cell>
          <cell r="B138" t="str">
            <v>03.1103</v>
          </cell>
          <cell r="C138" t="str">
            <v>Ñieän aùp 66-110KV</v>
          </cell>
          <cell r="D138" t="str">
            <v>p.töû</v>
          </cell>
          <cell r="E138">
            <v>1442</v>
          </cell>
          <cell r="F138">
            <v>9882</v>
          </cell>
          <cell r="G138">
            <v>27419</v>
          </cell>
          <cell r="H138">
            <v>38743</v>
          </cell>
          <cell r="I138">
            <v>38742</v>
          </cell>
          <cell r="J138">
            <v>-1</v>
          </cell>
        </row>
        <row r="139">
          <cell r="A139" t="str">
            <v>TN 03.1104</v>
          </cell>
          <cell r="B139" t="str">
            <v>03.1104</v>
          </cell>
          <cell r="C139" t="str">
            <v xml:space="preserve">Ñieän aùp 22-35KV </v>
          </cell>
          <cell r="D139" t="str">
            <v>caùi</v>
          </cell>
          <cell r="E139">
            <v>1153</v>
          </cell>
          <cell r="F139">
            <v>7905</v>
          </cell>
          <cell r="G139">
            <v>21935</v>
          </cell>
          <cell r="H139">
            <v>30993</v>
          </cell>
          <cell r="I139">
            <v>30994</v>
          </cell>
          <cell r="J139">
            <v>1</v>
          </cell>
        </row>
        <row r="140">
          <cell r="B140" t="str">
            <v>03.1200 CHOÁNG SEÙT VAN 15KV</v>
          </cell>
          <cell r="J140">
            <v>0</v>
          </cell>
        </row>
        <row r="141">
          <cell r="A141" t="str">
            <v>TN 03.1201</v>
          </cell>
          <cell r="B141" t="str">
            <v>03.1201</v>
          </cell>
          <cell r="C141" t="str">
            <v>Ñieän aùp 10-15KV</v>
          </cell>
          <cell r="D141" t="str">
            <v>caùi</v>
          </cell>
          <cell r="E141">
            <v>923</v>
          </cell>
          <cell r="F141">
            <v>6324</v>
          </cell>
          <cell r="G141">
            <v>17548</v>
          </cell>
          <cell r="H141">
            <v>24795</v>
          </cell>
          <cell r="I141">
            <v>24795</v>
          </cell>
          <cell r="J141">
            <v>0</v>
          </cell>
        </row>
        <row r="142">
          <cell r="A142" t="str">
            <v>TN 03.1202</v>
          </cell>
          <cell r="B142" t="str">
            <v>03.1202</v>
          </cell>
          <cell r="C142" t="str">
            <v>Ñieän aùp 3-6KV</v>
          </cell>
          <cell r="D142" t="str">
            <v>caùi</v>
          </cell>
          <cell r="E142">
            <v>830</v>
          </cell>
          <cell r="F142">
            <v>5692</v>
          </cell>
          <cell r="G142">
            <v>15793</v>
          </cell>
          <cell r="H142">
            <v>22315</v>
          </cell>
          <cell r="I142">
            <v>22316</v>
          </cell>
          <cell r="J142">
            <v>1</v>
          </cell>
        </row>
        <row r="143">
          <cell r="A143" t="str">
            <v>TN 03.1203</v>
          </cell>
          <cell r="B143" t="str">
            <v>03.1203</v>
          </cell>
          <cell r="C143" t="str">
            <v>Ñieän aùp &lt;1KV</v>
          </cell>
          <cell r="D143" t="str">
            <v>caùi</v>
          </cell>
          <cell r="E143">
            <v>166</v>
          </cell>
          <cell r="F143">
            <v>2846</v>
          </cell>
          <cell r="G143">
            <v>7897</v>
          </cell>
          <cell r="H143">
            <v>10909</v>
          </cell>
          <cell r="I143">
            <v>10908</v>
          </cell>
          <cell r="J143">
            <v>-1</v>
          </cell>
        </row>
        <row r="144">
          <cell r="A144" t="str">
            <v>TN 03.1204</v>
          </cell>
          <cell r="B144" t="str">
            <v>03.1204</v>
          </cell>
          <cell r="C144" t="str">
            <v>Thieát bò ñeám seùt</v>
          </cell>
          <cell r="D144" t="str">
            <v>caùi</v>
          </cell>
          <cell r="E144">
            <v>415</v>
          </cell>
          <cell r="F144">
            <v>3415</v>
          </cell>
          <cell r="G144">
            <v>1534</v>
          </cell>
          <cell r="H144">
            <v>5364</v>
          </cell>
          <cell r="I144">
            <v>5364</v>
          </cell>
          <cell r="J144">
            <v>0</v>
          </cell>
        </row>
        <row r="145">
          <cell r="B145" t="str">
            <v>03.2000 TIEÁP ÑAÁT, ÑIEÄN TRÔÛ SUAÁT</v>
          </cell>
          <cell r="J145">
            <v>0</v>
          </cell>
        </row>
        <row r="146">
          <cell r="B146" t="str">
            <v>03.2100 TIEÁP ÑAÁT TRAÏM BIEÁN AÙP</v>
          </cell>
          <cell r="J146">
            <v>0</v>
          </cell>
        </row>
        <row r="147">
          <cell r="A147" t="str">
            <v>TN 03.2101</v>
          </cell>
          <cell r="B147" t="str">
            <v>03.2101</v>
          </cell>
          <cell r="C147" t="str">
            <v>Ñieän aùp 220-500KV</v>
          </cell>
          <cell r="D147" t="str">
            <v>heä.thg</v>
          </cell>
          <cell r="E147">
            <v>17500</v>
          </cell>
          <cell r="F147">
            <v>166357</v>
          </cell>
          <cell r="G147">
            <v>56427</v>
          </cell>
          <cell r="H147">
            <v>240284</v>
          </cell>
          <cell r="I147">
            <v>7240284</v>
          </cell>
          <cell r="J147">
            <v>7000000</v>
          </cell>
        </row>
        <row r="148">
          <cell r="A148" t="str">
            <v>TN 03.2102</v>
          </cell>
          <cell r="B148" t="str">
            <v>03.2102</v>
          </cell>
          <cell r="C148" t="str">
            <v>Ñieän aùp 66-110KV</v>
          </cell>
          <cell r="D148" t="str">
            <v>heä.thg</v>
          </cell>
          <cell r="E148">
            <v>14000</v>
          </cell>
          <cell r="F148">
            <v>133085</v>
          </cell>
          <cell r="G148">
            <v>45142</v>
          </cell>
          <cell r="H148">
            <v>192227</v>
          </cell>
          <cell r="I148">
            <v>192227</v>
          </cell>
          <cell r="J148">
            <v>0</v>
          </cell>
        </row>
        <row r="149">
          <cell r="A149" t="str">
            <v>TN 03.2103</v>
          </cell>
          <cell r="B149" t="str">
            <v>03.2103</v>
          </cell>
          <cell r="C149" t="str">
            <v xml:space="preserve">Ñieän aùp 22-35KV </v>
          </cell>
          <cell r="D149" t="str">
            <v>heä.thg</v>
          </cell>
          <cell r="E149">
            <v>7000</v>
          </cell>
          <cell r="F149">
            <v>66543</v>
          </cell>
          <cell r="G149">
            <v>17180</v>
          </cell>
          <cell r="H149">
            <v>90723</v>
          </cell>
          <cell r="I149">
            <v>90722</v>
          </cell>
          <cell r="J149">
            <v>-1</v>
          </cell>
        </row>
        <row r="150">
          <cell r="B150" t="str">
            <v>03.2200 TIEÁP ÑAÁT CUÛA COÄT ÑIEÄN</v>
          </cell>
          <cell r="J150">
            <v>0</v>
          </cell>
        </row>
        <row r="151">
          <cell r="A151" t="str">
            <v xml:space="preserve">TN 03.2201 </v>
          </cell>
          <cell r="B151" t="str">
            <v xml:space="preserve">03.2201 </v>
          </cell>
          <cell r="C151" t="str">
            <v>Coät ñieän, coät thu loâi</v>
          </cell>
          <cell r="D151" t="str">
            <v>Vò trí</v>
          </cell>
          <cell r="E151">
            <v>1050</v>
          </cell>
          <cell r="F151">
            <v>22181</v>
          </cell>
          <cell r="G151">
            <v>3693</v>
          </cell>
          <cell r="H151">
            <v>26924</v>
          </cell>
          <cell r="I151">
            <v>26923</v>
          </cell>
          <cell r="J151">
            <v>-1</v>
          </cell>
        </row>
        <row r="152">
          <cell r="A152" t="str">
            <v xml:space="preserve">TN 03.2202 </v>
          </cell>
          <cell r="B152" t="str">
            <v xml:space="preserve">03.2202 </v>
          </cell>
          <cell r="C152" t="str">
            <v>Ñieän trôû suaát cuûa ñaát</v>
          </cell>
          <cell r="D152" t="str">
            <v>Vò trí</v>
          </cell>
          <cell r="E152">
            <v>1575</v>
          </cell>
          <cell r="F152">
            <v>33271</v>
          </cell>
          <cell r="G152">
            <v>9414</v>
          </cell>
          <cell r="H152">
            <v>44260</v>
          </cell>
          <cell r="I152">
            <v>44260</v>
          </cell>
          <cell r="J152">
            <v>0</v>
          </cell>
        </row>
        <row r="153">
          <cell r="B153" t="str">
            <v>CHÖÔNG 4</v>
          </cell>
        </row>
        <row r="154">
          <cell r="B154" t="str">
            <v>04.0000 THÍ NGHIEÄM HIEÄU CHÆNH RÔ LE BAÛO VEÄ VAØ TÖÏ ÑOÄNG ÑIEÄN</v>
          </cell>
        </row>
        <row r="155">
          <cell r="B155" t="str">
            <v>04.1100 RÔ LE SO LEÄCH</v>
          </cell>
        </row>
        <row r="156">
          <cell r="A156" t="str">
            <v>TN 04.1101</v>
          </cell>
          <cell r="B156" t="str">
            <v>04.1101</v>
          </cell>
          <cell r="C156" t="str">
            <v>Maùy bieán aùp</v>
          </cell>
          <cell r="D156" t="str">
            <v>caùi</v>
          </cell>
          <cell r="E156">
            <v>2557</v>
          </cell>
          <cell r="F156">
            <v>110904</v>
          </cell>
          <cell r="G156">
            <v>85589</v>
          </cell>
          <cell r="H156">
            <v>199050</v>
          </cell>
          <cell r="I156">
            <v>199050</v>
          </cell>
          <cell r="J156">
            <v>0</v>
          </cell>
        </row>
        <row r="157">
          <cell r="A157" t="str">
            <v>TN 04.1102</v>
          </cell>
          <cell r="B157" t="str">
            <v>04.1102</v>
          </cell>
          <cell r="C157" t="str">
            <v>Thanh caùi</v>
          </cell>
          <cell r="D157" t="str">
            <v>caùi</v>
          </cell>
          <cell r="E157">
            <v>2813</v>
          </cell>
          <cell r="F157">
            <v>121995</v>
          </cell>
          <cell r="G157">
            <v>85589</v>
          </cell>
          <cell r="H157">
            <v>210397</v>
          </cell>
          <cell r="I157">
            <v>210397</v>
          </cell>
          <cell r="J157">
            <v>0</v>
          </cell>
        </row>
        <row r="158">
          <cell r="A158" t="str">
            <v>TN 04.1103</v>
          </cell>
          <cell r="B158" t="str">
            <v>04.1103</v>
          </cell>
          <cell r="C158" t="str">
            <v>Trôû khaùng cao</v>
          </cell>
          <cell r="D158" t="str">
            <v>caùi</v>
          </cell>
          <cell r="E158">
            <v>5114</v>
          </cell>
          <cell r="F158">
            <v>199628</v>
          </cell>
          <cell r="G158">
            <v>85589</v>
          </cell>
          <cell r="H158">
            <v>290331</v>
          </cell>
          <cell r="I158">
            <v>290331</v>
          </cell>
          <cell r="J158">
            <v>0</v>
          </cell>
        </row>
        <row r="159">
          <cell r="A159" t="str">
            <v>TN 04.1104</v>
          </cell>
          <cell r="B159" t="str">
            <v>04.1104</v>
          </cell>
          <cell r="C159" t="str">
            <v>Kyõ thuaät soá</v>
          </cell>
          <cell r="D159" t="str">
            <v>caùi</v>
          </cell>
          <cell r="E159">
            <v>2046</v>
          </cell>
          <cell r="F159">
            <v>277261</v>
          </cell>
          <cell r="G159">
            <v>74593</v>
          </cell>
          <cell r="H159">
            <v>353900</v>
          </cell>
          <cell r="I159">
            <v>353899</v>
          </cell>
          <cell r="J159">
            <v>-1</v>
          </cell>
        </row>
        <row r="160">
          <cell r="B160" t="str">
            <v>04.1200 RÔ LE KHOAÛNG CAÙCH</v>
          </cell>
        </row>
        <row r="161">
          <cell r="A161" t="str">
            <v>TN 04.1201</v>
          </cell>
          <cell r="B161" t="str">
            <v>04.1201</v>
          </cell>
          <cell r="C161" t="str">
            <v>Ñieän töø, ñieän töû</v>
          </cell>
          <cell r="D161" t="str">
            <v>caùi</v>
          </cell>
          <cell r="E161">
            <v>4147</v>
          </cell>
          <cell r="F161">
            <v>332713</v>
          </cell>
          <cell r="G161">
            <v>336307</v>
          </cell>
          <cell r="H161">
            <v>673167</v>
          </cell>
          <cell r="I161">
            <v>673167</v>
          </cell>
          <cell r="J161">
            <v>0</v>
          </cell>
        </row>
        <row r="162">
          <cell r="A162" t="str">
            <v>TN 04.1202</v>
          </cell>
          <cell r="B162" t="str">
            <v>04.1202</v>
          </cell>
          <cell r="C162" t="str">
            <v>Kyõ thuaät soá</v>
          </cell>
          <cell r="D162" t="str">
            <v>caùi</v>
          </cell>
          <cell r="E162">
            <v>3732</v>
          </cell>
          <cell r="F162">
            <v>399256</v>
          </cell>
          <cell r="G162">
            <v>436579</v>
          </cell>
          <cell r="H162">
            <v>839567</v>
          </cell>
          <cell r="I162">
            <v>839567</v>
          </cell>
          <cell r="J162">
            <v>0</v>
          </cell>
        </row>
        <row r="163">
          <cell r="B163" t="str">
            <v>04.1300 RÔ LE DOØNG ÑIEÄN - ÑIEÄN AÙP</v>
          </cell>
        </row>
        <row r="164">
          <cell r="C164" t="str">
            <v>Loaïi ñieän aùp</v>
          </cell>
        </row>
        <row r="165">
          <cell r="A165" t="str">
            <v>TN 04.1301</v>
          </cell>
          <cell r="B165" t="str">
            <v>04.1301</v>
          </cell>
          <cell r="C165" t="str">
            <v>Ñieän töø, ñieän töû</v>
          </cell>
          <cell r="D165" t="str">
            <v>caùi</v>
          </cell>
          <cell r="E165">
            <v>2927</v>
          </cell>
          <cell r="F165">
            <v>147872</v>
          </cell>
          <cell r="G165">
            <v>208654</v>
          </cell>
          <cell r="H165">
            <v>359453</v>
          </cell>
          <cell r="I165">
            <v>359454</v>
          </cell>
          <cell r="J165">
            <v>1</v>
          </cell>
        </row>
        <row r="166">
          <cell r="A166" t="str">
            <v>TN 04.1302</v>
          </cell>
          <cell r="B166" t="str">
            <v>04.1302</v>
          </cell>
          <cell r="C166" t="str">
            <v>Kyõ thuaät soá</v>
          </cell>
          <cell r="D166" t="str">
            <v>caùi</v>
          </cell>
          <cell r="E166">
            <v>1464</v>
          </cell>
          <cell r="F166">
            <v>133085</v>
          </cell>
          <cell r="G166">
            <v>201991</v>
          </cell>
          <cell r="H166">
            <v>336540</v>
          </cell>
          <cell r="I166">
            <v>336539</v>
          </cell>
          <cell r="J166">
            <v>-1</v>
          </cell>
        </row>
        <row r="167">
          <cell r="C167" t="str">
            <v xml:space="preserve">Loaïi doøng ñieän </v>
          </cell>
        </row>
        <row r="168">
          <cell r="A168" t="str">
            <v>TN 04.1304</v>
          </cell>
          <cell r="B168" t="str">
            <v>04.1304</v>
          </cell>
          <cell r="C168" t="str">
            <v>Ñieän töø, ñieän töû</v>
          </cell>
          <cell r="D168" t="str">
            <v>caùi</v>
          </cell>
          <cell r="E168">
            <v>3075</v>
          </cell>
          <cell r="F168">
            <v>221809</v>
          </cell>
          <cell r="G168">
            <v>312144</v>
          </cell>
          <cell r="H168">
            <v>537028</v>
          </cell>
          <cell r="I168">
            <v>537028</v>
          </cell>
          <cell r="J168">
            <v>0</v>
          </cell>
        </row>
        <row r="169">
          <cell r="A169" t="str">
            <v>TN 04.1305</v>
          </cell>
          <cell r="B169" t="str">
            <v>04.1305</v>
          </cell>
          <cell r="C169" t="str">
            <v>Kyõ thuaät soá</v>
          </cell>
          <cell r="D169" t="str">
            <v>caùi</v>
          </cell>
          <cell r="E169">
            <v>1538</v>
          </cell>
          <cell r="F169">
            <v>199628</v>
          </cell>
          <cell r="G169">
            <v>302315</v>
          </cell>
          <cell r="H169">
            <v>503481</v>
          </cell>
          <cell r="I169">
            <v>503481</v>
          </cell>
          <cell r="J169">
            <v>0</v>
          </cell>
        </row>
        <row r="170">
          <cell r="B170" t="str">
            <v>04.1400 RÔ LE TRUNG GIAN - THÔØI GIAN</v>
          </cell>
        </row>
        <row r="171">
          <cell r="C171" t="str">
            <v>Trung gian - thôøi gian</v>
          </cell>
        </row>
        <row r="172">
          <cell r="A172" t="str">
            <v>TN 04.1401</v>
          </cell>
          <cell r="B172" t="str">
            <v>04.1401</v>
          </cell>
          <cell r="C172" t="str">
            <v>Ñieän töø, ñieän töû</v>
          </cell>
          <cell r="D172" t="str">
            <v>caùi</v>
          </cell>
          <cell r="E172">
            <v>2046</v>
          </cell>
          <cell r="F172">
            <v>20332</v>
          </cell>
          <cell r="G172">
            <v>56127</v>
          </cell>
          <cell r="H172">
            <v>78505</v>
          </cell>
          <cell r="I172">
            <v>78505</v>
          </cell>
          <cell r="J172">
            <v>0</v>
          </cell>
        </row>
        <row r="173">
          <cell r="A173" t="str">
            <v>TN 04.1402</v>
          </cell>
          <cell r="B173" t="str">
            <v>04.1402</v>
          </cell>
          <cell r="C173" t="str">
            <v>Kyõ thuaät soá</v>
          </cell>
          <cell r="D173" t="str">
            <v>caùi</v>
          </cell>
          <cell r="E173">
            <v>1548</v>
          </cell>
          <cell r="F173">
            <v>16266</v>
          </cell>
          <cell r="G173">
            <v>55421</v>
          </cell>
          <cell r="H173">
            <v>73235</v>
          </cell>
          <cell r="I173">
            <v>73235</v>
          </cell>
          <cell r="J173">
            <v>0</v>
          </cell>
        </row>
        <row r="174">
          <cell r="C174" t="str">
            <v>Tín hieäu</v>
          </cell>
        </row>
        <row r="175">
          <cell r="A175" t="str">
            <v>TN 04.1403</v>
          </cell>
          <cell r="B175" t="str">
            <v>04.1403</v>
          </cell>
          <cell r="C175" t="str">
            <v>Ñieän töø, ñieän töû</v>
          </cell>
          <cell r="D175" t="str">
            <v>caùi</v>
          </cell>
          <cell r="E175">
            <v>1898</v>
          </cell>
          <cell r="F175">
            <v>18299</v>
          </cell>
          <cell r="G175">
            <v>50514</v>
          </cell>
          <cell r="H175">
            <v>70711</v>
          </cell>
          <cell r="I175">
            <v>70711</v>
          </cell>
          <cell r="J175">
            <v>0</v>
          </cell>
        </row>
        <row r="176">
          <cell r="A176" t="str">
            <v>TN 04.1404</v>
          </cell>
          <cell r="B176" t="str">
            <v>04.1404</v>
          </cell>
          <cell r="C176" t="str">
            <v>Kyõ thuaät soá</v>
          </cell>
          <cell r="D176" t="str">
            <v>caùi</v>
          </cell>
          <cell r="E176">
            <v>1474</v>
          </cell>
          <cell r="F176">
            <v>14639</v>
          </cell>
          <cell r="G176">
            <v>49879</v>
          </cell>
          <cell r="H176">
            <v>65992</v>
          </cell>
          <cell r="I176">
            <v>65993</v>
          </cell>
          <cell r="J176">
            <v>1</v>
          </cell>
        </row>
        <row r="177">
          <cell r="B177" t="str">
            <v>04.1500 RÔ LE COÂNG SUAÁT, DOØNG ÑIEÄN VAØ ÑIEÄN AÙP THÖÙ TÖÏ NGHÒCH</v>
          </cell>
        </row>
        <row r="178">
          <cell r="C178" t="str">
            <v>Coâng suaát U2, I2</v>
          </cell>
        </row>
        <row r="179">
          <cell r="A179" t="str">
            <v>TN 04.1501</v>
          </cell>
          <cell r="B179" t="str">
            <v>04.1501</v>
          </cell>
          <cell r="C179" t="str">
            <v>Ñieän töø, ñieän töû</v>
          </cell>
          <cell r="D179" t="str">
            <v>caùi</v>
          </cell>
          <cell r="E179">
            <v>4147</v>
          </cell>
          <cell r="F179">
            <v>83178</v>
          </cell>
          <cell r="G179">
            <v>111321</v>
          </cell>
          <cell r="H179">
            <v>198646</v>
          </cell>
          <cell r="I179">
            <v>198646</v>
          </cell>
          <cell r="J179">
            <v>0</v>
          </cell>
        </row>
        <row r="180">
          <cell r="A180" t="str">
            <v>TN 04.1502</v>
          </cell>
          <cell r="B180" t="str">
            <v>04.1502</v>
          </cell>
          <cell r="C180" t="str">
            <v>Kyõ thuaät soá</v>
          </cell>
          <cell r="D180" t="str">
            <v>caùi</v>
          </cell>
          <cell r="E180">
            <v>2874</v>
          </cell>
          <cell r="F180">
            <v>74860</v>
          </cell>
          <cell r="G180">
            <v>110097</v>
          </cell>
          <cell r="H180">
            <v>187831</v>
          </cell>
          <cell r="I180">
            <v>187831</v>
          </cell>
          <cell r="J180">
            <v>0</v>
          </cell>
        </row>
        <row r="181">
          <cell r="C181" t="str">
            <v>Taàn soá</v>
          </cell>
        </row>
        <row r="182">
          <cell r="A182" t="str">
            <v>TN 04.1503</v>
          </cell>
          <cell r="B182" t="str">
            <v>04.1503</v>
          </cell>
          <cell r="C182" t="str">
            <v>Ñieän töø, ñieän töû</v>
          </cell>
          <cell r="D182" t="str">
            <v>caùi</v>
          </cell>
          <cell r="E182">
            <v>3407</v>
          </cell>
          <cell r="F182">
            <v>66543</v>
          </cell>
          <cell r="G182">
            <v>50514</v>
          </cell>
          <cell r="H182">
            <v>120464</v>
          </cell>
          <cell r="I182">
            <v>120464</v>
          </cell>
          <cell r="J182">
            <v>0</v>
          </cell>
        </row>
        <row r="183">
          <cell r="A183" t="str">
            <v>TN 04.1504</v>
          </cell>
          <cell r="B183" t="str">
            <v>04.1504</v>
          </cell>
          <cell r="C183" t="str">
            <v>Kyõ thuaät soá</v>
          </cell>
          <cell r="D183" t="str">
            <v>caùi</v>
          </cell>
          <cell r="E183">
            <v>2504</v>
          </cell>
          <cell r="F183">
            <v>59888</v>
          </cell>
          <cell r="G183">
            <v>59347</v>
          </cell>
          <cell r="H183">
            <v>121739</v>
          </cell>
          <cell r="I183">
            <v>121740</v>
          </cell>
          <cell r="J183">
            <v>1</v>
          </cell>
        </row>
        <row r="184">
          <cell r="B184" t="str">
            <v>04.1600 RÔ LE CAÉT, BAÛO VEÄ CHOÁNG HÖ HOÛNG MAÙY CAÉT</v>
          </cell>
        </row>
        <row r="185">
          <cell r="C185" t="str">
            <v>Caét (-F86)</v>
          </cell>
        </row>
        <row r="186">
          <cell r="A186" t="str">
            <v>TN 04.1601</v>
          </cell>
          <cell r="B186" t="str">
            <v>04.1601</v>
          </cell>
          <cell r="C186" t="str">
            <v>Ñieän töø, ñieän töû</v>
          </cell>
          <cell r="D186" t="str">
            <v>caùi</v>
          </cell>
          <cell r="E186">
            <v>2430</v>
          </cell>
          <cell r="F186">
            <v>22366</v>
          </cell>
          <cell r="G186">
            <v>56127</v>
          </cell>
          <cell r="H186">
            <v>80923</v>
          </cell>
          <cell r="I186">
            <v>80922</v>
          </cell>
          <cell r="J186">
            <v>-1</v>
          </cell>
        </row>
        <row r="187">
          <cell r="A187" t="str">
            <v>TN 04.1602</v>
          </cell>
          <cell r="B187" t="str">
            <v>04.1602</v>
          </cell>
          <cell r="C187" t="str">
            <v>Kyõ thuaät soá</v>
          </cell>
          <cell r="D187" t="str">
            <v>caùi</v>
          </cell>
          <cell r="E187">
            <v>1855</v>
          </cell>
          <cell r="F187">
            <v>17893</v>
          </cell>
          <cell r="G187">
            <v>55421</v>
          </cell>
          <cell r="H187">
            <v>75169</v>
          </cell>
          <cell r="I187">
            <v>75169</v>
          </cell>
          <cell r="J187">
            <v>0</v>
          </cell>
        </row>
        <row r="188">
          <cell r="C188" t="str">
            <v>Choáng hö hoûng maùy caét (-F50BF)</v>
          </cell>
        </row>
        <row r="189">
          <cell r="A189" t="str">
            <v>TN 04.1603</v>
          </cell>
          <cell r="B189" t="str">
            <v>04.1603</v>
          </cell>
          <cell r="C189" t="str">
            <v>Ñieän töø, ñieän töû</v>
          </cell>
          <cell r="D189" t="str">
            <v>caùi</v>
          </cell>
          <cell r="E189">
            <v>2578</v>
          </cell>
          <cell r="F189">
            <v>55914</v>
          </cell>
          <cell r="G189">
            <v>138919</v>
          </cell>
          <cell r="H189">
            <v>197411</v>
          </cell>
          <cell r="I189">
            <v>197410</v>
          </cell>
          <cell r="J189">
            <v>-1</v>
          </cell>
        </row>
        <row r="190">
          <cell r="A190" t="str">
            <v>TN 04.1604</v>
          </cell>
          <cell r="B190" t="str">
            <v>04.1604</v>
          </cell>
          <cell r="C190" t="str">
            <v>Kyõ thuaät soá</v>
          </cell>
          <cell r="D190" t="str">
            <v>caùi</v>
          </cell>
          <cell r="E190">
            <v>1929</v>
          </cell>
          <cell r="F190">
            <v>50323</v>
          </cell>
          <cell r="G190">
            <v>82759</v>
          </cell>
          <cell r="H190">
            <v>135011</v>
          </cell>
          <cell r="I190">
            <v>135011</v>
          </cell>
          <cell r="J190">
            <v>0</v>
          </cell>
        </row>
        <row r="191">
          <cell r="B191" t="str">
            <v>04.1700 RÔ LE HÔÏP BOÄ, TÖÏ ÑOÄNG ÑOÙNG LAÏI, KIEÅM TRA ÑOÀNG BOÄ</v>
          </cell>
        </row>
        <row r="192">
          <cell r="C192" t="str">
            <v>Töï ñoäng ñoùng laïi</v>
          </cell>
        </row>
        <row r="193">
          <cell r="A193" t="str">
            <v>TN 04.1701</v>
          </cell>
          <cell r="B193" t="str">
            <v>04.1701</v>
          </cell>
          <cell r="C193" t="str">
            <v>Ñieän töø, ñieän töû</v>
          </cell>
          <cell r="D193" t="str">
            <v>caùi</v>
          </cell>
          <cell r="E193">
            <v>4147</v>
          </cell>
          <cell r="F193">
            <v>66543</v>
          </cell>
          <cell r="G193">
            <v>111321</v>
          </cell>
          <cell r="H193">
            <v>182011</v>
          </cell>
          <cell r="I193">
            <v>182011</v>
          </cell>
          <cell r="J193">
            <v>0</v>
          </cell>
        </row>
        <row r="194">
          <cell r="A194" t="str">
            <v>TN 04.1702</v>
          </cell>
          <cell r="B194" t="str">
            <v>04.1702</v>
          </cell>
          <cell r="C194" t="str">
            <v>Kyõ thuaät soá</v>
          </cell>
          <cell r="D194" t="str">
            <v>caùi</v>
          </cell>
          <cell r="E194">
            <v>2074</v>
          </cell>
          <cell r="F194">
            <v>59888</v>
          </cell>
          <cell r="G194">
            <v>76701</v>
          </cell>
          <cell r="H194">
            <v>138663</v>
          </cell>
          <cell r="I194">
            <v>138663</v>
          </cell>
          <cell r="J194">
            <v>0</v>
          </cell>
        </row>
        <row r="195">
          <cell r="C195" t="str">
            <v>Kieåm tra ñoàng boä</v>
          </cell>
        </row>
        <row r="196">
          <cell r="A196" t="str">
            <v>TN 04.1703</v>
          </cell>
          <cell r="B196" t="str">
            <v>04.1703</v>
          </cell>
          <cell r="C196" t="str">
            <v>Ñieän töø, ñieän töû</v>
          </cell>
          <cell r="D196" t="str">
            <v>caùi</v>
          </cell>
          <cell r="E196">
            <v>4443</v>
          </cell>
          <cell r="F196">
            <v>79851</v>
          </cell>
          <cell r="G196">
            <v>133305</v>
          </cell>
          <cell r="H196">
            <v>217599</v>
          </cell>
          <cell r="I196">
            <v>217600</v>
          </cell>
          <cell r="J196">
            <v>1</v>
          </cell>
        </row>
        <row r="197">
          <cell r="A197" t="str">
            <v>TN 04.1704</v>
          </cell>
          <cell r="B197" t="str">
            <v>04.1704</v>
          </cell>
          <cell r="C197" t="str">
            <v>Kyõ thuaät soá</v>
          </cell>
          <cell r="D197" t="str">
            <v>caùi</v>
          </cell>
          <cell r="E197">
            <v>3022</v>
          </cell>
          <cell r="F197">
            <v>63881</v>
          </cell>
          <cell r="G197">
            <v>108711</v>
          </cell>
          <cell r="H197">
            <v>175614</v>
          </cell>
          <cell r="I197">
            <v>175614</v>
          </cell>
          <cell r="J197">
            <v>0</v>
          </cell>
        </row>
        <row r="198">
          <cell r="B198" t="str">
            <v>04.1800 RÔ LE HÔÏP BOÄ, TÖÏ ÑOÄNG ÑIEÀU CHÆNH ÑIEÄN AÙP, TÖÏ ÑOÄNG NAÏP AÙC QUY, GHI SÖÏ COÁ</v>
          </cell>
        </row>
        <row r="199">
          <cell r="C199" t="str">
            <v>Ñieàu chænh ñieän aùp</v>
          </cell>
        </row>
        <row r="200">
          <cell r="A200" t="str">
            <v>TN 04.1801</v>
          </cell>
          <cell r="B200" t="str">
            <v>04.1801</v>
          </cell>
          <cell r="C200" t="str">
            <v>Ñieän töø, ñieän töû</v>
          </cell>
          <cell r="D200" t="str">
            <v>caùi</v>
          </cell>
          <cell r="E200">
            <v>4147</v>
          </cell>
          <cell r="F200">
            <v>399256</v>
          </cell>
          <cell r="G200">
            <v>276904</v>
          </cell>
          <cell r="H200">
            <v>680307</v>
          </cell>
          <cell r="I200">
            <v>680307</v>
          </cell>
          <cell r="J200">
            <v>0</v>
          </cell>
        </row>
        <row r="201">
          <cell r="A201" t="str">
            <v>TN 04.1802</v>
          </cell>
          <cell r="B201" t="str">
            <v>04.1802</v>
          </cell>
          <cell r="C201" t="str">
            <v>Kyõ thuaät soá</v>
          </cell>
          <cell r="D201" t="str">
            <v>caùi</v>
          </cell>
          <cell r="E201">
            <v>2570</v>
          </cell>
          <cell r="F201">
            <v>359330</v>
          </cell>
          <cell r="G201">
            <v>263324</v>
          </cell>
          <cell r="H201">
            <v>625224</v>
          </cell>
          <cell r="I201">
            <v>625224</v>
          </cell>
          <cell r="J201">
            <v>0</v>
          </cell>
        </row>
        <row r="202">
          <cell r="A202" t="str">
            <v>TN 04.1803</v>
          </cell>
          <cell r="B202" t="str">
            <v>04.1803</v>
          </cell>
          <cell r="C202" t="str">
            <v>Töï ñoäng naïp aéc quy</v>
          </cell>
          <cell r="D202" t="str">
            <v>caùi</v>
          </cell>
          <cell r="E202">
            <v>4251</v>
          </cell>
          <cell r="F202">
            <v>95821</v>
          </cell>
          <cell r="G202">
            <v>53610</v>
          </cell>
          <cell r="H202">
            <v>153682</v>
          </cell>
          <cell r="I202">
            <v>153682</v>
          </cell>
          <cell r="J202">
            <v>0</v>
          </cell>
        </row>
        <row r="203">
          <cell r="A203" t="str">
            <v>TN 04.1804</v>
          </cell>
          <cell r="B203" t="str">
            <v>04.1804</v>
          </cell>
          <cell r="C203" t="str">
            <v>Ghi söï coá</v>
          </cell>
          <cell r="D203" t="str">
            <v>caùi</v>
          </cell>
          <cell r="E203">
            <v>5552</v>
          </cell>
          <cell r="F203">
            <v>399256</v>
          </cell>
          <cell r="G203">
            <v>264246</v>
          </cell>
          <cell r="H203">
            <v>669054</v>
          </cell>
          <cell r="I203">
            <v>669054</v>
          </cell>
          <cell r="J203">
            <v>0</v>
          </cell>
        </row>
        <row r="204">
          <cell r="B204" t="str">
            <v>04.1900 RÔ LE: BOÄ GIAÙM SAÙT MAÏCH CAÉT, GIAÙM SAÙT MAÏCH DOØNG</v>
          </cell>
        </row>
        <row r="205">
          <cell r="C205" t="str">
            <v>Giaùm saùt maïch caét</v>
          </cell>
        </row>
        <row r="206">
          <cell r="A206" t="str">
            <v>TN 04.1901</v>
          </cell>
          <cell r="B206" t="str">
            <v>04.1901</v>
          </cell>
          <cell r="C206" t="str">
            <v>Ñieän töø, ñieän töû</v>
          </cell>
          <cell r="D206" t="str">
            <v>caùi</v>
          </cell>
          <cell r="E206">
            <v>3555</v>
          </cell>
          <cell r="F206">
            <v>63881</v>
          </cell>
          <cell r="G206">
            <v>66699</v>
          </cell>
          <cell r="H206">
            <v>134135</v>
          </cell>
          <cell r="I206">
            <v>134135</v>
          </cell>
          <cell r="J206">
            <v>0</v>
          </cell>
        </row>
        <row r="207">
          <cell r="A207" t="str">
            <v>TN 04.1902</v>
          </cell>
          <cell r="B207" t="str">
            <v>04.1902</v>
          </cell>
          <cell r="C207" t="str">
            <v>Kyõ thuaät soá</v>
          </cell>
          <cell r="D207" t="str">
            <v>caùi</v>
          </cell>
          <cell r="E207">
            <v>2578</v>
          </cell>
          <cell r="F207">
            <v>56285</v>
          </cell>
          <cell r="G207">
            <v>46076</v>
          </cell>
          <cell r="H207">
            <v>104939</v>
          </cell>
          <cell r="I207">
            <v>104940</v>
          </cell>
          <cell r="J207">
            <v>1</v>
          </cell>
        </row>
        <row r="208">
          <cell r="C208" t="str">
            <v>Giaùm saùt maïch doøng</v>
          </cell>
        </row>
        <row r="209">
          <cell r="A209" t="str">
            <v>TN 04.1903</v>
          </cell>
          <cell r="B209" t="str">
            <v>04.1903</v>
          </cell>
          <cell r="C209" t="str">
            <v>Ñieän töø, ñieän töû</v>
          </cell>
          <cell r="D209" t="str">
            <v>caùi</v>
          </cell>
          <cell r="E209">
            <v>3407</v>
          </cell>
          <cell r="F209">
            <v>53234</v>
          </cell>
          <cell r="G209">
            <v>55660</v>
          </cell>
          <cell r="H209">
            <v>112301</v>
          </cell>
          <cell r="I209">
            <v>112302</v>
          </cell>
          <cell r="J209">
            <v>1</v>
          </cell>
        </row>
        <row r="210">
          <cell r="A210" t="str">
            <v>TN 04.1904</v>
          </cell>
          <cell r="B210" t="str">
            <v>04.1904</v>
          </cell>
          <cell r="C210" t="str">
            <v>Kyõ thuaät soá</v>
          </cell>
          <cell r="D210" t="str">
            <v>caùi</v>
          </cell>
          <cell r="E210">
            <v>1704</v>
          </cell>
          <cell r="F210">
            <v>46905</v>
          </cell>
          <cell r="G210">
            <v>38350</v>
          </cell>
          <cell r="H210">
            <v>86959</v>
          </cell>
          <cell r="I210">
            <v>86959</v>
          </cell>
          <cell r="J210">
            <v>0</v>
          </cell>
        </row>
        <row r="211">
          <cell r="B211" t="str">
            <v>04.2000 RÔ LE: BOÄ GIAÙM SAÙT MAÏCH CAÉT, GIAÙM SAÙT MAÏCH DOØNG</v>
          </cell>
        </row>
        <row r="212">
          <cell r="A212" t="str">
            <v>TN 04.2001</v>
          </cell>
          <cell r="B212" t="str">
            <v>04.2001</v>
          </cell>
          <cell r="C212" t="str">
            <v>Rô le hôi</v>
          </cell>
          <cell r="D212" t="str">
            <v>caùi</v>
          </cell>
          <cell r="E212">
            <v>30176</v>
          </cell>
          <cell r="F212">
            <v>60997</v>
          </cell>
          <cell r="G212">
            <v>4122</v>
          </cell>
          <cell r="H212">
            <v>95295</v>
          </cell>
          <cell r="I212">
            <v>95296</v>
          </cell>
          <cell r="J212">
            <v>1</v>
          </cell>
        </row>
        <row r="213">
          <cell r="A213" t="str">
            <v>TN 04.2002</v>
          </cell>
          <cell r="B213" t="str">
            <v>04.2002</v>
          </cell>
          <cell r="C213" t="str">
            <v>Rô le doøng daàu</v>
          </cell>
          <cell r="D213" t="str">
            <v>caùi</v>
          </cell>
          <cell r="E213">
            <v>24141</v>
          </cell>
          <cell r="F213">
            <v>48798</v>
          </cell>
          <cell r="G213">
            <v>3298</v>
          </cell>
          <cell r="H213">
            <v>76237</v>
          </cell>
          <cell r="I213">
            <v>76237</v>
          </cell>
          <cell r="J213">
            <v>0</v>
          </cell>
        </row>
        <row r="214">
          <cell r="B214" t="str">
            <v>CHÖÔNG 5</v>
          </cell>
        </row>
        <row r="215">
          <cell r="B215" t="str">
            <v>05.0000 THÍ NGHIEÄM &amp; HIEÄU CHÆNH ÑO LÖÔØNG ÑIEÄN</v>
          </cell>
        </row>
        <row r="216">
          <cell r="B216" t="str">
            <v>05.1000 AMPEMEÙT, VOLMEÙT</v>
          </cell>
        </row>
        <row r="217">
          <cell r="C217" t="str">
            <v>AMPEMEÙT</v>
          </cell>
        </row>
        <row r="218">
          <cell r="A218" t="str">
            <v>TN 05.1001</v>
          </cell>
          <cell r="B218" t="str">
            <v>05.1001</v>
          </cell>
          <cell r="C218" t="str">
            <v>Loaïi AC</v>
          </cell>
          <cell r="D218" t="str">
            <v>caùi</v>
          </cell>
          <cell r="E218">
            <v>1671</v>
          </cell>
          <cell r="F218">
            <v>19519</v>
          </cell>
          <cell r="G218">
            <v>3501</v>
          </cell>
          <cell r="H218">
            <v>24691</v>
          </cell>
          <cell r="I218">
            <v>24691</v>
          </cell>
          <cell r="J218">
            <v>0</v>
          </cell>
        </row>
        <row r="219">
          <cell r="A219" t="str">
            <v>TN 05.1002</v>
          </cell>
          <cell r="B219" t="str">
            <v>05.1002</v>
          </cell>
          <cell r="C219" t="str">
            <v>Loaïi DC</v>
          </cell>
          <cell r="D219" t="str">
            <v>caùi</v>
          </cell>
          <cell r="E219">
            <v>1486</v>
          </cell>
          <cell r="F219">
            <v>17893</v>
          </cell>
          <cell r="G219">
            <v>3416</v>
          </cell>
          <cell r="H219">
            <v>22795</v>
          </cell>
          <cell r="I219">
            <v>22795</v>
          </cell>
          <cell r="J219">
            <v>0</v>
          </cell>
        </row>
        <row r="220">
          <cell r="C220" t="str">
            <v>VOLMEÙT</v>
          </cell>
        </row>
        <row r="221">
          <cell r="A221" t="str">
            <v>TN 05.1003</v>
          </cell>
          <cell r="B221" t="str">
            <v>05.1003</v>
          </cell>
          <cell r="C221" t="str">
            <v>Loaïi AC</v>
          </cell>
          <cell r="D221" t="str">
            <v>caùi</v>
          </cell>
          <cell r="E221">
            <v>1671</v>
          </cell>
          <cell r="F221">
            <v>19519</v>
          </cell>
          <cell r="G221">
            <v>3680</v>
          </cell>
          <cell r="H221">
            <v>24870</v>
          </cell>
          <cell r="I221">
            <v>24870</v>
          </cell>
          <cell r="J221">
            <v>0</v>
          </cell>
        </row>
        <row r="222">
          <cell r="A222" t="str">
            <v>TN 05.1004</v>
          </cell>
          <cell r="B222" t="str">
            <v>05.1004</v>
          </cell>
          <cell r="C222" t="str">
            <v>Loaïi DC</v>
          </cell>
          <cell r="D222" t="str">
            <v>caùi</v>
          </cell>
          <cell r="E222">
            <v>1486</v>
          </cell>
          <cell r="F222">
            <v>17893</v>
          </cell>
          <cell r="G222">
            <v>3680</v>
          </cell>
          <cell r="H222">
            <v>23059</v>
          </cell>
          <cell r="I222">
            <v>23059</v>
          </cell>
          <cell r="J222">
            <v>0</v>
          </cell>
        </row>
        <row r="223">
          <cell r="B223" t="str">
            <v>05.2000 AMPEMEÙT, VOLMEÙT COÙ BOÄ BIEÁN ÑOÅI, BAÙO CHAÏM ÑAÁT, ÑO ÑOÄ LEÄCH ÑIEÄN AÙP, CHÆ THÒ NAÁC MBA, ÑOÀNG BOÄ KEÁ, TAÀN SOÁ KEÁ</v>
          </cell>
        </row>
        <row r="224">
          <cell r="A224" t="str">
            <v>TN 05.2001</v>
          </cell>
          <cell r="B224" t="str">
            <v>05.2001</v>
          </cell>
          <cell r="C224" t="str">
            <v>A.V coù boä bieán ñoåi</v>
          </cell>
          <cell r="D224" t="str">
            <v>caùi</v>
          </cell>
          <cell r="E224">
            <v>1523</v>
          </cell>
          <cell r="F224">
            <v>20332</v>
          </cell>
          <cell r="G224">
            <v>4041</v>
          </cell>
          <cell r="H224">
            <v>25896</v>
          </cell>
          <cell r="I224">
            <v>25897</v>
          </cell>
          <cell r="J224">
            <v>1</v>
          </cell>
        </row>
        <row r="225">
          <cell r="A225" t="str">
            <v>TN 05.2002</v>
          </cell>
          <cell r="B225" t="str">
            <v>05.2002</v>
          </cell>
          <cell r="C225" t="str">
            <v>Baùo chaïm ñaát - leäch ñieän aùp</v>
          </cell>
          <cell r="D225" t="str">
            <v>caùi</v>
          </cell>
          <cell r="E225">
            <v>1412</v>
          </cell>
          <cell r="F225">
            <v>20332</v>
          </cell>
          <cell r="G225">
            <v>3680</v>
          </cell>
          <cell r="H225">
            <v>25424</v>
          </cell>
          <cell r="I225">
            <v>25424</v>
          </cell>
          <cell r="J225">
            <v>0</v>
          </cell>
        </row>
        <row r="226">
          <cell r="A226" t="str">
            <v>TN 05.2003</v>
          </cell>
          <cell r="B226" t="str">
            <v>05.2003</v>
          </cell>
          <cell r="C226" t="str">
            <v>Naác MBA, ñoàng boä keá</v>
          </cell>
          <cell r="D226" t="str">
            <v>caùi</v>
          </cell>
          <cell r="E226">
            <v>1745</v>
          </cell>
          <cell r="F226">
            <v>40665</v>
          </cell>
          <cell r="G226">
            <v>3680</v>
          </cell>
          <cell r="H226">
            <v>46090</v>
          </cell>
          <cell r="I226">
            <v>46090</v>
          </cell>
          <cell r="J226">
            <v>0</v>
          </cell>
        </row>
        <row r="227">
          <cell r="A227" t="str">
            <v>TN 05.2004</v>
          </cell>
          <cell r="B227" t="str">
            <v>05.2004</v>
          </cell>
          <cell r="C227" t="str">
            <v>Taàn soá keá</v>
          </cell>
          <cell r="D227" t="str">
            <v>caùi</v>
          </cell>
          <cell r="E227">
            <v>1634</v>
          </cell>
          <cell r="F227">
            <v>36598</v>
          </cell>
          <cell r="G227">
            <v>4658</v>
          </cell>
          <cell r="H227">
            <v>42890</v>
          </cell>
          <cell r="I227">
            <v>42891</v>
          </cell>
          <cell r="J227">
            <v>1</v>
          </cell>
        </row>
        <row r="228">
          <cell r="B228" t="str">
            <v>05.3000 ÑOÀNG HOÀ, COÂNG SUAÁT 3 PHA HÖÕU COÂNG, VOÂ COÂNG COÙ BOÄ BIEÁN ÑOÅI VAØ KHOÂNG COÙ BOÄ BIEÁN ÑOÅI, GOÙC PHA</v>
          </cell>
        </row>
        <row r="229">
          <cell r="A229" t="str">
            <v>TN 05.3001</v>
          </cell>
          <cell r="B229" t="str">
            <v>05.3001</v>
          </cell>
          <cell r="C229" t="str">
            <v>Ñoàng hoà coâng suaát 3 pha coù boä bieán ñoåi</v>
          </cell>
          <cell r="D229" t="str">
            <v>caùi</v>
          </cell>
          <cell r="E229">
            <v>1634</v>
          </cell>
          <cell r="F229">
            <v>40665</v>
          </cell>
          <cell r="G229">
            <v>3416</v>
          </cell>
          <cell r="H229">
            <v>45715</v>
          </cell>
          <cell r="I229">
            <v>45716</v>
          </cell>
          <cell r="J229">
            <v>1</v>
          </cell>
        </row>
        <row r="230">
          <cell r="A230" t="str">
            <v>TN 05.3002</v>
          </cell>
          <cell r="B230" t="str">
            <v>05.3002</v>
          </cell>
          <cell r="C230" t="str">
            <v>Ñoàng hoà coâng suaát 3 pha khoâng coù boä bieán ñoåi</v>
          </cell>
          <cell r="D230" t="str">
            <v>caùi</v>
          </cell>
          <cell r="E230">
            <v>1468</v>
          </cell>
          <cell r="F230">
            <v>32532</v>
          </cell>
          <cell r="G230">
            <v>3977</v>
          </cell>
          <cell r="H230">
            <v>37977</v>
          </cell>
          <cell r="I230">
            <v>37976</v>
          </cell>
          <cell r="J230">
            <v>-1</v>
          </cell>
        </row>
        <row r="231">
          <cell r="A231" t="str">
            <v>TN 05.3003</v>
          </cell>
          <cell r="B231" t="str">
            <v>05.3003</v>
          </cell>
          <cell r="C231" t="str">
            <v>Ñoàng hoà goùc pha</v>
          </cell>
          <cell r="D231" t="str">
            <v>caùi</v>
          </cell>
          <cell r="E231">
            <v>1634</v>
          </cell>
          <cell r="F231">
            <v>36598</v>
          </cell>
          <cell r="G231">
            <v>5431</v>
          </cell>
          <cell r="H231">
            <v>43663</v>
          </cell>
          <cell r="I231">
            <v>43664</v>
          </cell>
          <cell r="J231">
            <v>1</v>
          </cell>
        </row>
        <row r="232">
          <cell r="B232" t="str">
            <v>05.4000 COÂNG TÔ 3 PHA HÖÕU COÂNG, VOÂ COÂNG COÙ BOÄ BIEÁN ÑOÅI VAØ KHOÂNG COÙ BOÄ BIEÁN ÑOÅI, COÂNG TÔ 1 PHA, COÂNG TÔ 3 PHA COÙ LAÄP TRÌNH</v>
          </cell>
        </row>
        <row r="233">
          <cell r="A233" t="str">
            <v>TN 05.4001</v>
          </cell>
          <cell r="B233" t="str">
            <v>05.4001</v>
          </cell>
          <cell r="C233" t="str">
            <v>Coâng tô 3 pha coù boä bieán ñoåi</v>
          </cell>
          <cell r="D233" t="str">
            <v>caùi</v>
          </cell>
          <cell r="E233">
            <v>2411</v>
          </cell>
          <cell r="F233">
            <v>44362</v>
          </cell>
          <cell r="G233">
            <v>14486</v>
          </cell>
          <cell r="H233">
            <v>61259</v>
          </cell>
          <cell r="I233">
            <v>61259</v>
          </cell>
          <cell r="J233">
            <v>0</v>
          </cell>
        </row>
        <row r="234">
          <cell r="A234" t="str">
            <v>TN 05.4002</v>
          </cell>
          <cell r="B234" t="str">
            <v>05.4002</v>
          </cell>
          <cell r="C234" t="str">
            <v>Coâng tô 3 pha khoâng coù boä bieán ñoåi</v>
          </cell>
          <cell r="D234" t="str">
            <v>caùi</v>
          </cell>
          <cell r="E234">
            <v>2189</v>
          </cell>
          <cell r="F234">
            <v>28096</v>
          </cell>
          <cell r="G234">
            <v>14061</v>
          </cell>
          <cell r="H234">
            <v>44346</v>
          </cell>
          <cell r="I234">
            <v>44346</v>
          </cell>
          <cell r="J234">
            <v>0</v>
          </cell>
        </row>
        <row r="235">
          <cell r="A235" t="str">
            <v>TN 05.4003</v>
          </cell>
          <cell r="B235" t="str">
            <v>05.4003</v>
          </cell>
          <cell r="C235" t="str">
            <v>Coâng tô 1 pha</v>
          </cell>
          <cell r="D235" t="str">
            <v>caùi</v>
          </cell>
          <cell r="E235">
            <v>1856</v>
          </cell>
          <cell r="F235">
            <v>14048</v>
          </cell>
          <cell r="G235">
            <v>8235</v>
          </cell>
          <cell r="H235">
            <v>24139</v>
          </cell>
          <cell r="I235">
            <v>24139</v>
          </cell>
          <cell r="J235">
            <v>0</v>
          </cell>
        </row>
        <row r="236">
          <cell r="A236" t="str">
            <v>TN 05.4004</v>
          </cell>
          <cell r="B236" t="str">
            <v>05.4004</v>
          </cell>
          <cell r="C236" t="str">
            <v>Coâng tô 3 pha laäp trình</v>
          </cell>
          <cell r="D236" t="str">
            <v>caùi</v>
          </cell>
          <cell r="E236">
            <v>2411</v>
          </cell>
          <cell r="F236">
            <v>125692</v>
          </cell>
          <cell r="G236">
            <v>39006</v>
          </cell>
          <cell r="H236">
            <v>167109</v>
          </cell>
          <cell r="I236">
            <v>167109</v>
          </cell>
          <cell r="J236">
            <v>0</v>
          </cell>
        </row>
        <row r="237">
          <cell r="B237" t="str">
            <v>CHÖÔNG 6</v>
          </cell>
        </row>
        <row r="238">
          <cell r="B238" t="str">
            <v>06.0000 THÍ NGHIEÄM &amp; HIEÄU CHÆNH MAÏCH ÑK, ÑO LÖÔØNG NHIEÄT.</v>
          </cell>
        </row>
        <row r="239">
          <cell r="B239" t="str">
            <v>06.1000 AÙP KEÁ, CHAÂN KHOÂNG KEÁ.</v>
          </cell>
        </row>
        <row r="240">
          <cell r="C240" t="str">
            <v>Kieåu tröïc tieáp</v>
          </cell>
        </row>
        <row r="241">
          <cell r="A241" t="str">
            <v>TN 06.1001</v>
          </cell>
          <cell r="B241" t="str">
            <v>06.1001</v>
          </cell>
          <cell r="C241" t="str">
            <v>Koâng tieáp ñieåm</v>
          </cell>
          <cell r="D241" t="str">
            <v>caùi</v>
          </cell>
          <cell r="E241">
            <v>2759</v>
          </cell>
          <cell r="F241">
            <v>18484</v>
          </cell>
          <cell r="G241">
            <v>415</v>
          </cell>
          <cell r="H241">
            <v>21658</v>
          </cell>
          <cell r="I241">
            <v>21658</v>
          </cell>
          <cell r="J241">
            <v>0</v>
          </cell>
        </row>
        <row r="242">
          <cell r="A242" t="str">
            <v>TN 06.1002</v>
          </cell>
          <cell r="B242" t="str">
            <v>06.1002</v>
          </cell>
          <cell r="C242" t="str">
            <v>Coù tieáp ñieåm</v>
          </cell>
          <cell r="D242" t="str">
            <v>caùi</v>
          </cell>
          <cell r="E242">
            <v>3090</v>
          </cell>
          <cell r="F242">
            <v>22181</v>
          </cell>
          <cell r="G242">
            <v>881</v>
          </cell>
          <cell r="H242">
            <v>26152</v>
          </cell>
          <cell r="I242">
            <v>26152</v>
          </cell>
          <cell r="J242">
            <v>0</v>
          </cell>
        </row>
        <row r="243">
          <cell r="C243" t="str">
            <v>Kieåu nhieät giaõn nôû</v>
          </cell>
        </row>
        <row r="244">
          <cell r="A244" t="str">
            <v>TN 06.1003</v>
          </cell>
          <cell r="B244" t="str">
            <v>06.1003</v>
          </cell>
          <cell r="C244" t="str">
            <v>Koâng tieáp ñieåm</v>
          </cell>
          <cell r="D244" t="str">
            <v>caùi</v>
          </cell>
          <cell r="E244">
            <v>1080</v>
          </cell>
          <cell r="F244">
            <v>20332</v>
          </cell>
          <cell r="G244">
            <v>415</v>
          </cell>
          <cell r="H244">
            <v>21827</v>
          </cell>
          <cell r="I244">
            <v>21827</v>
          </cell>
          <cell r="J244">
            <v>0</v>
          </cell>
        </row>
        <row r="245">
          <cell r="A245" t="str">
            <v>TN 06.1004</v>
          </cell>
          <cell r="B245" t="str">
            <v>06.1004</v>
          </cell>
          <cell r="C245" t="str">
            <v>Coù tieáp ñieåm</v>
          </cell>
          <cell r="D245" t="str">
            <v>caùi</v>
          </cell>
          <cell r="E245">
            <v>1411</v>
          </cell>
          <cell r="F245">
            <v>24399</v>
          </cell>
          <cell r="G245">
            <v>881</v>
          </cell>
          <cell r="H245">
            <v>26691</v>
          </cell>
          <cell r="I245">
            <v>26691</v>
          </cell>
          <cell r="J245">
            <v>0</v>
          </cell>
        </row>
        <row r="246">
          <cell r="B246" t="str">
            <v>06.2000 ÑOÀNG HOÀ</v>
          </cell>
        </row>
        <row r="247">
          <cell r="A247" t="str">
            <v>TN 06.2001</v>
          </cell>
          <cell r="B247" t="str">
            <v>06.2001</v>
          </cell>
          <cell r="C247" t="str">
            <v>Ñoàng hoà möùc kieåu phao</v>
          </cell>
          <cell r="D247" t="str">
            <v>caùi</v>
          </cell>
          <cell r="E247">
            <v>1908</v>
          </cell>
          <cell r="F247">
            <v>12199</v>
          </cell>
          <cell r="G247">
            <v>415</v>
          </cell>
          <cell r="H247">
            <v>14522</v>
          </cell>
          <cell r="I247">
            <v>14522</v>
          </cell>
          <cell r="J247">
            <v>0</v>
          </cell>
        </row>
        <row r="248">
          <cell r="C248" t="str">
            <v>Ñoàng hoà löu löôïng</v>
          </cell>
        </row>
        <row r="249">
          <cell r="A249" t="str">
            <v>TN 06.2002</v>
          </cell>
          <cell r="B249" t="str">
            <v>06.2002</v>
          </cell>
          <cell r="C249" t="str">
            <v>Cheânh aùp chæ möùc</v>
          </cell>
          <cell r="D249" t="str">
            <v>caùi</v>
          </cell>
          <cell r="E249">
            <v>2648</v>
          </cell>
          <cell r="F249">
            <v>36598</v>
          </cell>
          <cell r="G249">
            <v>694</v>
          </cell>
          <cell r="H249">
            <v>39940</v>
          </cell>
          <cell r="I249">
            <v>39941</v>
          </cell>
          <cell r="J249">
            <v>1</v>
          </cell>
        </row>
        <row r="250">
          <cell r="A250" t="str">
            <v>TN 06.2003</v>
          </cell>
          <cell r="B250" t="str">
            <v>06.2003</v>
          </cell>
          <cell r="C250" t="str">
            <v>Cheânh aùp coù coâng tô</v>
          </cell>
          <cell r="D250" t="str">
            <v>caùi</v>
          </cell>
          <cell r="E250">
            <v>3349</v>
          </cell>
          <cell r="F250">
            <v>43918</v>
          </cell>
          <cell r="G250">
            <v>694</v>
          </cell>
          <cell r="H250">
            <v>47961</v>
          </cell>
          <cell r="I250">
            <v>47962</v>
          </cell>
          <cell r="J250">
            <v>1</v>
          </cell>
        </row>
        <row r="251">
          <cell r="A251" t="str">
            <v>TN 06.2004</v>
          </cell>
          <cell r="B251" t="str">
            <v>06.2004</v>
          </cell>
          <cell r="C251" t="str">
            <v>Caàu ño nhieät ñoä chæ thò</v>
          </cell>
          <cell r="D251" t="str">
            <v>caùi</v>
          </cell>
          <cell r="E251">
            <v>3719</v>
          </cell>
          <cell r="F251">
            <v>24399</v>
          </cell>
          <cell r="G251">
            <v>280</v>
          </cell>
          <cell r="H251">
            <v>28398</v>
          </cell>
          <cell r="I251">
            <v>28398</v>
          </cell>
          <cell r="J251">
            <v>0</v>
          </cell>
        </row>
        <row r="252">
          <cell r="B252" t="str">
            <v>06.3000 RÔLE AÙP LÖÏC</v>
          </cell>
          <cell r="H252">
            <v>0</v>
          </cell>
          <cell r="J252">
            <v>0</v>
          </cell>
        </row>
        <row r="253">
          <cell r="A253" t="str">
            <v>TN 06.3001</v>
          </cell>
          <cell r="B253" t="str">
            <v>06.3001</v>
          </cell>
          <cell r="C253" t="str">
            <v>Rô le aùp löïc chaân khoâng</v>
          </cell>
          <cell r="D253" t="str">
            <v>caùi</v>
          </cell>
          <cell r="E253">
            <v>2780</v>
          </cell>
          <cell r="F253">
            <v>20332</v>
          </cell>
          <cell r="G253">
            <v>415</v>
          </cell>
          <cell r="H253">
            <v>23527</v>
          </cell>
          <cell r="I253">
            <v>23528</v>
          </cell>
          <cell r="J253">
            <v>1</v>
          </cell>
        </row>
        <row r="254">
          <cell r="A254" t="str">
            <v>TN 06.3002</v>
          </cell>
          <cell r="B254" t="str">
            <v>06.3002</v>
          </cell>
          <cell r="C254" t="str">
            <v>Rô le nhieät</v>
          </cell>
          <cell r="D254" t="str">
            <v>caùi</v>
          </cell>
          <cell r="E254">
            <v>2496</v>
          </cell>
          <cell r="F254">
            <v>24399</v>
          </cell>
          <cell r="G254">
            <v>466</v>
          </cell>
          <cell r="H254">
            <v>27361</v>
          </cell>
          <cell r="I254">
            <v>27361</v>
          </cell>
          <cell r="J254">
            <v>0</v>
          </cell>
        </row>
        <row r="255">
          <cell r="A255" t="str">
            <v>TN 06.3003</v>
          </cell>
          <cell r="B255" t="str">
            <v>06.3003</v>
          </cell>
          <cell r="C255" t="str">
            <v>Logomet ño nhieät ñoä</v>
          </cell>
          <cell r="D255" t="str">
            <v>caùi</v>
          </cell>
          <cell r="E255">
            <v>2496</v>
          </cell>
          <cell r="F255">
            <v>40665</v>
          </cell>
          <cell r="G255">
            <v>466</v>
          </cell>
          <cell r="H255">
            <v>43627</v>
          </cell>
          <cell r="I255">
            <v>43627</v>
          </cell>
          <cell r="J255">
            <v>0</v>
          </cell>
        </row>
        <row r="256">
          <cell r="A256" t="str">
            <v>TN 06.3004</v>
          </cell>
          <cell r="B256" t="str">
            <v>06.3004</v>
          </cell>
          <cell r="C256" t="str">
            <v>Boä bieán ñoåi tín hieäu</v>
          </cell>
          <cell r="D256" t="str">
            <v>caùi</v>
          </cell>
          <cell r="E256">
            <v>2496</v>
          </cell>
          <cell r="F256">
            <v>40665</v>
          </cell>
          <cell r="G256">
            <v>1118</v>
          </cell>
          <cell r="H256">
            <v>44279</v>
          </cell>
          <cell r="I256">
            <v>44279</v>
          </cell>
          <cell r="J256">
            <v>0</v>
          </cell>
        </row>
        <row r="257">
          <cell r="B257" t="str">
            <v>CHÖÔNG 7</v>
          </cell>
          <cell r="H257">
            <v>0</v>
          </cell>
          <cell r="J257">
            <v>0</v>
          </cell>
        </row>
        <row r="258">
          <cell r="B258" t="str">
            <v>07.0000 THÍ NGHIEÄM &amp; HIEÄU CHÆNH MAÏCH ÑK, ÑO LÖÔØNG, RÔLE BVEÄ, TÖÏ ÑOÄNG VAØ TÍN HIEÄU.</v>
          </cell>
          <cell r="H258">
            <v>0</v>
          </cell>
          <cell r="J258">
            <v>0</v>
          </cell>
        </row>
        <row r="259">
          <cell r="B259" t="str">
            <v>07.1000 HEÄ THOÁNG MAÏCH NGUOÀN AC, DC; MAÏCH TÍN HIEÄU TRUNG TAÂM; MAÏCH ÑIEÄN AÙP VAØ DOØNG ÑIEÄN.</v>
          </cell>
          <cell r="H259">
            <v>0</v>
          </cell>
          <cell r="J259">
            <v>0</v>
          </cell>
        </row>
        <row r="260">
          <cell r="A260" t="str">
            <v>TN 07.1001</v>
          </cell>
          <cell r="B260" t="str">
            <v>07.1001</v>
          </cell>
          <cell r="C260" t="str">
            <v>Xoay chieàu AC</v>
          </cell>
          <cell r="D260" t="str">
            <v>H.thg</v>
          </cell>
          <cell r="E260">
            <v>13700</v>
          </cell>
          <cell r="F260">
            <v>288351</v>
          </cell>
          <cell r="G260">
            <v>22490</v>
          </cell>
          <cell r="H260">
            <v>324541</v>
          </cell>
          <cell r="I260">
            <v>324541</v>
          </cell>
          <cell r="J260">
            <v>0</v>
          </cell>
        </row>
        <row r="261">
          <cell r="A261" t="str">
            <v>TN 07.1002</v>
          </cell>
          <cell r="B261" t="str">
            <v>07.1002</v>
          </cell>
          <cell r="C261" t="str">
            <v>Moät chieáu DC</v>
          </cell>
          <cell r="D261" t="str">
            <v>H.thg</v>
          </cell>
          <cell r="E261">
            <v>10960</v>
          </cell>
          <cell r="F261">
            <v>259516</v>
          </cell>
          <cell r="G261">
            <v>20241</v>
          </cell>
          <cell r="H261">
            <v>290717</v>
          </cell>
          <cell r="I261">
            <v>290717</v>
          </cell>
          <cell r="J261">
            <v>0</v>
          </cell>
        </row>
        <row r="262">
          <cell r="A262" t="str">
            <v>TN 07.1003</v>
          </cell>
          <cell r="B262" t="str">
            <v>07.1003</v>
          </cell>
          <cell r="C262" t="str">
            <v>Tín hieäu trung taâm</v>
          </cell>
          <cell r="D262" t="str">
            <v>H.thg</v>
          </cell>
          <cell r="E262">
            <v>10960</v>
          </cell>
          <cell r="F262">
            <v>346022</v>
          </cell>
          <cell r="G262">
            <v>26352</v>
          </cell>
          <cell r="H262">
            <v>383334</v>
          </cell>
          <cell r="I262">
            <v>383334</v>
          </cell>
          <cell r="J262">
            <v>0</v>
          </cell>
        </row>
        <row r="263">
          <cell r="A263" t="str">
            <v>TN 07.1004</v>
          </cell>
          <cell r="B263" t="str">
            <v>07.1004</v>
          </cell>
          <cell r="C263" t="str">
            <v>Maïch ñieän aùp vaø doøng ñieän</v>
          </cell>
          <cell r="D263" t="str">
            <v>H.thg</v>
          </cell>
          <cell r="E263">
            <v>13700</v>
          </cell>
          <cell r="F263">
            <v>221809</v>
          </cell>
          <cell r="G263">
            <v>17992</v>
          </cell>
          <cell r="H263">
            <v>253501</v>
          </cell>
          <cell r="I263">
            <v>253500</v>
          </cell>
          <cell r="J263">
            <v>-1</v>
          </cell>
        </row>
        <row r="264">
          <cell r="B264" t="str">
            <v>07.2000 MAÏCH ÑK MAÙY CAÉT, DCL.</v>
          </cell>
          <cell r="H264">
            <v>0</v>
          </cell>
          <cell r="J264">
            <v>0</v>
          </cell>
        </row>
        <row r="265">
          <cell r="A265" t="str">
            <v>TN 07.2001</v>
          </cell>
          <cell r="B265" t="str">
            <v>07.2001</v>
          </cell>
          <cell r="C265" t="str">
            <v>Maùy caét 3-35kV</v>
          </cell>
          <cell r="D265" t="str">
            <v>Boä</v>
          </cell>
          <cell r="E265">
            <v>5549</v>
          </cell>
          <cell r="F265">
            <v>170349</v>
          </cell>
          <cell r="G265">
            <v>27820</v>
          </cell>
          <cell r="H265">
            <v>203718</v>
          </cell>
          <cell r="I265">
            <v>203718</v>
          </cell>
          <cell r="J265">
            <v>0</v>
          </cell>
        </row>
        <row r="266">
          <cell r="A266" t="str">
            <v>TN 07.2002</v>
          </cell>
          <cell r="B266" t="str">
            <v>07.2002</v>
          </cell>
          <cell r="C266" t="str">
            <v>Maùy caét 66-110kV</v>
          </cell>
          <cell r="D266" t="str">
            <v>Boä</v>
          </cell>
          <cell r="E266">
            <v>6936</v>
          </cell>
          <cell r="F266">
            <v>212936</v>
          </cell>
          <cell r="G266">
            <v>34775</v>
          </cell>
          <cell r="H266">
            <v>254647</v>
          </cell>
          <cell r="I266">
            <v>254647</v>
          </cell>
          <cell r="J266">
            <v>0</v>
          </cell>
        </row>
        <row r="267">
          <cell r="A267" t="str">
            <v>TN 07.2003</v>
          </cell>
          <cell r="B267" t="str">
            <v>07.2003</v>
          </cell>
          <cell r="C267" t="str">
            <v>Maùy caét 220-500kV</v>
          </cell>
          <cell r="D267" t="str">
            <v>Boä</v>
          </cell>
          <cell r="E267">
            <v>8670</v>
          </cell>
          <cell r="F267">
            <v>266170</v>
          </cell>
          <cell r="G267">
            <v>43468</v>
          </cell>
          <cell r="H267">
            <v>318308</v>
          </cell>
          <cell r="I267">
            <v>318309</v>
          </cell>
          <cell r="J267">
            <v>1</v>
          </cell>
        </row>
        <row r="268">
          <cell r="A268" t="str">
            <v>TN 07.2004</v>
          </cell>
          <cell r="B268" t="str">
            <v>07.2004</v>
          </cell>
          <cell r="C268" t="str">
            <v>Dao caùch ly coù ñieàu khieån</v>
          </cell>
          <cell r="D268" t="str">
            <v>Boä</v>
          </cell>
          <cell r="E268">
            <v>4439</v>
          </cell>
          <cell r="F268">
            <v>136279</v>
          </cell>
          <cell r="G268">
            <v>22256</v>
          </cell>
          <cell r="H268">
            <v>162974</v>
          </cell>
          <cell r="I268">
            <v>162974</v>
          </cell>
          <cell r="J268">
            <v>0</v>
          </cell>
        </row>
        <row r="269">
          <cell r="B269" t="str">
            <v>07.3000 MAÏCH ÑK : NEÙN KHÍ, CÖÙU HOAÛ, LAØM MAÙT MBA; SAÁY; CHIEÁU SAÙNG</v>
          </cell>
          <cell r="H269">
            <v>0</v>
          </cell>
          <cell r="J269">
            <v>0</v>
          </cell>
        </row>
        <row r="270">
          <cell r="A270" t="str">
            <v>TN 07.3001</v>
          </cell>
          <cell r="B270" t="str">
            <v>07.3001</v>
          </cell>
          <cell r="C270" t="str">
            <v>Neùn khí</v>
          </cell>
          <cell r="D270" t="str">
            <v>Boä</v>
          </cell>
          <cell r="E270">
            <v>1420</v>
          </cell>
          <cell r="F270">
            <v>34887</v>
          </cell>
          <cell r="G270">
            <v>5571</v>
          </cell>
          <cell r="H270">
            <v>41878</v>
          </cell>
          <cell r="I270">
            <v>41879</v>
          </cell>
          <cell r="J270">
            <v>1</v>
          </cell>
        </row>
        <row r="271">
          <cell r="A271" t="str">
            <v>TN 07.3002</v>
          </cell>
          <cell r="B271" t="str">
            <v>07.3002</v>
          </cell>
          <cell r="C271" t="str">
            <v>Cöùu hoûa</v>
          </cell>
          <cell r="D271" t="str">
            <v>Boä</v>
          </cell>
          <cell r="E271">
            <v>1776</v>
          </cell>
          <cell r="F271">
            <v>43609</v>
          </cell>
          <cell r="G271">
            <v>6964</v>
          </cell>
          <cell r="H271">
            <v>52349</v>
          </cell>
          <cell r="I271">
            <v>52349</v>
          </cell>
          <cell r="J271">
            <v>0</v>
          </cell>
        </row>
        <row r="272">
          <cell r="A272" t="str">
            <v>TN 07.3003</v>
          </cell>
          <cell r="B272" t="str">
            <v>07.3003</v>
          </cell>
          <cell r="C272" t="str">
            <v>Laøm maùt MBA</v>
          </cell>
          <cell r="D272" t="str">
            <v>Boä</v>
          </cell>
          <cell r="E272">
            <v>2220</v>
          </cell>
          <cell r="F272">
            <v>54512</v>
          </cell>
          <cell r="G272">
            <v>8705</v>
          </cell>
          <cell r="H272">
            <v>65437</v>
          </cell>
          <cell r="I272">
            <v>65436</v>
          </cell>
          <cell r="J272">
            <v>-1</v>
          </cell>
        </row>
        <row r="273">
          <cell r="A273" t="str">
            <v>TN 07.3004</v>
          </cell>
          <cell r="B273" t="str">
            <v>07.3004</v>
          </cell>
          <cell r="C273" t="str">
            <v>Saáy, chieáu saùng tuû</v>
          </cell>
          <cell r="D273" t="str">
            <v>Boä</v>
          </cell>
          <cell r="E273">
            <v>1136</v>
          </cell>
          <cell r="F273">
            <v>27910</v>
          </cell>
          <cell r="G273">
            <v>885</v>
          </cell>
          <cell r="H273">
            <v>29931</v>
          </cell>
          <cell r="I273">
            <v>29932</v>
          </cell>
          <cell r="J273">
            <v>1</v>
          </cell>
        </row>
        <row r="274">
          <cell r="B274" t="str">
            <v>07.4000 HEÄ THOÁNG MAÏCH: BAÛO VEÄ: (THÔØI GIAN, TRUNG GIAN, CAÉT TRÖÏC TIEÁP…)</v>
          </cell>
          <cell r="H274">
            <v>0</v>
          </cell>
          <cell r="J274">
            <v>0</v>
          </cell>
        </row>
        <row r="275">
          <cell r="A275" t="str">
            <v>TN 07.4001</v>
          </cell>
          <cell r="B275" t="str">
            <v>07.4001</v>
          </cell>
          <cell r="C275" t="str">
            <v>Ño löôøng</v>
          </cell>
          <cell r="D275" t="str">
            <v>h.,thg</v>
          </cell>
          <cell r="E275">
            <v>4576</v>
          </cell>
          <cell r="F275">
            <v>177447</v>
          </cell>
          <cell r="G275">
            <v>25902</v>
          </cell>
          <cell r="H275">
            <v>207925</v>
          </cell>
          <cell r="I275">
            <v>207925</v>
          </cell>
          <cell r="J275">
            <v>0</v>
          </cell>
        </row>
        <row r="276">
          <cell r="A276" t="str">
            <v>TN 07.4002</v>
          </cell>
          <cell r="B276" t="str">
            <v>07.4002</v>
          </cell>
          <cell r="C276" t="str">
            <v>Ghi chuïp</v>
          </cell>
          <cell r="D276" t="str">
            <v>h.thg</v>
          </cell>
          <cell r="E276">
            <v>8580</v>
          </cell>
          <cell r="F276">
            <v>332713</v>
          </cell>
          <cell r="G276">
            <v>40472</v>
          </cell>
          <cell r="H276">
            <v>381765</v>
          </cell>
          <cell r="I276">
            <v>381765</v>
          </cell>
          <cell r="J276">
            <v>0</v>
          </cell>
        </row>
        <row r="277">
          <cell r="A277" t="str">
            <v>TN 07.4003</v>
          </cell>
          <cell r="B277" t="str">
            <v>07.4003</v>
          </cell>
          <cell r="C277" t="str">
            <v>Baûo veä</v>
          </cell>
          <cell r="D277" t="str">
            <v>h.thg</v>
          </cell>
          <cell r="E277">
            <v>5720</v>
          </cell>
          <cell r="F277">
            <v>221809</v>
          </cell>
          <cell r="G277">
            <v>32378</v>
          </cell>
          <cell r="H277">
            <v>259907</v>
          </cell>
          <cell r="I277">
            <v>259906</v>
          </cell>
          <cell r="J277">
            <v>-1</v>
          </cell>
        </row>
        <row r="278">
          <cell r="A278" t="str">
            <v>TN 07.4004</v>
          </cell>
          <cell r="B278" t="str">
            <v>07.4004</v>
          </cell>
          <cell r="C278" t="str">
            <v>Tín hieäu</v>
          </cell>
          <cell r="D278" t="str">
            <v>h.thg</v>
          </cell>
          <cell r="E278">
            <v>1373</v>
          </cell>
          <cell r="F278">
            <v>35489</v>
          </cell>
          <cell r="G278">
            <v>7771</v>
          </cell>
          <cell r="H278">
            <v>44633</v>
          </cell>
          <cell r="I278">
            <v>44633</v>
          </cell>
          <cell r="J278">
            <v>0</v>
          </cell>
        </row>
        <row r="279">
          <cell r="B279" t="str">
            <v>07.5000 HEÄ THOÁNG MAÏCH TÖÏ ÑOÄNG: ÑIEÀU CHÆNH ÑIEÄN AÙP DÖÔÙI TAÛI</v>
          </cell>
          <cell r="H279">
            <v>0</v>
          </cell>
          <cell r="J279">
            <v>0</v>
          </cell>
        </row>
        <row r="280">
          <cell r="A280" t="str">
            <v>TN 07.5001</v>
          </cell>
          <cell r="B280" t="str">
            <v>07.5001</v>
          </cell>
          <cell r="C280" t="str">
            <v>Ñieàu chænh ñieän aùp döôùi taûi</v>
          </cell>
          <cell r="D280" t="str">
            <v>h.thg</v>
          </cell>
          <cell r="E280">
            <v>5878</v>
          </cell>
          <cell r="F280">
            <v>260256</v>
          </cell>
          <cell r="G280">
            <v>43468</v>
          </cell>
          <cell r="H280">
            <v>309602</v>
          </cell>
          <cell r="I280">
            <v>309602</v>
          </cell>
          <cell r="J280">
            <v>0</v>
          </cell>
        </row>
        <row r="281">
          <cell r="A281" t="str">
            <v>TN 07.5002</v>
          </cell>
          <cell r="B281" t="str">
            <v>07.5002</v>
          </cell>
          <cell r="C281" t="str">
            <v>Ñoùng laëp laïi maùy ngaét</v>
          </cell>
          <cell r="D281" t="str">
            <v>h.thg</v>
          </cell>
          <cell r="E281">
            <v>2939</v>
          </cell>
          <cell r="F281">
            <v>130128</v>
          </cell>
          <cell r="G281">
            <v>21734</v>
          </cell>
          <cell r="H281">
            <v>154801</v>
          </cell>
          <cell r="I281">
            <v>154801</v>
          </cell>
          <cell r="J281">
            <v>0</v>
          </cell>
        </row>
        <row r="282">
          <cell r="B282" t="str">
            <v>07.6000 THIEÁT BÒ ÑO XA</v>
          </cell>
          <cell r="H282">
            <v>0</v>
          </cell>
          <cell r="J282">
            <v>0</v>
          </cell>
        </row>
        <row r="283">
          <cell r="A283" t="str">
            <v>TN 07.6000</v>
          </cell>
          <cell r="B283" t="str">
            <v>07.6000</v>
          </cell>
          <cell r="C283" t="str">
            <v>Thieát bò ño xa</v>
          </cell>
          <cell r="D283" t="str">
            <v>H.thg</v>
          </cell>
          <cell r="E283">
            <v>10013</v>
          </cell>
          <cell r="F283">
            <v>166357</v>
          </cell>
          <cell r="G283">
            <v>14006</v>
          </cell>
          <cell r="H283">
            <v>190376</v>
          </cell>
          <cell r="I283">
            <v>190375</v>
          </cell>
          <cell r="J283">
            <v>-1</v>
          </cell>
        </row>
        <row r="284">
          <cell r="B284" t="str">
            <v>07.7000 SÔ ÑOÀ LOGIC ÑK BAÛO VEÄ VAØ TRUYEÀN CAÉT</v>
          </cell>
          <cell r="H284">
            <v>0</v>
          </cell>
          <cell r="J284">
            <v>0</v>
          </cell>
        </row>
        <row r="285">
          <cell r="A285" t="str">
            <v>TN 07.7000</v>
          </cell>
          <cell r="B285" t="str">
            <v>07.7000</v>
          </cell>
          <cell r="C285" t="str">
            <v>Sô ñoà logic ñieàu khieån BV &amp; truyeàn caét</v>
          </cell>
          <cell r="D285" t="str">
            <v>H.thg</v>
          </cell>
          <cell r="E285">
            <v>9503</v>
          </cell>
          <cell r="F285">
            <v>184841</v>
          </cell>
          <cell r="G285">
            <v>71132</v>
          </cell>
          <cell r="H285">
            <v>265476</v>
          </cell>
          <cell r="I285">
            <v>265475</v>
          </cell>
          <cell r="J285">
            <v>-1</v>
          </cell>
        </row>
        <row r="286">
          <cell r="A286" t="str">
            <v>TN CHÖÔNG 8</v>
          </cell>
          <cell r="B286" t="str">
            <v>CHÖÔNG 8</v>
          </cell>
          <cell r="H286">
            <v>0</v>
          </cell>
          <cell r="J286">
            <v>0</v>
          </cell>
        </row>
        <row r="287">
          <cell r="B287" t="str">
            <v>08.0000 THÍ NGHIEÄM &amp; HIEÄU CHÆNH MAÃU HOÙA.</v>
          </cell>
          <cell r="H287">
            <v>0</v>
          </cell>
          <cell r="J287">
            <v>0</v>
          </cell>
        </row>
        <row r="288">
          <cell r="B288" t="str">
            <v>08.1000 TÍNH CHAÁT HOÙA HOÏC MAÃU DAÀU CAÙCH ÑIEÄN.</v>
          </cell>
          <cell r="H288">
            <v>0</v>
          </cell>
          <cell r="J288">
            <v>0</v>
          </cell>
        </row>
        <row r="289">
          <cell r="A289" t="str">
            <v>TN 08.1000</v>
          </cell>
          <cell r="B289" t="str">
            <v>08.1000</v>
          </cell>
          <cell r="C289" t="str">
            <v>Tính chaát hoùa hoïc maãu daàu caùch ñieän</v>
          </cell>
          <cell r="D289" t="str">
            <v>MAU</v>
          </cell>
          <cell r="E289">
            <v>81128</v>
          </cell>
          <cell r="F289">
            <v>184841</v>
          </cell>
          <cell r="G289">
            <v>26735</v>
          </cell>
          <cell r="H289">
            <v>292704</v>
          </cell>
          <cell r="I289">
            <v>292704</v>
          </cell>
          <cell r="J289">
            <v>0</v>
          </cell>
        </row>
        <row r="290">
          <cell r="B290" t="str">
            <v>08.2000 ÑIEÄN AÙP XUYEÂN THUÛNG; Tg  DAÀU CAÙCH ÑIEÄN.</v>
          </cell>
          <cell r="H290">
            <v>0</v>
          </cell>
          <cell r="J290">
            <v>0</v>
          </cell>
        </row>
        <row r="291">
          <cell r="A291" t="str">
            <v>TN 08.2001</v>
          </cell>
          <cell r="B291" t="str">
            <v>08.2001</v>
          </cell>
          <cell r="C291" t="str">
            <v>Ñieän aùp xuyeân thuûng</v>
          </cell>
          <cell r="D291" t="str">
            <v>MAU</v>
          </cell>
          <cell r="E291">
            <v>6977</v>
          </cell>
          <cell r="F291">
            <v>24399</v>
          </cell>
          <cell r="G291">
            <v>8202</v>
          </cell>
          <cell r="H291">
            <v>39578</v>
          </cell>
          <cell r="I291">
            <v>39578</v>
          </cell>
          <cell r="J291">
            <v>0</v>
          </cell>
        </row>
        <row r="292">
          <cell r="A292" t="str">
            <v>TN 08.2002</v>
          </cell>
          <cell r="B292" t="str">
            <v>08.2002</v>
          </cell>
          <cell r="C292" t="str">
            <v>Tg d cuûa daàu caùch ñieän</v>
          </cell>
          <cell r="D292" t="str">
            <v>MAU</v>
          </cell>
          <cell r="E292">
            <v>7659</v>
          </cell>
          <cell r="F292">
            <v>44362</v>
          </cell>
          <cell r="G292">
            <v>10974</v>
          </cell>
          <cell r="H292">
            <v>62995</v>
          </cell>
          <cell r="I292">
            <v>62995</v>
          </cell>
          <cell r="J292">
            <v>0</v>
          </cell>
        </row>
        <row r="293">
          <cell r="B293" t="str">
            <v>08.3000 ÑOÄ OÅN ÑÒNH OÂXY HOÙA  DAÀU CAÙCH ÑIEÄN.</v>
          </cell>
          <cell r="H293">
            <v>0</v>
          </cell>
          <cell r="J293">
            <v>0</v>
          </cell>
        </row>
        <row r="294">
          <cell r="A294" t="str">
            <v>TN 08.3000</v>
          </cell>
          <cell r="B294" t="str">
            <v>08.3000</v>
          </cell>
          <cell r="C294" t="str">
            <v>Ñoä oån ñònh Oxy hoùa daàu caùch ñieän</v>
          </cell>
          <cell r="D294" t="str">
            <v>MAU</v>
          </cell>
          <cell r="E294">
            <v>97925</v>
          </cell>
          <cell r="F294">
            <v>382620</v>
          </cell>
          <cell r="G294">
            <v>162517</v>
          </cell>
          <cell r="H294">
            <v>643062</v>
          </cell>
          <cell r="I294">
            <v>643062</v>
          </cell>
          <cell r="J294">
            <v>0</v>
          </cell>
        </row>
        <row r="295">
          <cell r="B295" t="str">
            <v>08.4000 HAØM LÖÔÏNG AÅM CUÛA  DAÀU CAÙCH ÑIEÄN.</v>
          </cell>
          <cell r="H295">
            <v>0</v>
          </cell>
          <cell r="J295">
            <v>0</v>
          </cell>
        </row>
        <row r="296">
          <cell r="A296" t="str">
            <v>TN 08.4000</v>
          </cell>
          <cell r="B296" t="str">
            <v>08.4000</v>
          </cell>
          <cell r="C296" t="str">
            <v>Haøm vi löôïng aåm cuûa daàu caùch ñieän</v>
          </cell>
          <cell r="D296" t="str">
            <v>MAU</v>
          </cell>
          <cell r="E296">
            <v>58046</v>
          </cell>
          <cell r="F296">
            <v>171902</v>
          </cell>
          <cell r="G296">
            <v>51096</v>
          </cell>
          <cell r="H296">
            <v>281044</v>
          </cell>
          <cell r="I296">
            <v>281045</v>
          </cell>
          <cell r="J296">
            <v>1</v>
          </cell>
        </row>
        <row r="297">
          <cell r="B297" t="str">
            <v>08.5000 PHAÂN TÍCH HAØM LÖÔÏNG KHÍ HOØA TAN TRONG DAÀU CAÙCH ÑIEÄN.</v>
          </cell>
          <cell r="H297">
            <v>0</v>
          </cell>
          <cell r="J297">
            <v>0</v>
          </cell>
        </row>
        <row r="298">
          <cell r="A298" t="str">
            <v>TN 08.5000</v>
          </cell>
          <cell r="B298" t="str">
            <v>08.5000</v>
          </cell>
          <cell r="C298" t="str">
            <v>Phaân tích haøm löôïng khí hoøa tan trong daàu</v>
          </cell>
          <cell r="D298" t="str">
            <v>MAU</v>
          </cell>
          <cell r="E298">
            <v>153981</v>
          </cell>
          <cell r="F298">
            <v>221809</v>
          </cell>
          <cell r="G298">
            <v>324286</v>
          </cell>
          <cell r="H298">
            <v>700076</v>
          </cell>
          <cell r="I298">
            <v>700076</v>
          </cell>
          <cell r="J298">
            <v>0</v>
          </cell>
        </row>
        <row r="299">
          <cell r="B299" t="str">
            <v>08.6000 PHAÂN TÍCH ÑOÄ AÅM TRONG KHI SF6.</v>
          </cell>
          <cell r="H299">
            <v>0</v>
          </cell>
          <cell r="J299">
            <v>0</v>
          </cell>
        </row>
        <row r="300">
          <cell r="A300" t="str">
            <v>TN 08.6000</v>
          </cell>
          <cell r="B300" t="str">
            <v>08.6000</v>
          </cell>
          <cell r="C300" t="str">
            <v>Phaân tích ñoä aåm trong khí SF6</v>
          </cell>
          <cell r="D300" t="str">
            <v>MAU</v>
          </cell>
          <cell r="E300">
            <v>50916</v>
          </cell>
          <cell r="F300">
            <v>184841</v>
          </cell>
          <cell r="G300">
            <v>200451</v>
          </cell>
          <cell r="H300">
            <v>436208</v>
          </cell>
          <cell r="I300">
            <v>436208</v>
          </cell>
          <cell r="J300">
            <v>0</v>
          </cell>
        </row>
        <row r="301">
          <cell r="B301" t="str">
            <v>08.7000 MAÃU AXÍT AÉC QUY.</v>
          </cell>
          <cell r="H301">
            <v>0</v>
          </cell>
          <cell r="J301">
            <v>0</v>
          </cell>
        </row>
        <row r="302">
          <cell r="A302" t="str">
            <v>TN 08.7000</v>
          </cell>
          <cell r="B302" t="str">
            <v>08.7000</v>
          </cell>
          <cell r="C302" t="str">
            <v>Thií nghieäm hieäu chænh maãu Axit accu</v>
          </cell>
          <cell r="D302" t="str">
            <v>MAU</v>
          </cell>
          <cell r="E302">
            <v>280775</v>
          </cell>
          <cell r="F302">
            <v>73936</v>
          </cell>
          <cell r="G302">
            <v>253993</v>
          </cell>
          <cell r="H302">
            <v>608704</v>
          </cell>
          <cell r="I302">
            <v>608704</v>
          </cell>
          <cell r="J302">
            <v>0</v>
          </cell>
        </row>
        <row r="303">
          <cell r="B303" t="str">
            <v>08.8000 MAÃU NÖÔÙC CAÁT, DUNG DÒCH ÑIEÄN GIAÛI.</v>
          </cell>
          <cell r="H303">
            <v>0</v>
          </cell>
          <cell r="J303">
            <v>0</v>
          </cell>
        </row>
        <row r="304">
          <cell r="A304" t="str">
            <v>TN 08.8000</v>
          </cell>
          <cell r="B304" t="str">
            <v>08.8000</v>
          </cell>
          <cell r="C304" t="str">
            <v>Maãu nöôùc caát, dung dòch ñieän giaûi</v>
          </cell>
          <cell r="E304">
            <v>92526</v>
          </cell>
          <cell r="F304">
            <v>73936</v>
          </cell>
          <cell r="G304">
            <v>112817</v>
          </cell>
          <cell r="H304">
            <v>279279</v>
          </cell>
          <cell r="I304">
            <v>279279</v>
          </cell>
          <cell r="J304">
            <v>0</v>
          </cell>
        </row>
      </sheetData>
      <sheetData sheetId="4" refreshError="1"/>
      <sheetData sheetId="5" refreshError="1"/>
      <sheetData sheetId="6" refreshError="1"/>
      <sheetData sheetId="7"/>
      <sheetData sheetId="8"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HATKY"/>
      <sheetName val="SOCAI"/>
      <sheetName val="MATK"/>
      <sheetName val="CANDOI"/>
      <sheetName val="CDKT"/>
      <sheetName val="KQKD"/>
      <sheetName val="TKHAI"/>
    </sheetNames>
    <sheetDataSet>
      <sheetData sheetId="0" refreshError="1">
        <row r="7">
          <cell r="E7">
            <v>6423</v>
          </cell>
          <cell r="G7">
            <v>417000</v>
          </cell>
        </row>
        <row r="8">
          <cell r="E8">
            <v>64299</v>
          </cell>
          <cell r="G8">
            <v>120000</v>
          </cell>
        </row>
        <row r="9">
          <cell r="E9">
            <v>331</v>
          </cell>
          <cell r="G9">
            <v>198000000</v>
          </cell>
        </row>
        <row r="10">
          <cell r="E10">
            <v>6423</v>
          </cell>
          <cell r="G10">
            <v>76000</v>
          </cell>
        </row>
        <row r="11">
          <cell r="E11">
            <v>64294</v>
          </cell>
          <cell r="G11">
            <v>35000</v>
          </cell>
        </row>
        <row r="12">
          <cell r="E12">
            <v>331</v>
          </cell>
          <cell r="G12">
            <v>127000000</v>
          </cell>
        </row>
        <row r="13">
          <cell r="E13">
            <v>64293</v>
          </cell>
          <cell r="G13">
            <v>50000</v>
          </cell>
        </row>
        <row r="14">
          <cell r="E14">
            <v>64290</v>
          </cell>
          <cell r="G14">
            <v>3000000</v>
          </cell>
        </row>
        <row r="15">
          <cell r="E15">
            <v>131</v>
          </cell>
          <cell r="G15">
            <v>173790</v>
          </cell>
        </row>
        <row r="16">
          <cell r="E16">
            <v>64299</v>
          </cell>
          <cell r="G16">
            <v>129500</v>
          </cell>
        </row>
        <row r="17">
          <cell r="E17">
            <v>1562</v>
          </cell>
          <cell r="G17">
            <v>855000</v>
          </cell>
        </row>
        <row r="18">
          <cell r="E18">
            <v>1333</v>
          </cell>
          <cell r="G18">
            <v>33000</v>
          </cell>
        </row>
        <row r="19">
          <cell r="E19">
            <v>6423</v>
          </cell>
          <cell r="G19">
            <v>768000</v>
          </cell>
        </row>
        <row r="20">
          <cell r="E20">
            <v>1562</v>
          </cell>
          <cell r="G20">
            <v>1432804</v>
          </cell>
        </row>
        <row r="21">
          <cell r="E21">
            <v>1333</v>
          </cell>
          <cell r="G21">
            <v>49387</v>
          </cell>
        </row>
        <row r="22">
          <cell r="E22">
            <v>1333</v>
          </cell>
          <cell r="G22">
            <v>13894</v>
          </cell>
        </row>
        <row r="23">
          <cell r="E23">
            <v>1111</v>
          </cell>
          <cell r="G23">
            <v>1911690</v>
          </cell>
        </row>
        <row r="24">
          <cell r="E24">
            <v>3333</v>
          </cell>
          <cell r="G24">
            <v>1030933</v>
          </cell>
        </row>
        <row r="25">
          <cell r="E25">
            <v>331</v>
          </cell>
          <cell r="G25">
            <v>58000000</v>
          </cell>
        </row>
        <row r="26">
          <cell r="E26">
            <v>6418</v>
          </cell>
          <cell r="G26">
            <v>31000</v>
          </cell>
        </row>
        <row r="27">
          <cell r="E27">
            <v>1331</v>
          </cell>
          <cell r="G27">
            <v>3100</v>
          </cell>
        </row>
        <row r="28">
          <cell r="E28">
            <v>131</v>
          </cell>
          <cell r="G28">
            <v>1737900</v>
          </cell>
        </row>
        <row r="29">
          <cell r="E29">
            <v>6423</v>
          </cell>
          <cell r="G29">
            <v>11000</v>
          </cell>
        </row>
        <row r="30">
          <cell r="E30">
            <v>6415</v>
          </cell>
          <cell r="G30">
            <v>6363636</v>
          </cell>
        </row>
        <row r="31">
          <cell r="E31">
            <v>1331</v>
          </cell>
          <cell r="G31">
            <v>636364</v>
          </cell>
        </row>
        <row r="32">
          <cell r="E32">
            <v>3333</v>
          </cell>
          <cell r="G32">
            <v>100334533</v>
          </cell>
        </row>
        <row r="33">
          <cell r="E33">
            <v>1111</v>
          </cell>
          <cell r="G33">
            <v>35000000</v>
          </cell>
        </row>
        <row r="34">
          <cell r="E34">
            <v>131</v>
          </cell>
          <cell r="G34">
            <v>6793596</v>
          </cell>
        </row>
        <row r="35">
          <cell r="E35">
            <v>131</v>
          </cell>
          <cell r="G35">
            <v>679360</v>
          </cell>
        </row>
        <row r="36">
          <cell r="E36">
            <v>131</v>
          </cell>
          <cell r="G36">
            <v>5302240</v>
          </cell>
        </row>
        <row r="37">
          <cell r="E37">
            <v>131</v>
          </cell>
          <cell r="G37">
            <v>530224</v>
          </cell>
        </row>
        <row r="38">
          <cell r="E38">
            <v>131</v>
          </cell>
          <cell r="G38">
            <v>10200832</v>
          </cell>
        </row>
        <row r="39">
          <cell r="E39">
            <v>131</v>
          </cell>
          <cell r="G39">
            <v>1020083</v>
          </cell>
        </row>
        <row r="40">
          <cell r="E40">
            <v>131</v>
          </cell>
          <cell r="G40">
            <v>8952427</v>
          </cell>
        </row>
        <row r="41">
          <cell r="E41">
            <v>131</v>
          </cell>
          <cell r="G41">
            <v>895242</v>
          </cell>
        </row>
        <row r="42">
          <cell r="E42">
            <v>6418</v>
          </cell>
          <cell r="G42">
            <v>20000</v>
          </cell>
        </row>
        <row r="43">
          <cell r="E43">
            <v>1331</v>
          </cell>
          <cell r="G43">
            <v>2000</v>
          </cell>
        </row>
        <row r="44">
          <cell r="E44">
            <v>64295</v>
          </cell>
          <cell r="G44">
            <v>999987</v>
          </cell>
        </row>
        <row r="45">
          <cell r="E45">
            <v>6418</v>
          </cell>
          <cell r="G45">
            <v>5000</v>
          </cell>
        </row>
        <row r="46">
          <cell r="E46">
            <v>1331</v>
          </cell>
          <cell r="G46">
            <v>500</v>
          </cell>
        </row>
        <row r="47">
          <cell r="E47">
            <v>1331</v>
          </cell>
          <cell r="G47">
            <v>29300</v>
          </cell>
        </row>
        <row r="48">
          <cell r="E48">
            <v>6417</v>
          </cell>
          <cell r="G48">
            <v>255476</v>
          </cell>
        </row>
        <row r="49">
          <cell r="E49">
            <v>1331</v>
          </cell>
          <cell r="G49">
            <v>9524</v>
          </cell>
        </row>
        <row r="50">
          <cell r="E50">
            <v>1111</v>
          </cell>
          <cell r="G50">
            <v>16000000</v>
          </cell>
        </row>
        <row r="51">
          <cell r="E51">
            <v>1111</v>
          </cell>
          <cell r="G51">
            <v>1600000</v>
          </cell>
        </row>
        <row r="52">
          <cell r="E52">
            <v>1111</v>
          </cell>
          <cell r="G52">
            <v>16000000</v>
          </cell>
        </row>
        <row r="53">
          <cell r="E53">
            <v>1111</v>
          </cell>
          <cell r="G53">
            <v>1600000</v>
          </cell>
        </row>
        <row r="54">
          <cell r="E54">
            <v>131</v>
          </cell>
          <cell r="G54">
            <v>33260000</v>
          </cell>
        </row>
        <row r="55">
          <cell r="E55">
            <v>131</v>
          </cell>
          <cell r="G55">
            <v>3326000</v>
          </cell>
        </row>
        <row r="56">
          <cell r="E56">
            <v>131</v>
          </cell>
          <cell r="G56">
            <v>9477890</v>
          </cell>
        </row>
        <row r="57">
          <cell r="E57">
            <v>131</v>
          </cell>
          <cell r="G57">
            <v>947789</v>
          </cell>
        </row>
        <row r="58">
          <cell r="E58">
            <v>6418</v>
          </cell>
          <cell r="G58">
            <v>26000</v>
          </cell>
        </row>
        <row r="59">
          <cell r="E59">
            <v>6418</v>
          </cell>
          <cell r="G59">
            <v>35000</v>
          </cell>
        </row>
        <row r="60">
          <cell r="E60">
            <v>6418</v>
          </cell>
          <cell r="G60">
            <v>40000</v>
          </cell>
        </row>
        <row r="61">
          <cell r="E61">
            <v>64299</v>
          </cell>
          <cell r="G61">
            <v>2400000</v>
          </cell>
        </row>
        <row r="62">
          <cell r="E62">
            <v>331</v>
          </cell>
          <cell r="G62">
            <v>26200000</v>
          </cell>
        </row>
        <row r="63">
          <cell r="E63">
            <v>3334</v>
          </cell>
          <cell r="G63">
            <v>11491000</v>
          </cell>
        </row>
        <row r="64">
          <cell r="E64">
            <v>33311</v>
          </cell>
          <cell r="G64">
            <v>16253000</v>
          </cell>
        </row>
        <row r="65">
          <cell r="E65">
            <v>6418</v>
          </cell>
          <cell r="G65">
            <v>26750</v>
          </cell>
        </row>
        <row r="66">
          <cell r="E66">
            <v>1331</v>
          </cell>
          <cell r="G66">
            <v>750</v>
          </cell>
        </row>
        <row r="67">
          <cell r="E67">
            <v>6428</v>
          </cell>
          <cell r="G67">
            <v>480000</v>
          </cell>
        </row>
        <row r="68">
          <cell r="E68">
            <v>64298</v>
          </cell>
          <cell r="G68">
            <v>293000</v>
          </cell>
        </row>
        <row r="69">
          <cell r="E69">
            <v>331</v>
          </cell>
          <cell r="G69">
            <v>135092</v>
          </cell>
        </row>
        <row r="70">
          <cell r="E70">
            <v>1111</v>
          </cell>
          <cell r="G70">
            <v>110000000</v>
          </cell>
        </row>
        <row r="71">
          <cell r="E71">
            <v>64291</v>
          </cell>
          <cell r="G71">
            <v>844252</v>
          </cell>
        </row>
        <row r="72">
          <cell r="E72">
            <v>1331</v>
          </cell>
          <cell r="G72">
            <v>84425</v>
          </cell>
        </row>
        <row r="73">
          <cell r="E73">
            <v>1111</v>
          </cell>
          <cell r="G73">
            <v>22486000</v>
          </cell>
        </row>
        <row r="74">
          <cell r="E74">
            <v>1111</v>
          </cell>
          <cell r="G74">
            <v>2248600</v>
          </cell>
        </row>
        <row r="75">
          <cell r="E75">
            <v>6418</v>
          </cell>
          <cell r="G75">
            <v>877000</v>
          </cell>
        </row>
        <row r="76">
          <cell r="E76">
            <v>6418</v>
          </cell>
          <cell r="G76">
            <v>280000</v>
          </cell>
        </row>
        <row r="77">
          <cell r="E77">
            <v>1111</v>
          </cell>
          <cell r="G77">
            <v>1711200</v>
          </cell>
        </row>
        <row r="78">
          <cell r="E78">
            <v>3111</v>
          </cell>
          <cell r="G78">
            <v>130000000</v>
          </cell>
        </row>
        <row r="79">
          <cell r="E79">
            <v>64295</v>
          </cell>
          <cell r="G79">
            <v>86500</v>
          </cell>
        </row>
        <row r="80">
          <cell r="E80">
            <v>3333</v>
          </cell>
          <cell r="G80">
            <v>1724774</v>
          </cell>
        </row>
        <row r="81">
          <cell r="E81">
            <v>6417</v>
          </cell>
          <cell r="G81">
            <v>3965965</v>
          </cell>
        </row>
        <row r="82">
          <cell r="E82">
            <v>64292</v>
          </cell>
          <cell r="G82">
            <v>2458340</v>
          </cell>
        </row>
        <row r="83">
          <cell r="E83">
            <v>1111</v>
          </cell>
          <cell r="G83">
            <v>17112000</v>
          </cell>
        </row>
        <row r="84">
          <cell r="E84">
            <v>6411</v>
          </cell>
          <cell r="G84">
            <v>15500000</v>
          </cell>
        </row>
        <row r="85">
          <cell r="E85">
            <v>6421</v>
          </cell>
          <cell r="G85">
            <v>14550000</v>
          </cell>
        </row>
        <row r="86">
          <cell r="E86">
            <v>6424</v>
          </cell>
          <cell r="G86">
            <v>623979</v>
          </cell>
        </row>
        <row r="87">
          <cell r="E87">
            <v>6424</v>
          </cell>
          <cell r="G87">
            <v>484373</v>
          </cell>
        </row>
        <row r="88">
          <cell r="E88">
            <v>6424</v>
          </cell>
          <cell r="G88">
            <v>882449</v>
          </cell>
        </row>
        <row r="89">
          <cell r="E89">
            <v>33311</v>
          </cell>
          <cell r="G89">
            <v>14732288</v>
          </cell>
        </row>
        <row r="90">
          <cell r="E90">
            <v>1121</v>
          </cell>
          <cell r="G90">
            <v>112812641</v>
          </cell>
        </row>
        <row r="91">
          <cell r="E91">
            <v>331</v>
          </cell>
          <cell r="G91">
            <v>14765353</v>
          </cell>
        </row>
        <row r="92">
          <cell r="E92">
            <v>331</v>
          </cell>
          <cell r="G92">
            <v>97202</v>
          </cell>
        </row>
        <row r="93">
          <cell r="E93">
            <v>331</v>
          </cell>
          <cell r="G93">
            <v>215654</v>
          </cell>
        </row>
        <row r="94">
          <cell r="E94">
            <v>1561</v>
          </cell>
          <cell r="G94">
            <v>106188720</v>
          </cell>
        </row>
        <row r="95">
          <cell r="E95">
            <v>1561</v>
          </cell>
          <cell r="G95">
            <v>155295080</v>
          </cell>
        </row>
        <row r="96">
          <cell r="E96">
            <v>1561</v>
          </cell>
          <cell r="G96">
            <v>7554528</v>
          </cell>
        </row>
        <row r="97">
          <cell r="E97">
            <v>1561</v>
          </cell>
          <cell r="G97">
            <v>9382062</v>
          </cell>
        </row>
        <row r="98">
          <cell r="E98">
            <v>1561</v>
          </cell>
          <cell r="G98">
            <v>16695679</v>
          </cell>
        </row>
        <row r="99">
          <cell r="E99">
            <v>1561</v>
          </cell>
          <cell r="G99">
            <v>2249370</v>
          </cell>
        </row>
        <row r="100">
          <cell r="E100">
            <v>1561</v>
          </cell>
          <cell r="G100">
            <v>13218520</v>
          </cell>
        </row>
        <row r="101">
          <cell r="E101">
            <v>1561</v>
          </cell>
          <cell r="G101">
            <v>14429292</v>
          </cell>
        </row>
        <row r="102">
          <cell r="E102">
            <v>5111</v>
          </cell>
          <cell r="G102">
            <v>147322885</v>
          </cell>
        </row>
        <row r="103">
          <cell r="E103">
            <v>1331</v>
          </cell>
          <cell r="G103">
            <v>6352945</v>
          </cell>
        </row>
        <row r="104">
          <cell r="E104">
            <v>3338</v>
          </cell>
          <cell r="G104">
            <v>959</v>
          </cell>
        </row>
        <row r="105">
          <cell r="E105">
            <v>4211</v>
          </cell>
          <cell r="G105">
            <v>78</v>
          </cell>
        </row>
        <row r="106">
          <cell r="E106">
            <v>1333</v>
          </cell>
          <cell r="G106">
            <v>10618872</v>
          </cell>
        </row>
        <row r="107">
          <cell r="E107">
            <v>1333</v>
          </cell>
          <cell r="G107">
            <v>15529508</v>
          </cell>
        </row>
        <row r="108">
          <cell r="E108">
            <v>1562</v>
          </cell>
          <cell r="G108">
            <v>555800</v>
          </cell>
        </row>
        <row r="109">
          <cell r="E109">
            <v>1562</v>
          </cell>
          <cell r="G109">
            <v>555800</v>
          </cell>
        </row>
        <row r="110">
          <cell r="E110">
            <v>1562</v>
          </cell>
          <cell r="G110">
            <v>215654</v>
          </cell>
        </row>
        <row r="111">
          <cell r="E111">
            <v>14221</v>
          </cell>
          <cell r="G111">
            <v>15500000</v>
          </cell>
        </row>
        <row r="112">
          <cell r="E112">
            <v>14222</v>
          </cell>
          <cell r="G112">
            <v>5000000</v>
          </cell>
        </row>
        <row r="113">
          <cell r="E113">
            <v>14222</v>
          </cell>
          <cell r="G113">
            <v>2400000</v>
          </cell>
        </row>
        <row r="114">
          <cell r="E114">
            <v>14222</v>
          </cell>
          <cell r="G114">
            <v>14550000</v>
          </cell>
        </row>
        <row r="115">
          <cell r="E115">
            <v>14221</v>
          </cell>
          <cell r="G115">
            <v>1500000</v>
          </cell>
        </row>
        <row r="116">
          <cell r="E116">
            <v>6418</v>
          </cell>
          <cell r="G116">
            <v>20000</v>
          </cell>
        </row>
        <row r="117">
          <cell r="E117">
            <v>6417</v>
          </cell>
          <cell r="G117">
            <v>1500000</v>
          </cell>
        </row>
        <row r="118">
          <cell r="E118">
            <v>3341</v>
          </cell>
          <cell r="G118">
            <v>30050000</v>
          </cell>
        </row>
        <row r="119">
          <cell r="E119">
            <v>1111</v>
          </cell>
          <cell r="G119">
            <v>36586000</v>
          </cell>
        </row>
        <row r="120">
          <cell r="E120">
            <v>33311</v>
          </cell>
          <cell r="G120">
            <v>4000</v>
          </cell>
        </row>
        <row r="121">
          <cell r="E121">
            <v>911</v>
          </cell>
          <cell r="G121">
            <v>11945827</v>
          </cell>
        </row>
        <row r="122">
          <cell r="E122">
            <v>911</v>
          </cell>
          <cell r="G122">
            <v>6759380</v>
          </cell>
        </row>
        <row r="123">
          <cell r="E123">
            <v>632</v>
          </cell>
          <cell r="G123">
            <v>129131036</v>
          </cell>
        </row>
        <row r="124">
          <cell r="E124">
            <v>911</v>
          </cell>
          <cell r="G124">
            <v>129131036</v>
          </cell>
        </row>
        <row r="125">
          <cell r="E125">
            <v>421</v>
          </cell>
          <cell r="G125">
            <v>513358</v>
          </cell>
        </row>
      </sheetData>
      <sheetData sheetId="1" refreshError="1"/>
      <sheetData sheetId="2" refreshError="1">
        <row r="6">
          <cell r="A6">
            <v>1</v>
          </cell>
          <cell r="B6" t="str">
            <v>1. TSL§ vµ §T ng¾n h¹n</v>
          </cell>
        </row>
        <row r="7">
          <cell r="A7">
            <v>11</v>
          </cell>
          <cell r="B7" t="str">
            <v>1.1. TiÒn</v>
          </cell>
        </row>
        <row r="8">
          <cell r="A8">
            <v>111</v>
          </cell>
          <cell r="B8" t="str">
            <v>TiÒn mÆt</v>
          </cell>
        </row>
        <row r="9">
          <cell r="A9">
            <v>1111</v>
          </cell>
          <cell r="B9" t="str">
            <v>TiÒn ViÖt Nam</v>
          </cell>
        </row>
        <row r="10">
          <cell r="A10">
            <v>1112</v>
          </cell>
          <cell r="B10" t="str">
            <v>Ngo¹i tÖ</v>
          </cell>
        </row>
        <row r="11">
          <cell r="A11">
            <v>112</v>
          </cell>
          <cell r="B11" t="str">
            <v>TiÒn gëi ng©n hµng</v>
          </cell>
        </row>
        <row r="12">
          <cell r="A12">
            <v>1121</v>
          </cell>
          <cell r="B12" t="str">
            <v>TiÒn gëi ViÖt nam</v>
          </cell>
        </row>
        <row r="13">
          <cell r="A13">
            <v>1122</v>
          </cell>
          <cell r="B13" t="str">
            <v>TiÒn gëi Ngo¹i tÖ</v>
          </cell>
        </row>
        <row r="14">
          <cell r="A14">
            <v>113</v>
          </cell>
          <cell r="B14" t="str">
            <v>TiÒn ®ang chuyÓn</v>
          </cell>
        </row>
        <row r="15">
          <cell r="A15">
            <v>1131</v>
          </cell>
          <cell r="B15" t="str">
            <v>TiÒn ViÖt nam ®ang chuyÓn</v>
          </cell>
        </row>
        <row r="16">
          <cell r="A16">
            <v>12</v>
          </cell>
          <cell r="B16" t="str">
            <v>1.2. C¸c kho¶n §TTC ng¾n h¹n</v>
          </cell>
        </row>
        <row r="17">
          <cell r="A17">
            <v>121</v>
          </cell>
          <cell r="B17" t="str">
            <v>§Çu t­ chøng kho¸n ng¾n h¹n</v>
          </cell>
        </row>
        <row r="18">
          <cell r="A18">
            <v>1211</v>
          </cell>
          <cell r="B18" t="str">
            <v>Cæ phiÕu</v>
          </cell>
        </row>
        <row r="19">
          <cell r="A19">
            <v>1212</v>
          </cell>
          <cell r="B19" t="str">
            <v>Tr¸i phiÕu</v>
          </cell>
        </row>
        <row r="20">
          <cell r="A20">
            <v>128</v>
          </cell>
          <cell r="B20" t="str">
            <v>§Çu t­ ng¾n h¹n kh¸c</v>
          </cell>
        </row>
        <row r="21">
          <cell r="A21">
            <v>129</v>
          </cell>
          <cell r="B21" t="str">
            <v>Dù phßng gi¶m ®Çu t­ ng¾n h¹n</v>
          </cell>
        </row>
        <row r="22">
          <cell r="A22">
            <v>13</v>
          </cell>
          <cell r="B22" t="str">
            <v>1.3. C¸c kho¶n ph¶i thu</v>
          </cell>
        </row>
        <row r="23">
          <cell r="A23">
            <v>131</v>
          </cell>
          <cell r="B23" t="str">
            <v>Ph¶i thu cña kh¸ch hµng</v>
          </cell>
          <cell r="C23" t="str">
            <v>Chi tiÕt theo qu¶n lý</v>
          </cell>
        </row>
        <row r="24">
          <cell r="A24">
            <v>133</v>
          </cell>
          <cell r="B24" t="str">
            <v>ThuÕ GTGT ®­îc khÊu trõ</v>
          </cell>
        </row>
        <row r="25">
          <cell r="A25">
            <v>1331</v>
          </cell>
          <cell r="B25" t="str">
            <v>ThuÕ GTGT khÊu trõ cña HH,DV</v>
          </cell>
        </row>
        <row r="26">
          <cell r="A26">
            <v>1332</v>
          </cell>
          <cell r="B26" t="str">
            <v>ThuÕ GTGT khÊu trõ cña TSC§</v>
          </cell>
        </row>
        <row r="27">
          <cell r="A27">
            <v>1333</v>
          </cell>
          <cell r="B27" t="str">
            <v>ThuÕ GTGT hµng nhËp khÈu</v>
          </cell>
        </row>
        <row r="28">
          <cell r="A28">
            <v>1334</v>
          </cell>
          <cell r="B28" t="str">
            <v>ThuÕ tiªu thô ®Æc biÖt</v>
          </cell>
        </row>
        <row r="29">
          <cell r="A29">
            <v>1335</v>
          </cell>
          <cell r="B29" t="str">
            <v>ThuÕ xuÊt nhËp khÈu</v>
          </cell>
        </row>
        <row r="30">
          <cell r="A30" t="str">
            <v>133DKT</v>
          </cell>
          <cell r="B30" t="str">
            <v>ThuÕ GTGT ®· khÊu trõ</v>
          </cell>
        </row>
        <row r="31">
          <cell r="A31" t="str">
            <v>133HT</v>
          </cell>
          <cell r="B31" t="str">
            <v>ThuÕ GTGT ®· ®­îc hoµn l¹i</v>
          </cell>
        </row>
        <row r="32">
          <cell r="A32" t="str">
            <v>133KKT</v>
          </cell>
          <cell r="B32" t="str">
            <v>ThuÕ GTGT kh«ng ®­îc khÊu trõ</v>
          </cell>
        </row>
        <row r="33">
          <cell r="A33">
            <v>136</v>
          </cell>
          <cell r="B33" t="str">
            <v>Ph¶i thu néi bé</v>
          </cell>
        </row>
        <row r="34">
          <cell r="A34">
            <v>1368</v>
          </cell>
          <cell r="B34" t="str">
            <v>Ph¶i thu néi bé kh¸c</v>
          </cell>
        </row>
        <row r="35">
          <cell r="A35">
            <v>138</v>
          </cell>
          <cell r="B35" t="str">
            <v>Ph¶i thu kh¸c</v>
          </cell>
        </row>
        <row r="36">
          <cell r="A36">
            <v>1381</v>
          </cell>
          <cell r="B36" t="str">
            <v>Tµi s¶n thiÕu thõa chê xö lý</v>
          </cell>
        </row>
        <row r="37">
          <cell r="A37">
            <v>1388</v>
          </cell>
          <cell r="B37" t="str">
            <v>C¸c kho¶n ph¶i thu kh¸c</v>
          </cell>
        </row>
        <row r="38">
          <cell r="A38">
            <v>139</v>
          </cell>
          <cell r="B38" t="str">
            <v>Dù phßng ph¶i thu khã ®ßi</v>
          </cell>
        </row>
        <row r="39">
          <cell r="A39">
            <v>14</v>
          </cell>
          <cell r="B39" t="str">
            <v>1.4. C¸c kho¶n ph¶i chi</v>
          </cell>
        </row>
        <row r="40">
          <cell r="A40">
            <v>141</v>
          </cell>
          <cell r="B40" t="str">
            <v>Tµi kho¶n t¹m øng néi bé</v>
          </cell>
          <cell r="C40" t="str">
            <v>Chi tiÕt theo qu¶n lý</v>
          </cell>
        </row>
        <row r="41">
          <cell r="A41">
            <v>142</v>
          </cell>
          <cell r="B41" t="str">
            <v>Chi tr¶ tr­íc</v>
          </cell>
        </row>
        <row r="42">
          <cell r="A42">
            <v>1421</v>
          </cell>
          <cell r="B42" t="str">
            <v>Chi phÝ tr¶ tr­íc</v>
          </cell>
        </row>
        <row r="43">
          <cell r="A43">
            <v>1422</v>
          </cell>
          <cell r="B43" t="str">
            <v>Chi phÝ chê kÕt chuyÓn</v>
          </cell>
        </row>
        <row r="44">
          <cell r="A44">
            <v>14221</v>
          </cell>
          <cell r="B44" t="str">
            <v>CphÝ B¸n hµng chê kÕt chuyÓn</v>
          </cell>
        </row>
        <row r="45">
          <cell r="A45">
            <v>14222</v>
          </cell>
          <cell r="B45" t="str">
            <v>CphÝ Qu¶n lý chê kÕt chuyÓn</v>
          </cell>
        </row>
        <row r="46">
          <cell r="A46">
            <v>14223</v>
          </cell>
          <cell r="B46" t="str">
            <v>CphÝ Thuª NX-VP chê kÕt chuyÓn</v>
          </cell>
        </row>
        <row r="47">
          <cell r="A47">
            <v>14224</v>
          </cell>
          <cell r="B47" t="str">
            <v>CphÝ Söa ch÷a lín chê KC</v>
          </cell>
        </row>
        <row r="48">
          <cell r="A48" t="str">
            <v>142CK</v>
          </cell>
          <cell r="B48" t="str">
            <v>KÕt chuyÓn Chi phÝ tr¶ tr­íc</v>
          </cell>
        </row>
        <row r="49">
          <cell r="A49">
            <v>144</v>
          </cell>
          <cell r="B49" t="str">
            <v>ThÕ chÊp,ký c­îc,ký quü Ng.h¹n</v>
          </cell>
        </row>
        <row r="50">
          <cell r="A50">
            <v>15</v>
          </cell>
          <cell r="B50" t="str">
            <v>1.5. Tµi s¶n hµng hãa</v>
          </cell>
        </row>
        <row r="51">
          <cell r="A51">
            <v>151</v>
          </cell>
          <cell r="B51" t="str">
            <v>Hµng mua ®ang trªn ®­êng</v>
          </cell>
        </row>
        <row r="52">
          <cell r="A52">
            <v>152</v>
          </cell>
          <cell r="B52" t="str">
            <v>Nguyªn liÖu, vËt liÖu</v>
          </cell>
          <cell r="C52" t="str">
            <v>Chi tiÕt theo qu¶n lý</v>
          </cell>
        </row>
        <row r="53">
          <cell r="A53">
            <v>1521</v>
          </cell>
          <cell r="B53" t="str">
            <v>Nguyªn vËt liÖu chÝnh</v>
          </cell>
        </row>
        <row r="54">
          <cell r="A54">
            <v>1522</v>
          </cell>
          <cell r="B54" t="str">
            <v>VËt liÖu phô</v>
          </cell>
        </row>
        <row r="55">
          <cell r="A55">
            <v>1523</v>
          </cell>
          <cell r="B55" t="str">
            <v>Nhiªn liÖu</v>
          </cell>
        </row>
        <row r="56">
          <cell r="A56">
            <v>1524</v>
          </cell>
          <cell r="B56" t="str">
            <v>Phô tïng</v>
          </cell>
        </row>
        <row r="57">
          <cell r="A57">
            <v>1525</v>
          </cell>
          <cell r="B57" t="str">
            <v>ThiÕt bÞ XDCB</v>
          </cell>
        </row>
        <row r="58">
          <cell r="A58">
            <v>1526</v>
          </cell>
          <cell r="B58" t="str">
            <v>VËt liÖu kh¸c</v>
          </cell>
        </row>
        <row r="59">
          <cell r="A59" t="str">
            <v>152K</v>
          </cell>
          <cell r="B59" t="str">
            <v>NVL cho c¸c kho kh¸c</v>
          </cell>
        </row>
        <row r="60">
          <cell r="A60">
            <v>153</v>
          </cell>
          <cell r="B60" t="str">
            <v>C«ng cô, dông cô</v>
          </cell>
        </row>
        <row r="61">
          <cell r="A61">
            <v>1531</v>
          </cell>
          <cell r="B61" t="str">
            <v>C«ng cô, dông cô</v>
          </cell>
        </row>
        <row r="62">
          <cell r="A62">
            <v>1532</v>
          </cell>
          <cell r="B62" t="str">
            <v>Bao b× lu©n chuyÓn</v>
          </cell>
        </row>
        <row r="63">
          <cell r="A63">
            <v>1533</v>
          </cell>
          <cell r="B63" t="str">
            <v>§å dïng cho thuª</v>
          </cell>
        </row>
        <row r="64">
          <cell r="A64">
            <v>154</v>
          </cell>
          <cell r="B64" t="str">
            <v>Chi phÝ SXKD dang dë</v>
          </cell>
        </row>
        <row r="65">
          <cell r="A65">
            <v>1540</v>
          </cell>
          <cell r="B65" t="str">
            <v>Chi phÝ nguyªn vËt liÖu</v>
          </cell>
        </row>
        <row r="66">
          <cell r="A66">
            <v>1541</v>
          </cell>
          <cell r="B66" t="str">
            <v>Chi phÝ nh©n c«ng trùc tiÕp</v>
          </cell>
        </row>
        <row r="67">
          <cell r="A67">
            <v>1542</v>
          </cell>
          <cell r="B67" t="str">
            <v>Chi phÝ SX chung</v>
          </cell>
        </row>
        <row r="68">
          <cell r="A68">
            <v>155</v>
          </cell>
          <cell r="B68" t="str">
            <v>Thµnh phÈm</v>
          </cell>
        </row>
        <row r="69">
          <cell r="A69">
            <v>156</v>
          </cell>
          <cell r="B69" t="str">
            <v>Hµng ho¸</v>
          </cell>
        </row>
        <row r="70">
          <cell r="A70">
            <v>1561</v>
          </cell>
          <cell r="B70" t="str">
            <v>Gi¸ mua hµng hãa ®Ó b¸n</v>
          </cell>
        </row>
        <row r="71">
          <cell r="A71">
            <v>1562</v>
          </cell>
          <cell r="B71" t="str">
            <v>Chi phÝ thu mua hµng ho¸</v>
          </cell>
        </row>
        <row r="72">
          <cell r="A72">
            <v>157</v>
          </cell>
          <cell r="B72" t="str">
            <v>Hµng gëi ®i b¸n</v>
          </cell>
        </row>
        <row r="73">
          <cell r="A73">
            <v>159</v>
          </cell>
          <cell r="B73" t="str">
            <v>Dù phßng gi¶m gi¸ hµng tån kho</v>
          </cell>
        </row>
        <row r="74">
          <cell r="A74">
            <v>16</v>
          </cell>
          <cell r="B74" t="str">
            <v>1.6. Chi sù nghiÖp</v>
          </cell>
        </row>
        <row r="75">
          <cell r="A75">
            <v>161</v>
          </cell>
          <cell r="B75" t="str">
            <v>Chi sù nghiÖp (nguån nhµ n­íc)</v>
          </cell>
        </row>
        <row r="76">
          <cell r="A76">
            <v>1611</v>
          </cell>
          <cell r="B76" t="str">
            <v>Chi sù nghiÖp n¨m tr­íc</v>
          </cell>
        </row>
        <row r="77">
          <cell r="A77">
            <v>1612</v>
          </cell>
          <cell r="B77" t="str">
            <v>Chi sù nghiÖp n¨m nay</v>
          </cell>
        </row>
        <row r="78">
          <cell r="A78">
            <v>2</v>
          </cell>
          <cell r="B78" t="str">
            <v>2. TSC§ vµ §T­ dµi h¹n</v>
          </cell>
        </row>
        <row r="79">
          <cell r="A79">
            <v>21</v>
          </cell>
          <cell r="B79" t="str">
            <v>2.1. Tµi s¶n cè ®Þnh</v>
          </cell>
        </row>
        <row r="80">
          <cell r="A80">
            <v>211</v>
          </cell>
          <cell r="B80" t="str">
            <v>Tµi s¶n cè ®Þnh h÷u h×nh</v>
          </cell>
        </row>
        <row r="81">
          <cell r="A81">
            <v>2111</v>
          </cell>
          <cell r="B81" t="str">
            <v>M¸y mãc thiÕt bÞ</v>
          </cell>
        </row>
        <row r="82">
          <cell r="A82">
            <v>2112</v>
          </cell>
          <cell r="B82" t="str">
            <v>Ph­¬ng tiÖn vËn t¶i truyÒn dÉn</v>
          </cell>
        </row>
        <row r="83">
          <cell r="A83">
            <v>2113</v>
          </cell>
          <cell r="B83" t="str">
            <v>ThiÕt bÞ dông cô qu¶n lý</v>
          </cell>
        </row>
        <row r="84">
          <cell r="A84">
            <v>2114</v>
          </cell>
          <cell r="B84" t="str">
            <v>Nhµ cöa vµ vËt kiÕn tróc</v>
          </cell>
        </row>
        <row r="85">
          <cell r="A85">
            <v>2115</v>
          </cell>
          <cell r="B85" t="str">
            <v>§Êt ®ai</v>
          </cell>
        </row>
        <row r="86">
          <cell r="A86">
            <v>212</v>
          </cell>
          <cell r="B86" t="str">
            <v>TSC§ thuª tµi chÝnh</v>
          </cell>
        </row>
        <row r="87">
          <cell r="A87">
            <v>213</v>
          </cell>
          <cell r="B87" t="str">
            <v>TSC§ v« h×nh</v>
          </cell>
        </row>
        <row r="88">
          <cell r="A88">
            <v>2131</v>
          </cell>
          <cell r="B88" t="str">
            <v>QuyÒn sö dông ®Êt</v>
          </cell>
        </row>
        <row r="89">
          <cell r="A89">
            <v>2132</v>
          </cell>
          <cell r="B89" t="str">
            <v>Chi phÝ thµnh lËp, chuÈn bÞ SX</v>
          </cell>
        </row>
        <row r="90">
          <cell r="A90">
            <v>2133</v>
          </cell>
          <cell r="B90" t="str">
            <v>B»ng ph¸t minh s¸ng chÕ</v>
          </cell>
        </row>
        <row r="91">
          <cell r="A91">
            <v>2134</v>
          </cell>
          <cell r="B91" t="str">
            <v>Chi phÝ nghiªn cøu ph¸t triÓn</v>
          </cell>
        </row>
        <row r="92">
          <cell r="A92">
            <v>2135</v>
          </cell>
          <cell r="B92" t="str">
            <v>Chi phÝ vÒ lîi thÕ th­¬ng m¹i</v>
          </cell>
        </row>
        <row r="93">
          <cell r="A93">
            <v>2136</v>
          </cell>
          <cell r="B93" t="str">
            <v>Chi phÝ héi th¶o</v>
          </cell>
        </row>
        <row r="94">
          <cell r="A94">
            <v>2138</v>
          </cell>
          <cell r="B94" t="str">
            <v>TSC§ v« h×nh kh¸c</v>
          </cell>
        </row>
        <row r="95">
          <cell r="A95">
            <v>214</v>
          </cell>
          <cell r="B95" t="str">
            <v>Hao mßn TSC§</v>
          </cell>
        </row>
        <row r="96">
          <cell r="A96">
            <v>2141</v>
          </cell>
          <cell r="B96" t="str">
            <v>Hao mßn TSC§ h÷u h×nh</v>
          </cell>
        </row>
        <row r="97">
          <cell r="A97">
            <v>21411</v>
          </cell>
          <cell r="B97" t="str">
            <v>Hao mßn m¸y mãc TB - TSC§HH</v>
          </cell>
        </row>
        <row r="98">
          <cell r="A98">
            <v>21412</v>
          </cell>
          <cell r="B98" t="str">
            <v>Hao mßn PT TruyÒn dÉn - TSC§HH</v>
          </cell>
        </row>
        <row r="99">
          <cell r="A99">
            <v>21413</v>
          </cell>
          <cell r="B99" t="str">
            <v>Hao mßn TBDC qu¶n lý - TSC§HH</v>
          </cell>
        </row>
        <row r="100">
          <cell r="A100">
            <v>21414</v>
          </cell>
          <cell r="B100" t="str">
            <v>Hao mßn nhµ vËt KT - TSC§HH</v>
          </cell>
        </row>
        <row r="101">
          <cell r="A101">
            <v>21415</v>
          </cell>
          <cell r="B101" t="str">
            <v>Hao mßn ®Êt ®ai - TSC§HH</v>
          </cell>
        </row>
        <row r="102">
          <cell r="A102">
            <v>2142</v>
          </cell>
          <cell r="B102" t="str">
            <v>Hao mßn TSC§ ®i thuª</v>
          </cell>
        </row>
        <row r="103">
          <cell r="A103">
            <v>2143</v>
          </cell>
          <cell r="B103" t="str">
            <v>Hao mßn TSC§ v« h×nh</v>
          </cell>
        </row>
        <row r="104">
          <cell r="A104">
            <v>22</v>
          </cell>
          <cell r="B104" t="str">
            <v>2.2. §T chøng kho¸n dµi h¹n</v>
          </cell>
        </row>
        <row r="105">
          <cell r="A105">
            <v>221</v>
          </cell>
          <cell r="B105" t="str">
            <v>§Çu t­ chøng kho¸n dµi h¹n</v>
          </cell>
        </row>
        <row r="106">
          <cell r="A106">
            <v>2211</v>
          </cell>
          <cell r="B106" t="str">
            <v>Cæ phiÕu</v>
          </cell>
        </row>
        <row r="107">
          <cell r="A107">
            <v>2212</v>
          </cell>
          <cell r="B107" t="str">
            <v>Tr¸i phiÕu</v>
          </cell>
        </row>
        <row r="108">
          <cell r="A108">
            <v>222</v>
          </cell>
          <cell r="B108" t="str">
            <v>Gãp vèn liªn doanh</v>
          </cell>
        </row>
        <row r="109">
          <cell r="A109">
            <v>228</v>
          </cell>
          <cell r="B109" t="str">
            <v>§Çu t­ dµi h¹n kh¸c</v>
          </cell>
        </row>
        <row r="110">
          <cell r="A110">
            <v>2281</v>
          </cell>
          <cell r="B110" t="str">
            <v>§Çu t­ kinh doanh bÊt ®éng s¶n</v>
          </cell>
        </row>
        <row r="111">
          <cell r="A111">
            <v>2282</v>
          </cell>
          <cell r="B111" t="str">
            <v>Cho vay vèn</v>
          </cell>
        </row>
        <row r="112">
          <cell r="A112">
            <v>2283</v>
          </cell>
          <cell r="B112" t="str">
            <v>Cho thuª TSC§</v>
          </cell>
        </row>
        <row r="113">
          <cell r="A113">
            <v>229</v>
          </cell>
          <cell r="B113" t="str">
            <v>Dù phßng gi¶m gi¸ §T dµi h¹n</v>
          </cell>
        </row>
        <row r="114">
          <cell r="A114">
            <v>24</v>
          </cell>
          <cell r="B114" t="str">
            <v>2.4. Chi phÝ XDCB dë dang</v>
          </cell>
        </row>
        <row r="115">
          <cell r="A115">
            <v>241</v>
          </cell>
          <cell r="B115" t="str">
            <v>X©y dùng c¬ b¶n dë dang</v>
          </cell>
        </row>
        <row r="116">
          <cell r="A116">
            <v>2411</v>
          </cell>
          <cell r="B116" t="str">
            <v>Mua s¾m TSC§</v>
          </cell>
        </row>
        <row r="117">
          <cell r="A117">
            <v>2412</v>
          </cell>
          <cell r="B117" t="str">
            <v>X©y dùng c¬ b¶n-theo h¹ng môc</v>
          </cell>
        </row>
        <row r="118">
          <cell r="A118">
            <v>2413</v>
          </cell>
          <cell r="B118" t="str">
            <v>Söa ch÷a lín TSC§</v>
          </cell>
        </row>
        <row r="119">
          <cell r="A119">
            <v>244</v>
          </cell>
          <cell r="B119" t="str">
            <v>Ký quü , ký c­îc dµi h¹n</v>
          </cell>
        </row>
        <row r="120">
          <cell r="A120">
            <v>244</v>
          </cell>
          <cell r="B120" t="str">
            <v>NhËn ký quü, ký c­îc dµi h¹n</v>
          </cell>
        </row>
        <row r="121">
          <cell r="A121">
            <v>2441</v>
          </cell>
          <cell r="B121" t="str">
            <v>Ký quü dµi h¹n</v>
          </cell>
        </row>
        <row r="122">
          <cell r="A122">
            <v>2442</v>
          </cell>
          <cell r="B122" t="str">
            <v>Ký c­îc dµi h¹n</v>
          </cell>
        </row>
        <row r="123">
          <cell r="A123">
            <v>3</v>
          </cell>
          <cell r="B123" t="str">
            <v>3. Nî ph¶i tr¶</v>
          </cell>
        </row>
        <row r="124">
          <cell r="A124">
            <v>31</v>
          </cell>
          <cell r="B124" t="str">
            <v>3.1. Vay, nî ng¾n h¹n</v>
          </cell>
        </row>
        <row r="125">
          <cell r="A125">
            <v>311</v>
          </cell>
          <cell r="B125" t="str">
            <v>Vay ng¾n h¹n</v>
          </cell>
        </row>
        <row r="126">
          <cell r="A126">
            <v>3110</v>
          </cell>
          <cell r="B126" t="str">
            <v>Vay c¸c ®èi t­îng kh¸c</v>
          </cell>
        </row>
        <row r="127">
          <cell r="A127">
            <v>3111</v>
          </cell>
          <cell r="B127" t="str">
            <v>Vay ng¾n h¹n NH (TiÒn mÆt)</v>
          </cell>
        </row>
        <row r="128">
          <cell r="A128">
            <v>3112</v>
          </cell>
          <cell r="B128" t="str">
            <v>Vay ng¾n h¹n NH (Ngo¹i tÖ)</v>
          </cell>
        </row>
        <row r="129">
          <cell r="A129">
            <v>315</v>
          </cell>
          <cell r="B129" t="str">
            <v>Nî dµi h¹n ®Õn h¹n tr¶</v>
          </cell>
        </row>
        <row r="130">
          <cell r="A130">
            <v>3151</v>
          </cell>
          <cell r="B130" t="str">
            <v>Nî vay dµi h¹n ®Õn h¹n tr¶</v>
          </cell>
        </row>
        <row r="131">
          <cell r="A131">
            <v>3152</v>
          </cell>
          <cell r="B131" t="str">
            <v>Nî ng©n hµng tiÒn VN ®Õn h¹n</v>
          </cell>
        </row>
        <row r="132">
          <cell r="A132">
            <v>3153</v>
          </cell>
          <cell r="B132" t="str">
            <v>Nî ng©n hµng tiÒn NT ®Õn h¹n</v>
          </cell>
        </row>
        <row r="133">
          <cell r="A133">
            <v>3154</v>
          </cell>
          <cell r="B133" t="str">
            <v>Tr¶ nî b»ng thanh to¸n c«ng nî</v>
          </cell>
        </row>
        <row r="134">
          <cell r="A134">
            <v>33</v>
          </cell>
          <cell r="B134" t="str">
            <v>3.3. Ph¶i tr¶, ph¶i nép</v>
          </cell>
        </row>
        <row r="135">
          <cell r="A135">
            <v>331</v>
          </cell>
          <cell r="B135" t="str">
            <v>Ph¶i tr¶ cho ng­êi b¸n</v>
          </cell>
          <cell r="C135" t="str">
            <v>Chi tiÕt theo qu¶n lý</v>
          </cell>
        </row>
        <row r="136">
          <cell r="A136">
            <v>333</v>
          </cell>
          <cell r="B136" t="str">
            <v>ThuÕ vµ c¸c kho¶n ph¶i nép NN</v>
          </cell>
        </row>
        <row r="137">
          <cell r="A137">
            <v>3331</v>
          </cell>
          <cell r="B137" t="str">
            <v>thuÕ GTGT ph¶i nép</v>
          </cell>
        </row>
        <row r="138">
          <cell r="A138">
            <v>33311</v>
          </cell>
          <cell r="B138" t="str">
            <v>thuÕ GTGT hµng néi ®Þa</v>
          </cell>
        </row>
        <row r="139">
          <cell r="A139">
            <v>33312</v>
          </cell>
          <cell r="B139" t="str">
            <v>thuÕ GTGT hµng nhËp khÈu</v>
          </cell>
        </row>
        <row r="140">
          <cell r="A140" t="str">
            <v>3331DGT</v>
          </cell>
          <cell r="B140" t="str">
            <v>thuÕ GTGT ®­îc gi¶m trõ</v>
          </cell>
        </row>
        <row r="141">
          <cell r="A141" t="str">
            <v>3331DKT</v>
          </cell>
          <cell r="B141" t="str">
            <v>thuÕ GTGT ®Çu vµo ®· khÊu trõ</v>
          </cell>
        </row>
        <row r="142">
          <cell r="A142" t="str">
            <v>3331DN</v>
          </cell>
          <cell r="B142" t="str">
            <v>thuÕ GTGT ®· nép</v>
          </cell>
        </row>
        <row r="143">
          <cell r="A143">
            <v>3333</v>
          </cell>
          <cell r="B143" t="str">
            <v>thuÕ xuÊt nhËp khÈu</v>
          </cell>
        </row>
        <row r="144">
          <cell r="A144">
            <v>3334</v>
          </cell>
          <cell r="B144" t="str">
            <v>ThuÕ thu nhËp doanh nghiÖp</v>
          </cell>
        </row>
        <row r="145">
          <cell r="A145">
            <v>3335</v>
          </cell>
          <cell r="B145" t="str">
            <v>Thu trªn vèn</v>
          </cell>
        </row>
        <row r="146">
          <cell r="A146">
            <v>3336</v>
          </cell>
          <cell r="B146" t="str">
            <v>ThuÕ tµi nguyªn</v>
          </cell>
        </row>
        <row r="147">
          <cell r="A147">
            <v>3337</v>
          </cell>
          <cell r="B147" t="str">
            <v>ThuÕ nhµ ®Êt, tiÒn thuª ®Êt</v>
          </cell>
        </row>
        <row r="148">
          <cell r="A148">
            <v>3338</v>
          </cell>
          <cell r="B148" t="str">
            <v>C¸c lo¹i thuÕ kh¸c</v>
          </cell>
        </row>
        <row r="149">
          <cell r="A149">
            <v>3339</v>
          </cell>
          <cell r="B149" t="str">
            <v>PhÝ,lÖ phÝ vµ c¸c kho¶n kh¸c</v>
          </cell>
        </row>
        <row r="150">
          <cell r="A150">
            <v>334</v>
          </cell>
          <cell r="B150" t="str">
            <v>Ph¶i tr¶ c«ng nh©n viªn</v>
          </cell>
        </row>
        <row r="151">
          <cell r="A151">
            <v>3341</v>
          </cell>
          <cell r="B151" t="str">
            <v>TiÒn l­¬ng, tiÒn c«ng</v>
          </cell>
        </row>
        <row r="152">
          <cell r="A152">
            <v>3342</v>
          </cell>
          <cell r="B152" t="str">
            <v>TiÒn th­ëng</v>
          </cell>
        </row>
        <row r="153">
          <cell r="A153">
            <v>3343</v>
          </cell>
          <cell r="B153" t="str">
            <v>TiÒn BHXH</v>
          </cell>
        </row>
        <row r="154">
          <cell r="A154">
            <v>3349</v>
          </cell>
          <cell r="B154" t="str">
            <v>Ph¶i tr¶ kh¸c cho CNV</v>
          </cell>
        </row>
        <row r="155">
          <cell r="A155">
            <v>335</v>
          </cell>
          <cell r="B155" t="str">
            <v>Chi phÝ ph¶i tr¶</v>
          </cell>
        </row>
        <row r="156">
          <cell r="A156">
            <v>336</v>
          </cell>
          <cell r="B156" t="str">
            <v>Ph¶i tr¶ néi bé</v>
          </cell>
        </row>
        <row r="157">
          <cell r="A157">
            <v>338</v>
          </cell>
          <cell r="B157" t="str">
            <v>Ph¶i tr¶, ph¶i nép kh¸c</v>
          </cell>
        </row>
        <row r="158">
          <cell r="A158">
            <v>3381</v>
          </cell>
          <cell r="B158" t="str">
            <v>Tµi s¶n thõa chê gi¶i quyÕt</v>
          </cell>
        </row>
        <row r="159">
          <cell r="A159">
            <v>3382</v>
          </cell>
          <cell r="B159" t="str">
            <v>Kinh phÝ c«ng ®oµn</v>
          </cell>
        </row>
        <row r="160">
          <cell r="A160">
            <v>3383</v>
          </cell>
          <cell r="B160" t="str">
            <v>B¶o hiÓm x· héi</v>
          </cell>
        </row>
        <row r="161">
          <cell r="A161">
            <v>3384</v>
          </cell>
          <cell r="B161" t="str">
            <v>B¶o hiÓm ytÕ</v>
          </cell>
        </row>
        <row r="162">
          <cell r="A162">
            <v>3388</v>
          </cell>
          <cell r="B162" t="str">
            <v>Ph¶i tr¶ ph¶i nép kh¸c</v>
          </cell>
        </row>
        <row r="163">
          <cell r="A163">
            <v>34</v>
          </cell>
          <cell r="B163" t="str">
            <v>3.4. C¸c kho¶n vay, nî</v>
          </cell>
        </row>
        <row r="164">
          <cell r="A164">
            <v>341</v>
          </cell>
          <cell r="B164" t="str">
            <v>Vay dµi h¹n</v>
          </cell>
        </row>
        <row r="165">
          <cell r="A165">
            <v>342</v>
          </cell>
          <cell r="B165" t="str">
            <v>Nî dµi h¹n</v>
          </cell>
        </row>
        <row r="166">
          <cell r="A166">
            <v>4</v>
          </cell>
          <cell r="B166" t="str">
            <v>4. Nguån vèn chñ së h÷u</v>
          </cell>
        </row>
        <row r="167">
          <cell r="A167">
            <v>41</v>
          </cell>
          <cell r="B167" t="str">
            <v>Nguån vèn chñ së h÷u</v>
          </cell>
        </row>
        <row r="168">
          <cell r="A168">
            <v>411</v>
          </cell>
          <cell r="B168" t="str">
            <v>Nguån vèn kinh doanh, vèn gãp</v>
          </cell>
        </row>
        <row r="169">
          <cell r="A169">
            <v>4111</v>
          </cell>
          <cell r="B169" t="str">
            <v>Nguån vèn ban ®Çu (thµnh lËp)</v>
          </cell>
        </row>
        <row r="170">
          <cell r="A170">
            <v>4112</v>
          </cell>
          <cell r="B170" t="str">
            <v>Nguån vèn bæ sung</v>
          </cell>
        </row>
        <row r="171">
          <cell r="A171">
            <v>412</v>
          </cell>
          <cell r="B171" t="str">
            <v>Chªnh lÖch ®¸nh gi¸ l¹i TSC§</v>
          </cell>
        </row>
        <row r="172">
          <cell r="A172">
            <v>413</v>
          </cell>
          <cell r="B172" t="str">
            <v>Chªnh lÖch tû gi¸</v>
          </cell>
        </row>
        <row r="173">
          <cell r="A173">
            <v>414</v>
          </cell>
          <cell r="B173" t="str">
            <v>Quü ph¸t triÓn Kinh doanh</v>
          </cell>
        </row>
        <row r="174">
          <cell r="A174">
            <v>415</v>
          </cell>
          <cell r="B174" t="str">
            <v>Quü dù tr÷</v>
          </cell>
        </row>
        <row r="175">
          <cell r="A175">
            <v>42</v>
          </cell>
          <cell r="B175" t="str">
            <v>4.2. L·i</v>
          </cell>
        </row>
        <row r="176">
          <cell r="A176">
            <v>421</v>
          </cell>
          <cell r="B176" t="str">
            <v>L·i ch­a ph©n phèi</v>
          </cell>
        </row>
        <row r="177">
          <cell r="A177">
            <v>4211</v>
          </cell>
          <cell r="B177" t="str">
            <v>L·i n¨m tr­íc</v>
          </cell>
        </row>
        <row r="178">
          <cell r="A178">
            <v>4212</v>
          </cell>
          <cell r="B178" t="str">
            <v>L·i n¨m nay</v>
          </cell>
        </row>
        <row r="179">
          <cell r="A179">
            <v>43</v>
          </cell>
          <cell r="B179" t="str">
            <v>4.3. Quü khen th­ëng,phóc lîi</v>
          </cell>
        </row>
        <row r="180">
          <cell r="A180">
            <v>431</v>
          </cell>
          <cell r="B180" t="str">
            <v>Quü khen th­ëng, phóc lîi</v>
          </cell>
        </row>
        <row r="181">
          <cell r="A181">
            <v>4311</v>
          </cell>
          <cell r="B181" t="str">
            <v>Quü khen th­ëng</v>
          </cell>
        </row>
        <row r="182">
          <cell r="A182">
            <v>4312</v>
          </cell>
          <cell r="B182" t="str">
            <v>Quü phóc lîi</v>
          </cell>
        </row>
        <row r="183">
          <cell r="A183">
            <v>441</v>
          </cell>
          <cell r="B183" t="str">
            <v>Nguån vèn ®Çu t­ XDCB</v>
          </cell>
        </row>
        <row r="184">
          <cell r="A184">
            <v>45</v>
          </cell>
          <cell r="B184" t="str">
            <v>4.5. Quü qu¶n lý cña cÊp trªn</v>
          </cell>
        </row>
        <row r="185">
          <cell r="A185">
            <v>451</v>
          </cell>
          <cell r="B185" t="str">
            <v>Quü qu¶n lý cña cÊp trªn</v>
          </cell>
        </row>
        <row r="186">
          <cell r="A186">
            <v>46</v>
          </cell>
          <cell r="B186" t="str">
            <v>4.6. Nguån kinh phÝ sù nghiÖp</v>
          </cell>
        </row>
        <row r="187">
          <cell r="A187">
            <v>461</v>
          </cell>
          <cell r="B187" t="str">
            <v>Nguån kinh phÝ sù nghiÖp</v>
          </cell>
        </row>
        <row r="188">
          <cell r="A188">
            <v>4611</v>
          </cell>
          <cell r="B188" t="str">
            <v>Nguån kinh phÝ SN,NSNN­íc NT</v>
          </cell>
        </row>
        <row r="189">
          <cell r="A189">
            <v>4612</v>
          </cell>
          <cell r="B189" t="str">
            <v>Nguån kinh phÝ SN,NSNN­íc NN</v>
          </cell>
        </row>
        <row r="190">
          <cell r="A190">
            <v>5</v>
          </cell>
          <cell r="B190" t="str">
            <v>5. Doanh thu</v>
          </cell>
        </row>
        <row r="191">
          <cell r="A191">
            <v>51</v>
          </cell>
          <cell r="B191" t="str">
            <v>5.1. Doanh thu</v>
          </cell>
        </row>
        <row r="192">
          <cell r="A192">
            <v>511</v>
          </cell>
          <cell r="B192" t="str">
            <v>Doanh thu b¸n hµng</v>
          </cell>
        </row>
        <row r="193">
          <cell r="A193">
            <v>5111</v>
          </cell>
          <cell r="B193" t="str">
            <v>Doanh thu b¸n hµng hãa</v>
          </cell>
        </row>
        <row r="194">
          <cell r="A194">
            <v>5112</v>
          </cell>
          <cell r="B194" t="str">
            <v>Doanh thu b¸n thµnh phÈm</v>
          </cell>
        </row>
        <row r="195">
          <cell r="A195">
            <v>5113</v>
          </cell>
          <cell r="B195" t="str">
            <v>Doanh thu cung cÊp dÞch vô</v>
          </cell>
        </row>
        <row r="196">
          <cell r="A196" t="str">
            <v>511KC</v>
          </cell>
          <cell r="B196" t="str">
            <v>KÕt chuyÓn Doanh thu</v>
          </cell>
        </row>
        <row r="197">
          <cell r="A197">
            <v>512</v>
          </cell>
          <cell r="B197" t="str">
            <v>Doanh thu b¸n hµng néi bé</v>
          </cell>
        </row>
        <row r="198">
          <cell r="A198">
            <v>5121</v>
          </cell>
          <cell r="B198" t="str">
            <v>Doanh thu b¸n hµng hãa</v>
          </cell>
        </row>
        <row r="199">
          <cell r="A199">
            <v>5122</v>
          </cell>
          <cell r="B199" t="str">
            <v>Doanh thu b¸n s¶n phÈm néi bé</v>
          </cell>
        </row>
        <row r="200">
          <cell r="A200">
            <v>5123</v>
          </cell>
          <cell r="B200" t="str">
            <v>Doanh thu ccÊp dÞch vô néi bé</v>
          </cell>
        </row>
        <row r="201">
          <cell r="A201">
            <v>52</v>
          </cell>
          <cell r="B201" t="str">
            <v>5.2. ChiÕt khÊu</v>
          </cell>
        </row>
        <row r="202">
          <cell r="A202">
            <v>521</v>
          </cell>
          <cell r="B202" t="str">
            <v>ChiÕt khÊu b¸n hµng</v>
          </cell>
        </row>
        <row r="203">
          <cell r="A203">
            <v>5211</v>
          </cell>
          <cell r="B203" t="str">
            <v>ChiÕt khÊu hµng hãa</v>
          </cell>
        </row>
        <row r="204">
          <cell r="A204">
            <v>5212</v>
          </cell>
          <cell r="B204" t="str">
            <v>ChiÕt khÊu thµnh phÈm</v>
          </cell>
        </row>
        <row r="205">
          <cell r="A205">
            <v>5213</v>
          </cell>
          <cell r="B205" t="str">
            <v>ChiÕt khÊu dÞch vô</v>
          </cell>
        </row>
        <row r="206">
          <cell r="A206">
            <v>53</v>
          </cell>
          <cell r="B206" t="str">
            <v>5.3. Hµng b¸n tr¶ l¹i,gi¶m gi¸</v>
          </cell>
        </row>
        <row r="207">
          <cell r="A207">
            <v>531</v>
          </cell>
          <cell r="B207" t="str">
            <v>Hµng b¸n bÞ tr¶ l¹i</v>
          </cell>
        </row>
        <row r="208">
          <cell r="A208">
            <v>532</v>
          </cell>
          <cell r="B208" t="str">
            <v>Gi¶m gi¸ hµng b¸n</v>
          </cell>
        </row>
        <row r="209">
          <cell r="A209">
            <v>6</v>
          </cell>
          <cell r="B209" t="str">
            <v>6. Chi phÝ SX,kinh doanh</v>
          </cell>
        </row>
        <row r="210">
          <cell r="A210">
            <v>61</v>
          </cell>
          <cell r="B210" t="str">
            <v>6.1. Mua hµng, nguyªn VL</v>
          </cell>
        </row>
        <row r="211">
          <cell r="A211">
            <v>611</v>
          </cell>
          <cell r="B211" t="str">
            <v>Mua hµng</v>
          </cell>
        </row>
        <row r="212">
          <cell r="A212">
            <v>6111</v>
          </cell>
          <cell r="B212" t="str">
            <v>Mua nguyªn liÖu, vËt liÖu</v>
          </cell>
        </row>
        <row r="213">
          <cell r="A213">
            <v>6112</v>
          </cell>
          <cell r="B213" t="str">
            <v>Mua hµng hãa</v>
          </cell>
        </row>
        <row r="214">
          <cell r="A214">
            <v>62</v>
          </cell>
          <cell r="B214" t="str">
            <v>6.2. Chi phÝ s¶n xuÊt</v>
          </cell>
        </row>
        <row r="215">
          <cell r="A215">
            <v>621</v>
          </cell>
          <cell r="B215" t="str">
            <v>Chi phÝ NVL trùc tiÕp</v>
          </cell>
        </row>
        <row r="216">
          <cell r="A216" t="str">
            <v>622</v>
          </cell>
          <cell r="B216" t="str">
            <v>Chi phÝ nh©n c«ng trùc tiÕp</v>
          </cell>
        </row>
        <row r="217">
          <cell r="A217">
            <v>627</v>
          </cell>
          <cell r="B217" t="str">
            <v>Chi phÝ s¶n xuÊt chung</v>
          </cell>
        </row>
        <row r="218">
          <cell r="A218">
            <v>6271</v>
          </cell>
          <cell r="B218" t="str">
            <v>Chi phÝ nh©n viªn X­ëng</v>
          </cell>
        </row>
        <row r="219">
          <cell r="A219">
            <v>6272</v>
          </cell>
          <cell r="B219" t="str">
            <v>Chi phÝ vËt liÖu, bao b×</v>
          </cell>
        </row>
        <row r="220">
          <cell r="A220">
            <v>6273</v>
          </cell>
          <cell r="B220" t="str">
            <v>Chi phÝ dông cô s¶n xuÊt</v>
          </cell>
        </row>
        <row r="221">
          <cell r="A221">
            <v>6274</v>
          </cell>
          <cell r="B221" t="str">
            <v>Chi phÝ khÊu hao TSC§</v>
          </cell>
        </row>
        <row r="222">
          <cell r="A222">
            <v>6277</v>
          </cell>
          <cell r="B222" t="str">
            <v>Chi phÝ dÞch vô mua ngoµi</v>
          </cell>
        </row>
        <row r="223">
          <cell r="A223">
            <v>6278</v>
          </cell>
          <cell r="B223" t="str">
            <v>Chi phÝ b»ng tiÒn kh¸c</v>
          </cell>
        </row>
        <row r="224">
          <cell r="A224" t="str">
            <v>627KC</v>
          </cell>
          <cell r="B224" t="str">
            <v>KÕt chuyÓn chi phÝ SX chung</v>
          </cell>
        </row>
        <row r="225">
          <cell r="A225">
            <v>63</v>
          </cell>
          <cell r="B225" t="str">
            <v>6.3. Gi¸ thµnh</v>
          </cell>
        </row>
        <row r="226">
          <cell r="A226">
            <v>631</v>
          </cell>
          <cell r="B226" t="str">
            <v>Gi¸ thµnh s¶n xuÊt</v>
          </cell>
        </row>
        <row r="227">
          <cell r="A227">
            <v>632</v>
          </cell>
          <cell r="B227" t="str">
            <v>Gi¸ vèn hµng b¸n</v>
          </cell>
        </row>
        <row r="228">
          <cell r="A228" t="str">
            <v>632KC</v>
          </cell>
          <cell r="B228" t="str">
            <v>KÕt chuyÓn gi¸ vèn hµng b¸n</v>
          </cell>
        </row>
        <row r="229">
          <cell r="A229">
            <v>64</v>
          </cell>
          <cell r="B229" t="str">
            <v>6.4. Chi phÝ l­u th«ng</v>
          </cell>
        </row>
        <row r="230">
          <cell r="A230">
            <v>641</v>
          </cell>
          <cell r="B230" t="str">
            <v>Chi phÝ b¸n hµng</v>
          </cell>
        </row>
        <row r="231">
          <cell r="A231">
            <v>6411</v>
          </cell>
          <cell r="B231" t="str">
            <v>Chi phÝ nh©n viªn b¸n hµng</v>
          </cell>
        </row>
        <row r="232">
          <cell r="A232">
            <v>6413</v>
          </cell>
          <cell r="B232" t="str">
            <v>Chi phÝ dông cô ®å dïng</v>
          </cell>
        </row>
        <row r="233">
          <cell r="A233">
            <v>6414</v>
          </cell>
          <cell r="B233" t="str">
            <v>Chi phÝ khÊu hao TSC§</v>
          </cell>
        </row>
        <row r="234">
          <cell r="A234">
            <v>6415</v>
          </cell>
          <cell r="B234" t="str">
            <v>Chi phÝ qu¶ng c¸o</v>
          </cell>
        </row>
        <row r="235">
          <cell r="A235">
            <v>6416</v>
          </cell>
          <cell r="B235" t="str">
            <v>Chi phÝ héi nghÞ kh¸ch hµng</v>
          </cell>
        </row>
        <row r="236">
          <cell r="A236">
            <v>6417</v>
          </cell>
          <cell r="B236" t="str">
            <v>Chi phÝ dÞch vô mua ngoµi</v>
          </cell>
        </row>
        <row r="237">
          <cell r="A237">
            <v>6418</v>
          </cell>
          <cell r="B237" t="str">
            <v>Chi phÝ b»ng tiÒn kh¸c</v>
          </cell>
        </row>
        <row r="238">
          <cell r="A238" t="str">
            <v>641KC</v>
          </cell>
          <cell r="B238" t="str">
            <v>KÕt chuyÓn chi phÝ b¸n hµng</v>
          </cell>
        </row>
        <row r="239">
          <cell r="A239">
            <v>642</v>
          </cell>
          <cell r="B239" t="str">
            <v>Chi phÝ qu¶n lý xÝ nghiÖp</v>
          </cell>
        </row>
        <row r="240">
          <cell r="A240">
            <v>6421</v>
          </cell>
          <cell r="B240" t="str">
            <v>C/phÝ NV qu¶n lý+c«ng t¸c phÝ</v>
          </cell>
        </row>
        <row r="241">
          <cell r="A241">
            <v>6422</v>
          </cell>
          <cell r="B241" t="str">
            <v>Chi phÝ VËt liÖu bao b×</v>
          </cell>
        </row>
        <row r="242">
          <cell r="A242">
            <v>6423</v>
          </cell>
          <cell r="B242" t="str">
            <v>Chi phÝ ®å dïng v¨n phßng phÈm</v>
          </cell>
        </row>
        <row r="243">
          <cell r="A243">
            <v>6424</v>
          </cell>
          <cell r="B243" t="str">
            <v>Chi phÝ khÊu hao TSC§</v>
          </cell>
        </row>
        <row r="244">
          <cell r="A244">
            <v>6425</v>
          </cell>
          <cell r="B244" t="str">
            <v>Chi phÝ thuÕ, phÝ vµ lÖ phÝ</v>
          </cell>
        </row>
        <row r="245">
          <cell r="A245">
            <v>6426</v>
          </cell>
          <cell r="B245" t="str">
            <v>Chi phÝ dù phßng</v>
          </cell>
        </row>
        <row r="246">
          <cell r="A246">
            <v>6427</v>
          </cell>
          <cell r="B246" t="str">
            <v>Chi phÝ ®µo t¹o</v>
          </cell>
        </row>
        <row r="247">
          <cell r="A247">
            <v>6428</v>
          </cell>
          <cell r="B247" t="str">
            <v>Chi phÝ b»ng tiÒn kh¸c</v>
          </cell>
        </row>
        <row r="248">
          <cell r="A248">
            <v>64290</v>
          </cell>
          <cell r="B248" t="str">
            <v>Chi phÝ thuª nhµ</v>
          </cell>
        </row>
        <row r="249">
          <cell r="A249">
            <v>64291</v>
          </cell>
          <cell r="B249" t="str">
            <v>Chi phÝ ®iÖn th¾p s¸ng</v>
          </cell>
        </row>
        <row r="250">
          <cell r="A250">
            <v>64292</v>
          </cell>
          <cell r="B250" t="str">
            <v>Chi phÝ c­íc ®iÖn thoaÞ</v>
          </cell>
        </row>
        <row r="251">
          <cell r="A251">
            <v>64293</v>
          </cell>
          <cell r="B251" t="str">
            <v>Chi phÝ n­íc sinh ho¹t</v>
          </cell>
        </row>
        <row r="252">
          <cell r="A252">
            <v>64294</v>
          </cell>
          <cell r="B252" t="str">
            <v>Chi phÝ x¨ng dÇu+Söa ch÷a+BH</v>
          </cell>
        </row>
        <row r="253">
          <cell r="A253">
            <v>64295</v>
          </cell>
          <cell r="B253" t="str">
            <v>Chi phÝ s¸ch b¸o</v>
          </cell>
        </row>
        <row r="254">
          <cell r="A254">
            <v>64296</v>
          </cell>
          <cell r="B254" t="str">
            <v>Chi phÝ tiÒn l­¬ng</v>
          </cell>
        </row>
        <row r="255">
          <cell r="A255">
            <v>64297</v>
          </cell>
          <cell r="B255" t="str">
            <v>Chi phÝ vËn chuyÓn hµng b¸n</v>
          </cell>
        </row>
        <row r="256">
          <cell r="A256">
            <v>64298</v>
          </cell>
          <cell r="B256" t="str">
            <v>Chi phÝ tiÕp kh¸ch</v>
          </cell>
        </row>
        <row r="257">
          <cell r="A257">
            <v>64299</v>
          </cell>
          <cell r="B257" t="str">
            <v>Chi phÝ kh¸c</v>
          </cell>
        </row>
        <row r="258">
          <cell r="A258" t="str">
            <v>642KC</v>
          </cell>
          <cell r="B258" t="str">
            <v>KÕt chuyÓn chi phÝ qu¶n lý</v>
          </cell>
        </row>
        <row r="259">
          <cell r="A259">
            <v>7</v>
          </cell>
          <cell r="B259" t="str">
            <v>7. Thu nhËp ho¹t ®éng kh¸c</v>
          </cell>
        </row>
        <row r="260">
          <cell r="A260">
            <v>711</v>
          </cell>
          <cell r="B260" t="str">
            <v>Thu nhËp ho¹t ®éng tµi chÝnh</v>
          </cell>
        </row>
        <row r="261">
          <cell r="A261">
            <v>7111</v>
          </cell>
          <cell r="B261" t="str">
            <v>Thu nhËp gãp vèn LD</v>
          </cell>
        </row>
        <row r="262">
          <cell r="A262">
            <v>7112</v>
          </cell>
          <cell r="B262" t="str">
            <v>Thu nhËp mua b¸n chøng kho¸n</v>
          </cell>
        </row>
        <row r="263">
          <cell r="A263">
            <v>7113</v>
          </cell>
          <cell r="B263" t="str">
            <v>Thu nhËp cho thuª tµi s¶n</v>
          </cell>
        </row>
        <row r="264">
          <cell r="A264">
            <v>7114</v>
          </cell>
          <cell r="B264" t="str">
            <v>Thu nhËp l·i tiÒn göi NHµng</v>
          </cell>
        </row>
        <row r="265">
          <cell r="A265">
            <v>7115</v>
          </cell>
          <cell r="B265" t="str">
            <v>Thu nhËp l·i cho vay vèn</v>
          </cell>
        </row>
        <row r="266">
          <cell r="A266">
            <v>7116</v>
          </cell>
          <cell r="B266" t="str">
            <v>Thu nhËp l·i b¸n ngo¹i tÖ</v>
          </cell>
        </row>
        <row r="267">
          <cell r="A267" t="str">
            <v>711KC</v>
          </cell>
          <cell r="B267" t="str">
            <v>KÕt chuyÓn ho¹t ®éng tµi chÝnh</v>
          </cell>
        </row>
        <row r="268">
          <cell r="A268">
            <v>721</v>
          </cell>
          <cell r="B268" t="str">
            <v>C¸c kho¶n thu nhËp bÊt th­êng</v>
          </cell>
        </row>
        <row r="269">
          <cell r="A269">
            <v>7211</v>
          </cell>
          <cell r="B269" t="str">
            <v>TN do thanh lý, b¸n TSC§</v>
          </cell>
        </row>
        <row r="270">
          <cell r="A270">
            <v>7212</v>
          </cell>
          <cell r="B270" t="str">
            <v>TN do vi ph¹m hîp ®ång</v>
          </cell>
        </row>
        <row r="271">
          <cell r="A271">
            <v>7213</v>
          </cell>
          <cell r="B271" t="str">
            <v>TN nî khã ®ßi kh«ng cã chñ</v>
          </cell>
        </row>
        <row r="272">
          <cell r="A272">
            <v>7214</v>
          </cell>
          <cell r="B272" t="str">
            <v>TN do bá sãt khi h¹ch to¸n</v>
          </cell>
        </row>
        <row r="273">
          <cell r="A273">
            <v>7219</v>
          </cell>
          <cell r="B273" t="str">
            <v>Thu nhËp bÊt th­êng kh¸c</v>
          </cell>
        </row>
        <row r="274">
          <cell r="A274" t="str">
            <v>721GTGT</v>
          </cell>
          <cell r="B274" t="str">
            <v>TN ThuÕ GTGT ®­îc miÔn gi¶m</v>
          </cell>
        </row>
        <row r="275">
          <cell r="A275" t="str">
            <v>721KC</v>
          </cell>
          <cell r="B275" t="str">
            <v>KÕt chuyÓn thu nhËp bÊt th­êng</v>
          </cell>
        </row>
        <row r="276">
          <cell r="A276">
            <v>8</v>
          </cell>
          <cell r="B276" t="str">
            <v>8. Chi phÝ ho¹t ®éng kh¸c</v>
          </cell>
        </row>
        <row r="277">
          <cell r="A277">
            <v>811</v>
          </cell>
          <cell r="B277" t="str">
            <v>Chi phÝ ho¹t ®éng tµi chÝnh</v>
          </cell>
        </row>
        <row r="278">
          <cell r="A278">
            <v>8111</v>
          </cell>
          <cell r="B278" t="str">
            <v>CP liªn doanh</v>
          </cell>
        </row>
        <row r="279">
          <cell r="A279">
            <v>8112</v>
          </cell>
          <cell r="B279" t="str">
            <v>CP cho thuª tµi chÝnh</v>
          </cell>
        </row>
        <row r="280">
          <cell r="A280">
            <v>8113</v>
          </cell>
          <cell r="B280" t="str">
            <v>CP mua b¸n ngo¹i tÖ</v>
          </cell>
        </row>
        <row r="281">
          <cell r="A281">
            <v>8114</v>
          </cell>
          <cell r="B281" t="str">
            <v>CP dù phßng ®Çu t­ chøng kho¸n</v>
          </cell>
        </row>
        <row r="282">
          <cell r="A282">
            <v>8119</v>
          </cell>
          <cell r="B282" t="str">
            <v>CP ho¹t ®éng TC kh¸c</v>
          </cell>
        </row>
        <row r="283">
          <cell r="A283" t="str">
            <v>811KC</v>
          </cell>
          <cell r="B283" t="str">
            <v>KÕt chuyÓn chi phÝ H§TC</v>
          </cell>
        </row>
        <row r="284">
          <cell r="A284">
            <v>821</v>
          </cell>
          <cell r="B284" t="str">
            <v>Chi phÝ bÊt th­êng</v>
          </cell>
        </row>
        <row r="285">
          <cell r="A285">
            <v>8211</v>
          </cell>
          <cell r="B285" t="str">
            <v>CP thanh lý TS</v>
          </cell>
        </row>
        <row r="286">
          <cell r="A286">
            <v>8212</v>
          </cell>
          <cell r="B286" t="str">
            <v>CP tiÒn ph¹t vi ph¹m Hîp ®ång</v>
          </cell>
        </row>
        <row r="287">
          <cell r="A287">
            <v>8213</v>
          </cell>
          <cell r="B287" t="str">
            <v>CP ph¹t, truy thu thuÕ</v>
          </cell>
        </row>
        <row r="288">
          <cell r="A288">
            <v>8219</v>
          </cell>
          <cell r="B288" t="str">
            <v>CP bÊt th­êng kh¸c</v>
          </cell>
        </row>
        <row r="289">
          <cell r="A289" t="str">
            <v>821KC</v>
          </cell>
          <cell r="B289" t="str">
            <v>KÕt chuyÓn chi phÝ bÊt th­êng</v>
          </cell>
        </row>
        <row r="290">
          <cell r="A290">
            <v>9</v>
          </cell>
          <cell r="B290" t="str">
            <v>9. X¸c ®Þnh kÕt qu¶ KD</v>
          </cell>
        </row>
        <row r="291">
          <cell r="A291">
            <v>911</v>
          </cell>
          <cell r="B291" t="str">
            <v>X¸c ®Þnh kÕt qu¶ KD</v>
          </cell>
        </row>
        <row r="292">
          <cell r="A292" t="str">
            <v>911KC</v>
          </cell>
          <cell r="B292" t="str">
            <v>KÕt chuyÓn X¸c ®Þnh kÕt qu¶ KD</v>
          </cell>
        </row>
      </sheetData>
      <sheetData sheetId="3" refreshError="1">
        <row r="7">
          <cell r="E7">
            <v>262255490</v>
          </cell>
          <cell r="F7">
            <v>728983786</v>
          </cell>
          <cell r="G7">
            <v>133271704</v>
          </cell>
        </row>
        <row r="8">
          <cell r="E8">
            <v>112812641</v>
          </cell>
          <cell r="F8">
            <v>160078209</v>
          </cell>
          <cell r="G8">
            <v>152734432</v>
          </cell>
        </row>
        <row r="9">
          <cell r="E9">
            <v>0</v>
          </cell>
          <cell r="F9">
            <v>0</v>
          </cell>
          <cell r="G9">
            <v>0</v>
          </cell>
        </row>
        <row r="10">
          <cell r="E10">
            <v>83297373</v>
          </cell>
          <cell r="F10">
            <v>151310331</v>
          </cell>
          <cell r="G10">
            <v>231987042</v>
          </cell>
        </row>
        <row r="11">
          <cell r="E11">
            <v>33363569</v>
          </cell>
          <cell r="F11">
            <v>14732288</v>
          </cell>
          <cell r="G11">
            <v>18631281</v>
          </cell>
        </row>
        <row r="12">
          <cell r="E12">
            <v>0</v>
          </cell>
          <cell r="F12">
            <v>0</v>
          </cell>
          <cell r="G12">
            <v>0</v>
          </cell>
        </row>
        <row r="13">
          <cell r="E13">
            <v>0</v>
          </cell>
          <cell r="F13">
            <v>0</v>
          </cell>
          <cell r="G13">
            <v>0</v>
          </cell>
        </row>
        <row r="14">
          <cell r="E14">
            <v>0</v>
          </cell>
          <cell r="F14">
            <v>0</v>
          </cell>
          <cell r="G14">
            <v>30000000</v>
          </cell>
        </row>
        <row r="15">
          <cell r="E15">
            <v>38950000</v>
          </cell>
          <cell r="F15">
            <v>0</v>
          </cell>
          <cell r="G15">
            <v>38950000</v>
          </cell>
        </row>
        <row r="16">
          <cell r="E16">
            <v>0</v>
          </cell>
          <cell r="F16">
            <v>0</v>
          </cell>
          <cell r="G16">
            <v>0</v>
          </cell>
        </row>
        <row r="17">
          <cell r="E17">
            <v>0</v>
          </cell>
          <cell r="F17">
            <v>0</v>
          </cell>
          <cell r="G17">
            <v>80000000</v>
          </cell>
        </row>
        <row r="18">
          <cell r="E18">
            <v>0</v>
          </cell>
          <cell r="F18">
            <v>0</v>
          </cell>
          <cell r="G18">
            <v>20000000</v>
          </cell>
        </row>
        <row r="19">
          <cell r="E19">
            <v>0</v>
          </cell>
          <cell r="F19">
            <v>0</v>
          </cell>
          <cell r="G19">
            <v>0</v>
          </cell>
        </row>
        <row r="20">
          <cell r="E20">
            <v>328628309</v>
          </cell>
          <cell r="F20">
            <v>129131036</v>
          </cell>
          <cell r="G20">
            <v>299497273</v>
          </cell>
        </row>
        <row r="21">
          <cell r="E21">
            <v>0</v>
          </cell>
          <cell r="F21">
            <v>0</v>
          </cell>
          <cell r="G21">
            <v>0</v>
          </cell>
        </row>
        <row r="22">
          <cell r="E22">
            <v>0</v>
          </cell>
          <cell r="F22">
            <v>0</v>
          </cell>
          <cell r="G22">
            <v>50000000</v>
          </cell>
        </row>
        <row r="23">
          <cell r="E23">
            <v>0</v>
          </cell>
          <cell r="F23">
            <v>0</v>
          </cell>
          <cell r="G23">
            <v>0</v>
          </cell>
        </row>
        <row r="24">
          <cell r="E24">
            <v>0</v>
          </cell>
          <cell r="F24">
            <v>0</v>
          </cell>
          <cell r="G24">
            <v>10000000</v>
          </cell>
        </row>
        <row r="25">
          <cell r="E25">
            <v>0</v>
          </cell>
          <cell r="F25">
            <v>1990801</v>
          </cell>
          <cell r="G25">
            <v>0</v>
          </cell>
        </row>
        <row r="26">
          <cell r="E26">
            <v>0</v>
          </cell>
          <cell r="F26">
            <v>0</v>
          </cell>
          <cell r="G26">
            <v>0</v>
          </cell>
        </row>
        <row r="27">
          <cell r="E27">
            <v>0</v>
          </cell>
          <cell r="F27">
            <v>0</v>
          </cell>
          <cell r="G27">
            <v>0</v>
          </cell>
        </row>
        <row r="28">
          <cell r="E28">
            <v>130000000</v>
          </cell>
          <cell r="F28">
            <v>0</v>
          </cell>
          <cell r="G28">
            <v>0</v>
          </cell>
        </row>
        <row r="29">
          <cell r="E29">
            <v>424413301</v>
          </cell>
          <cell r="F29">
            <v>332693450</v>
          </cell>
          <cell r="G29">
            <v>0</v>
          </cell>
        </row>
        <row r="30">
          <cell r="E30">
            <v>145571487</v>
          </cell>
          <cell r="F30">
            <v>40880746</v>
          </cell>
          <cell r="G30">
            <v>0</v>
          </cell>
        </row>
        <row r="31">
          <cell r="E31">
            <v>30050000</v>
          </cell>
          <cell r="F31">
            <v>30050000</v>
          </cell>
          <cell r="G31">
            <v>0</v>
          </cell>
        </row>
        <row r="32">
          <cell r="E32">
            <v>0</v>
          </cell>
          <cell r="F32">
            <v>0</v>
          </cell>
          <cell r="G32">
            <v>0</v>
          </cell>
        </row>
        <row r="33">
          <cell r="E33">
            <v>0</v>
          </cell>
          <cell r="F33">
            <v>0</v>
          </cell>
          <cell r="G33">
            <v>0</v>
          </cell>
        </row>
        <row r="34">
          <cell r="E34">
            <v>0</v>
          </cell>
          <cell r="F34">
            <v>0</v>
          </cell>
          <cell r="G34">
            <v>0</v>
          </cell>
        </row>
        <row r="35">
          <cell r="E35">
            <v>0</v>
          </cell>
          <cell r="F35">
            <v>0</v>
          </cell>
          <cell r="G35">
            <v>0</v>
          </cell>
        </row>
        <row r="36">
          <cell r="E36">
            <v>0</v>
          </cell>
          <cell r="F36">
            <v>0</v>
          </cell>
          <cell r="G36">
            <v>0</v>
          </cell>
        </row>
        <row r="37">
          <cell r="E37">
            <v>0</v>
          </cell>
          <cell r="F37">
            <v>0</v>
          </cell>
          <cell r="G37">
            <v>0</v>
          </cell>
        </row>
        <row r="38">
          <cell r="E38">
            <v>0</v>
          </cell>
          <cell r="F38">
            <v>0</v>
          </cell>
          <cell r="G38">
            <v>0</v>
          </cell>
        </row>
        <row r="39">
          <cell r="E39">
            <v>513436</v>
          </cell>
          <cell r="F39">
            <v>4959</v>
          </cell>
          <cell r="G39">
            <v>508477</v>
          </cell>
        </row>
        <row r="40">
          <cell r="E40">
            <v>0</v>
          </cell>
          <cell r="F40">
            <v>0</v>
          </cell>
          <cell r="G40">
            <v>0</v>
          </cell>
        </row>
        <row r="41">
          <cell r="E41">
            <v>0</v>
          </cell>
          <cell r="F41">
            <v>0</v>
          </cell>
          <cell r="G41">
            <v>0</v>
          </cell>
        </row>
        <row r="42">
          <cell r="E42">
            <v>0</v>
          </cell>
          <cell r="F42">
            <v>0</v>
          </cell>
          <cell r="G42">
            <v>0</v>
          </cell>
        </row>
        <row r="43">
          <cell r="E43">
            <v>147322885</v>
          </cell>
          <cell r="F43">
            <v>147322885</v>
          </cell>
          <cell r="G43">
            <v>0</v>
          </cell>
        </row>
        <row r="44">
          <cell r="E44">
            <v>0</v>
          </cell>
          <cell r="F44">
            <v>0</v>
          </cell>
          <cell r="G44">
            <v>0</v>
          </cell>
        </row>
        <row r="45">
          <cell r="E45">
            <v>0</v>
          </cell>
          <cell r="F45">
            <v>0</v>
          </cell>
          <cell r="G45">
            <v>0</v>
          </cell>
        </row>
        <row r="46">
          <cell r="E46">
            <v>0</v>
          </cell>
          <cell r="F46">
            <v>0</v>
          </cell>
          <cell r="G46">
            <v>0</v>
          </cell>
        </row>
        <row r="47">
          <cell r="E47">
            <v>0</v>
          </cell>
          <cell r="F47">
            <v>0</v>
          </cell>
          <cell r="G47">
            <v>0</v>
          </cell>
        </row>
        <row r="48">
          <cell r="E48">
            <v>0</v>
          </cell>
          <cell r="F48">
            <v>0</v>
          </cell>
          <cell r="G48">
            <v>0</v>
          </cell>
        </row>
        <row r="49">
          <cell r="E49">
            <v>0</v>
          </cell>
          <cell r="F49">
            <v>0</v>
          </cell>
          <cell r="G49">
            <v>0</v>
          </cell>
        </row>
        <row r="50">
          <cell r="E50">
            <v>0</v>
          </cell>
          <cell r="F50">
            <v>0</v>
          </cell>
          <cell r="G50">
            <v>0</v>
          </cell>
        </row>
        <row r="51">
          <cell r="E51">
            <v>129131036</v>
          </cell>
          <cell r="F51">
            <v>129131036</v>
          </cell>
          <cell r="G51">
            <v>0</v>
          </cell>
        </row>
        <row r="52">
          <cell r="E52">
            <v>28945827</v>
          </cell>
          <cell r="F52">
            <v>28945827</v>
          </cell>
          <cell r="G52">
            <v>0</v>
          </cell>
        </row>
        <row r="53">
          <cell r="E53">
            <v>28709380</v>
          </cell>
          <cell r="F53">
            <v>28709380</v>
          </cell>
          <cell r="G53">
            <v>0</v>
          </cell>
        </row>
        <row r="54">
          <cell r="E54">
            <v>0</v>
          </cell>
          <cell r="F54">
            <v>0</v>
          </cell>
          <cell r="G54">
            <v>0</v>
          </cell>
        </row>
        <row r="55">
          <cell r="E55">
            <v>0</v>
          </cell>
          <cell r="F55">
            <v>0</v>
          </cell>
          <cell r="G55">
            <v>0</v>
          </cell>
        </row>
        <row r="56">
          <cell r="E56">
            <v>0</v>
          </cell>
          <cell r="F56">
            <v>0</v>
          </cell>
          <cell r="G56">
            <v>0</v>
          </cell>
        </row>
        <row r="57">
          <cell r="E57">
            <v>0</v>
          </cell>
          <cell r="F57">
            <v>0</v>
          </cell>
          <cell r="G57">
            <v>0</v>
          </cell>
        </row>
        <row r="58">
          <cell r="E58">
            <v>147836243</v>
          </cell>
          <cell r="F58">
            <v>147836243</v>
          </cell>
          <cell r="G58">
            <v>0</v>
          </cell>
        </row>
      </sheetData>
      <sheetData sheetId="4" refreshError="1"/>
      <sheetData sheetId="5" refreshError="1"/>
      <sheetData sheetId="6"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itimc"/>
      <sheetName val="dtxl"/>
      <sheetName val="thopxlc"/>
      <sheetName val="thxlk"/>
      <sheetName val="vldien"/>
      <sheetName val="vlcaqu"/>
      <sheetName val="dien"/>
      <sheetName val="vcdd"/>
      <sheetName val="vcdn"/>
      <sheetName val="beton"/>
      <sheetName val="cpdbu"/>
      <sheetName val="chenh"/>
      <sheetName val="dg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uong 06"/>
      <sheetName val="25-3"/>
      <sheetName val="30-4"/>
      <sheetName val="Luong VP"/>
      <sheetName val="Thuong 06 (Khong ngan han)"/>
      <sheetName val="XL4Poppy"/>
    </sheetNames>
    <sheetDataSet>
      <sheetData sheetId="0"/>
      <sheetData sheetId="1"/>
      <sheetData sheetId="2"/>
      <sheetData sheetId="3" refreshError="1">
        <row r="10">
          <cell r="AF10">
            <v>1</v>
          </cell>
          <cell r="AG10">
            <v>5544800</v>
          </cell>
        </row>
        <row r="11">
          <cell r="AF11">
            <v>2</v>
          </cell>
          <cell r="AG11">
            <v>5030340</v>
          </cell>
        </row>
        <row r="12">
          <cell r="AF12">
            <v>3</v>
          </cell>
          <cell r="AG12">
            <v>4575620</v>
          </cell>
        </row>
        <row r="13">
          <cell r="AF13">
            <v>4</v>
          </cell>
          <cell r="AG13">
            <v>5127200</v>
          </cell>
        </row>
        <row r="14">
          <cell r="AF14">
            <v>5</v>
          </cell>
          <cell r="AG14">
            <v>4485285</v>
          </cell>
        </row>
        <row r="15">
          <cell r="AF15">
            <v>6</v>
          </cell>
          <cell r="AG15">
            <v>4897520</v>
          </cell>
        </row>
        <row r="16">
          <cell r="AG16">
            <v>0</v>
          </cell>
        </row>
        <row r="17">
          <cell r="AF17">
            <v>7</v>
          </cell>
          <cell r="AG17">
            <v>1929660</v>
          </cell>
        </row>
        <row r="18">
          <cell r="AF18">
            <v>8</v>
          </cell>
          <cell r="AG18">
            <v>2845625</v>
          </cell>
        </row>
        <row r="19">
          <cell r="AF19">
            <v>9</v>
          </cell>
          <cell r="AG19">
            <v>3042970</v>
          </cell>
        </row>
        <row r="20">
          <cell r="AF20">
            <v>10</v>
          </cell>
          <cell r="AG20">
            <v>2613480</v>
          </cell>
        </row>
        <row r="21">
          <cell r="AF21">
            <v>11</v>
          </cell>
          <cell r="AG21">
            <v>1969680</v>
          </cell>
        </row>
        <row r="22">
          <cell r="AG22" t="e">
            <v>#VALUE!</v>
          </cell>
        </row>
        <row r="23">
          <cell r="AF23">
            <v>12</v>
          </cell>
          <cell r="AG23">
            <v>1254540</v>
          </cell>
        </row>
        <row r="24">
          <cell r="AG24">
            <v>0</v>
          </cell>
        </row>
        <row r="25">
          <cell r="AF25">
            <v>14</v>
          </cell>
          <cell r="AG25">
            <v>3410835</v>
          </cell>
        </row>
        <row r="26">
          <cell r="AG26">
            <v>2853165</v>
          </cell>
        </row>
        <row r="27">
          <cell r="AF27">
            <v>53</v>
          </cell>
          <cell r="AG27">
            <v>3290630</v>
          </cell>
        </row>
        <row r="28">
          <cell r="AG28">
            <v>2929580</v>
          </cell>
        </row>
        <row r="29">
          <cell r="AF29">
            <v>16</v>
          </cell>
          <cell r="AG29">
            <v>1722020</v>
          </cell>
        </row>
        <row r="30">
          <cell r="AF30">
            <v>17</v>
          </cell>
          <cell r="AG30">
            <v>1631540</v>
          </cell>
        </row>
        <row r="31">
          <cell r="AF31">
            <v>19</v>
          </cell>
          <cell r="AG31">
            <v>1009200</v>
          </cell>
        </row>
        <row r="32">
          <cell r="AF32">
            <v>20</v>
          </cell>
          <cell r="AG32">
            <v>1029848</v>
          </cell>
        </row>
        <row r="33">
          <cell r="AG33">
            <v>0</v>
          </cell>
        </row>
        <row r="34">
          <cell r="AF34">
            <v>15</v>
          </cell>
          <cell r="AG34">
            <v>2760800</v>
          </cell>
        </row>
        <row r="35">
          <cell r="AF35">
            <v>18</v>
          </cell>
          <cell r="AG35">
            <v>1406616</v>
          </cell>
        </row>
        <row r="36">
          <cell r="AF36">
            <v>21</v>
          </cell>
          <cell r="AG36">
            <v>1009200</v>
          </cell>
        </row>
        <row r="37">
          <cell r="AG37">
            <v>0</v>
          </cell>
        </row>
        <row r="38">
          <cell r="AF38">
            <v>24</v>
          </cell>
          <cell r="AG38">
            <v>2047980</v>
          </cell>
        </row>
        <row r="39">
          <cell r="AF39">
            <v>25</v>
          </cell>
          <cell r="AG39">
            <v>2047980</v>
          </cell>
        </row>
        <row r="40">
          <cell r="AF40">
            <v>26</v>
          </cell>
          <cell r="AG40">
            <v>2621745</v>
          </cell>
        </row>
        <row r="41">
          <cell r="AF41">
            <v>29</v>
          </cell>
          <cell r="AG41">
            <v>1164060</v>
          </cell>
        </row>
        <row r="42">
          <cell r="AF42">
            <v>27</v>
          </cell>
          <cell r="AG42">
            <v>1667500</v>
          </cell>
        </row>
        <row r="43">
          <cell r="AF43">
            <v>28</v>
          </cell>
          <cell r="AG43">
            <v>1411140</v>
          </cell>
        </row>
        <row r="44">
          <cell r="AF44">
            <v>30</v>
          </cell>
          <cell r="AG44">
            <v>1024686</v>
          </cell>
        </row>
        <row r="45">
          <cell r="AF45">
            <v>31</v>
          </cell>
          <cell r="AG45">
            <v>929102</v>
          </cell>
        </row>
        <row r="46">
          <cell r="AF46">
            <v>32</v>
          </cell>
          <cell r="AG46">
            <v>1009200</v>
          </cell>
        </row>
        <row r="47">
          <cell r="AF47">
            <v>33</v>
          </cell>
          <cell r="AG47">
            <v>1009200</v>
          </cell>
        </row>
        <row r="48">
          <cell r="AF48">
            <v>34</v>
          </cell>
          <cell r="AG48">
            <v>916400</v>
          </cell>
        </row>
        <row r="49">
          <cell r="AG49">
            <v>0</v>
          </cell>
        </row>
        <row r="50">
          <cell r="AF50">
            <v>42</v>
          </cell>
          <cell r="AG50">
            <v>2905075</v>
          </cell>
        </row>
        <row r="51">
          <cell r="AF51">
            <v>43</v>
          </cell>
          <cell r="AG51">
            <v>3310205</v>
          </cell>
        </row>
        <row r="52">
          <cell r="AF52">
            <v>44</v>
          </cell>
          <cell r="AG52">
            <v>2898840</v>
          </cell>
        </row>
        <row r="53">
          <cell r="AF53">
            <v>45</v>
          </cell>
          <cell r="AG53">
            <v>1667500</v>
          </cell>
        </row>
        <row r="54">
          <cell r="AF54">
            <v>46</v>
          </cell>
          <cell r="AG54">
            <v>1522500</v>
          </cell>
        </row>
        <row r="55">
          <cell r="AF55">
            <v>47</v>
          </cell>
          <cell r="AG55">
            <v>1024686</v>
          </cell>
        </row>
        <row r="56">
          <cell r="AF56">
            <v>48</v>
          </cell>
          <cell r="AG56">
            <v>1168062</v>
          </cell>
        </row>
        <row r="57">
          <cell r="AF57">
            <v>49</v>
          </cell>
          <cell r="AG57">
            <v>873016</v>
          </cell>
        </row>
        <row r="58">
          <cell r="AF58">
            <v>50</v>
          </cell>
          <cell r="AG58">
            <v>1009200</v>
          </cell>
        </row>
        <row r="59">
          <cell r="AF59">
            <v>51</v>
          </cell>
          <cell r="AG59">
            <v>916400</v>
          </cell>
        </row>
        <row r="60">
          <cell r="AG60">
            <v>0</v>
          </cell>
        </row>
        <row r="61">
          <cell r="AF61">
            <v>52</v>
          </cell>
          <cell r="AG61">
            <v>2875640</v>
          </cell>
        </row>
        <row r="62">
          <cell r="AF62">
            <v>54</v>
          </cell>
          <cell r="AG62">
            <v>1956050</v>
          </cell>
        </row>
        <row r="63">
          <cell r="AF63">
            <v>55</v>
          </cell>
          <cell r="AG63">
            <v>858400</v>
          </cell>
        </row>
        <row r="64">
          <cell r="AF64">
            <v>56</v>
          </cell>
          <cell r="AG64">
            <v>1108090</v>
          </cell>
        </row>
        <row r="65">
          <cell r="AG65">
            <v>0</v>
          </cell>
        </row>
        <row r="66">
          <cell r="AG66">
            <v>0</v>
          </cell>
        </row>
        <row r="67">
          <cell r="AG67">
            <v>0</v>
          </cell>
        </row>
        <row r="68">
          <cell r="AF68">
            <v>36</v>
          </cell>
          <cell r="AG68">
            <v>4141200</v>
          </cell>
        </row>
        <row r="69">
          <cell r="AF69">
            <v>37</v>
          </cell>
          <cell r="AG69">
            <v>3679520</v>
          </cell>
        </row>
        <row r="70">
          <cell r="AF70">
            <v>38</v>
          </cell>
          <cell r="AG70">
            <v>1686350</v>
          </cell>
        </row>
        <row r="71">
          <cell r="AG71">
            <v>1256686</v>
          </cell>
        </row>
        <row r="72">
          <cell r="AF72">
            <v>39</v>
          </cell>
          <cell r="AG72">
            <v>1024686</v>
          </cell>
        </row>
        <row r="73">
          <cell r="AF73">
            <v>41</v>
          </cell>
          <cell r="AG73">
            <v>916400</v>
          </cell>
        </row>
        <row r="74">
          <cell r="AF74">
            <v>40</v>
          </cell>
          <cell r="AG74">
            <v>1009200</v>
          </cell>
        </row>
        <row r="75">
          <cell r="AG75">
            <v>0</v>
          </cell>
        </row>
        <row r="76">
          <cell r="AF76">
            <v>60</v>
          </cell>
          <cell r="AG76">
            <v>3700400</v>
          </cell>
        </row>
        <row r="77">
          <cell r="AF77">
            <v>61</v>
          </cell>
          <cell r="AG77">
            <v>3349210</v>
          </cell>
        </row>
        <row r="78">
          <cell r="AF78">
            <v>62</v>
          </cell>
          <cell r="AG78">
            <v>2811550</v>
          </cell>
        </row>
        <row r="79">
          <cell r="AF79">
            <v>63</v>
          </cell>
          <cell r="AG79">
            <v>2391920</v>
          </cell>
        </row>
        <row r="80">
          <cell r="AF80">
            <v>64</v>
          </cell>
          <cell r="AG80">
            <v>1641052</v>
          </cell>
        </row>
        <row r="81">
          <cell r="AF81">
            <v>65</v>
          </cell>
          <cell r="AG81">
            <v>2140200</v>
          </cell>
        </row>
        <row r="82">
          <cell r="AF82">
            <v>66</v>
          </cell>
          <cell r="AG82">
            <v>2271860</v>
          </cell>
        </row>
        <row r="83">
          <cell r="AF83">
            <v>67</v>
          </cell>
          <cell r="AG83">
            <v>2259680</v>
          </cell>
        </row>
        <row r="84">
          <cell r="AF84">
            <v>68</v>
          </cell>
          <cell r="AG84">
            <v>2296220</v>
          </cell>
        </row>
        <row r="85">
          <cell r="AF85">
            <v>69</v>
          </cell>
          <cell r="AG85">
            <v>2421500</v>
          </cell>
        </row>
        <row r="86">
          <cell r="AF86">
            <v>70</v>
          </cell>
          <cell r="AG86">
            <v>1639544</v>
          </cell>
        </row>
        <row r="87">
          <cell r="AF87">
            <v>71</v>
          </cell>
          <cell r="AG87">
            <v>1489208</v>
          </cell>
        </row>
        <row r="88">
          <cell r="AF88">
            <v>72</v>
          </cell>
          <cell r="AG88">
            <v>1320776</v>
          </cell>
        </row>
        <row r="89">
          <cell r="AF89">
            <v>73</v>
          </cell>
          <cell r="AG89">
            <v>2057550</v>
          </cell>
        </row>
        <row r="90">
          <cell r="AF90">
            <v>74</v>
          </cell>
          <cell r="AG90">
            <v>1735360</v>
          </cell>
        </row>
        <row r="91">
          <cell r="AF91">
            <v>75</v>
          </cell>
          <cell r="AG91">
            <v>1043420</v>
          </cell>
        </row>
        <row r="92">
          <cell r="AF92">
            <v>76</v>
          </cell>
          <cell r="AG92">
            <v>915008</v>
          </cell>
        </row>
        <row r="93">
          <cell r="AF93">
            <v>77</v>
          </cell>
          <cell r="AG93">
            <v>869362</v>
          </cell>
        </row>
        <row r="94">
          <cell r="AF94">
            <v>78</v>
          </cell>
          <cell r="AG94">
            <v>1360100</v>
          </cell>
        </row>
        <row r="95">
          <cell r="AF95">
            <v>79</v>
          </cell>
          <cell r="AG95">
            <v>821744</v>
          </cell>
        </row>
        <row r="96">
          <cell r="AF96">
            <v>80</v>
          </cell>
          <cell r="AG96">
            <v>915008</v>
          </cell>
        </row>
        <row r="97">
          <cell r="AF97">
            <v>81</v>
          </cell>
          <cell r="AG97">
            <v>1059370</v>
          </cell>
        </row>
        <row r="98">
          <cell r="AF98">
            <v>82</v>
          </cell>
          <cell r="AG98">
            <v>821744</v>
          </cell>
        </row>
        <row r="99">
          <cell r="AF99">
            <v>83</v>
          </cell>
          <cell r="AG99">
            <v>1266260</v>
          </cell>
        </row>
        <row r="100">
          <cell r="AF100">
            <v>84</v>
          </cell>
          <cell r="AG100">
            <v>885200</v>
          </cell>
        </row>
        <row r="101">
          <cell r="AF101">
            <v>85</v>
          </cell>
          <cell r="AG101">
            <v>933398</v>
          </cell>
        </row>
        <row r="102">
          <cell r="AG102">
            <v>0</v>
          </cell>
        </row>
        <row r="103">
          <cell r="AF103">
            <v>86</v>
          </cell>
          <cell r="AG103">
            <v>3229730</v>
          </cell>
        </row>
        <row r="104">
          <cell r="AF104">
            <v>87</v>
          </cell>
          <cell r="AG104">
            <v>2374375</v>
          </cell>
        </row>
        <row r="105">
          <cell r="AF105">
            <v>88</v>
          </cell>
          <cell r="AG105">
            <v>2441220</v>
          </cell>
        </row>
        <row r="106">
          <cell r="AF106">
            <v>89</v>
          </cell>
          <cell r="AG106">
            <v>835200</v>
          </cell>
        </row>
        <row r="107">
          <cell r="AF107">
            <v>90</v>
          </cell>
          <cell r="AG107">
            <v>916400</v>
          </cell>
        </row>
        <row r="108">
          <cell r="AG108">
            <v>1200600</v>
          </cell>
        </row>
        <row r="109">
          <cell r="AG109">
            <v>0</v>
          </cell>
        </row>
        <row r="110">
          <cell r="AF110">
            <v>92</v>
          </cell>
          <cell r="AG110">
            <v>2761235</v>
          </cell>
        </row>
        <row r="111">
          <cell r="AF111">
            <v>93</v>
          </cell>
          <cell r="AG111">
            <v>2582450</v>
          </cell>
        </row>
        <row r="112">
          <cell r="AF112">
            <v>94</v>
          </cell>
          <cell r="AG112">
            <v>2028840</v>
          </cell>
        </row>
      </sheetData>
      <sheetData sheetId="4"/>
      <sheetData sheetId="5"/>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OCKEP"/>
      <sheetName val="BS.SOAYPHVI"/>
      <sheetName val="bcc4054-85"/>
      <sheetName val="Binh dien tuyen 85"/>
      <sheetName val="BTRA4054-85"/>
      <sheetName val="Thkecong"/>
      <sheetName val="TKdocdoc"/>
      <sheetName val="docdoc"/>
      <sheetName val="00000000"/>
      <sheetName val="257-272"/>
      <sheetName val="b-dien-tuyen"/>
      <sheetName val="Sheet1"/>
      <sheetName val="Sheet2"/>
      <sheetName val="Sheet11"/>
      <sheetName val="Sheet12"/>
      <sheetName val="Sheet13"/>
      <sheetName val="Sheet14"/>
      <sheetName val="bcc4054_85"/>
      <sheetName val="T1"/>
      <sheetName val="T2"/>
      <sheetName val="T3"/>
      <sheetName val="T4"/>
      <sheetName val="T5"/>
      <sheetName val="T6"/>
      <sheetName val="T7"/>
      <sheetName val="T8"/>
      <sheetName val="T9"/>
      <sheetName val="T10"/>
      <sheetName val="T11"/>
      <sheetName val="T12"/>
      <sheetName val="111"/>
      <sheetName val="112"/>
      <sheetName val="NK"/>
      <sheetName val="XK"/>
      <sheetName val="144"/>
      <sheetName val="CTG.SO"/>
      <sheetName val="331"/>
      <sheetName val="KHTSCD"/>
      <sheetName val="SP.Sinh"/>
      <sheetName val="VH C.Viet"/>
      <sheetName val="Xa thanh"/>
      <sheetName val="Sheet4"/>
      <sheetName val="Sheet3"/>
      <sheetName val="XL4Test5"/>
    </sheetNames>
    <sheetDataSet>
      <sheetData sheetId="0" refreshError="1">
        <row r="3">
          <cell r="A3" t="str">
            <v>D4</v>
          </cell>
          <cell r="B3">
            <v>4869.28</v>
          </cell>
          <cell r="C3">
            <v>3960.1590000000001</v>
          </cell>
        </row>
        <row r="4">
          <cell r="A4" t="str">
            <v>DDA</v>
          </cell>
          <cell r="B4">
            <v>4831.317</v>
          </cell>
          <cell r="C4">
            <v>3977.605</v>
          </cell>
          <cell r="D4">
            <v>-37.962999999999738</v>
          </cell>
        </row>
        <row r="5">
          <cell r="A5" t="str">
            <v>D1</v>
          </cell>
          <cell r="B5">
            <v>4804.058</v>
          </cell>
          <cell r="C5">
            <v>3990.1320000000001</v>
          </cell>
          <cell r="D5">
            <v>-27.259000000000015</v>
          </cell>
        </row>
        <row r="6">
          <cell r="A6" t="str">
            <v>D2</v>
          </cell>
          <cell r="B6">
            <v>4658.683</v>
          </cell>
          <cell r="C6">
            <v>4035.7020000000002</v>
          </cell>
          <cell r="D6">
            <v>-145.375</v>
          </cell>
        </row>
        <row r="7">
          <cell r="A7" t="str">
            <v>D3</v>
          </cell>
          <cell r="B7">
            <v>4667.9589999999998</v>
          </cell>
          <cell r="C7">
            <v>4204.8149999999996</v>
          </cell>
          <cell r="D7">
            <v>9.2759999999998399</v>
          </cell>
        </row>
        <row r="8">
          <cell r="A8" t="str">
            <v>F1D4</v>
          </cell>
          <cell r="B8">
            <v>4608.37</v>
          </cell>
          <cell r="C8">
            <v>4237.16</v>
          </cell>
          <cell r="D8">
            <v>-59.588999999999942</v>
          </cell>
        </row>
        <row r="9">
          <cell r="A9" t="str">
            <v>F2D4</v>
          </cell>
          <cell r="B9">
            <v>4578.4470000000001</v>
          </cell>
          <cell r="C9">
            <v>4235.17</v>
          </cell>
          <cell r="D9">
            <v>-29.922999999999774</v>
          </cell>
        </row>
        <row r="10">
          <cell r="A10" t="str">
            <v>D5T</v>
          </cell>
          <cell r="B10">
            <v>4498.1319999999996</v>
          </cell>
          <cell r="C10">
            <v>4186.2489999999998</v>
          </cell>
          <cell r="D10">
            <v>-80.315000000000509</v>
          </cell>
        </row>
        <row r="11">
          <cell r="A11" t="str">
            <v>D6T</v>
          </cell>
          <cell r="B11">
            <v>4405.2579999999998</v>
          </cell>
          <cell r="C11">
            <v>4179.3440000000001</v>
          </cell>
          <cell r="D11">
            <v>-92.873999999999796</v>
          </cell>
        </row>
        <row r="12">
          <cell r="A12" t="str">
            <v>D7T</v>
          </cell>
          <cell r="B12">
            <v>4357.3389999999999</v>
          </cell>
          <cell r="C12">
            <v>4133.357</v>
          </cell>
          <cell r="D12">
            <v>-47.918999999999869</v>
          </cell>
        </row>
        <row r="13">
          <cell r="A13" t="str">
            <v>B2F1D8</v>
          </cell>
          <cell r="B13">
            <v>4383.692</v>
          </cell>
          <cell r="C13">
            <v>4019.0050000000001</v>
          </cell>
          <cell r="D13">
            <v>26.353000000000065</v>
          </cell>
        </row>
        <row r="14">
          <cell r="A14" t="str">
            <v>B2F2D8</v>
          </cell>
          <cell r="B14">
            <v>4369.0060000000003</v>
          </cell>
          <cell r="C14">
            <v>3957.1280000000002</v>
          </cell>
          <cell r="D14">
            <v>-14.685999999999694</v>
          </cell>
        </row>
        <row r="15">
          <cell r="A15" t="str">
            <v>B4D9</v>
          </cell>
          <cell r="B15">
            <v>4282.326</v>
          </cell>
          <cell r="C15">
            <v>3896.1</v>
          </cell>
          <cell r="D15">
            <v>-86.680000000000291</v>
          </cell>
        </row>
        <row r="16">
          <cell r="A16" t="str">
            <v>D10</v>
          </cell>
          <cell r="B16">
            <v>4276.9709999999995</v>
          </cell>
          <cell r="C16">
            <v>3818.3429999999998</v>
          </cell>
          <cell r="D16">
            <v>-5.3550000000004729</v>
          </cell>
        </row>
        <row r="17">
          <cell r="A17" t="str">
            <v>D11</v>
          </cell>
          <cell r="B17">
            <v>4220.8450000000003</v>
          </cell>
          <cell r="C17">
            <v>3737.4749999999999</v>
          </cell>
          <cell r="D17">
            <v>-56.125999999999294</v>
          </cell>
        </row>
        <row r="18">
          <cell r="A18" t="str">
            <v>D12</v>
          </cell>
          <cell r="B18">
            <v>4199.2470000000003</v>
          </cell>
          <cell r="C18">
            <v>3658.7890000000002</v>
          </cell>
          <cell r="D18">
            <v>-21.597999999999956</v>
          </cell>
        </row>
        <row r="19">
          <cell r="A19" t="str">
            <v>D13</v>
          </cell>
          <cell r="B19">
            <v>4145.9870000000001</v>
          </cell>
          <cell r="C19">
            <v>3585.1570000000002</v>
          </cell>
          <cell r="D19">
            <v>-53.260000000000218</v>
          </cell>
        </row>
        <row r="20">
          <cell r="A20" t="str">
            <v>D7D14</v>
          </cell>
          <cell r="B20">
            <v>4074.21</v>
          </cell>
          <cell r="C20">
            <v>3531.616</v>
          </cell>
          <cell r="D20">
            <v>-71.777000000000044</v>
          </cell>
        </row>
        <row r="21">
          <cell r="A21" t="str">
            <v>D15</v>
          </cell>
          <cell r="B21">
            <v>4070.306</v>
          </cell>
          <cell r="C21">
            <v>3430.3150000000001</v>
          </cell>
          <cell r="D21">
            <v>-3.9039999999999964</v>
          </cell>
        </row>
        <row r="22">
          <cell r="A22" t="str">
            <v>D16</v>
          </cell>
          <cell r="B22">
            <v>3999.0039999999999</v>
          </cell>
          <cell r="C22">
            <v>3297.8150000000001</v>
          </cell>
          <cell r="D22">
            <v>-71.302000000000135</v>
          </cell>
        </row>
        <row r="23">
          <cell r="A23" t="str">
            <v>D17</v>
          </cell>
          <cell r="B23">
            <v>3952.1080000000002</v>
          </cell>
          <cell r="C23">
            <v>3241.1149999999998</v>
          </cell>
          <cell r="D23">
            <v>-46.895999999999731</v>
          </cell>
        </row>
        <row r="24">
          <cell r="A24" t="str">
            <v>D18</v>
          </cell>
          <cell r="B24">
            <v>3903.59</v>
          </cell>
          <cell r="C24">
            <v>3220.212</v>
          </cell>
          <cell r="D24">
            <v>-48.518000000000029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HD DH"/>
      <sheetName val="BCquanso"/>
      <sheetName val="PTH"/>
      <sheetName val="XL4Poppy"/>
      <sheetName val="Luong Nguon"/>
      <sheetName val="Luong nguon new"/>
      <sheetName val="Tonghop"/>
      <sheetName val="BQL1"/>
      <sheetName val="Xepluong ThoVH"/>
      <sheetName val="Xep luong LD moi"/>
      <sheetName val="BQL"/>
      <sheetName val="Khoi QL"/>
      <sheetName val="Khau tru QL"/>
      <sheetName val="LDGT"/>
      <sheetName val="Khau tru LDGT"/>
      <sheetName val="Truc tiep"/>
      <sheetName val="Khau tru Truc tiep"/>
      <sheetName val="Ho"/>
      <sheetName val="QL"/>
      <sheetName val="GT"/>
      <sheetName val="Bang TL luong khoi QL&amp;LDGT"/>
      <sheetName val="TT"/>
    </sheetNames>
    <sheetDataSet>
      <sheetData sheetId="0" refreshError="1">
        <row r="163">
          <cell r="A163" t="str">
            <v>XÝ nghiÖp NgÇm</v>
          </cell>
        </row>
        <row r="198">
          <cell r="A198" t="str">
            <v>XN XD d©n dông</v>
          </cell>
        </row>
        <row r="202">
          <cell r="A202" t="str">
            <v>XN øng dông VL næ</v>
          </cell>
        </row>
        <row r="205">
          <cell r="A205" t="str">
            <v>XN XL phÝa Nam</v>
          </cell>
        </row>
        <row r="213">
          <cell r="A213" t="str">
            <v>XN X©y dùng sè 2</v>
          </cell>
        </row>
        <row r="231">
          <cell r="A231" t="str">
            <v>XÝ nghiÖp KSTK</v>
          </cell>
        </row>
        <row r="236">
          <cell r="A236" t="str">
            <v>XN- XL phÝa B¾c</v>
          </cell>
        </row>
      </sheetData>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uly Data"/>
      <sheetName val="Becoc (2)"/>
      <sheetName val="bia"/>
      <sheetName val="Input Data"/>
      <sheetName val="Xuly Data (2)"/>
      <sheetName val="TPLTD"/>
      <sheetName val="THDinhM"/>
      <sheetName val="TohopDM"/>
      <sheetName val="THNL"/>
      <sheetName val="DDinh"/>
      <sheetName val="Xamu"/>
      <sheetName val="Becoc"/>
      <sheetName val="KNCLC"/>
      <sheetName val="CVI"/>
      <sheetName val="XL4Popp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hKy-Thg"/>
      <sheetName val="Sheet4"/>
      <sheetName val="Sheet3"/>
      <sheetName val="Sheet1"/>
      <sheetName val="TC"/>
      <sheetName val="Sheet2"/>
      <sheetName val="1YEA"/>
      <sheetName val="2VAN"/>
      <sheetName val="3BICH"/>
      <sheetName val="4THU"/>
      <sheetName val="5THOA"/>
      <sheetName val="6TUNG"/>
      <sheetName val="7THUY"/>
      <sheetName val="8NHI"/>
      <sheetName val="9KHUONG"/>
      <sheetName val="10CHAU"/>
      <sheetName val="11KIET"/>
      <sheetName val="12CAU"/>
      <sheetName val="13CNGTQ"/>
      <sheetName val="14CUOHP"/>
      <sheetName val="15TOYENG"/>
      <sheetName val="16DONGA"/>
      <sheetName val="VO TOM"/>
      <sheetName val="TRUNG"/>
      <sheetName val="BANG"/>
      <sheetName val="LIEN"/>
      <sheetName val="TEN"/>
      <sheetName val="CHIHOA"/>
      <sheetName val="HUNG"/>
      <sheetName val="NhKy_Thg"/>
    </sheetNames>
    <sheetDataSet>
      <sheetData sheetId="0" refreshError="1">
        <row r="8">
          <cell r="A8">
            <v>37347</v>
          </cell>
          <cell r="C8" t="str">
            <v>QUÖËC NAM</v>
          </cell>
          <cell r="D8" t="str">
            <v>TT</v>
          </cell>
          <cell r="E8" t="str">
            <v xml:space="preserve">130 êëp 2, TT Ngaä Nùm, </v>
          </cell>
          <cell r="K8" t="str">
            <v>Xêy dûång dên duång; san lùæp maåt bùçng; naåo veát kinh mûúng</v>
          </cell>
          <cell r="L8">
            <v>380</v>
          </cell>
          <cell r="M8">
            <v>380</v>
          </cell>
          <cell r="N8">
            <v>0</v>
          </cell>
          <cell r="O8">
            <v>1</v>
          </cell>
          <cell r="Q8">
            <v>5901000223</v>
          </cell>
          <cell r="R8">
            <v>37347</v>
          </cell>
          <cell r="U8" t="str">
            <v>ÀAÅNG QUÖËC NAM</v>
          </cell>
          <cell r="V8">
            <v>1966</v>
          </cell>
          <cell r="W8" t="str">
            <v>361113977 HG, ngaây 03/7/1984</v>
          </cell>
          <cell r="X8" t="str">
            <v>130 êëp 2, TT Ngaä Nùm, Thaånh Trõ, ST</v>
          </cell>
          <cell r="Z8">
            <v>913722784</v>
          </cell>
          <cell r="AA8">
            <v>380</v>
          </cell>
          <cell r="AE8">
            <v>1</v>
          </cell>
          <cell r="AM8">
            <v>1</v>
          </cell>
          <cell r="AN8">
            <v>0</v>
          </cell>
        </row>
        <row r="9">
          <cell r="A9">
            <v>37347</v>
          </cell>
          <cell r="C9" t="str">
            <v>THUÊÅN PHONG</v>
          </cell>
          <cell r="D9" t="str">
            <v>MX</v>
          </cell>
          <cell r="E9" t="str">
            <v>êëp Thaånh An 4, xaä Thaånh Thúái Thuêån</v>
          </cell>
          <cell r="F9" t="str">
            <v>G</v>
          </cell>
          <cell r="G9">
            <v>5</v>
          </cell>
          <cell r="H9">
            <v>1</v>
          </cell>
          <cell r="K9" t="str">
            <v>Mua baán haâng thuãy saãn, lûúng thûåc</v>
          </cell>
          <cell r="O9">
            <v>1</v>
          </cell>
          <cell r="AE9">
            <v>1</v>
          </cell>
          <cell r="AN9">
            <v>1</v>
          </cell>
          <cell r="AO9">
            <v>1</v>
          </cell>
          <cell r="CX9">
            <v>0</v>
          </cell>
          <cell r="CY9">
            <v>0</v>
          </cell>
          <cell r="CZ9">
            <v>0</v>
          </cell>
          <cell r="DA9">
            <v>0</v>
          </cell>
          <cell r="DB9">
            <v>2</v>
          </cell>
        </row>
        <row r="10">
          <cell r="A10">
            <v>37347</v>
          </cell>
          <cell r="C10" t="str">
            <v>THANH TUÊËN</v>
          </cell>
          <cell r="D10" t="str">
            <v>VC</v>
          </cell>
          <cell r="E10" t="str">
            <v>êëp Kinh Múái, Vônh Hiïåp</v>
          </cell>
          <cell r="F10" t="str">
            <v>G</v>
          </cell>
          <cell r="G10">
            <v>5</v>
          </cell>
          <cell r="H10">
            <v>1</v>
          </cell>
          <cell r="K10" t="str">
            <v>Mua baán haâng thuãy saãn, lûúng thûåc</v>
          </cell>
          <cell r="O10">
            <v>1</v>
          </cell>
          <cell r="AE10">
            <v>1</v>
          </cell>
          <cell r="AN10">
            <v>1</v>
          </cell>
          <cell r="AO10">
            <v>1</v>
          </cell>
          <cell r="CX10">
            <v>0</v>
          </cell>
          <cell r="CY10">
            <v>0</v>
          </cell>
          <cell r="CZ10">
            <v>0</v>
          </cell>
          <cell r="DA10">
            <v>0</v>
          </cell>
          <cell r="DB10">
            <v>862</v>
          </cell>
        </row>
        <row r="11">
          <cell r="A11">
            <v>37348</v>
          </cell>
          <cell r="C11" t="str">
            <v>MINH NGOÅC</v>
          </cell>
          <cell r="D11" t="str">
            <v>TT</v>
          </cell>
          <cell r="E11" t="str">
            <v>êëp B2, xaä Thaånh Tên</v>
          </cell>
          <cell r="K11" t="str">
            <v>Mua baán xùng, dêìu, nhúát vaâ caác saãn phêím cuãa chuáng</v>
          </cell>
          <cell r="L11">
            <v>482</v>
          </cell>
          <cell r="M11">
            <v>382</v>
          </cell>
          <cell r="N11">
            <v>100</v>
          </cell>
          <cell r="O11">
            <v>1</v>
          </cell>
          <cell r="Q11">
            <v>5901000224</v>
          </cell>
          <cell r="R11">
            <v>37348</v>
          </cell>
          <cell r="U11" t="str">
            <v>TRÊÌN CÖNG LUÊÅN</v>
          </cell>
          <cell r="V11">
            <v>1961</v>
          </cell>
          <cell r="W11" t="str">
            <v>365568010 ST, ngaây 08/01/2002</v>
          </cell>
          <cell r="X11" t="str">
            <v>êëp B2, xaä Thaånh Tên, TT</v>
          </cell>
          <cell r="Z11">
            <v>899150</v>
          </cell>
          <cell r="AA11">
            <v>482</v>
          </cell>
          <cell r="AE11">
            <v>1</v>
          </cell>
          <cell r="AM11">
            <v>1</v>
          </cell>
          <cell r="AN11">
            <v>0</v>
          </cell>
          <cell r="DB11">
            <v>0</v>
          </cell>
        </row>
        <row r="12">
          <cell r="A12">
            <v>37348</v>
          </cell>
          <cell r="C12" t="str">
            <v>BA MINH</v>
          </cell>
          <cell r="D12" t="str">
            <v>MT</v>
          </cell>
          <cell r="E12" t="str">
            <v xml:space="preserve">söë 27, Nöåi ö, TT Huyânh Hûäu Nghôa </v>
          </cell>
          <cell r="F12" t="str">
            <v>G</v>
          </cell>
          <cell r="G12">
            <v>5</v>
          </cell>
          <cell r="H12">
            <v>1</v>
          </cell>
          <cell r="I12">
            <v>3</v>
          </cell>
          <cell r="J12">
            <v>8</v>
          </cell>
          <cell r="K12" t="str">
            <v>Mua baán vaâng baåc; dõch vuå cêìm àöì</v>
          </cell>
          <cell r="O12">
            <v>1</v>
          </cell>
          <cell r="AE12">
            <v>1</v>
          </cell>
          <cell r="AN12">
            <v>1</v>
          </cell>
          <cell r="AO12">
            <v>1</v>
          </cell>
          <cell r="CX12">
            <v>0</v>
          </cell>
          <cell r="CY12">
            <v>0</v>
          </cell>
          <cell r="CZ12">
            <v>0</v>
          </cell>
          <cell r="DA12">
            <v>0</v>
          </cell>
          <cell r="DB12">
            <v>0</v>
          </cell>
        </row>
        <row r="13">
          <cell r="A13">
            <v>37349</v>
          </cell>
          <cell r="B13">
            <v>44</v>
          </cell>
          <cell r="C13" t="str">
            <v>CTY TNHH ÀÖNG AÁ</v>
          </cell>
          <cell r="D13" t="str">
            <v>ST</v>
          </cell>
          <cell r="E13" t="str">
            <v>05 Quöëc löå 1, P.7</v>
          </cell>
          <cell r="F13" t="str">
            <v>D</v>
          </cell>
          <cell r="G13">
            <v>1</v>
          </cell>
          <cell r="H13">
            <v>5</v>
          </cell>
          <cell r="K13" t="str">
            <v>Mua baán lûúng thûåc, thûåc phêím chïë biïën, haãi saãn chïë biïën, nöng saãn, rau quaã, haâng kim khñ àiïån maáy, xe gùæn maáy, vêåt tû nöng nghiïåp, haâng trang trñ nöåi thêët; vêån chuyïín haâng hoáa; nuöi tröìng thuãy saãn.</v>
          </cell>
          <cell r="L13">
            <v>1000</v>
          </cell>
          <cell r="N13">
            <v>1000</v>
          </cell>
          <cell r="O13">
            <v>1</v>
          </cell>
          <cell r="Q13" t="str">
            <v>59 02 000009</v>
          </cell>
          <cell r="R13">
            <v>36998</v>
          </cell>
          <cell r="U13" t="str">
            <v>NGUYÏÎN TÛÅ PHUÁC</v>
          </cell>
          <cell r="V13">
            <v>1943</v>
          </cell>
          <cell r="W13" t="str">
            <v>360144713 HG, ngaây 27/7/1978</v>
          </cell>
          <cell r="X13" t="str">
            <v>87 Trêìn Hûng Àaåo, P.2, TXST</v>
          </cell>
          <cell r="Z13" t="str">
            <v>/</v>
          </cell>
          <cell r="AD13">
            <v>1000</v>
          </cell>
          <cell r="AG13">
            <v>1</v>
          </cell>
          <cell r="AN13">
            <v>0</v>
          </cell>
          <cell r="AU13">
            <v>1</v>
          </cell>
          <cell r="CX13">
            <v>0</v>
          </cell>
          <cell r="CY13">
            <v>0</v>
          </cell>
          <cell r="CZ13">
            <v>0</v>
          </cell>
          <cell r="DA13">
            <v>0</v>
          </cell>
          <cell r="DB13">
            <v>0</v>
          </cell>
        </row>
        <row r="14">
          <cell r="AN14">
            <v>0</v>
          </cell>
          <cell r="DB14">
            <v>0</v>
          </cell>
        </row>
        <row r="15">
          <cell r="AN15">
            <v>0</v>
          </cell>
          <cell r="CX15">
            <v>0</v>
          </cell>
          <cell r="CY15">
            <v>0</v>
          </cell>
          <cell r="CZ15">
            <v>0</v>
          </cell>
          <cell r="DA15">
            <v>0</v>
          </cell>
          <cell r="DB15">
            <v>3</v>
          </cell>
        </row>
        <row r="16">
          <cell r="AN16">
            <v>0</v>
          </cell>
          <cell r="CX16">
            <v>0</v>
          </cell>
          <cell r="CY16">
            <v>0</v>
          </cell>
          <cell r="CZ16">
            <v>0</v>
          </cell>
          <cell r="DA16">
            <v>0</v>
          </cell>
          <cell r="DB16">
            <v>3</v>
          </cell>
        </row>
        <row r="17">
          <cell r="AN17">
            <v>0</v>
          </cell>
          <cell r="CX17">
            <v>0</v>
          </cell>
          <cell r="CY17">
            <v>0</v>
          </cell>
          <cell r="CZ17">
            <v>0</v>
          </cell>
          <cell r="DA17">
            <v>0</v>
          </cell>
          <cell r="DB17">
            <v>0</v>
          </cell>
        </row>
        <row r="18">
          <cell r="AN18">
            <v>0</v>
          </cell>
          <cell r="CX18">
            <v>0</v>
          </cell>
          <cell r="CY18">
            <v>0</v>
          </cell>
          <cell r="CZ18">
            <v>0</v>
          </cell>
          <cell r="DA18">
            <v>0</v>
          </cell>
          <cell r="DB18">
            <v>0</v>
          </cell>
        </row>
        <row r="19">
          <cell r="AN19">
            <v>0</v>
          </cell>
          <cell r="CX19">
            <v>0</v>
          </cell>
          <cell r="CY19">
            <v>0</v>
          </cell>
          <cell r="CZ19">
            <v>0</v>
          </cell>
          <cell r="DA19">
            <v>0</v>
          </cell>
          <cell r="DB19">
            <v>0</v>
          </cell>
        </row>
        <row r="20">
          <cell r="AN20">
            <v>0</v>
          </cell>
          <cell r="CX20">
            <v>0</v>
          </cell>
          <cell r="CY20">
            <v>0</v>
          </cell>
          <cell r="CZ20">
            <v>0</v>
          </cell>
          <cell r="DA20">
            <v>0</v>
          </cell>
          <cell r="DB20">
            <v>0</v>
          </cell>
        </row>
        <row r="21">
          <cell r="AN21">
            <v>0</v>
          </cell>
          <cell r="CX21">
            <v>0</v>
          </cell>
          <cell r="CY21">
            <v>0</v>
          </cell>
          <cell r="CZ21">
            <v>0</v>
          </cell>
          <cell r="DA21">
            <v>0</v>
          </cell>
          <cell r="DB21">
            <v>0</v>
          </cell>
        </row>
        <row r="22">
          <cell r="AN22">
            <v>0</v>
          </cell>
          <cell r="CX22">
            <v>0</v>
          </cell>
          <cell r="CY22">
            <v>0</v>
          </cell>
          <cell r="CZ22">
            <v>0</v>
          </cell>
          <cell r="DA22">
            <v>0</v>
          </cell>
          <cell r="DB22">
            <v>0</v>
          </cell>
        </row>
        <row r="23">
          <cell r="AN23">
            <v>0</v>
          </cell>
          <cell r="CX23">
            <v>0</v>
          </cell>
          <cell r="CY23">
            <v>0</v>
          </cell>
          <cell r="CZ23">
            <v>0</v>
          </cell>
          <cell r="DA23">
            <v>0</v>
          </cell>
          <cell r="DB23">
            <v>0</v>
          </cell>
        </row>
        <row r="24">
          <cell r="AN24">
            <v>0</v>
          </cell>
          <cell r="CX24">
            <v>0</v>
          </cell>
          <cell r="CY24">
            <v>0</v>
          </cell>
          <cell r="CZ24">
            <v>0</v>
          </cell>
          <cell r="DA24">
            <v>0</v>
          </cell>
          <cell r="DB24">
            <v>1</v>
          </cell>
        </row>
        <row r="25">
          <cell r="AN25">
            <v>0</v>
          </cell>
          <cell r="CX25">
            <v>0</v>
          </cell>
          <cell r="CY25">
            <v>0</v>
          </cell>
          <cell r="CZ25">
            <v>0</v>
          </cell>
          <cell r="DA25">
            <v>0</v>
          </cell>
          <cell r="DB25">
            <v>1000</v>
          </cell>
        </row>
        <row r="26">
          <cell r="AN26">
            <v>0</v>
          </cell>
        </row>
        <row r="27">
          <cell r="AN27">
            <v>0</v>
          </cell>
        </row>
        <row r="28">
          <cell r="AN28">
            <v>0</v>
          </cell>
        </row>
        <row r="29">
          <cell r="AN29">
            <v>0</v>
          </cell>
        </row>
        <row r="30">
          <cell r="AN30">
            <v>0</v>
          </cell>
        </row>
        <row r="31">
          <cell r="AN31">
            <v>0</v>
          </cell>
        </row>
        <row r="32">
          <cell r="AN32">
            <v>0</v>
          </cell>
        </row>
        <row r="33">
          <cell r="AN33">
            <v>0</v>
          </cell>
        </row>
        <row r="34">
          <cell r="AN34">
            <v>0</v>
          </cell>
        </row>
        <row r="35">
          <cell r="AN35">
            <v>0</v>
          </cell>
        </row>
        <row r="36">
          <cell r="AN36">
            <v>0</v>
          </cell>
        </row>
        <row r="37">
          <cell r="AN37">
            <v>0</v>
          </cell>
        </row>
        <row r="38">
          <cell r="AN38">
            <v>0</v>
          </cell>
        </row>
        <row r="39">
          <cell r="AN39">
            <v>0</v>
          </cell>
        </row>
        <row r="40">
          <cell r="AN40">
            <v>0</v>
          </cell>
        </row>
        <row r="41">
          <cell r="AN41">
            <v>0</v>
          </cell>
        </row>
        <row r="42">
          <cell r="AN42">
            <v>0</v>
          </cell>
        </row>
        <row r="43">
          <cell r="AN43">
            <v>0</v>
          </cell>
        </row>
        <row r="44">
          <cell r="AN44">
            <v>0</v>
          </cell>
        </row>
        <row r="45">
          <cell r="AN45">
            <v>0</v>
          </cell>
        </row>
        <row r="46">
          <cell r="AN46">
            <v>0</v>
          </cell>
        </row>
        <row r="47">
          <cell r="AN47">
            <v>0</v>
          </cell>
        </row>
        <row r="48">
          <cell r="AN48">
            <v>0</v>
          </cell>
        </row>
        <row r="49">
          <cell r="AN49">
            <v>0</v>
          </cell>
        </row>
        <row r="50">
          <cell r="AN50">
            <v>0</v>
          </cell>
        </row>
        <row r="52">
          <cell r="AN52">
            <v>0</v>
          </cell>
        </row>
        <row r="53">
          <cell r="AN53">
            <v>0</v>
          </cell>
        </row>
        <row r="54">
          <cell r="AN54">
            <v>0</v>
          </cell>
        </row>
        <row r="55">
          <cell r="AN55">
            <v>0</v>
          </cell>
        </row>
        <row r="56">
          <cell r="AN56">
            <v>0</v>
          </cell>
        </row>
        <row r="57">
          <cell r="AN57">
            <v>0</v>
          </cell>
        </row>
        <row r="58">
          <cell r="AN58">
            <v>0</v>
          </cell>
        </row>
        <row r="59">
          <cell r="AN59">
            <v>0</v>
          </cell>
        </row>
        <row r="60">
          <cell r="AN60">
            <v>0</v>
          </cell>
        </row>
        <row r="61">
          <cell r="AN61">
            <v>0</v>
          </cell>
        </row>
        <row r="62">
          <cell r="AN62">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ysis"/>
      <sheetName val="B-B"/>
      <sheetName val="C-C"/>
      <sheetName val="D-D"/>
      <sheetName val="E-E"/>
      <sheetName val="F-F(2)"/>
      <sheetName val="F-F(3)"/>
      <sheetName val="G-G(3)"/>
      <sheetName val="B_B"/>
      <sheetName val="C_C"/>
      <sheetName val="D_D"/>
      <sheetName val="[Abutment.XLS_x001d_G-G(3)"/>
      <sheetName val="Sheet1"/>
      <sheetName val="THDT"/>
      <sheetName val="DTHMCT"/>
      <sheetName val="dpd"/>
      <sheetName val="DGXD_dg"/>
      <sheetName val="Cau CAMAU"/>
      <sheetName val="Cau DINHHOA"/>
      <sheetName val="Cau KIMMY"/>
      <sheetName val="DGvua"/>
      <sheetName val="DGdg"/>
      <sheetName val="DGcau.cong"/>
      <sheetName val="VL"/>
      <sheetName val="NC"/>
      <sheetName val="May"/>
      <sheetName val="Data"/>
      <sheetName val="KLcau"/>
      <sheetName val="00000000"/>
      <sheetName val="Ge"/>
      <sheetName val="ComA-A"/>
      <sheetName val="A-A"/>
      <sheetName val="13.BANG CT"/>
      <sheetName val="14.MMUS GIUA NHIP"/>
      <sheetName val="4.HSPBngang"/>
      <sheetName val="6.Tinh tai"/>
      <sheetName val="2 NSl"/>
      <sheetName val="17.US CHU tho a_b"/>
      <sheetName val="15.MMUS GOI"/>
      <sheetName val="5.BANG I"/>
      <sheetName val="congtronD75 (tc-tc)"/>
      <sheetName val="Load1"/>
      <sheetName val="So lieu chung"/>
      <sheetName val="Xuly Data"/>
      <sheetName val="FD"/>
      <sheetName val="GI"/>
      <sheetName val="EE (3)"/>
      <sheetName val="PAVEMENT"/>
      <sheetName val="TRAFFIC"/>
      <sheetName val="DO AM DT"/>
      <sheetName val="_Abutment.XLS_x001d_G-G(3)"/>
      <sheetName val="BDON"/>
      <sheetName val="THPDMoi  (2)"/>
      <sheetName val="gtrinh"/>
      <sheetName val="TONG HOP VL-NC"/>
      <sheetName val="lam-moi"/>
      <sheetName val="dongia (2)"/>
      <sheetName val="chitiet"/>
      <sheetName val="TONGKE3p "/>
      <sheetName val="TH VL, NC, DDHT Thanhphuoc"/>
      <sheetName val="#REF"/>
      <sheetName val="DONGIA"/>
      <sheetName val="Don gia"/>
      <sheetName val="DG"/>
      <sheetName val="giathanh1"/>
      <sheetName val="t-h HA THE"/>
      <sheetName val="TNHCHINH"/>
      <sheetName val="CHITIET VL-NC"/>
      <sheetName val="thao-go"/>
      <sheetName val="TH XL"/>
      <sheetName val="CHITIET VL-NC-TT -1p"/>
      <sheetName val="Tiepdia"/>
      <sheetName val="TONGKE-HT"/>
      <sheetName val="TDTKP"/>
      <sheetName val="VCV-BE-TONG"/>
      <sheetName val="[Abutment_XLSG-G(3)"/>
      <sheetName val="IBASE"/>
      <sheetName val="#REF!#REF!-B"/>
      <sheetName val="Cau_CAMAU"/>
      <sheetName val="Cau_DINHHOA"/>
      <sheetName val="Cau_KIMMY"/>
      <sheetName val="DGcau_cong"/>
      <sheetName val="gvl"/>
      <sheetName val="Lç khoan LK1"/>
      <sheetName val="Loading"/>
      <sheetName val="Solieu"/>
      <sheetName val="Sum of Cost"/>
      <sheetName val="Check C"/>
      <sheetName val="Reference"/>
      <sheetName val="Input"/>
      <sheetName val="Abutment"/>
      <sheetName val="UP"/>
      <sheetName val="jobhist"/>
      <sheetName val="BOQ건축"/>
      <sheetName val="공사진행"/>
      <sheetName val="2 NSl_x0000_ĥ_x0000__x0000__x0000__x0000__x0000__x0000__x0000__x0000__x0009__x0000__x0000__x0000_⛬Ė_x0000__x0000__x0009__x0000_瀐_x0004__x001f_["/>
      <sheetName val="_Abutment_XLSG-G(3)"/>
      <sheetName val="F-F(Ȳ)"/>
      <sheetName val="CVT"/>
      <sheetName val="BAOGIATHANG"/>
      <sheetName val="DAODAT"/>
      <sheetName val="vanchuyen TC"/>
      <sheetName val="M 67"/>
      <sheetName val="L� khoan LK1"/>
      <sheetName val="MTL$-INTER"/>
      <sheetName val="F-F(?)"/>
      <sheetName val="XL4Poppy"/>
      <sheetName val="Staff Chart"/>
      <sheetName val="Furnitures"/>
      <sheetName val="Project Management"/>
      <sheetName val=""/>
      <sheetName val="General2"/>
      <sheetName val="Analy3is"/>
      <sheetName val="2 NSl?ĥ????????_x0009_???⛬Ė??_x0009_?瀐_x0004__x001f_["/>
      <sheetName val="LoaiDay"/>
      <sheetName val="VL,NC"/>
      <sheetName val="BOQ??"/>
      <sheetName val="????"/>
      <sheetName val="control"/>
      <sheetName val="[Abutment.XLS_x005f_x001d_G-G(3)"/>
      <sheetName val="Names"/>
      <sheetName val="Temp"/>
      <sheetName val="_Abutment.XLS_x005f_x001d_G-G(3)"/>
      <sheetName val="32.9-(419)"/>
      <sheetName val="NEW-PANEL"/>
      <sheetName val="CT35"/>
      <sheetName val="VLXDHA"/>
      <sheetName val="VLXDT"/>
      <sheetName val="VLXDTA"/>
      <sheetName val="NGUON"/>
      <sheetName val="2 NSl_x0000_ĥ_x0000__x0000__x0000__x0000__x0000__x0000__x0000__x0000_ _x0000__x0000__x0000_⛬Ė_x0000__x0000_ _x0000_瀐_x0004__x001f_["/>
      <sheetName val="GiaVL"/>
      <sheetName val="F-F(_)"/>
      <sheetName val="2 NSl_x0000_h_x0000__x0000__x0000__x0000__x0000__x0000__x0000__x0000__x0009__x0000__x0000__x0000_?E_x0000__x0000__x0009__x0000_?_x0004__x001f_["/>
      <sheetName val="_x0000_?h_x0000__x0000__x0000__x0000__x0000__x0000__x0000__x0000_?h_x0000__x0000_-_x0000__x0000__x0000__x0000__x0000__x0000__x0000__x0000__x0000__x0000__x0000__x0000__x0000__x0000__x0000_"/>
      <sheetName val="L? khoan LK1"/>
      <sheetName val="luong06"/>
      <sheetName val="Reference Data"/>
      <sheetName val="Sheet2"/>
      <sheetName val="B-C"/>
      <sheetName val="Bảng giá"/>
      <sheetName val="VCV-BE-TONE"/>
      <sheetName val="So_lieu_chung"/>
      <sheetName val="13_BANG_CT"/>
      <sheetName val="14_MMUS_GIUA_NHIP"/>
      <sheetName val="4_HSPBngang"/>
      <sheetName val="6_Tinh_tai"/>
      <sheetName val="2_NSl"/>
      <sheetName val="17_US_CHU_tho_a_b"/>
      <sheetName val="15_MMUS_GOI"/>
      <sheetName val="5_BANG_I"/>
      <sheetName val="Xuly_Data"/>
      <sheetName val="EE_(3)"/>
      <sheetName val="DO_AM_DT"/>
      <sheetName val="_Abutment.XLS_x005f_x005f_x005f_x001d_G-G(3"/>
      <sheetName val="SPL4-TOTAL"/>
      <sheetName val="BOQ__"/>
      <sheetName val="____"/>
      <sheetName val="2 NSl?ĥ???????? ???⛬Ė?? ?瀐_x0004__x001f_["/>
      <sheetName val="2 NSl_ĥ_________x0009____⛬Ė___x0009__瀐_x0004__x001f__"/>
      <sheetName val="2 NSl_ĥ________ ___⛬Ė__ _瀐_x0004__x001f__"/>
      <sheetName val="17.US CHW tho a_`"/>
      <sheetName val="2 NSl?h????????_x0009_????E??_x0009_??_x0004__x001f_["/>
      <sheetName val="19"/>
      <sheetName val="L_ khoan LK1"/>
      <sheetName val="Options"/>
      <sheetName val="2 NSl_h_________x0009_____E___x0009____x0004__x001f__"/>
      <sheetName val="2 NSl_x0000_h_x0000__x0000__x0000__x0000__x0000__x0000__x0000__x0000_ _x0000__x0000__x0000_?E_x0000__x0000_ _x0000_?_x0004__x001f_["/>
      <sheetName val="2 NSl?h???????? ????E?? ??_x0004__x001f_["/>
      <sheetName val="2 NSl_h________ ____E__ ___x0004__x001f__"/>
      <sheetName val="ctbetong"/>
      <sheetName val="tlr"/>
      <sheetName val="m noi"/>
      <sheetName val="t canh 1"/>
      <sheetName val="t canh 2"/>
      <sheetName val="t canh 3"/>
      <sheetName val="t cong 1"/>
      <sheetName val="t cong 2"/>
      <sheetName val="t cong 3"/>
      <sheetName val="t cong 4"/>
      <sheetName val="d.giai g.co"/>
      <sheetName val="cdo g.co"/>
      <sheetName val="t.do g.co"/>
      <sheetName val="k.l g.co"/>
      <sheetName val="thkl trai"/>
      <sheetName val="thkl phai"/>
      <sheetName val="Bar"/>
      <sheetName val="chitimc"/>
      <sheetName val="PTVT"/>
      <sheetName val="T.Tinh"/>
      <sheetName val="DONVIBAN"/>
      <sheetName val="Cau_CAMAU1"/>
      <sheetName val="Cau_DINHHOA1"/>
      <sheetName val="Cau_KIMMY1"/>
      <sheetName val="DGcau_cong1"/>
      <sheetName val="THPDMoi__(2)"/>
      <sheetName val="TONG_HOP_VL-NC"/>
      <sheetName val="dongia_(2)"/>
      <sheetName val="TONGKE3p_"/>
      <sheetName val="TH_VL,_NC,_DDHT_Thanhphuoc"/>
      <sheetName val="Don_gia"/>
      <sheetName val="t-h_HA_THE"/>
      <sheetName val="CHITIET_VL-NC"/>
      <sheetName val="TH_XL"/>
      <sheetName val="CHITIET_VL-NC-TT_-1p"/>
      <sheetName val="Lç_khoan_LK1"/>
      <sheetName val="??h?????????h??-???????????????"/>
      <sheetName val="Tinh Kđt-2015"/>
      <sheetName val="__h_________h__-_______________"/>
      <sheetName val="#REF!$D$6-B"/>
      <sheetName val="#REF!$B$2"/>
      <sheetName val="$U$12-D"/>
      <sheetName val="khoi luong"/>
      <sheetName val="단면 (2)"/>
      <sheetName val="CA6c"/>
      <sheetName val="CA6b(input data here)"/>
      <sheetName val="TK cold bin"/>
      <sheetName val="THVT"/>
      <sheetName val="2 NSl_x0000_ĥ_x0000_ _x0000__x0000_⛬Ė_x0000_ 瀐_x0004__x001f_[Abutment.X"/>
      <sheetName val="Chiettinh dz0,4"/>
      <sheetName val="banggia1"/>
      <sheetName val="_Abutment_XLSG-G(0ü"/>
      <sheetName val="_Abutment.XLS_x005f_x001d_G-G(3"/>
      <sheetName val="_Abutment.XLS_x005f_x005f_x005f_x005f_x005f"/>
      <sheetName val="Validation"/>
      <sheetName val="Sheet3"/>
      <sheetName val="DATA INPUT"/>
      <sheetName val="Data region"/>
      <sheetName val="date no."/>
      <sheetName val="DM NPP"/>
      <sheetName val="DMSP"/>
      <sheetName val="Data NPP"/>
      <sheetName val="P.bo"/>
      <sheetName val="npp"/>
      <sheetName val="Cách chia"/>
      <sheetName val="L_TBP"/>
      <sheetName val="Coding"/>
      <sheetName val="NOV"/>
      <sheetName val="AUG"/>
      <sheetName val="CT"/>
      <sheetName val="1.Setup"/>
      <sheetName val="8.Assumption"/>
      <sheetName val="9. Comps"/>
      <sheetName val="Valuation"/>
      <sheetName val="DCF"/>
      <sheetName val="DTBHT1"/>
      <sheetName val="CONGNOPHAITHU"/>
      <sheetName val="SBU"/>
      <sheetName val="Price"/>
      <sheetName val="5A"/>
      <sheetName val="Refresh!"/>
      <sheetName val="Sanluong"/>
      <sheetName val="5A "/>
      <sheetName val="Bang gia tong hop"/>
      <sheetName val="RA-p.3(9K) HO"/>
      <sheetName val="Thamchieu"/>
      <sheetName val="Tæng ng¹ch"/>
      <sheetName val="thunhap2"/>
      <sheetName val="l­ongthang"/>
      <sheetName val="PNT-QUOT-#3"/>
      <sheetName val="COAT&amp;WRAP-QIOT-#3"/>
      <sheetName val="KHQT-00-01"/>
      <sheetName val="_Abutment.XLS_x005f_x005f_x005f"/>
      <sheetName val="XUAT"/>
      <sheetName val="2 NSl_ĥ________ ___⛬Ė__ _瀐_x0"/>
      <sheetName val="2 NSl_h________ ____E__ ___x0"/>
      <sheetName val="2_NSl_________________________2"/>
      <sheetName val="2_NSl_________________________3"/>
      <sheetName val="Gia KS"/>
      <sheetName val="KH-Q1,Q2,01"/>
      <sheetName val="Du_lieu"/>
      <sheetName val="Sum_of_Cost"/>
      <sheetName val="vanchuyen_TC"/>
      <sheetName val="Check_C"/>
      <sheetName val="2_NSlĥ_⛬Ė_瀐["/>
      <sheetName val="Staff_Chart"/>
      <sheetName val="Project_Management"/>
      <sheetName val="M_67"/>
      <sheetName val="2_NSl?ĥ????????_???⛬Ė??_?瀐["/>
      <sheetName val="L�_khoan_LK1"/>
      <sheetName val="congtronD75_(tc-tc)"/>
      <sheetName val="[Abutment_XLS_x005f_x001d_G-G(3)"/>
      <sheetName val="_Abutment_XLS_x005f_x001d_G-G(3)"/>
      <sheetName val="VT"/>
      <sheetName val="共機計算"/>
      <sheetName val="共機J"/>
      <sheetName val="Gi¸VËtT­"/>
      <sheetName val="dtxl"/>
      <sheetName val="qhlk"/>
      <sheetName val="tra-vat-lieu"/>
      <sheetName val="Agg-Require-Asphalt"/>
      <sheetName val="D_x0007_cau.cong"/>
      <sheetName val="2 NSl_x005f_x0000_ĥ_x005f_x0000__x005f_x0000__x00"/>
      <sheetName val="2 NSl?ĥ????????_x005f_x0009_???⛬Ė??"/>
      <sheetName val="[Abutment.XLS_x005f_x005f_x005f_x001d_G-G(3"/>
      <sheetName val="2 NSl?ĥ???????? ???⛬Ė?? ?瀐_x0"/>
      <sheetName val="2 NSl_x005f_x0000_h_x005f_x0000__x005f_x0000__x00"/>
      <sheetName val="_x005f_x0000_?h_x005f_x0000__x005f_x0000__x005f_x0000__"/>
      <sheetName val="2 NSl_ĥ_________x005f_x0009____⛬Ė__"/>
      <sheetName val="2 NSl?h????????_x005f_x0009_????E??"/>
      <sheetName val="2 NSl?h???????? ????E?? ??_x0"/>
      <sheetName val="2 NSl_x005f_x0000_ĥ_x005f_x0000_ _x005f_x0000__"/>
      <sheetName val="Tro giup"/>
      <sheetName val="ptdg"/>
      <sheetName val="_Abutment.XLS_x005f_x001d_G-G)3)"/>
      <sheetName val="VMXDT"/>
      <sheetName val="6_Tioh_tai"/>
      <sheetName val="2_NSlĥ_⛬Ė_瀐_1"/>
      <sheetName val="2_NSl_ĥ____________⛬Ė____瀐_"/>
      <sheetName val="2_NSlĥ_⛬Ė_瀐_"/>
      <sheetName val="Reference_Data"/>
      <sheetName val="Bảng_giá"/>
      <sheetName val="2_NSlh__E___"/>
      <sheetName val="L__khoan_LK1"/>
      <sheetName val="_h_h-"/>
      <sheetName val="2_NSlĥ_⛬Ė_瀐[1"/>
      <sheetName val="2_NSlh_?E_?["/>
      <sheetName val="L?_khoan_LK1"/>
      <sheetName val="NqNc"/>
      <sheetName val="btra"/>
      <sheetName val="cu"/>
      <sheetName val="_Abutment_XLS_x001d_G-G(3)"/>
      <sheetName val="Cau_CAMAU6"/>
      <sheetName val="Cau_DINHHOA6"/>
      <sheetName val="Cau_KIMMY6"/>
      <sheetName val="DGcau_cong6"/>
      <sheetName val="13_BANG_CT6"/>
      <sheetName val="14_MMUS_GIUA_NHIP6"/>
      <sheetName val="4_HSPBngang6"/>
      <sheetName val="6_Tinh_tai6"/>
      <sheetName val="2_NSl6"/>
      <sheetName val="17_US_CHU_tho_a_b6"/>
      <sheetName val="15_MMUS_GOI6"/>
      <sheetName val="5_BANG_I6"/>
      <sheetName val="So_lieu_chung6"/>
      <sheetName val="Xuly_Data6"/>
      <sheetName val="EE_(3)6"/>
      <sheetName val="DO_AM_DT6"/>
      <sheetName val="Lç_khoan_LK15"/>
      <sheetName val="THPDMoi__(2)5"/>
      <sheetName val="TONG_HOP_VL-NC5"/>
      <sheetName val="dongia_(2)5"/>
      <sheetName val="TONGKE3p_5"/>
      <sheetName val="TH_VL,_NC,_DDHT_Thanhphuoc5"/>
      <sheetName val="Don_gia5"/>
      <sheetName val="t-h_HA_THE5"/>
      <sheetName val="CHITIET_VL-NC5"/>
      <sheetName val="TH_XL5"/>
      <sheetName val="CHITIET_VL-NC-TT_-1p5"/>
      <sheetName val="2_NSlĥ_⛬Ė_瀐_7"/>
      <sheetName val="vanchuyen_TC5"/>
      <sheetName val="Check_C5"/>
      <sheetName val="M_675"/>
      <sheetName val="Sum_of_Cost5"/>
      <sheetName val="L�_khoan_LK15"/>
      <sheetName val="Staff_Chart5"/>
      <sheetName val="Project_Management5"/>
      <sheetName val="congtronD75_(tc-tc)5"/>
      <sheetName val="2_NSl_ĥ____________⛬Ė____瀐_7"/>
      <sheetName val="_Abutment_XLS_x005f_x001d_G-G(3)5"/>
      <sheetName val="32_9-(419)4"/>
      <sheetName val="2_NSlh__E___6"/>
      <sheetName val="L__khoan_LK14"/>
      <sheetName val="Reference_Data5"/>
      <sheetName val="Bảng_giá5"/>
      <sheetName val="_Abutment_XLS_x005f_x005f_x005f_x001d_G-G(5"/>
      <sheetName val="Cau_CAMAU3"/>
      <sheetName val="Cau_DINHHOA3"/>
      <sheetName val="Cau_KIMMY3"/>
      <sheetName val="DGcau_cong3"/>
      <sheetName val="So_lieu_chung3"/>
      <sheetName val="13_BANG_CT3"/>
      <sheetName val="14_MMUS_GIUA_NHIP3"/>
      <sheetName val="4_HSPBngang3"/>
      <sheetName val="6_Tinh_tai3"/>
      <sheetName val="2_NSl3"/>
      <sheetName val="17_US_CHU_tho_a_b3"/>
      <sheetName val="15_MMUS_GOI3"/>
      <sheetName val="5_BANG_I3"/>
      <sheetName val="Xuly_Data3"/>
      <sheetName val="DO_AM_DT3"/>
      <sheetName val="EE_(3)3"/>
      <sheetName val="vanchuyen_TC2"/>
      <sheetName val="THPDMoi__(2)2"/>
      <sheetName val="TONG_HOP_VL-NC2"/>
      <sheetName val="dongia_(2)2"/>
      <sheetName val="TONGKE3p_2"/>
      <sheetName val="TH_VL,_NC,_DDHT_Thanhphuoc2"/>
      <sheetName val="Don_gia2"/>
      <sheetName val="t-h_HA_THE2"/>
      <sheetName val="CHITIET_VL-NC2"/>
      <sheetName val="TH_XL2"/>
      <sheetName val="CHITIET_VL-NC-TT_-1p2"/>
      <sheetName val="Lç_khoan_LK12"/>
      <sheetName val="Check_C2"/>
      <sheetName val="2_NSlĥ_⛬Ė_瀐_3"/>
      <sheetName val="L�_khoan_LK12"/>
      <sheetName val="M_672"/>
      <sheetName val="congtronD75_(tc-tc)2"/>
      <sheetName val="Sum_of_Cost2"/>
      <sheetName val="Staff_Chart2"/>
      <sheetName val="Project_Management2"/>
      <sheetName val="_Abutment_XLS_x005f_x001d_G-G(3)2"/>
      <sheetName val="2_NSl_ĥ____________⛬Ė____瀐_3"/>
      <sheetName val="Reference_Data2"/>
      <sheetName val="Bảng_giá2"/>
      <sheetName val="13_BANG_CT1"/>
      <sheetName val="14_MMUS_GIUA_NHIP1"/>
      <sheetName val="4_HSPBngang1"/>
      <sheetName val="6_Tinh_tai1"/>
      <sheetName val="2_NSl1"/>
      <sheetName val="17_US_CHU_tho_a_b1"/>
      <sheetName val="15_MMUS_GOI1"/>
      <sheetName val="5_BANG_I1"/>
      <sheetName val="So_lieu_chung1"/>
      <sheetName val="Xuly_Data1"/>
      <sheetName val="EE_(3)1"/>
      <sheetName val="DO_AM_DT1"/>
      <sheetName val="2_NSlĥ_⛬Ė_瀐_2"/>
      <sheetName val="2_NSl_ĥ____________⛬Ė____瀐_2"/>
      <sheetName val="32_9-(419)"/>
      <sheetName val="2_NSlh__E___2"/>
      <sheetName val="_Abutment_XLS_x005f_x005f_x005f_x001d_G-G(3"/>
      <sheetName val="32_9-(419)1"/>
      <sheetName val="2_NSlh__E___3"/>
      <sheetName val="L__khoan_LK11"/>
      <sheetName val="_Abutment_XLS_x005f_x005f_x005f_x001d_G-G(1"/>
      <sheetName val="Cau_CAMAU2"/>
      <sheetName val="Cau_DINHHOA2"/>
      <sheetName val="Cau_KIMMY2"/>
      <sheetName val="DGcau_cong2"/>
      <sheetName val="So_lieu_chung2"/>
      <sheetName val="13_BANG_CT2"/>
      <sheetName val="14_MMUS_GIUA_NHIP2"/>
      <sheetName val="4_HSPBngang2"/>
      <sheetName val="6_Tinh_tai2"/>
      <sheetName val="2_NSl2"/>
      <sheetName val="17_US_CHU_tho_a_b2"/>
      <sheetName val="15_MMUS_GOI2"/>
      <sheetName val="5_BANG_I2"/>
      <sheetName val="Xuly_Data2"/>
      <sheetName val="DO_AM_DT2"/>
      <sheetName val="EE_(3)2"/>
      <sheetName val="vanchuyen_TC1"/>
      <sheetName val="THPDMoi__(2)1"/>
      <sheetName val="TONG_HOP_VL-NC1"/>
      <sheetName val="dongia_(2)1"/>
      <sheetName val="TONGKE3p_1"/>
      <sheetName val="TH_VL,_NC,_DDHT_Thanhphuoc1"/>
      <sheetName val="Don_gia1"/>
      <sheetName val="t-h_HA_THE1"/>
      <sheetName val="CHITIET_VL-NC1"/>
      <sheetName val="TH_XL1"/>
      <sheetName val="CHITIET_VL-NC-TT_-1p1"/>
      <sheetName val="Lç_khoan_LK11"/>
      <sheetName val="Check_C1"/>
      <sheetName val="L�_khoan_LK11"/>
      <sheetName val="M_671"/>
      <sheetName val="congtronD75_(tc-tc)1"/>
      <sheetName val="Sum_of_Cost1"/>
      <sheetName val="Staff_Chart1"/>
      <sheetName val="Project_Management1"/>
      <sheetName val="_Abutment_XLS_x005f_x001d_G-G(3)1"/>
      <sheetName val="Reference_Data1"/>
      <sheetName val="Bảng_giá1"/>
      <sheetName val="2_NSl_ĥ____________⛬Ė____瀐_1"/>
      <sheetName val="2_NSlh__E___1"/>
      <sheetName val="2_NSlĥ_⛬Ė_瀐_4"/>
      <sheetName val="2_NSl_ĥ____________⛬Ė____瀐_4"/>
      <sheetName val="Cau_CAMAU4"/>
      <sheetName val="Cau_DINHHOA4"/>
      <sheetName val="Cau_KIMMY4"/>
      <sheetName val="DGcau_cong4"/>
      <sheetName val="13_BANG_CT4"/>
      <sheetName val="14_MMUS_GIUA_NHIP4"/>
      <sheetName val="4_HSPBngang4"/>
      <sheetName val="6_Tinh_tai4"/>
      <sheetName val="2_NSl4"/>
      <sheetName val="17_US_CHU_tho_a_b4"/>
      <sheetName val="15_MMUS_GOI4"/>
      <sheetName val="5_BANG_I4"/>
      <sheetName val="???"/>
      <sheetName val="TONGHOP0,4"/>
      <sheetName val="Chenh lech vat tu"/>
      <sheetName val="Parem"/>
      <sheetName val="SL"/>
      <sheetName val="FW Sum"/>
    </sheetNames>
    <sheetDataSet>
      <sheetData sheetId="0" refreshError="1"/>
      <sheetData sheetId="1" refreshError="1">
        <row r="65">
          <cell r="B65">
            <v>10</v>
          </cell>
          <cell r="C65">
            <v>13</v>
          </cell>
          <cell r="D65">
            <v>16</v>
          </cell>
          <cell r="E65">
            <v>19</v>
          </cell>
          <cell r="F65">
            <v>22</v>
          </cell>
          <cell r="G65">
            <v>25</v>
          </cell>
          <cell r="H65">
            <v>29</v>
          </cell>
          <cell r="I65">
            <v>32</v>
          </cell>
          <cell r="J65">
            <v>35</v>
          </cell>
        </row>
        <row r="66">
          <cell r="B66">
            <v>71</v>
          </cell>
          <cell r="C66">
            <v>127</v>
          </cell>
          <cell r="D66">
            <v>198</v>
          </cell>
          <cell r="E66">
            <v>285</v>
          </cell>
          <cell r="F66">
            <v>388</v>
          </cell>
          <cell r="G66">
            <v>507</v>
          </cell>
          <cell r="H66">
            <v>641</v>
          </cell>
          <cell r="I66">
            <v>792</v>
          </cell>
          <cell r="J66">
            <v>985</v>
          </cell>
        </row>
      </sheetData>
      <sheetData sheetId="2" refreshError="1"/>
      <sheetData sheetId="3" refreshError="1"/>
      <sheetData sheetId="4"/>
      <sheetData sheetId="5"/>
      <sheetData sheetId="6"/>
      <sheetData sheetId="7"/>
      <sheetData sheetId="8"/>
      <sheetData sheetId="9"/>
      <sheetData sheetId="10"/>
      <sheetData sheetId="1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K04"/>
      <sheetName val="Cto"/>
      <sheetName val="TH"/>
      <sheetName val="Du toan"/>
      <sheetName val="Sheet1"/>
      <sheetName val="CT 35KV"/>
      <sheetName val="CT 6,10,22KV"/>
      <sheetName val="Ct ha the"/>
      <sheetName val="CT TBA 6,10,22KV"/>
      <sheetName val="CT TBA 35KV"/>
      <sheetName val="VLNC35"/>
      <sheetName val="VLNCTBA"/>
      <sheetName val="VLNC0,4"/>
      <sheetName val="Sheet2"/>
      <sheetName val="THTN"/>
      <sheetName val="TN"/>
      <sheetName val="BKCT"/>
      <sheetName val="TM2"/>
      <sheetName val="TM1"/>
      <sheetName val="TL"/>
      <sheetName val="BKC"/>
      <sheetName val="XL4Poppy"/>
      <sheetName val="LKVL-CK-HT-GD1"/>
      <sheetName val="TONGKE-H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t- DZ35kV"/>
      <sheetName val="LDE 3"/>
      <sheetName val="Z "/>
      <sheetName val="TONG HOP QT"/>
      <sheetName val="TH-TBA"/>
      <sheetName val="MSAM-TB"/>
      <sheetName val="tba"/>
      <sheetName val="CTTBA"/>
      <sheetName val="CUOC 36 TBA"/>
      <sheetName val="TH-DZ35"/>
      <sheetName val="dz35kV"/>
      <sheetName val="CP VC35"/>
      <sheetName val="TH-DZ04"/>
      <sheetName val="dz 0,4"/>
      <sheetName val="CT DZ0,4"/>
      <sheetName val="CPVC 0,4"/>
      <sheetName val="TH-CTO"/>
      <sheetName val="cto"/>
      <sheetName val="CPVC 0,4 (2)"/>
      <sheetName val="CT CCTo"/>
      <sheetName val="CUOC 89 CCT"/>
      <sheetName val="00000000"/>
      <sheetName val="10000000"/>
      <sheetName val="Ct_ DZ35kV"/>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XL4Poppy"/>
      <sheetName val="SQTMat"/>
      <sheetName val="CPMAY"/>
      <sheetName val="QTOAN V.TU"/>
      <sheetName val="BKE VTU"/>
      <sheetName val="CPNC"/>
      <sheetName val="CPC"/>
      <sheetName val="TH CHI P"/>
      <sheetName val="T.K dngang"/>
      <sheetName val="TKHO"/>
      <sheetName val="SCT CNO"/>
      <sheetName val="SO BAN DAU"/>
      <sheetName val="B C.CONG"/>
      <sheetName val=" bangthanhtoanluonggiantiep"/>
      <sheetName val="BPTLGT cong "/>
      <sheetName val="LGTIEP"/>
      <sheetName val="LTDUONG"/>
      <sheetName val="LUONGTT"/>
      <sheetName val="BTHL"/>
      <sheetName val="BTH C.PHI"/>
      <sheetName val="Ctacphi"/>
      <sheetName val="BTHCPHat"/>
      <sheetName val=" QUY XH"/>
      <sheetName val="CDoan"/>
      <sheetName val="BCQTCdoan"/>
      <sheetName val="XL4Test5"/>
      <sheetName val="thang 2"/>
      <sheetName val="thang 3"/>
      <sheetName val="thang 4"/>
      <sheetName val="thang 5"/>
      <sheetName val="BG ENGLISH"/>
      <sheetName val="Xuly Data"/>
      <sheetName val="p1L-l=21m"/>
      <sheetName val="B-B"/>
      <sheetName val="Analysis"/>
      <sheetName val="C-C"/>
      <sheetName val="D-D"/>
      <sheetName val="Detailed for Breakdown"/>
      <sheetName val="Ca may"/>
      <sheetName val="T5-06"/>
      <sheetName val="phu my"/>
      <sheetName val="GVL"/>
      <sheetName val="BTH C.@HI"/>
      <sheetName val="MO M0"/>
      <sheetName val="TinhToan"/>
      <sheetName val="Config"/>
      <sheetName val="Tong hop vat tu"/>
      <sheetName val="_x0000__x0000__x0000__x0000__x0000__x0000__x0000__x0000_"/>
      <sheetName val="MTC"/>
      <sheetName val="LTMay"/>
      <sheetName val="Nlieu"/>
      <sheetName val="????????"/>
      <sheetName val="Bia"/>
      <sheetName val="So quy"/>
      <sheetName val="SL"/>
      <sheetName val="P.thu"/>
      <sheetName val="00000000"/>
      <sheetName val="Questionnaire"/>
      <sheetName val="BOM_NE"/>
      <sheetName val="Prices"/>
      <sheetName val="Power"/>
      <sheetName val="BOM_NMS"/>
      <sheetName val="Installation"/>
      <sheetName val="Training"/>
      <sheetName val="Drawing"/>
      <sheetName val="________"/>
      <sheetName val="EIRR&gt;1&lt;1"/>
      <sheetName val="EIRR&lt;2"/>
      <sheetName val="Cp&gt;10-Ln&lt;10"/>
      <sheetName val="Ln&lt;20"/>
      <sheetName val="Xuly D!ta"/>
      <sheetName val="Comb"/>
      <sheetName val="Dim"/>
      <sheetName val="KKKKKKKK"/>
      <sheetName val="bdmtk"/>
      <sheetName val="MA KH"/>
      <sheetName val="TanHiep_XD"/>
      <sheetName val="DG"/>
      <sheetName val="_x005f_x0000__x005f_x0000__x005f_x0000__x005f_x0000__x0"/>
      <sheetName val="QTOAN V&amp;TU"/>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refreshError="1"/>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refreshError="1"/>
      <sheetData sheetId="78" refreshError="1"/>
      <sheetData sheetId="79" refreshError="1"/>
      <sheetData sheetId="80" refreshError="1"/>
      <sheetData sheetId="81" refreshError="1"/>
      <sheetData sheetId="82"/>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ia vat tu"/>
      <sheetName val="Bansua"/>
      <sheetName val="DGchitiet"/>
      <sheetName val="000"/>
      <sheetName val="KPVC-BD "/>
      <sheetName val="XL4Poppy"/>
      <sheetName val="Sum"/>
      <sheetName val="DGchitiet "/>
      <sheetName val="[Sec_tq.xls࡝Bansua"/>
      <sheetName val="dtxl"/>
      <sheetName val="Chi tiet"/>
      <sheetName val="_x0000_"/>
      <sheetName val="_x0000__x0001__x0000_"/>
      <sheetName val="_Sec_tq.xls࡝Bansua"/>
      <sheetName val="Gia_vat_tu"/>
      <sheetName val="KPVC-BD_"/>
      <sheetName val="DGchitiet_"/>
      <sheetName val="Chi_tiet"/>
      <sheetName val="[Sec_tq_xls࡝Bansua"/>
      <sheetName val="[Sec_tq.xls?Bansua"/>
      <sheetName val="gtrinh"/>
      <sheetName val="THPDMoi  (2)"/>
      <sheetName val="KHOIK1"/>
      <sheetName val="_Sec_tq_xls࡝Bansua"/>
      <sheetName val="chitiet"/>
      <sheetName val="KKKKKKKK"/>
      <sheetName val="[Sec_tq_xls?Bansua"/>
      <sheetName val="_Sec_tq.xls?Bansua"/>
      <sheetName val="_Sec_tq_xls?Bansua"/>
      <sheetName val="_Sec_tq.xls_Bansua"/>
      <sheetName val="_Sec_tq_xls_Bansua"/>
      <sheetName val="?"/>
      <sheetName val="?_x0001_?"/>
      <sheetName val="????????"/>
      <sheetName val="BK04"/>
      <sheetName val="4"/>
      <sheetName val="Solieu"/>
      <sheetName val="Gia_vat_tu1"/>
      <sheetName val="KPVC-BD_1"/>
      <sheetName val="DGchitiet_1"/>
      <sheetName val="Chi_tiet1"/>
      <sheetName val="[Sec_tq_xls࡝Bansua1"/>
      <sheetName val="_Sec_tq_xls࡝Bansua1"/>
      <sheetName val="Gia_vat_tu2"/>
      <sheetName val="KPVC-BD_2"/>
      <sheetName val="DGchitiet_2"/>
      <sheetName val="Chi_tiet2"/>
      <sheetName val="Gia_vat_tu3"/>
      <sheetName val="KPVC-BD_3"/>
      <sheetName val="DGchitiet_3"/>
      <sheetName val="Chi_tiet3"/>
      <sheetName val="Gia_vat_tu4"/>
      <sheetName val="KPVC-BD_4"/>
      <sheetName val="DGchitiet_4"/>
      <sheetName val="Chi_tiet4"/>
      <sheetName val="_"/>
      <sheetName val="__x0001__"/>
      <sheetName val="________"/>
      <sheetName val="gVL"/>
      <sheetName val="Ct- DZ35kV"/>
      <sheetName val="Sheet1"/>
      <sheetName val="MTL$-INTER"/>
      <sheetName val="Detailed for Breakdown"/>
      <sheetName val="__x005f_x0001__"/>
      <sheetName val="Tongke"/>
      <sheetName val="ESTI."/>
    </sheetNames>
    <sheetDataSet>
      <sheetData sheetId="0" refreshError="1">
        <row r="16">
          <cell r="D16">
            <v>6682</v>
          </cell>
        </row>
        <row r="26">
          <cell r="P26">
            <v>233591.30900000001</v>
          </cell>
        </row>
        <row r="29">
          <cell r="D29">
            <v>9091</v>
          </cell>
        </row>
        <row r="38">
          <cell r="D38">
            <v>927273</v>
          </cell>
        </row>
        <row r="45">
          <cell r="D45">
            <v>7637</v>
          </cell>
        </row>
        <row r="49">
          <cell r="D49">
            <v>4047</v>
          </cell>
        </row>
      </sheetData>
      <sheetData sheetId="1"/>
      <sheetData sheetId="2"/>
      <sheetData sheetId="3"/>
      <sheetData sheetId="4" refreshError="1"/>
      <sheetData sheetId="5" refreshError="1"/>
      <sheetData sheetId="6" refreshError="1"/>
      <sheetData sheetId="7" refreshError="1"/>
      <sheetData sheetId="8"/>
      <sheetData sheetId="9" refreshError="1"/>
      <sheetData sheetId="10" refreshError="1"/>
      <sheetData sheetId="11" refreshError="1"/>
      <sheetData sheetId="12"/>
      <sheetData sheetId="13" refreshError="1"/>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35KV+TBA"/>
      <sheetName val="Z thanh"/>
      <sheetName val="th gia trÞ"/>
      <sheetName val="co soquyettoan"/>
      <sheetName val="35KV"/>
      <sheetName val="TBA-QT"/>
      <sheetName val="TH 35KV-QT"/>
      <sheetName val="TH TBA-QT"/>
      <sheetName val="tonghopkinhphi35Kv"/>
      <sheetName val="th nc m"/>
      <sheetName val=" duong day 35KV yen lam"/>
      <sheetName val="TH Ptram"/>
      <sheetName val="thietbi"/>
      <sheetName val="ctietphantram"/>
      <sheetName val="khao sat thiet ke"/>
      <sheetName val="vc ® dai"/>
      <sheetName val="trong luong xi cat ®a"/>
      <sheetName val="C­íc 36"/>
      <sheetName val="trongluong xa"/>
      <sheetName val="trongluongcot thinghiem"/>
      <sheetName val="KhoBai"/>
      <sheetName val="XL4Popp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ng hop chi phi"/>
      <sheetName val="TH chi phi dz+chi phi cong to"/>
      <sheetName val="VL,NC,MTC"/>
      <sheetName val="chiet tinh"/>
      <sheetName val="phan giao tien"/>
      <sheetName val="phan giao v tu"/>
      <sheetName val="Sheet1"/>
      <sheetName val="ctinh"/>
      <sheetName val="phan giam tien"/>
      <sheetName val="TT-35KV+TBA"/>
      <sheetName val="TT35"/>
      <sheetName val="TH chi phi`dz+chi phi cong to"/>
      <sheetName val="gVL"/>
      <sheetName val="Gia vat tu"/>
      <sheetName val="gtrinh"/>
      <sheetName val="Ctinh 10kV"/>
      <sheetName val="XL4Poppy"/>
      <sheetName val="chiet0tinh"/>
      <sheetName val="Quantity"/>
      <sheetName val="Dù to¸n Ng¹n son"/>
      <sheetName val="Pgal2004"/>
      <sheetName val="VL"/>
      <sheetName val="MTC"/>
      <sheetName val="CHITIET VL-NC-TT-3p"/>
      <sheetName val="ctBT"/>
      <sheetName val="Xuly Data"/>
      <sheetName val="tong_hop_chi_phi"/>
      <sheetName val="TH_chi_phi_dz+chi_phi_cong_to"/>
      <sheetName val="chiet_tinh"/>
      <sheetName val="phan_giao_tien"/>
      <sheetName val="phan_giao_v_tu"/>
      <sheetName val="Sheet2"/>
      <sheetName val="Sheet3"/>
      <sheetName val="phan_giam_tien"/>
      <sheetName val="MAILEGUH"/>
      <sheetName val="bluong"/>
      <sheetName val="CT -THVLNC"/>
      <sheetName val="TH chi phi dz+chi phi aong to"/>
      <sheetName val="Gia VL"/>
      <sheetName val="DgiaCT"/>
      <sheetName val="Bill2000"/>
      <sheetName val="Bill30200"/>
      <sheetName val="PLV"/>
      <sheetName val="Giai trinh"/>
      <sheetName val="터파기및재료"/>
      <sheetName val=""/>
      <sheetName val="KKKKKKKK"/>
      <sheetName val="KPVC-BD "/>
      <sheetName val="phan giao v vu"/>
      <sheetName val="TT_35KV_TBA"/>
      <sheetName val="CD2000"/>
      <sheetName val="Dinh Muc VT"/>
      <sheetName val="2.CTDGCV-HO"/>
      <sheetName val="Thongso"/>
      <sheetName val="CTTDD"/>
      <sheetName val="Chi phi van chuyen"/>
      <sheetName val="Tong hop vat tu"/>
      <sheetName val="Phan tich ca may"/>
      <sheetName val="Config"/>
      <sheetName val="Chenh lech ca may"/>
      <sheetName val="TLg CN&amp;Laixe"/>
      <sheetName val="TLg CN&amp;Laixe (2)"/>
      <sheetName val="TLg Laitau"/>
      <sheetName val="TLg Laitau (2)"/>
      <sheetName val="tong_hop_chi_phi1"/>
      <sheetName val="TH_chi_phi_dz+chi_phi_cong_to1"/>
      <sheetName val="chiet_tinh1"/>
      <sheetName val="phan_giao_tien1"/>
      <sheetName val="phan_giao_v_tu1"/>
      <sheetName val="phan_giam_tien1"/>
      <sheetName val="TH_chi_phi`dz+chi_phi_cong_to"/>
      <sheetName val="Gia_vat_tu"/>
      <sheetName val="Ctinh_10kV"/>
      <sheetName val="Dù_to¸n_Ng¹n_son"/>
      <sheetName val="CHITIET_VL-NC-TT-3p"/>
      <sheetName val="Xuly_Data"/>
      <sheetName val="Giai_trinh"/>
      <sheetName val="CT_-THVLNC"/>
      <sheetName val="Gia_VL"/>
      <sheetName val="TH_chi_phi_dz+chi_phi_aong_to"/>
      <sheetName val="KPVC-BD_"/>
      <sheetName val="phan_giao_v_vu"/>
      <sheetName val="THPDMoi  (2)"/>
      <sheetName val="??????"/>
      <sheetName val="______"/>
      <sheetName val="Tien luong"/>
      <sheetName val="Ts"/>
      <sheetName val="SL dau tien"/>
      <sheetName val="CBR"/>
      <sheetName val="M-GTKH"/>
      <sheetName val="VL-GTKH"/>
      <sheetName val="Nhan cong"/>
      <sheetName val="Thiet bi"/>
      <sheetName val="Vat tu"/>
      <sheetName val="DM.ChiPhi"/>
      <sheetName val="May TC"/>
      <sheetName val="Phan tich"/>
      <sheetName val="Bang KL"/>
      <sheetName val="TH Kinh phi"/>
      <sheetName val="VT nha"/>
      <sheetName val="CT nha"/>
      <sheetName val="DT nha"/>
      <sheetName val="THKP957"/>
      <sheetName val="Tính giá NC"/>
      <sheetName val="Đầu vào"/>
      <sheetName val="Tiên lượng"/>
      <sheetName val="SL cước"/>
      <sheetName val="MUX-1"/>
      <sheetName val="dao vao"/>
      <sheetName val="DESIGN DATA"/>
      <sheetName val="STRESSES CHECK"/>
      <sheetName val="5.BANG I"/>
      <sheetName val="SILICATE"/>
      <sheetName val="????????"/>
      <sheetName val="DH_chi_phi_dz+chi_phi_cong_to"/>
      <sheetName val="Ct- DZ35kV"/>
      <sheetName val="PHAN DS 22 KV"/>
      <sheetName val="chi tiet TBA"/>
      <sheetName val="MTL$-INTER"/>
      <sheetName val="TH XDM"/>
      <sheetName val="TH Thu hoi"/>
      <sheetName val="DLNS"/>
      <sheetName val="Camay"/>
      <sheetName val="ChitietDZ"/>
      <sheetName val="ChitietTBA"/>
      <sheetName val="DGIAVLXD"/>
      <sheetName val="DM4970TBA"/>
      <sheetName val="DM4970DZ"/>
      <sheetName val="DMTN"/>
      <sheetName val="VATTU"/>
      <sheetName val="TBA"/>
      <sheetName val="________"/>
      <sheetName val="NG"/>
      <sheetName val="TDT"/>
      <sheetName val="Gia"/>
      <sheetName val="Dong HA CLo"/>
      <sheetName val="BE TONG"/>
      <sheetName val="DG6060 "/>
      <sheetName val="DG 6061"/>
      <sheetName val="CA MAY"/>
      <sheetName val="LK-SCT"/>
      <sheetName val="NII-650"/>
      <sheetName val="Tinh toan"/>
      <sheetName val="DSHD DH"/>
      <sheetName val="Girder"/>
      <sheetName val="Don gia chi tiet"/>
      <sheetName val="Don gia"/>
      <sheetName val="SUMMARY"/>
      <sheetName val="KH-Q1,Q2,01"/>
      <sheetName val="chi tiet C"/>
      <sheetName val="C1D1-1.2"/>
      <sheetName val="giathanh1"/>
      <sheetName val="#REF"/>
      <sheetName val="VL,_x000e_C,MTC"/>
      <sheetName val="DLTA"/>
      <sheetName val="CTNC"/>
      <sheetName val="CTVL"/>
      <sheetName val="NC"/>
      <sheetName val="CTG"/>
      <sheetName val="Earthwork"/>
      <sheetName val="Assumptions"/>
      <sheetName val="ctdg"/>
      <sheetName val="BMS"/>
      <sheetName val="BANRA"/>
      <sheetName val="MUAVAO"/>
      <sheetName val="XNT"/>
      <sheetName val="MA K HANG"/>
      <sheetName val="QD957"/>
      <sheetName val="may"/>
      <sheetName val="Vua"/>
      <sheetName val="DGBT"/>
      <sheetName val="CTVLNC"/>
      <sheetName val="BCDTK"/>
      <sheetName val="soktmay"/>
      <sheetName val="6. Muong"/>
      <sheetName val="TH-HG"/>
    </sheetNames>
    <sheetDataSet>
      <sheetData sheetId="0"/>
      <sheetData sheetId="1"/>
      <sheetData sheetId="2"/>
      <sheetData sheetId="3" refreshError="1">
        <row r="6">
          <cell r="B6" t="str">
            <v>Xi m¨ng PC 300</v>
          </cell>
          <cell r="C6" t="str">
            <v>kg</v>
          </cell>
          <cell r="D6">
            <v>155.5</v>
          </cell>
          <cell r="F6">
            <v>884</v>
          </cell>
        </row>
        <row r="7">
          <cell r="B7" t="str">
            <v>C¸t vµng</v>
          </cell>
          <cell r="C7" t="str">
            <v>m3</v>
          </cell>
          <cell r="D7">
            <v>0.435</v>
          </cell>
          <cell r="F7">
            <v>95000</v>
          </cell>
        </row>
        <row r="8">
          <cell r="B8" t="str">
            <v>§¸ d¨m 4 x 6</v>
          </cell>
          <cell r="C8" t="str">
            <v>m3</v>
          </cell>
          <cell r="D8">
            <v>0.747</v>
          </cell>
          <cell r="F8">
            <v>86222</v>
          </cell>
        </row>
        <row r="18">
          <cell r="B18" t="str">
            <v>Xi m¨ng PC 300</v>
          </cell>
          <cell r="C18" t="str">
            <v>kg</v>
          </cell>
          <cell r="D18">
            <v>254.5</v>
          </cell>
          <cell r="F18">
            <v>884</v>
          </cell>
        </row>
        <row r="19">
          <cell r="B19" t="str">
            <v>C¸t vµng</v>
          </cell>
          <cell r="C19" t="str">
            <v>m3</v>
          </cell>
          <cell r="D19">
            <v>0.45</v>
          </cell>
          <cell r="F19">
            <v>95000</v>
          </cell>
        </row>
        <row r="20">
          <cell r="B20" t="str">
            <v>§¸ d¨m 4 x 6</v>
          </cell>
          <cell r="C20" t="str">
            <v>m3</v>
          </cell>
          <cell r="D20">
            <v>0.88300000000000001</v>
          </cell>
          <cell r="F20">
            <v>99894</v>
          </cell>
        </row>
        <row r="21">
          <cell r="B21" t="str">
            <v>Gç cèp pha</v>
          </cell>
          <cell r="C21" t="str">
            <v>m3</v>
          </cell>
          <cell r="D21">
            <v>1.4999999999999999E-2</v>
          </cell>
          <cell r="F21">
            <v>1000000</v>
          </cell>
        </row>
        <row r="22">
          <cell r="B22" t="str">
            <v>§inh</v>
          </cell>
          <cell r="C22" t="str">
            <v>kg</v>
          </cell>
          <cell r="D22">
            <v>0.19</v>
          </cell>
          <cell r="F22">
            <v>7000</v>
          </cell>
        </row>
        <row r="23">
          <cell r="B23" t="str">
            <v>Tre chèng</v>
          </cell>
          <cell r="C23" t="str">
            <v>c©y</v>
          </cell>
          <cell r="D23">
            <v>0.63</v>
          </cell>
          <cell r="F23">
            <v>7500</v>
          </cell>
        </row>
        <row r="35">
          <cell r="B35" t="str">
            <v>Xi m¨ng PC 300( BØm s¬n)</v>
          </cell>
          <cell r="C35" t="str">
            <v>kg</v>
          </cell>
          <cell r="D35">
            <v>306</v>
          </cell>
          <cell r="F35">
            <v>884</v>
          </cell>
        </row>
        <row r="36">
          <cell r="B36" t="str">
            <v>C¸t vµng</v>
          </cell>
          <cell r="C36" t="str">
            <v>m3</v>
          </cell>
          <cell r="D36">
            <v>0.443</v>
          </cell>
          <cell r="F36">
            <v>95000</v>
          </cell>
        </row>
        <row r="37">
          <cell r="B37" t="str">
            <v>§¸ d¨m 4 x 2</v>
          </cell>
          <cell r="C37" t="str">
            <v>m3</v>
          </cell>
          <cell r="D37">
            <v>0.86899999999999999</v>
          </cell>
          <cell r="F37">
            <v>99894</v>
          </cell>
        </row>
        <row r="38">
          <cell r="B38" t="str">
            <v>Gç cèp pha</v>
          </cell>
          <cell r="C38" t="str">
            <v>m3</v>
          </cell>
          <cell r="D38">
            <v>0.01</v>
          </cell>
          <cell r="F38">
            <v>1000000</v>
          </cell>
        </row>
        <row r="39">
          <cell r="B39" t="str">
            <v>§inh</v>
          </cell>
          <cell r="C39" t="str">
            <v>kg</v>
          </cell>
          <cell r="D39">
            <v>0.95</v>
          </cell>
          <cell r="F39">
            <v>7000</v>
          </cell>
        </row>
      </sheetData>
      <sheetData sheetId="4"/>
      <sheetData sheetId="5"/>
      <sheetData sheetId="6"/>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eLang"/>
      <sheetName val="KLNaoVet"/>
      <sheetName val="KLXayLap"/>
      <sheetName val="TrietTinh"/>
      <sheetName val="Thong bao gia"/>
      <sheetName val="DTcodien"/>
      <sheetName val="DT1"/>
      <sheetName val="DT2"/>
      <sheetName val="DT3"/>
    </sheetNames>
    <sheetDataSet>
      <sheetData sheetId="0"/>
      <sheetData sheetId="1"/>
      <sheetData sheetId="2"/>
      <sheetData sheetId="3"/>
      <sheetData sheetId="4"/>
      <sheetData sheetId="5">
        <row r="4">
          <cell r="B4" t="str">
            <v xml:space="preserve"> - Xi m¨ng PC30</v>
          </cell>
          <cell r="C4" t="str">
            <v>kg</v>
          </cell>
          <cell r="D4">
            <v>670</v>
          </cell>
        </row>
        <row r="5">
          <cell r="B5" t="str">
            <v xml:space="preserve"> - C¸t vµng</v>
          </cell>
          <cell r="C5" t="str">
            <v>m3</v>
          </cell>
          <cell r="D5">
            <v>35000</v>
          </cell>
        </row>
        <row r="6">
          <cell r="B6" t="str">
            <v xml:space="preserve"> + C©y chèng:</v>
          </cell>
          <cell r="C6" t="str">
            <v>c©y</v>
          </cell>
          <cell r="D6">
            <v>18000</v>
          </cell>
        </row>
        <row r="7">
          <cell r="B7" t="str">
            <v xml:space="preserve"> + Gç v¸n:</v>
          </cell>
          <cell r="C7" t="str">
            <v>m3</v>
          </cell>
          <cell r="D7">
            <v>1300000</v>
          </cell>
        </row>
        <row r="8">
          <cell r="B8" t="str">
            <v xml:space="preserve"> +D©y buéc</v>
          </cell>
          <cell r="C8" t="str">
            <v>kg</v>
          </cell>
          <cell r="D8">
            <v>6500</v>
          </cell>
        </row>
        <row r="9">
          <cell r="B9" t="str">
            <v xml:space="preserve"> + §¸ héc</v>
          </cell>
          <cell r="C9" t="str">
            <v>m3</v>
          </cell>
          <cell r="D9">
            <v>51000</v>
          </cell>
        </row>
        <row r="10">
          <cell r="B10" t="str">
            <v xml:space="preserve"> + §¸ d¨m (4x6)</v>
          </cell>
          <cell r="C10" t="str">
            <v>m3</v>
          </cell>
          <cell r="D10">
            <v>54000</v>
          </cell>
        </row>
        <row r="11">
          <cell r="B11" t="str">
            <v xml:space="preserve"> + §¸ d¨m (2x4)</v>
          </cell>
          <cell r="C11" t="str">
            <v>m3</v>
          </cell>
          <cell r="D11">
            <v>70000</v>
          </cell>
        </row>
        <row r="12">
          <cell r="B12" t="str">
            <v xml:space="preserve">  + §inh</v>
          </cell>
          <cell r="C12" t="str">
            <v>kg</v>
          </cell>
          <cell r="D12">
            <v>6500</v>
          </cell>
        </row>
        <row r="13">
          <cell r="B13" t="str">
            <v xml:space="preserve"> - §¸ d¨m (1x2)</v>
          </cell>
          <cell r="C13" t="str">
            <v>m3</v>
          </cell>
          <cell r="D13">
            <v>76000</v>
          </cell>
        </row>
        <row r="14">
          <cell r="B14" t="str">
            <v xml:space="preserve"> - §¸ d¨m (0.5x1)</v>
          </cell>
          <cell r="C14" t="str">
            <v>m3</v>
          </cell>
          <cell r="D14">
            <v>74000</v>
          </cell>
        </row>
        <row r="15">
          <cell r="B15" t="str">
            <v xml:space="preserve"> - Bi tum</v>
          </cell>
          <cell r="C15" t="str">
            <v>kg</v>
          </cell>
          <cell r="D15">
            <v>3350</v>
          </cell>
        </row>
        <row r="16">
          <cell r="B16" t="str">
            <v xml:space="preserve"> - Cñi</v>
          </cell>
          <cell r="C16" t="str">
            <v>kg</v>
          </cell>
          <cell r="D16">
            <v>400</v>
          </cell>
        </row>
        <row r="17">
          <cell r="B17" t="str">
            <v xml:space="preserve"> - §¸ d¨m tiªu chuÈn</v>
          </cell>
          <cell r="C17" t="str">
            <v>m3</v>
          </cell>
          <cell r="D17">
            <v>65000</v>
          </cell>
        </row>
        <row r="18">
          <cell r="B18" t="str">
            <v xml:space="preserve"> - ThÐp trßn</v>
          </cell>
          <cell r="C18" t="str">
            <v>kg</v>
          </cell>
          <cell r="D18">
            <v>4500</v>
          </cell>
        </row>
        <row r="19">
          <cell r="B19" t="str">
            <v xml:space="preserve"> - D©y thÐp</v>
          </cell>
          <cell r="C19" t="str">
            <v>kg</v>
          </cell>
          <cell r="D19">
            <v>6500</v>
          </cell>
        </row>
        <row r="20">
          <cell r="B20" t="str">
            <v xml:space="preserve">  + Cäc</v>
          </cell>
          <cell r="C20" t="str">
            <v>m</v>
          </cell>
          <cell r="D20">
            <v>1300</v>
          </cell>
        </row>
      </sheetData>
      <sheetData sheetId="6"/>
      <sheetData sheetId="7"/>
      <sheetData sheetId="8"/>
      <sheetData sheetId="9"/>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tra"/>
      <sheetName val="btraR,f"/>
      <sheetName val="btra-ABD"/>
      <sheetName val="NSL1"/>
      <sheetName val="nenmong"/>
      <sheetName val="KQ"/>
      <sheetName val="luu y"/>
      <sheetName val="nenlt"/>
      <sheetName val="SCT(CDDN)"/>
      <sheetName val="SCT(CTCL VUONG)"/>
      <sheetName val="SCT(CTCL ONG)"/>
      <sheetName val="SCT(SPT) nhoi"/>
      <sheetName val="SCT(SPT)"/>
      <sheetName val="PPMM"/>
      <sheetName val="THU DONG"/>
      <sheetName val="SLCV"/>
      <sheetName val="NUT"/>
      <sheetName val="R"/>
      <sheetName val="Macro1"/>
      <sheetName val="nldaucoc"/>
      <sheetName val="tinhkngv"/>
      <sheetName val="tinhkngu"/>
      <sheetName val="tinhkdocv"/>
      <sheetName val="tinhkdocu"/>
      <sheetName val="cachtinh"/>
      <sheetName val="ghpt "/>
      <sheetName val="Kiem-Toan"/>
    </sheetNames>
    <sheetDataSet>
      <sheetData sheetId="0" refreshError="1">
        <row r="49">
          <cell r="D49">
            <v>4</v>
          </cell>
        </row>
        <row r="50">
          <cell r="D50">
            <v>5</v>
          </cell>
        </row>
        <row r="51">
          <cell r="D51">
            <v>7</v>
          </cell>
        </row>
        <row r="52">
          <cell r="D52">
            <v>10</v>
          </cell>
        </row>
        <row r="53">
          <cell r="D53">
            <v>15</v>
          </cell>
        </row>
        <row r="54">
          <cell r="D54">
            <v>20</v>
          </cell>
        </row>
        <row r="55">
          <cell r="D55">
            <v>25</v>
          </cell>
        </row>
        <row r="56">
          <cell r="D56">
            <v>30</v>
          </cell>
        </row>
        <row r="57">
          <cell r="D57">
            <v>35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xt"/>
      <sheetName val="nxtTH"/>
      <sheetName val="BKCTTH10"/>
      <sheetName val="BKCTTH11"/>
      <sheetName val="BKCTTH12"/>
      <sheetName val="MTK"/>
      <sheetName val="SO CAI"/>
      <sheetName val="SO CAI 11"/>
      <sheetName val="SO CAI 12"/>
      <sheetName val="LUONG"/>
      <sheetName val="congthang"/>
      <sheetName val="cong tuan"/>
      <sheetName val="HDKT"/>
      <sheetName val=" TOKHAI12"/>
      <sheetName val="CDPS"/>
      <sheetName val="CDPSINH (2)"/>
      <sheetName val=" TOKHAI6"/>
      <sheetName val=" TOKHAI10"/>
      <sheetName val=" TOKHAIBS11 "/>
      <sheetName val=" TOKHAIBS12"/>
      <sheetName val="MUAVAO"/>
      <sheetName val="BKCTTH"/>
      <sheetName val="khautru"/>
      <sheetName val="L-C (2)"/>
      <sheetName val="L-C"/>
      <sheetName val="HANGHOA"/>
      <sheetName val="GIATHANH"/>
      <sheetName val="THUYETMINH"/>
      <sheetName val="CDPSINH"/>
      <sheetName val="analysis"/>
      <sheetName val="SO CAI9"/>
      <sheetName val="SO CAI10"/>
      <sheetName val="CDKT 10"/>
      <sheetName val="CDKT 11"/>
      <sheetName val="CDKT12"/>
      <sheetName val="KQKD"/>
    </sheetNames>
    <sheetDataSet>
      <sheetData sheetId="0" refreshError="1"/>
      <sheetData sheetId="1" refreshError="1"/>
      <sheetData sheetId="2" refreshError="1">
        <row r="9">
          <cell r="F9">
            <v>111</v>
          </cell>
          <cell r="G9">
            <v>225500</v>
          </cell>
          <cell r="H9">
            <v>225500</v>
          </cell>
        </row>
        <row r="10">
          <cell r="F10">
            <v>111</v>
          </cell>
          <cell r="G10">
            <v>22560</v>
          </cell>
          <cell r="H10">
            <v>22560</v>
          </cell>
        </row>
        <row r="11">
          <cell r="F11">
            <v>111</v>
          </cell>
          <cell r="G11">
            <v>236000</v>
          </cell>
          <cell r="H11">
            <v>236000</v>
          </cell>
        </row>
        <row r="12">
          <cell r="F12">
            <v>111</v>
          </cell>
          <cell r="G12">
            <v>23600</v>
          </cell>
          <cell r="H12">
            <v>23600</v>
          </cell>
        </row>
        <row r="13">
          <cell r="F13">
            <v>111</v>
          </cell>
          <cell r="G13">
            <v>19060000</v>
          </cell>
          <cell r="H13">
            <v>19060000</v>
          </cell>
        </row>
        <row r="14">
          <cell r="F14">
            <v>111</v>
          </cell>
          <cell r="G14">
            <v>953000</v>
          </cell>
          <cell r="H14">
            <v>953000</v>
          </cell>
        </row>
        <row r="15">
          <cell r="F15">
            <v>111</v>
          </cell>
          <cell r="G15">
            <v>46000000</v>
          </cell>
          <cell r="H15">
            <v>46000000</v>
          </cell>
        </row>
        <row r="16">
          <cell r="F16">
            <v>111</v>
          </cell>
          <cell r="G16">
            <v>2300000</v>
          </cell>
          <cell r="H16">
            <v>2300000</v>
          </cell>
        </row>
        <row r="17">
          <cell r="F17">
            <v>331</v>
          </cell>
          <cell r="G17">
            <v>14332059</v>
          </cell>
          <cell r="H17">
            <v>14332059</v>
          </cell>
        </row>
        <row r="18">
          <cell r="F18">
            <v>331</v>
          </cell>
          <cell r="G18">
            <v>716603</v>
          </cell>
          <cell r="H18">
            <v>716603</v>
          </cell>
        </row>
        <row r="19">
          <cell r="F19">
            <v>331</v>
          </cell>
          <cell r="G19">
            <v>14655778</v>
          </cell>
          <cell r="H19">
            <v>14655778</v>
          </cell>
        </row>
        <row r="20">
          <cell r="F20">
            <v>331</v>
          </cell>
          <cell r="G20">
            <v>732789</v>
          </cell>
          <cell r="H20">
            <v>732789</v>
          </cell>
        </row>
        <row r="21">
          <cell r="F21">
            <v>111</v>
          </cell>
          <cell r="G21">
            <v>101490985</v>
          </cell>
          <cell r="H21">
            <v>101490985</v>
          </cell>
        </row>
        <row r="22">
          <cell r="F22">
            <v>111</v>
          </cell>
          <cell r="G22">
            <v>5074549</v>
          </cell>
          <cell r="H22">
            <v>5074549</v>
          </cell>
        </row>
        <row r="23">
          <cell r="F23">
            <v>111</v>
          </cell>
          <cell r="G23">
            <v>17764236</v>
          </cell>
          <cell r="H23">
            <v>17764236</v>
          </cell>
        </row>
        <row r="24">
          <cell r="F24">
            <v>111</v>
          </cell>
          <cell r="G24">
            <v>888212</v>
          </cell>
          <cell r="H24">
            <v>888212</v>
          </cell>
        </row>
        <row r="25">
          <cell r="F25">
            <v>133</v>
          </cell>
          <cell r="G25">
            <v>-3253000</v>
          </cell>
          <cell r="H25">
            <v>-3253000</v>
          </cell>
        </row>
        <row r="26">
          <cell r="F26">
            <v>133</v>
          </cell>
          <cell r="H26">
            <v>0</v>
          </cell>
        </row>
        <row r="27">
          <cell r="F27">
            <v>152</v>
          </cell>
          <cell r="G27">
            <v>19060000</v>
          </cell>
          <cell r="H27">
            <v>19060000</v>
          </cell>
        </row>
        <row r="28">
          <cell r="F28">
            <v>152</v>
          </cell>
          <cell r="H28">
            <v>0</v>
          </cell>
        </row>
        <row r="29">
          <cell r="F29">
            <v>241</v>
          </cell>
          <cell r="H29">
            <v>0</v>
          </cell>
        </row>
        <row r="30">
          <cell r="F30">
            <v>627</v>
          </cell>
          <cell r="G30">
            <v>46000000</v>
          </cell>
          <cell r="H30">
            <v>46000000</v>
          </cell>
        </row>
        <row r="31">
          <cell r="F31">
            <v>622</v>
          </cell>
          <cell r="H31">
            <v>0</v>
          </cell>
        </row>
        <row r="32">
          <cell r="F32">
            <v>154</v>
          </cell>
          <cell r="H32">
            <v>0</v>
          </cell>
        </row>
        <row r="33">
          <cell r="F33">
            <v>155</v>
          </cell>
          <cell r="H33">
            <v>0</v>
          </cell>
        </row>
        <row r="34">
          <cell r="F34">
            <v>911</v>
          </cell>
          <cell r="H34">
            <v>0</v>
          </cell>
        </row>
        <row r="35">
          <cell r="F35">
            <v>632</v>
          </cell>
          <cell r="H35">
            <v>0</v>
          </cell>
        </row>
        <row r="36">
          <cell r="F36">
            <v>641</v>
          </cell>
          <cell r="H36">
            <v>0</v>
          </cell>
        </row>
        <row r="37">
          <cell r="F37">
            <v>642</v>
          </cell>
          <cell r="G37">
            <v>461500</v>
          </cell>
          <cell r="H37">
            <v>461500</v>
          </cell>
        </row>
        <row r="38">
          <cell r="F38">
            <v>421</v>
          </cell>
          <cell r="H38">
            <v>0</v>
          </cell>
        </row>
        <row r="39">
          <cell r="H39">
            <v>0</v>
          </cell>
        </row>
        <row r="40">
          <cell r="H40">
            <v>0</v>
          </cell>
        </row>
        <row r="41">
          <cell r="H41">
            <v>0</v>
          </cell>
        </row>
        <row r="42">
          <cell r="H42">
            <v>0</v>
          </cell>
        </row>
        <row r="43">
          <cell r="H43">
            <v>0</v>
          </cell>
        </row>
        <row r="44">
          <cell r="H44">
            <v>0</v>
          </cell>
        </row>
        <row r="45">
          <cell r="H45">
            <v>0</v>
          </cell>
        </row>
        <row r="46">
          <cell r="H46">
            <v>0</v>
          </cell>
        </row>
        <row r="47">
          <cell r="H47">
            <v>0</v>
          </cell>
        </row>
        <row r="48">
          <cell r="H48">
            <v>0</v>
          </cell>
        </row>
        <row r="49">
          <cell r="H49">
            <v>0</v>
          </cell>
        </row>
        <row r="50">
          <cell r="H50">
            <v>0</v>
          </cell>
        </row>
        <row r="51">
          <cell r="H51">
            <v>0</v>
          </cell>
        </row>
        <row r="52">
          <cell r="H52">
            <v>0</v>
          </cell>
        </row>
        <row r="53">
          <cell r="H53">
            <v>0</v>
          </cell>
        </row>
        <row r="54">
          <cell r="H54">
            <v>0</v>
          </cell>
        </row>
        <row r="55">
          <cell r="H55">
            <v>0</v>
          </cell>
        </row>
        <row r="56">
          <cell r="H56">
            <v>0</v>
          </cell>
        </row>
        <row r="57">
          <cell r="H57">
            <v>0</v>
          </cell>
        </row>
        <row r="58">
          <cell r="H58">
            <v>0</v>
          </cell>
        </row>
        <row r="59">
          <cell r="H59">
            <v>0</v>
          </cell>
        </row>
        <row r="60">
          <cell r="H60">
            <v>0</v>
          </cell>
        </row>
        <row r="61">
          <cell r="H61">
            <v>0</v>
          </cell>
        </row>
        <row r="62">
          <cell r="H62">
            <v>0</v>
          </cell>
        </row>
        <row r="63">
          <cell r="H63">
            <v>0</v>
          </cell>
        </row>
        <row r="64">
          <cell r="H64">
            <v>0</v>
          </cell>
        </row>
        <row r="65">
          <cell r="H65">
            <v>0</v>
          </cell>
        </row>
        <row r="66">
          <cell r="H66">
            <v>0</v>
          </cell>
        </row>
        <row r="67">
          <cell r="H67">
            <v>0</v>
          </cell>
        </row>
        <row r="68">
          <cell r="H68">
            <v>0</v>
          </cell>
        </row>
        <row r="69">
          <cell r="H69">
            <v>0</v>
          </cell>
        </row>
        <row r="70">
          <cell r="H70">
            <v>0</v>
          </cell>
        </row>
        <row r="71">
          <cell r="H71">
            <v>0</v>
          </cell>
        </row>
        <row r="72">
          <cell r="H72">
            <v>0</v>
          </cell>
        </row>
        <row r="73">
          <cell r="H73">
            <v>0</v>
          </cell>
        </row>
        <row r="74">
          <cell r="H74">
            <v>0</v>
          </cell>
        </row>
        <row r="75">
          <cell r="H75">
            <v>0</v>
          </cell>
        </row>
        <row r="76">
          <cell r="H76">
            <v>0</v>
          </cell>
        </row>
        <row r="77">
          <cell r="H77">
            <v>0</v>
          </cell>
        </row>
        <row r="78">
          <cell r="H78">
            <v>0</v>
          </cell>
        </row>
        <row r="79">
          <cell r="H79">
            <v>0</v>
          </cell>
        </row>
        <row r="80">
          <cell r="H80">
            <v>0</v>
          </cell>
        </row>
        <row r="81">
          <cell r="H81">
            <v>0</v>
          </cell>
        </row>
        <row r="82">
          <cell r="H82">
            <v>0</v>
          </cell>
        </row>
        <row r="83">
          <cell r="H83">
            <v>0</v>
          </cell>
        </row>
        <row r="84">
          <cell r="H84">
            <v>0</v>
          </cell>
        </row>
        <row r="85">
          <cell r="H85">
            <v>0</v>
          </cell>
        </row>
        <row r="86">
          <cell r="H86">
            <v>0</v>
          </cell>
        </row>
        <row r="87">
          <cell r="H87">
            <v>0</v>
          </cell>
        </row>
        <row r="88">
          <cell r="H88">
            <v>0</v>
          </cell>
        </row>
        <row r="89">
          <cell r="H89">
            <v>0</v>
          </cell>
        </row>
        <row r="90">
          <cell r="H90">
            <v>0</v>
          </cell>
        </row>
        <row r="91">
          <cell r="H91">
            <v>0</v>
          </cell>
        </row>
        <row r="92">
          <cell r="H92">
            <v>0</v>
          </cell>
        </row>
        <row r="93">
          <cell r="H93">
            <v>0</v>
          </cell>
        </row>
        <row r="94">
          <cell r="H94">
            <v>0</v>
          </cell>
        </row>
        <row r="95">
          <cell r="H95">
            <v>0</v>
          </cell>
        </row>
        <row r="96">
          <cell r="H96">
            <v>0</v>
          </cell>
        </row>
        <row r="97">
          <cell r="H97">
            <v>0</v>
          </cell>
        </row>
        <row r="98">
          <cell r="H98">
            <v>0</v>
          </cell>
        </row>
        <row r="99">
          <cell r="H99">
            <v>0</v>
          </cell>
        </row>
        <row r="100">
          <cell r="H100">
            <v>0</v>
          </cell>
        </row>
        <row r="101">
          <cell r="H101">
            <v>0</v>
          </cell>
        </row>
        <row r="102">
          <cell r="H102">
            <v>0</v>
          </cell>
        </row>
        <row r="103">
          <cell r="H103">
            <v>0</v>
          </cell>
        </row>
        <row r="104">
          <cell r="H104">
            <v>0</v>
          </cell>
        </row>
        <row r="105">
          <cell r="H105">
            <v>0</v>
          </cell>
        </row>
        <row r="106">
          <cell r="H106">
            <v>0</v>
          </cell>
        </row>
        <row r="107">
          <cell r="H107">
            <v>0</v>
          </cell>
        </row>
        <row r="108">
          <cell r="H108">
            <v>0</v>
          </cell>
        </row>
        <row r="109">
          <cell r="H109">
            <v>0</v>
          </cell>
        </row>
        <row r="110">
          <cell r="H110">
            <v>0</v>
          </cell>
        </row>
        <row r="111">
          <cell r="H111">
            <v>0</v>
          </cell>
        </row>
        <row r="112">
          <cell r="H112">
            <v>0</v>
          </cell>
        </row>
        <row r="113">
          <cell r="H113">
            <v>0</v>
          </cell>
        </row>
        <row r="114">
          <cell r="H114">
            <v>0</v>
          </cell>
        </row>
        <row r="115">
          <cell r="H115">
            <v>0</v>
          </cell>
        </row>
        <row r="116">
          <cell r="H116">
            <v>0</v>
          </cell>
        </row>
        <row r="117">
          <cell r="H117">
            <v>0</v>
          </cell>
        </row>
        <row r="118">
          <cell r="H118">
            <v>0</v>
          </cell>
        </row>
        <row r="119">
          <cell r="H119">
            <v>0</v>
          </cell>
        </row>
        <row r="120">
          <cell r="H120">
            <v>0</v>
          </cell>
        </row>
        <row r="121">
          <cell r="H121">
            <v>0</v>
          </cell>
        </row>
        <row r="122">
          <cell r="H122">
            <v>0</v>
          </cell>
        </row>
        <row r="123">
          <cell r="H123">
            <v>0</v>
          </cell>
        </row>
        <row r="124">
          <cell r="H124">
            <v>0</v>
          </cell>
        </row>
        <row r="125">
          <cell r="H125">
            <v>0</v>
          </cell>
        </row>
        <row r="126">
          <cell r="H126">
            <v>0</v>
          </cell>
        </row>
        <row r="127">
          <cell r="H127">
            <v>0</v>
          </cell>
        </row>
        <row r="128">
          <cell r="H128">
            <v>0</v>
          </cell>
        </row>
        <row r="129">
          <cell r="H129">
            <v>0</v>
          </cell>
        </row>
        <row r="130">
          <cell r="H130">
            <v>0</v>
          </cell>
        </row>
        <row r="131">
          <cell r="H131">
            <v>0</v>
          </cell>
        </row>
        <row r="132">
          <cell r="H132">
            <v>0</v>
          </cell>
        </row>
        <row r="133">
          <cell r="H133">
            <v>0</v>
          </cell>
        </row>
        <row r="134">
          <cell r="H134">
            <v>0</v>
          </cell>
        </row>
        <row r="135">
          <cell r="H135">
            <v>0</v>
          </cell>
        </row>
        <row r="136">
          <cell r="H136" t="str">
            <v xml:space="preserve">   </v>
          </cell>
        </row>
      </sheetData>
      <sheetData sheetId="3" refreshError="1"/>
      <sheetData sheetId="4" refreshError="1"/>
      <sheetData sheetId="5" refreshError="1"/>
      <sheetData sheetId="6" refreshError="1">
        <row r="4">
          <cell r="J4">
            <v>333</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THH"/>
      <sheetName val="Bia"/>
      <sheetName val="PBN"/>
      <sheetName val="NOILUC"/>
      <sheetName val="DuyetCD"/>
      <sheetName val="Vong+Moinoi"/>
      <sheetName val="Neo"/>
      <sheetName val="Ban"/>
      <sheetName val="Sheet9"/>
      <sheetName val="Sheet11"/>
      <sheetName val="Sheet12"/>
      <sheetName val="Sheet13"/>
      <sheetName val="Sheet14"/>
      <sheetName val="Sheet15"/>
      <sheetName val="Sheet16"/>
      <sheetName val="Module1"/>
      <sheetName val="gVL"/>
    </sheetNames>
    <sheetDataSet>
      <sheetData sheetId="0" refreshError="1">
        <row r="32">
          <cell r="H32">
            <v>0.25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nghop"/>
    </sheetNames>
    <sheetDataSet>
      <sheetData sheetId="0"/>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DZ 680"/>
      <sheetName val="TTDZ 679"/>
      <sheetName val="TTDZ 674-lk"/>
      <sheetName val="LoaiDay"/>
      <sheetName val="tonghop"/>
      <sheetName val="TTDZ 676-683"/>
      <sheetName val="TTDZ 678"/>
      <sheetName val="TTDZ 370"/>
      <sheetName val="XL4Poppy"/>
      <sheetName val="cot_xa"/>
      <sheetName val="Mong"/>
      <sheetName val="dtct cong"/>
      <sheetName val="Tra_bang"/>
      <sheetName val="GVL-NC-M"/>
      <sheetName val="기기리스트"/>
      <sheetName val="TDTKP"/>
      <sheetName val="DK-KH"/>
      <sheetName val="GiaVL"/>
      <sheetName val="?????"/>
      <sheetName val="CPTNo"/>
      <sheetName val="Loading"/>
      <sheetName val="Check C"/>
      <sheetName val="_____"/>
      <sheetName val="tra-vat-lieu (duyet)"/>
      <sheetName val="dtct cau"/>
      <sheetName val="VL,NC"/>
      <sheetName val="_x0000__x0000__x0000__x0000__x0000__x0000__x0000__x0000_"/>
      <sheetName val="Coc 32 m(Cho mo)"/>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ia vat tu"/>
      <sheetName val="SUMMARY"/>
      <sheetName val="explanation"/>
      <sheetName val="1"/>
      <sheetName val="SUM(3)"/>
      <sheetName val="3F"/>
      <sheetName val="3G"/>
      <sheetName val="3H"/>
      <sheetName val="3I"/>
      <sheetName val="3J"/>
      <sheetName val="3K"/>
      <sheetName val="3L"/>
      <sheetName val="3M"/>
      <sheetName val="3N"/>
      <sheetName val="3O"/>
      <sheetName val="3P"/>
      <sheetName val="3Q"/>
      <sheetName val="4C&amp;4D"/>
      <sheetName val="Vat tu"/>
      <sheetName val="3Y"/>
      <sheetName val="CT35"/>
      <sheetName val="Gia_vat_tu"/>
      <sheetName val="chiet tinh"/>
      <sheetName val="Sheet1"/>
      <sheetName val="TT-35KV+TBA"/>
      <sheetName val=""/>
      <sheetName val="DGchitiet "/>
      <sheetName val="MTC+NC"/>
      <sheetName val="Gia_vat_tu1"/>
      <sheetName val="Vat_tu"/>
      <sheetName val="chiet_tinh"/>
      <sheetName val="Gia_vat_tu2"/>
      <sheetName val="Gia_vat_tu3"/>
      <sheetName val="Gia_vat_tu4"/>
      <sheetName val="LEGEND"/>
      <sheetName val="Cau tao cot dai"/>
      <sheetName val="DG"/>
      <sheetName val="TTDZ 679"/>
    </sheetNames>
    <sheetDataSet>
      <sheetData sheetId="0" refreshError="1">
        <row r="45">
          <cell r="E45">
            <v>450000</v>
          </cell>
        </row>
        <row r="47">
          <cell r="E47">
            <v>575000</v>
          </cell>
        </row>
        <row r="52">
          <cell r="E52">
            <v>60000</v>
          </cell>
        </row>
        <row r="53">
          <cell r="E53">
            <v>135000</v>
          </cell>
        </row>
        <row r="55">
          <cell r="E55">
            <v>3500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uong 06"/>
      <sheetName val="25-3"/>
      <sheetName val="30-4"/>
      <sheetName val="Luong VP"/>
      <sheetName val="Nghi mat2004"/>
      <sheetName val="Thuong 06 (Khong ngan han) (2)"/>
      <sheetName val="Thuong 06 (Khong ngan han)"/>
      <sheetName val="XL4Popp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9">
          <cell r="C9" t="b">
            <v>1</v>
          </cell>
        </row>
        <row r="31">
          <cell r="C31" t="b">
            <v>1</v>
          </cell>
        </row>
      </sheetData>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BLE"/>
      <sheetName val="MTO REV.0"/>
      <sheetName val="VENDOR-QUOTES"/>
      <sheetName val="SUM REV.0"/>
      <sheetName val="SUM-BQ"/>
      <sheetName val="BUILDING ELE."/>
      <sheetName val="PAINTING"/>
      <sheetName val="CATHODIC PROTECTION"/>
      <sheetName val="PAGE-PARTY"/>
      <sheetName val="CCTV"/>
      <sheetName val="WEATHER PROOF LTG. &amp; ROD LTG."/>
      <sheetName val="PVC CONDUIT"/>
      <sheetName val="BOX"/>
      <sheetName val="CABLE TRAY"/>
      <sheetName val="TERMINAL KIT"/>
      <sheetName val="EXP-PROOF EQUIPMENT"/>
      <sheetName val="COVE-PAGE"/>
      <sheetName val="MTO REV_0"/>
    </sheetNames>
    <sheetDataSet>
      <sheetData sheetId="0" refreshError="1"/>
      <sheetData sheetId="1" refreshError="1">
        <row r="1">
          <cell r="A1" t="str">
            <v>PRICE BREAKDOWN FOR ELECTRICAL INSTALLATION WORK</v>
          </cell>
          <cell r="G1" t="str">
            <v xml:space="preserve"> </v>
          </cell>
          <cell r="K1" t="str">
            <v xml:space="preserve"> </v>
          </cell>
        </row>
        <row r="2">
          <cell r="B2" t="str">
            <v>東鼎  LNG TERMINAL</v>
          </cell>
          <cell r="G2" t="str">
            <v xml:space="preserve"> </v>
          </cell>
          <cell r="I2" t="str">
            <v>CTCI Q. NO. : 99Q3299</v>
          </cell>
          <cell r="P2" t="str">
            <v>CTCI Q. NO. : 99Q3299</v>
          </cell>
        </row>
        <row r="3">
          <cell r="B3" t="str">
            <v>LOCATION: 桃園 觀塘工業區</v>
          </cell>
        </row>
        <row r="5">
          <cell r="E5" t="str">
            <v xml:space="preserve">                  TO SITE</v>
          </cell>
          <cell r="G5" t="str">
            <v xml:space="preserve">                  TO SITE</v>
          </cell>
          <cell r="K5" t="str">
            <v xml:space="preserve">                  TO SITE</v>
          </cell>
          <cell r="M5" t="str">
            <v xml:space="preserve">                  TO SITE</v>
          </cell>
        </row>
        <row r="6">
          <cell r="E6" t="str">
            <v xml:space="preserve"> ON SHORE MAT'L (NET) NT$</v>
          </cell>
          <cell r="G6" t="str">
            <v xml:space="preserve"> OFF SHORE MAT'L (NET) US$</v>
          </cell>
          <cell r="I6" t="str">
            <v xml:space="preserve">          LABOR MH (NET) </v>
          </cell>
          <cell r="K6" t="str">
            <v xml:space="preserve">     ON SHORE MAT'L NT$</v>
          </cell>
          <cell r="M6" t="str">
            <v xml:space="preserve">   OFF SHORE MAT'L US$</v>
          </cell>
          <cell r="O6" t="str">
            <v xml:space="preserve">        LABOR PRICE NT$</v>
          </cell>
          <cell r="Q6" t="str">
            <v>REMARK</v>
          </cell>
        </row>
        <row r="7">
          <cell r="A7" t="str">
            <v>NO.</v>
          </cell>
          <cell r="B7" t="str">
            <v>DESCRIPTION</v>
          </cell>
          <cell r="C7" t="str">
            <v>Q'TY</v>
          </cell>
          <cell r="D7" t="str">
            <v>UNIT</v>
          </cell>
          <cell r="E7" t="str">
            <v>U/P</v>
          </cell>
          <cell r="F7" t="str">
            <v>TOTAL</v>
          </cell>
          <cell r="G7" t="str">
            <v>U/P</v>
          </cell>
          <cell r="H7" t="str">
            <v>TOTAL</v>
          </cell>
          <cell r="I7" t="str">
            <v>U/P</v>
          </cell>
          <cell r="J7" t="str">
            <v>TOTAL</v>
          </cell>
          <cell r="K7" t="str">
            <v>U/P</v>
          </cell>
          <cell r="L7" t="str">
            <v>TOTAL</v>
          </cell>
          <cell r="M7" t="str">
            <v>U/P</v>
          </cell>
          <cell r="N7" t="str">
            <v>TOTAL</v>
          </cell>
          <cell r="O7" t="str">
            <v>U/P</v>
          </cell>
          <cell r="P7" t="str">
            <v>TOTAL</v>
          </cell>
        </row>
        <row r="9">
          <cell r="A9" t="str">
            <v>ALT-1</v>
          </cell>
          <cell r="B9" t="str">
            <v xml:space="preserve">         PRICE SUMMARY</v>
          </cell>
        </row>
        <row r="11">
          <cell r="A11" t="str">
            <v xml:space="preserve">  A.</v>
          </cell>
          <cell r="B11" t="str">
            <v xml:space="preserve"> POWER EQUIPMENT </v>
          </cell>
          <cell r="C11">
            <v>1</v>
          </cell>
          <cell r="D11" t="str">
            <v>LOT</v>
          </cell>
          <cell r="E11">
            <v>138612100</v>
          </cell>
          <cell r="F11">
            <v>138612100</v>
          </cell>
          <cell r="H11">
            <v>0</v>
          </cell>
          <cell r="I11">
            <v>13764</v>
          </cell>
          <cell r="J11">
            <v>13764</v>
          </cell>
          <cell r="K11">
            <v>138612100</v>
          </cell>
          <cell r="L11">
            <v>138612100</v>
          </cell>
          <cell r="M11">
            <v>0</v>
          </cell>
          <cell r="N11">
            <v>0</v>
          </cell>
          <cell r="O11">
            <v>6155030</v>
          </cell>
          <cell r="P11">
            <v>6155030</v>
          </cell>
        </row>
        <row r="12">
          <cell r="F12">
            <v>0</v>
          </cell>
          <cell r="J12">
            <v>0</v>
          </cell>
          <cell r="L12">
            <v>0</v>
          </cell>
          <cell r="P12">
            <v>0</v>
          </cell>
        </row>
        <row r="13">
          <cell r="A13" t="str">
            <v xml:space="preserve">  B.</v>
          </cell>
          <cell r="B13" t="str">
            <v xml:space="preserve"> POWER DISTRIBUTION SYSTEM</v>
          </cell>
          <cell r="C13">
            <v>130730</v>
          </cell>
          <cell r="D13" t="str">
            <v>M</v>
          </cell>
          <cell r="E13">
            <v>178.00177465004208</v>
          </cell>
          <cell r="F13">
            <v>23270172</v>
          </cell>
          <cell r="H13">
            <v>0</v>
          </cell>
          <cell r="I13">
            <v>0.25310181289681022</v>
          </cell>
          <cell r="J13">
            <v>33088</v>
          </cell>
          <cell r="K13">
            <v>178.00177465004208</v>
          </cell>
          <cell r="L13">
            <v>23270172</v>
          </cell>
          <cell r="M13">
            <v>0</v>
          </cell>
          <cell r="N13">
            <v>0</v>
          </cell>
          <cell r="O13">
            <v>70.851243019964812</v>
          </cell>
          <cell r="P13">
            <v>9262383</v>
          </cell>
        </row>
        <row r="14">
          <cell r="F14">
            <v>0</v>
          </cell>
          <cell r="H14">
            <v>0</v>
          </cell>
          <cell r="J14">
            <v>0</v>
          </cell>
          <cell r="K14">
            <v>0</v>
          </cell>
          <cell r="L14">
            <v>0</v>
          </cell>
          <cell r="M14">
            <v>0</v>
          </cell>
          <cell r="N14">
            <v>0</v>
          </cell>
          <cell r="O14">
            <v>0</v>
          </cell>
          <cell r="P14">
            <v>0</v>
          </cell>
        </row>
        <row r="15">
          <cell r="A15" t="str">
            <v xml:space="preserve">  C.</v>
          </cell>
          <cell r="B15" t="str">
            <v xml:space="preserve"> LIGHTING SYSTEM</v>
          </cell>
          <cell r="C15">
            <v>508</v>
          </cell>
          <cell r="D15" t="str">
            <v>SET</v>
          </cell>
          <cell r="E15">
            <v>18871.641732283464</v>
          </cell>
          <cell r="F15">
            <v>9586794</v>
          </cell>
          <cell r="H15">
            <v>0</v>
          </cell>
          <cell r="I15">
            <v>28.084645669291337</v>
          </cell>
          <cell r="J15">
            <v>14267</v>
          </cell>
          <cell r="K15">
            <v>18871.641732283464</v>
          </cell>
          <cell r="L15">
            <v>9586794</v>
          </cell>
          <cell r="M15">
            <v>0</v>
          </cell>
          <cell r="N15">
            <v>0</v>
          </cell>
          <cell r="O15">
            <v>8470.6830708661419</v>
          </cell>
          <cell r="P15">
            <v>4303107</v>
          </cell>
        </row>
        <row r="16">
          <cell r="F16">
            <v>0</v>
          </cell>
          <cell r="H16">
            <v>0</v>
          </cell>
          <cell r="J16">
            <v>0</v>
          </cell>
          <cell r="K16">
            <v>0</v>
          </cell>
          <cell r="L16">
            <v>0</v>
          </cell>
          <cell r="M16">
            <v>0</v>
          </cell>
          <cell r="N16">
            <v>0</v>
          </cell>
          <cell r="O16">
            <v>0</v>
          </cell>
          <cell r="P16">
            <v>0</v>
          </cell>
        </row>
        <row r="17">
          <cell r="A17" t="str">
            <v xml:space="preserve">  D.</v>
          </cell>
          <cell r="B17" t="str">
            <v xml:space="preserve"> GROUNDING &amp; LIGHTNING PROTECTION SYSTEM</v>
          </cell>
          <cell r="C17">
            <v>8620</v>
          </cell>
          <cell r="D17" t="str">
            <v>M</v>
          </cell>
          <cell r="E17">
            <v>104.6885150812065</v>
          </cell>
          <cell r="F17">
            <v>902415</v>
          </cell>
          <cell r="H17">
            <v>0</v>
          </cell>
          <cell r="I17">
            <v>0.40336426914153134</v>
          </cell>
          <cell r="J17">
            <v>3477</v>
          </cell>
          <cell r="K17">
            <v>104.6885150812065</v>
          </cell>
          <cell r="L17">
            <v>902415</v>
          </cell>
          <cell r="M17">
            <v>0</v>
          </cell>
          <cell r="N17">
            <v>0</v>
          </cell>
          <cell r="O17">
            <v>146.95568445475638</v>
          </cell>
          <cell r="P17">
            <v>1266758</v>
          </cell>
        </row>
        <row r="18">
          <cell r="F18">
            <v>0</v>
          </cell>
          <cell r="H18">
            <v>0</v>
          </cell>
          <cell r="J18">
            <v>0</v>
          </cell>
          <cell r="K18">
            <v>0</v>
          </cell>
          <cell r="L18">
            <v>0</v>
          </cell>
          <cell r="M18">
            <v>0</v>
          </cell>
          <cell r="N18">
            <v>0</v>
          </cell>
          <cell r="O18">
            <v>0</v>
          </cell>
          <cell r="P18">
            <v>0</v>
          </cell>
        </row>
        <row r="19">
          <cell r="A19" t="str">
            <v xml:space="preserve">  E.</v>
          </cell>
          <cell r="B19" t="str">
            <v xml:space="preserve"> TELEPHONE SYSTEM</v>
          </cell>
          <cell r="C19">
            <v>2250</v>
          </cell>
          <cell r="D19" t="str">
            <v>M</v>
          </cell>
          <cell r="E19">
            <v>219.19555555555556</v>
          </cell>
          <cell r="F19">
            <v>493190</v>
          </cell>
          <cell r="H19">
            <v>0</v>
          </cell>
          <cell r="I19">
            <v>0.20088888888888889</v>
          </cell>
          <cell r="J19">
            <v>452</v>
          </cell>
          <cell r="K19">
            <v>219.19555555555556</v>
          </cell>
          <cell r="L19">
            <v>493190</v>
          </cell>
          <cell r="M19">
            <v>0</v>
          </cell>
          <cell r="N19">
            <v>0</v>
          </cell>
          <cell r="O19">
            <v>56.222222222222221</v>
          </cell>
          <cell r="P19">
            <v>126500</v>
          </cell>
        </row>
        <row r="20">
          <cell r="F20">
            <v>0</v>
          </cell>
          <cell r="H20">
            <v>0</v>
          </cell>
          <cell r="J20">
            <v>0</v>
          </cell>
          <cell r="K20">
            <v>0</v>
          </cell>
          <cell r="L20">
            <v>0</v>
          </cell>
          <cell r="M20">
            <v>0</v>
          </cell>
          <cell r="N20">
            <v>0</v>
          </cell>
          <cell r="O20">
            <v>0</v>
          </cell>
          <cell r="P20">
            <v>0</v>
          </cell>
        </row>
        <row r="21">
          <cell r="A21" t="str">
            <v xml:space="preserve">  F.</v>
          </cell>
          <cell r="B21" t="str">
            <v xml:space="preserve"> PAGE/INTERCOMMUNICATION SYSTEM</v>
          </cell>
          <cell r="C21">
            <v>15</v>
          </cell>
          <cell r="D21" t="str">
            <v>SET</v>
          </cell>
          <cell r="E21">
            <v>67271.8</v>
          </cell>
          <cell r="F21">
            <v>1009077</v>
          </cell>
          <cell r="H21">
            <v>0</v>
          </cell>
          <cell r="I21">
            <v>87.266666666666666</v>
          </cell>
          <cell r="J21">
            <v>1309</v>
          </cell>
          <cell r="K21">
            <v>67271.8</v>
          </cell>
          <cell r="L21">
            <v>1009077</v>
          </cell>
          <cell r="M21">
            <v>0</v>
          </cell>
          <cell r="N21">
            <v>0</v>
          </cell>
          <cell r="O21">
            <v>24435.333333333332</v>
          </cell>
          <cell r="P21">
            <v>366530</v>
          </cell>
        </row>
        <row r="22">
          <cell r="F22">
            <v>0</v>
          </cell>
          <cell r="H22">
            <v>0</v>
          </cell>
          <cell r="J22">
            <v>0</v>
          </cell>
          <cell r="K22">
            <v>0</v>
          </cell>
          <cell r="L22">
            <v>0</v>
          </cell>
          <cell r="M22">
            <v>0</v>
          </cell>
          <cell r="N22">
            <v>0</v>
          </cell>
          <cell r="O22">
            <v>0</v>
          </cell>
          <cell r="P22">
            <v>0</v>
          </cell>
        </row>
        <row r="23">
          <cell r="A23" t="str">
            <v xml:space="preserve">  G.</v>
          </cell>
          <cell r="B23" t="str">
            <v xml:space="preserve"> CCTV SYSTEM</v>
          </cell>
          <cell r="C23">
            <v>6</v>
          </cell>
          <cell r="D23" t="str">
            <v>SET</v>
          </cell>
          <cell r="E23">
            <v>291143.16666666669</v>
          </cell>
          <cell r="F23">
            <v>1746859</v>
          </cell>
          <cell r="H23">
            <v>0</v>
          </cell>
          <cell r="I23">
            <v>221</v>
          </cell>
          <cell r="J23">
            <v>1326</v>
          </cell>
          <cell r="K23">
            <v>291143.16666666669</v>
          </cell>
          <cell r="L23">
            <v>1746859</v>
          </cell>
          <cell r="M23">
            <v>0</v>
          </cell>
          <cell r="N23">
            <v>0</v>
          </cell>
          <cell r="O23">
            <v>61933.5</v>
          </cell>
          <cell r="P23">
            <v>371601</v>
          </cell>
        </row>
        <row r="24">
          <cell r="F24">
            <v>0</v>
          </cell>
          <cell r="H24">
            <v>0</v>
          </cell>
          <cell r="J24">
            <v>0</v>
          </cell>
          <cell r="K24">
            <v>0</v>
          </cell>
          <cell r="L24">
            <v>0</v>
          </cell>
          <cell r="M24">
            <v>0</v>
          </cell>
          <cell r="N24">
            <v>0</v>
          </cell>
          <cell r="O24">
            <v>0</v>
          </cell>
          <cell r="P24">
            <v>0</v>
          </cell>
        </row>
        <row r="25">
          <cell r="A25" t="str">
            <v xml:space="preserve">  H.</v>
          </cell>
          <cell r="B25" t="str">
            <v xml:space="preserve"> CATHODIC PROTECTION SYSTEM</v>
          </cell>
          <cell r="C25">
            <v>60</v>
          </cell>
          <cell r="D25" t="str">
            <v>PC</v>
          </cell>
          <cell r="E25">
            <v>12445.316666666668</v>
          </cell>
          <cell r="F25">
            <v>746719</v>
          </cell>
          <cell r="H25">
            <v>0</v>
          </cell>
          <cell r="I25">
            <v>17.083333333333332</v>
          </cell>
          <cell r="J25">
            <v>1025</v>
          </cell>
          <cell r="K25">
            <v>12445.316666666668</v>
          </cell>
          <cell r="L25">
            <v>746719</v>
          </cell>
          <cell r="M25">
            <v>0</v>
          </cell>
          <cell r="N25">
            <v>0</v>
          </cell>
          <cell r="O25">
            <v>6387.1</v>
          </cell>
          <cell r="P25">
            <v>383226</v>
          </cell>
        </row>
        <row r="27">
          <cell r="A27" t="str">
            <v xml:space="preserve">  I.</v>
          </cell>
          <cell r="B27" t="str">
            <v>APS SYSTEM</v>
          </cell>
          <cell r="C27">
            <v>60</v>
          </cell>
          <cell r="D27" t="str">
            <v>SET</v>
          </cell>
          <cell r="E27">
            <v>260365.88333333333</v>
          </cell>
          <cell r="F27">
            <v>15621953</v>
          </cell>
          <cell r="H27">
            <v>0</v>
          </cell>
          <cell r="I27">
            <v>227.13333333333333</v>
          </cell>
          <cell r="J27">
            <v>13628</v>
          </cell>
          <cell r="K27">
            <v>260365.88333333333</v>
          </cell>
          <cell r="L27">
            <v>15621953</v>
          </cell>
          <cell r="M27">
            <v>0</v>
          </cell>
          <cell r="N27">
            <v>0</v>
          </cell>
          <cell r="O27">
            <v>63605.433333333334</v>
          </cell>
          <cell r="P27">
            <v>3816326</v>
          </cell>
        </row>
        <row r="29">
          <cell r="A29" t="str">
            <v xml:space="preserve">  J.</v>
          </cell>
          <cell r="B29" t="str">
            <v>U/G CONDUIT BANK</v>
          </cell>
          <cell r="C29">
            <v>2850</v>
          </cell>
          <cell r="D29" t="str">
            <v>M3</v>
          </cell>
          <cell r="E29">
            <v>2070.4561403508774</v>
          </cell>
          <cell r="F29">
            <v>5900800</v>
          </cell>
          <cell r="H29">
            <v>0</v>
          </cell>
          <cell r="I29">
            <v>9.5898245614035087</v>
          </cell>
          <cell r="J29">
            <v>27331</v>
          </cell>
          <cell r="K29">
            <v>2070.4561403508774</v>
          </cell>
          <cell r="L29">
            <v>5900800</v>
          </cell>
          <cell r="M29">
            <v>0</v>
          </cell>
          <cell r="N29">
            <v>0</v>
          </cell>
          <cell r="O29">
            <v>7703.0175438596489</v>
          </cell>
          <cell r="P29">
            <v>21953600</v>
          </cell>
        </row>
        <row r="32">
          <cell r="B32" t="str">
            <v>TOTAL (ALT-1)</v>
          </cell>
          <cell r="F32">
            <v>197890079</v>
          </cell>
          <cell r="H32">
            <v>0</v>
          </cell>
          <cell r="J32">
            <v>109667</v>
          </cell>
          <cell r="L32">
            <v>197890079</v>
          </cell>
          <cell r="N32">
            <v>0</v>
          </cell>
          <cell r="P32">
            <v>48005061</v>
          </cell>
          <cell r="Q32">
            <v>109667</v>
          </cell>
        </row>
        <row r="33">
          <cell r="Q33">
            <v>0</v>
          </cell>
        </row>
        <row r="34">
          <cell r="A34" t="str">
            <v>OTHER</v>
          </cell>
          <cell r="B34" t="str">
            <v xml:space="preserve"> CATHODIC PROTECTION SYSTEM  FOR TRUNK LINE</v>
          </cell>
          <cell r="C34">
            <v>1</v>
          </cell>
          <cell r="D34" t="str">
            <v>LOT</v>
          </cell>
          <cell r="F34">
            <v>4357694</v>
          </cell>
          <cell r="J34">
            <v>6089</v>
          </cell>
          <cell r="L34">
            <v>4357694</v>
          </cell>
          <cell r="P34">
            <v>2372268</v>
          </cell>
          <cell r="Q34">
            <v>6089</v>
          </cell>
        </row>
        <row r="36">
          <cell r="B36" t="str">
            <v xml:space="preserve">MATERIAL PRICE 造價分析 </v>
          </cell>
        </row>
        <row r="37">
          <cell r="B37" t="str">
            <v xml:space="preserve">CAPACITOR </v>
          </cell>
          <cell r="D37" t="str">
            <v>KVA</v>
          </cell>
        </row>
        <row r="38">
          <cell r="B38" t="str">
            <v>CABLE &amp; WIRE FOR POWER SYSTEM</v>
          </cell>
          <cell r="C38">
            <v>130730</v>
          </cell>
          <cell r="D38" t="str">
            <v>M</v>
          </cell>
        </row>
        <row r="39">
          <cell r="B39" t="str">
            <v>LIGHTING FIXTURE</v>
          </cell>
          <cell r="C39">
            <v>508</v>
          </cell>
          <cell r="D39" t="str">
            <v>SET</v>
          </cell>
        </row>
        <row r="41">
          <cell r="B41" t="str">
            <v>LABOR PRICE 造價分析</v>
          </cell>
        </row>
        <row r="42">
          <cell r="B42" t="str">
            <v xml:space="preserve">CAPACITOR </v>
          </cell>
          <cell r="C42">
            <v>0</v>
          </cell>
          <cell r="D42" t="str">
            <v>KVA</v>
          </cell>
        </row>
        <row r="43">
          <cell r="B43" t="str">
            <v>CABLE &amp; WIRE FOR POWER SYSTEM</v>
          </cell>
          <cell r="C43">
            <v>130730</v>
          </cell>
          <cell r="D43" t="str">
            <v>M</v>
          </cell>
          <cell r="I43">
            <v>0.73359596114128356</v>
          </cell>
          <cell r="J43">
            <v>95903</v>
          </cell>
        </row>
        <row r="44">
          <cell r="B44" t="str">
            <v>LIGHTING FIXTURE</v>
          </cell>
          <cell r="C44">
            <v>508</v>
          </cell>
          <cell r="D44" t="str">
            <v>SET</v>
          </cell>
        </row>
        <row r="46">
          <cell r="A46" t="str">
            <v>ALT-2</v>
          </cell>
          <cell r="C46" t="str">
            <v xml:space="preserve"> </v>
          </cell>
          <cell r="D46" t="str">
            <v xml:space="preserve"> </v>
          </cell>
          <cell r="F46">
            <v>0</v>
          </cell>
          <cell r="H46">
            <v>0</v>
          </cell>
          <cell r="J46">
            <v>0</v>
          </cell>
          <cell r="K46">
            <v>0</v>
          </cell>
          <cell r="L46">
            <v>0</v>
          </cell>
          <cell r="M46">
            <v>0</v>
          </cell>
          <cell r="N46">
            <v>0</v>
          </cell>
          <cell r="O46">
            <v>0</v>
          </cell>
          <cell r="P46">
            <v>0</v>
          </cell>
        </row>
        <row r="47">
          <cell r="A47">
            <v>1</v>
          </cell>
          <cell r="B47" t="str">
            <v xml:space="preserve">  6.9KV GCS ,  NEMA CLASS E2 , MCC PANEL</v>
          </cell>
          <cell r="C47">
            <v>-1</v>
          </cell>
          <cell r="D47" t="str">
            <v>PNL</v>
          </cell>
          <cell r="E47">
            <v>500000</v>
          </cell>
          <cell r="F47">
            <v>-500000</v>
          </cell>
          <cell r="H47">
            <v>0</v>
          </cell>
          <cell r="I47">
            <v>20</v>
          </cell>
          <cell r="J47">
            <v>-20</v>
          </cell>
          <cell r="K47">
            <v>500000</v>
          </cell>
          <cell r="L47">
            <v>-500000</v>
          </cell>
          <cell r="M47">
            <v>0</v>
          </cell>
          <cell r="N47">
            <v>0</v>
          </cell>
          <cell r="O47">
            <v>5600</v>
          </cell>
          <cell r="P47">
            <v>-5600</v>
          </cell>
          <cell r="Q47">
            <v>0</v>
          </cell>
        </row>
        <row r="48">
          <cell r="A48">
            <v>2</v>
          </cell>
          <cell r="B48" t="str">
            <v xml:space="preserve">  600V POWER CABLE 3/C 5.5 sq.mm  XLPE/PVC</v>
          </cell>
          <cell r="C48">
            <v>-195</v>
          </cell>
          <cell r="D48" t="str">
            <v>M</v>
          </cell>
          <cell r="E48">
            <v>20</v>
          </cell>
          <cell r="F48">
            <v>-3900</v>
          </cell>
          <cell r="H48">
            <v>0</v>
          </cell>
          <cell r="I48">
            <v>0.1</v>
          </cell>
          <cell r="J48">
            <v>-20</v>
          </cell>
          <cell r="K48">
            <v>20</v>
          </cell>
          <cell r="L48">
            <v>-3900</v>
          </cell>
          <cell r="M48">
            <v>0</v>
          </cell>
          <cell r="N48">
            <v>0</v>
          </cell>
          <cell r="O48">
            <v>28</v>
          </cell>
          <cell r="P48">
            <v>-5460</v>
          </cell>
          <cell r="Q48">
            <v>0</v>
          </cell>
        </row>
        <row r="49">
          <cell r="A49">
            <v>3</v>
          </cell>
          <cell r="B49" t="str">
            <v xml:space="preserve">  600V CONTROL CABLE 12/C 2.0 sq.mm  PVC/PVC</v>
          </cell>
          <cell r="C49">
            <v>-195</v>
          </cell>
          <cell r="D49" t="str">
            <v>M</v>
          </cell>
          <cell r="E49">
            <v>38</v>
          </cell>
          <cell r="F49">
            <v>-7410</v>
          </cell>
          <cell r="H49">
            <v>0</v>
          </cell>
          <cell r="I49">
            <v>0.13800000000000001</v>
          </cell>
          <cell r="J49">
            <v>-27</v>
          </cell>
          <cell r="K49">
            <v>38</v>
          </cell>
          <cell r="L49">
            <v>-7410</v>
          </cell>
          <cell r="M49">
            <v>0</v>
          </cell>
          <cell r="N49">
            <v>0</v>
          </cell>
          <cell r="O49">
            <v>39</v>
          </cell>
          <cell r="P49">
            <v>-7605</v>
          </cell>
          <cell r="Q49">
            <v>0</v>
          </cell>
        </row>
        <row r="50">
          <cell r="A50">
            <v>4</v>
          </cell>
          <cell r="B50" t="str">
            <v xml:space="preserve">  8KV POWER CABLE 3/C  38 sq.mm  XLPE/PVC</v>
          </cell>
          <cell r="C50">
            <v>-580</v>
          </cell>
          <cell r="D50" t="str">
            <v>M</v>
          </cell>
          <cell r="E50">
            <v>268</v>
          </cell>
          <cell r="F50">
            <v>-155440</v>
          </cell>
          <cell r="H50">
            <v>0</v>
          </cell>
          <cell r="I50">
            <v>0.32100000000000001</v>
          </cell>
          <cell r="J50">
            <v>-186</v>
          </cell>
          <cell r="K50">
            <v>268</v>
          </cell>
          <cell r="L50">
            <v>-155440</v>
          </cell>
          <cell r="M50">
            <v>0</v>
          </cell>
          <cell r="N50">
            <v>0</v>
          </cell>
          <cell r="O50">
            <v>90</v>
          </cell>
          <cell r="P50">
            <v>-52200</v>
          </cell>
          <cell r="Q50">
            <v>0</v>
          </cell>
        </row>
        <row r="51">
          <cell r="A51">
            <v>5</v>
          </cell>
          <cell r="B51" t="str">
            <v xml:space="preserve">  8KV POWER CABLE 3/C  60 sq.mm  XLPE/PVC</v>
          </cell>
          <cell r="C51">
            <v>390</v>
          </cell>
          <cell r="D51" t="str">
            <v>M</v>
          </cell>
          <cell r="E51">
            <v>367</v>
          </cell>
          <cell r="F51">
            <v>143130</v>
          </cell>
          <cell r="H51">
            <v>0</v>
          </cell>
          <cell r="I51">
            <v>0.38800000000000001</v>
          </cell>
          <cell r="J51">
            <v>151</v>
          </cell>
          <cell r="K51">
            <v>367</v>
          </cell>
          <cell r="L51">
            <v>143130</v>
          </cell>
          <cell r="M51">
            <v>0</v>
          </cell>
          <cell r="N51">
            <v>0</v>
          </cell>
          <cell r="O51">
            <v>109</v>
          </cell>
          <cell r="P51">
            <v>42510</v>
          </cell>
          <cell r="Q51">
            <v>0</v>
          </cell>
        </row>
        <row r="52">
          <cell r="A52">
            <v>6</v>
          </cell>
          <cell r="B52" t="str">
            <v xml:space="preserve"> PVC CONDUIT, THICK WALL, CNS1302 SCH. B , 2"</v>
          </cell>
          <cell r="C52">
            <v>-390</v>
          </cell>
          <cell r="D52" t="str">
            <v>M</v>
          </cell>
          <cell r="E52">
            <v>38</v>
          </cell>
          <cell r="F52">
            <v>-14820</v>
          </cell>
          <cell r="H52">
            <v>0</v>
          </cell>
          <cell r="I52">
            <v>0.3</v>
          </cell>
          <cell r="J52">
            <v>-117</v>
          </cell>
          <cell r="K52">
            <v>38</v>
          </cell>
          <cell r="L52">
            <v>-14820</v>
          </cell>
          <cell r="M52">
            <v>0</v>
          </cell>
          <cell r="N52">
            <v>0</v>
          </cell>
          <cell r="O52">
            <v>84</v>
          </cell>
          <cell r="P52">
            <v>-32760</v>
          </cell>
          <cell r="Q52">
            <v>0</v>
          </cell>
        </row>
        <row r="53">
          <cell r="A53">
            <v>7</v>
          </cell>
          <cell r="B53" t="str">
            <v xml:space="preserve"> MISCELLANEOUS </v>
          </cell>
          <cell r="C53">
            <v>1</v>
          </cell>
          <cell r="D53" t="str">
            <v>LOT</v>
          </cell>
          <cell r="E53">
            <v>-708.6</v>
          </cell>
          <cell r="F53">
            <v>-709</v>
          </cell>
          <cell r="I53">
            <v>-2.46</v>
          </cell>
          <cell r="J53">
            <v>-2</v>
          </cell>
          <cell r="K53">
            <v>-709</v>
          </cell>
          <cell r="L53">
            <v>-709</v>
          </cell>
          <cell r="M53">
            <v>0</v>
          </cell>
          <cell r="N53">
            <v>0</v>
          </cell>
          <cell r="O53">
            <v>-689</v>
          </cell>
          <cell r="P53">
            <v>-689</v>
          </cell>
        </row>
        <row r="54">
          <cell r="B54" t="str">
            <v>SUB-TOTAL : (ALT-1)</v>
          </cell>
          <cell r="F54">
            <v>-539149</v>
          </cell>
          <cell r="H54">
            <v>0</v>
          </cell>
          <cell r="J54">
            <v>-221</v>
          </cell>
          <cell r="K54">
            <v>0</v>
          </cell>
          <cell r="L54">
            <v>-539149</v>
          </cell>
          <cell r="M54">
            <v>0</v>
          </cell>
          <cell r="N54">
            <v>0</v>
          </cell>
          <cell r="O54">
            <v>0</v>
          </cell>
          <cell r="P54">
            <v>-61804</v>
          </cell>
          <cell r="Q54">
            <v>-221</v>
          </cell>
        </row>
        <row r="56">
          <cell r="A56" t="str">
            <v>ALT-3</v>
          </cell>
        </row>
        <row r="57">
          <cell r="A57">
            <v>1</v>
          </cell>
          <cell r="B57" t="str">
            <v xml:space="preserve"> AUTO-TRANSFORMER FOR 6.9KV 8500KW MOTOR STARTER , </v>
          </cell>
          <cell r="C57">
            <v>1</v>
          </cell>
          <cell r="D57" t="str">
            <v>SET</v>
          </cell>
          <cell r="E57">
            <v>484000</v>
          </cell>
          <cell r="F57">
            <v>484000</v>
          </cell>
          <cell r="H57">
            <v>0</v>
          </cell>
          <cell r="I57">
            <v>20</v>
          </cell>
          <cell r="J57">
            <v>20</v>
          </cell>
          <cell r="K57">
            <v>484000</v>
          </cell>
          <cell r="L57">
            <v>484000</v>
          </cell>
          <cell r="M57">
            <v>0</v>
          </cell>
          <cell r="N57">
            <v>0</v>
          </cell>
          <cell r="O57">
            <v>5600</v>
          </cell>
          <cell r="P57">
            <v>5600</v>
          </cell>
        </row>
        <row r="58">
          <cell r="B58" t="str">
            <v xml:space="preserve"> TAP 80% , STARTING TIME 60 Sec. (MOTOR PF=0.7 , EFF=0.9)</v>
          </cell>
          <cell r="F58">
            <v>0</v>
          </cell>
          <cell r="H58">
            <v>0</v>
          </cell>
          <cell r="J58">
            <v>0</v>
          </cell>
          <cell r="K58">
            <v>0</v>
          </cell>
          <cell r="L58">
            <v>0</v>
          </cell>
          <cell r="M58">
            <v>0</v>
          </cell>
          <cell r="N58">
            <v>0</v>
          </cell>
          <cell r="O58">
            <v>0</v>
          </cell>
          <cell r="P58">
            <v>0</v>
          </cell>
        </row>
        <row r="59">
          <cell r="A59">
            <v>2</v>
          </cell>
          <cell r="B59" t="str">
            <v xml:space="preserve">  6.9KV VCB 1250A 40KA</v>
          </cell>
          <cell r="C59">
            <v>3</v>
          </cell>
          <cell r="D59" t="str">
            <v>PNL</v>
          </cell>
          <cell r="E59">
            <v>800000</v>
          </cell>
          <cell r="F59">
            <v>2400000</v>
          </cell>
          <cell r="H59">
            <v>0</v>
          </cell>
          <cell r="I59">
            <v>20</v>
          </cell>
          <cell r="J59">
            <v>60</v>
          </cell>
          <cell r="K59">
            <v>800000</v>
          </cell>
          <cell r="L59">
            <v>2400000</v>
          </cell>
          <cell r="M59">
            <v>0</v>
          </cell>
          <cell r="N59">
            <v>0</v>
          </cell>
          <cell r="O59">
            <v>5600</v>
          </cell>
          <cell r="P59">
            <v>16800</v>
          </cell>
          <cell r="Q59">
            <v>0</v>
          </cell>
        </row>
        <row r="60">
          <cell r="A60">
            <v>3</v>
          </cell>
          <cell r="B60" t="str">
            <v xml:space="preserve">  6.9KV 2000KVA , W/GCS , CAPACIATOR PANEL</v>
          </cell>
          <cell r="C60">
            <v>2</v>
          </cell>
          <cell r="D60" t="str">
            <v>PNL</v>
          </cell>
          <cell r="E60">
            <v>1500000</v>
          </cell>
          <cell r="F60">
            <v>3000000</v>
          </cell>
          <cell r="H60">
            <v>0</v>
          </cell>
          <cell r="I60">
            <v>30</v>
          </cell>
          <cell r="J60">
            <v>60</v>
          </cell>
          <cell r="K60">
            <v>1500000</v>
          </cell>
          <cell r="L60">
            <v>3000000</v>
          </cell>
          <cell r="M60">
            <v>0</v>
          </cell>
          <cell r="N60">
            <v>0</v>
          </cell>
          <cell r="O60">
            <v>8400</v>
          </cell>
          <cell r="P60">
            <v>16800</v>
          </cell>
        </row>
        <row r="61">
          <cell r="A61">
            <v>4</v>
          </cell>
          <cell r="B61" t="str">
            <v xml:space="preserve">  600V POWER CABLE 3/C 5.5 sq.mm  XLPE/PVC</v>
          </cell>
          <cell r="C61">
            <v>200</v>
          </cell>
          <cell r="D61" t="str">
            <v>M</v>
          </cell>
          <cell r="E61">
            <v>20</v>
          </cell>
          <cell r="F61">
            <v>4000</v>
          </cell>
          <cell r="H61">
            <v>0</v>
          </cell>
          <cell r="I61">
            <v>0.1</v>
          </cell>
          <cell r="J61">
            <v>20</v>
          </cell>
          <cell r="K61">
            <v>20</v>
          </cell>
          <cell r="L61">
            <v>4000</v>
          </cell>
          <cell r="M61">
            <v>0</v>
          </cell>
          <cell r="N61">
            <v>0</v>
          </cell>
          <cell r="O61">
            <v>28</v>
          </cell>
          <cell r="P61">
            <v>5600</v>
          </cell>
          <cell r="Q61">
            <v>0</v>
          </cell>
        </row>
        <row r="62">
          <cell r="A62">
            <v>5</v>
          </cell>
          <cell r="B62" t="str">
            <v xml:space="preserve">  600V POWER CABLE 3/C 22sq.mm  XLPE/PVC</v>
          </cell>
          <cell r="C62">
            <v>600</v>
          </cell>
          <cell r="D62" t="str">
            <v>M</v>
          </cell>
          <cell r="E62">
            <v>70</v>
          </cell>
          <cell r="F62">
            <v>42000</v>
          </cell>
          <cell r="H62">
            <v>0</v>
          </cell>
          <cell r="I62">
            <v>0.18099999999999999</v>
          </cell>
          <cell r="J62">
            <v>109</v>
          </cell>
          <cell r="K62">
            <v>70</v>
          </cell>
          <cell r="L62">
            <v>42000</v>
          </cell>
          <cell r="M62">
            <v>0</v>
          </cell>
          <cell r="N62">
            <v>0</v>
          </cell>
          <cell r="O62">
            <v>51</v>
          </cell>
          <cell r="P62">
            <v>30600</v>
          </cell>
          <cell r="Q62">
            <v>0</v>
          </cell>
        </row>
        <row r="63">
          <cell r="A63">
            <v>6</v>
          </cell>
          <cell r="B63" t="str">
            <v xml:space="preserve">  600V CONTROL CABLE 7/C 2.1 sq.mm  PVC/PVC</v>
          </cell>
          <cell r="C63">
            <v>600</v>
          </cell>
          <cell r="D63" t="str">
            <v>M</v>
          </cell>
          <cell r="E63">
            <v>24</v>
          </cell>
          <cell r="F63">
            <v>14400</v>
          </cell>
          <cell r="H63">
            <v>0</v>
          </cell>
          <cell r="I63">
            <v>0.105</v>
          </cell>
          <cell r="J63">
            <v>63</v>
          </cell>
          <cell r="K63">
            <v>24</v>
          </cell>
          <cell r="L63">
            <v>14400</v>
          </cell>
          <cell r="M63">
            <v>0</v>
          </cell>
          <cell r="N63">
            <v>0</v>
          </cell>
          <cell r="O63">
            <v>29</v>
          </cell>
          <cell r="P63">
            <v>17400</v>
          </cell>
          <cell r="Q63">
            <v>0</v>
          </cell>
        </row>
        <row r="64">
          <cell r="A64">
            <v>7</v>
          </cell>
          <cell r="B64" t="str">
            <v xml:space="preserve">  600V CONTROL CABLE 12/C 2.0 sq.mm  PVC/PVC</v>
          </cell>
          <cell r="C64">
            <v>200</v>
          </cell>
          <cell r="D64" t="str">
            <v>M</v>
          </cell>
          <cell r="E64">
            <v>38</v>
          </cell>
          <cell r="F64">
            <v>7600</v>
          </cell>
          <cell r="H64">
            <v>0</v>
          </cell>
          <cell r="I64">
            <v>0.13800000000000001</v>
          </cell>
          <cell r="J64">
            <v>28</v>
          </cell>
          <cell r="K64">
            <v>38</v>
          </cell>
          <cell r="L64">
            <v>7600</v>
          </cell>
          <cell r="M64">
            <v>0</v>
          </cell>
          <cell r="N64">
            <v>0</v>
          </cell>
          <cell r="O64">
            <v>39</v>
          </cell>
          <cell r="P64">
            <v>7800</v>
          </cell>
          <cell r="Q64">
            <v>0</v>
          </cell>
        </row>
        <row r="65">
          <cell r="A65">
            <v>8</v>
          </cell>
          <cell r="B65" t="str">
            <v xml:space="preserve">  8KV POWER CABLE 1/C 325 sq.mm XLPE/PVC</v>
          </cell>
          <cell r="C65">
            <v>2500</v>
          </cell>
          <cell r="D65" t="str">
            <v>M</v>
          </cell>
          <cell r="E65">
            <v>375</v>
          </cell>
          <cell r="F65">
            <v>937500</v>
          </cell>
          <cell r="H65">
            <v>0</v>
          </cell>
          <cell r="I65">
            <v>0.30199999999999999</v>
          </cell>
          <cell r="J65">
            <v>755</v>
          </cell>
          <cell r="K65">
            <v>375</v>
          </cell>
          <cell r="L65">
            <v>937500</v>
          </cell>
          <cell r="M65">
            <v>0</v>
          </cell>
          <cell r="N65">
            <v>0</v>
          </cell>
          <cell r="O65">
            <v>85</v>
          </cell>
          <cell r="P65">
            <v>212500</v>
          </cell>
        </row>
        <row r="66">
          <cell r="A66">
            <v>9</v>
          </cell>
          <cell r="B66" t="str">
            <v xml:space="preserve">  8KV TERMINATION KIT , 1/C 325 sq.mm </v>
          </cell>
          <cell r="C66">
            <v>24</v>
          </cell>
          <cell r="D66" t="str">
            <v>SET</v>
          </cell>
          <cell r="E66">
            <v>2542</v>
          </cell>
          <cell r="F66">
            <v>61008</v>
          </cell>
          <cell r="H66">
            <v>0</v>
          </cell>
          <cell r="I66">
            <v>5</v>
          </cell>
          <cell r="J66">
            <v>120</v>
          </cell>
          <cell r="K66">
            <v>2542</v>
          </cell>
          <cell r="L66">
            <v>61008</v>
          </cell>
          <cell r="M66">
            <v>0</v>
          </cell>
          <cell r="N66">
            <v>0</v>
          </cell>
          <cell r="O66">
            <v>1400</v>
          </cell>
          <cell r="P66">
            <v>33600</v>
          </cell>
        </row>
        <row r="67">
          <cell r="A67">
            <v>10</v>
          </cell>
          <cell r="B67" t="str">
            <v xml:space="preserve"> PVC CONDUIT, THICK WALL, CNS1302 SCH. B , 2"</v>
          </cell>
          <cell r="C67">
            <v>800</v>
          </cell>
          <cell r="D67" t="str">
            <v>M</v>
          </cell>
          <cell r="E67">
            <v>38</v>
          </cell>
          <cell r="F67">
            <v>30400</v>
          </cell>
          <cell r="H67">
            <v>0</v>
          </cell>
          <cell r="I67">
            <v>0.3</v>
          </cell>
          <cell r="J67">
            <v>240</v>
          </cell>
          <cell r="K67">
            <v>38</v>
          </cell>
          <cell r="L67">
            <v>30400</v>
          </cell>
          <cell r="M67">
            <v>0</v>
          </cell>
          <cell r="N67">
            <v>0</v>
          </cell>
          <cell r="O67">
            <v>84</v>
          </cell>
          <cell r="P67">
            <v>67200</v>
          </cell>
          <cell r="Q67">
            <v>0</v>
          </cell>
        </row>
        <row r="68">
          <cell r="A68">
            <v>11</v>
          </cell>
          <cell r="B68" t="str">
            <v xml:space="preserve"> PVC CONDUIT, THICK WALL, CNS1302 SCH. B , 6"</v>
          </cell>
          <cell r="C68">
            <v>800</v>
          </cell>
          <cell r="D68" t="str">
            <v>M</v>
          </cell>
          <cell r="E68">
            <v>242</v>
          </cell>
          <cell r="F68">
            <v>193600</v>
          </cell>
          <cell r="H68">
            <v>0</v>
          </cell>
          <cell r="I68">
            <v>0.68</v>
          </cell>
          <cell r="J68">
            <v>544</v>
          </cell>
          <cell r="K68">
            <v>242</v>
          </cell>
          <cell r="L68">
            <v>193600</v>
          </cell>
          <cell r="M68">
            <v>0</v>
          </cell>
          <cell r="N68">
            <v>0</v>
          </cell>
          <cell r="O68">
            <v>190</v>
          </cell>
          <cell r="P68">
            <v>152000</v>
          </cell>
          <cell r="Q68">
            <v>0</v>
          </cell>
        </row>
        <row r="69">
          <cell r="A69">
            <v>12</v>
          </cell>
          <cell r="B69" t="str">
            <v xml:space="preserve"> EXCAVATION</v>
          </cell>
          <cell r="C69">
            <v>350</v>
          </cell>
          <cell r="D69" t="str">
            <v>M3</v>
          </cell>
          <cell r="E69" t="str">
            <v>M+L</v>
          </cell>
          <cell r="F69" t="str">
            <v>M+L</v>
          </cell>
          <cell r="G69">
            <v>0</v>
          </cell>
          <cell r="H69">
            <v>0</v>
          </cell>
          <cell r="I69">
            <v>0</v>
          </cell>
          <cell r="J69">
            <v>0</v>
          </cell>
          <cell r="K69" t="str">
            <v>M+L</v>
          </cell>
          <cell r="L69" t="str">
            <v>M+L</v>
          </cell>
          <cell r="M69">
            <v>0</v>
          </cell>
          <cell r="N69">
            <v>0</v>
          </cell>
          <cell r="O69">
            <v>60</v>
          </cell>
          <cell r="P69">
            <v>21000</v>
          </cell>
          <cell r="Q69">
            <v>0</v>
          </cell>
        </row>
        <row r="70">
          <cell r="A70">
            <v>13</v>
          </cell>
          <cell r="B70" t="str">
            <v xml:space="preserve"> BACKFILL</v>
          </cell>
          <cell r="C70">
            <v>250</v>
          </cell>
          <cell r="D70" t="str">
            <v>M3</v>
          </cell>
          <cell r="E70" t="str">
            <v>M+L</v>
          </cell>
          <cell r="F70" t="str">
            <v>M+L</v>
          </cell>
          <cell r="G70">
            <v>0</v>
          </cell>
          <cell r="H70">
            <v>0</v>
          </cell>
          <cell r="I70">
            <v>0</v>
          </cell>
          <cell r="J70">
            <v>0</v>
          </cell>
          <cell r="K70" t="str">
            <v>M+L</v>
          </cell>
          <cell r="L70" t="str">
            <v>M+L</v>
          </cell>
          <cell r="M70">
            <v>0</v>
          </cell>
          <cell r="N70">
            <v>0</v>
          </cell>
          <cell r="O70">
            <v>100</v>
          </cell>
          <cell r="P70">
            <v>25000</v>
          </cell>
          <cell r="Q70">
            <v>0</v>
          </cell>
        </row>
        <row r="71">
          <cell r="A71">
            <v>14</v>
          </cell>
          <cell r="B71" t="str">
            <v xml:space="preserve"> CONCRETE FOR DUCT BANK 2000 PSI</v>
          </cell>
          <cell r="C71">
            <v>100</v>
          </cell>
          <cell r="D71" t="str">
            <v>M3</v>
          </cell>
          <cell r="E71" t="str">
            <v>M+L</v>
          </cell>
          <cell r="F71" t="str">
            <v>M+L</v>
          </cell>
          <cell r="G71">
            <v>0</v>
          </cell>
          <cell r="H71">
            <v>0</v>
          </cell>
          <cell r="I71">
            <v>0</v>
          </cell>
          <cell r="J71">
            <v>0</v>
          </cell>
          <cell r="K71" t="str">
            <v>M+L</v>
          </cell>
          <cell r="L71" t="str">
            <v>M+L</v>
          </cell>
          <cell r="M71">
            <v>0</v>
          </cell>
          <cell r="N71">
            <v>0</v>
          </cell>
          <cell r="O71">
            <v>1700</v>
          </cell>
          <cell r="P71">
            <v>170000</v>
          </cell>
          <cell r="Q71">
            <v>0</v>
          </cell>
        </row>
        <row r="72">
          <cell r="A72">
            <v>15</v>
          </cell>
          <cell r="B72" t="str">
            <v xml:space="preserve"> RED COLORED OXIDE</v>
          </cell>
          <cell r="C72">
            <v>900</v>
          </cell>
          <cell r="D72" t="str">
            <v>KG</v>
          </cell>
          <cell r="E72" t="str">
            <v>M+L</v>
          </cell>
          <cell r="F72" t="str">
            <v>M+L</v>
          </cell>
          <cell r="G72">
            <v>0</v>
          </cell>
          <cell r="H72">
            <v>0</v>
          </cell>
          <cell r="I72">
            <v>0</v>
          </cell>
          <cell r="J72">
            <v>0</v>
          </cell>
          <cell r="K72" t="str">
            <v>M+L</v>
          </cell>
          <cell r="L72" t="str">
            <v>M+L</v>
          </cell>
          <cell r="M72">
            <v>0</v>
          </cell>
          <cell r="N72">
            <v>0</v>
          </cell>
          <cell r="O72">
            <v>60</v>
          </cell>
          <cell r="P72">
            <v>54000</v>
          </cell>
          <cell r="Q72">
            <v>0</v>
          </cell>
        </row>
        <row r="73">
          <cell r="A73">
            <v>16</v>
          </cell>
          <cell r="B73" t="str">
            <v xml:space="preserve"> DISPOSAL</v>
          </cell>
          <cell r="C73">
            <v>100</v>
          </cell>
          <cell r="D73" t="str">
            <v>M3</v>
          </cell>
          <cell r="E73" t="str">
            <v>M+L</v>
          </cell>
          <cell r="F73" t="str">
            <v>M+L</v>
          </cell>
          <cell r="G73">
            <v>0</v>
          </cell>
          <cell r="H73">
            <v>0</v>
          </cell>
          <cell r="I73">
            <v>0</v>
          </cell>
          <cell r="J73">
            <v>0</v>
          </cell>
          <cell r="K73" t="str">
            <v>M+L</v>
          </cell>
          <cell r="L73" t="str">
            <v>M+L</v>
          </cell>
          <cell r="M73">
            <v>0</v>
          </cell>
          <cell r="N73">
            <v>0</v>
          </cell>
          <cell r="O73">
            <v>220</v>
          </cell>
          <cell r="P73">
            <v>22000</v>
          </cell>
          <cell r="Q73">
            <v>0</v>
          </cell>
        </row>
        <row r="74">
          <cell r="A74">
            <v>17</v>
          </cell>
          <cell r="B74" t="str">
            <v xml:space="preserve"> FORMWORK</v>
          </cell>
          <cell r="C74">
            <v>300</v>
          </cell>
          <cell r="D74" t="str">
            <v>M2</v>
          </cell>
          <cell r="E74" t="str">
            <v>M+L</v>
          </cell>
          <cell r="F74" t="str">
            <v>M+L</v>
          </cell>
          <cell r="G74">
            <v>0</v>
          </cell>
          <cell r="H74">
            <v>0</v>
          </cell>
          <cell r="I74">
            <v>0</v>
          </cell>
          <cell r="J74">
            <v>0</v>
          </cell>
          <cell r="K74" t="str">
            <v>M+L</v>
          </cell>
          <cell r="L74" t="str">
            <v>M+L</v>
          </cell>
          <cell r="M74">
            <v>0</v>
          </cell>
          <cell r="N74">
            <v>0</v>
          </cell>
          <cell r="O74">
            <v>360</v>
          </cell>
          <cell r="P74">
            <v>108000</v>
          </cell>
          <cell r="Q74">
            <v>0</v>
          </cell>
        </row>
        <row r="75">
          <cell r="A75">
            <v>18</v>
          </cell>
          <cell r="B75" t="str">
            <v xml:space="preserve"> RE-BAR</v>
          </cell>
          <cell r="C75">
            <v>1900</v>
          </cell>
          <cell r="D75" t="str">
            <v>KG</v>
          </cell>
          <cell r="E75" t="str">
            <v>M+L</v>
          </cell>
          <cell r="F75" t="str">
            <v>M+L</v>
          </cell>
          <cell r="G75">
            <v>0</v>
          </cell>
          <cell r="H75">
            <v>0</v>
          </cell>
          <cell r="I75">
            <v>0</v>
          </cell>
          <cell r="J75">
            <v>0</v>
          </cell>
          <cell r="K75" t="str">
            <v>M+L</v>
          </cell>
          <cell r="L75" t="str">
            <v>M+L</v>
          </cell>
          <cell r="M75">
            <v>0</v>
          </cell>
          <cell r="N75">
            <v>0</v>
          </cell>
          <cell r="O75">
            <v>16</v>
          </cell>
          <cell r="P75">
            <v>30400</v>
          </cell>
          <cell r="Q75">
            <v>0</v>
          </cell>
        </row>
        <row r="76">
          <cell r="A76">
            <v>19</v>
          </cell>
          <cell r="B76" t="str">
            <v xml:space="preserve"> COMPOND FOR WATER SEALING(IN MH.)</v>
          </cell>
          <cell r="C76">
            <v>125</v>
          </cell>
          <cell r="D76" t="str">
            <v>KG</v>
          </cell>
          <cell r="E76" t="str">
            <v>M+L</v>
          </cell>
          <cell r="F76" t="str">
            <v>M+L</v>
          </cell>
          <cell r="G76">
            <v>0</v>
          </cell>
          <cell r="H76">
            <v>0</v>
          </cell>
          <cell r="I76">
            <v>0</v>
          </cell>
          <cell r="J76">
            <v>0</v>
          </cell>
          <cell r="K76" t="str">
            <v>M+L</v>
          </cell>
          <cell r="L76" t="str">
            <v>M+L</v>
          </cell>
          <cell r="M76">
            <v>0</v>
          </cell>
          <cell r="N76">
            <v>0</v>
          </cell>
          <cell r="O76">
            <v>200</v>
          </cell>
          <cell r="P76">
            <v>25000</v>
          </cell>
          <cell r="Q76">
            <v>0</v>
          </cell>
        </row>
        <row r="77">
          <cell r="A77">
            <v>20</v>
          </cell>
          <cell r="B77" t="str">
            <v xml:space="preserve"> MISCELLANEOUS </v>
          </cell>
          <cell r="C77">
            <v>1</v>
          </cell>
          <cell r="D77" t="str">
            <v>LOT</v>
          </cell>
          <cell r="E77">
            <v>31995.239999999998</v>
          </cell>
          <cell r="F77">
            <v>31995</v>
          </cell>
          <cell r="I77">
            <v>32.85</v>
          </cell>
          <cell r="J77">
            <v>33</v>
          </cell>
          <cell r="K77">
            <v>31995</v>
          </cell>
          <cell r="L77">
            <v>31995</v>
          </cell>
          <cell r="M77">
            <v>0</v>
          </cell>
          <cell r="N77">
            <v>0</v>
          </cell>
          <cell r="O77">
            <v>9198</v>
          </cell>
          <cell r="P77">
            <v>9198</v>
          </cell>
        </row>
        <row r="78">
          <cell r="B78" t="str">
            <v>SUB-TOTAL : (ALT-2)</v>
          </cell>
          <cell r="F78">
            <v>7206503</v>
          </cell>
          <cell r="H78">
            <v>0</v>
          </cell>
          <cell r="J78">
            <v>2052</v>
          </cell>
          <cell r="K78">
            <v>0</v>
          </cell>
          <cell r="L78">
            <v>7206503</v>
          </cell>
          <cell r="M78">
            <v>0</v>
          </cell>
          <cell r="N78">
            <v>0</v>
          </cell>
          <cell r="O78">
            <v>0</v>
          </cell>
          <cell r="P78">
            <v>1030498</v>
          </cell>
          <cell r="Q78">
            <v>2052</v>
          </cell>
        </row>
        <row r="82">
          <cell r="A82" t="str">
            <v xml:space="preserve">  A.</v>
          </cell>
          <cell r="B82" t="str">
            <v xml:space="preserve"> POWER EQUIPMENT </v>
          </cell>
          <cell r="C82" t="str">
            <v xml:space="preserve"> </v>
          </cell>
          <cell r="D82" t="str">
            <v xml:space="preserve"> </v>
          </cell>
          <cell r="F82">
            <v>0</v>
          </cell>
          <cell r="H82">
            <v>0</v>
          </cell>
          <cell r="J82">
            <v>0</v>
          </cell>
          <cell r="K82">
            <v>0</v>
          </cell>
          <cell r="L82">
            <v>0</v>
          </cell>
          <cell r="M82">
            <v>0</v>
          </cell>
          <cell r="N82">
            <v>0</v>
          </cell>
          <cell r="O82">
            <v>0</v>
          </cell>
          <cell r="P82">
            <v>0</v>
          </cell>
        </row>
        <row r="83">
          <cell r="F83">
            <v>0</v>
          </cell>
          <cell r="H83">
            <v>0</v>
          </cell>
          <cell r="J83">
            <v>0</v>
          </cell>
          <cell r="K83">
            <v>0</v>
          </cell>
          <cell r="L83">
            <v>0</v>
          </cell>
          <cell r="M83">
            <v>0</v>
          </cell>
          <cell r="N83">
            <v>0</v>
          </cell>
          <cell r="O83">
            <v>0</v>
          </cell>
          <cell r="P83">
            <v>0</v>
          </cell>
        </row>
        <row r="84">
          <cell r="A84" t="str">
            <v>*</v>
          </cell>
          <cell r="B84" t="str">
            <v>DWG. NO. XK11A-0000-01</v>
          </cell>
          <cell r="F84">
            <v>0</v>
          </cell>
          <cell r="H84">
            <v>0</v>
          </cell>
          <cell r="J84">
            <v>0</v>
          </cell>
          <cell r="K84">
            <v>0</v>
          </cell>
          <cell r="L84">
            <v>0</v>
          </cell>
          <cell r="M84">
            <v>0</v>
          </cell>
          <cell r="N84">
            <v>0</v>
          </cell>
          <cell r="O84">
            <v>0</v>
          </cell>
          <cell r="P84">
            <v>0</v>
          </cell>
        </row>
        <row r="85">
          <cell r="A85" t="str">
            <v>A.1</v>
          </cell>
          <cell r="B85" t="str">
            <v>161KV SWITCHGEAR AREA</v>
          </cell>
          <cell r="F85">
            <v>0</v>
          </cell>
          <cell r="H85">
            <v>0</v>
          </cell>
          <cell r="J85">
            <v>0</v>
          </cell>
          <cell r="K85">
            <v>0</v>
          </cell>
          <cell r="L85">
            <v>0</v>
          </cell>
          <cell r="M85">
            <v>0</v>
          </cell>
          <cell r="N85">
            <v>0</v>
          </cell>
          <cell r="O85">
            <v>0</v>
          </cell>
          <cell r="P85">
            <v>0</v>
          </cell>
        </row>
        <row r="86">
          <cell r="A86" t="str">
            <v>A.1.1</v>
          </cell>
          <cell r="B86" t="str">
            <v xml:space="preserve">  161KV SF6 GIS ,1250A 50KA , 2 BAYS ,W/ GCB, DS, ES, MOF, LA, CT…..</v>
          </cell>
          <cell r="C86">
            <v>1</v>
          </cell>
          <cell r="D86" t="str">
            <v>SET</v>
          </cell>
          <cell r="E86">
            <v>50540000</v>
          </cell>
          <cell r="F86">
            <v>50540000</v>
          </cell>
          <cell r="H86">
            <v>0</v>
          </cell>
          <cell r="I86">
            <v>4038</v>
          </cell>
          <cell r="J86">
            <v>4038</v>
          </cell>
          <cell r="K86">
            <v>50540000</v>
          </cell>
          <cell r="L86">
            <v>50540000</v>
          </cell>
          <cell r="M86">
            <v>0</v>
          </cell>
          <cell r="N86">
            <v>0</v>
          </cell>
          <cell r="O86">
            <v>1620000</v>
          </cell>
          <cell r="P86">
            <v>1620000</v>
          </cell>
        </row>
        <row r="87">
          <cell r="A87" t="str">
            <v>A.1.2</v>
          </cell>
          <cell r="B87" t="str">
            <v xml:space="preserve">  RELAY &amp; CONTROL PANEL, FOR GIS PANEL ,W/CONTROL CABLE &amp; PILOTWIRE RL</v>
          </cell>
          <cell r="C87">
            <v>1</v>
          </cell>
          <cell r="D87" t="str">
            <v>LOT</v>
          </cell>
          <cell r="E87">
            <v>3412700</v>
          </cell>
          <cell r="F87">
            <v>3412700</v>
          </cell>
          <cell r="H87">
            <v>0</v>
          </cell>
          <cell r="I87">
            <v>500</v>
          </cell>
          <cell r="J87">
            <v>500</v>
          </cell>
          <cell r="K87">
            <v>3412700</v>
          </cell>
          <cell r="L87">
            <v>3412700</v>
          </cell>
          <cell r="M87">
            <v>0</v>
          </cell>
          <cell r="N87">
            <v>0</v>
          </cell>
          <cell r="O87">
            <v>200000</v>
          </cell>
          <cell r="P87">
            <v>200000</v>
          </cell>
        </row>
        <row r="88">
          <cell r="A88" t="str">
            <v>A.1.3</v>
          </cell>
          <cell r="B88" t="str">
            <v xml:space="preserve">  161KV POWER CABLE  , 1/C 250 SQ.MM</v>
          </cell>
          <cell r="C88">
            <v>330</v>
          </cell>
          <cell r="D88" t="str">
            <v>M</v>
          </cell>
          <cell r="E88">
            <v>1680</v>
          </cell>
          <cell r="F88">
            <v>554400</v>
          </cell>
          <cell r="H88">
            <v>0</v>
          </cell>
          <cell r="I88">
            <v>1.1519999999999999</v>
          </cell>
          <cell r="J88">
            <v>380</v>
          </cell>
          <cell r="K88">
            <v>1680</v>
          </cell>
          <cell r="L88">
            <v>554400</v>
          </cell>
          <cell r="M88">
            <v>0</v>
          </cell>
          <cell r="N88">
            <v>0</v>
          </cell>
          <cell r="O88">
            <v>323</v>
          </cell>
          <cell r="P88">
            <v>106590</v>
          </cell>
        </row>
        <row r="89">
          <cell r="A89" t="str">
            <v>A.1.4</v>
          </cell>
          <cell r="B89" t="str">
            <v xml:space="preserve">  161KV TERMINATION KIT, HEAT SHRINKABLE TYPE , 1/C 250 SQ.MM</v>
          </cell>
          <cell r="C89">
            <v>12</v>
          </cell>
          <cell r="D89" t="str">
            <v>SET</v>
          </cell>
          <cell r="E89">
            <v>210000</v>
          </cell>
          <cell r="F89">
            <v>2520000</v>
          </cell>
          <cell r="H89">
            <v>0</v>
          </cell>
          <cell r="I89">
            <v>133</v>
          </cell>
          <cell r="J89">
            <v>1596</v>
          </cell>
          <cell r="K89">
            <v>210000</v>
          </cell>
          <cell r="L89">
            <v>2520000</v>
          </cell>
          <cell r="M89">
            <v>0</v>
          </cell>
          <cell r="N89">
            <v>0</v>
          </cell>
          <cell r="O89">
            <v>53200</v>
          </cell>
          <cell r="P89">
            <v>638400</v>
          </cell>
        </row>
        <row r="90">
          <cell r="A90" t="str">
            <v>A.1.5</v>
          </cell>
          <cell r="B90" t="str">
            <v xml:space="preserve">  MAIN POWER TRANSFORMER W/NGR &amp; LA*3, OIL-IMMERSED , 161KV/6.9KV 30/40MVA</v>
          </cell>
          <cell r="C90">
            <v>2</v>
          </cell>
          <cell r="D90" t="str">
            <v>SET</v>
          </cell>
          <cell r="E90">
            <v>10460000</v>
          </cell>
          <cell r="F90">
            <v>20920000</v>
          </cell>
          <cell r="H90">
            <v>0</v>
          </cell>
          <cell r="I90">
            <v>595</v>
          </cell>
          <cell r="J90">
            <v>1190</v>
          </cell>
          <cell r="K90">
            <v>10460000</v>
          </cell>
          <cell r="L90">
            <v>20920000</v>
          </cell>
          <cell r="M90">
            <v>0</v>
          </cell>
          <cell r="N90">
            <v>0</v>
          </cell>
          <cell r="O90">
            <v>238000</v>
          </cell>
          <cell r="P90">
            <v>476000</v>
          </cell>
        </row>
        <row r="91">
          <cell r="A91" t="str">
            <v>A.1.6</v>
          </cell>
          <cell r="B91" t="str">
            <v xml:space="preserve">  6.9KV BUS DUCT , 4000A INDOOR/OUTDOOR , 8M LG , 40KA</v>
          </cell>
          <cell r="C91">
            <v>2</v>
          </cell>
          <cell r="D91" t="str">
            <v>SET</v>
          </cell>
          <cell r="E91">
            <v>840000</v>
          </cell>
          <cell r="F91">
            <v>1680000</v>
          </cell>
          <cell r="H91">
            <v>0</v>
          </cell>
          <cell r="I91">
            <v>80</v>
          </cell>
          <cell r="J91">
            <v>160</v>
          </cell>
          <cell r="K91">
            <v>840000</v>
          </cell>
          <cell r="L91">
            <v>1680000</v>
          </cell>
          <cell r="M91">
            <v>0</v>
          </cell>
          <cell r="N91">
            <v>0</v>
          </cell>
          <cell r="O91">
            <v>22400</v>
          </cell>
          <cell r="P91">
            <v>44800</v>
          </cell>
        </row>
        <row r="92">
          <cell r="B92" t="str">
            <v>SUB-TOTAL (A.1)</v>
          </cell>
          <cell r="F92">
            <v>79627100</v>
          </cell>
          <cell r="J92">
            <v>7864</v>
          </cell>
          <cell r="L92">
            <v>79627100</v>
          </cell>
          <cell r="P92">
            <v>3085790</v>
          </cell>
        </row>
        <row r="93">
          <cell r="F93">
            <v>0</v>
          </cell>
          <cell r="H93">
            <v>0</v>
          </cell>
          <cell r="J93">
            <v>0</v>
          </cell>
          <cell r="K93">
            <v>0</v>
          </cell>
          <cell r="L93">
            <v>0</v>
          </cell>
          <cell r="M93">
            <v>0</v>
          </cell>
          <cell r="N93">
            <v>0</v>
          </cell>
          <cell r="O93">
            <v>0</v>
          </cell>
          <cell r="P93">
            <v>0</v>
          </cell>
        </row>
        <row r="94">
          <cell r="A94" t="str">
            <v>*</v>
          </cell>
          <cell r="B94" t="str">
            <v>DWG. NO. XK11A-0000-02, 03 , 04</v>
          </cell>
          <cell r="F94">
            <v>0</v>
          </cell>
          <cell r="H94">
            <v>0</v>
          </cell>
          <cell r="J94">
            <v>0</v>
          </cell>
          <cell r="K94">
            <v>0</v>
          </cell>
          <cell r="L94">
            <v>0</v>
          </cell>
          <cell r="M94">
            <v>0</v>
          </cell>
          <cell r="N94">
            <v>0</v>
          </cell>
          <cell r="O94">
            <v>0</v>
          </cell>
          <cell r="P94">
            <v>0</v>
          </cell>
        </row>
        <row r="95">
          <cell r="A95" t="str">
            <v xml:space="preserve">   A.2</v>
          </cell>
          <cell r="B95" t="str">
            <v>MAIN SUBSTATION (公共設施)</v>
          </cell>
          <cell r="H95">
            <v>0</v>
          </cell>
          <cell r="J95">
            <v>0</v>
          </cell>
          <cell r="K95">
            <v>0</v>
          </cell>
          <cell r="L95">
            <v>0</v>
          </cell>
          <cell r="M95">
            <v>0</v>
          </cell>
          <cell r="N95">
            <v>0</v>
          </cell>
          <cell r="O95">
            <v>0</v>
          </cell>
          <cell r="P95">
            <v>0</v>
          </cell>
        </row>
        <row r="96">
          <cell r="A96" t="str">
            <v>A.2.1</v>
          </cell>
          <cell r="B96" t="str">
            <v xml:space="preserve">  6.9KV VCB 4000A 40KA , SWITCHGEAR INCOMING &amp; TIE PANEL </v>
          </cell>
          <cell r="C96">
            <v>3</v>
          </cell>
          <cell r="D96" t="str">
            <v>PNL</v>
          </cell>
          <cell r="E96">
            <v>1300000</v>
          </cell>
          <cell r="F96">
            <v>3900000</v>
          </cell>
          <cell r="H96">
            <v>0</v>
          </cell>
          <cell r="I96">
            <v>30</v>
          </cell>
          <cell r="J96">
            <v>90</v>
          </cell>
          <cell r="K96">
            <v>1300000</v>
          </cell>
          <cell r="L96">
            <v>3900000</v>
          </cell>
          <cell r="M96">
            <v>0</v>
          </cell>
          <cell r="N96">
            <v>0</v>
          </cell>
          <cell r="O96">
            <v>8400</v>
          </cell>
          <cell r="P96">
            <v>25200</v>
          </cell>
        </row>
        <row r="97">
          <cell r="A97" t="str">
            <v>A.2.2</v>
          </cell>
          <cell r="B97" t="str">
            <v xml:space="preserve">  6.9KV VCB 1250A 40KA , SWITCHGEAR FEEDER PANEL </v>
          </cell>
          <cell r="C97">
            <v>6</v>
          </cell>
          <cell r="D97" t="str">
            <v>PNL</v>
          </cell>
          <cell r="E97">
            <v>750000</v>
          </cell>
          <cell r="F97">
            <v>4500000</v>
          </cell>
          <cell r="H97">
            <v>0</v>
          </cell>
          <cell r="I97">
            <v>20</v>
          </cell>
          <cell r="J97">
            <v>120</v>
          </cell>
          <cell r="K97">
            <v>750000</v>
          </cell>
          <cell r="L97">
            <v>4500000</v>
          </cell>
          <cell r="M97">
            <v>0</v>
          </cell>
          <cell r="N97">
            <v>0</v>
          </cell>
          <cell r="O97">
            <v>5600</v>
          </cell>
          <cell r="P97">
            <v>33600</v>
          </cell>
        </row>
        <row r="98">
          <cell r="A98" t="str">
            <v>A.2.3</v>
          </cell>
          <cell r="B98" t="str">
            <v xml:space="preserve">  6.9KV 500KVA , W/GCS , CAPACIATOR PANEL</v>
          </cell>
          <cell r="C98">
            <v>2</v>
          </cell>
          <cell r="D98" t="str">
            <v>PNL</v>
          </cell>
          <cell r="E98">
            <v>600000</v>
          </cell>
          <cell r="F98">
            <v>1200000</v>
          </cell>
          <cell r="H98">
            <v>0</v>
          </cell>
          <cell r="I98">
            <v>20</v>
          </cell>
          <cell r="J98">
            <v>40</v>
          </cell>
          <cell r="K98">
            <v>600000</v>
          </cell>
          <cell r="L98">
            <v>1200000</v>
          </cell>
          <cell r="M98">
            <v>0</v>
          </cell>
          <cell r="N98">
            <v>0</v>
          </cell>
          <cell r="O98">
            <v>5600</v>
          </cell>
          <cell r="P98">
            <v>11200</v>
          </cell>
        </row>
        <row r="99">
          <cell r="A99" t="str">
            <v>A.2.4</v>
          </cell>
          <cell r="B99" t="str">
            <v xml:space="preserve">  CAST RESIN DRY TYPE TR. , IP20 ENCLOSURE , 3 PHASE 6.9KV/480V ,1000KVA </v>
          </cell>
          <cell r="C99">
            <v>2</v>
          </cell>
          <cell r="D99" t="str">
            <v>SET</v>
          </cell>
          <cell r="E99">
            <v>410000</v>
          </cell>
          <cell r="F99">
            <v>820000</v>
          </cell>
          <cell r="H99">
            <v>0</v>
          </cell>
          <cell r="I99">
            <v>108</v>
          </cell>
          <cell r="J99">
            <v>216</v>
          </cell>
          <cell r="K99">
            <v>410000</v>
          </cell>
          <cell r="L99">
            <v>820000</v>
          </cell>
          <cell r="M99">
            <v>0</v>
          </cell>
          <cell r="N99">
            <v>0</v>
          </cell>
          <cell r="O99">
            <v>30240</v>
          </cell>
          <cell r="P99">
            <v>60480</v>
          </cell>
        </row>
        <row r="100">
          <cell r="A100" t="str">
            <v>A.2.5</v>
          </cell>
          <cell r="B100" t="str">
            <v xml:space="preserve">  480V BUS DUCT, 3PH 3W, 1600A INDOOR, 30KA , 6M LG</v>
          </cell>
          <cell r="C100">
            <v>2</v>
          </cell>
          <cell r="D100" t="str">
            <v>SET</v>
          </cell>
          <cell r="E100">
            <v>210000</v>
          </cell>
          <cell r="F100">
            <v>420000</v>
          </cell>
          <cell r="H100">
            <v>0</v>
          </cell>
          <cell r="I100">
            <v>36</v>
          </cell>
          <cell r="J100">
            <v>72</v>
          </cell>
          <cell r="K100">
            <v>210000</v>
          </cell>
          <cell r="L100">
            <v>420000</v>
          </cell>
          <cell r="M100">
            <v>0</v>
          </cell>
          <cell r="N100">
            <v>0</v>
          </cell>
          <cell r="O100">
            <v>10080</v>
          </cell>
          <cell r="P100">
            <v>20160</v>
          </cell>
        </row>
        <row r="101">
          <cell r="A101" t="str">
            <v>A.2.6</v>
          </cell>
          <cell r="B101" t="str">
            <v xml:space="preserve">  480V SWGR , 30KA, INCOMING ACB1600Ax2PNL &amp; TIE ACB1600A </v>
          </cell>
          <cell r="C101">
            <v>1</v>
          </cell>
          <cell r="D101" t="str">
            <v>LOT</v>
          </cell>
          <cell r="E101">
            <v>1100000</v>
          </cell>
          <cell r="F101">
            <v>1100000</v>
          </cell>
          <cell r="H101">
            <v>0</v>
          </cell>
          <cell r="I101">
            <v>60</v>
          </cell>
          <cell r="J101">
            <v>60</v>
          </cell>
          <cell r="K101">
            <v>1100000</v>
          </cell>
          <cell r="L101">
            <v>1100000</v>
          </cell>
          <cell r="M101">
            <v>0</v>
          </cell>
          <cell r="N101">
            <v>0</v>
          </cell>
          <cell r="O101">
            <v>16800</v>
          </cell>
          <cell r="P101">
            <v>16800</v>
          </cell>
        </row>
        <row r="102">
          <cell r="A102" t="str">
            <v>A.2.7</v>
          </cell>
          <cell r="B102" t="str">
            <v xml:space="preserve">  480V MCC SINGLE FACE , 30KA</v>
          </cell>
          <cell r="C102">
            <v>7</v>
          </cell>
          <cell r="D102" t="str">
            <v>PNL</v>
          </cell>
          <cell r="E102">
            <v>120000</v>
          </cell>
          <cell r="F102">
            <v>840000</v>
          </cell>
          <cell r="H102">
            <v>0</v>
          </cell>
          <cell r="I102">
            <v>15</v>
          </cell>
          <cell r="J102">
            <v>105</v>
          </cell>
          <cell r="K102">
            <v>120000</v>
          </cell>
          <cell r="L102">
            <v>840000</v>
          </cell>
          <cell r="M102">
            <v>0</v>
          </cell>
          <cell r="N102">
            <v>0</v>
          </cell>
          <cell r="O102">
            <v>4200</v>
          </cell>
          <cell r="P102">
            <v>29400</v>
          </cell>
        </row>
        <row r="103">
          <cell r="B103" t="str">
            <v>SUB-TOTAL (A.2)</v>
          </cell>
          <cell r="F103">
            <v>12780000</v>
          </cell>
          <cell r="J103">
            <v>703</v>
          </cell>
          <cell r="L103">
            <v>12780000</v>
          </cell>
          <cell r="P103">
            <v>196840</v>
          </cell>
        </row>
        <row r="105">
          <cell r="A105" t="str">
            <v>*</v>
          </cell>
          <cell r="B105" t="str">
            <v>DWG. NO. XK11A-0000-05,06,07,08</v>
          </cell>
          <cell r="F105">
            <v>0</v>
          </cell>
          <cell r="H105">
            <v>0</v>
          </cell>
          <cell r="J105">
            <v>0</v>
          </cell>
          <cell r="K105">
            <v>0</v>
          </cell>
          <cell r="L105">
            <v>0</v>
          </cell>
          <cell r="M105">
            <v>0</v>
          </cell>
          <cell r="N105">
            <v>0</v>
          </cell>
          <cell r="O105">
            <v>0</v>
          </cell>
          <cell r="P105">
            <v>0</v>
          </cell>
        </row>
        <row r="106">
          <cell r="A106" t="str">
            <v xml:space="preserve">   A.3</v>
          </cell>
          <cell r="B106" t="str">
            <v>NO.1 SUBSTATION (場區)</v>
          </cell>
          <cell r="F106">
            <v>0</v>
          </cell>
          <cell r="H106">
            <v>0</v>
          </cell>
          <cell r="J106">
            <v>0</v>
          </cell>
          <cell r="K106">
            <v>0</v>
          </cell>
          <cell r="L106">
            <v>0</v>
          </cell>
          <cell r="M106">
            <v>0</v>
          </cell>
          <cell r="N106">
            <v>0</v>
          </cell>
          <cell r="O106">
            <v>0</v>
          </cell>
          <cell r="P106">
            <v>0</v>
          </cell>
        </row>
        <row r="107">
          <cell r="A107" t="str">
            <v>A.3.1</v>
          </cell>
          <cell r="B107" t="str">
            <v xml:space="preserve">  6.9KV VCB 1250A 40KA , SWITCHGEAR INCOMING &amp; TIE PANEL &amp; FEEDER PANEL</v>
          </cell>
          <cell r="C107">
            <v>5</v>
          </cell>
          <cell r="D107" t="str">
            <v>PNL</v>
          </cell>
          <cell r="E107">
            <v>800000</v>
          </cell>
          <cell r="F107">
            <v>4000000</v>
          </cell>
          <cell r="H107">
            <v>0</v>
          </cell>
          <cell r="I107">
            <v>20</v>
          </cell>
          <cell r="J107">
            <v>100</v>
          </cell>
          <cell r="K107">
            <v>800000</v>
          </cell>
          <cell r="L107">
            <v>4000000</v>
          </cell>
          <cell r="M107">
            <v>0</v>
          </cell>
          <cell r="N107">
            <v>0</v>
          </cell>
          <cell r="O107">
            <v>5600</v>
          </cell>
          <cell r="P107">
            <v>28000</v>
          </cell>
        </row>
        <row r="108">
          <cell r="A108" t="str">
            <v>A.3.2</v>
          </cell>
          <cell r="B108" t="str">
            <v xml:space="preserve">  6.9KV GCS ,  NEMA CLASS E2 , MCC PANEL</v>
          </cell>
          <cell r="C108">
            <v>10</v>
          </cell>
          <cell r="D108" t="str">
            <v>PNL</v>
          </cell>
          <cell r="E108">
            <v>500000</v>
          </cell>
          <cell r="F108">
            <v>5000000</v>
          </cell>
          <cell r="H108">
            <v>0</v>
          </cell>
          <cell r="I108">
            <v>20</v>
          </cell>
          <cell r="J108">
            <v>200</v>
          </cell>
          <cell r="K108">
            <v>500000</v>
          </cell>
          <cell r="L108">
            <v>5000000</v>
          </cell>
          <cell r="M108">
            <v>0</v>
          </cell>
          <cell r="N108">
            <v>0</v>
          </cell>
          <cell r="O108">
            <v>5600</v>
          </cell>
          <cell r="P108">
            <v>56000</v>
          </cell>
        </row>
        <row r="109">
          <cell r="A109" t="str">
            <v>A.3.3</v>
          </cell>
          <cell r="B109" t="str">
            <v xml:space="preserve">  6.9KV 500KVA , W/GCS , CAPACIATOR PANEL</v>
          </cell>
          <cell r="C109">
            <v>8</v>
          </cell>
          <cell r="D109" t="str">
            <v>PNL</v>
          </cell>
          <cell r="E109">
            <v>600000</v>
          </cell>
          <cell r="F109">
            <v>4800000</v>
          </cell>
          <cell r="H109">
            <v>0</v>
          </cell>
          <cell r="I109">
            <v>20</v>
          </cell>
          <cell r="J109">
            <v>160</v>
          </cell>
          <cell r="K109">
            <v>600000</v>
          </cell>
          <cell r="L109">
            <v>4800000</v>
          </cell>
          <cell r="M109">
            <v>0</v>
          </cell>
          <cell r="N109">
            <v>0</v>
          </cell>
          <cell r="O109">
            <v>5600</v>
          </cell>
          <cell r="P109">
            <v>44800</v>
          </cell>
        </row>
        <row r="110">
          <cell r="A110" t="str">
            <v>A.3.4</v>
          </cell>
          <cell r="B110" t="str">
            <v xml:space="preserve">  CAST RESIN DRY TYPE TR. , IP20 ENCLOSURE , 3 PHASE 6.9KV/480V ,2000/2500KVA </v>
          </cell>
          <cell r="C110">
            <v>2</v>
          </cell>
          <cell r="D110" t="str">
            <v>SET</v>
          </cell>
          <cell r="E110">
            <v>652000</v>
          </cell>
          <cell r="F110">
            <v>1304000</v>
          </cell>
          <cell r="H110">
            <v>0</v>
          </cell>
          <cell r="I110">
            <v>170</v>
          </cell>
          <cell r="J110">
            <v>340</v>
          </cell>
          <cell r="K110">
            <v>652000</v>
          </cell>
          <cell r="L110">
            <v>1304000</v>
          </cell>
          <cell r="M110">
            <v>0</v>
          </cell>
          <cell r="N110">
            <v>0</v>
          </cell>
          <cell r="O110">
            <v>47600</v>
          </cell>
          <cell r="P110">
            <v>95200</v>
          </cell>
        </row>
        <row r="111">
          <cell r="A111" t="str">
            <v>A.3.5</v>
          </cell>
          <cell r="B111" t="str">
            <v xml:space="preserve">  480V BUS DUCT, 3PH 3W, 4000A INDOOR, 65KA , 6M LG</v>
          </cell>
          <cell r="C111">
            <v>2</v>
          </cell>
          <cell r="D111" t="str">
            <v>SET</v>
          </cell>
          <cell r="E111">
            <v>350000</v>
          </cell>
          <cell r="F111">
            <v>700000</v>
          </cell>
          <cell r="H111">
            <v>0</v>
          </cell>
          <cell r="I111">
            <v>36</v>
          </cell>
          <cell r="J111">
            <v>72</v>
          </cell>
          <cell r="K111">
            <v>350000</v>
          </cell>
          <cell r="L111">
            <v>700000</v>
          </cell>
          <cell r="M111">
            <v>0</v>
          </cell>
          <cell r="N111">
            <v>0</v>
          </cell>
          <cell r="O111">
            <v>10080</v>
          </cell>
          <cell r="P111">
            <v>20160</v>
          </cell>
        </row>
        <row r="112">
          <cell r="A112" t="str">
            <v>A.3.6</v>
          </cell>
          <cell r="B112" t="str">
            <v xml:space="preserve">  480V SWGR , 65KA, INCOMING ACB4000Ax2PNL &amp; TIE ACB4000A</v>
          </cell>
          <cell r="C112">
            <v>1</v>
          </cell>
          <cell r="D112" t="str">
            <v>LOT</v>
          </cell>
          <cell r="E112">
            <v>1830000</v>
          </cell>
          <cell r="F112">
            <v>1830000</v>
          </cell>
          <cell r="H112">
            <v>0</v>
          </cell>
          <cell r="I112">
            <v>60</v>
          </cell>
          <cell r="J112">
            <v>60</v>
          </cell>
          <cell r="K112">
            <v>1830000</v>
          </cell>
          <cell r="L112">
            <v>1830000</v>
          </cell>
          <cell r="M112">
            <v>0</v>
          </cell>
          <cell r="N112">
            <v>0</v>
          </cell>
          <cell r="O112">
            <v>16800</v>
          </cell>
          <cell r="P112">
            <v>16800</v>
          </cell>
        </row>
        <row r="113">
          <cell r="A113" t="str">
            <v>A.3.7</v>
          </cell>
          <cell r="B113" t="str">
            <v xml:space="preserve">  480V MCC SINGLE FACE , 65KA</v>
          </cell>
          <cell r="C113">
            <v>19</v>
          </cell>
          <cell r="D113" t="str">
            <v>PNL</v>
          </cell>
          <cell r="E113">
            <v>160000</v>
          </cell>
          <cell r="F113">
            <v>3040000</v>
          </cell>
          <cell r="H113">
            <v>0</v>
          </cell>
          <cell r="I113">
            <v>15</v>
          </cell>
          <cell r="J113">
            <v>285</v>
          </cell>
          <cell r="K113">
            <v>160000</v>
          </cell>
          <cell r="L113">
            <v>3040000</v>
          </cell>
          <cell r="M113">
            <v>0</v>
          </cell>
          <cell r="N113">
            <v>0</v>
          </cell>
          <cell r="O113">
            <v>4200</v>
          </cell>
          <cell r="P113">
            <v>79800</v>
          </cell>
        </row>
        <row r="114">
          <cell r="A114" t="str">
            <v>A.3.8</v>
          </cell>
          <cell r="B114" t="str">
            <v xml:space="preserve">  480V EMERGENCY SWGR , 65KA, 4000A ACB</v>
          </cell>
          <cell r="C114">
            <v>2</v>
          </cell>
          <cell r="D114" t="str">
            <v>PNL</v>
          </cell>
          <cell r="E114">
            <v>610000</v>
          </cell>
          <cell r="F114">
            <v>1220000</v>
          </cell>
          <cell r="H114">
            <v>0</v>
          </cell>
          <cell r="I114">
            <v>20</v>
          </cell>
          <cell r="J114">
            <v>40</v>
          </cell>
          <cell r="K114">
            <v>610000</v>
          </cell>
          <cell r="L114">
            <v>1220000</v>
          </cell>
          <cell r="M114">
            <v>0</v>
          </cell>
          <cell r="N114">
            <v>0</v>
          </cell>
          <cell r="O114">
            <v>5600</v>
          </cell>
          <cell r="P114">
            <v>11200</v>
          </cell>
        </row>
        <row r="115">
          <cell r="A115" t="str">
            <v>A.3.9</v>
          </cell>
          <cell r="B115" t="str">
            <v xml:space="preserve">  480V EMERGENCY MCC SINGLE FACE , 40KA</v>
          </cell>
          <cell r="C115">
            <v>3</v>
          </cell>
          <cell r="D115" t="str">
            <v>PNL</v>
          </cell>
          <cell r="E115">
            <v>140000</v>
          </cell>
          <cell r="F115">
            <v>420000</v>
          </cell>
          <cell r="H115">
            <v>0</v>
          </cell>
          <cell r="I115">
            <v>15</v>
          </cell>
          <cell r="J115">
            <v>45</v>
          </cell>
          <cell r="K115">
            <v>140000</v>
          </cell>
          <cell r="L115">
            <v>420000</v>
          </cell>
          <cell r="M115">
            <v>0</v>
          </cell>
          <cell r="N115">
            <v>0</v>
          </cell>
          <cell r="O115">
            <v>4200</v>
          </cell>
          <cell r="P115">
            <v>12600</v>
          </cell>
        </row>
        <row r="116">
          <cell r="B116" t="str">
            <v>SUB-TOTAL (A.3)</v>
          </cell>
          <cell r="F116">
            <v>22314000</v>
          </cell>
          <cell r="J116">
            <v>1302</v>
          </cell>
          <cell r="L116">
            <v>22314000</v>
          </cell>
          <cell r="P116">
            <v>364560</v>
          </cell>
        </row>
        <row r="117">
          <cell r="F117">
            <v>0</v>
          </cell>
          <cell r="H117">
            <v>0</v>
          </cell>
          <cell r="J117">
            <v>0</v>
          </cell>
          <cell r="K117">
            <v>0</v>
          </cell>
          <cell r="L117">
            <v>0</v>
          </cell>
          <cell r="M117">
            <v>0</v>
          </cell>
          <cell r="N117">
            <v>0</v>
          </cell>
          <cell r="O117">
            <v>0</v>
          </cell>
          <cell r="P117">
            <v>0</v>
          </cell>
        </row>
        <row r="118">
          <cell r="A118" t="str">
            <v>*</v>
          </cell>
          <cell r="B118" t="str">
            <v>DWG. NO. XK11A-0000-09,10</v>
          </cell>
          <cell r="F118">
            <v>0</v>
          </cell>
          <cell r="H118">
            <v>0</v>
          </cell>
          <cell r="J118">
            <v>0</v>
          </cell>
          <cell r="K118">
            <v>0</v>
          </cell>
          <cell r="L118">
            <v>0</v>
          </cell>
          <cell r="M118">
            <v>0</v>
          </cell>
          <cell r="N118">
            <v>0</v>
          </cell>
          <cell r="O118">
            <v>0</v>
          </cell>
          <cell r="P118">
            <v>0</v>
          </cell>
        </row>
        <row r="119">
          <cell r="A119" t="str">
            <v xml:space="preserve">   A.4</v>
          </cell>
          <cell r="B119" t="str">
            <v>NO.2 SUBSTATION (碼頭區)</v>
          </cell>
          <cell r="F119">
            <v>0</v>
          </cell>
          <cell r="H119">
            <v>0</v>
          </cell>
          <cell r="J119">
            <v>0</v>
          </cell>
          <cell r="K119">
            <v>0</v>
          </cell>
          <cell r="L119">
            <v>0</v>
          </cell>
          <cell r="M119">
            <v>0</v>
          </cell>
          <cell r="N119">
            <v>0</v>
          </cell>
          <cell r="O119">
            <v>0</v>
          </cell>
          <cell r="P119">
            <v>0</v>
          </cell>
        </row>
        <row r="120">
          <cell r="A120" t="str">
            <v>A.4.1</v>
          </cell>
          <cell r="B120" t="str">
            <v xml:space="preserve">  6.9KV VCB 1250A 40KA , SWITCHGEAR INCOMING &amp; TIE PANEL &amp; FEEDER PANEL</v>
          </cell>
          <cell r="C120">
            <v>5</v>
          </cell>
          <cell r="D120" t="str">
            <v>PNL</v>
          </cell>
          <cell r="E120">
            <v>800000</v>
          </cell>
          <cell r="F120">
            <v>4000000</v>
          </cell>
          <cell r="H120">
            <v>0</v>
          </cell>
          <cell r="I120">
            <v>20</v>
          </cell>
          <cell r="J120">
            <v>100</v>
          </cell>
          <cell r="K120">
            <v>800000</v>
          </cell>
          <cell r="L120">
            <v>4000000</v>
          </cell>
          <cell r="M120">
            <v>0</v>
          </cell>
          <cell r="N120">
            <v>0</v>
          </cell>
          <cell r="O120">
            <v>5600</v>
          </cell>
          <cell r="P120">
            <v>28000</v>
          </cell>
        </row>
        <row r="121">
          <cell r="A121" t="str">
            <v>A.4.2</v>
          </cell>
          <cell r="B121" t="str">
            <v xml:space="preserve">  6.9KV VCB 1250A , MCC PANEL</v>
          </cell>
          <cell r="C121">
            <v>3</v>
          </cell>
          <cell r="D121" t="str">
            <v>PNL</v>
          </cell>
          <cell r="E121">
            <v>700000</v>
          </cell>
          <cell r="F121">
            <v>2100000</v>
          </cell>
          <cell r="H121">
            <v>0</v>
          </cell>
          <cell r="I121">
            <v>20</v>
          </cell>
          <cell r="J121">
            <v>60</v>
          </cell>
          <cell r="K121">
            <v>700000</v>
          </cell>
          <cell r="L121">
            <v>2100000</v>
          </cell>
          <cell r="M121">
            <v>0</v>
          </cell>
          <cell r="N121">
            <v>0</v>
          </cell>
          <cell r="O121">
            <v>5600</v>
          </cell>
          <cell r="P121">
            <v>16800</v>
          </cell>
        </row>
        <row r="122">
          <cell r="A122" t="str">
            <v>A.4.3</v>
          </cell>
          <cell r="B122" t="str">
            <v xml:space="preserve">  6.9KV 500KVA , W/GCS , CAPACIATOR PANEL</v>
          </cell>
          <cell r="C122">
            <v>2</v>
          </cell>
          <cell r="D122" t="str">
            <v>PNL</v>
          </cell>
          <cell r="E122">
            <v>600000</v>
          </cell>
          <cell r="F122">
            <v>1200000</v>
          </cell>
          <cell r="H122">
            <v>0</v>
          </cell>
          <cell r="I122">
            <v>20</v>
          </cell>
          <cell r="J122">
            <v>40</v>
          </cell>
          <cell r="K122">
            <v>600000</v>
          </cell>
          <cell r="L122">
            <v>1200000</v>
          </cell>
          <cell r="M122">
            <v>0</v>
          </cell>
          <cell r="N122">
            <v>0</v>
          </cell>
          <cell r="O122">
            <v>5600</v>
          </cell>
          <cell r="P122">
            <v>11200</v>
          </cell>
        </row>
        <row r="123">
          <cell r="A123" t="str">
            <v>A.4.4</v>
          </cell>
          <cell r="B123" t="str">
            <v xml:space="preserve">  6.9KV 1000KVA , W/GCS , CAPACIATOR PANEL</v>
          </cell>
          <cell r="C123">
            <v>2</v>
          </cell>
          <cell r="D123" t="str">
            <v>PNL</v>
          </cell>
          <cell r="E123">
            <v>900000</v>
          </cell>
          <cell r="F123">
            <v>1800000</v>
          </cell>
          <cell r="H123">
            <v>0</v>
          </cell>
          <cell r="I123">
            <v>20</v>
          </cell>
          <cell r="J123">
            <v>40</v>
          </cell>
          <cell r="K123">
            <v>900000</v>
          </cell>
          <cell r="L123">
            <v>1800000</v>
          </cell>
          <cell r="M123">
            <v>0</v>
          </cell>
          <cell r="N123">
            <v>0</v>
          </cell>
          <cell r="O123">
            <v>5600</v>
          </cell>
          <cell r="P123">
            <v>11200</v>
          </cell>
        </row>
        <row r="124">
          <cell r="A124" t="str">
            <v>A.4.5</v>
          </cell>
          <cell r="B124" t="str">
            <v xml:space="preserve">  CAST RESIN DRY TYPE TR. , IP20 ENCLOSURE , 3 PHASE 6.9KV/480V ,1000KVA </v>
          </cell>
          <cell r="C124">
            <v>2</v>
          </cell>
          <cell r="D124" t="str">
            <v>SET</v>
          </cell>
          <cell r="E124">
            <v>410000</v>
          </cell>
          <cell r="F124">
            <v>820000</v>
          </cell>
          <cell r="H124">
            <v>0</v>
          </cell>
          <cell r="I124">
            <v>108</v>
          </cell>
          <cell r="J124">
            <v>216</v>
          </cell>
          <cell r="K124">
            <v>410000</v>
          </cell>
          <cell r="L124">
            <v>820000</v>
          </cell>
          <cell r="M124">
            <v>0</v>
          </cell>
          <cell r="N124">
            <v>0</v>
          </cell>
          <cell r="O124">
            <v>30240</v>
          </cell>
          <cell r="P124">
            <v>60480</v>
          </cell>
        </row>
        <row r="125">
          <cell r="A125" t="str">
            <v>A.4.6</v>
          </cell>
          <cell r="B125" t="str">
            <v xml:space="preserve">  480V BUS DUCT, 3PH 3W, 1600A INDOOR, 30KA , 6M LG</v>
          </cell>
          <cell r="C125">
            <v>2</v>
          </cell>
          <cell r="D125" t="str">
            <v>SET</v>
          </cell>
          <cell r="E125">
            <v>210000</v>
          </cell>
          <cell r="F125">
            <v>420000</v>
          </cell>
          <cell r="H125">
            <v>0</v>
          </cell>
          <cell r="I125">
            <v>36</v>
          </cell>
          <cell r="J125">
            <v>72</v>
          </cell>
          <cell r="K125">
            <v>210000</v>
          </cell>
          <cell r="L125">
            <v>420000</v>
          </cell>
          <cell r="M125">
            <v>0</v>
          </cell>
          <cell r="N125">
            <v>0</v>
          </cell>
          <cell r="O125">
            <v>10080</v>
          </cell>
          <cell r="P125">
            <v>20160</v>
          </cell>
        </row>
        <row r="126">
          <cell r="A126" t="str">
            <v>A.4.7</v>
          </cell>
          <cell r="B126" t="str">
            <v xml:space="preserve">  480V SWGR , 30KA, INCOMING ACB1600Ax2PNL &amp; TIE ACB1600A </v>
          </cell>
          <cell r="C126">
            <v>1</v>
          </cell>
          <cell r="D126" t="str">
            <v>LOT</v>
          </cell>
          <cell r="E126">
            <v>1100000</v>
          </cell>
          <cell r="F126">
            <v>1100000</v>
          </cell>
          <cell r="H126">
            <v>0</v>
          </cell>
          <cell r="I126">
            <v>60</v>
          </cell>
          <cell r="J126">
            <v>60</v>
          </cell>
          <cell r="K126">
            <v>1100000</v>
          </cell>
          <cell r="L126">
            <v>1100000</v>
          </cell>
          <cell r="M126">
            <v>0</v>
          </cell>
          <cell r="N126">
            <v>0</v>
          </cell>
          <cell r="O126">
            <v>16800</v>
          </cell>
          <cell r="P126">
            <v>16800</v>
          </cell>
        </row>
        <row r="127">
          <cell r="A127" t="str">
            <v>A.4.8</v>
          </cell>
          <cell r="B127" t="str">
            <v xml:space="preserve">  480V MCC SINGLE FACE , 30KA</v>
          </cell>
          <cell r="C127">
            <v>7</v>
          </cell>
          <cell r="D127" t="str">
            <v>PNL</v>
          </cell>
          <cell r="E127">
            <v>120000</v>
          </cell>
          <cell r="F127">
            <v>840000</v>
          </cell>
          <cell r="H127">
            <v>0</v>
          </cell>
          <cell r="I127">
            <v>15</v>
          </cell>
          <cell r="J127">
            <v>105</v>
          </cell>
          <cell r="K127">
            <v>120000</v>
          </cell>
          <cell r="L127">
            <v>840000</v>
          </cell>
          <cell r="M127">
            <v>0</v>
          </cell>
          <cell r="N127">
            <v>0</v>
          </cell>
          <cell r="O127">
            <v>4200</v>
          </cell>
          <cell r="P127">
            <v>29400</v>
          </cell>
        </row>
        <row r="128">
          <cell r="B128" t="str">
            <v>SUB-TOTAL (A.4)</v>
          </cell>
          <cell r="F128">
            <v>12280000</v>
          </cell>
          <cell r="J128">
            <v>693</v>
          </cell>
          <cell r="L128">
            <v>12280000</v>
          </cell>
          <cell r="P128">
            <v>194040</v>
          </cell>
        </row>
        <row r="129">
          <cell r="F129">
            <v>0</v>
          </cell>
          <cell r="H129">
            <v>0</v>
          </cell>
          <cell r="J129">
            <v>0</v>
          </cell>
          <cell r="K129">
            <v>0</v>
          </cell>
          <cell r="L129">
            <v>0</v>
          </cell>
          <cell r="M129">
            <v>0</v>
          </cell>
          <cell r="N129">
            <v>0</v>
          </cell>
          <cell r="O129">
            <v>0</v>
          </cell>
          <cell r="P129">
            <v>0</v>
          </cell>
        </row>
        <row r="130">
          <cell r="A130" t="str">
            <v>A.5</v>
          </cell>
          <cell r="B130" t="str">
            <v xml:space="preserve"> DISEL STAND-BY GENERATOR 1250KW OUTPUT,</v>
          </cell>
          <cell r="C130">
            <v>1</v>
          </cell>
          <cell r="D130" t="str">
            <v>SET</v>
          </cell>
          <cell r="E130">
            <v>6250000</v>
          </cell>
          <cell r="F130">
            <v>6250000</v>
          </cell>
          <cell r="H130">
            <v>0</v>
          </cell>
          <cell r="I130">
            <v>560</v>
          </cell>
          <cell r="J130">
            <v>560</v>
          </cell>
          <cell r="K130">
            <v>6250000</v>
          </cell>
          <cell r="L130">
            <v>6250000</v>
          </cell>
          <cell r="M130">
            <v>0</v>
          </cell>
          <cell r="N130">
            <v>0</v>
          </cell>
          <cell r="O130">
            <v>224000</v>
          </cell>
          <cell r="P130">
            <v>224000</v>
          </cell>
        </row>
        <row r="131">
          <cell r="B131" t="str">
            <v xml:space="preserve"> 3PH 3W 480V, W/ CONTROL PANEL , DALY TANK</v>
          </cell>
          <cell r="F131">
            <v>0</v>
          </cell>
          <cell r="H131">
            <v>0</v>
          </cell>
          <cell r="J131">
            <v>0</v>
          </cell>
          <cell r="K131">
            <v>0</v>
          </cell>
          <cell r="L131">
            <v>0</v>
          </cell>
          <cell r="M131">
            <v>0</v>
          </cell>
          <cell r="N131">
            <v>0</v>
          </cell>
          <cell r="O131">
            <v>0</v>
          </cell>
          <cell r="P131">
            <v>0</v>
          </cell>
        </row>
        <row r="132">
          <cell r="F132">
            <v>0</v>
          </cell>
          <cell r="H132">
            <v>0</v>
          </cell>
          <cell r="J132">
            <v>0</v>
          </cell>
          <cell r="K132">
            <v>0</v>
          </cell>
          <cell r="L132">
            <v>0</v>
          </cell>
          <cell r="M132">
            <v>0</v>
          </cell>
          <cell r="N132">
            <v>0</v>
          </cell>
          <cell r="O132">
            <v>0</v>
          </cell>
          <cell r="P132">
            <v>0</v>
          </cell>
        </row>
        <row r="133">
          <cell r="A133" t="str">
            <v>A.6</v>
          </cell>
          <cell r="B133" t="str">
            <v>3 PHASE 480V-120V UPS</v>
          </cell>
          <cell r="F133">
            <v>0</v>
          </cell>
          <cell r="H133">
            <v>0</v>
          </cell>
          <cell r="J133">
            <v>0</v>
          </cell>
          <cell r="K133">
            <v>0</v>
          </cell>
          <cell r="L133">
            <v>0</v>
          </cell>
          <cell r="M133">
            <v>0</v>
          </cell>
          <cell r="N133">
            <v>0</v>
          </cell>
          <cell r="O133">
            <v>0</v>
          </cell>
          <cell r="P133">
            <v>0</v>
          </cell>
        </row>
        <row r="134">
          <cell r="A134" t="str">
            <v>A.6.1</v>
          </cell>
          <cell r="B134" t="str">
            <v xml:space="preserve"> 100 KVA ,  W/ BATTERY LEAD-CALCIUM TYPE 30 MIN.</v>
          </cell>
          <cell r="C134">
            <v>1</v>
          </cell>
          <cell r="D134" t="str">
            <v>SET</v>
          </cell>
          <cell r="E134">
            <v>1250000</v>
          </cell>
          <cell r="F134">
            <v>1250000</v>
          </cell>
          <cell r="H134">
            <v>0</v>
          </cell>
          <cell r="I134">
            <v>188</v>
          </cell>
          <cell r="J134">
            <v>188</v>
          </cell>
          <cell r="K134">
            <v>1250000</v>
          </cell>
          <cell r="L134">
            <v>1250000</v>
          </cell>
          <cell r="M134">
            <v>0</v>
          </cell>
          <cell r="N134">
            <v>0</v>
          </cell>
          <cell r="O134">
            <v>52640</v>
          </cell>
          <cell r="P134">
            <v>52640</v>
          </cell>
        </row>
        <row r="135">
          <cell r="A135" t="str">
            <v>A.6.2</v>
          </cell>
          <cell r="B135" t="str">
            <v xml:space="preserve"> 15 KVA ,  W/ BATTERY LEAD-CALCIUM TYPE 30 MIN.</v>
          </cell>
          <cell r="C135">
            <v>1</v>
          </cell>
          <cell r="D135" t="str">
            <v>SET</v>
          </cell>
          <cell r="E135">
            <v>300000</v>
          </cell>
          <cell r="F135">
            <v>300000</v>
          </cell>
          <cell r="H135">
            <v>0</v>
          </cell>
          <cell r="I135">
            <v>50</v>
          </cell>
          <cell r="J135">
            <v>50</v>
          </cell>
          <cell r="K135">
            <v>300000</v>
          </cell>
          <cell r="L135">
            <v>300000</v>
          </cell>
          <cell r="M135">
            <v>0</v>
          </cell>
          <cell r="N135">
            <v>0</v>
          </cell>
          <cell r="O135">
            <v>14000</v>
          </cell>
          <cell r="P135">
            <v>14000</v>
          </cell>
        </row>
        <row r="136">
          <cell r="B136" t="str">
            <v>SUB-TOTAL (A.6)</v>
          </cell>
          <cell r="F136">
            <v>1550000</v>
          </cell>
          <cell r="J136">
            <v>238</v>
          </cell>
          <cell r="L136">
            <v>1550000</v>
          </cell>
          <cell r="P136">
            <v>66640</v>
          </cell>
        </row>
        <row r="138">
          <cell r="A138" t="str">
            <v>A.7</v>
          </cell>
          <cell r="B138" t="str">
            <v xml:space="preserve">  DC POWER SUPPLY       </v>
          </cell>
        </row>
        <row r="139">
          <cell r="A139" t="str">
            <v>A.7.1</v>
          </cell>
          <cell r="B139" t="str">
            <v xml:space="preserve"> 125VDC CHAGER, 50A,  W/ 60AH LEAD-CALCIUM BATTERY &amp; RACK</v>
          </cell>
          <cell r="C139">
            <v>1</v>
          </cell>
          <cell r="D139" t="str">
            <v>SET</v>
          </cell>
          <cell r="E139">
            <v>325000</v>
          </cell>
          <cell r="F139">
            <v>325000</v>
          </cell>
          <cell r="H139">
            <v>0</v>
          </cell>
          <cell r="I139">
            <v>50</v>
          </cell>
          <cell r="J139">
            <v>50</v>
          </cell>
          <cell r="K139">
            <v>325000</v>
          </cell>
          <cell r="L139">
            <v>325000</v>
          </cell>
          <cell r="M139">
            <v>0</v>
          </cell>
          <cell r="N139">
            <v>0</v>
          </cell>
          <cell r="O139">
            <v>14000</v>
          </cell>
          <cell r="P139">
            <v>14000</v>
          </cell>
        </row>
        <row r="140">
          <cell r="A140" t="str">
            <v>A.7.2</v>
          </cell>
          <cell r="B140" t="str">
            <v xml:space="preserve"> 125VDC CHAGER, 25A,  W/ 30AH LEAD-CALCIUM BATTERY &amp; RACK</v>
          </cell>
          <cell r="C140">
            <v>2</v>
          </cell>
          <cell r="D140" t="str">
            <v>SET</v>
          </cell>
          <cell r="E140">
            <v>245000</v>
          </cell>
          <cell r="F140">
            <v>490000</v>
          </cell>
          <cell r="H140">
            <v>0</v>
          </cell>
          <cell r="I140">
            <v>35</v>
          </cell>
          <cell r="J140">
            <v>70</v>
          </cell>
          <cell r="K140">
            <v>245000</v>
          </cell>
          <cell r="L140">
            <v>490000</v>
          </cell>
          <cell r="M140">
            <v>0</v>
          </cell>
          <cell r="N140">
            <v>0</v>
          </cell>
          <cell r="O140">
            <v>9800</v>
          </cell>
          <cell r="P140">
            <v>19600</v>
          </cell>
        </row>
        <row r="141">
          <cell r="B141" t="str">
            <v>SUB-TOTAL (A7)</v>
          </cell>
          <cell r="F141">
            <v>815000</v>
          </cell>
          <cell r="J141">
            <v>120</v>
          </cell>
          <cell r="L141">
            <v>815000</v>
          </cell>
          <cell r="P141">
            <v>33600</v>
          </cell>
        </row>
        <row r="143">
          <cell r="A143" t="str">
            <v>A.8</v>
          </cell>
          <cell r="B143" t="str">
            <v>OTHER</v>
          </cell>
        </row>
        <row r="144">
          <cell r="A144" t="str">
            <v>A.8.1</v>
          </cell>
          <cell r="B144" t="str">
            <v>SELF-STANDING POWER PANEL, 480V, 65KA</v>
          </cell>
          <cell r="C144">
            <v>1</v>
          </cell>
          <cell r="D144" t="str">
            <v>SET</v>
          </cell>
          <cell r="E144">
            <v>120000</v>
          </cell>
          <cell r="F144">
            <v>120000</v>
          </cell>
          <cell r="H144">
            <v>0</v>
          </cell>
          <cell r="I144">
            <v>20</v>
          </cell>
          <cell r="J144">
            <v>20</v>
          </cell>
          <cell r="K144">
            <v>120000</v>
          </cell>
          <cell r="L144">
            <v>120000</v>
          </cell>
          <cell r="M144">
            <v>0</v>
          </cell>
          <cell r="N144">
            <v>0</v>
          </cell>
          <cell r="O144">
            <v>5600</v>
          </cell>
          <cell r="P144">
            <v>5600</v>
          </cell>
        </row>
        <row r="145">
          <cell r="B145" t="str">
            <v>PNL. NO. CCR2-D-MC1 (DWG. NO. XK11A-0000-12)</v>
          </cell>
          <cell r="F145">
            <v>0</v>
          </cell>
          <cell r="H145">
            <v>0</v>
          </cell>
          <cell r="J145">
            <v>0</v>
          </cell>
          <cell r="K145">
            <v>0</v>
          </cell>
          <cell r="L145">
            <v>0</v>
          </cell>
          <cell r="M145">
            <v>0</v>
          </cell>
          <cell r="N145">
            <v>0</v>
          </cell>
          <cell r="O145">
            <v>0</v>
          </cell>
          <cell r="P145">
            <v>0</v>
          </cell>
        </row>
        <row r="146">
          <cell r="A146" t="str">
            <v>A.8.2</v>
          </cell>
          <cell r="B146" t="str">
            <v>SELF-STANDING POWER PANEL, 480V, 30KA (DWG. NO. XK11A-0000-12)</v>
          </cell>
          <cell r="C146">
            <v>6</v>
          </cell>
          <cell r="D146" t="str">
            <v>SET</v>
          </cell>
          <cell r="E146">
            <v>140000</v>
          </cell>
          <cell r="F146">
            <v>840000</v>
          </cell>
          <cell r="H146">
            <v>0</v>
          </cell>
          <cell r="I146">
            <v>20</v>
          </cell>
          <cell r="J146">
            <v>120</v>
          </cell>
          <cell r="K146">
            <v>140000</v>
          </cell>
          <cell r="L146">
            <v>840000</v>
          </cell>
          <cell r="M146">
            <v>0</v>
          </cell>
          <cell r="N146">
            <v>0</v>
          </cell>
          <cell r="O146">
            <v>5600</v>
          </cell>
          <cell r="P146">
            <v>33600</v>
          </cell>
        </row>
        <row r="147">
          <cell r="B147" t="str">
            <v>PNL. NO. POWER PANEL.</v>
          </cell>
          <cell r="F147">
            <v>0</v>
          </cell>
          <cell r="H147">
            <v>0</v>
          </cell>
          <cell r="J147">
            <v>0</v>
          </cell>
          <cell r="K147">
            <v>0</v>
          </cell>
          <cell r="L147">
            <v>0</v>
          </cell>
          <cell r="M147">
            <v>0</v>
          </cell>
          <cell r="N147">
            <v>0</v>
          </cell>
          <cell r="O147">
            <v>0</v>
          </cell>
          <cell r="P147">
            <v>0</v>
          </cell>
        </row>
        <row r="148">
          <cell r="A148" t="str">
            <v>A.8.3</v>
          </cell>
          <cell r="B148" t="str">
            <v>DRY RTANSFORMER, WEATHER PROOF ENCLOSURE</v>
          </cell>
          <cell r="F148">
            <v>0</v>
          </cell>
          <cell r="H148">
            <v>0</v>
          </cell>
          <cell r="J148">
            <v>0</v>
          </cell>
          <cell r="K148">
            <v>0</v>
          </cell>
          <cell r="L148">
            <v>0</v>
          </cell>
          <cell r="M148">
            <v>0</v>
          </cell>
          <cell r="N148">
            <v>0</v>
          </cell>
          <cell r="O148">
            <v>0</v>
          </cell>
          <cell r="P148">
            <v>0</v>
          </cell>
        </row>
        <row r="149">
          <cell r="B149" t="str">
            <v>480/240V, 30KVA</v>
          </cell>
          <cell r="C149">
            <v>9</v>
          </cell>
          <cell r="D149" t="str">
            <v>SET</v>
          </cell>
          <cell r="E149">
            <v>40000</v>
          </cell>
          <cell r="F149">
            <v>360000</v>
          </cell>
          <cell r="H149">
            <v>0</v>
          </cell>
          <cell r="I149">
            <v>18</v>
          </cell>
          <cell r="J149">
            <v>162</v>
          </cell>
          <cell r="K149">
            <v>40000</v>
          </cell>
          <cell r="L149">
            <v>360000</v>
          </cell>
          <cell r="M149">
            <v>0</v>
          </cell>
          <cell r="N149">
            <v>0</v>
          </cell>
          <cell r="O149">
            <v>5040</v>
          </cell>
          <cell r="P149">
            <v>45360</v>
          </cell>
        </row>
        <row r="150">
          <cell r="B150" t="str">
            <v>480/240V, 20KVA</v>
          </cell>
          <cell r="C150">
            <v>6</v>
          </cell>
          <cell r="D150" t="str">
            <v>SET</v>
          </cell>
          <cell r="E150">
            <v>30000</v>
          </cell>
          <cell r="F150">
            <v>180000</v>
          </cell>
          <cell r="H150">
            <v>0</v>
          </cell>
          <cell r="I150">
            <v>14</v>
          </cell>
          <cell r="J150">
            <v>84</v>
          </cell>
          <cell r="K150">
            <v>30000</v>
          </cell>
          <cell r="L150">
            <v>180000</v>
          </cell>
          <cell r="M150">
            <v>0</v>
          </cell>
          <cell r="N150">
            <v>0</v>
          </cell>
          <cell r="O150">
            <v>3920</v>
          </cell>
          <cell r="P150">
            <v>23520</v>
          </cell>
        </row>
        <row r="151">
          <cell r="B151" t="str">
            <v>480/240V, 10KVA</v>
          </cell>
          <cell r="C151">
            <v>9</v>
          </cell>
          <cell r="D151" t="str">
            <v>SET</v>
          </cell>
          <cell r="E151">
            <v>22000</v>
          </cell>
          <cell r="F151">
            <v>198000</v>
          </cell>
          <cell r="H151">
            <v>0</v>
          </cell>
          <cell r="I151">
            <v>9</v>
          </cell>
          <cell r="J151">
            <v>81</v>
          </cell>
          <cell r="K151">
            <v>22000</v>
          </cell>
          <cell r="L151">
            <v>198000</v>
          </cell>
          <cell r="M151">
            <v>0</v>
          </cell>
          <cell r="N151">
            <v>0</v>
          </cell>
          <cell r="O151">
            <v>2520</v>
          </cell>
          <cell r="P151">
            <v>22680</v>
          </cell>
        </row>
        <row r="152">
          <cell r="A152" t="str">
            <v>A.8.4</v>
          </cell>
          <cell r="B152" t="str">
            <v xml:space="preserve"> MCC FOR TRASH , 480V MCC SINGLE FACE , 30KA</v>
          </cell>
          <cell r="C152">
            <v>5</v>
          </cell>
          <cell r="D152" t="str">
            <v>SET</v>
          </cell>
          <cell r="E152">
            <v>120000</v>
          </cell>
          <cell r="F152">
            <v>600000</v>
          </cell>
          <cell r="H152">
            <v>0</v>
          </cell>
          <cell r="I152">
            <v>15</v>
          </cell>
          <cell r="J152">
            <v>75</v>
          </cell>
          <cell r="K152">
            <v>120000</v>
          </cell>
          <cell r="L152">
            <v>600000</v>
          </cell>
          <cell r="M152">
            <v>0</v>
          </cell>
          <cell r="N152">
            <v>0</v>
          </cell>
          <cell r="O152">
            <v>4200</v>
          </cell>
          <cell r="P152">
            <v>21000</v>
          </cell>
        </row>
        <row r="153">
          <cell r="A153" t="str">
            <v>A.8.5</v>
          </cell>
          <cell r="B153" t="str">
            <v>600VAC, 100A ATS PANEL, WALL MOUNT, INDOOR</v>
          </cell>
          <cell r="C153">
            <v>3</v>
          </cell>
          <cell r="D153" t="str">
            <v>SET</v>
          </cell>
          <cell r="E153">
            <v>100000</v>
          </cell>
          <cell r="F153">
            <v>300000</v>
          </cell>
          <cell r="H153">
            <v>0</v>
          </cell>
          <cell r="I153">
            <v>15</v>
          </cell>
          <cell r="J153">
            <v>45</v>
          </cell>
          <cell r="K153">
            <v>100000</v>
          </cell>
          <cell r="L153">
            <v>300000</v>
          </cell>
          <cell r="M153">
            <v>0</v>
          </cell>
          <cell r="N153">
            <v>0</v>
          </cell>
          <cell r="O153">
            <v>4200</v>
          </cell>
          <cell r="P153">
            <v>12600</v>
          </cell>
        </row>
        <row r="154">
          <cell r="A154" t="str">
            <v>A.8.6</v>
          </cell>
          <cell r="B154" t="str">
            <v>100A NFB PANEL, WALL MOUNT., INDOOR</v>
          </cell>
          <cell r="C154">
            <v>6</v>
          </cell>
          <cell r="D154" t="str">
            <v>SET</v>
          </cell>
          <cell r="E154">
            <v>4000</v>
          </cell>
          <cell r="F154">
            <v>24000</v>
          </cell>
          <cell r="H154">
            <v>0</v>
          </cell>
          <cell r="I154">
            <v>4</v>
          </cell>
          <cell r="J154">
            <v>24</v>
          </cell>
          <cell r="K154">
            <v>4000</v>
          </cell>
          <cell r="L154">
            <v>24000</v>
          </cell>
          <cell r="M154">
            <v>0</v>
          </cell>
          <cell r="N154">
            <v>0</v>
          </cell>
          <cell r="O154">
            <v>1120</v>
          </cell>
          <cell r="P154">
            <v>6720</v>
          </cell>
        </row>
        <row r="155">
          <cell r="A155" t="str">
            <v>A.8.7</v>
          </cell>
          <cell r="B155" t="str">
            <v>600V PDP PANEL, WALL MOUNT, INDOOR</v>
          </cell>
          <cell r="C155">
            <v>6</v>
          </cell>
          <cell r="D155" t="str">
            <v>SET</v>
          </cell>
          <cell r="E155">
            <v>9000</v>
          </cell>
          <cell r="F155">
            <v>54000</v>
          </cell>
          <cell r="H155">
            <v>0</v>
          </cell>
          <cell r="I155">
            <v>6</v>
          </cell>
          <cell r="J155">
            <v>36</v>
          </cell>
          <cell r="K155">
            <v>9000</v>
          </cell>
          <cell r="L155">
            <v>54000</v>
          </cell>
          <cell r="M155">
            <v>0</v>
          </cell>
          <cell r="N155">
            <v>0</v>
          </cell>
          <cell r="O155">
            <v>1680</v>
          </cell>
          <cell r="P155">
            <v>10080</v>
          </cell>
        </row>
        <row r="156">
          <cell r="B156" t="str">
            <v>W/NFB 100A x 1, 20A x6, 10KA</v>
          </cell>
        </row>
        <row r="157">
          <cell r="A157" t="str">
            <v>A.8.8</v>
          </cell>
          <cell r="B157" t="str">
            <v>POWER SYSTEM GRAPHIC PANEL, SELF-STANDING,</v>
          </cell>
          <cell r="C157">
            <v>1</v>
          </cell>
          <cell r="D157" t="str">
            <v>SET</v>
          </cell>
          <cell r="E157">
            <v>320000</v>
          </cell>
          <cell r="F157">
            <v>320000</v>
          </cell>
          <cell r="H157">
            <v>0</v>
          </cell>
          <cell r="I157">
            <v>30</v>
          </cell>
          <cell r="J157">
            <v>30</v>
          </cell>
          <cell r="K157">
            <v>320000</v>
          </cell>
          <cell r="L157">
            <v>320000</v>
          </cell>
          <cell r="M157">
            <v>0</v>
          </cell>
          <cell r="N157">
            <v>0</v>
          </cell>
          <cell r="O157">
            <v>8400</v>
          </cell>
          <cell r="P157">
            <v>8400</v>
          </cell>
        </row>
        <row r="158">
          <cell r="B158" t="str">
            <v xml:space="preserve"> ENCLOSURE SIZE 2200(W)x2300(H)x600(D)MM.</v>
          </cell>
          <cell r="F158">
            <v>0</v>
          </cell>
          <cell r="H158">
            <v>0</v>
          </cell>
          <cell r="J158">
            <v>0</v>
          </cell>
          <cell r="K158">
            <v>0</v>
          </cell>
          <cell r="L158">
            <v>0</v>
          </cell>
          <cell r="M158">
            <v>0</v>
          </cell>
          <cell r="N158">
            <v>0</v>
          </cell>
          <cell r="O158">
            <v>0</v>
          </cell>
          <cell r="P158">
            <v>0</v>
          </cell>
        </row>
        <row r="159">
          <cell r="B159" t="str">
            <v>MOSAIC PANEL SIZE 2000(W)x1000(H)MM., W/ LIGHT x60</v>
          </cell>
          <cell r="F159">
            <v>0</v>
          </cell>
          <cell r="H159">
            <v>0</v>
          </cell>
          <cell r="J159">
            <v>0</v>
          </cell>
          <cell r="K159">
            <v>0</v>
          </cell>
          <cell r="L159">
            <v>0</v>
          </cell>
          <cell r="M159">
            <v>0</v>
          </cell>
          <cell r="N159">
            <v>0</v>
          </cell>
          <cell r="O159">
            <v>0</v>
          </cell>
          <cell r="P159">
            <v>0</v>
          </cell>
        </row>
        <row r="160">
          <cell r="B160" t="str">
            <v>SUB-TOTAL (A.8)</v>
          </cell>
          <cell r="F160">
            <v>2996000</v>
          </cell>
          <cell r="J160">
            <v>677</v>
          </cell>
          <cell r="L160">
            <v>2996000</v>
          </cell>
          <cell r="O160">
            <v>0</v>
          </cell>
          <cell r="P160">
            <v>189560</v>
          </cell>
        </row>
        <row r="161">
          <cell r="O161">
            <v>0</v>
          </cell>
        </row>
        <row r="162">
          <cell r="A162" t="str">
            <v xml:space="preserve">   A.9</v>
          </cell>
          <cell r="B162" t="str">
            <v xml:space="preserve"> TEST FEE FOR MECH-ELEC CONSULANT CO. &amp; T.P.C.</v>
          </cell>
          <cell r="C162">
            <v>1</v>
          </cell>
          <cell r="D162" t="str">
            <v>LOT</v>
          </cell>
          <cell r="E162" t="str">
            <v>M+L</v>
          </cell>
          <cell r="F162" t="str">
            <v>M+L</v>
          </cell>
          <cell r="H162">
            <v>0</v>
          </cell>
          <cell r="I162">
            <v>1607</v>
          </cell>
          <cell r="J162">
            <v>1607</v>
          </cell>
          <cell r="K162" t="str">
            <v>M+L</v>
          </cell>
          <cell r="L162" t="str">
            <v>M+L</v>
          </cell>
          <cell r="M162">
            <v>0</v>
          </cell>
          <cell r="N162">
            <v>0</v>
          </cell>
          <cell r="O162">
            <v>1800000</v>
          </cell>
          <cell r="P162">
            <v>1800000</v>
          </cell>
        </row>
        <row r="163">
          <cell r="F163">
            <v>0</v>
          </cell>
          <cell r="H163">
            <v>0</v>
          </cell>
          <cell r="J163">
            <v>0</v>
          </cell>
          <cell r="K163">
            <v>0</v>
          </cell>
          <cell r="L163">
            <v>0</v>
          </cell>
          <cell r="M163">
            <v>0</v>
          </cell>
          <cell r="N163">
            <v>0</v>
          </cell>
          <cell r="O163">
            <v>0</v>
          </cell>
          <cell r="P163">
            <v>0</v>
          </cell>
        </row>
        <row r="164">
          <cell r="B164" t="str">
            <v>SUB-TOTAL : (A)</v>
          </cell>
          <cell r="F164">
            <v>138612100</v>
          </cell>
          <cell r="H164">
            <v>0</v>
          </cell>
          <cell r="J164">
            <v>13764</v>
          </cell>
          <cell r="K164">
            <v>0</v>
          </cell>
          <cell r="L164">
            <v>138612100</v>
          </cell>
          <cell r="M164">
            <v>0</v>
          </cell>
          <cell r="N164">
            <v>0</v>
          </cell>
          <cell r="O164">
            <v>0</v>
          </cell>
          <cell r="P164">
            <v>6155030</v>
          </cell>
        </row>
        <row r="167">
          <cell r="F167">
            <v>0</v>
          </cell>
          <cell r="H167">
            <v>0</v>
          </cell>
          <cell r="J167">
            <v>0</v>
          </cell>
          <cell r="K167">
            <v>0</v>
          </cell>
          <cell r="L167">
            <v>0</v>
          </cell>
          <cell r="M167">
            <v>0</v>
          </cell>
          <cell r="N167">
            <v>0</v>
          </cell>
          <cell r="O167">
            <v>0</v>
          </cell>
          <cell r="P167">
            <v>0</v>
          </cell>
        </row>
        <row r="168">
          <cell r="A168" t="str">
            <v>B</v>
          </cell>
          <cell r="B168" t="str">
            <v xml:space="preserve"> POWER DISTRIBUTION SYSTEM</v>
          </cell>
          <cell r="F168">
            <v>0</v>
          </cell>
          <cell r="H168">
            <v>0</v>
          </cell>
          <cell r="J168">
            <v>0</v>
          </cell>
          <cell r="K168">
            <v>0</v>
          </cell>
          <cell r="L168">
            <v>0</v>
          </cell>
          <cell r="M168">
            <v>0</v>
          </cell>
          <cell r="N168">
            <v>0</v>
          </cell>
          <cell r="O168">
            <v>0</v>
          </cell>
          <cell r="P168">
            <v>0</v>
          </cell>
        </row>
        <row r="169">
          <cell r="F169">
            <v>0</v>
          </cell>
          <cell r="H169">
            <v>0</v>
          </cell>
          <cell r="J169">
            <v>0</v>
          </cell>
          <cell r="K169">
            <v>0</v>
          </cell>
          <cell r="L169">
            <v>0</v>
          </cell>
          <cell r="M169">
            <v>0</v>
          </cell>
          <cell r="N169">
            <v>0</v>
          </cell>
          <cell r="O169">
            <v>0</v>
          </cell>
          <cell r="P169">
            <v>0</v>
          </cell>
        </row>
        <row r="170">
          <cell r="B170" t="str">
            <v xml:space="preserve"> 600V POWER CABLE, XLPE INSU. PVC JACKET</v>
          </cell>
          <cell r="F170">
            <v>0</v>
          </cell>
          <cell r="H170">
            <v>0</v>
          </cell>
          <cell r="J170">
            <v>0</v>
          </cell>
          <cell r="K170">
            <v>0</v>
          </cell>
          <cell r="L170">
            <v>0</v>
          </cell>
          <cell r="M170">
            <v>0</v>
          </cell>
          <cell r="N170">
            <v>0</v>
          </cell>
          <cell r="O170">
            <v>0</v>
          </cell>
          <cell r="P170">
            <v>0</v>
          </cell>
        </row>
        <row r="171">
          <cell r="A171">
            <v>1</v>
          </cell>
          <cell r="B171" t="str">
            <v xml:space="preserve">    3/C 3.5 sq.mm </v>
          </cell>
          <cell r="C171">
            <v>4500</v>
          </cell>
          <cell r="D171" t="str">
            <v>M</v>
          </cell>
          <cell r="E171">
            <v>15</v>
          </cell>
          <cell r="F171">
            <v>67500</v>
          </cell>
          <cell r="H171">
            <v>0</v>
          </cell>
          <cell r="I171">
            <v>7.9000000000000001E-2</v>
          </cell>
          <cell r="J171">
            <v>356</v>
          </cell>
          <cell r="K171">
            <v>15</v>
          </cell>
          <cell r="L171">
            <v>67500</v>
          </cell>
          <cell r="M171">
            <v>0</v>
          </cell>
          <cell r="N171">
            <v>0</v>
          </cell>
          <cell r="O171">
            <v>22</v>
          </cell>
          <cell r="P171">
            <v>99000</v>
          </cell>
        </row>
        <row r="172">
          <cell r="A172">
            <v>2</v>
          </cell>
          <cell r="B172" t="str">
            <v xml:space="preserve">    3/C 5.5 sq.mm </v>
          </cell>
          <cell r="C172">
            <v>4000</v>
          </cell>
          <cell r="D172" t="str">
            <v>M</v>
          </cell>
          <cell r="E172">
            <v>20</v>
          </cell>
          <cell r="F172">
            <v>80000</v>
          </cell>
          <cell r="H172">
            <v>0</v>
          </cell>
          <cell r="I172">
            <v>0.1</v>
          </cell>
          <cell r="J172">
            <v>400</v>
          </cell>
          <cell r="K172">
            <v>20</v>
          </cell>
          <cell r="L172">
            <v>80000</v>
          </cell>
          <cell r="M172">
            <v>0</v>
          </cell>
          <cell r="N172">
            <v>0</v>
          </cell>
          <cell r="O172">
            <v>28</v>
          </cell>
          <cell r="P172">
            <v>112000</v>
          </cell>
        </row>
        <row r="173">
          <cell r="A173">
            <v>3</v>
          </cell>
          <cell r="B173" t="str">
            <v xml:space="preserve">    3/C   8 sq.mm </v>
          </cell>
          <cell r="C173">
            <v>3000</v>
          </cell>
          <cell r="D173" t="str">
            <v>M</v>
          </cell>
          <cell r="E173">
            <v>29</v>
          </cell>
          <cell r="F173">
            <v>87000</v>
          </cell>
          <cell r="H173">
            <v>0</v>
          </cell>
          <cell r="I173">
            <v>0.11799999999999999</v>
          </cell>
          <cell r="J173">
            <v>354</v>
          </cell>
          <cell r="K173">
            <v>29</v>
          </cell>
          <cell r="L173">
            <v>87000</v>
          </cell>
          <cell r="M173">
            <v>0</v>
          </cell>
          <cell r="N173">
            <v>0</v>
          </cell>
          <cell r="O173">
            <v>33</v>
          </cell>
          <cell r="P173">
            <v>99000</v>
          </cell>
        </row>
        <row r="174">
          <cell r="A174">
            <v>4</v>
          </cell>
          <cell r="B174" t="str">
            <v xml:space="preserve">    3/C  14 sq.mm </v>
          </cell>
          <cell r="C174">
            <v>1000</v>
          </cell>
          <cell r="D174" t="str">
            <v>M</v>
          </cell>
          <cell r="E174">
            <v>47</v>
          </cell>
          <cell r="F174">
            <v>47000</v>
          </cell>
          <cell r="H174">
            <v>0</v>
          </cell>
          <cell r="I174">
            <v>0.152</v>
          </cell>
          <cell r="J174">
            <v>152</v>
          </cell>
          <cell r="K174">
            <v>47</v>
          </cell>
          <cell r="L174">
            <v>47000</v>
          </cell>
          <cell r="M174">
            <v>0</v>
          </cell>
          <cell r="N174">
            <v>0</v>
          </cell>
          <cell r="O174">
            <v>43</v>
          </cell>
          <cell r="P174">
            <v>43000</v>
          </cell>
        </row>
        <row r="175">
          <cell r="A175">
            <v>5</v>
          </cell>
          <cell r="B175" t="str">
            <v xml:space="preserve">    3/C  22 sq.mm </v>
          </cell>
          <cell r="C175">
            <v>3000</v>
          </cell>
          <cell r="D175" t="str">
            <v>M</v>
          </cell>
          <cell r="E175">
            <v>70</v>
          </cell>
          <cell r="F175">
            <v>210000</v>
          </cell>
          <cell r="H175">
            <v>0</v>
          </cell>
          <cell r="I175">
            <v>0.18099999999999999</v>
          </cell>
          <cell r="J175">
            <v>543</v>
          </cell>
          <cell r="K175">
            <v>70</v>
          </cell>
          <cell r="L175">
            <v>210000</v>
          </cell>
          <cell r="M175">
            <v>0</v>
          </cell>
          <cell r="N175">
            <v>0</v>
          </cell>
          <cell r="O175">
            <v>51</v>
          </cell>
          <cell r="P175">
            <v>153000</v>
          </cell>
        </row>
        <row r="176">
          <cell r="A176">
            <v>6</v>
          </cell>
          <cell r="B176" t="str">
            <v xml:space="preserve">    3/C  38 sq.mm </v>
          </cell>
          <cell r="C176">
            <v>3000</v>
          </cell>
          <cell r="D176" t="str">
            <v>M</v>
          </cell>
          <cell r="E176">
            <v>111</v>
          </cell>
          <cell r="F176">
            <v>333000</v>
          </cell>
          <cell r="H176">
            <v>0</v>
          </cell>
          <cell r="I176">
            <v>0.23</v>
          </cell>
          <cell r="J176">
            <v>690</v>
          </cell>
          <cell r="K176">
            <v>111</v>
          </cell>
          <cell r="L176">
            <v>333000</v>
          </cell>
          <cell r="M176">
            <v>0</v>
          </cell>
          <cell r="N176">
            <v>0</v>
          </cell>
          <cell r="O176">
            <v>64</v>
          </cell>
          <cell r="P176">
            <v>192000</v>
          </cell>
        </row>
        <row r="177">
          <cell r="A177">
            <v>7</v>
          </cell>
          <cell r="B177" t="str">
            <v xml:space="preserve">    3/C  60 sq.mm </v>
          </cell>
          <cell r="C177">
            <v>7200</v>
          </cell>
          <cell r="D177" t="str">
            <v>M</v>
          </cell>
          <cell r="E177">
            <v>177</v>
          </cell>
          <cell r="F177">
            <v>1274400</v>
          </cell>
          <cell r="H177">
            <v>0</v>
          </cell>
          <cell r="I177">
            <v>0.27700000000000002</v>
          </cell>
          <cell r="J177">
            <v>1994</v>
          </cell>
          <cell r="K177">
            <v>177</v>
          </cell>
          <cell r="L177">
            <v>1274400</v>
          </cell>
          <cell r="M177">
            <v>0</v>
          </cell>
          <cell r="N177">
            <v>0</v>
          </cell>
          <cell r="O177">
            <v>78</v>
          </cell>
          <cell r="P177">
            <v>561600</v>
          </cell>
        </row>
        <row r="178">
          <cell r="A178">
            <v>8</v>
          </cell>
          <cell r="B178" t="str">
            <v xml:space="preserve">    1/C 100 sq.mm </v>
          </cell>
          <cell r="C178">
            <v>2000</v>
          </cell>
          <cell r="D178" t="str">
            <v>M</v>
          </cell>
          <cell r="E178">
            <v>92</v>
          </cell>
          <cell r="F178">
            <v>184000</v>
          </cell>
          <cell r="H178">
            <v>0</v>
          </cell>
          <cell r="I178">
            <v>0.17599999999999999</v>
          </cell>
          <cell r="J178">
            <v>352</v>
          </cell>
          <cell r="K178">
            <v>92</v>
          </cell>
          <cell r="L178">
            <v>184000</v>
          </cell>
          <cell r="M178">
            <v>0</v>
          </cell>
          <cell r="N178">
            <v>0</v>
          </cell>
          <cell r="O178">
            <v>49</v>
          </cell>
          <cell r="P178">
            <v>98000</v>
          </cell>
        </row>
        <row r="179">
          <cell r="A179">
            <v>9</v>
          </cell>
          <cell r="B179" t="str">
            <v xml:space="preserve">    1/C 150 sq.mm </v>
          </cell>
          <cell r="C179">
            <v>16500</v>
          </cell>
          <cell r="D179" t="str">
            <v>M</v>
          </cell>
          <cell r="E179">
            <v>137</v>
          </cell>
          <cell r="F179">
            <v>2260500</v>
          </cell>
          <cell r="H179">
            <v>0</v>
          </cell>
          <cell r="I179">
            <v>0.20499999999999999</v>
          </cell>
          <cell r="J179">
            <v>3383</v>
          </cell>
          <cell r="K179">
            <v>137</v>
          </cell>
          <cell r="L179">
            <v>2260500</v>
          </cell>
          <cell r="M179">
            <v>0</v>
          </cell>
          <cell r="N179">
            <v>0</v>
          </cell>
          <cell r="O179">
            <v>57</v>
          </cell>
          <cell r="P179">
            <v>940500</v>
          </cell>
        </row>
        <row r="180">
          <cell r="A180">
            <v>10</v>
          </cell>
          <cell r="B180" t="str">
            <v xml:space="preserve">    1/C 250 sq.mm </v>
          </cell>
          <cell r="C180">
            <v>15000</v>
          </cell>
          <cell r="D180" t="str">
            <v>M</v>
          </cell>
          <cell r="E180">
            <v>223</v>
          </cell>
          <cell r="F180">
            <v>3345000</v>
          </cell>
          <cell r="H180">
            <v>0</v>
          </cell>
          <cell r="I180">
            <v>0.247</v>
          </cell>
          <cell r="J180">
            <v>3705</v>
          </cell>
          <cell r="K180">
            <v>223</v>
          </cell>
          <cell r="L180">
            <v>3345000</v>
          </cell>
          <cell r="M180">
            <v>0</v>
          </cell>
          <cell r="N180">
            <v>0</v>
          </cell>
          <cell r="O180">
            <v>69</v>
          </cell>
          <cell r="P180">
            <v>1035000</v>
          </cell>
        </row>
        <row r="181">
          <cell r="A181">
            <v>11</v>
          </cell>
          <cell r="B181" t="str">
            <v xml:space="preserve">    1/C 325 sq.mm </v>
          </cell>
          <cell r="C181">
            <v>16500</v>
          </cell>
          <cell r="D181" t="str">
            <v>M</v>
          </cell>
          <cell r="E181">
            <v>279</v>
          </cell>
          <cell r="F181">
            <v>4603500</v>
          </cell>
          <cell r="H181">
            <v>0</v>
          </cell>
          <cell r="I181">
            <v>0.27</v>
          </cell>
          <cell r="J181">
            <v>4455</v>
          </cell>
          <cell r="K181">
            <v>279</v>
          </cell>
          <cell r="L181">
            <v>4603500</v>
          </cell>
          <cell r="M181">
            <v>0</v>
          </cell>
          <cell r="N181">
            <v>0</v>
          </cell>
          <cell r="O181">
            <v>76</v>
          </cell>
          <cell r="P181">
            <v>1254000</v>
          </cell>
        </row>
        <row r="182">
          <cell r="A182">
            <v>12</v>
          </cell>
          <cell r="B182" t="str">
            <v xml:space="preserve">    4/C 5.5 sq.mm </v>
          </cell>
          <cell r="C182">
            <v>300</v>
          </cell>
          <cell r="D182" t="str">
            <v>M</v>
          </cell>
          <cell r="E182">
            <v>28</v>
          </cell>
          <cell r="F182">
            <v>8400</v>
          </cell>
          <cell r="H182">
            <v>0</v>
          </cell>
          <cell r="I182">
            <v>0.11700000000000001</v>
          </cell>
          <cell r="J182">
            <v>35</v>
          </cell>
          <cell r="K182">
            <v>28</v>
          </cell>
          <cell r="L182">
            <v>8400</v>
          </cell>
          <cell r="M182">
            <v>0</v>
          </cell>
          <cell r="N182">
            <v>0</v>
          </cell>
          <cell r="O182">
            <v>33</v>
          </cell>
          <cell r="P182">
            <v>9900</v>
          </cell>
        </row>
        <row r="183">
          <cell r="A183">
            <v>13</v>
          </cell>
          <cell r="B183" t="str">
            <v xml:space="preserve">    4/C 60 sq.mm </v>
          </cell>
          <cell r="C183">
            <v>300</v>
          </cell>
          <cell r="D183" t="str">
            <v>M</v>
          </cell>
          <cell r="E183">
            <v>232</v>
          </cell>
          <cell r="F183">
            <v>69600</v>
          </cell>
          <cell r="H183">
            <v>0</v>
          </cell>
          <cell r="I183">
            <v>0.32500000000000001</v>
          </cell>
          <cell r="J183">
            <v>98</v>
          </cell>
          <cell r="K183">
            <v>232</v>
          </cell>
          <cell r="L183">
            <v>69600</v>
          </cell>
          <cell r="M183">
            <v>0</v>
          </cell>
          <cell r="N183">
            <v>0</v>
          </cell>
          <cell r="O183">
            <v>91</v>
          </cell>
          <cell r="P183">
            <v>27300</v>
          </cell>
        </row>
        <row r="184">
          <cell r="E184">
            <v>0</v>
          </cell>
          <cell r="F184">
            <v>0</v>
          </cell>
          <cell r="H184">
            <v>0</v>
          </cell>
          <cell r="I184">
            <v>0</v>
          </cell>
          <cell r="J184">
            <v>0</v>
          </cell>
          <cell r="K184">
            <v>0</v>
          </cell>
          <cell r="L184">
            <v>0</v>
          </cell>
          <cell r="M184">
            <v>0</v>
          </cell>
          <cell r="N184">
            <v>0</v>
          </cell>
          <cell r="O184">
            <v>0</v>
          </cell>
          <cell r="P184">
            <v>0</v>
          </cell>
        </row>
        <row r="185">
          <cell r="B185" t="str">
            <v xml:space="preserve"> 600V CONTROL CABLE, PVC INSU. PVC JACKET</v>
          </cell>
          <cell r="E185">
            <v>0</v>
          </cell>
          <cell r="F185">
            <v>0</v>
          </cell>
          <cell r="H185">
            <v>0</v>
          </cell>
          <cell r="I185">
            <v>0</v>
          </cell>
          <cell r="J185">
            <v>0</v>
          </cell>
          <cell r="K185">
            <v>0</v>
          </cell>
          <cell r="L185">
            <v>0</v>
          </cell>
          <cell r="M185">
            <v>0</v>
          </cell>
          <cell r="N185">
            <v>0</v>
          </cell>
          <cell r="O185">
            <v>0</v>
          </cell>
          <cell r="P185">
            <v>0</v>
          </cell>
        </row>
        <row r="186">
          <cell r="A186">
            <v>14</v>
          </cell>
          <cell r="B186" t="str">
            <v xml:space="preserve">    4/C 2.0 sq.mm </v>
          </cell>
          <cell r="C186">
            <v>13000</v>
          </cell>
          <cell r="D186" t="str">
            <v>M</v>
          </cell>
          <cell r="E186">
            <v>11</v>
          </cell>
          <cell r="F186">
            <v>143000</v>
          </cell>
          <cell r="H186">
            <v>0</v>
          </cell>
          <cell r="I186">
            <v>0.08</v>
          </cell>
          <cell r="J186">
            <v>1040</v>
          </cell>
          <cell r="K186">
            <v>11</v>
          </cell>
          <cell r="L186">
            <v>143000</v>
          </cell>
          <cell r="M186">
            <v>0</v>
          </cell>
          <cell r="N186">
            <v>0</v>
          </cell>
          <cell r="O186">
            <v>22</v>
          </cell>
          <cell r="P186">
            <v>286000</v>
          </cell>
        </row>
        <row r="187">
          <cell r="A187">
            <v>15</v>
          </cell>
          <cell r="B187" t="str">
            <v xml:space="preserve">    7/C 2.0 sq.mm </v>
          </cell>
          <cell r="C187">
            <v>6400</v>
          </cell>
          <cell r="D187" t="str">
            <v>M</v>
          </cell>
          <cell r="E187">
            <v>24</v>
          </cell>
          <cell r="F187">
            <v>153600</v>
          </cell>
          <cell r="H187">
            <v>0</v>
          </cell>
          <cell r="I187">
            <v>0.105</v>
          </cell>
          <cell r="J187">
            <v>672</v>
          </cell>
          <cell r="K187">
            <v>24</v>
          </cell>
          <cell r="L187">
            <v>153600</v>
          </cell>
          <cell r="M187">
            <v>0</v>
          </cell>
          <cell r="N187">
            <v>0</v>
          </cell>
          <cell r="O187">
            <v>29</v>
          </cell>
          <cell r="P187">
            <v>185600</v>
          </cell>
        </row>
        <row r="188">
          <cell r="A188">
            <v>16</v>
          </cell>
          <cell r="B188" t="str">
            <v xml:space="preserve">    9/C 2.0 sq.mm </v>
          </cell>
          <cell r="C188">
            <v>4000</v>
          </cell>
          <cell r="D188" t="str">
            <v>M</v>
          </cell>
          <cell r="E188">
            <v>30</v>
          </cell>
          <cell r="F188">
            <v>120000</v>
          </cell>
          <cell r="H188">
            <v>0</v>
          </cell>
          <cell r="I188">
            <v>0.12</v>
          </cell>
          <cell r="J188">
            <v>480</v>
          </cell>
          <cell r="K188">
            <v>30</v>
          </cell>
          <cell r="L188">
            <v>120000</v>
          </cell>
          <cell r="M188">
            <v>0</v>
          </cell>
          <cell r="N188">
            <v>0</v>
          </cell>
          <cell r="O188">
            <v>34</v>
          </cell>
          <cell r="P188">
            <v>136000</v>
          </cell>
        </row>
        <row r="189">
          <cell r="A189">
            <v>17</v>
          </cell>
          <cell r="B189" t="str">
            <v xml:space="preserve">   12/C 2.0 sq.mm </v>
          </cell>
          <cell r="C189">
            <v>2500</v>
          </cell>
          <cell r="D189" t="str">
            <v>M</v>
          </cell>
          <cell r="E189">
            <v>38</v>
          </cell>
          <cell r="F189">
            <v>95000</v>
          </cell>
          <cell r="H189">
            <v>0</v>
          </cell>
          <cell r="I189">
            <v>0.13800000000000001</v>
          </cell>
          <cell r="J189">
            <v>345</v>
          </cell>
          <cell r="K189">
            <v>38</v>
          </cell>
          <cell r="L189">
            <v>95000</v>
          </cell>
          <cell r="M189">
            <v>0</v>
          </cell>
          <cell r="N189">
            <v>0</v>
          </cell>
          <cell r="O189">
            <v>39</v>
          </cell>
          <cell r="P189">
            <v>97500</v>
          </cell>
        </row>
        <row r="190">
          <cell r="A190">
            <v>18</v>
          </cell>
          <cell r="B190" t="str">
            <v xml:space="preserve">   19/C 2.0 sq.mm </v>
          </cell>
          <cell r="C190">
            <v>1950</v>
          </cell>
          <cell r="D190" t="str">
            <v>M</v>
          </cell>
          <cell r="E190">
            <v>57</v>
          </cell>
          <cell r="F190">
            <v>111150</v>
          </cell>
          <cell r="H190">
            <v>0</v>
          </cell>
          <cell r="I190">
            <v>0.17399999999999999</v>
          </cell>
          <cell r="J190">
            <v>339</v>
          </cell>
          <cell r="K190">
            <v>57</v>
          </cell>
          <cell r="L190">
            <v>111150</v>
          </cell>
          <cell r="M190">
            <v>0</v>
          </cell>
          <cell r="N190">
            <v>0</v>
          </cell>
          <cell r="O190">
            <v>49</v>
          </cell>
          <cell r="P190">
            <v>95550</v>
          </cell>
        </row>
        <row r="191">
          <cell r="A191">
            <v>19</v>
          </cell>
          <cell r="B191" t="str">
            <v xml:space="preserve">   30/C 2.0 sq.mm </v>
          </cell>
          <cell r="C191">
            <v>1900</v>
          </cell>
          <cell r="D191" t="str">
            <v>M</v>
          </cell>
          <cell r="E191">
            <v>92</v>
          </cell>
          <cell r="F191">
            <v>174800</v>
          </cell>
          <cell r="H191">
            <v>0</v>
          </cell>
          <cell r="I191">
            <v>0.21199999999999999</v>
          </cell>
          <cell r="J191">
            <v>403</v>
          </cell>
          <cell r="K191">
            <v>92</v>
          </cell>
          <cell r="L191">
            <v>174800</v>
          </cell>
          <cell r="M191">
            <v>0</v>
          </cell>
          <cell r="N191">
            <v>0</v>
          </cell>
          <cell r="O191">
            <v>59</v>
          </cell>
          <cell r="P191">
            <v>112100</v>
          </cell>
        </row>
        <row r="192">
          <cell r="A192">
            <v>20</v>
          </cell>
          <cell r="B192" t="str">
            <v>600V SHIELDED CABLE, 8P-#14AWG</v>
          </cell>
          <cell r="C192">
            <v>300</v>
          </cell>
          <cell r="D192" t="str">
            <v>M</v>
          </cell>
          <cell r="E192">
            <v>83</v>
          </cell>
          <cell r="F192">
            <v>24900</v>
          </cell>
          <cell r="H192">
            <v>0</v>
          </cell>
          <cell r="I192">
            <v>0.16</v>
          </cell>
          <cell r="J192">
            <v>48</v>
          </cell>
          <cell r="K192">
            <v>83</v>
          </cell>
          <cell r="L192">
            <v>24900</v>
          </cell>
          <cell r="M192">
            <v>0</v>
          </cell>
          <cell r="N192">
            <v>0</v>
          </cell>
          <cell r="O192">
            <v>45</v>
          </cell>
          <cell r="P192">
            <v>13500</v>
          </cell>
        </row>
        <row r="193">
          <cell r="E193">
            <v>0</v>
          </cell>
          <cell r="F193">
            <v>0</v>
          </cell>
          <cell r="H193">
            <v>0</v>
          </cell>
          <cell r="I193">
            <v>0</v>
          </cell>
          <cell r="J193">
            <v>0</v>
          </cell>
          <cell r="K193">
            <v>0</v>
          </cell>
          <cell r="L193">
            <v>0</v>
          </cell>
          <cell r="M193">
            <v>0</v>
          </cell>
          <cell r="N193">
            <v>0</v>
          </cell>
          <cell r="O193">
            <v>0</v>
          </cell>
          <cell r="P193">
            <v>0</v>
          </cell>
        </row>
        <row r="194">
          <cell r="B194" t="str">
            <v>8KV POWER CABLE, XLPE INSU. PVC JACKET</v>
          </cell>
          <cell r="E194">
            <v>0</v>
          </cell>
          <cell r="F194">
            <v>0</v>
          </cell>
          <cell r="H194">
            <v>0</v>
          </cell>
          <cell r="I194">
            <v>0</v>
          </cell>
          <cell r="J194">
            <v>0</v>
          </cell>
          <cell r="K194">
            <v>0</v>
          </cell>
          <cell r="L194">
            <v>0</v>
          </cell>
          <cell r="M194">
            <v>0</v>
          </cell>
          <cell r="N194">
            <v>0</v>
          </cell>
          <cell r="O194">
            <v>0</v>
          </cell>
          <cell r="P194">
            <v>0</v>
          </cell>
        </row>
        <row r="195">
          <cell r="A195">
            <v>21</v>
          </cell>
          <cell r="B195" t="str">
            <v xml:space="preserve">    3/C  38 sq.mm </v>
          </cell>
          <cell r="C195">
            <v>880</v>
          </cell>
          <cell r="D195" t="str">
            <v>M</v>
          </cell>
          <cell r="E195">
            <v>268</v>
          </cell>
          <cell r="F195">
            <v>235840</v>
          </cell>
          <cell r="H195">
            <v>0</v>
          </cell>
          <cell r="I195">
            <v>0.32100000000000001</v>
          </cell>
          <cell r="J195">
            <v>282</v>
          </cell>
          <cell r="K195">
            <v>268</v>
          </cell>
          <cell r="L195">
            <v>235840</v>
          </cell>
          <cell r="M195">
            <v>0</v>
          </cell>
          <cell r="N195">
            <v>0</v>
          </cell>
          <cell r="O195">
            <v>90</v>
          </cell>
          <cell r="P195">
            <v>79200</v>
          </cell>
        </row>
        <row r="196">
          <cell r="A196">
            <v>22</v>
          </cell>
          <cell r="B196" t="str">
            <v xml:space="preserve">    3/C  60 sq.mm </v>
          </cell>
          <cell r="C196">
            <v>200</v>
          </cell>
          <cell r="D196" t="str">
            <v>M</v>
          </cell>
          <cell r="E196">
            <v>367</v>
          </cell>
          <cell r="F196">
            <v>73400</v>
          </cell>
          <cell r="H196">
            <v>0</v>
          </cell>
          <cell r="I196">
            <v>0.38800000000000001</v>
          </cell>
          <cell r="J196">
            <v>78</v>
          </cell>
          <cell r="K196">
            <v>367</v>
          </cell>
          <cell r="L196">
            <v>73400</v>
          </cell>
          <cell r="M196">
            <v>0</v>
          </cell>
          <cell r="N196">
            <v>0</v>
          </cell>
          <cell r="O196">
            <v>109</v>
          </cell>
          <cell r="P196">
            <v>21800</v>
          </cell>
        </row>
        <row r="197">
          <cell r="A197">
            <v>23</v>
          </cell>
          <cell r="B197" t="str">
            <v xml:space="preserve">    1/C 100 sq.mm </v>
          </cell>
          <cell r="C197">
            <v>4800</v>
          </cell>
          <cell r="D197" t="str">
            <v>M</v>
          </cell>
          <cell r="E197">
            <v>148</v>
          </cell>
          <cell r="F197">
            <v>710400</v>
          </cell>
          <cell r="H197">
            <v>0</v>
          </cell>
          <cell r="I197">
            <v>0.22500000000000001</v>
          </cell>
          <cell r="J197">
            <v>1080</v>
          </cell>
          <cell r="K197">
            <v>148</v>
          </cell>
          <cell r="L197">
            <v>710400</v>
          </cell>
          <cell r="M197">
            <v>0</v>
          </cell>
          <cell r="N197">
            <v>0</v>
          </cell>
          <cell r="O197">
            <v>63</v>
          </cell>
          <cell r="P197">
            <v>302400</v>
          </cell>
        </row>
        <row r="198">
          <cell r="A198">
            <v>24</v>
          </cell>
          <cell r="B198" t="str">
            <v xml:space="preserve">    1/C 200 sq.mm </v>
          </cell>
          <cell r="C198">
            <v>1000</v>
          </cell>
          <cell r="D198" t="str">
            <v>M</v>
          </cell>
          <cell r="E198">
            <v>246</v>
          </cell>
          <cell r="F198">
            <v>246000</v>
          </cell>
          <cell r="H198">
            <v>0</v>
          </cell>
          <cell r="I198">
            <v>0.28699999999999998</v>
          </cell>
          <cell r="J198">
            <v>287</v>
          </cell>
          <cell r="K198">
            <v>246</v>
          </cell>
          <cell r="L198">
            <v>246000</v>
          </cell>
          <cell r="M198">
            <v>0</v>
          </cell>
          <cell r="N198">
            <v>0</v>
          </cell>
          <cell r="O198">
            <v>80</v>
          </cell>
          <cell r="P198">
            <v>80000</v>
          </cell>
        </row>
        <row r="199">
          <cell r="A199">
            <v>25</v>
          </cell>
          <cell r="B199" t="str">
            <v xml:space="preserve">    1/C 250 sq.mm </v>
          </cell>
          <cell r="C199">
            <v>17500</v>
          </cell>
          <cell r="D199" t="str">
            <v>M</v>
          </cell>
          <cell r="E199">
            <v>306</v>
          </cell>
          <cell r="F199">
            <v>5355000</v>
          </cell>
          <cell r="H199">
            <v>0</v>
          </cell>
          <cell r="I199">
            <v>0.27400000000000002</v>
          </cell>
          <cell r="J199">
            <v>4795</v>
          </cell>
          <cell r="K199">
            <v>306</v>
          </cell>
          <cell r="L199">
            <v>5355000</v>
          </cell>
          <cell r="M199">
            <v>0</v>
          </cell>
          <cell r="N199">
            <v>0</v>
          </cell>
          <cell r="O199">
            <v>77</v>
          </cell>
          <cell r="P199">
            <v>1347500</v>
          </cell>
        </row>
        <row r="200">
          <cell r="F200">
            <v>0</v>
          </cell>
          <cell r="H200">
            <v>0</v>
          </cell>
          <cell r="J200">
            <v>0</v>
          </cell>
          <cell r="K200">
            <v>0</v>
          </cell>
          <cell r="L200">
            <v>0</v>
          </cell>
          <cell r="M200">
            <v>0</v>
          </cell>
          <cell r="N200">
            <v>0</v>
          </cell>
          <cell r="O200">
            <v>0</v>
          </cell>
          <cell r="P200">
            <v>0</v>
          </cell>
        </row>
        <row r="201">
          <cell r="B201" t="str">
            <v>8KV TERMINATION KIT, HEAT SHRINKABLE TYPE</v>
          </cell>
          <cell r="F201">
            <v>0</v>
          </cell>
          <cell r="H201">
            <v>0</v>
          </cell>
          <cell r="J201">
            <v>0</v>
          </cell>
          <cell r="K201">
            <v>0</v>
          </cell>
          <cell r="L201">
            <v>0</v>
          </cell>
          <cell r="M201">
            <v>0</v>
          </cell>
          <cell r="N201">
            <v>0</v>
          </cell>
          <cell r="O201">
            <v>0</v>
          </cell>
          <cell r="P201">
            <v>0</v>
          </cell>
        </row>
        <row r="202">
          <cell r="A202">
            <v>26</v>
          </cell>
          <cell r="B202" t="str">
            <v xml:space="preserve">    3/C  38 sq.mm </v>
          </cell>
          <cell r="C202">
            <v>8</v>
          </cell>
          <cell r="D202" t="str">
            <v>SET</v>
          </cell>
          <cell r="E202">
            <v>4330</v>
          </cell>
          <cell r="F202">
            <v>34640</v>
          </cell>
          <cell r="H202">
            <v>0</v>
          </cell>
          <cell r="I202">
            <v>5</v>
          </cell>
          <cell r="J202">
            <v>40</v>
          </cell>
          <cell r="K202">
            <v>4330</v>
          </cell>
          <cell r="L202">
            <v>34640</v>
          </cell>
          <cell r="M202">
            <v>0</v>
          </cell>
          <cell r="N202">
            <v>0</v>
          </cell>
          <cell r="O202">
            <v>1400</v>
          </cell>
          <cell r="P202">
            <v>11200</v>
          </cell>
        </row>
        <row r="203">
          <cell r="A203">
            <v>27</v>
          </cell>
          <cell r="B203" t="str">
            <v xml:space="preserve">    3/C  60 sq.mm </v>
          </cell>
          <cell r="C203">
            <v>10</v>
          </cell>
          <cell r="D203" t="str">
            <v>SET</v>
          </cell>
          <cell r="E203">
            <v>4330</v>
          </cell>
          <cell r="F203">
            <v>43300</v>
          </cell>
          <cell r="H203">
            <v>0</v>
          </cell>
          <cell r="I203">
            <v>6</v>
          </cell>
          <cell r="J203">
            <v>60</v>
          </cell>
          <cell r="K203">
            <v>4330</v>
          </cell>
          <cell r="L203">
            <v>43300</v>
          </cell>
          <cell r="M203">
            <v>0</v>
          </cell>
          <cell r="N203">
            <v>0</v>
          </cell>
          <cell r="O203">
            <v>1680</v>
          </cell>
          <cell r="P203">
            <v>16800</v>
          </cell>
        </row>
        <row r="204">
          <cell r="A204">
            <v>28</v>
          </cell>
          <cell r="B204" t="str">
            <v xml:space="preserve">   1/C 100 sq.mm </v>
          </cell>
          <cell r="C204">
            <v>30</v>
          </cell>
          <cell r="D204" t="str">
            <v>SET</v>
          </cell>
          <cell r="E204">
            <v>1170</v>
          </cell>
          <cell r="F204">
            <v>35100</v>
          </cell>
          <cell r="H204">
            <v>0</v>
          </cell>
          <cell r="I204">
            <v>3.5</v>
          </cell>
          <cell r="J204">
            <v>105</v>
          </cell>
          <cell r="K204">
            <v>1170</v>
          </cell>
          <cell r="L204">
            <v>35100</v>
          </cell>
          <cell r="M204">
            <v>0</v>
          </cell>
          <cell r="N204">
            <v>0</v>
          </cell>
          <cell r="O204">
            <v>980</v>
          </cell>
          <cell r="P204">
            <v>29400</v>
          </cell>
        </row>
        <row r="205">
          <cell r="A205">
            <v>29</v>
          </cell>
          <cell r="B205" t="str">
            <v xml:space="preserve">    1/C 200 sq.mm </v>
          </cell>
          <cell r="C205">
            <v>9</v>
          </cell>
          <cell r="D205" t="str">
            <v>SET</v>
          </cell>
          <cell r="E205">
            <v>1550</v>
          </cell>
          <cell r="F205">
            <v>13950</v>
          </cell>
          <cell r="H205">
            <v>0</v>
          </cell>
          <cell r="I205">
            <v>4.5</v>
          </cell>
          <cell r="J205">
            <v>41</v>
          </cell>
          <cell r="K205">
            <v>1550</v>
          </cell>
          <cell r="L205">
            <v>13950</v>
          </cell>
          <cell r="M205">
            <v>0</v>
          </cell>
          <cell r="N205">
            <v>0</v>
          </cell>
          <cell r="O205">
            <v>1260</v>
          </cell>
          <cell r="P205">
            <v>11340</v>
          </cell>
        </row>
        <row r="206">
          <cell r="A206">
            <v>30</v>
          </cell>
          <cell r="B206" t="str">
            <v xml:space="preserve">    1/C 250 sq.mm </v>
          </cell>
          <cell r="C206">
            <v>40</v>
          </cell>
          <cell r="D206" t="str">
            <v>SET</v>
          </cell>
          <cell r="E206">
            <v>1585</v>
          </cell>
          <cell r="F206">
            <v>63400</v>
          </cell>
          <cell r="H206">
            <v>0</v>
          </cell>
          <cell r="I206">
            <v>4.5</v>
          </cell>
          <cell r="J206">
            <v>180</v>
          </cell>
          <cell r="K206">
            <v>1585</v>
          </cell>
          <cell r="L206">
            <v>63400</v>
          </cell>
          <cell r="M206">
            <v>0</v>
          </cell>
          <cell r="N206">
            <v>0</v>
          </cell>
          <cell r="O206">
            <v>1260</v>
          </cell>
          <cell r="P206">
            <v>50400</v>
          </cell>
        </row>
        <row r="207">
          <cell r="F207">
            <v>0</v>
          </cell>
          <cell r="H207">
            <v>0</v>
          </cell>
          <cell r="J207">
            <v>0</v>
          </cell>
          <cell r="K207">
            <v>0</v>
          </cell>
          <cell r="L207">
            <v>0</v>
          </cell>
          <cell r="M207">
            <v>0</v>
          </cell>
          <cell r="N207">
            <v>0</v>
          </cell>
          <cell r="O207">
            <v>0</v>
          </cell>
          <cell r="P207">
            <v>0</v>
          </cell>
        </row>
        <row r="208">
          <cell r="B208" t="str">
            <v xml:space="preserve"> RSG CONDUIT WITH COUPLING, THICK WALL</v>
          </cell>
          <cell r="F208">
            <v>0</v>
          </cell>
          <cell r="H208">
            <v>0</v>
          </cell>
          <cell r="J208">
            <v>0</v>
          </cell>
          <cell r="K208">
            <v>0</v>
          </cell>
          <cell r="L208">
            <v>0</v>
          </cell>
          <cell r="M208">
            <v>0</v>
          </cell>
          <cell r="N208">
            <v>0</v>
          </cell>
          <cell r="O208">
            <v>0</v>
          </cell>
          <cell r="P208">
            <v>0</v>
          </cell>
        </row>
        <row r="209">
          <cell r="B209" t="str">
            <v xml:space="preserve"> (ANSI C80.1 NPT THREADED)</v>
          </cell>
          <cell r="F209">
            <v>0</v>
          </cell>
          <cell r="H209">
            <v>0</v>
          </cell>
          <cell r="J209">
            <v>0</v>
          </cell>
          <cell r="K209">
            <v>0</v>
          </cell>
          <cell r="L209">
            <v>0</v>
          </cell>
          <cell r="M209">
            <v>0</v>
          </cell>
          <cell r="N209">
            <v>0</v>
          </cell>
          <cell r="O209">
            <v>0</v>
          </cell>
          <cell r="P209">
            <v>0</v>
          </cell>
        </row>
        <row r="210">
          <cell r="A210">
            <v>31</v>
          </cell>
          <cell r="B210" t="str">
            <v xml:space="preserve">     1"</v>
          </cell>
          <cell r="C210">
            <v>800</v>
          </cell>
          <cell r="D210" t="str">
            <v>M</v>
          </cell>
          <cell r="E210">
            <v>49</v>
          </cell>
          <cell r="F210">
            <v>39200</v>
          </cell>
          <cell r="H210">
            <v>0</v>
          </cell>
          <cell r="I210">
            <v>0.54</v>
          </cell>
          <cell r="J210">
            <v>432</v>
          </cell>
          <cell r="K210">
            <v>49</v>
          </cell>
          <cell r="L210">
            <v>39200</v>
          </cell>
          <cell r="M210">
            <v>0</v>
          </cell>
          <cell r="N210">
            <v>0</v>
          </cell>
          <cell r="O210">
            <v>151</v>
          </cell>
          <cell r="P210">
            <v>120800</v>
          </cell>
        </row>
        <row r="211">
          <cell r="A211">
            <v>32</v>
          </cell>
          <cell r="B211" t="str">
            <v xml:space="preserve">     2"</v>
          </cell>
          <cell r="C211">
            <v>1000</v>
          </cell>
          <cell r="D211" t="str">
            <v>M</v>
          </cell>
          <cell r="E211">
            <v>105</v>
          </cell>
          <cell r="F211">
            <v>105000</v>
          </cell>
          <cell r="H211">
            <v>0</v>
          </cell>
          <cell r="I211">
            <v>0.98</v>
          </cell>
          <cell r="J211">
            <v>980</v>
          </cell>
          <cell r="K211">
            <v>105</v>
          </cell>
          <cell r="L211">
            <v>105000</v>
          </cell>
          <cell r="M211">
            <v>0</v>
          </cell>
          <cell r="N211">
            <v>0</v>
          </cell>
          <cell r="O211">
            <v>274</v>
          </cell>
          <cell r="P211">
            <v>274000</v>
          </cell>
        </row>
        <row r="212">
          <cell r="A212">
            <v>33</v>
          </cell>
          <cell r="B212" t="str">
            <v xml:space="preserve">     4"</v>
          </cell>
          <cell r="C212">
            <v>350</v>
          </cell>
          <cell r="D212" t="str">
            <v>M</v>
          </cell>
          <cell r="E212">
            <v>343</v>
          </cell>
          <cell r="F212">
            <v>120050</v>
          </cell>
          <cell r="H212">
            <v>0</v>
          </cell>
          <cell r="I212">
            <v>1.85</v>
          </cell>
          <cell r="J212">
            <v>648</v>
          </cell>
          <cell r="K212">
            <v>343</v>
          </cell>
          <cell r="L212">
            <v>120050</v>
          </cell>
          <cell r="M212">
            <v>0</v>
          </cell>
          <cell r="N212">
            <v>0</v>
          </cell>
          <cell r="O212">
            <v>518</v>
          </cell>
          <cell r="P212">
            <v>181300</v>
          </cell>
        </row>
        <row r="213">
          <cell r="A213">
            <v>34</v>
          </cell>
          <cell r="B213" t="str">
            <v xml:space="preserve">     6"</v>
          </cell>
          <cell r="C213">
            <v>50</v>
          </cell>
          <cell r="D213" t="str">
            <v>M</v>
          </cell>
          <cell r="E213">
            <v>840</v>
          </cell>
          <cell r="F213">
            <v>42000</v>
          </cell>
          <cell r="H213">
            <v>0</v>
          </cell>
          <cell r="I213">
            <v>2.72</v>
          </cell>
          <cell r="J213">
            <v>136</v>
          </cell>
          <cell r="K213">
            <v>840</v>
          </cell>
          <cell r="L213">
            <v>42000</v>
          </cell>
          <cell r="M213">
            <v>0</v>
          </cell>
          <cell r="N213">
            <v>0</v>
          </cell>
          <cell r="O213">
            <v>762</v>
          </cell>
          <cell r="P213">
            <v>38100</v>
          </cell>
        </row>
        <row r="214">
          <cell r="E214" t="str">
            <v xml:space="preserve"> </v>
          </cell>
          <cell r="F214">
            <v>0</v>
          </cell>
          <cell r="H214">
            <v>0</v>
          </cell>
          <cell r="J214">
            <v>0</v>
          </cell>
          <cell r="K214">
            <v>0</v>
          </cell>
          <cell r="L214">
            <v>0</v>
          </cell>
          <cell r="M214">
            <v>0</v>
          </cell>
          <cell r="N214">
            <v>0</v>
          </cell>
          <cell r="O214">
            <v>0</v>
          </cell>
          <cell r="P214">
            <v>0</v>
          </cell>
        </row>
        <row r="215">
          <cell r="B215" t="str">
            <v xml:space="preserve"> FLEXIBLE CONDUIT, LIQUID-TIGHT, UA TYPE</v>
          </cell>
          <cell r="F215">
            <v>0</v>
          </cell>
          <cell r="H215">
            <v>0</v>
          </cell>
          <cell r="J215">
            <v>0</v>
          </cell>
          <cell r="K215">
            <v>0</v>
          </cell>
          <cell r="L215">
            <v>0</v>
          </cell>
          <cell r="M215">
            <v>0</v>
          </cell>
          <cell r="N215">
            <v>0</v>
          </cell>
          <cell r="O215">
            <v>0</v>
          </cell>
          <cell r="P215">
            <v>0</v>
          </cell>
        </row>
        <row r="216">
          <cell r="A216">
            <v>35</v>
          </cell>
          <cell r="B216" t="str">
            <v xml:space="preserve">     1", 0.6M LG., W/TWO CONNECTORS</v>
          </cell>
          <cell r="C216">
            <v>20</v>
          </cell>
          <cell r="D216" t="str">
            <v>M</v>
          </cell>
          <cell r="E216">
            <v>191</v>
          </cell>
          <cell r="F216">
            <v>3820</v>
          </cell>
          <cell r="H216">
            <v>0</v>
          </cell>
          <cell r="I216">
            <v>0.64</v>
          </cell>
          <cell r="J216">
            <v>13</v>
          </cell>
          <cell r="K216">
            <v>191</v>
          </cell>
          <cell r="L216">
            <v>3820</v>
          </cell>
          <cell r="M216">
            <v>0</v>
          </cell>
          <cell r="N216">
            <v>0</v>
          </cell>
          <cell r="O216">
            <v>179</v>
          </cell>
          <cell r="P216">
            <v>3580</v>
          </cell>
        </row>
        <row r="217">
          <cell r="A217">
            <v>36</v>
          </cell>
          <cell r="B217" t="str">
            <v xml:space="preserve">    2", 0.6M LG., W/TWO CONNECTORS</v>
          </cell>
          <cell r="C217">
            <v>25</v>
          </cell>
          <cell r="D217" t="str">
            <v>M</v>
          </cell>
          <cell r="E217">
            <v>446</v>
          </cell>
          <cell r="F217">
            <v>11150</v>
          </cell>
          <cell r="H217">
            <v>0</v>
          </cell>
          <cell r="I217">
            <v>1.1599999999999999</v>
          </cell>
          <cell r="J217">
            <v>29</v>
          </cell>
          <cell r="K217">
            <v>446</v>
          </cell>
          <cell r="L217">
            <v>11150</v>
          </cell>
          <cell r="M217">
            <v>0</v>
          </cell>
          <cell r="N217">
            <v>0</v>
          </cell>
          <cell r="O217">
            <v>325</v>
          </cell>
          <cell r="P217">
            <v>8125</v>
          </cell>
        </row>
        <row r="218">
          <cell r="A218">
            <v>37</v>
          </cell>
          <cell r="B218" t="str">
            <v xml:space="preserve">    4", 0.6M LG., W/TWO CONNECTORS</v>
          </cell>
          <cell r="C218">
            <v>20</v>
          </cell>
          <cell r="D218" t="str">
            <v>M</v>
          </cell>
          <cell r="E218">
            <v>1307</v>
          </cell>
          <cell r="F218">
            <v>26140</v>
          </cell>
          <cell r="H218">
            <v>0</v>
          </cell>
          <cell r="I218">
            <v>2.08</v>
          </cell>
          <cell r="J218">
            <v>42</v>
          </cell>
          <cell r="K218">
            <v>1307</v>
          </cell>
          <cell r="L218">
            <v>26140</v>
          </cell>
          <cell r="M218">
            <v>0</v>
          </cell>
          <cell r="N218">
            <v>0</v>
          </cell>
          <cell r="O218">
            <v>582</v>
          </cell>
          <cell r="P218">
            <v>11640</v>
          </cell>
        </row>
        <row r="219">
          <cell r="F219">
            <v>0</v>
          </cell>
          <cell r="H219">
            <v>0</v>
          </cell>
          <cell r="J219">
            <v>0</v>
          </cell>
          <cell r="K219">
            <v>0</v>
          </cell>
          <cell r="L219">
            <v>0</v>
          </cell>
          <cell r="M219">
            <v>0</v>
          </cell>
          <cell r="N219">
            <v>0</v>
          </cell>
          <cell r="O219">
            <v>0</v>
          </cell>
          <cell r="P219">
            <v>0</v>
          </cell>
        </row>
        <row r="220">
          <cell r="A220">
            <v>38</v>
          </cell>
          <cell r="B220" t="str">
            <v xml:space="preserve"> HOT DIPPED GALVANIZED CONDUIT FITTING</v>
          </cell>
          <cell r="C220">
            <v>1</v>
          </cell>
          <cell r="D220" t="str">
            <v>LOT</v>
          </cell>
          <cell r="E220">
            <v>612500</v>
          </cell>
          <cell r="F220">
            <v>612500</v>
          </cell>
          <cell r="H220">
            <v>0</v>
          </cell>
          <cell r="I220">
            <v>658.8</v>
          </cell>
          <cell r="J220">
            <v>659</v>
          </cell>
          <cell r="K220">
            <v>612500</v>
          </cell>
          <cell r="L220">
            <v>612500</v>
          </cell>
          <cell r="M220">
            <v>0</v>
          </cell>
          <cell r="N220">
            <v>0</v>
          </cell>
          <cell r="O220">
            <v>184464</v>
          </cell>
          <cell r="P220">
            <v>184464</v>
          </cell>
        </row>
        <row r="221">
          <cell r="B221" t="str">
            <v xml:space="preserve"> SEALING FITTING, UNION, CLAMP….</v>
          </cell>
          <cell r="F221">
            <v>0</v>
          </cell>
          <cell r="H221">
            <v>0</v>
          </cell>
          <cell r="J221">
            <v>0</v>
          </cell>
          <cell r="K221">
            <v>0</v>
          </cell>
          <cell r="L221">
            <v>0</v>
          </cell>
          <cell r="M221">
            <v>0</v>
          </cell>
          <cell r="N221">
            <v>0</v>
          </cell>
          <cell r="O221">
            <v>0</v>
          </cell>
          <cell r="P221">
            <v>0</v>
          </cell>
        </row>
        <row r="222">
          <cell r="F222">
            <v>0</v>
          </cell>
          <cell r="H222">
            <v>0</v>
          </cell>
          <cell r="J222">
            <v>0</v>
          </cell>
          <cell r="K222">
            <v>0</v>
          </cell>
          <cell r="L222">
            <v>0</v>
          </cell>
          <cell r="M222">
            <v>0</v>
          </cell>
          <cell r="N222">
            <v>0</v>
          </cell>
          <cell r="O222">
            <v>0</v>
          </cell>
          <cell r="P222">
            <v>0</v>
          </cell>
        </row>
        <row r="223">
          <cell r="A223">
            <v>39</v>
          </cell>
          <cell r="B223" t="str">
            <v xml:space="preserve"> HOT DIPPED GALVANIZED STEEL SUPPORT, FOR CONDUIT</v>
          </cell>
          <cell r="C223">
            <v>1100</v>
          </cell>
          <cell r="D223" t="str">
            <v>KG</v>
          </cell>
          <cell r="E223">
            <v>20</v>
          </cell>
          <cell r="F223">
            <v>22000</v>
          </cell>
          <cell r="H223">
            <v>0</v>
          </cell>
          <cell r="I223">
            <v>0.15</v>
          </cell>
          <cell r="J223">
            <v>165</v>
          </cell>
          <cell r="K223">
            <v>20</v>
          </cell>
          <cell r="L223">
            <v>22000</v>
          </cell>
          <cell r="M223">
            <v>0</v>
          </cell>
          <cell r="N223">
            <v>0</v>
          </cell>
          <cell r="O223">
            <v>42</v>
          </cell>
          <cell r="P223">
            <v>46200</v>
          </cell>
        </row>
        <row r="224">
          <cell r="F224">
            <v>0</v>
          </cell>
          <cell r="H224">
            <v>0</v>
          </cell>
          <cell r="J224">
            <v>0</v>
          </cell>
          <cell r="K224">
            <v>0</v>
          </cell>
          <cell r="L224">
            <v>0</v>
          </cell>
          <cell r="M224">
            <v>0</v>
          </cell>
          <cell r="N224">
            <v>0</v>
          </cell>
          <cell r="O224">
            <v>0</v>
          </cell>
          <cell r="P224">
            <v>0</v>
          </cell>
        </row>
        <row r="225">
          <cell r="A225">
            <v>40</v>
          </cell>
          <cell r="B225" t="str">
            <v xml:space="preserve"> PUSH BUTTON  STATION, "START-STOP" TYPE,</v>
          </cell>
          <cell r="C225">
            <v>20</v>
          </cell>
          <cell r="D225" t="str">
            <v>SET</v>
          </cell>
          <cell r="E225">
            <v>3600</v>
          </cell>
          <cell r="F225">
            <v>72000</v>
          </cell>
          <cell r="H225">
            <v>0</v>
          </cell>
          <cell r="I225">
            <v>6</v>
          </cell>
          <cell r="J225">
            <v>120</v>
          </cell>
          <cell r="K225">
            <v>3600</v>
          </cell>
          <cell r="L225">
            <v>72000</v>
          </cell>
          <cell r="M225">
            <v>0</v>
          </cell>
          <cell r="N225">
            <v>0</v>
          </cell>
          <cell r="O225">
            <v>1680</v>
          </cell>
          <cell r="P225">
            <v>33600</v>
          </cell>
        </row>
        <row r="226">
          <cell r="B226" t="str">
            <v xml:space="preserve"> FOR CLASS 1, DIV. 2 GROUP D, NEMA-4X</v>
          </cell>
          <cell r="F226">
            <v>0</v>
          </cell>
          <cell r="H226">
            <v>0</v>
          </cell>
          <cell r="J226">
            <v>0</v>
          </cell>
          <cell r="K226">
            <v>0</v>
          </cell>
          <cell r="L226">
            <v>0</v>
          </cell>
          <cell r="M226">
            <v>0</v>
          </cell>
          <cell r="N226">
            <v>0</v>
          </cell>
          <cell r="O226">
            <v>0</v>
          </cell>
          <cell r="P226">
            <v>0</v>
          </cell>
        </row>
        <row r="227">
          <cell r="F227">
            <v>0</v>
          </cell>
          <cell r="H227">
            <v>0</v>
          </cell>
          <cell r="J227">
            <v>0</v>
          </cell>
          <cell r="K227">
            <v>0</v>
          </cell>
          <cell r="L227">
            <v>0</v>
          </cell>
          <cell r="M227">
            <v>0</v>
          </cell>
          <cell r="N227">
            <v>0</v>
          </cell>
          <cell r="O227">
            <v>0</v>
          </cell>
          <cell r="P227">
            <v>0</v>
          </cell>
        </row>
        <row r="228">
          <cell r="A228">
            <v>41</v>
          </cell>
          <cell r="B228" t="str">
            <v xml:space="preserve"> PUSH BUTTON  STATION, "START-STOP" TYPE, WITH LAMP x 1PC</v>
          </cell>
          <cell r="C228">
            <v>12</v>
          </cell>
          <cell r="D228" t="str">
            <v>SET</v>
          </cell>
          <cell r="E228">
            <v>6800</v>
          </cell>
          <cell r="F228">
            <v>81600</v>
          </cell>
          <cell r="H228">
            <v>0</v>
          </cell>
          <cell r="I228">
            <v>7</v>
          </cell>
          <cell r="J228">
            <v>84</v>
          </cell>
          <cell r="K228">
            <v>6800</v>
          </cell>
          <cell r="L228">
            <v>81600</v>
          </cell>
          <cell r="M228">
            <v>0</v>
          </cell>
          <cell r="N228">
            <v>0</v>
          </cell>
          <cell r="O228">
            <v>1960</v>
          </cell>
          <cell r="P228">
            <v>23520</v>
          </cell>
        </row>
        <row r="229">
          <cell r="B229" t="str">
            <v xml:space="preserve"> FOR CLASS 1, DIV. 2 GROUP D, NEMA-4X</v>
          </cell>
          <cell r="F229">
            <v>0</v>
          </cell>
          <cell r="H229">
            <v>0</v>
          </cell>
          <cell r="J229">
            <v>0</v>
          </cell>
          <cell r="K229">
            <v>0</v>
          </cell>
          <cell r="L229">
            <v>0</v>
          </cell>
          <cell r="M229">
            <v>0</v>
          </cell>
          <cell r="N229">
            <v>0</v>
          </cell>
          <cell r="O229">
            <v>0</v>
          </cell>
          <cell r="P229">
            <v>0</v>
          </cell>
        </row>
        <row r="230">
          <cell r="F230">
            <v>0</v>
          </cell>
          <cell r="H230">
            <v>0</v>
          </cell>
          <cell r="J230">
            <v>0</v>
          </cell>
          <cell r="K230">
            <v>0</v>
          </cell>
          <cell r="L230">
            <v>0</v>
          </cell>
          <cell r="M230">
            <v>0</v>
          </cell>
          <cell r="N230">
            <v>0</v>
          </cell>
          <cell r="O230">
            <v>0</v>
          </cell>
          <cell r="P230">
            <v>0</v>
          </cell>
        </row>
        <row r="231">
          <cell r="A231">
            <v>42</v>
          </cell>
          <cell r="B231" t="str">
            <v xml:space="preserve"> PUSH BUTTON  STATION, "START-STOP" TYPE,</v>
          </cell>
          <cell r="C231">
            <v>20</v>
          </cell>
          <cell r="D231" t="str">
            <v>SET</v>
          </cell>
          <cell r="E231">
            <v>2800</v>
          </cell>
          <cell r="F231">
            <v>56000</v>
          </cell>
          <cell r="H231">
            <v>0</v>
          </cell>
          <cell r="I231">
            <v>5</v>
          </cell>
          <cell r="J231">
            <v>100</v>
          </cell>
          <cell r="K231">
            <v>2800</v>
          </cell>
          <cell r="L231">
            <v>56000</v>
          </cell>
          <cell r="M231">
            <v>0</v>
          </cell>
          <cell r="N231">
            <v>0</v>
          </cell>
          <cell r="O231">
            <v>1400</v>
          </cell>
          <cell r="P231">
            <v>28000</v>
          </cell>
        </row>
        <row r="232">
          <cell r="B232" t="str">
            <v xml:space="preserve"> WEATHER PROOF, NEMA-4X</v>
          </cell>
          <cell r="F232">
            <v>0</v>
          </cell>
          <cell r="H232">
            <v>0</v>
          </cell>
          <cell r="J232">
            <v>0</v>
          </cell>
          <cell r="K232">
            <v>0</v>
          </cell>
          <cell r="L232">
            <v>0</v>
          </cell>
          <cell r="M232">
            <v>0</v>
          </cell>
          <cell r="N232">
            <v>0</v>
          </cell>
          <cell r="O232">
            <v>0</v>
          </cell>
          <cell r="P232">
            <v>0</v>
          </cell>
        </row>
        <row r="233">
          <cell r="F233">
            <v>0</v>
          </cell>
          <cell r="H233">
            <v>0</v>
          </cell>
          <cell r="J233">
            <v>0</v>
          </cell>
          <cell r="K233">
            <v>0</v>
          </cell>
          <cell r="L233">
            <v>0</v>
          </cell>
          <cell r="M233">
            <v>0</v>
          </cell>
          <cell r="N233">
            <v>0</v>
          </cell>
          <cell r="O233">
            <v>0</v>
          </cell>
          <cell r="P233">
            <v>0</v>
          </cell>
        </row>
        <row r="234">
          <cell r="A234">
            <v>43</v>
          </cell>
          <cell r="B234" t="str">
            <v xml:space="preserve"> HOT DIPPED GALVANIZED STEEL SUPPORT, </v>
          </cell>
          <cell r="C234">
            <v>780</v>
          </cell>
          <cell r="D234" t="str">
            <v>KG</v>
          </cell>
          <cell r="E234">
            <v>20</v>
          </cell>
          <cell r="F234">
            <v>15600</v>
          </cell>
          <cell r="H234">
            <v>0</v>
          </cell>
          <cell r="I234">
            <v>0.15</v>
          </cell>
          <cell r="J234">
            <v>117</v>
          </cell>
          <cell r="K234">
            <v>20</v>
          </cell>
          <cell r="L234">
            <v>15600</v>
          </cell>
          <cell r="M234">
            <v>0</v>
          </cell>
          <cell r="N234">
            <v>0</v>
          </cell>
          <cell r="O234">
            <v>42</v>
          </cell>
          <cell r="P234">
            <v>32760</v>
          </cell>
        </row>
        <row r="235">
          <cell r="B235" t="str">
            <v xml:space="preserve"> 1.5M(H) X 52SET FOR PUSH BUTTON STATION</v>
          </cell>
          <cell r="F235">
            <v>0</v>
          </cell>
          <cell r="H235">
            <v>0</v>
          </cell>
          <cell r="J235">
            <v>0</v>
          </cell>
          <cell r="K235">
            <v>0</v>
          </cell>
          <cell r="L235">
            <v>0</v>
          </cell>
          <cell r="M235">
            <v>0</v>
          </cell>
          <cell r="N235">
            <v>0</v>
          </cell>
          <cell r="O235">
            <v>0</v>
          </cell>
          <cell r="P235">
            <v>0</v>
          </cell>
        </row>
        <row r="236">
          <cell r="F236">
            <v>0</v>
          </cell>
          <cell r="H236">
            <v>0</v>
          </cell>
          <cell r="J236">
            <v>0</v>
          </cell>
          <cell r="K236">
            <v>0</v>
          </cell>
          <cell r="L236">
            <v>0</v>
          </cell>
          <cell r="M236">
            <v>0</v>
          </cell>
          <cell r="N236">
            <v>0</v>
          </cell>
          <cell r="O236">
            <v>0</v>
          </cell>
          <cell r="P236">
            <v>0</v>
          </cell>
        </row>
        <row r="237">
          <cell r="A237">
            <v>44</v>
          </cell>
          <cell r="B237" t="str">
            <v>SMALL FOUNDATION FOR PUSH BUTTON STATION</v>
          </cell>
          <cell r="C237">
            <v>52</v>
          </cell>
          <cell r="D237" t="str">
            <v>SET</v>
          </cell>
          <cell r="E237">
            <v>1000</v>
          </cell>
          <cell r="F237">
            <v>52000</v>
          </cell>
          <cell r="H237">
            <v>0</v>
          </cell>
          <cell r="J237">
            <v>0</v>
          </cell>
          <cell r="K237">
            <v>1000</v>
          </cell>
          <cell r="L237">
            <v>52000</v>
          </cell>
          <cell r="M237">
            <v>0</v>
          </cell>
          <cell r="N237">
            <v>0</v>
          </cell>
          <cell r="O237">
            <v>0</v>
          </cell>
          <cell r="P237">
            <v>0</v>
          </cell>
        </row>
        <row r="238">
          <cell r="F238">
            <v>0</v>
          </cell>
          <cell r="H238">
            <v>0</v>
          </cell>
          <cell r="J238">
            <v>0</v>
          </cell>
          <cell r="K238">
            <v>0</v>
          </cell>
          <cell r="L238">
            <v>0</v>
          </cell>
          <cell r="M238">
            <v>0</v>
          </cell>
          <cell r="N238">
            <v>0</v>
          </cell>
          <cell r="O238">
            <v>0</v>
          </cell>
          <cell r="P238">
            <v>0</v>
          </cell>
        </row>
        <row r="239">
          <cell r="B239" t="str">
            <v xml:space="preserve"> CABLE TRAY, LADDER TYPE H.D. GALV. STEEL</v>
          </cell>
          <cell r="F239">
            <v>0</v>
          </cell>
          <cell r="H239">
            <v>0</v>
          </cell>
          <cell r="J239">
            <v>0</v>
          </cell>
          <cell r="K239">
            <v>0</v>
          </cell>
          <cell r="L239">
            <v>0</v>
          </cell>
          <cell r="M239">
            <v>0</v>
          </cell>
          <cell r="N239">
            <v>0</v>
          </cell>
          <cell r="O239">
            <v>0</v>
          </cell>
          <cell r="P239">
            <v>0</v>
          </cell>
        </row>
        <row r="240">
          <cell r="B240" t="str">
            <v xml:space="preserve"> W/ ANODIC TREATMENT &amp; EXPOSY COATING(50u)</v>
          </cell>
          <cell r="F240">
            <v>0</v>
          </cell>
          <cell r="H240">
            <v>0</v>
          </cell>
          <cell r="J240">
            <v>0</v>
          </cell>
          <cell r="K240">
            <v>0</v>
          </cell>
          <cell r="L240">
            <v>0</v>
          </cell>
          <cell r="M240">
            <v>0</v>
          </cell>
          <cell r="N240">
            <v>0</v>
          </cell>
          <cell r="O240">
            <v>0</v>
          </cell>
          <cell r="P240">
            <v>0</v>
          </cell>
        </row>
        <row r="241">
          <cell r="B241" t="str">
            <v xml:space="preserve"> STRAIGHT SECTION, </v>
          </cell>
          <cell r="E241">
            <v>2.6075084279381266E-310</v>
          </cell>
          <cell r="F241">
            <v>0</v>
          </cell>
          <cell r="H241">
            <v>0</v>
          </cell>
          <cell r="J241">
            <v>0</v>
          </cell>
          <cell r="K241">
            <v>0</v>
          </cell>
          <cell r="L241">
            <v>0</v>
          </cell>
          <cell r="M241">
            <v>0</v>
          </cell>
          <cell r="N241">
            <v>0</v>
          </cell>
          <cell r="O241">
            <v>0</v>
          </cell>
          <cell r="P241">
            <v>0</v>
          </cell>
        </row>
        <row r="242">
          <cell r="A242">
            <v>45</v>
          </cell>
          <cell r="B242" t="str">
            <v xml:space="preserve"> 300 mm  WIDE x 100 mm H</v>
          </cell>
          <cell r="C242">
            <v>230</v>
          </cell>
          <cell r="D242" t="str">
            <v>M</v>
          </cell>
          <cell r="E242">
            <v>328</v>
          </cell>
          <cell r="F242">
            <v>75440</v>
          </cell>
          <cell r="H242">
            <v>0</v>
          </cell>
          <cell r="I242">
            <v>0.74</v>
          </cell>
          <cell r="J242">
            <v>170</v>
          </cell>
          <cell r="K242">
            <v>328</v>
          </cell>
          <cell r="L242">
            <v>75440</v>
          </cell>
          <cell r="M242">
            <v>0</v>
          </cell>
          <cell r="N242">
            <v>0</v>
          </cell>
          <cell r="O242">
            <v>207</v>
          </cell>
          <cell r="P242">
            <v>47610</v>
          </cell>
        </row>
        <row r="243">
          <cell r="A243">
            <v>46</v>
          </cell>
          <cell r="B243" t="str">
            <v xml:space="preserve"> 600 mm WIDE x 100 mm HIGH</v>
          </cell>
          <cell r="C243">
            <v>400</v>
          </cell>
          <cell r="D243" t="str">
            <v>M</v>
          </cell>
          <cell r="E243">
            <v>380</v>
          </cell>
          <cell r="F243">
            <v>152000</v>
          </cell>
          <cell r="H243">
            <v>0</v>
          </cell>
          <cell r="I243">
            <v>0.84</v>
          </cell>
          <cell r="J243">
            <v>336</v>
          </cell>
          <cell r="K243">
            <v>380</v>
          </cell>
          <cell r="L243">
            <v>152000</v>
          </cell>
          <cell r="M243">
            <v>0</v>
          </cell>
          <cell r="N243">
            <v>0</v>
          </cell>
          <cell r="O243">
            <v>235</v>
          </cell>
          <cell r="P243">
            <v>94000</v>
          </cell>
        </row>
        <row r="244">
          <cell r="A244">
            <v>47</v>
          </cell>
          <cell r="B244" t="str">
            <v xml:space="preserve"> 1000 mm WIDE x 100 mm HIGH</v>
          </cell>
          <cell r="C244">
            <v>160</v>
          </cell>
          <cell r="D244" t="str">
            <v>M</v>
          </cell>
          <cell r="E244">
            <v>450</v>
          </cell>
          <cell r="F244">
            <v>72000</v>
          </cell>
          <cell r="H244">
            <v>0</v>
          </cell>
          <cell r="I244">
            <v>1</v>
          </cell>
          <cell r="J244">
            <v>160</v>
          </cell>
          <cell r="K244">
            <v>450</v>
          </cell>
          <cell r="L244">
            <v>72000</v>
          </cell>
          <cell r="M244">
            <v>0</v>
          </cell>
          <cell r="N244">
            <v>0</v>
          </cell>
          <cell r="O244">
            <v>280</v>
          </cell>
          <cell r="P244">
            <v>44800</v>
          </cell>
        </row>
        <row r="245">
          <cell r="F245">
            <v>0</v>
          </cell>
          <cell r="H245">
            <v>0</v>
          </cell>
          <cell r="J245">
            <v>0</v>
          </cell>
          <cell r="K245">
            <v>0</v>
          </cell>
          <cell r="L245">
            <v>0</v>
          </cell>
          <cell r="M245">
            <v>0</v>
          </cell>
          <cell r="N245">
            <v>0</v>
          </cell>
          <cell r="O245">
            <v>0</v>
          </cell>
          <cell r="P245">
            <v>0</v>
          </cell>
        </row>
        <row r="246">
          <cell r="A246">
            <v>48</v>
          </cell>
          <cell r="B246" t="str">
            <v xml:space="preserve"> CABLE TRAY COVER, H.D. GALV. STEEL</v>
          </cell>
          <cell r="C246">
            <v>150</v>
          </cell>
          <cell r="D246" t="str">
            <v>M</v>
          </cell>
          <cell r="E246">
            <v>328</v>
          </cell>
          <cell r="F246">
            <v>49200</v>
          </cell>
          <cell r="H246">
            <v>0</v>
          </cell>
          <cell r="I246">
            <v>0.6</v>
          </cell>
          <cell r="J246">
            <v>90</v>
          </cell>
          <cell r="K246">
            <v>328</v>
          </cell>
          <cell r="L246">
            <v>49200</v>
          </cell>
          <cell r="M246">
            <v>0</v>
          </cell>
          <cell r="N246">
            <v>0</v>
          </cell>
          <cell r="O246">
            <v>168</v>
          </cell>
          <cell r="P246">
            <v>25200</v>
          </cell>
        </row>
        <row r="247">
          <cell r="B247" t="str">
            <v xml:space="preserve"> W/ ANODIC TREATMENT &amp; EXPOSY COATING(50u)</v>
          </cell>
          <cell r="F247">
            <v>0</v>
          </cell>
          <cell r="H247">
            <v>0</v>
          </cell>
          <cell r="J247">
            <v>0</v>
          </cell>
          <cell r="K247">
            <v>0</v>
          </cell>
          <cell r="L247">
            <v>0</v>
          </cell>
          <cell r="M247">
            <v>0</v>
          </cell>
          <cell r="N247">
            <v>0</v>
          </cell>
          <cell r="O247">
            <v>0</v>
          </cell>
          <cell r="P247">
            <v>0</v>
          </cell>
        </row>
        <row r="248">
          <cell r="B248" t="str">
            <v xml:space="preserve"> STRAIGHT SECTION, 600 mm WIDE</v>
          </cell>
          <cell r="F248">
            <v>0</v>
          </cell>
          <cell r="H248">
            <v>0</v>
          </cell>
          <cell r="J248">
            <v>0</v>
          </cell>
          <cell r="K248">
            <v>0</v>
          </cell>
          <cell r="L248">
            <v>0</v>
          </cell>
          <cell r="M248">
            <v>0</v>
          </cell>
          <cell r="N248">
            <v>0</v>
          </cell>
          <cell r="O248">
            <v>0</v>
          </cell>
          <cell r="P248">
            <v>0</v>
          </cell>
        </row>
        <row r="249">
          <cell r="F249">
            <v>0</v>
          </cell>
          <cell r="H249">
            <v>0</v>
          </cell>
          <cell r="J249">
            <v>0</v>
          </cell>
          <cell r="K249">
            <v>0</v>
          </cell>
          <cell r="L249">
            <v>0</v>
          </cell>
          <cell r="M249">
            <v>0</v>
          </cell>
          <cell r="N249">
            <v>0</v>
          </cell>
          <cell r="O249">
            <v>0</v>
          </cell>
          <cell r="P249">
            <v>0</v>
          </cell>
        </row>
        <row r="250">
          <cell r="A250">
            <v>49</v>
          </cell>
          <cell r="B250" t="str">
            <v xml:space="preserve"> CABLE TRAY FITTINGS &amp; ACCESSORIES</v>
          </cell>
          <cell r="C250">
            <v>1</v>
          </cell>
          <cell r="D250" t="str">
            <v>LOT</v>
          </cell>
          <cell r="E250">
            <v>174320</v>
          </cell>
          <cell r="F250">
            <v>174320</v>
          </cell>
          <cell r="H250">
            <v>0</v>
          </cell>
          <cell r="I250">
            <v>113.39999999999999</v>
          </cell>
          <cell r="J250">
            <v>113</v>
          </cell>
          <cell r="K250">
            <v>174320</v>
          </cell>
          <cell r="L250">
            <v>174320</v>
          </cell>
          <cell r="M250">
            <v>0</v>
          </cell>
          <cell r="N250">
            <v>0</v>
          </cell>
          <cell r="O250">
            <v>31752</v>
          </cell>
          <cell r="P250">
            <v>31752</v>
          </cell>
        </row>
        <row r="251">
          <cell r="F251">
            <v>0</v>
          </cell>
          <cell r="H251">
            <v>0</v>
          </cell>
          <cell r="J251">
            <v>0</v>
          </cell>
          <cell r="K251">
            <v>0</v>
          </cell>
          <cell r="L251">
            <v>0</v>
          </cell>
          <cell r="M251">
            <v>0</v>
          </cell>
          <cell r="N251">
            <v>0</v>
          </cell>
          <cell r="O251">
            <v>0</v>
          </cell>
          <cell r="P251">
            <v>0</v>
          </cell>
        </row>
        <row r="252">
          <cell r="A252">
            <v>50</v>
          </cell>
          <cell r="B252" t="str">
            <v xml:space="preserve"> CABLE TRAY SUPPORT(IN TRENCH), HOT DIPPED GALVAN.</v>
          </cell>
          <cell r="C252">
            <v>3950</v>
          </cell>
          <cell r="D252" t="str">
            <v>KG</v>
          </cell>
          <cell r="E252">
            <v>20</v>
          </cell>
          <cell r="F252">
            <v>79000</v>
          </cell>
          <cell r="H252">
            <v>0</v>
          </cell>
          <cell r="I252">
            <v>0.15</v>
          </cell>
          <cell r="J252">
            <v>593</v>
          </cell>
          <cell r="K252">
            <v>20</v>
          </cell>
          <cell r="L252">
            <v>79000</v>
          </cell>
          <cell r="M252">
            <v>0</v>
          </cell>
          <cell r="N252">
            <v>0</v>
          </cell>
          <cell r="O252">
            <v>42</v>
          </cell>
          <cell r="P252">
            <v>165900</v>
          </cell>
        </row>
        <row r="253">
          <cell r="F253">
            <v>0</v>
          </cell>
          <cell r="H253">
            <v>0</v>
          </cell>
          <cell r="J253">
            <v>0</v>
          </cell>
          <cell r="K253">
            <v>0</v>
          </cell>
          <cell r="L253">
            <v>0</v>
          </cell>
          <cell r="M253">
            <v>0</v>
          </cell>
          <cell r="N253">
            <v>0</v>
          </cell>
          <cell r="O253">
            <v>0</v>
          </cell>
          <cell r="P253">
            <v>0</v>
          </cell>
        </row>
        <row r="254">
          <cell r="A254">
            <v>51</v>
          </cell>
          <cell r="B254" t="str">
            <v>POOLING BOX, OUTDOOR TYPE</v>
          </cell>
          <cell r="C254">
            <v>6</v>
          </cell>
          <cell r="D254" t="str">
            <v>SET</v>
          </cell>
          <cell r="E254">
            <v>80000</v>
          </cell>
          <cell r="F254">
            <v>480000</v>
          </cell>
          <cell r="H254">
            <v>0</v>
          </cell>
          <cell r="I254">
            <v>50</v>
          </cell>
          <cell r="J254">
            <v>300</v>
          </cell>
          <cell r="K254">
            <v>80000</v>
          </cell>
          <cell r="L254">
            <v>480000</v>
          </cell>
          <cell r="M254">
            <v>0</v>
          </cell>
          <cell r="N254">
            <v>0</v>
          </cell>
          <cell r="O254">
            <v>14000</v>
          </cell>
          <cell r="P254">
            <v>84000</v>
          </cell>
        </row>
        <row r="255">
          <cell r="B255" t="str">
            <v>HOT DIPPED GALVANIZED STEEL, W/ PAINTING</v>
          </cell>
          <cell r="F255">
            <v>0</v>
          </cell>
          <cell r="H255">
            <v>0</v>
          </cell>
          <cell r="J255">
            <v>0</v>
          </cell>
          <cell r="K255">
            <v>0</v>
          </cell>
          <cell r="L255">
            <v>0</v>
          </cell>
          <cell r="M255">
            <v>0</v>
          </cell>
          <cell r="N255">
            <v>0</v>
          </cell>
          <cell r="O255">
            <v>0</v>
          </cell>
          <cell r="P255">
            <v>0</v>
          </cell>
        </row>
        <row r="256">
          <cell r="B256" t="str">
            <v xml:space="preserve"> 3000(L)x1600(D)x2200(H)MM., W/ DOORS</v>
          </cell>
          <cell r="F256">
            <v>0</v>
          </cell>
          <cell r="H256">
            <v>0</v>
          </cell>
          <cell r="J256">
            <v>0</v>
          </cell>
          <cell r="K256">
            <v>0</v>
          </cell>
          <cell r="L256">
            <v>0</v>
          </cell>
          <cell r="M256">
            <v>0</v>
          </cell>
          <cell r="N256">
            <v>0</v>
          </cell>
          <cell r="O256">
            <v>0</v>
          </cell>
          <cell r="P256">
            <v>0</v>
          </cell>
        </row>
        <row r="257">
          <cell r="F257">
            <v>0</v>
          </cell>
          <cell r="H257">
            <v>0</v>
          </cell>
          <cell r="J257">
            <v>0</v>
          </cell>
          <cell r="K257">
            <v>0</v>
          </cell>
          <cell r="L257">
            <v>0</v>
          </cell>
          <cell r="M257">
            <v>0</v>
          </cell>
          <cell r="N257">
            <v>0</v>
          </cell>
          <cell r="O257">
            <v>0</v>
          </cell>
          <cell r="P257">
            <v>0</v>
          </cell>
        </row>
        <row r="258">
          <cell r="A258">
            <v>52</v>
          </cell>
          <cell r="B258" t="str">
            <v xml:space="preserve">JUNCTION BOX, INDOOR TYPE, </v>
          </cell>
          <cell r="C258">
            <v>3</v>
          </cell>
          <cell r="D258" t="str">
            <v>SET</v>
          </cell>
          <cell r="E258">
            <v>16000</v>
          </cell>
          <cell r="F258">
            <v>48000</v>
          </cell>
          <cell r="H258">
            <v>0</v>
          </cell>
          <cell r="I258">
            <v>15</v>
          </cell>
          <cell r="J258">
            <v>45</v>
          </cell>
          <cell r="K258">
            <v>16000</v>
          </cell>
          <cell r="L258">
            <v>48000</v>
          </cell>
          <cell r="M258">
            <v>0</v>
          </cell>
          <cell r="N258">
            <v>0</v>
          </cell>
          <cell r="O258">
            <v>4200</v>
          </cell>
          <cell r="P258">
            <v>12600</v>
          </cell>
        </row>
        <row r="259">
          <cell r="B259" t="str">
            <v>W/ TB.(FOR 2.0MM. WIRE) X 200P</v>
          </cell>
          <cell r="F259">
            <v>0</v>
          </cell>
          <cell r="H259">
            <v>0</v>
          </cell>
          <cell r="J259">
            <v>0</v>
          </cell>
          <cell r="K259">
            <v>0</v>
          </cell>
          <cell r="L259">
            <v>0</v>
          </cell>
          <cell r="M259">
            <v>0</v>
          </cell>
          <cell r="N259">
            <v>0</v>
          </cell>
          <cell r="O259">
            <v>0</v>
          </cell>
          <cell r="P259">
            <v>0</v>
          </cell>
        </row>
        <row r="260">
          <cell r="F260">
            <v>0</v>
          </cell>
          <cell r="H260">
            <v>0</v>
          </cell>
          <cell r="J260">
            <v>0</v>
          </cell>
          <cell r="K260">
            <v>0</v>
          </cell>
          <cell r="L260">
            <v>0</v>
          </cell>
          <cell r="M260">
            <v>0</v>
          </cell>
          <cell r="N260">
            <v>0</v>
          </cell>
          <cell r="O260">
            <v>0</v>
          </cell>
          <cell r="P260">
            <v>0</v>
          </cell>
        </row>
        <row r="261">
          <cell r="A261">
            <v>53</v>
          </cell>
          <cell r="B261" t="str">
            <v xml:space="preserve"> MISCELLANEOUS MATERIALS</v>
          </cell>
          <cell r="C261">
            <v>1</v>
          </cell>
          <cell r="D261" t="str">
            <v>LOT</v>
          </cell>
          <cell r="E261">
            <v>677772</v>
          </cell>
          <cell r="F261">
            <v>677772</v>
          </cell>
          <cell r="H261">
            <v>0</v>
          </cell>
          <cell r="I261">
            <v>963.71999999999991</v>
          </cell>
          <cell r="J261">
            <v>964</v>
          </cell>
          <cell r="K261">
            <v>677772</v>
          </cell>
          <cell r="L261">
            <v>677772</v>
          </cell>
          <cell r="M261">
            <v>0</v>
          </cell>
          <cell r="N261">
            <v>0</v>
          </cell>
          <cell r="O261">
            <v>269842</v>
          </cell>
          <cell r="P261">
            <v>269842</v>
          </cell>
        </row>
        <row r="262">
          <cell r="F262">
            <v>0</v>
          </cell>
          <cell r="H262">
            <v>0</v>
          </cell>
          <cell r="J262">
            <v>0</v>
          </cell>
          <cell r="K262">
            <v>0</v>
          </cell>
          <cell r="L262">
            <v>0</v>
          </cell>
          <cell r="M262">
            <v>0</v>
          </cell>
          <cell r="N262">
            <v>0</v>
          </cell>
          <cell r="O262">
            <v>0</v>
          </cell>
          <cell r="P262">
            <v>0</v>
          </cell>
        </row>
        <row r="263">
          <cell r="B263" t="str">
            <v>SUB-TOTAL : (B)</v>
          </cell>
          <cell r="F263">
            <v>23270172</v>
          </cell>
          <cell r="H263">
            <v>0</v>
          </cell>
          <cell r="J263">
            <v>33088</v>
          </cell>
          <cell r="K263">
            <v>0</v>
          </cell>
          <cell r="L263">
            <v>23270172</v>
          </cell>
          <cell r="M263">
            <v>0</v>
          </cell>
          <cell r="N263">
            <v>0</v>
          </cell>
          <cell r="O263">
            <v>0</v>
          </cell>
          <cell r="P263">
            <v>9262383</v>
          </cell>
        </row>
        <row r="264">
          <cell r="F264">
            <v>0</v>
          </cell>
          <cell r="H264">
            <v>0</v>
          </cell>
          <cell r="J264">
            <v>0</v>
          </cell>
          <cell r="K264">
            <v>0</v>
          </cell>
          <cell r="L264">
            <v>0</v>
          </cell>
          <cell r="M264">
            <v>0</v>
          </cell>
          <cell r="N264">
            <v>0</v>
          </cell>
          <cell r="O264">
            <v>0</v>
          </cell>
          <cell r="P264">
            <v>0</v>
          </cell>
        </row>
        <row r="265">
          <cell r="F265">
            <v>0</v>
          </cell>
          <cell r="H265">
            <v>0</v>
          </cell>
          <cell r="J265">
            <v>0</v>
          </cell>
          <cell r="K265">
            <v>0</v>
          </cell>
          <cell r="L265">
            <v>0</v>
          </cell>
          <cell r="M265">
            <v>0</v>
          </cell>
          <cell r="N265">
            <v>0</v>
          </cell>
          <cell r="O265">
            <v>0</v>
          </cell>
          <cell r="P265">
            <v>0</v>
          </cell>
        </row>
        <row r="266">
          <cell r="F266">
            <v>0</v>
          </cell>
          <cell r="H266">
            <v>0</v>
          </cell>
          <cell r="J266">
            <v>0</v>
          </cell>
          <cell r="K266">
            <v>0</v>
          </cell>
          <cell r="L266">
            <v>0</v>
          </cell>
          <cell r="M266">
            <v>0</v>
          </cell>
          <cell r="N266">
            <v>0</v>
          </cell>
          <cell r="O266">
            <v>0</v>
          </cell>
          <cell r="P266">
            <v>0</v>
          </cell>
        </row>
        <row r="267">
          <cell r="A267" t="str">
            <v xml:space="preserve">  C.</v>
          </cell>
          <cell r="B267" t="str">
            <v xml:space="preserve"> LIGHTING SYSTEM(所有燈具皆包括燈管或燈泡)</v>
          </cell>
          <cell r="F267">
            <v>0</v>
          </cell>
          <cell r="H267">
            <v>0</v>
          </cell>
          <cell r="J267">
            <v>0</v>
          </cell>
          <cell r="K267">
            <v>0</v>
          </cell>
          <cell r="L267">
            <v>0</v>
          </cell>
          <cell r="M267">
            <v>0</v>
          </cell>
          <cell r="N267">
            <v>0</v>
          </cell>
          <cell r="O267">
            <v>0</v>
          </cell>
          <cell r="P267">
            <v>0</v>
          </cell>
        </row>
        <row r="268">
          <cell r="A268">
            <v>1</v>
          </cell>
          <cell r="B268" t="str">
            <v xml:space="preserve"> LIGHTING PANEL FOR CLASS 1 DIV.2  GROUP D</v>
          </cell>
          <cell r="C268">
            <v>1</v>
          </cell>
          <cell r="D268" t="str">
            <v>SET</v>
          </cell>
          <cell r="E268">
            <v>144000</v>
          </cell>
          <cell r="F268">
            <v>144000</v>
          </cell>
          <cell r="H268">
            <v>0</v>
          </cell>
          <cell r="I268">
            <v>10</v>
          </cell>
          <cell r="J268">
            <v>10</v>
          </cell>
          <cell r="K268">
            <v>144000</v>
          </cell>
          <cell r="L268">
            <v>144000</v>
          </cell>
          <cell r="M268">
            <v>0</v>
          </cell>
          <cell r="N268">
            <v>0</v>
          </cell>
          <cell r="O268">
            <v>2800</v>
          </cell>
          <cell r="P268">
            <v>2800</v>
          </cell>
        </row>
        <row r="269">
          <cell r="B269" t="str">
            <v xml:space="preserve"> , 3 PHASE 3 WIRE 240V, MAIN 3P30A,BRANCH 2P 20A 6CKT</v>
          </cell>
          <cell r="F269">
            <v>0</v>
          </cell>
          <cell r="H269">
            <v>0</v>
          </cell>
          <cell r="J269">
            <v>0</v>
          </cell>
          <cell r="K269">
            <v>0</v>
          </cell>
          <cell r="L269">
            <v>0</v>
          </cell>
          <cell r="M269">
            <v>0</v>
          </cell>
          <cell r="N269">
            <v>0</v>
          </cell>
          <cell r="O269">
            <v>0</v>
          </cell>
          <cell r="P269">
            <v>0</v>
          </cell>
        </row>
        <row r="270">
          <cell r="A270">
            <v>2</v>
          </cell>
          <cell r="B270" t="str">
            <v xml:space="preserve">LTG. PNL FOR WEATHER-PROOF, 3PHASE 3 WIRE 240V </v>
          </cell>
          <cell r="C270">
            <v>1</v>
          </cell>
          <cell r="D270" t="str">
            <v>SET</v>
          </cell>
          <cell r="E270">
            <v>13000</v>
          </cell>
          <cell r="F270">
            <v>13000</v>
          </cell>
          <cell r="H270">
            <v>0</v>
          </cell>
          <cell r="I270">
            <v>10</v>
          </cell>
          <cell r="J270">
            <v>10</v>
          </cell>
          <cell r="K270">
            <v>13000</v>
          </cell>
          <cell r="L270">
            <v>13000</v>
          </cell>
          <cell r="M270">
            <v>0</v>
          </cell>
          <cell r="N270">
            <v>0</v>
          </cell>
          <cell r="O270">
            <v>2800</v>
          </cell>
          <cell r="P270">
            <v>2800</v>
          </cell>
        </row>
        <row r="271">
          <cell r="B271" t="str">
            <v>MAIN 3P30A,BRANCH 2P 20A 8 CKT</v>
          </cell>
          <cell r="F271">
            <v>0</v>
          </cell>
          <cell r="H271">
            <v>0</v>
          </cell>
          <cell r="J271">
            <v>0</v>
          </cell>
          <cell r="K271">
            <v>0</v>
          </cell>
          <cell r="L271">
            <v>0</v>
          </cell>
          <cell r="M271">
            <v>0</v>
          </cell>
          <cell r="N271">
            <v>0</v>
          </cell>
          <cell r="O271">
            <v>0</v>
          </cell>
          <cell r="P271">
            <v>0</v>
          </cell>
        </row>
        <row r="272">
          <cell r="A272">
            <v>3</v>
          </cell>
          <cell r="B272" t="str">
            <v>LTG. PNL. FOR CLASS 1, DIV.2 GROUP D , 3PHASE 3WIRE</v>
          </cell>
          <cell r="C272">
            <v>1</v>
          </cell>
          <cell r="D272" t="str">
            <v>SET</v>
          </cell>
          <cell r="E272">
            <v>157500</v>
          </cell>
          <cell r="F272">
            <v>157500</v>
          </cell>
          <cell r="H272">
            <v>0</v>
          </cell>
          <cell r="I272">
            <v>10</v>
          </cell>
          <cell r="J272">
            <v>10</v>
          </cell>
          <cell r="K272">
            <v>157500</v>
          </cell>
          <cell r="L272">
            <v>157500</v>
          </cell>
          <cell r="M272">
            <v>0</v>
          </cell>
          <cell r="N272">
            <v>0</v>
          </cell>
          <cell r="O272">
            <v>2800</v>
          </cell>
          <cell r="P272">
            <v>2800</v>
          </cell>
        </row>
        <row r="273">
          <cell r="B273" t="str">
            <v>240V, MAIN 3P50A,BRANCH 2P 20A 10CKT</v>
          </cell>
          <cell r="F273">
            <v>0</v>
          </cell>
          <cell r="H273">
            <v>0</v>
          </cell>
          <cell r="J273">
            <v>0</v>
          </cell>
          <cell r="K273">
            <v>0</v>
          </cell>
          <cell r="L273">
            <v>0</v>
          </cell>
          <cell r="M273">
            <v>0</v>
          </cell>
          <cell r="N273">
            <v>0</v>
          </cell>
          <cell r="O273">
            <v>0</v>
          </cell>
          <cell r="P273">
            <v>0</v>
          </cell>
        </row>
        <row r="274">
          <cell r="A274">
            <v>4</v>
          </cell>
          <cell r="B274" t="str">
            <v>LTG. PNL. FOR WEATHER-PROOF , 3PHASE 3WIRE</v>
          </cell>
          <cell r="C274">
            <v>1</v>
          </cell>
          <cell r="D274" t="str">
            <v>SET</v>
          </cell>
          <cell r="E274">
            <v>11000</v>
          </cell>
          <cell r="F274">
            <v>11000</v>
          </cell>
          <cell r="H274">
            <v>0</v>
          </cell>
          <cell r="I274">
            <v>8</v>
          </cell>
          <cell r="J274">
            <v>8</v>
          </cell>
          <cell r="K274">
            <v>11000</v>
          </cell>
          <cell r="L274">
            <v>11000</v>
          </cell>
          <cell r="M274">
            <v>0</v>
          </cell>
          <cell r="N274">
            <v>0</v>
          </cell>
          <cell r="O274">
            <v>2240</v>
          </cell>
          <cell r="P274">
            <v>2240</v>
          </cell>
        </row>
        <row r="275">
          <cell r="B275" t="str">
            <v>240V, MAIN 3P30A,BRANCH2P 20A 6CKT</v>
          </cell>
          <cell r="F275">
            <v>0</v>
          </cell>
          <cell r="H275">
            <v>0</v>
          </cell>
          <cell r="J275">
            <v>0</v>
          </cell>
          <cell r="K275">
            <v>0</v>
          </cell>
          <cell r="L275">
            <v>0</v>
          </cell>
          <cell r="M275">
            <v>0</v>
          </cell>
          <cell r="N275">
            <v>0</v>
          </cell>
          <cell r="O275">
            <v>0</v>
          </cell>
          <cell r="P275">
            <v>0</v>
          </cell>
        </row>
        <row r="276">
          <cell r="A276">
            <v>5</v>
          </cell>
          <cell r="B276" t="str">
            <v>LTG. PNL. FOR CLASS 1, DIV.2 GROUP D 3 PHASE 3 WIRE</v>
          </cell>
          <cell r="C276">
            <v>1</v>
          </cell>
          <cell r="D276" t="str">
            <v>SET</v>
          </cell>
          <cell r="E276">
            <v>164700</v>
          </cell>
          <cell r="F276">
            <v>164700</v>
          </cell>
          <cell r="H276">
            <v>0</v>
          </cell>
          <cell r="I276">
            <v>8</v>
          </cell>
          <cell r="J276">
            <v>8</v>
          </cell>
          <cell r="K276">
            <v>164700</v>
          </cell>
          <cell r="L276">
            <v>164700</v>
          </cell>
          <cell r="M276">
            <v>0</v>
          </cell>
          <cell r="N276">
            <v>0</v>
          </cell>
          <cell r="O276">
            <v>2240</v>
          </cell>
          <cell r="P276">
            <v>2240</v>
          </cell>
        </row>
        <row r="277">
          <cell r="B277" t="str">
            <v>240V 2P50A 12CKT</v>
          </cell>
          <cell r="F277">
            <v>0</v>
          </cell>
          <cell r="H277">
            <v>0</v>
          </cell>
          <cell r="J277">
            <v>0</v>
          </cell>
          <cell r="K277">
            <v>0</v>
          </cell>
          <cell r="L277">
            <v>0</v>
          </cell>
          <cell r="M277">
            <v>0</v>
          </cell>
          <cell r="N277">
            <v>0</v>
          </cell>
          <cell r="O277">
            <v>0</v>
          </cell>
          <cell r="P277">
            <v>0</v>
          </cell>
        </row>
        <row r="278">
          <cell r="A278">
            <v>6</v>
          </cell>
          <cell r="B278" t="str">
            <v>LTG. PNL. FOR GENERAL PURPOSE 3 PHASE 3 WIRE</v>
          </cell>
          <cell r="C278">
            <v>2</v>
          </cell>
          <cell r="D278" t="str">
            <v>SET</v>
          </cell>
          <cell r="E278">
            <v>12500</v>
          </cell>
          <cell r="F278">
            <v>25000</v>
          </cell>
          <cell r="H278">
            <v>0</v>
          </cell>
          <cell r="I278">
            <v>8</v>
          </cell>
          <cell r="J278">
            <v>16</v>
          </cell>
          <cell r="K278">
            <v>12500</v>
          </cell>
          <cell r="L278">
            <v>25000</v>
          </cell>
          <cell r="M278">
            <v>0</v>
          </cell>
          <cell r="N278">
            <v>0</v>
          </cell>
          <cell r="O278">
            <v>2240</v>
          </cell>
          <cell r="P278">
            <v>4480</v>
          </cell>
        </row>
        <row r="279">
          <cell r="B279" t="str">
            <v>240V MAIN 3P50A,BRANCH 3P20A 6CKT</v>
          </cell>
          <cell r="F279">
            <v>0</v>
          </cell>
          <cell r="H279">
            <v>0</v>
          </cell>
          <cell r="J279">
            <v>0</v>
          </cell>
          <cell r="K279">
            <v>0</v>
          </cell>
          <cell r="L279">
            <v>0</v>
          </cell>
          <cell r="M279">
            <v>0</v>
          </cell>
          <cell r="N279">
            <v>0</v>
          </cell>
          <cell r="O279">
            <v>0</v>
          </cell>
          <cell r="P279">
            <v>0</v>
          </cell>
        </row>
        <row r="280">
          <cell r="A280">
            <v>7</v>
          </cell>
          <cell r="B280" t="str">
            <v>LTG. PNL. FOR GENERAL PURPOSE 3 PHASE 3 WIRE</v>
          </cell>
          <cell r="C280">
            <v>1</v>
          </cell>
          <cell r="D280" t="str">
            <v>SET</v>
          </cell>
          <cell r="E280">
            <v>14500</v>
          </cell>
          <cell r="F280">
            <v>14500</v>
          </cell>
          <cell r="H280">
            <v>0</v>
          </cell>
          <cell r="I280">
            <v>8</v>
          </cell>
          <cell r="J280">
            <v>8</v>
          </cell>
          <cell r="K280">
            <v>14500</v>
          </cell>
          <cell r="L280">
            <v>14500</v>
          </cell>
          <cell r="M280">
            <v>0</v>
          </cell>
          <cell r="N280">
            <v>0</v>
          </cell>
          <cell r="O280">
            <v>2240</v>
          </cell>
          <cell r="P280">
            <v>2240</v>
          </cell>
        </row>
        <row r="281">
          <cell r="B281" t="str">
            <v>240V MAIN 3P70A,BRANCH 3P20A 8CKT</v>
          </cell>
          <cell r="F281">
            <v>0</v>
          </cell>
          <cell r="H281">
            <v>0</v>
          </cell>
          <cell r="J281">
            <v>0</v>
          </cell>
          <cell r="K281">
            <v>0</v>
          </cell>
          <cell r="L281">
            <v>0</v>
          </cell>
          <cell r="M281">
            <v>0</v>
          </cell>
          <cell r="N281">
            <v>0</v>
          </cell>
          <cell r="O281">
            <v>0</v>
          </cell>
          <cell r="P281">
            <v>0</v>
          </cell>
        </row>
        <row r="282">
          <cell r="A282">
            <v>8</v>
          </cell>
          <cell r="B282" t="str">
            <v>CIRCUIT BREAKER AND ENCLOSURE FOR CLASS 1 DIV.2</v>
          </cell>
          <cell r="C282">
            <v>5</v>
          </cell>
          <cell r="D282" t="str">
            <v>SET</v>
          </cell>
          <cell r="E282">
            <v>37800</v>
          </cell>
          <cell r="F282">
            <v>189000</v>
          </cell>
          <cell r="H282">
            <v>0</v>
          </cell>
          <cell r="I282">
            <v>4</v>
          </cell>
          <cell r="J282">
            <v>20</v>
          </cell>
          <cell r="K282">
            <v>37800</v>
          </cell>
          <cell r="L282">
            <v>189000</v>
          </cell>
          <cell r="M282">
            <v>0</v>
          </cell>
          <cell r="N282">
            <v>0</v>
          </cell>
          <cell r="O282">
            <v>1120</v>
          </cell>
          <cell r="P282">
            <v>5600</v>
          </cell>
        </row>
        <row r="283">
          <cell r="B283" t="str">
            <v>GROUP D, 3-POLE 20AMP</v>
          </cell>
          <cell r="F283">
            <v>0</v>
          </cell>
          <cell r="H283">
            <v>0</v>
          </cell>
          <cell r="J283">
            <v>0</v>
          </cell>
          <cell r="K283">
            <v>0</v>
          </cell>
          <cell r="L283">
            <v>0</v>
          </cell>
          <cell r="M283">
            <v>0</v>
          </cell>
          <cell r="N283">
            <v>0</v>
          </cell>
          <cell r="O283">
            <v>0</v>
          </cell>
          <cell r="P283">
            <v>0</v>
          </cell>
        </row>
        <row r="284">
          <cell r="A284">
            <v>9</v>
          </cell>
          <cell r="B284" t="str">
            <v xml:space="preserve">CIRCUIT BREAKER AND ENCLOSURE FOR CLASS 1 DIV.2 </v>
          </cell>
          <cell r="C284">
            <v>1</v>
          </cell>
          <cell r="D284" t="str">
            <v>SET</v>
          </cell>
          <cell r="E284">
            <v>37800</v>
          </cell>
          <cell r="F284">
            <v>37800</v>
          </cell>
          <cell r="H284">
            <v>0</v>
          </cell>
          <cell r="I284">
            <v>4</v>
          </cell>
          <cell r="J284">
            <v>4</v>
          </cell>
          <cell r="K284">
            <v>37800</v>
          </cell>
          <cell r="L284">
            <v>37800</v>
          </cell>
          <cell r="M284">
            <v>0</v>
          </cell>
          <cell r="N284">
            <v>0</v>
          </cell>
          <cell r="O284">
            <v>1120</v>
          </cell>
          <cell r="P284">
            <v>1120</v>
          </cell>
        </row>
        <row r="285">
          <cell r="B285" t="str">
            <v>GROUP D 3-POLE 30AMP</v>
          </cell>
          <cell r="F285">
            <v>0</v>
          </cell>
          <cell r="H285">
            <v>0</v>
          </cell>
          <cell r="J285">
            <v>0</v>
          </cell>
          <cell r="K285">
            <v>0</v>
          </cell>
          <cell r="L285">
            <v>0</v>
          </cell>
          <cell r="M285">
            <v>0</v>
          </cell>
          <cell r="N285">
            <v>0</v>
          </cell>
          <cell r="O285">
            <v>0</v>
          </cell>
          <cell r="P285">
            <v>0</v>
          </cell>
        </row>
        <row r="286">
          <cell r="A286">
            <v>10</v>
          </cell>
          <cell r="B286" t="str">
            <v xml:space="preserve">DRY TYPE TRANSFORMER WITH ENCLOSURE </v>
          </cell>
          <cell r="C286">
            <v>4</v>
          </cell>
          <cell r="D286" t="str">
            <v>SET</v>
          </cell>
          <cell r="E286">
            <v>25000</v>
          </cell>
          <cell r="F286">
            <v>100000</v>
          </cell>
          <cell r="H286">
            <v>0</v>
          </cell>
          <cell r="I286">
            <v>12</v>
          </cell>
          <cell r="J286">
            <v>48</v>
          </cell>
          <cell r="K286">
            <v>25000</v>
          </cell>
          <cell r="L286">
            <v>100000</v>
          </cell>
          <cell r="M286">
            <v>0</v>
          </cell>
          <cell r="N286">
            <v>0</v>
          </cell>
          <cell r="O286">
            <v>3360</v>
          </cell>
          <cell r="P286">
            <v>13440</v>
          </cell>
        </row>
        <row r="287">
          <cell r="B287" t="str">
            <v>3PH 480/240V 15KVA</v>
          </cell>
          <cell r="F287">
            <v>0</v>
          </cell>
          <cell r="H287">
            <v>0</v>
          </cell>
          <cell r="J287">
            <v>0</v>
          </cell>
          <cell r="K287">
            <v>0</v>
          </cell>
          <cell r="L287">
            <v>0</v>
          </cell>
          <cell r="M287">
            <v>0</v>
          </cell>
          <cell r="N287">
            <v>0</v>
          </cell>
          <cell r="O287">
            <v>0</v>
          </cell>
          <cell r="P287">
            <v>0</v>
          </cell>
        </row>
        <row r="288">
          <cell r="A288">
            <v>11</v>
          </cell>
          <cell r="B288" t="str">
            <v xml:space="preserve">DRY TYPE TRANSFORMER WITH ENCLOSURE  </v>
          </cell>
          <cell r="C288">
            <v>1</v>
          </cell>
          <cell r="D288" t="str">
            <v>SET</v>
          </cell>
          <cell r="E288">
            <v>33000</v>
          </cell>
          <cell r="F288">
            <v>33000</v>
          </cell>
          <cell r="H288">
            <v>0</v>
          </cell>
          <cell r="I288">
            <v>16</v>
          </cell>
          <cell r="J288">
            <v>16</v>
          </cell>
          <cell r="K288">
            <v>33000</v>
          </cell>
          <cell r="L288">
            <v>33000</v>
          </cell>
          <cell r="M288">
            <v>0</v>
          </cell>
          <cell r="N288">
            <v>0</v>
          </cell>
          <cell r="O288">
            <v>4480</v>
          </cell>
          <cell r="P288">
            <v>4480</v>
          </cell>
        </row>
        <row r="289">
          <cell r="B289" t="str">
            <v xml:space="preserve"> 3PH 480/240V 25KVA</v>
          </cell>
          <cell r="F289">
            <v>0</v>
          </cell>
          <cell r="H289">
            <v>0</v>
          </cell>
          <cell r="J289">
            <v>0</v>
          </cell>
          <cell r="K289">
            <v>0</v>
          </cell>
          <cell r="L289">
            <v>0</v>
          </cell>
          <cell r="M289">
            <v>0</v>
          </cell>
          <cell r="N289">
            <v>0</v>
          </cell>
          <cell r="O289">
            <v>0</v>
          </cell>
          <cell r="P289">
            <v>0</v>
          </cell>
        </row>
        <row r="290">
          <cell r="A290">
            <v>12</v>
          </cell>
          <cell r="B290" t="str">
            <v xml:space="preserve">DRY TYPE TRANSFORMER WITH ENCLOSURE  </v>
          </cell>
          <cell r="C290">
            <v>1</v>
          </cell>
          <cell r="D290" t="str">
            <v>SET</v>
          </cell>
          <cell r="E290">
            <v>18000</v>
          </cell>
          <cell r="F290">
            <v>18000</v>
          </cell>
          <cell r="H290">
            <v>0</v>
          </cell>
          <cell r="I290">
            <v>6</v>
          </cell>
          <cell r="J290">
            <v>6</v>
          </cell>
          <cell r="K290">
            <v>18000</v>
          </cell>
          <cell r="L290">
            <v>18000</v>
          </cell>
          <cell r="M290">
            <v>0</v>
          </cell>
          <cell r="N290">
            <v>0</v>
          </cell>
          <cell r="O290">
            <v>1680</v>
          </cell>
          <cell r="P290">
            <v>1680</v>
          </cell>
        </row>
        <row r="291">
          <cell r="B291" t="str">
            <v xml:space="preserve"> 3PH 480/240-120V 5KVA</v>
          </cell>
          <cell r="F291">
            <v>0</v>
          </cell>
          <cell r="H291">
            <v>0</v>
          </cell>
          <cell r="J291">
            <v>0</v>
          </cell>
          <cell r="K291">
            <v>0</v>
          </cell>
          <cell r="L291">
            <v>0</v>
          </cell>
          <cell r="M291">
            <v>0</v>
          </cell>
          <cell r="N291">
            <v>0</v>
          </cell>
          <cell r="O291">
            <v>0</v>
          </cell>
          <cell r="P291">
            <v>0</v>
          </cell>
        </row>
        <row r="292">
          <cell r="A292">
            <v>13</v>
          </cell>
          <cell r="B292" t="str">
            <v xml:space="preserve"> MER. VAP. LTG. FIX. VAPOR-TIGHT PENDANT</v>
          </cell>
          <cell r="C292">
            <v>21</v>
          </cell>
          <cell r="D292" t="str">
            <v>SET</v>
          </cell>
          <cell r="E292">
            <v>9500</v>
          </cell>
          <cell r="F292">
            <v>199500</v>
          </cell>
          <cell r="H292">
            <v>0</v>
          </cell>
          <cell r="I292">
            <v>7</v>
          </cell>
          <cell r="J292">
            <v>147</v>
          </cell>
          <cell r="K292">
            <v>9500</v>
          </cell>
          <cell r="L292">
            <v>199500</v>
          </cell>
          <cell r="M292">
            <v>0</v>
          </cell>
          <cell r="N292">
            <v>0</v>
          </cell>
          <cell r="O292">
            <v>1960</v>
          </cell>
          <cell r="P292">
            <v>41160</v>
          </cell>
        </row>
        <row r="293">
          <cell r="B293" t="str">
            <v xml:space="preserve"> MTG,. INTEGRAL CONST. WATT. BALLAST C/W </v>
          </cell>
          <cell r="F293">
            <v>0</v>
          </cell>
          <cell r="H293">
            <v>0</v>
          </cell>
          <cell r="J293">
            <v>0</v>
          </cell>
          <cell r="K293">
            <v>0</v>
          </cell>
          <cell r="L293">
            <v>0</v>
          </cell>
          <cell r="M293">
            <v>0</v>
          </cell>
          <cell r="N293">
            <v>0</v>
          </cell>
          <cell r="O293">
            <v>0</v>
          </cell>
          <cell r="P293">
            <v>0</v>
          </cell>
        </row>
        <row r="294">
          <cell r="B294" t="str">
            <v xml:space="preserve"> GUARD AND DOME REFL. 3/4" HUB 400W 240V</v>
          </cell>
          <cell r="F294">
            <v>0</v>
          </cell>
          <cell r="H294">
            <v>0</v>
          </cell>
          <cell r="J294">
            <v>0</v>
          </cell>
          <cell r="K294">
            <v>0</v>
          </cell>
          <cell r="L294">
            <v>0</v>
          </cell>
          <cell r="M294">
            <v>0</v>
          </cell>
          <cell r="N294">
            <v>0</v>
          </cell>
          <cell r="O294">
            <v>0</v>
          </cell>
          <cell r="P294">
            <v>0</v>
          </cell>
        </row>
        <row r="295">
          <cell r="B295" t="str">
            <v>CLASS 1, DIV.2 GROPU D</v>
          </cell>
          <cell r="F295">
            <v>0</v>
          </cell>
          <cell r="H295">
            <v>0</v>
          </cell>
          <cell r="J295">
            <v>0</v>
          </cell>
          <cell r="K295">
            <v>0</v>
          </cell>
          <cell r="L295">
            <v>0</v>
          </cell>
          <cell r="M295">
            <v>0</v>
          </cell>
          <cell r="N295">
            <v>0</v>
          </cell>
          <cell r="O295">
            <v>0</v>
          </cell>
          <cell r="P295">
            <v>0</v>
          </cell>
        </row>
        <row r="296">
          <cell r="A296">
            <v>14</v>
          </cell>
          <cell r="B296" t="str">
            <v xml:space="preserve">MER. VAP. LTG. FIX. VAPOR-TIGHT STANCHION MTG. </v>
          </cell>
          <cell r="C296">
            <v>122</v>
          </cell>
          <cell r="D296" t="str">
            <v>SET</v>
          </cell>
          <cell r="E296">
            <v>6000</v>
          </cell>
          <cell r="F296">
            <v>732000</v>
          </cell>
          <cell r="H296">
            <v>0</v>
          </cell>
          <cell r="I296">
            <v>8</v>
          </cell>
          <cell r="J296">
            <v>976</v>
          </cell>
          <cell r="K296">
            <v>6000</v>
          </cell>
          <cell r="L296">
            <v>732000</v>
          </cell>
          <cell r="M296">
            <v>0</v>
          </cell>
          <cell r="N296">
            <v>0</v>
          </cell>
          <cell r="O296">
            <v>2240</v>
          </cell>
          <cell r="P296">
            <v>273280</v>
          </cell>
        </row>
        <row r="297">
          <cell r="B297" t="str">
            <v>INTEGRAL CONST. WATT. BALLAST C/W GLOBE GUARD &amp;</v>
          </cell>
          <cell r="F297">
            <v>0</v>
          </cell>
          <cell r="H297">
            <v>0</v>
          </cell>
          <cell r="J297">
            <v>0</v>
          </cell>
          <cell r="K297">
            <v>0</v>
          </cell>
          <cell r="L297">
            <v>0</v>
          </cell>
          <cell r="M297">
            <v>0</v>
          </cell>
          <cell r="N297">
            <v>0</v>
          </cell>
          <cell r="O297">
            <v>0</v>
          </cell>
          <cell r="P297">
            <v>0</v>
          </cell>
        </row>
        <row r="298">
          <cell r="B298" t="str">
            <v xml:space="preserve">DOME REFL. 1-1/2 IN HUB 175W 240V CLASS 1, DIV 2 </v>
          </cell>
          <cell r="F298">
            <v>0</v>
          </cell>
          <cell r="H298">
            <v>0</v>
          </cell>
          <cell r="J298">
            <v>0</v>
          </cell>
          <cell r="K298">
            <v>0</v>
          </cell>
          <cell r="L298">
            <v>0</v>
          </cell>
          <cell r="M298">
            <v>0</v>
          </cell>
          <cell r="N298">
            <v>0</v>
          </cell>
          <cell r="O298">
            <v>0</v>
          </cell>
          <cell r="P298">
            <v>0</v>
          </cell>
        </row>
        <row r="299">
          <cell r="B299" t="str">
            <v>GROUP D</v>
          </cell>
          <cell r="F299">
            <v>0</v>
          </cell>
          <cell r="H299">
            <v>0</v>
          </cell>
          <cell r="J299">
            <v>0</v>
          </cell>
          <cell r="K299">
            <v>0</v>
          </cell>
          <cell r="L299">
            <v>0</v>
          </cell>
          <cell r="M299">
            <v>0</v>
          </cell>
          <cell r="N299">
            <v>0</v>
          </cell>
          <cell r="O299">
            <v>0</v>
          </cell>
          <cell r="P299">
            <v>0</v>
          </cell>
        </row>
        <row r="300">
          <cell r="A300">
            <v>15</v>
          </cell>
          <cell r="B300" t="str">
            <v>MER. VAP. LTG. FIX. VAPOR-TIGHT PENDANT MTG.</v>
          </cell>
          <cell r="C300">
            <v>52</v>
          </cell>
          <cell r="D300" t="str">
            <v>SET</v>
          </cell>
          <cell r="E300">
            <v>5600</v>
          </cell>
          <cell r="F300">
            <v>291200</v>
          </cell>
          <cell r="H300">
            <v>0</v>
          </cell>
          <cell r="I300">
            <v>7</v>
          </cell>
          <cell r="J300">
            <v>364</v>
          </cell>
          <cell r="K300">
            <v>5600</v>
          </cell>
          <cell r="L300">
            <v>291200</v>
          </cell>
          <cell r="M300">
            <v>0</v>
          </cell>
          <cell r="N300">
            <v>0</v>
          </cell>
          <cell r="O300">
            <v>1960</v>
          </cell>
          <cell r="P300">
            <v>101920</v>
          </cell>
        </row>
        <row r="301">
          <cell r="B301" t="str">
            <v xml:space="preserve">INTEGRAL CONST. WATT. BALLAST C/W GUARD AND </v>
          </cell>
          <cell r="F301">
            <v>0</v>
          </cell>
          <cell r="H301">
            <v>0</v>
          </cell>
          <cell r="J301">
            <v>0</v>
          </cell>
          <cell r="K301">
            <v>0</v>
          </cell>
          <cell r="L301">
            <v>0</v>
          </cell>
          <cell r="M301">
            <v>0</v>
          </cell>
          <cell r="N301">
            <v>0</v>
          </cell>
          <cell r="O301">
            <v>0</v>
          </cell>
          <cell r="P301">
            <v>0</v>
          </cell>
        </row>
        <row r="302">
          <cell r="B302" t="str">
            <v>DOME REFL. 3/4" HUB 175W 240V CLASS 1 DIV.2 GROUP D</v>
          </cell>
          <cell r="F302">
            <v>0</v>
          </cell>
          <cell r="H302">
            <v>0</v>
          </cell>
          <cell r="J302">
            <v>0</v>
          </cell>
          <cell r="K302">
            <v>0</v>
          </cell>
          <cell r="L302">
            <v>0</v>
          </cell>
          <cell r="M302">
            <v>0</v>
          </cell>
          <cell r="N302">
            <v>0</v>
          </cell>
          <cell r="O302">
            <v>0</v>
          </cell>
          <cell r="P302">
            <v>0</v>
          </cell>
        </row>
        <row r="303">
          <cell r="A303">
            <v>16</v>
          </cell>
          <cell r="B303" t="str">
            <v xml:space="preserve"> FLOOD FLOODING MER. VAP. 250W WEATHER-PROOF</v>
          </cell>
          <cell r="C303">
            <v>45</v>
          </cell>
          <cell r="D303" t="str">
            <v>SET</v>
          </cell>
          <cell r="E303">
            <v>1900</v>
          </cell>
          <cell r="F303">
            <v>85500</v>
          </cell>
          <cell r="H303">
            <v>0</v>
          </cell>
          <cell r="I303">
            <v>7</v>
          </cell>
          <cell r="J303">
            <v>315</v>
          </cell>
          <cell r="K303">
            <v>1900</v>
          </cell>
          <cell r="L303">
            <v>85500</v>
          </cell>
          <cell r="M303">
            <v>0</v>
          </cell>
          <cell r="N303">
            <v>0</v>
          </cell>
          <cell r="O303">
            <v>1960</v>
          </cell>
          <cell r="P303">
            <v>88200</v>
          </cell>
        </row>
        <row r="304">
          <cell r="A304">
            <v>17</v>
          </cell>
          <cell r="B304" t="str">
            <v xml:space="preserve">MER. VAP. STREET LTG FIX. 250W 240V </v>
          </cell>
          <cell r="C304">
            <v>209</v>
          </cell>
          <cell r="D304" t="str">
            <v>SET</v>
          </cell>
          <cell r="E304">
            <v>1650</v>
          </cell>
          <cell r="F304">
            <v>344850</v>
          </cell>
          <cell r="H304">
            <v>0</v>
          </cell>
          <cell r="I304">
            <v>2</v>
          </cell>
          <cell r="J304">
            <v>418</v>
          </cell>
          <cell r="K304">
            <v>1650</v>
          </cell>
          <cell r="L304">
            <v>344850</v>
          </cell>
          <cell r="M304">
            <v>0</v>
          </cell>
          <cell r="N304">
            <v>0</v>
          </cell>
          <cell r="O304">
            <v>560</v>
          </cell>
          <cell r="P304">
            <v>117040</v>
          </cell>
        </row>
        <row r="305">
          <cell r="A305">
            <v>18</v>
          </cell>
          <cell r="B305" t="str">
            <v>STREET LIGHT PLOE 7M SINGLE ARM WITH FOUNDATION</v>
          </cell>
          <cell r="C305">
            <v>95</v>
          </cell>
          <cell r="D305" t="str">
            <v>SET</v>
          </cell>
          <cell r="E305">
            <v>11600</v>
          </cell>
          <cell r="F305">
            <v>1102000</v>
          </cell>
          <cell r="H305">
            <v>0</v>
          </cell>
          <cell r="I305">
            <v>9</v>
          </cell>
          <cell r="J305">
            <v>855</v>
          </cell>
          <cell r="K305">
            <v>11600</v>
          </cell>
          <cell r="L305">
            <v>1102000</v>
          </cell>
          <cell r="M305">
            <v>0</v>
          </cell>
          <cell r="N305">
            <v>0</v>
          </cell>
          <cell r="O305">
            <v>2520</v>
          </cell>
          <cell r="P305">
            <v>239400</v>
          </cell>
        </row>
        <row r="306">
          <cell r="A306">
            <v>19</v>
          </cell>
          <cell r="B306" t="str">
            <v>STREET LIGHT PLOE 7M TWINS ARMS WITH FOUNDATION</v>
          </cell>
          <cell r="C306">
            <v>57</v>
          </cell>
          <cell r="D306" t="str">
            <v>SET</v>
          </cell>
          <cell r="E306">
            <v>13300</v>
          </cell>
          <cell r="F306">
            <v>758100</v>
          </cell>
          <cell r="H306">
            <v>0</v>
          </cell>
          <cell r="I306">
            <v>10</v>
          </cell>
          <cell r="J306">
            <v>570</v>
          </cell>
          <cell r="K306">
            <v>13300</v>
          </cell>
          <cell r="L306">
            <v>758100</v>
          </cell>
          <cell r="M306">
            <v>0</v>
          </cell>
          <cell r="N306">
            <v>0</v>
          </cell>
          <cell r="O306">
            <v>2800</v>
          </cell>
          <cell r="P306">
            <v>159600</v>
          </cell>
        </row>
        <row r="307">
          <cell r="A307">
            <v>20</v>
          </cell>
          <cell r="B307" t="str">
            <v xml:space="preserve"> PHOTOELECTRIC CONTROL UNIT, 240V 15A, </v>
          </cell>
          <cell r="C307">
            <v>1</v>
          </cell>
          <cell r="D307" t="str">
            <v>PCS</v>
          </cell>
          <cell r="E307">
            <v>6000</v>
          </cell>
          <cell r="F307">
            <v>6000</v>
          </cell>
          <cell r="H307">
            <v>0</v>
          </cell>
          <cell r="I307">
            <v>4</v>
          </cell>
          <cell r="J307">
            <v>4</v>
          </cell>
          <cell r="K307">
            <v>6000</v>
          </cell>
          <cell r="L307">
            <v>6000</v>
          </cell>
          <cell r="M307">
            <v>0</v>
          </cell>
          <cell r="N307">
            <v>0</v>
          </cell>
          <cell r="O307">
            <v>1120</v>
          </cell>
          <cell r="P307">
            <v>1120</v>
          </cell>
        </row>
        <row r="308">
          <cell r="A308">
            <v>21</v>
          </cell>
          <cell r="B308" t="str">
            <v>FLUORESCENT LTG. FIX. WITH BATTERY 2x40W 240V</v>
          </cell>
          <cell r="C308">
            <v>46</v>
          </cell>
          <cell r="D308" t="str">
            <v>SET</v>
          </cell>
          <cell r="E308">
            <v>27000</v>
          </cell>
          <cell r="F308">
            <v>1242000</v>
          </cell>
          <cell r="H308">
            <v>0</v>
          </cell>
          <cell r="I308">
            <v>6</v>
          </cell>
          <cell r="J308">
            <v>276</v>
          </cell>
          <cell r="K308">
            <v>27000</v>
          </cell>
          <cell r="L308">
            <v>1242000</v>
          </cell>
          <cell r="M308">
            <v>0</v>
          </cell>
          <cell r="N308">
            <v>0</v>
          </cell>
          <cell r="O308">
            <v>1680</v>
          </cell>
          <cell r="P308">
            <v>77280</v>
          </cell>
        </row>
        <row r="309">
          <cell r="B309" t="str">
            <v>FOR CLASS 1, DIV.2 GROUP D</v>
          </cell>
          <cell r="F309">
            <v>0</v>
          </cell>
          <cell r="H309">
            <v>0</v>
          </cell>
          <cell r="J309">
            <v>0</v>
          </cell>
          <cell r="K309">
            <v>0</v>
          </cell>
          <cell r="L309">
            <v>0</v>
          </cell>
          <cell r="M309">
            <v>0</v>
          </cell>
          <cell r="N309">
            <v>0</v>
          </cell>
          <cell r="O309">
            <v>0</v>
          </cell>
          <cell r="P309">
            <v>0</v>
          </cell>
        </row>
        <row r="310">
          <cell r="A310">
            <v>22</v>
          </cell>
          <cell r="B310" t="str">
            <v xml:space="preserve"> OBSTRUCTION RED BEACON 120/240V, 3W FEED,</v>
          </cell>
          <cell r="C310">
            <v>2</v>
          </cell>
          <cell r="D310" t="str">
            <v>SET</v>
          </cell>
          <cell r="E310">
            <v>48600</v>
          </cell>
          <cell r="F310">
            <v>97200</v>
          </cell>
          <cell r="H310">
            <v>0</v>
          </cell>
          <cell r="I310">
            <v>40</v>
          </cell>
          <cell r="J310">
            <v>80</v>
          </cell>
          <cell r="K310">
            <v>48600</v>
          </cell>
          <cell r="L310">
            <v>97200</v>
          </cell>
          <cell r="M310">
            <v>0</v>
          </cell>
          <cell r="N310">
            <v>0</v>
          </cell>
          <cell r="O310">
            <v>11200</v>
          </cell>
          <cell r="P310">
            <v>22400</v>
          </cell>
        </row>
        <row r="311">
          <cell r="B311" t="str">
            <v xml:space="preserve"> 620W x 2 FOR CLASS 1, DIV.2 GROUP D</v>
          </cell>
          <cell r="F311">
            <v>0</v>
          </cell>
          <cell r="H311">
            <v>0</v>
          </cell>
          <cell r="J311">
            <v>0</v>
          </cell>
          <cell r="K311">
            <v>0</v>
          </cell>
          <cell r="L311">
            <v>0</v>
          </cell>
          <cell r="M311">
            <v>0</v>
          </cell>
          <cell r="N311">
            <v>0</v>
          </cell>
          <cell r="O311">
            <v>0</v>
          </cell>
          <cell r="P311">
            <v>0</v>
          </cell>
        </row>
        <row r="312">
          <cell r="A312">
            <v>23</v>
          </cell>
          <cell r="B312" t="str">
            <v xml:space="preserve"> OBSTRUCTION MARKER LIGHT, SINGLE FIXTURE</v>
          </cell>
          <cell r="C312">
            <v>3</v>
          </cell>
          <cell r="D312" t="str">
            <v>SET</v>
          </cell>
          <cell r="E312">
            <v>23000</v>
          </cell>
          <cell r="F312">
            <v>69000</v>
          </cell>
          <cell r="H312">
            <v>0</v>
          </cell>
          <cell r="I312">
            <v>15</v>
          </cell>
          <cell r="J312">
            <v>45</v>
          </cell>
          <cell r="K312">
            <v>23000</v>
          </cell>
          <cell r="L312">
            <v>69000</v>
          </cell>
          <cell r="M312">
            <v>0</v>
          </cell>
          <cell r="N312">
            <v>0</v>
          </cell>
          <cell r="O312">
            <v>4200</v>
          </cell>
          <cell r="P312">
            <v>12600</v>
          </cell>
        </row>
        <row r="313">
          <cell r="B313" t="str">
            <v xml:space="preserve"> C/W INSIDE LAMP,120V 116W,FOR CLASS 1, DIV. 2 </v>
          </cell>
          <cell r="F313">
            <v>0</v>
          </cell>
          <cell r="H313">
            <v>0</v>
          </cell>
          <cell r="J313">
            <v>0</v>
          </cell>
          <cell r="K313">
            <v>0</v>
          </cell>
          <cell r="L313">
            <v>0</v>
          </cell>
          <cell r="M313">
            <v>0</v>
          </cell>
          <cell r="N313">
            <v>0</v>
          </cell>
          <cell r="O313">
            <v>0</v>
          </cell>
          <cell r="P313">
            <v>0</v>
          </cell>
        </row>
        <row r="314">
          <cell r="B314" t="str">
            <v>GROUP D</v>
          </cell>
          <cell r="F314">
            <v>0</v>
          </cell>
          <cell r="H314">
            <v>0</v>
          </cell>
          <cell r="J314">
            <v>0</v>
          </cell>
          <cell r="K314">
            <v>0</v>
          </cell>
          <cell r="L314">
            <v>0</v>
          </cell>
          <cell r="M314">
            <v>0</v>
          </cell>
          <cell r="N314">
            <v>0</v>
          </cell>
          <cell r="O314">
            <v>0</v>
          </cell>
          <cell r="P314">
            <v>0</v>
          </cell>
        </row>
        <row r="315">
          <cell r="A315">
            <v>24</v>
          </cell>
          <cell r="B315" t="str">
            <v xml:space="preserve"> FLASHER UNIT, CAST AL. HOUSING 3 CKT</v>
          </cell>
          <cell r="C315">
            <v>1</v>
          </cell>
          <cell r="D315" t="str">
            <v>SET</v>
          </cell>
          <cell r="E315">
            <v>28800</v>
          </cell>
          <cell r="F315">
            <v>28800</v>
          </cell>
          <cell r="H315">
            <v>0</v>
          </cell>
          <cell r="I315">
            <v>4</v>
          </cell>
          <cell r="J315">
            <v>4</v>
          </cell>
          <cell r="K315">
            <v>28800</v>
          </cell>
          <cell r="L315">
            <v>28800</v>
          </cell>
          <cell r="M315">
            <v>0</v>
          </cell>
          <cell r="N315">
            <v>0</v>
          </cell>
          <cell r="O315">
            <v>1120</v>
          </cell>
          <cell r="P315">
            <v>1120</v>
          </cell>
        </row>
        <row r="316">
          <cell r="B316" t="str">
            <v xml:space="preserve"> SIMULTANEOUS FLASH, 115/240V 3 WIRE, 25A</v>
          </cell>
          <cell r="F316">
            <v>0</v>
          </cell>
          <cell r="H316">
            <v>0</v>
          </cell>
          <cell r="J316">
            <v>0</v>
          </cell>
          <cell r="K316">
            <v>0</v>
          </cell>
          <cell r="L316">
            <v>0</v>
          </cell>
          <cell r="M316">
            <v>0</v>
          </cell>
          <cell r="N316">
            <v>0</v>
          </cell>
          <cell r="O316">
            <v>0</v>
          </cell>
          <cell r="P316">
            <v>0</v>
          </cell>
        </row>
        <row r="317">
          <cell r="B317" t="str">
            <v>FOR CLASS 1, DIV.2 GROUP D</v>
          </cell>
          <cell r="F317">
            <v>0</v>
          </cell>
          <cell r="H317">
            <v>0</v>
          </cell>
          <cell r="J317">
            <v>0</v>
          </cell>
          <cell r="K317">
            <v>0</v>
          </cell>
          <cell r="L317">
            <v>0</v>
          </cell>
          <cell r="M317">
            <v>0</v>
          </cell>
          <cell r="N317">
            <v>0</v>
          </cell>
          <cell r="O317">
            <v>0</v>
          </cell>
          <cell r="P317">
            <v>0</v>
          </cell>
        </row>
        <row r="318">
          <cell r="A318">
            <v>25</v>
          </cell>
          <cell r="B318" t="str">
            <v xml:space="preserve"> PHOTOELECTRIC CONTROL UNIT, 120V 15A, </v>
          </cell>
          <cell r="C318">
            <v>1</v>
          </cell>
          <cell r="D318" t="str">
            <v>SET</v>
          </cell>
          <cell r="E318">
            <v>28800</v>
          </cell>
          <cell r="F318">
            <v>28800</v>
          </cell>
          <cell r="H318">
            <v>0</v>
          </cell>
          <cell r="I318">
            <v>6</v>
          </cell>
          <cell r="J318">
            <v>6</v>
          </cell>
          <cell r="K318">
            <v>28800</v>
          </cell>
          <cell r="L318">
            <v>28800</v>
          </cell>
          <cell r="M318">
            <v>0</v>
          </cell>
          <cell r="N318">
            <v>0</v>
          </cell>
          <cell r="O318">
            <v>1680</v>
          </cell>
          <cell r="P318">
            <v>1680</v>
          </cell>
        </row>
        <row r="319">
          <cell r="B319" t="str">
            <v>FOR CLASS 1, DIV.2 GROUP D</v>
          </cell>
          <cell r="F319">
            <v>0</v>
          </cell>
          <cell r="H319">
            <v>0</v>
          </cell>
          <cell r="J319">
            <v>0</v>
          </cell>
          <cell r="K319">
            <v>0</v>
          </cell>
          <cell r="L319">
            <v>0</v>
          </cell>
          <cell r="M319">
            <v>0</v>
          </cell>
          <cell r="N319">
            <v>0</v>
          </cell>
          <cell r="O319">
            <v>0</v>
          </cell>
          <cell r="P319">
            <v>0</v>
          </cell>
        </row>
        <row r="320">
          <cell r="A320">
            <v>26</v>
          </cell>
          <cell r="B320" t="str">
            <v xml:space="preserve"> AIRCRAFT WARNING LIGHTING POWER PANEL,</v>
          </cell>
          <cell r="C320">
            <v>1</v>
          </cell>
          <cell r="D320" t="str">
            <v>SET</v>
          </cell>
          <cell r="E320">
            <v>60000</v>
          </cell>
          <cell r="F320">
            <v>60000</v>
          </cell>
          <cell r="H320">
            <v>0</v>
          </cell>
          <cell r="I320">
            <v>4</v>
          </cell>
          <cell r="J320">
            <v>4</v>
          </cell>
          <cell r="K320">
            <v>60000</v>
          </cell>
          <cell r="L320">
            <v>60000</v>
          </cell>
          <cell r="M320">
            <v>0</v>
          </cell>
          <cell r="N320">
            <v>0</v>
          </cell>
          <cell r="O320">
            <v>1120</v>
          </cell>
          <cell r="P320">
            <v>1120</v>
          </cell>
        </row>
        <row r="321">
          <cell r="B321" t="str">
            <v xml:space="preserve"> OUTDOOR TYPE, 400L x 200W x 200H, 1PH 3W</v>
          </cell>
          <cell r="F321">
            <v>0</v>
          </cell>
          <cell r="H321">
            <v>0</v>
          </cell>
          <cell r="J321">
            <v>0</v>
          </cell>
          <cell r="K321">
            <v>0</v>
          </cell>
          <cell r="L321">
            <v>0</v>
          </cell>
          <cell r="M321">
            <v>0</v>
          </cell>
          <cell r="N321">
            <v>0</v>
          </cell>
          <cell r="O321">
            <v>0</v>
          </cell>
          <cell r="P321">
            <v>0</v>
          </cell>
        </row>
        <row r="322">
          <cell r="B322" t="str">
            <v xml:space="preserve"> 240V 30AT IC 10KA, STAINLESS STEEL</v>
          </cell>
          <cell r="F322">
            <v>0</v>
          </cell>
          <cell r="H322">
            <v>0</v>
          </cell>
          <cell r="J322">
            <v>0</v>
          </cell>
          <cell r="K322">
            <v>0</v>
          </cell>
          <cell r="L322">
            <v>0</v>
          </cell>
          <cell r="M322">
            <v>0</v>
          </cell>
          <cell r="N322">
            <v>0</v>
          </cell>
          <cell r="O322">
            <v>0</v>
          </cell>
          <cell r="P322">
            <v>0</v>
          </cell>
        </row>
        <row r="323">
          <cell r="B323" t="str">
            <v>FOR CLASS 1, DIV.2 GROUP D</v>
          </cell>
          <cell r="F323">
            <v>0</v>
          </cell>
          <cell r="H323">
            <v>0</v>
          </cell>
          <cell r="J323">
            <v>0</v>
          </cell>
          <cell r="K323">
            <v>0</v>
          </cell>
          <cell r="L323">
            <v>0</v>
          </cell>
          <cell r="M323">
            <v>0</v>
          </cell>
          <cell r="N323">
            <v>0</v>
          </cell>
          <cell r="O323">
            <v>0</v>
          </cell>
          <cell r="P323">
            <v>0</v>
          </cell>
        </row>
        <row r="324">
          <cell r="A324">
            <v>27</v>
          </cell>
          <cell r="B324" t="str">
            <v>RECEPTACLE, EXPLOSION-PROOF 20A-3P-2W</v>
          </cell>
          <cell r="C324">
            <v>8</v>
          </cell>
          <cell r="D324" t="str">
            <v>SET</v>
          </cell>
          <cell r="E324">
            <v>5400</v>
          </cell>
          <cell r="F324">
            <v>43200</v>
          </cell>
          <cell r="H324">
            <v>0</v>
          </cell>
          <cell r="I324">
            <v>4</v>
          </cell>
          <cell r="J324">
            <v>32</v>
          </cell>
          <cell r="K324">
            <v>5400</v>
          </cell>
          <cell r="L324">
            <v>43200</v>
          </cell>
          <cell r="M324">
            <v>0</v>
          </cell>
          <cell r="N324">
            <v>0</v>
          </cell>
          <cell r="O324">
            <v>1120</v>
          </cell>
          <cell r="P324">
            <v>8960</v>
          </cell>
        </row>
        <row r="325">
          <cell r="B325" t="str">
            <v>240V, CLASS 1 DIV.2 GROUP D</v>
          </cell>
          <cell r="F325">
            <v>0</v>
          </cell>
          <cell r="H325">
            <v>0</v>
          </cell>
          <cell r="J325">
            <v>0</v>
          </cell>
          <cell r="K325">
            <v>0</v>
          </cell>
          <cell r="L325">
            <v>0</v>
          </cell>
          <cell r="M325">
            <v>0</v>
          </cell>
          <cell r="N325">
            <v>0</v>
          </cell>
          <cell r="O325">
            <v>0</v>
          </cell>
          <cell r="P325">
            <v>0</v>
          </cell>
        </row>
        <row r="326">
          <cell r="A326">
            <v>28</v>
          </cell>
          <cell r="B326" t="str">
            <v>PLUG 20A-3P-2W EXPLOSION-PROOF</v>
          </cell>
          <cell r="C326">
            <v>4</v>
          </cell>
          <cell r="D326" t="str">
            <v>SET</v>
          </cell>
          <cell r="E326">
            <v>1400</v>
          </cell>
          <cell r="F326">
            <v>5600</v>
          </cell>
          <cell r="H326">
            <v>0</v>
          </cell>
          <cell r="J326">
            <v>0</v>
          </cell>
          <cell r="K326">
            <v>1400</v>
          </cell>
          <cell r="L326">
            <v>5600</v>
          </cell>
          <cell r="M326">
            <v>0</v>
          </cell>
          <cell r="N326">
            <v>0</v>
          </cell>
          <cell r="O326">
            <v>0</v>
          </cell>
          <cell r="P326">
            <v>0</v>
          </cell>
        </row>
        <row r="327">
          <cell r="A327">
            <v>29</v>
          </cell>
          <cell r="B327" t="str">
            <v>FIX. WIRE 1/C STRD. COPPER 600V 200 DEGREE 2.0sq.mm</v>
          </cell>
          <cell r="C327">
            <v>4440</v>
          </cell>
          <cell r="D327" t="str">
            <v>M</v>
          </cell>
          <cell r="E327">
            <v>33</v>
          </cell>
          <cell r="F327">
            <v>146520</v>
          </cell>
          <cell r="H327">
            <v>0</v>
          </cell>
          <cell r="I327">
            <v>0.05</v>
          </cell>
          <cell r="J327">
            <v>222</v>
          </cell>
          <cell r="K327">
            <v>33</v>
          </cell>
          <cell r="L327">
            <v>146520</v>
          </cell>
          <cell r="M327">
            <v>0</v>
          </cell>
          <cell r="N327">
            <v>0</v>
          </cell>
          <cell r="O327">
            <v>14</v>
          </cell>
          <cell r="P327">
            <v>62160</v>
          </cell>
        </row>
        <row r="328">
          <cell r="A328">
            <v>30</v>
          </cell>
          <cell r="B328" t="str">
            <v>R.S.G CONDUIT W/COUPLING,  3/4"</v>
          </cell>
          <cell r="C328">
            <v>2180</v>
          </cell>
          <cell r="D328" t="str">
            <v>M</v>
          </cell>
          <cell r="E328">
            <v>32</v>
          </cell>
          <cell r="F328">
            <v>69760</v>
          </cell>
          <cell r="H328">
            <v>0</v>
          </cell>
          <cell r="I328">
            <v>0.47</v>
          </cell>
          <cell r="J328">
            <v>1025</v>
          </cell>
          <cell r="K328">
            <v>32</v>
          </cell>
          <cell r="L328">
            <v>69760</v>
          </cell>
          <cell r="M328">
            <v>0</v>
          </cell>
          <cell r="N328">
            <v>0</v>
          </cell>
          <cell r="O328">
            <v>132</v>
          </cell>
          <cell r="P328">
            <v>287760</v>
          </cell>
        </row>
        <row r="329">
          <cell r="A329">
            <v>31</v>
          </cell>
          <cell r="B329" t="str">
            <v>R.S.G CONDUIT W/COUPLING 1"</v>
          </cell>
          <cell r="C329">
            <v>100</v>
          </cell>
          <cell r="D329" t="str">
            <v>M</v>
          </cell>
          <cell r="E329">
            <v>49</v>
          </cell>
          <cell r="F329">
            <v>4900</v>
          </cell>
          <cell r="H329">
            <v>0</v>
          </cell>
          <cell r="I329">
            <v>0.54</v>
          </cell>
          <cell r="J329">
            <v>54</v>
          </cell>
          <cell r="K329">
            <v>49</v>
          </cell>
          <cell r="L329">
            <v>4900</v>
          </cell>
          <cell r="M329">
            <v>0</v>
          </cell>
          <cell r="N329">
            <v>0</v>
          </cell>
          <cell r="O329">
            <v>151</v>
          </cell>
          <cell r="P329">
            <v>15100</v>
          </cell>
        </row>
        <row r="330">
          <cell r="A330">
            <v>32</v>
          </cell>
          <cell r="B330" t="str">
            <v>R.S.G CONDUIT W/COUPLING 1-1/2"</v>
          </cell>
          <cell r="C330">
            <v>600</v>
          </cell>
          <cell r="D330" t="str">
            <v>M</v>
          </cell>
          <cell r="E330">
            <v>78</v>
          </cell>
          <cell r="F330">
            <v>46800</v>
          </cell>
          <cell r="H330">
            <v>0</v>
          </cell>
          <cell r="I330">
            <v>0.76</v>
          </cell>
          <cell r="J330">
            <v>456</v>
          </cell>
          <cell r="K330">
            <v>78</v>
          </cell>
          <cell r="L330">
            <v>46800</v>
          </cell>
          <cell r="M330">
            <v>0</v>
          </cell>
          <cell r="N330">
            <v>0</v>
          </cell>
          <cell r="O330">
            <v>213</v>
          </cell>
          <cell r="P330">
            <v>127800</v>
          </cell>
        </row>
        <row r="331">
          <cell r="A331">
            <v>33</v>
          </cell>
          <cell r="B331" t="str">
            <v>PVC CONDUIT 1-1/2"</v>
          </cell>
          <cell r="C331">
            <v>350</v>
          </cell>
          <cell r="D331" t="str">
            <v>M</v>
          </cell>
          <cell r="E331">
            <v>26</v>
          </cell>
          <cell r="F331">
            <v>9100</v>
          </cell>
          <cell r="H331">
            <v>0</v>
          </cell>
          <cell r="I331">
            <v>0.26</v>
          </cell>
          <cell r="J331">
            <v>91</v>
          </cell>
          <cell r="K331">
            <v>26</v>
          </cell>
          <cell r="L331">
            <v>9100</v>
          </cell>
          <cell r="M331">
            <v>0</v>
          </cell>
          <cell r="N331">
            <v>0</v>
          </cell>
          <cell r="O331">
            <v>73</v>
          </cell>
          <cell r="P331">
            <v>25550</v>
          </cell>
        </row>
        <row r="332">
          <cell r="A332">
            <v>34</v>
          </cell>
          <cell r="B332" t="str">
            <v>PVC CONDUIT ,  2"</v>
          </cell>
          <cell r="C332">
            <v>10615</v>
          </cell>
          <cell r="D332" t="str">
            <v>M</v>
          </cell>
          <cell r="E332">
            <v>38</v>
          </cell>
          <cell r="F332">
            <v>403370</v>
          </cell>
          <cell r="H332">
            <v>0</v>
          </cell>
          <cell r="I332">
            <v>0.3</v>
          </cell>
          <cell r="J332">
            <v>3185</v>
          </cell>
          <cell r="K332">
            <v>38</v>
          </cell>
          <cell r="L332">
            <v>403370</v>
          </cell>
          <cell r="M332">
            <v>0</v>
          </cell>
          <cell r="N332">
            <v>0</v>
          </cell>
          <cell r="O332">
            <v>84</v>
          </cell>
          <cell r="P332">
            <v>891660</v>
          </cell>
        </row>
        <row r="333">
          <cell r="A333">
            <v>35</v>
          </cell>
          <cell r="B333" t="str">
            <v>CONDUIT FITTINGS &amp; ACCESSORIES</v>
          </cell>
          <cell r="C333">
            <v>1</v>
          </cell>
          <cell r="D333" t="str">
            <v>LOT</v>
          </cell>
          <cell r="E333">
            <v>242920</v>
          </cell>
          <cell r="F333">
            <v>242920</v>
          </cell>
          <cell r="H333">
            <v>0</v>
          </cell>
          <cell r="I333">
            <v>460.5</v>
          </cell>
          <cell r="J333">
            <v>461</v>
          </cell>
          <cell r="K333">
            <v>242920</v>
          </cell>
          <cell r="L333">
            <v>242920</v>
          </cell>
          <cell r="M333">
            <v>0</v>
          </cell>
          <cell r="N333">
            <v>0</v>
          </cell>
          <cell r="O333">
            <v>128940</v>
          </cell>
          <cell r="P333">
            <v>128940</v>
          </cell>
        </row>
        <row r="334">
          <cell r="A334">
            <v>36</v>
          </cell>
          <cell r="B334" t="str">
            <v>600V PVC WIRE 3.5 sq.mm</v>
          </cell>
          <cell r="C334">
            <v>3500</v>
          </cell>
          <cell r="D334" t="str">
            <v>M</v>
          </cell>
          <cell r="E334">
            <v>3</v>
          </cell>
          <cell r="F334">
            <v>10500</v>
          </cell>
          <cell r="H334">
            <v>0</v>
          </cell>
          <cell r="I334">
            <v>4.1000000000000002E-2</v>
          </cell>
          <cell r="J334">
            <v>144</v>
          </cell>
          <cell r="K334">
            <v>3</v>
          </cell>
          <cell r="L334">
            <v>10500</v>
          </cell>
          <cell r="M334">
            <v>0</v>
          </cell>
          <cell r="N334">
            <v>0</v>
          </cell>
          <cell r="O334">
            <v>11</v>
          </cell>
          <cell r="P334">
            <v>38500</v>
          </cell>
        </row>
        <row r="335">
          <cell r="A335">
            <v>37</v>
          </cell>
          <cell r="B335" t="str">
            <v>600V PVC WIRE 5.5sq.mm</v>
          </cell>
          <cell r="C335">
            <v>3240</v>
          </cell>
          <cell r="D335" t="str">
            <v>M</v>
          </cell>
          <cell r="E335">
            <v>4</v>
          </cell>
          <cell r="F335">
            <v>12960</v>
          </cell>
          <cell r="H335">
            <v>0</v>
          </cell>
          <cell r="I335">
            <v>5.1999999999999998E-2</v>
          </cell>
          <cell r="J335">
            <v>168</v>
          </cell>
          <cell r="K335">
            <v>4</v>
          </cell>
          <cell r="L335">
            <v>12960</v>
          </cell>
          <cell r="M335">
            <v>0</v>
          </cell>
          <cell r="N335">
            <v>0</v>
          </cell>
          <cell r="O335">
            <v>15</v>
          </cell>
          <cell r="P335">
            <v>48600</v>
          </cell>
        </row>
        <row r="336">
          <cell r="A336">
            <v>38</v>
          </cell>
          <cell r="B336" t="str">
            <v>600V XLPE 5/C-38sq.mm</v>
          </cell>
          <cell r="C336">
            <v>10615</v>
          </cell>
          <cell r="D336" t="str">
            <v>M</v>
          </cell>
          <cell r="E336">
            <v>200</v>
          </cell>
          <cell r="F336">
            <v>2123000</v>
          </cell>
          <cell r="H336">
            <v>0</v>
          </cell>
          <cell r="I336">
            <v>0.31</v>
          </cell>
          <cell r="J336">
            <v>3291</v>
          </cell>
          <cell r="K336">
            <v>200</v>
          </cell>
          <cell r="L336">
            <v>2123000</v>
          </cell>
          <cell r="M336">
            <v>0</v>
          </cell>
          <cell r="N336">
            <v>0</v>
          </cell>
          <cell r="O336">
            <v>87</v>
          </cell>
          <cell r="P336">
            <v>923505</v>
          </cell>
        </row>
        <row r="337">
          <cell r="A337">
            <v>39</v>
          </cell>
          <cell r="B337" t="str">
            <v>600V XLPE 4/C 14 sq.mm</v>
          </cell>
          <cell r="C337">
            <v>500</v>
          </cell>
          <cell r="D337" t="str">
            <v>M</v>
          </cell>
          <cell r="E337">
            <v>61</v>
          </cell>
          <cell r="F337">
            <v>30500</v>
          </cell>
          <cell r="H337">
            <v>0</v>
          </cell>
          <cell r="I337">
            <v>0.17799999999999999</v>
          </cell>
          <cell r="J337">
            <v>89</v>
          </cell>
          <cell r="K337">
            <v>61</v>
          </cell>
          <cell r="L337">
            <v>30500</v>
          </cell>
          <cell r="M337">
            <v>0</v>
          </cell>
          <cell r="N337">
            <v>0</v>
          </cell>
          <cell r="O337">
            <v>50</v>
          </cell>
          <cell r="P337">
            <v>25000</v>
          </cell>
        </row>
        <row r="338">
          <cell r="A338">
            <v>40</v>
          </cell>
          <cell r="B338" t="str">
            <v>HOT DIPPED GALVALNIZED STEEL U-CHANNEL 41x41x2.0t</v>
          </cell>
          <cell r="C338">
            <v>350</v>
          </cell>
          <cell r="D338" t="str">
            <v>M</v>
          </cell>
          <cell r="E338">
            <v>82</v>
          </cell>
          <cell r="F338">
            <v>28700</v>
          </cell>
          <cell r="H338">
            <v>0</v>
          </cell>
          <cell r="I338">
            <v>0.40699999999999997</v>
          </cell>
          <cell r="J338">
            <v>142</v>
          </cell>
          <cell r="K338">
            <v>82</v>
          </cell>
          <cell r="L338">
            <v>28700</v>
          </cell>
          <cell r="M338">
            <v>0</v>
          </cell>
          <cell r="N338">
            <v>0</v>
          </cell>
          <cell r="O338">
            <v>114</v>
          </cell>
          <cell r="P338">
            <v>39900</v>
          </cell>
        </row>
        <row r="339">
          <cell r="A339">
            <v>41</v>
          </cell>
          <cell r="B339" t="str">
            <v>EXCAVATION</v>
          </cell>
          <cell r="C339">
            <v>1910</v>
          </cell>
          <cell r="D339" t="str">
            <v>M3</v>
          </cell>
          <cell r="E339" t="str">
            <v>M+L</v>
          </cell>
          <cell r="F339" t="str">
            <v>M+L</v>
          </cell>
          <cell r="H339">
            <v>0</v>
          </cell>
          <cell r="J339">
            <v>0</v>
          </cell>
          <cell r="K339" t="str">
            <v>M+L</v>
          </cell>
          <cell r="L339" t="str">
            <v>M+L</v>
          </cell>
          <cell r="M339">
            <v>0</v>
          </cell>
          <cell r="N339">
            <v>0</v>
          </cell>
          <cell r="O339">
            <v>60</v>
          </cell>
          <cell r="P339">
            <v>114600</v>
          </cell>
        </row>
        <row r="340">
          <cell r="A340">
            <v>42</v>
          </cell>
          <cell r="B340" t="str">
            <v>BACKFILL</v>
          </cell>
          <cell r="C340">
            <v>1910</v>
          </cell>
          <cell r="D340" t="str">
            <v>M3</v>
          </cell>
          <cell r="E340" t="str">
            <v>M+L</v>
          </cell>
          <cell r="F340" t="str">
            <v>M+L</v>
          </cell>
          <cell r="H340">
            <v>0</v>
          </cell>
          <cell r="J340">
            <v>0</v>
          </cell>
          <cell r="K340" t="str">
            <v>M+L</v>
          </cell>
          <cell r="L340" t="str">
            <v>M+L</v>
          </cell>
          <cell r="M340">
            <v>0</v>
          </cell>
          <cell r="N340">
            <v>0</v>
          </cell>
          <cell r="O340">
            <v>100</v>
          </cell>
          <cell r="P340">
            <v>191000</v>
          </cell>
        </row>
        <row r="341">
          <cell r="A341">
            <v>43</v>
          </cell>
          <cell r="B341" t="str">
            <v>MISCELLANEOUS MATERIALS</v>
          </cell>
          <cell r="C341">
            <v>1</v>
          </cell>
          <cell r="D341" t="str">
            <v>LOT</v>
          </cell>
          <cell r="E341">
            <v>456514</v>
          </cell>
          <cell r="F341">
            <v>456514</v>
          </cell>
          <cell r="H341">
            <v>0</v>
          </cell>
          <cell r="I341">
            <v>679.40000000000009</v>
          </cell>
          <cell r="J341">
            <v>679</v>
          </cell>
          <cell r="K341">
            <v>456514</v>
          </cell>
          <cell r="L341">
            <v>456514</v>
          </cell>
          <cell r="M341">
            <v>0</v>
          </cell>
          <cell r="N341">
            <v>0</v>
          </cell>
          <cell r="O341">
            <v>190232</v>
          </cell>
          <cell r="P341">
            <v>190232</v>
          </cell>
        </row>
        <row r="342">
          <cell r="B342" t="str">
            <v>SUB-TOTAL : (C)</v>
          </cell>
          <cell r="F342">
            <v>9586794</v>
          </cell>
          <cell r="H342">
            <v>0</v>
          </cell>
          <cell r="J342">
            <v>14267</v>
          </cell>
          <cell r="K342">
            <v>0</v>
          </cell>
          <cell r="L342">
            <v>9586794</v>
          </cell>
          <cell r="M342">
            <v>0</v>
          </cell>
          <cell r="N342">
            <v>0</v>
          </cell>
          <cell r="O342">
            <v>0</v>
          </cell>
          <cell r="P342">
            <v>4303107</v>
          </cell>
        </row>
        <row r="343">
          <cell r="H343">
            <v>0</v>
          </cell>
          <cell r="J343">
            <v>0</v>
          </cell>
          <cell r="K343">
            <v>0</v>
          </cell>
          <cell r="L343">
            <v>0</v>
          </cell>
          <cell r="M343">
            <v>0</v>
          </cell>
          <cell r="N343">
            <v>0</v>
          </cell>
          <cell r="O343">
            <v>0</v>
          </cell>
        </row>
        <row r="344">
          <cell r="F344">
            <v>0</v>
          </cell>
          <cell r="H344">
            <v>0</v>
          </cell>
          <cell r="J344">
            <v>0</v>
          </cell>
          <cell r="K344">
            <v>0</v>
          </cell>
          <cell r="L344">
            <v>0</v>
          </cell>
          <cell r="M344">
            <v>0</v>
          </cell>
          <cell r="N344">
            <v>0</v>
          </cell>
          <cell r="O344">
            <v>0</v>
          </cell>
          <cell r="P344">
            <v>0</v>
          </cell>
        </row>
        <row r="345">
          <cell r="A345" t="str">
            <v xml:space="preserve">  D.</v>
          </cell>
          <cell r="B345" t="str">
            <v>GROUNDING  SYSTEM</v>
          </cell>
          <cell r="F345">
            <v>0</v>
          </cell>
          <cell r="H345">
            <v>0</v>
          </cell>
          <cell r="J345">
            <v>0</v>
          </cell>
          <cell r="K345">
            <v>0</v>
          </cell>
          <cell r="L345">
            <v>0</v>
          </cell>
          <cell r="M345">
            <v>0</v>
          </cell>
          <cell r="N345">
            <v>0</v>
          </cell>
          <cell r="O345">
            <v>0</v>
          </cell>
          <cell r="P345">
            <v>0</v>
          </cell>
        </row>
        <row r="346">
          <cell r="A346">
            <v>1</v>
          </cell>
          <cell r="B346" t="str">
            <v xml:space="preserve"> GROUND WIRE, BARE CONDUCTOR 60 sq.mm</v>
          </cell>
          <cell r="C346">
            <v>8000</v>
          </cell>
          <cell r="D346" t="str">
            <v>M</v>
          </cell>
          <cell r="E346">
            <v>47</v>
          </cell>
          <cell r="F346">
            <v>376000</v>
          </cell>
          <cell r="H346">
            <v>0</v>
          </cell>
          <cell r="I346">
            <v>0.14099999999999999</v>
          </cell>
          <cell r="J346">
            <v>1128</v>
          </cell>
          <cell r="K346">
            <v>47</v>
          </cell>
          <cell r="L346">
            <v>376000</v>
          </cell>
          <cell r="M346">
            <v>0</v>
          </cell>
          <cell r="N346">
            <v>0</v>
          </cell>
          <cell r="O346">
            <v>39</v>
          </cell>
          <cell r="P346">
            <v>312000</v>
          </cell>
        </row>
        <row r="347">
          <cell r="A347">
            <v>2</v>
          </cell>
          <cell r="B347" t="str">
            <v xml:space="preserve"> DITTO, BUT38 sq.mm</v>
          </cell>
          <cell r="C347">
            <v>620</v>
          </cell>
          <cell r="D347" t="str">
            <v>M</v>
          </cell>
          <cell r="E347">
            <v>32</v>
          </cell>
          <cell r="F347">
            <v>19840</v>
          </cell>
          <cell r="H347">
            <v>0</v>
          </cell>
          <cell r="I347">
            <v>0.11700000000000001</v>
          </cell>
          <cell r="J347">
            <v>73</v>
          </cell>
          <cell r="K347">
            <v>32</v>
          </cell>
          <cell r="L347">
            <v>19840</v>
          </cell>
          <cell r="M347">
            <v>0</v>
          </cell>
          <cell r="N347">
            <v>0</v>
          </cell>
          <cell r="O347">
            <v>33</v>
          </cell>
          <cell r="P347">
            <v>20460</v>
          </cell>
        </row>
        <row r="348">
          <cell r="A348">
            <v>3</v>
          </cell>
          <cell r="B348" t="str">
            <v xml:space="preserve"> GROUND ROD, 3/4" x 10 FT</v>
          </cell>
          <cell r="C348">
            <v>208</v>
          </cell>
          <cell r="D348" t="str">
            <v>PCS</v>
          </cell>
          <cell r="E348">
            <v>350</v>
          </cell>
          <cell r="F348">
            <v>72800</v>
          </cell>
          <cell r="H348">
            <v>0</v>
          </cell>
          <cell r="I348">
            <v>5</v>
          </cell>
          <cell r="J348">
            <v>1040</v>
          </cell>
          <cell r="K348">
            <v>350</v>
          </cell>
          <cell r="L348">
            <v>72800</v>
          </cell>
          <cell r="M348">
            <v>0</v>
          </cell>
          <cell r="N348">
            <v>0</v>
          </cell>
          <cell r="O348">
            <v>1400</v>
          </cell>
          <cell r="P348">
            <v>291200</v>
          </cell>
        </row>
        <row r="349">
          <cell r="A349">
            <v>4</v>
          </cell>
          <cell r="B349" t="str">
            <v xml:space="preserve"> CADWELD GROUND POWDER CARTRIDGE SIZE 45</v>
          </cell>
          <cell r="C349">
            <v>170</v>
          </cell>
          <cell r="D349" t="str">
            <v>PCS</v>
          </cell>
          <cell r="E349">
            <v>45</v>
          </cell>
          <cell r="F349">
            <v>7650</v>
          </cell>
          <cell r="H349">
            <v>0</v>
          </cell>
          <cell r="I349">
            <v>0.5</v>
          </cell>
          <cell r="J349">
            <v>85</v>
          </cell>
          <cell r="K349">
            <v>45</v>
          </cell>
          <cell r="L349">
            <v>7650</v>
          </cell>
          <cell r="M349">
            <v>0</v>
          </cell>
          <cell r="N349">
            <v>0</v>
          </cell>
          <cell r="O349">
            <v>140</v>
          </cell>
          <cell r="P349">
            <v>23800</v>
          </cell>
        </row>
        <row r="350">
          <cell r="A350">
            <v>5</v>
          </cell>
          <cell r="B350" t="str">
            <v xml:space="preserve"> CADWELD GROUND POWDER CARTRIDGE SIZE 90</v>
          </cell>
          <cell r="C350">
            <v>93</v>
          </cell>
          <cell r="D350" t="str">
            <v>PCS</v>
          </cell>
          <cell r="E350">
            <v>90</v>
          </cell>
          <cell r="F350">
            <v>8370</v>
          </cell>
          <cell r="H350">
            <v>0</v>
          </cell>
          <cell r="I350">
            <v>0.5</v>
          </cell>
          <cell r="J350">
            <v>47</v>
          </cell>
          <cell r="K350">
            <v>90</v>
          </cell>
          <cell r="L350">
            <v>8370</v>
          </cell>
          <cell r="M350">
            <v>0</v>
          </cell>
          <cell r="N350">
            <v>0</v>
          </cell>
          <cell r="O350">
            <v>140</v>
          </cell>
          <cell r="P350">
            <v>13020</v>
          </cell>
        </row>
        <row r="351">
          <cell r="A351">
            <v>6</v>
          </cell>
          <cell r="B351" t="str">
            <v xml:space="preserve"> CADWELD GROUND POWDER CARTRIDGE SIZE 115</v>
          </cell>
          <cell r="C351">
            <v>159</v>
          </cell>
          <cell r="D351" t="str">
            <v>PCS</v>
          </cell>
          <cell r="E351">
            <v>115</v>
          </cell>
          <cell r="F351">
            <v>18285</v>
          </cell>
          <cell r="H351">
            <v>0</v>
          </cell>
          <cell r="I351">
            <v>0.5</v>
          </cell>
          <cell r="J351">
            <v>80</v>
          </cell>
          <cell r="K351">
            <v>115</v>
          </cell>
          <cell r="L351">
            <v>18285</v>
          </cell>
          <cell r="M351">
            <v>0</v>
          </cell>
          <cell r="N351">
            <v>0</v>
          </cell>
          <cell r="O351">
            <v>140</v>
          </cell>
          <cell r="P351">
            <v>22260</v>
          </cell>
        </row>
        <row r="352">
          <cell r="A352">
            <v>7</v>
          </cell>
          <cell r="B352" t="str">
            <v xml:space="preserve"> CADWELD MOLD, FOR CABLE TO GROUND ROD</v>
          </cell>
          <cell r="C352">
            <v>10</v>
          </cell>
          <cell r="D352" t="str">
            <v>PCS</v>
          </cell>
          <cell r="E352">
            <v>1250</v>
          </cell>
          <cell r="F352">
            <v>12500</v>
          </cell>
          <cell r="H352">
            <v>0</v>
          </cell>
          <cell r="J352">
            <v>0</v>
          </cell>
          <cell r="K352">
            <v>1250</v>
          </cell>
          <cell r="L352">
            <v>12500</v>
          </cell>
          <cell r="M352">
            <v>0</v>
          </cell>
          <cell r="N352">
            <v>0</v>
          </cell>
          <cell r="O352">
            <v>0</v>
          </cell>
          <cell r="P352">
            <v>0</v>
          </cell>
        </row>
        <row r="353">
          <cell r="B353" t="str">
            <v xml:space="preserve"> CADWELD GTC-182G</v>
          </cell>
          <cell r="F353">
            <v>0</v>
          </cell>
          <cell r="H353">
            <v>0</v>
          </cell>
          <cell r="J353">
            <v>0</v>
          </cell>
          <cell r="K353">
            <v>0</v>
          </cell>
          <cell r="L353">
            <v>0</v>
          </cell>
          <cell r="M353">
            <v>0</v>
          </cell>
          <cell r="N353">
            <v>0</v>
          </cell>
          <cell r="O353">
            <v>0</v>
          </cell>
          <cell r="P353">
            <v>0</v>
          </cell>
        </row>
        <row r="354">
          <cell r="A354">
            <v>8</v>
          </cell>
          <cell r="B354" t="str">
            <v xml:space="preserve"> CADWELD MOLD, FOR CABLE TO CABLE</v>
          </cell>
          <cell r="C354">
            <v>5</v>
          </cell>
          <cell r="D354" t="str">
            <v>PCS</v>
          </cell>
          <cell r="E354">
            <v>1250</v>
          </cell>
          <cell r="F354">
            <v>6250</v>
          </cell>
          <cell r="H354">
            <v>0</v>
          </cell>
          <cell r="J354">
            <v>0</v>
          </cell>
          <cell r="K354">
            <v>1250</v>
          </cell>
          <cell r="L354">
            <v>6250</v>
          </cell>
          <cell r="M354">
            <v>0</v>
          </cell>
          <cell r="N354">
            <v>0</v>
          </cell>
          <cell r="O354">
            <v>0</v>
          </cell>
          <cell r="P354">
            <v>0</v>
          </cell>
        </row>
        <row r="355">
          <cell r="B355" t="str">
            <v xml:space="preserve"> CADWELD TAC-2G2G</v>
          </cell>
          <cell r="F355">
            <v>0</v>
          </cell>
          <cell r="H355">
            <v>0</v>
          </cell>
          <cell r="J355">
            <v>0</v>
          </cell>
          <cell r="K355">
            <v>0</v>
          </cell>
          <cell r="L355">
            <v>0</v>
          </cell>
          <cell r="M355">
            <v>0</v>
          </cell>
          <cell r="N355">
            <v>0</v>
          </cell>
          <cell r="O355">
            <v>0</v>
          </cell>
          <cell r="P355">
            <v>0</v>
          </cell>
        </row>
        <row r="356">
          <cell r="A356">
            <v>9</v>
          </cell>
          <cell r="B356" t="str">
            <v xml:space="preserve"> DITTO, BUT CADWELD TAC-2G1V</v>
          </cell>
          <cell r="C356">
            <v>10</v>
          </cell>
          <cell r="D356" t="str">
            <v>PCS</v>
          </cell>
          <cell r="E356">
            <v>1250</v>
          </cell>
          <cell r="F356">
            <v>12500</v>
          </cell>
          <cell r="H356">
            <v>0</v>
          </cell>
          <cell r="J356">
            <v>0</v>
          </cell>
          <cell r="K356">
            <v>1250</v>
          </cell>
          <cell r="L356">
            <v>12500</v>
          </cell>
          <cell r="M356">
            <v>0</v>
          </cell>
          <cell r="N356">
            <v>0</v>
          </cell>
          <cell r="O356">
            <v>0</v>
          </cell>
          <cell r="P356">
            <v>0</v>
          </cell>
        </row>
        <row r="357">
          <cell r="A357">
            <v>10</v>
          </cell>
          <cell r="B357" t="str">
            <v xml:space="preserve"> GROUND CONNECTOR FOR CABLE TO ROD OR PIPE</v>
          </cell>
          <cell r="C357">
            <v>50</v>
          </cell>
          <cell r="D357" t="str">
            <v>PCS</v>
          </cell>
          <cell r="E357">
            <v>650</v>
          </cell>
          <cell r="F357">
            <v>32500</v>
          </cell>
          <cell r="H357">
            <v>0</v>
          </cell>
          <cell r="I357">
            <v>1</v>
          </cell>
          <cell r="J357">
            <v>50</v>
          </cell>
          <cell r="K357">
            <v>650</v>
          </cell>
          <cell r="L357">
            <v>32500</v>
          </cell>
          <cell r="M357">
            <v>0</v>
          </cell>
          <cell r="N357">
            <v>0</v>
          </cell>
          <cell r="O357">
            <v>280</v>
          </cell>
          <cell r="P357">
            <v>14000</v>
          </cell>
        </row>
        <row r="358">
          <cell r="B358" t="str">
            <v xml:space="preserve"> BURNDY GK-6429</v>
          </cell>
          <cell r="F358">
            <v>0</v>
          </cell>
          <cell r="H358">
            <v>0</v>
          </cell>
          <cell r="J358">
            <v>0</v>
          </cell>
          <cell r="K358">
            <v>0</v>
          </cell>
          <cell r="L358">
            <v>0</v>
          </cell>
          <cell r="M358">
            <v>0</v>
          </cell>
          <cell r="N358">
            <v>0</v>
          </cell>
          <cell r="O358">
            <v>0</v>
          </cell>
          <cell r="P358">
            <v>0</v>
          </cell>
        </row>
        <row r="359">
          <cell r="A359">
            <v>11</v>
          </cell>
          <cell r="B359" t="str">
            <v xml:space="preserve"> GROUND TERMINAL BOX, 450MMx300MMx150MMx1.6t WITH</v>
          </cell>
          <cell r="C359">
            <v>25</v>
          </cell>
          <cell r="D359" t="str">
            <v>SET</v>
          </cell>
          <cell r="E359">
            <v>3500</v>
          </cell>
          <cell r="F359">
            <v>87500</v>
          </cell>
          <cell r="H359">
            <v>0</v>
          </cell>
          <cell r="I359">
            <v>6</v>
          </cell>
          <cell r="J359">
            <v>150</v>
          </cell>
          <cell r="K359">
            <v>3500</v>
          </cell>
          <cell r="L359">
            <v>87500</v>
          </cell>
          <cell r="M359">
            <v>0</v>
          </cell>
          <cell r="N359">
            <v>0</v>
          </cell>
          <cell r="O359">
            <v>1680</v>
          </cell>
          <cell r="P359">
            <v>42000</v>
          </cell>
        </row>
        <row r="360">
          <cell r="B360" t="str">
            <v>GROUNDING BUS 300Mx50MMx6t</v>
          </cell>
          <cell r="F360">
            <v>0</v>
          </cell>
          <cell r="H360">
            <v>0</v>
          </cell>
          <cell r="J360">
            <v>0</v>
          </cell>
          <cell r="K360">
            <v>0</v>
          </cell>
          <cell r="L360">
            <v>0</v>
          </cell>
          <cell r="M360">
            <v>0</v>
          </cell>
          <cell r="N360">
            <v>0</v>
          </cell>
          <cell r="O360">
            <v>0</v>
          </cell>
          <cell r="P360">
            <v>0</v>
          </cell>
        </row>
        <row r="361">
          <cell r="A361">
            <v>12</v>
          </cell>
          <cell r="B361" t="str">
            <v xml:space="preserve"> CABLE LUG, COPPER FOR 60 sq.mm</v>
          </cell>
          <cell r="C361">
            <v>92</v>
          </cell>
          <cell r="D361" t="str">
            <v>PCS</v>
          </cell>
          <cell r="E361">
            <v>60</v>
          </cell>
          <cell r="F361">
            <v>5520</v>
          </cell>
          <cell r="H361">
            <v>0</v>
          </cell>
          <cell r="I361">
            <v>0.5</v>
          </cell>
          <cell r="J361">
            <v>46</v>
          </cell>
          <cell r="K361">
            <v>60</v>
          </cell>
          <cell r="L361">
            <v>5520</v>
          </cell>
          <cell r="M361">
            <v>0</v>
          </cell>
          <cell r="N361">
            <v>0</v>
          </cell>
          <cell r="O361">
            <v>140</v>
          </cell>
          <cell r="P361">
            <v>12880</v>
          </cell>
        </row>
        <row r="362">
          <cell r="A362">
            <v>13</v>
          </cell>
          <cell r="B362" t="str">
            <v xml:space="preserve"> DITTO, BUT FOR 38 sq.mm</v>
          </cell>
          <cell r="C362">
            <v>169</v>
          </cell>
          <cell r="D362" t="str">
            <v>PCS</v>
          </cell>
          <cell r="E362">
            <v>38</v>
          </cell>
          <cell r="F362">
            <v>6422</v>
          </cell>
          <cell r="H362">
            <v>0</v>
          </cell>
          <cell r="I362">
            <v>0.5</v>
          </cell>
          <cell r="J362">
            <v>85</v>
          </cell>
          <cell r="K362">
            <v>38</v>
          </cell>
          <cell r="L362">
            <v>6422</v>
          </cell>
          <cell r="M362">
            <v>0</v>
          </cell>
          <cell r="N362">
            <v>0</v>
          </cell>
          <cell r="O362">
            <v>140</v>
          </cell>
          <cell r="P362">
            <v>23660</v>
          </cell>
        </row>
        <row r="363">
          <cell r="A363">
            <v>14</v>
          </cell>
          <cell r="B363" t="str">
            <v xml:space="preserve"> CONCRETE PIPE WITH COVER 12" DIA. 2 FT LG</v>
          </cell>
          <cell r="C363">
            <v>50</v>
          </cell>
          <cell r="D363" t="str">
            <v>PCS</v>
          </cell>
          <cell r="E363">
            <v>2800</v>
          </cell>
          <cell r="F363">
            <v>140000</v>
          </cell>
          <cell r="H363">
            <v>0</v>
          </cell>
          <cell r="I363">
            <v>3</v>
          </cell>
          <cell r="J363">
            <v>150</v>
          </cell>
          <cell r="K363">
            <v>2800</v>
          </cell>
          <cell r="L363">
            <v>140000</v>
          </cell>
          <cell r="M363">
            <v>0</v>
          </cell>
          <cell r="N363">
            <v>0</v>
          </cell>
          <cell r="O363">
            <v>840</v>
          </cell>
          <cell r="P363">
            <v>42000</v>
          </cell>
        </row>
        <row r="364">
          <cell r="A364">
            <v>15</v>
          </cell>
          <cell r="B364" t="str">
            <v xml:space="preserve"> STEEL PLATE, SS41, 1829x6401x6t</v>
          </cell>
          <cell r="C364">
            <v>1</v>
          </cell>
          <cell r="D364" t="str">
            <v>PCS</v>
          </cell>
          <cell r="E364">
            <v>10000</v>
          </cell>
          <cell r="F364">
            <v>10000</v>
          </cell>
          <cell r="H364">
            <v>0</v>
          </cell>
          <cell r="I364">
            <v>20</v>
          </cell>
          <cell r="J364">
            <v>20</v>
          </cell>
          <cell r="K364">
            <v>10000</v>
          </cell>
          <cell r="L364">
            <v>10000</v>
          </cell>
          <cell r="M364">
            <v>0</v>
          </cell>
          <cell r="N364">
            <v>0</v>
          </cell>
          <cell r="O364">
            <v>5600</v>
          </cell>
          <cell r="P364">
            <v>5600</v>
          </cell>
        </row>
        <row r="365">
          <cell r="A365">
            <v>16</v>
          </cell>
          <cell r="B365" t="str">
            <v xml:space="preserve"> CONDUIT CLAMP, ONE-HOLE 3/4"</v>
          </cell>
          <cell r="C365">
            <v>265</v>
          </cell>
          <cell r="D365" t="str">
            <v>PCS</v>
          </cell>
          <cell r="E365">
            <v>4</v>
          </cell>
          <cell r="F365">
            <v>1060</v>
          </cell>
          <cell r="H365">
            <v>0</v>
          </cell>
          <cell r="I365">
            <v>0.5</v>
          </cell>
          <cell r="J365">
            <v>133</v>
          </cell>
          <cell r="K365">
            <v>4</v>
          </cell>
          <cell r="L365">
            <v>1060</v>
          </cell>
          <cell r="M365">
            <v>0</v>
          </cell>
          <cell r="N365">
            <v>0</v>
          </cell>
          <cell r="O365">
            <v>140</v>
          </cell>
          <cell r="P365">
            <v>37100</v>
          </cell>
        </row>
        <row r="366">
          <cell r="A366">
            <v>17</v>
          </cell>
          <cell r="B366" t="str">
            <v xml:space="preserve"> PVC CONDUIT, SCHEDULE B, CNS1302  3/4"</v>
          </cell>
          <cell r="C366">
            <v>265</v>
          </cell>
          <cell r="D366" t="str">
            <v>M</v>
          </cell>
          <cell r="E366">
            <v>12</v>
          </cell>
          <cell r="F366">
            <v>3180</v>
          </cell>
          <cell r="H366">
            <v>0</v>
          </cell>
          <cell r="I366">
            <v>0.28000000000000003</v>
          </cell>
          <cell r="J366">
            <v>74</v>
          </cell>
          <cell r="K366">
            <v>12</v>
          </cell>
          <cell r="L366">
            <v>3180</v>
          </cell>
          <cell r="M366">
            <v>0</v>
          </cell>
          <cell r="N366">
            <v>0</v>
          </cell>
          <cell r="O366">
            <v>78</v>
          </cell>
          <cell r="P366">
            <v>20670</v>
          </cell>
        </row>
        <row r="367">
          <cell r="A367">
            <v>18</v>
          </cell>
          <cell r="B367" t="str">
            <v xml:space="preserve"> EXCAVATION</v>
          </cell>
          <cell r="C367">
            <v>1550</v>
          </cell>
          <cell r="D367" t="str">
            <v>M3</v>
          </cell>
          <cell r="E367" t="str">
            <v>M+L</v>
          </cell>
          <cell r="F367" t="str">
            <v>M+L</v>
          </cell>
          <cell r="H367">
            <v>0</v>
          </cell>
          <cell r="J367">
            <v>0</v>
          </cell>
          <cell r="K367" t="str">
            <v>M+L</v>
          </cell>
          <cell r="L367" t="str">
            <v>M+L</v>
          </cell>
          <cell r="M367">
            <v>0</v>
          </cell>
          <cell r="N367">
            <v>0</v>
          </cell>
          <cell r="O367">
            <v>72</v>
          </cell>
          <cell r="P367">
            <v>111600</v>
          </cell>
        </row>
        <row r="368">
          <cell r="A368">
            <v>19</v>
          </cell>
          <cell r="B368" t="str">
            <v xml:space="preserve"> BACKFILL</v>
          </cell>
          <cell r="C368">
            <v>1550</v>
          </cell>
          <cell r="D368" t="str">
            <v>M3</v>
          </cell>
          <cell r="E368" t="str">
            <v>M+L</v>
          </cell>
          <cell r="F368" t="str">
            <v>M+L</v>
          </cell>
          <cell r="H368">
            <v>0</v>
          </cell>
          <cell r="J368">
            <v>0</v>
          </cell>
          <cell r="K368" t="str">
            <v>M+L</v>
          </cell>
          <cell r="L368" t="str">
            <v>M+L</v>
          </cell>
          <cell r="M368">
            <v>0</v>
          </cell>
          <cell r="N368">
            <v>0</v>
          </cell>
          <cell r="O368">
            <v>120</v>
          </cell>
          <cell r="P368">
            <v>186000</v>
          </cell>
        </row>
        <row r="369">
          <cell r="A369">
            <v>20</v>
          </cell>
          <cell r="B369" t="str">
            <v xml:space="preserve"> MISCELLANEOUS MATERIALS</v>
          </cell>
          <cell r="C369">
            <v>1</v>
          </cell>
          <cell r="D369" t="str">
            <v>LOT</v>
          </cell>
          <cell r="E369">
            <v>82037.700000000012</v>
          </cell>
          <cell r="F369">
            <v>82038</v>
          </cell>
          <cell r="H369">
            <v>0</v>
          </cell>
          <cell r="I369">
            <v>316.10000000000002</v>
          </cell>
          <cell r="J369">
            <v>316</v>
          </cell>
          <cell r="K369">
            <v>82038</v>
          </cell>
          <cell r="L369">
            <v>82038</v>
          </cell>
          <cell r="M369">
            <v>0</v>
          </cell>
          <cell r="N369">
            <v>0</v>
          </cell>
          <cell r="O369">
            <v>88508</v>
          </cell>
          <cell r="P369">
            <v>88508</v>
          </cell>
        </row>
        <row r="370">
          <cell r="B370" t="str">
            <v>SUB-TOTAL : (D)</v>
          </cell>
          <cell r="F370">
            <v>902415</v>
          </cell>
          <cell r="H370">
            <v>0</v>
          </cell>
          <cell r="J370">
            <v>3477</v>
          </cell>
          <cell r="K370">
            <v>0</v>
          </cell>
          <cell r="L370">
            <v>902415</v>
          </cell>
          <cell r="M370">
            <v>0</v>
          </cell>
          <cell r="N370">
            <v>0</v>
          </cell>
          <cell r="O370">
            <v>0</v>
          </cell>
          <cell r="P370">
            <v>1266758</v>
          </cell>
        </row>
        <row r="371">
          <cell r="F371">
            <v>0</v>
          </cell>
          <cell r="H371">
            <v>0</v>
          </cell>
          <cell r="J371">
            <v>0</v>
          </cell>
          <cell r="K371">
            <v>0</v>
          </cell>
          <cell r="L371">
            <v>0</v>
          </cell>
          <cell r="M371">
            <v>0</v>
          </cell>
          <cell r="N371">
            <v>0</v>
          </cell>
          <cell r="O371">
            <v>0</v>
          </cell>
          <cell r="P371">
            <v>0</v>
          </cell>
        </row>
        <row r="372">
          <cell r="F372">
            <v>0</v>
          </cell>
          <cell r="H372">
            <v>0</v>
          </cell>
          <cell r="J372">
            <v>0</v>
          </cell>
          <cell r="K372">
            <v>0</v>
          </cell>
          <cell r="L372">
            <v>0</v>
          </cell>
          <cell r="M372">
            <v>0</v>
          </cell>
          <cell r="N372">
            <v>0</v>
          </cell>
          <cell r="O372">
            <v>0</v>
          </cell>
          <cell r="P372">
            <v>0</v>
          </cell>
        </row>
        <row r="373">
          <cell r="D373" t="str">
            <v xml:space="preserve"> </v>
          </cell>
          <cell r="F373">
            <v>0</v>
          </cell>
          <cell r="H373">
            <v>0</v>
          </cell>
          <cell r="J373">
            <v>0</v>
          </cell>
          <cell r="K373">
            <v>0</v>
          </cell>
          <cell r="L373">
            <v>0</v>
          </cell>
          <cell r="M373">
            <v>0</v>
          </cell>
          <cell r="N373">
            <v>0</v>
          </cell>
          <cell r="O373">
            <v>0</v>
          </cell>
          <cell r="P373">
            <v>0</v>
          </cell>
        </row>
        <row r="374">
          <cell r="A374" t="str">
            <v>E.</v>
          </cell>
          <cell r="B374" t="str">
            <v>TELEPHONE SYSTEM(全廠區建築物間之管線)</v>
          </cell>
          <cell r="F374">
            <v>0</v>
          </cell>
          <cell r="H374">
            <v>0</v>
          </cell>
          <cell r="J374">
            <v>0</v>
          </cell>
          <cell r="K374">
            <v>0</v>
          </cell>
          <cell r="L374">
            <v>0</v>
          </cell>
          <cell r="M374">
            <v>0</v>
          </cell>
          <cell r="N374">
            <v>0</v>
          </cell>
          <cell r="O374">
            <v>0</v>
          </cell>
          <cell r="P374">
            <v>0</v>
          </cell>
        </row>
        <row r="375">
          <cell r="A375">
            <v>1</v>
          </cell>
          <cell r="B375" t="str">
            <v>PABX , W/100 EXTENSION , 10 TRUNK LINE</v>
          </cell>
          <cell r="C375">
            <v>1</v>
          </cell>
          <cell r="D375" t="str">
            <v>SET</v>
          </cell>
          <cell r="E375">
            <v>380000</v>
          </cell>
          <cell r="F375">
            <v>380000</v>
          </cell>
          <cell r="H375">
            <v>0</v>
          </cell>
          <cell r="I375">
            <v>40</v>
          </cell>
          <cell r="J375">
            <v>40</v>
          </cell>
          <cell r="K375">
            <v>380000</v>
          </cell>
          <cell r="L375">
            <v>380000</v>
          </cell>
          <cell r="M375">
            <v>0</v>
          </cell>
          <cell r="N375">
            <v>0</v>
          </cell>
          <cell r="O375">
            <v>11200</v>
          </cell>
          <cell r="P375">
            <v>11200</v>
          </cell>
        </row>
        <row r="376">
          <cell r="A376">
            <v>2</v>
          </cell>
          <cell r="B376" t="str">
            <v xml:space="preserve"> TELEPHONE CABLE, SOLID COPPER PVBC INSU. 5 PAIRS</v>
          </cell>
          <cell r="C376">
            <v>1300</v>
          </cell>
          <cell r="D376" t="str">
            <v>M</v>
          </cell>
          <cell r="E376">
            <v>14</v>
          </cell>
          <cell r="F376">
            <v>18200</v>
          </cell>
          <cell r="H376">
            <v>0</v>
          </cell>
          <cell r="I376">
            <v>8.5999999999999993E-2</v>
          </cell>
          <cell r="J376">
            <v>112</v>
          </cell>
          <cell r="K376">
            <v>14</v>
          </cell>
          <cell r="L376">
            <v>18200</v>
          </cell>
          <cell r="M376">
            <v>0</v>
          </cell>
          <cell r="N376">
            <v>0</v>
          </cell>
          <cell r="O376">
            <v>24</v>
          </cell>
          <cell r="P376">
            <v>31200</v>
          </cell>
        </row>
        <row r="377">
          <cell r="A377">
            <v>3</v>
          </cell>
          <cell r="B377" t="str">
            <v xml:space="preserve"> DITTO, BUT 10 PAIRS</v>
          </cell>
          <cell r="C377">
            <v>250</v>
          </cell>
          <cell r="D377" t="str">
            <v>M</v>
          </cell>
          <cell r="E377">
            <v>30</v>
          </cell>
          <cell r="F377">
            <v>7500</v>
          </cell>
          <cell r="H377">
            <v>0</v>
          </cell>
          <cell r="I377">
            <v>0.122</v>
          </cell>
          <cell r="J377">
            <v>31</v>
          </cell>
          <cell r="K377">
            <v>30</v>
          </cell>
          <cell r="L377">
            <v>7500</v>
          </cell>
          <cell r="M377">
            <v>0</v>
          </cell>
          <cell r="N377">
            <v>0</v>
          </cell>
          <cell r="O377">
            <v>34</v>
          </cell>
          <cell r="P377">
            <v>8500</v>
          </cell>
        </row>
        <row r="378">
          <cell r="A378">
            <v>4</v>
          </cell>
          <cell r="B378" t="str">
            <v xml:space="preserve"> DITTO, BUT 30 PAIRS</v>
          </cell>
          <cell r="C378">
            <v>300</v>
          </cell>
          <cell r="D378" t="str">
            <v>M</v>
          </cell>
          <cell r="E378">
            <v>80</v>
          </cell>
          <cell r="F378">
            <v>24000</v>
          </cell>
          <cell r="H378">
            <v>0</v>
          </cell>
          <cell r="I378">
            <v>0.20599999999999999</v>
          </cell>
          <cell r="J378">
            <v>62</v>
          </cell>
          <cell r="K378">
            <v>80</v>
          </cell>
          <cell r="L378">
            <v>24000</v>
          </cell>
          <cell r="M378">
            <v>0</v>
          </cell>
          <cell r="N378">
            <v>0</v>
          </cell>
          <cell r="O378">
            <v>58</v>
          </cell>
          <cell r="P378">
            <v>17400</v>
          </cell>
        </row>
        <row r="379">
          <cell r="A379">
            <v>4</v>
          </cell>
          <cell r="B379" t="str">
            <v xml:space="preserve"> DITTO, BUT 50 PAIRS</v>
          </cell>
          <cell r="C379">
            <v>400</v>
          </cell>
          <cell r="D379" t="str">
            <v>M</v>
          </cell>
          <cell r="E379">
            <v>133</v>
          </cell>
          <cell r="F379">
            <v>53200</v>
          </cell>
          <cell r="H379">
            <v>0</v>
          </cell>
          <cell r="I379">
            <v>0.25600000000000001</v>
          </cell>
          <cell r="J379">
            <v>102</v>
          </cell>
          <cell r="K379">
            <v>133</v>
          </cell>
          <cell r="L379">
            <v>53200</v>
          </cell>
          <cell r="M379">
            <v>0</v>
          </cell>
          <cell r="N379">
            <v>0</v>
          </cell>
          <cell r="O379">
            <v>72</v>
          </cell>
          <cell r="P379">
            <v>28800</v>
          </cell>
        </row>
        <row r="380">
          <cell r="A380">
            <v>5</v>
          </cell>
          <cell r="B380" t="str">
            <v xml:space="preserve"> MISCELLANEOUS MATERIALS</v>
          </cell>
          <cell r="C380">
            <v>1</v>
          </cell>
          <cell r="D380" t="str">
            <v>LOT</v>
          </cell>
          <cell r="E380">
            <v>10290</v>
          </cell>
          <cell r="F380">
            <v>10290</v>
          </cell>
          <cell r="H380">
            <v>0</v>
          </cell>
          <cell r="I380">
            <v>105</v>
          </cell>
          <cell r="J380">
            <v>105</v>
          </cell>
          <cell r="K380">
            <v>10290</v>
          </cell>
          <cell r="L380">
            <v>10290</v>
          </cell>
          <cell r="M380">
            <v>0</v>
          </cell>
          <cell r="N380">
            <v>0</v>
          </cell>
          <cell r="O380">
            <v>29400</v>
          </cell>
          <cell r="P380">
            <v>29400</v>
          </cell>
        </row>
        <row r="381">
          <cell r="B381" t="str">
            <v>SUB-TOTAL : (E)</v>
          </cell>
          <cell r="F381">
            <v>493190</v>
          </cell>
          <cell r="H381">
            <v>0</v>
          </cell>
          <cell r="J381">
            <v>452</v>
          </cell>
          <cell r="K381">
            <v>0</v>
          </cell>
          <cell r="L381">
            <v>493190</v>
          </cell>
          <cell r="M381">
            <v>0</v>
          </cell>
          <cell r="N381">
            <v>0</v>
          </cell>
          <cell r="O381">
            <v>0</v>
          </cell>
          <cell r="P381">
            <v>126500</v>
          </cell>
        </row>
        <row r="382">
          <cell r="F382">
            <v>0</v>
          </cell>
          <cell r="H382">
            <v>0</v>
          </cell>
          <cell r="J382">
            <v>0</v>
          </cell>
          <cell r="K382">
            <v>0</v>
          </cell>
          <cell r="L382">
            <v>0</v>
          </cell>
          <cell r="M382">
            <v>0</v>
          </cell>
          <cell r="N382">
            <v>0</v>
          </cell>
          <cell r="O382">
            <v>0</v>
          </cell>
          <cell r="P382">
            <v>0</v>
          </cell>
        </row>
        <row r="383">
          <cell r="F383">
            <v>0</v>
          </cell>
          <cell r="H383">
            <v>0</v>
          </cell>
          <cell r="J383">
            <v>0</v>
          </cell>
          <cell r="K383">
            <v>0</v>
          </cell>
          <cell r="L383">
            <v>0</v>
          </cell>
          <cell r="M383">
            <v>0</v>
          </cell>
          <cell r="N383">
            <v>0</v>
          </cell>
          <cell r="O383">
            <v>0</v>
          </cell>
          <cell r="P383">
            <v>0</v>
          </cell>
        </row>
        <row r="384">
          <cell r="A384" t="str">
            <v>F.</v>
          </cell>
          <cell r="B384" t="str">
            <v>PAGE/INTERCOMMUNICATION SYSTEM</v>
          </cell>
          <cell r="D384" t="str">
            <v xml:space="preserve"> </v>
          </cell>
          <cell r="F384">
            <v>0</v>
          </cell>
          <cell r="H384">
            <v>0</v>
          </cell>
          <cell r="J384">
            <v>0</v>
          </cell>
          <cell r="K384">
            <v>0</v>
          </cell>
          <cell r="L384">
            <v>0</v>
          </cell>
          <cell r="M384">
            <v>0</v>
          </cell>
          <cell r="N384">
            <v>0</v>
          </cell>
          <cell r="O384">
            <v>0</v>
          </cell>
          <cell r="P384">
            <v>0</v>
          </cell>
        </row>
        <row r="385">
          <cell r="A385">
            <v>1</v>
          </cell>
          <cell r="B385" t="str">
            <v xml:space="preserve"> PAGE/PARTY STATION, SINGLE PARTY LINE</v>
          </cell>
          <cell r="C385">
            <v>10</v>
          </cell>
          <cell r="D385" t="str">
            <v>SET</v>
          </cell>
          <cell r="E385">
            <v>19700</v>
          </cell>
          <cell r="F385">
            <v>197000</v>
          </cell>
          <cell r="H385">
            <v>0</v>
          </cell>
          <cell r="I385">
            <v>12</v>
          </cell>
          <cell r="J385">
            <v>120</v>
          </cell>
          <cell r="K385">
            <v>19700</v>
          </cell>
          <cell r="L385">
            <v>197000</v>
          </cell>
          <cell r="M385">
            <v>0</v>
          </cell>
          <cell r="N385">
            <v>0</v>
          </cell>
          <cell r="O385">
            <v>3360</v>
          </cell>
          <cell r="P385">
            <v>33600</v>
          </cell>
        </row>
        <row r="386">
          <cell r="B386" t="str">
            <v xml:space="preserve"> CL.1, DIV.2 , G-T #730-104 OR EQUAL</v>
          </cell>
          <cell r="F386">
            <v>0</v>
          </cell>
          <cell r="H386">
            <v>0</v>
          </cell>
          <cell r="J386">
            <v>0</v>
          </cell>
          <cell r="K386">
            <v>0</v>
          </cell>
          <cell r="L386">
            <v>0</v>
          </cell>
          <cell r="M386">
            <v>0</v>
          </cell>
          <cell r="N386">
            <v>0</v>
          </cell>
          <cell r="O386">
            <v>0</v>
          </cell>
          <cell r="P386">
            <v>0</v>
          </cell>
        </row>
        <row r="387">
          <cell r="A387">
            <v>2</v>
          </cell>
          <cell r="B387" t="str">
            <v>DITTO, BUT INDOOR TYPE, G-T #700-102</v>
          </cell>
          <cell r="C387">
            <v>4</v>
          </cell>
          <cell r="D387" t="str">
            <v>SET</v>
          </cell>
          <cell r="E387">
            <v>17800</v>
          </cell>
          <cell r="F387">
            <v>71200</v>
          </cell>
          <cell r="H387">
            <v>0</v>
          </cell>
          <cell r="I387">
            <v>10</v>
          </cell>
          <cell r="J387">
            <v>40</v>
          </cell>
          <cell r="K387">
            <v>17800</v>
          </cell>
          <cell r="L387">
            <v>71200</v>
          </cell>
          <cell r="M387">
            <v>0</v>
          </cell>
          <cell r="N387">
            <v>0</v>
          </cell>
          <cell r="O387">
            <v>2800</v>
          </cell>
          <cell r="P387">
            <v>11200</v>
          </cell>
        </row>
        <row r="388">
          <cell r="A388">
            <v>3</v>
          </cell>
          <cell r="B388" t="str">
            <v>DITTO, BUT DESK MOUNT. TYPE, G-T #726-102</v>
          </cell>
          <cell r="C388">
            <v>1</v>
          </cell>
          <cell r="D388" t="str">
            <v>SET</v>
          </cell>
          <cell r="E388">
            <v>23000</v>
          </cell>
          <cell r="F388">
            <v>23000</v>
          </cell>
          <cell r="H388">
            <v>0</v>
          </cell>
          <cell r="I388">
            <v>12</v>
          </cell>
          <cell r="J388">
            <v>12</v>
          </cell>
          <cell r="K388">
            <v>23000</v>
          </cell>
          <cell r="L388">
            <v>23000</v>
          </cell>
          <cell r="M388">
            <v>0</v>
          </cell>
          <cell r="N388">
            <v>0</v>
          </cell>
          <cell r="O388">
            <v>3360</v>
          </cell>
          <cell r="P388">
            <v>3360</v>
          </cell>
        </row>
        <row r="389">
          <cell r="A389">
            <v>4</v>
          </cell>
          <cell r="B389" t="str">
            <v xml:space="preserve"> HOT DIPPED GALVANIZED STEEL SUPPORT, C100</v>
          </cell>
          <cell r="C389">
            <v>10</v>
          </cell>
          <cell r="D389" t="str">
            <v>SET</v>
          </cell>
          <cell r="E389">
            <v>1500</v>
          </cell>
          <cell r="F389">
            <v>15000</v>
          </cell>
          <cell r="H389">
            <v>0</v>
          </cell>
          <cell r="I389">
            <v>4</v>
          </cell>
          <cell r="J389">
            <v>40</v>
          </cell>
          <cell r="K389">
            <v>1500</v>
          </cell>
          <cell r="L389">
            <v>15000</v>
          </cell>
          <cell r="M389">
            <v>0</v>
          </cell>
          <cell r="N389">
            <v>0</v>
          </cell>
          <cell r="O389">
            <v>1120</v>
          </cell>
          <cell r="P389">
            <v>11200</v>
          </cell>
        </row>
        <row r="390">
          <cell r="B390" t="str">
            <v>3M LG., W/ SMALL FOUNDATION</v>
          </cell>
          <cell r="F390">
            <v>0</v>
          </cell>
          <cell r="H390">
            <v>0</v>
          </cell>
          <cell r="J390">
            <v>0</v>
          </cell>
          <cell r="K390">
            <v>0</v>
          </cell>
          <cell r="L390">
            <v>0</v>
          </cell>
          <cell r="M390">
            <v>0</v>
          </cell>
          <cell r="N390">
            <v>0</v>
          </cell>
          <cell r="O390">
            <v>0</v>
          </cell>
          <cell r="P390">
            <v>0</v>
          </cell>
        </row>
        <row r="391">
          <cell r="A391">
            <v>5</v>
          </cell>
          <cell r="B391" t="str">
            <v xml:space="preserve"> DRIVER, W/MOLDED LEXAN FOR DIV. 2 G-T </v>
          </cell>
          <cell r="C391">
            <v>16</v>
          </cell>
          <cell r="D391" t="str">
            <v>SET</v>
          </cell>
          <cell r="E391">
            <v>3300</v>
          </cell>
          <cell r="F391">
            <v>52800</v>
          </cell>
          <cell r="H391">
            <v>0</v>
          </cell>
          <cell r="I391">
            <v>3</v>
          </cell>
          <cell r="J391">
            <v>48</v>
          </cell>
          <cell r="K391">
            <v>3300</v>
          </cell>
          <cell r="L391">
            <v>52800</v>
          </cell>
          <cell r="M391">
            <v>0</v>
          </cell>
          <cell r="N391">
            <v>0</v>
          </cell>
          <cell r="O391">
            <v>840</v>
          </cell>
          <cell r="P391">
            <v>13440</v>
          </cell>
        </row>
        <row r="392">
          <cell r="B392" t="str">
            <v xml:space="preserve"> 13314-001</v>
          </cell>
          <cell r="F392">
            <v>0</v>
          </cell>
          <cell r="H392">
            <v>0</v>
          </cell>
          <cell r="J392">
            <v>0</v>
          </cell>
          <cell r="K392">
            <v>0</v>
          </cell>
          <cell r="L392">
            <v>0</v>
          </cell>
          <cell r="M392">
            <v>0</v>
          </cell>
          <cell r="N392">
            <v>0</v>
          </cell>
          <cell r="O392">
            <v>0</v>
          </cell>
          <cell r="P392">
            <v>0</v>
          </cell>
        </row>
        <row r="393">
          <cell r="A393">
            <v>6</v>
          </cell>
          <cell r="B393" t="str">
            <v xml:space="preserve"> HORN SPEAKER W/ EPOXY G-T 13304-002</v>
          </cell>
          <cell r="C393">
            <v>16</v>
          </cell>
          <cell r="D393" t="str">
            <v>SET</v>
          </cell>
          <cell r="E393">
            <v>6000</v>
          </cell>
          <cell r="F393">
            <v>96000</v>
          </cell>
          <cell r="H393">
            <v>0</v>
          </cell>
          <cell r="I393">
            <v>5</v>
          </cell>
          <cell r="J393">
            <v>80</v>
          </cell>
          <cell r="K393">
            <v>6000</v>
          </cell>
          <cell r="L393">
            <v>96000</v>
          </cell>
          <cell r="M393">
            <v>0</v>
          </cell>
          <cell r="N393">
            <v>0</v>
          </cell>
          <cell r="O393">
            <v>1400</v>
          </cell>
          <cell r="P393">
            <v>22400</v>
          </cell>
        </row>
        <row r="394">
          <cell r="B394" t="str">
            <v xml:space="preserve"> MOUNTING ASSEMBLY, G-T 411A1SPL</v>
          </cell>
          <cell r="F394">
            <v>0</v>
          </cell>
          <cell r="H394">
            <v>0</v>
          </cell>
          <cell r="J394">
            <v>0</v>
          </cell>
          <cell r="K394">
            <v>0</v>
          </cell>
          <cell r="L394">
            <v>0</v>
          </cell>
          <cell r="M394">
            <v>0</v>
          </cell>
          <cell r="N394">
            <v>0</v>
          </cell>
          <cell r="O394">
            <v>0</v>
          </cell>
          <cell r="P394">
            <v>0</v>
          </cell>
        </row>
        <row r="395">
          <cell r="A395">
            <v>7</v>
          </cell>
          <cell r="B395" t="str">
            <v xml:space="preserve"> LINE BALANCE UNIT G-T 305-001 OR EQUAL</v>
          </cell>
          <cell r="C395">
            <v>1</v>
          </cell>
          <cell r="D395" t="str">
            <v>SET</v>
          </cell>
          <cell r="E395">
            <v>2600</v>
          </cell>
          <cell r="F395">
            <v>2600</v>
          </cell>
          <cell r="H395">
            <v>0</v>
          </cell>
          <cell r="I395">
            <v>4</v>
          </cell>
          <cell r="J395">
            <v>4</v>
          </cell>
          <cell r="K395">
            <v>2600</v>
          </cell>
          <cell r="L395">
            <v>2600</v>
          </cell>
          <cell r="M395">
            <v>0</v>
          </cell>
          <cell r="N395">
            <v>0</v>
          </cell>
          <cell r="O395">
            <v>1120</v>
          </cell>
          <cell r="P395">
            <v>1120</v>
          </cell>
        </row>
        <row r="396">
          <cell r="A396">
            <v>8</v>
          </cell>
          <cell r="B396" t="str">
            <v xml:space="preserve"> CABLE, OVERALL &amp; INDIVIDUAL SHIELDED, 300V 8P-#14AWG</v>
          </cell>
          <cell r="C396">
            <v>2700</v>
          </cell>
          <cell r="D396" t="str">
            <v>M</v>
          </cell>
          <cell r="E396">
            <v>137</v>
          </cell>
          <cell r="F396">
            <v>369900</v>
          </cell>
          <cell r="H396">
            <v>0</v>
          </cell>
          <cell r="I396">
            <v>0.17799999999999999</v>
          </cell>
          <cell r="J396">
            <v>481</v>
          </cell>
          <cell r="K396">
            <v>137</v>
          </cell>
          <cell r="L396">
            <v>369900</v>
          </cell>
          <cell r="M396">
            <v>0</v>
          </cell>
          <cell r="N396">
            <v>0</v>
          </cell>
          <cell r="O396">
            <v>50</v>
          </cell>
          <cell r="P396">
            <v>135000</v>
          </cell>
        </row>
        <row r="397">
          <cell r="A397">
            <v>9</v>
          </cell>
          <cell r="B397" t="str">
            <v>XLPE CABLE 3C-3.5SQ.MM</v>
          </cell>
          <cell r="C397">
            <v>2800</v>
          </cell>
          <cell r="D397" t="str">
            <v>M</v>
          </cell>
          <cell r="E397">
            <v>15</v>
          </cell>
          <cell r="F397">
            <v>42000</v>
          </cell>
          <cell r="H397">
            <v>0</v>
          </cell>
          <cell r="I397">
            <v>7.9000000000000001E-2</v>
          </cell>
          <cell r="J397">
            <v>221</v>
          </cell>
          <cell r="K397">
            <v>15</v>
          </cell>
          <cell r="L397">
            <v>42000</v>
          </cell>
          <cell r="M397">
            <v>0</v>
          </cell>
          <cell r="N397">
            <v>0</v>
          </cell>
          <cell r="O397">
            <v>22</v>
          </cell>
          <cell r="P397">
            <v>61600</v>
          </cell>
        </row>
        <row r="398">
          <cell r="A398">
            <v>10</v>
          </cell>
          <cell r="B398" t="str">
            <v xml:space="preserve"> SPEAKER CABLE, TWISTED PAIR #18 AWG</v>
          </cell>
          <cell r="C398">
            <v>50</v>
          </cell>
          <cell r="D398" t="str">
            <v>M</v>
          </cell>
          <cell r="E398">
            <v>12</v>
          </cell>
          <cell r="F398">
            <v>600</v>
          </cell>
          <cell r="H398">
            <v>0</v>
          </cell>
          <cell r="I398">
            <v>6.2E-2</v>
          </cell>
          <cell r="J398">
            <v>3</v>
          </cell>
          <cell r="K398">
            <v>12</v>
          </cell>
          <cell r="L398">
            <v>600</v>
          </cell>
          <cell r="M398">
            <v>0</v>
          </cell>
          <cell r="N398">
            <v>0</v>
          </cell>
          <cell r="O398">
            <v>17</v>
          </cell>
          <cell r="P398">
            <v>850</v>
          </cell>
        </row>
        <row r="399">
          <cell r="A399">
            <v>11</v>
          </cell>
          <cell r="B399" t="str">
            <v>RSG CONDUIT, 2"</v>
          </cell>
          <cell r="C399">
            <v>100</v>
          </cell>
          <cell r="D399" t="str">
            <v>M</v>
          </cell>
          <cell r="E399">
            <v>105</v>
          </cell>
          <cell r="F399">
            <v>10500</v>
          </cell>
          <cell r="H399">
            <v>0</v>
          </cell>
          <cell r="I399">
            <v>0.98</v>
          </cell>
          <cell r="J399">
            <v>98</v>
          </cell>
          <cell r="K399">
            <v>105</v>
          </cell>
          <cell r="L399">
            <v>10500</v>
          </cell>
          <cell r="M399">
            <v>0</v>
          </cell>
          <cell r="N399">
            <v>0</v>
          </cell>
          <cell r="O399">
            <v>274</v>
          </cell>
          <cell r="P399">
            <v>27400</v>
          </cell>
        </row>
        <row r="400">
          <cell r="A400">
            <v>12</v>
          </cell>
          <cell r="B400" t="str">
            <v>DITTO BUT 3/4"</v>
          </cell>
          <cell r="C400">
            <v>50</v>
          </cell>
          <cell r="D400" t="str">
            <v>M</v>
          </cell>
          <cell r="E400">
            <v>32</v>
          </cell>
          <cell r="F400">
            <v>1600</v>
          </cell>
          <cell r="H400">
            <v>0</v>
          </cell>
          <cell r="I400">
            <v>0.47</v>
          </cell>
          <cell r="J400">
            <v>24</v>
          </cell>
          <cell r="K400">
            <v>32</v>
          </cell>
          <cell r="L400">
            <v>1600</v>
          </cell>
          <cell r="M400">
            <v>0</v>
          </cell>
          <cell r="N400">
            <v>0</v>
          </cell>
          <cell r="O400">
            <v>132</v>
          </cell>
          <cell r="P400">
            <v>6600</v>
          </cell>
        </row>
        <row r="401">
          <cell r="A401">
            <v>13</v>
          </cell>
          <cell r="B401" t="str">
            <v xml:space="preserve"> FLEXIBLE CONDUIT, 3/4", 1M LG, W/ TWO CONNECTOR</v>
          </cell>
          <cell r="C401">
            <v>16</v>
          </cell>
          <cell r="D401" t="str">
            <v>M</v>
          </cell>
          <cell r="E401">
            <v>81</v>
          </cell>
          <cell r="F401">
            <v>1296</v>
          </cell>
          <cell r="H401">
            <v>0</v>
          </cell>
          <cell r="I401">
            <v>0.56000000000000005</v>
          </cell>
          <cell r="J401">
            <v>9</v>
          </cell>
          <cell r="K401">
            <v>81</v>
          </cell>
          <cell r="L401">
            <v>1296</v>
          </cell>
          <cell r="M401">
            <v>0</v>
          </cell>
          <cell r="N401">
            <v>0</v>
          </cell>
          <cell r="O401">
            <v>157</v>
          </cell>
          <cell r="P401">
            <v>2512</v>
          </cell>
        </row>
        <row r="402">
          <cell r="A402">
            <v>14</v>
          </cell>
          <cell r="B402" t="str">
            <v xml:space="preserve"> HOT DIPPED GALVANIZED CONDUIT FITTING, UNION,</v>
          </cell>
          <cell r="C402">
            <v>1</v>
          </cell>
          <cell r="D402" t="str">
            <v>LOT</v>
          </cell>
          <cell r="E402">
            <v>36300</v>
          </cell>
          <cell r="F402">
            <v>36300</v>
          </cell>
          <cell r="H402">
            <v>0</v>
          </cell>
          <cell r="I402">
            <v>61</v>
          </cell>
          <cell r="J402">
            <v>61</v>
          </cell>
          <cell r="K402">
            <v>36300</v>
          </cell>
          <cell r="L402">
            <v>36300</v>
          </cell>
          <cell r="M402">
            <v>0</v>
          </cell>
          <cell r="N402">
            <v>0</v>
          </cell>
          <cell r="O402">
            <v>17080</v>
          </cell>
          <cell r="P402">
            <v>17080</v>
          </cell>
        </row>
        <row r="403">
          <cell r="B403" t="str">
            <v>SEALING FITTING</v>
          </cell>
          <cell r="F403">
            <v>0</v>
          </cell>
          <cell r="H403">
            <v>0</v>
          </cell>
          <cell r="J403">
            <v>0</v>
          </cell>
          <cell r="K403">
            <v>0</v>
          </cell>
          <cell r="L403">
            <v>0</v>
          </cell>
          <cell r="M403">
            <v>0</v>
          </cell>
          <cell r="N403">
            <v>0</v>
          </cell>
          <cell r="O403">
            <v>0</v>
          </cell>
          <cell r="P403">
            <v>0</v>
          </cell>
        </row>
        <row r="404">
          <cell r="A404">
            <v>15</v>
          </cell>
          <cell r="B404" t="str">
            <v>HOT DIPPED GALVALNIZED STEEL U-CHANNEL 41x41x2.0t</v>
          </cell>
          <cell r="C404">
            <v>15</v>
          </cell>
          <cell r="D404" t="str">
            <v>M</v>
          </cell>
          <cell r="E404">
            <v>82</v>
          </cell>
          <cell r="F404">
            <v>1230</v>
          </cell>
          <cell r="H404">
            <v>0</v>
          </cell>
          <cell r="I404">
            <v>0.40699999999999997</v>
          </cell>
          <cell r="J404">
            <v>6</v>
          </cell>
          <cell r="K404">
            <v>82</v>
          </cell>
          <cell r="L404">
            <v>1230</v>
          </cell>
          <cell r="M404">
            <v>0</v>
          </cell>
          <cell r="N404">
            <v>0</v>
          </cell>
          <cell r="O404">
            <v>114</v>
          </cell>
          <cell r="P404">
            <v>1710</v>
          </cell>
        </row>
        <row r="405">
          <cell r="A405">
            <v>16</v>
          </cell>
          <cell r="B405" t="str">
            <v>VHF PORTABLE MARINE BAND EXP-PROOF WALKY-TALKY</v>
          </cell>
          <cell r="C405">
            <v>2</v>
          </cell>
          <cell r="D405" t="str">
            <v>SET</v>
          </cell>
          <cell r="E405">
            <v>20000</v>
          </cell>
          <cell r="F405">
            <v>40000</v>
          </cell>
          <cell r="H405">
            <v>0</v>
          </cell>
          <cell r="J405">
            <v>0</v>
          </cell>
          <cell r="K405">
            <v>20000</v>
          </cell>
          <cell r="L405">
            <v>40000</v>
          </cell>
          <cell r="M405">
            <v>0</v>
          </cell>
          <cell r="N405">
            <v>0</v>
          </cell>
          <cell r="O405">
            <v>0</v>
          </cell>
          <cell r="P405">
            <v>0</v>
          </cell>
        </row>
        <row r="406">
          <cell r="A406">
            <v>17</v>
          </cell>
          <cell r="B406" t="str">
            <v xml:space="preserve"> MISCELLANEOUS MATERIALS </v>
          </cell>
          <cell r="C406">
            <v>1</v>
          </cell>
          <cell r="D406" t="str">
            <v>LOT</v>
          </cell>
          <cell r="E406">
            <v>48051.3</v>
          </cell>
          <cell r="F406">
            <v>48051</v>
          </cell>
          <cell r="H406">
            <v>0</v>
          </cell>
          <cell r="I406">
            <v>62.35</v>
          </cell>
          <cell r="J406">
            <v>62</v>
          </cell>
          <cell r="K406">
            <v>48051</v>
          </cell>
          <cell r="L406">
            <v>48051</v>
          </cell>
          <cell r="M406">
            <v>0</v>
          </cell>
          <cell r="N406">
            <v>0</v>
          </cell>
          <cell r="O406">
            <v>17458</v>
          </cell>
          <cell r="P406">
            <v>17458</v>
          </cell>
        </row>
        <row r="407">
          <cell r="B407" t="str">
            <v>SUB-TOTAL : (F)</v>
          </cell>
          <cell r="F407">
            <v>1009077</v>
          </cell>
          <cell r="H407">
            <v>0</v>
          </cell>
          <cell r="J407">
            <v>1309</v>
          </cell>
          <cell r="K407">
            <v>0</v>
          </cell>
          <cell r="L407">
            <v>1009077</v>
          </cell>
          <cell r="M407">
            <v>0</v>
          </cell>
          <cell r="N407">
            <v>0</v>
          </cell>
          <cell r="O407">
            <v>0</v>
          </cell>
          <cell r="P407">
            <v>366530</v>
          </cell>
        </row>
        <row r="408">
          <cell r="F408">
            <v>0</v>
          </cell>
          <cell r="H408">
            <v>0</v>
          </cell>
          <cell r="J408">
            <v>0</v>
          </cell>
          <cell r="K408">
            <v>0</v>
          </cell>
          <cell r="L408">
            <v>0</v>
          </cell>
          <cell r="M408">
            <v>0</v>
          </cell>
          <cell r="N408">
            <v>0</v>
          </cell>
          <cell r="O408">
            <v>0</v>
          </cell>
          <cell r="P408">
            <v>0</v>
          </cell>
        </row>
        <row r="409">
          <cell r="F409">
            <v>0</v>
          </cell>
          <cell r="H409">
            <v>0</v>
          </cell>
          <cell r="J409">
            <v>0</v>
          </cell>
          <cell r="K409">
            <v>0</v>
          </cell>
          <cell r="L409">
            <v>0</v>
          </cell>
          <cell r="M409">
            <v>0</v>
          </cell>
          <cell r="N409">
            <v>0</v>
          </cell>
          <cell r="O409">
            <v>0</v>
          </cell>
          <cell r="P409">
            <v>0</v>
          </cell>
        </row>
        <row r="410">
          <cell r="A410" t="str">
            <v>G.</v>
          </cell>
          <cell r="B410" t="str">
            <v>CCTV SYSTEM</v>
          </cell>
          <cell r="D410" t="str">
            <v xml:space="preserve"> </v>
          </cell>
          <cell r="F410">
            <v>0</v>
          </cell>
          <cell r="H410">
            <v>0</v>
          </cell>
          <cell r="J410">
            <v>0</v>
          </cell>
          <cell r="K410">
            <v>0</v>
          </cell>
          <cell r="L410">
            <v>0</v>
          </cell>
          <cell r="M410">
            <v>0</v>
          </cell>
          <cell r="N410">
            <v>0</v>
          </cell>
          <cell r="O410">
            <v>0</v>
          </cell>
          <cell r="P410">
            <v>0</v>
          </cell>
        </row>
        <row r="411">
          <cell r="A411">
            <v>1</v>
          </cell>
          <cell r="B411" t="str">
            <v xml:space="preserve"> 20" BLACK-AND-WHITE VEDIO MONITOR,  </v>
          </cell>
          <cell r="C411">
            <v>1</v>
          </cell>
          <cell r="D411" t="str">
            <v>SET</v>
          </cell>
          <cell r="E411">
            <v>9450</v>
          </cell>
          <cell r="F411">
            <v>9450</v>
          </cell>
          <cell r="H411">
            <v>0</v>
          </cell>
          <cell r="I411">
            <v>4</v>
          </cell>
          <cell r="J411">
            <v>4</v>
          </cell>
          <cell r="K411">
            <v>9450</v>
          </cell>
          <cell r="L411">
            <v>9450</v>
          </cell>
          <cell r="M411">
            <v>0</v>
          </cell>
          <cell r="N411">
            <v>0</v>
          </cell>
          <cell r="O411">
            <v>1120</v>
          </cell>
          <cell r="P411">
            <v>1120</v>
          </cell>
        </row>
        <row r="412">
          <cell r="A412">
            <v>2</v>
          </cell>
          <cell r="B412" t="str">
            <v xml:space="preserve"> BLACK-AND-WHITE CAMERA,1/2 CCD</v>
          </cell>
          <cell r="C412">
            <v>6</v>
          </cell>
          <cell r="D412" t="str">
            <v>SET</v>
          </cell>
          <cell r="E412">
            <v>8100</v>
          </cell>
          <cell r="F412">
            <v>48600</v>
          </cell>
          <cell r="H412">
            <v>0</v>
          </cell>
          <cell r="I412">
            <v>8</v>
          </cell>
          <cell r="J412">
            <v>48</v>
          </cell>
          <cell r="K412">
            <v>8100</v>
          </cell>
          <cell r="L412">
            <v>48600</v>
          </cell>
          <cell r="M412">
            <v>0</v>
          </cell>
          <cell r="N412">
            <v>0</v>
          </cell>
          <cell r="O412">
            <v>2240</v>
          </cell>
          <cell r="P412">
            <v>13440</v>
          </cell>
        </row>
        <row r="413">
          <cell r="A413">
            <v>3</v>
          </cell>
          <cell r="B413" t="str">
            <v xml:space="preserve"> MOTORIZED LENS, 10X, AUTO IRIS/FOCUS</v>
          </cell>
          <cell r="C413">
            <v>2</v>
          </cell>
          <cell r="D413" t="str">
            <v>PCS</v>
          </cell>
          <cell r="E413">
            <v>18900</v>
          </cell>
          <cell r="F413">
            <v>37800</v>
          </cell>
          <cell r="H413">
            <v>0</v>
          </cell>
          <cell r="I413">
            <v>2</v>
          </cell>
          <cell r="J413">
            <v>4</v>
          </cell>
          <cell r="K413">
            <v>18900</v>
          </cell>
          <cell r="L413">
            <v>37800</v>
          </cell>
          <cell r="M413">
            <v>0</v>
          </cell>
          <cell r="N413">
            <v>0</v>
          </cell>
          <cell r="O413">
            <v>560</v>
          </cell>
          <cell r="P413">
            <v>1120</v>
          </cell>
        </row>
        <row r="414">
          <cell r="A414">
            <v>4</v>
          </cell>
          <cell r="B414" t="str">
            <v xml:space="preserve"> FIXED LENS, AUTO IRIS 16 mm, </v>
          </cell>
          <cell r="C414">
            <v>4</v>
          </cell>
          <cell r="D414" t="str">
            <v>PCS</v>
          </cell>
          <cell r="E414">
            <v>4050</v>
          </cell>
          <cell r="F414">
            <v>16200</v>
          </cell>
          <cell r="H414">
            <v>0</v>
          </cell>
          <cell r="I414">
            <v>2</v>
          </cell>
          <cell r="J414">
            <v>8</v>
          </cell>
          <cell r="K414">
            <v>4050</v>
          </cell>
          <cell r="L414">
            <v>16200</v>
          </cell>
          <cell r="M414">
            <v>0</v>
          </cell>
          <cell r="N414">
            <v>0</v>
          </cell>
          <cell r="O414">
            <v>560</v>
          </cell>
          <cell r="P414">
            <v>2240</v>
          </cell>
        </row>
        <row r="415">
          <cell r="A415">
            <v>5</v>
          </cell>
          <cell r="B415" t="str">
            <v xml:space="preserve"> EXPLOSION ROOF HOUSING</v>
          </cell>
          <cell r="C415">
            <v>4</v>
          </cell>
          <cell r="D415" t="str">
            <v>SET</v>
          </cell>
          <cell r="E415">
            <v>148500</v>
          </cell>
          <cell r="F415">
            <v>594000</v>
          </cell>
          <cell r="H415">
            <v>0</v>
          </cell>
          <cell r="I415">
            <v>8</v>
          </cell>
          <cell r="J415">
            <v>32</v>
          </cell>
          <cell r="K415">
            <v>148500</v>
          </cell>
          <cell r="L415">
            <v>594000</v>
          </cell>
          <cell r="M415">
            <v>0</v>
          </cell>
          <cell r="N415">
            <v>0</v>
          </cell>
          <cell r="O415">
            <v>2240</v>
          </cell>
          <cell r="P415">
            <v>8960</v>
          </cell>
        </row>
        <row r="416">
          <cell r="A416">
            <v>6</v>
          </cell>
          <cell r="B416" t="str">
            <v>WEATHER PROOF HOUSING</v>
          </cell>
          <cell r="C416">
            <v>2</v>
          </cell>
          <cell r="D416" t="str">
            <v>SET</v>
          </cell>
          <cell r="E416">
            <v>49500</v>
          </cell>
          <cell r="F416">
            <v>99000</v>
          </cell>
          <cell r="H416">
            <v>0</v>
          </cell>
          <cell r="I416">
            <v>6</v>
          </cell>
          <cell r="J416">
            <v>12</v>
          </cell>
          <cell r="K416">
            <v>49500</v>
          </cell>
          <cell r="L416">
            <v>99000</v>
          </cell>
          <cell r="M416">
            <v>0</v>
          </cell>
          <cell r="N416">
            <v>0</v>
          </cell>
          <cell r="O416">
            <v>1680</v>
          </cell>
          <cell r="P416">
            <v>3360</v>
          </cell>
        </row>
        <row r="417">
          <cell r="A417">
            <v>7</v>
          </cell>
          <cell r="B417" t="str">
            <v xml:space="preserve"> PAN-AND-TILT DRIVER, CL.1 DIV.2</v>
          </cell>
          <cell r="C417">
            <v>2</v>
          </cell>
          <cell r="D417" t="str">
            <v>SET</v>
          </cell>
          <cell r="E417">
            <v>148500</v>
          </cell>
          <cell r="F417">
            <v>297000</v>
          </cell>
          <cell r="H417">
            <v>0</v>
          </cell>
          <cell r="I417">
            <v>8</v>
          </cell>
          <cell r="J417">
            <v>16</v>
          </cell>
          <cell r="K417">
            <v>148500</v>
          </cell>
          <cell r="L417">
            <v>297000</v>
          </cell>
          <cell r="M417">
            <v>0</v>
          </cell>
          <cell r="N417">
            <v>0</v>
          </cell>
          <cell r="O417">
            <v>2240</v>
          </cell>
          <cell r="P417">
            <v>4480</v>
          </cell>
        </row>
        <row r="418">
          <cell r="A418">
            <v>8</v>
          </cell>
          <cell r="B418" t="str">
            <v>24 hr  VCR</v>
          </cell>
          <cell r="C418">
            <v>1</v>
          </cell>
          <cell r="D418" t="str">
            <v>SET</v>
          </cell>
          <cell r="E418">
            <v>45000</v>
          </cell>
          <cell r="F418">
            <v>45000</v>
          </cell>
          <cell r="H418">
            <v>0</v>
          </cell>
          <cell r="I418">
            <v>8</v>
          </cell>
          <cell r="J418">
            <v>8</v>
          </cell>
          <cell r="K418">
            <v>45000</v>
          </cell>
          <cell r="L418">
            <v>45000</v>
          </cell>
          <cell r="M418">
            <v>0</v>
          </cell>
          <cell r="N418">
            <v>0</v>
          </cell>
          <cell r="O418">
            <v>2240</v>
          </cell>
          <cell r="P418">
            <v>2240</v>
          </cell>
        </row>
        <row r="419">
          <cell r="A419">
            <v>9</v>
          </cell>
          <cell r="B419" t="str">
            <v>CONTROL SIGNAL DISTRIBUTION UNIT, 5 CHANNEL</v>
          </cell>
          <cell r="C419">
            <v>1</v>
          </cell>
          <cell r="D419" t="str">
            <v>SET</v>
          </cell>
          <cell r="E419">
            <v>45000</v>
          </cell>
          <cell r="F419">
            <v>45000</v>
          </cell>
          <cell r="H419">
            <v>0</v>
          </cell>
          <cell r="I419">
            <v>8</v>
          </cell>
          <cell r="J419">
            <v>8</v>
          </cell>
          <cell r="K419">
            <v>45000</v>
          </cell>
          <cell r="L419">
            <v>45000</v>
          </cell>
          <cell r="M419">
            <v>0</v>
          </cell>
          <cell r="N419">
            <v>0</v>
          </cell>
          <cell r="O419">
            <v>2240</v>
          </cell>
          <cell r="P419">
            <v>2240</v>
          </cell>
        </row>
        <row r="420">
          <cell r="A420">
            <v>10</v>
          </cell>
          <cell r="B420" t="str">
            <v>VEDIO MULTIPLEXER, 9-CHANNEL</v>
          </cell>
          <cell r="C420">
            <v>1</v>
          </cell>
          <cell r="D420" t="str">
            <v>SET</v>
          </cell>
          <cell r="E420">
            <v>32000</v>
          </cell>
          <cell r="F420">
            <v>32000</v>
          </cell>
          <cell r="H420">
            <v>0</v>
          </cell>
          <cell r="I420">
            <v>20</v>
          </cell>
          <cell r="J420">
            <v>20</v>
          </cell>
          <cell r="K420">
            <v>32000</v>
          </cell>
          <cell r="L420">
            <v>32000</v>
          </cell>
          <cell r="M420">
            <v>0</v>
          </cell>
          <cell r="N420">
            <v>0</v>
          </cell>
          <cell r="O420">
            <v>5600</v>
          </cell>
          <cell r="P420">
            <v>5600</v>
          </cell>
        </row>
        <row r="421">
          <cell r="A421">
            <v>11</v>
          </cell>
          <cell r="B421" t="str">
            <v xml:space="preserve"> VIDEO COXIAL CABLE, PWC 7C2V OR EQUAL</v>
          </cell>
          <cell r="C421">
            <v>2000</v>
          </cell>
          <cell r="D421" t="str">
            <v>M</v>
          </cell>
          <cell r="E421">
            <v>16</v>
          </cell>
          <cell r="F421">
            <v>32000</v>
          </cell>
          <cell r="H421">
            <v>0</v>
          </cell>
          <cell r="I421">
            <v>0.1</v>
          </cell>
          <cell r="J421">
            <v>200</v>
          </cell>
          <cell r="K421">
            <v>16</v>
          </cell>
          <cell r="L421">
            <v>32000</v>
          </cell>
          <cell r="M421">
            <v>0</v>
          </cell>
          <cell r="N421">
            <v>0</v>
          </cell>
          <cell r="O421">
            <v>28</v>
          </cell>
          <cell r="P421">
            <v>56000</v>
          </cell>
        </row>
        <row r="422">
          <cell r="A422">
            <v>12</v>
          </cell>
          <cell r="B422" t="str">
            <v>SHIELDED CABLE, 8C-1.25 SQ.MM</v>
          </cell>
          <cell r="C422">
            <v>1600</v>
          </cell>
          <cell r="D422" t="str">
            <v>M</v>
          </cell>
          <cell r="E422">
            <v>32</v>
          </cell>
          <cell r="F422">
            <v>51200</v>
          </cell>
          <cell r="H422">
            <v>0</v>
          </cell>
          <cell r="I422">
            <v>7.0000000000000007E-2</v>
          </cell>
          <cell r="J422">
            <v>112</v>
          </cell>
          <cell r="K422">
            <v>32</v>
          </cell>
          <cell r="L422">
            <v>51200</v>
          </cell>
          <cell r="M422">
            <v>0</v>
          </cell>
          <cell r="N422">
            <v>0</v>
          </cell>
          <cell r="O422">
            <v>20</v>
          </cell>
          <cell r="P422">
            <v>32000</v>
          </cell>
        </row>
        <row r="423">
          <cell r="A423">
            <v>13</v>
          </cell>
          <cell r="B423" t="str">
            <v>600V XLPE CABLE, 3C-5.5 SQ.MM</v>
          </cell>
          <cell r="C423">
            <v>1500</v>
          </cell>
          <cell r="D423" t="str">
            <v>M</v>
          </cell>
          <cell r="E423">
            <v>20</v>
          </cell>
          <cell r="F423">
            <v>30000</v>
          </cell>
          <cell r="H423">
            <v>0</v>
          </cell>
          <cell r="I423">
            <v>0.1</v>
          </cell>
          <cell r="J423">
            <v>150</v>
          </cell>
          <cell r="K423">
            <v>20</v>
          </cell>
          <cell r="L423">
            <v>30000</v>
          </cell>
          <cell r="M423">
            <v>0</v>
          </cell>
          <cell r="N423">
            <v>0</v>
          </cell>
          <cell r="O423">
            <v>28</v>
          </cell>
          <cell r="P423">
            <v>42000</v>
          </cell>
        </row>
        <row r="424">
          <cell r="A424">
            <v>14</v>
          </cell>
          <cell r="B424" t="str">
            <v xml:space="preserve">JUNCTION BOX CL.1 DIV.2 GROUP D 250L x 250W x 150D </v>
          </cell>
          <cell r="C424">
            <v>4</v>
          </cell>
          <cell r="D424" t="str">
            <v>SET</v>
          </cell>
          <cell r="E424">
            <v>8000</v>
          </cell>
          <cell r="F424">
            <v>32000</v>
          </cell>
          <cell r="H424">
            <v>0</v>
          </cell>
          <cell r="I424">
            <v>4</v>
          </cell>
          <cell r="J424">
            <v>16</v>
          </cell>
          <cell r="K424">
            <v>8000</v>
          </cell>
          <cell r="L424">
            <v>32000</v>
          </cell>
          <cell r="M424">
            <v>0</v>
          </cell>
          <cell r="N424">
            <v>0</v>
          </cell>
          <cell r="O424">
            <v>1120</v>
          </cell>
          <cell r="P424">
            <v>4480</v>
          </cell>
        </row>
        <row r="425">
          <cell r="A425">
            <v>15</v>
          </cell>
          <cell r="B425" t="str">
            <v xml:space="preserve">JUNCTION BOX WEATHER PROOF 250L x 250W x 150D </v>
          </cell>
          <cell r="C425">
            <v>2</v>
          </cell>
          <cell r="D425" t="str">
            <v>SET</v>
          </cell>
          <cell r="E425">
            <v>4000</v>
          </cell>
          <cell r="F425">
            <v>8000</v>
          </cell>
          <cell r="H425">
            <v>0</v>
          </cell>
          <cell r="I425">
            <v>3</v>
          </cell>
          <cell r="J425">
            <v>6</v>
          </cell>
          <cell r="K425">
            <v>4000</v>
          </cell>
          <cell r="L425">
            <v>8000</v>
          </cell>
          <cell r="M425">
            <v>0</v>
          </cell>
          <cell r="N425">
            <v>0</v>
          </cell>
          <cell r="O425">
            <v>840</v>
          </cell>
          <cell r="P425">
            <v>1680</v>
          </cell>
        </row>
        <row r="426">
          <cell r="A426">
            <v>16</v>
          </cell>
          <cell r="B426" t="str">
            <v>RSG CONDUIT, 2"</v>
          </cell>
          <cell r="C426">
            <v>250</v>
          </cell>
          <cell r="D426" t="str">
            <v>M</v>
          </cell>
          <cell r="E426">
            <v>105</v>
          </cell>
          <cell r="F426">
            <v>26250</v>
          </cell>
          <cell r="H426">
            <v>0</v>
          </cell>
          <cell r="I426">
            <v>0.98</v>
          </cell>
          <cell r="J426">
            <v>245</v>
          </cell>
          <cell r="K426">
            <v>105</v>
          </cell>
          <cell r="L426">
            <v>26250</v>
          </cell>
          <cell r="M426">
            <v>0</v>
          </cell>
          <cell r="N426">
            <v>0</v>
          </cell>
          <cell r="O426">
            <v>274</v>
          </cell>
          <cell r="P426">
            <v>68500</v>
          </cell>
        </row>
        <row r="427">
          <cell r="A427">
            <v>17</v>
          </cell>
          <cell r="B427" t="str">
            <v>HOT DIPPED GALVALNIZED STEEL U-CHANNEL 41x41x2.0t</v>
          </cell>
          <cell r="C427">
            <v>15</v>
          </cell>
          <cell r="D427" t="str">
            <v>M</v>
          </cell>
          <cell r="E427">
            <v>82</v>
          </cell>
          <cell r="F427">
            <v>1230</v>
          </cell>
          <cell r="H427">
            <v>0</v>
          </cell>
          <cell r="I427">
            <v>0.40699999999999997</v>
          </cell>
          <cell r="J427">
            <v>6</v>
          </cell>
          <cell r="K427">
            <v>82</v>
          </cell>
          <cell r="L427">
            <v>1230</v>
          </cell>
          <cell r="M427">
            <v>0</v>
          </cell>
          <cell r="N427">
            <v>0</v>
          </cell>
          <cell r="O427">
            <v>114</v>
          </cell>
          <cell r="P427">
            <v>1710</v>
          </cell>
        </row>
        <row r="428">
          <cell r="A428">
            <v>18</v>
          </cell>
          <cell r="B428" t="str">
            <v xml:space="preserve">CAMERA SUPPORT, HOT DIPPED GALVANIZED STEEL </v>
          </cell>
          <cell r="C428">
            <v>4</v>
          </cell>
          <cell r="D428" t="str">
            <v>SET</v>
          </cell>
          <cell r="E428">
            <v>8100</v>
          </cell>
          <cell r="F428">
            <v>32400</v>
          </cell>
          <cell r="H428">
            <v>0</v>
          </cell>
          <cell r="I428">
            <v>4</v>
          </cell>
          <cell r="J428">
            <v>16</v>
          </cell>
          <cell r="K428">
            <v>8100</v>
          </cell>
          <cell r="L428">
            <v>32400</v>
          </cell>
          <cell r="M428">
            <v>0</v>
          </cell>
          <cell r="N428">
            <v>0</v>
          </cell>
          <cell r="O428">
            <v>1120</v>
          </cell>
          <cell r="P428">
            <v>4480</v>
          </cell>
        </row>
        <row r="429">
          <cell r="B429" t="str">
            <v>W/ COATING, WALL MOUNT. TYPE</v>
          </cell>
          <cell r="F429">
            <v>0</v>
          </cell>
          <cell r="H429">
            <v>0</v>
          </cell>
          <cell r="J429">
            <v>0</v>
          </cell>
          <cell r="K429">
            <v>0</v>
          </cell>
          <cell r="L429">
            <v>0</v>
          </cell>
          <cell r="M429">
            <v>0</v>
          </cell>
          <cell r="N429">
            <v>0</v>
          </cell>
          <cell r="O429">
            <v>0</v>
          </cell>
          <cell r="P429">
            <v>0</v>
          </cell>
        </row>
        <row r="430">
          <cell r="A430">
            <v>19</v>
          </cell>
          <cell r="B430" t="str">
            <v xml:space="preserve">CAMERA SUPPORT, HOT DIPPED GALVANIZED STEEL </v>
          </cell>
          <cell r="C430">
            <v>6</v>
          </cell>
          <cell r="D430" t="str">
            <v>SET</v>
          </cell>
          <cell r="E430">
            <v>14000</v>
          </cell>
          <cell r="F430">
            <v>84000</v>
          </cell>
          <cell r="H430">
            <v>0</v>
          </cell>
          <cell r="I430">
            <v>20</v>
          </cell>
          <cell r="J430">
            <v>120</v>
          </cell>
          <cell r="K430">
            <v>14000</v>
          </cell>
          <cell r="L430">
            <v>84000</v>
          </cell>
          <cell r="M430">
            <v>0</v>
          </cell>
          <cell r="N430">
            <v>0</v>
          </cell>
          <cell r="O430">
            <v>5600</v>
          </cell>
          <cell r="P430">
            <v>33600</v>
          </cell>
        </row>
        <row r="431">
          <cell r="B431" t="str">
            <v>W/ COATING, STANCHION TYPE, 3M H , W/FUNDATION</v>
          </cell>
          <cell r="F431">
            <v>0</v>
          </cell>
          <cell r="H431">
            <v>0</v>
          </cell>
          <cell r="J431">
            <v>0</v>
          </cell>
          <cell r="K431">
            <v>0</v>
          </cell>
          <cell r="L431">
            <v>0</v>
          </cell>
          <cell r="M431">
            <v>0</v>
          </cell>
          <cell r="N431">
            <v>0</v>
          </cell>
          <cell r="O431">
            <v>0</v>
          </cell>
          <cell r="P431">
            <v>0</v>
          </cell>
        </row>
        <row r="432">
          <cell r="A432">
            <v>20</v>
          </cell>
          <cell r="B432" t="str">
            <v xml:space="preserve"> HOT DIPPED GALVANIZED CONDUIT FITTING, UNION,</v>
          </cell>
          <cell r="C432">
            <v>1</v>
          </cell>
          <cell r="D432" t="str">
            <v>LOT</v>
          </cell>
          <cell r="E432">
            <v>78750</v>
          </cell>
          <cell r="F432">
            <v>78750</v>
          </cell>
          <cell r="H432">
            <v>0</v>
          </cell>
          <cell r="I432">
            <v>122.5</v>
          </cell>
          <cell r="J432">
            <v>123</v>
          </cell>
          <cell r="K432">
            <v>78750</v>
          </cell>
          <cell r="L432">
            <v>78750</v>
          </cell>
          <cell r="M432">
            <v>0</v>
          </cell>
          <cell r="N432">
            <v>0</v>
          </cell>
          <cell r="O432">
            <v>34300</v>
          </cell>
          <cell r="P432">
            <v>34300</v>
          </cell>
        </row>
        <row r="433">
          <cell r="B433" t="str">
            <v>SEALING FITTING</v>
          </cell>
          <cell r="F433">
            <v>0</v>
          </cell>
          <cell r="H433">
            <v>0</v>
          </cell>
          <cell r="J433">
            <v>0</v>
          </cell>
          <cell r="K433">
            <v>0</v>
          </cell>
          <cell r="L433">
            <v>0</v>
          </cell>
          <cell r="M433">
            <v>0</v>
          </cell>
          <cell r="N433">
            <v>0</v>
          </cell>
          <cell r="O433">
            <v>0</v>
          </cell>
          <cell r="P433">
            <v>0</v>
          </cell>
        </row>
        <row r="434">
          <cell r="A434">
            <v>21</v>
          </cell>
          <cell r="B434" t="str">
            <v>FIBER OPTIC CABLE CABLE , 1 FIBERS</v>
          </cell>
          <cell r="C434">
            <v>1250</v>
          </cell>
          <cell r="D434" t="str">
            <v>M</v>
          </cell>
          <cell r="E434">
            <v>38</v>
          </cell>
          <cell r="F434">
            <v>47500</v>
          </cell>
          <cell r="H434">
            <v>0</v>
          </cell>
          <cell r="I434">
            <v>0.1</v>
          </cell>
          <cell r="J434">
            <v>125</v>
          </cell>
          <cell r="K434">
            <v>38</v>
          </cell>
          <cell r="L434">
            <v>47500</v>
          </cell>
          <cell r="M434">
            <v>0</v>
          </cell>
          <cell r="N434">
            <v>0</v>
          </cell>
          <cell r="O434">
            <v>28</v>
          </cell>
          <cell r="P434">
            <v>35000</v>
          </cell>
        </row>
        <row r="435">
          <cell r="A435">
            <v>22</v>
          </cell>
          <cell r="B435" t="str">
            <v>FIBER OPTIC VIDEO SIGNAL RECEIVER</v>
          </cell>
          <cell r="C435">
            <v>1</v>
          </cell>
          <cell r="D435" t="str">
            <v>SET</v>
          </cell>
          <cell r="E435">
            <v>23400</v>
          </cell>
          <cell r="F435">
            <v>23400</v>
          </cell>
          <cell r="H435">
            <v>0</v>
          </cell>
          <cell r="I435">
            <v>4</v>
          </cell>
          <cell r="J435">
            <v>4</v>
          </cell>
          <cell r="K435">
            <v>23400</v>
          </cell>
          <cell r="L435">
            <v>23400</v>
          </cell>
          <cell r="M435">
            <v>0</v>
          </cell>
          <cell r="N435">
            <v>0</v>
          </cell>
          <cell r="O435">
            <v>1120</v>
          </cell>
          <cell r="P435">
            <v>1120</v>
          </cell>
        </row>
        <row r="436">
          <cell r="A436">
            <v>23</v>
          </cell>
          <cell r="B436" t="str">
            <v>FIBER OPTIC VIDEO SIGNAL TRANSMITER</v>
          </cell>
          <cell r="C436">
            <v>1</v>
          </cell>
          <cell r="D436" t="str">
            <v>SET</v>
          </cell>
          <cell r="E436">
            <v>25200</v>
          </cell>
          <cell r="F436">
            <v>25200</v>
          </cell>
          <cell r="H436">
            <v>0</v>
          </cell>
          <cell r="I436">
            <v>4</v>
          </cell>
          <cell r="J436">
            <v>4</v>
          </cell>
          <cell r="K436">
            <v>25200</v>
          </cell>
          <cell r="L436">
            <v>25200</v>
          </cell>
          <cell r="M436">
            <v>0</v>
          </cell>
          <cell r="N436">
            <v>0</v>
          </cell>
          <cell r="O436">
            <v>1120</v>
          </cell>
          <cell r="P436">
            <v>1120</v>
          </cell>
        </row>
        <row r="437">
          <cell r="A437">
            <v>24</v>
          </cell>
          <cell r="B437" t="str">
            <v xml:space="preserve"> MISCELLANEOUS MATERIALS</v>
          </cell>
          <cell r="C437">
            <v>1</v>
          </cell>
          <cell r="D437" t="str">
            <v>LOT</v>
          </cell>
          <cell r="E437">
            <v>50879.4</v>
          </cell>
          <cell r="F437">
            <v>50879</v>
          </cell>
          <cell r="H437">
            <v>0</v>
          </cell>
          <cell r="I437">
            <v>38.61</v>
          </cell>
          <cell r="J437">
            <v>39</v>
          </cell>
          <cell r="K437">
            <v>50879</v>
          </cell>
          <cell r="L437">
            <v>50879</v>
          </cell>
          <cell r="M437">
            <v>0</v>
          </cell>
          <cell r="N437">
            <v>0</v>
          </cell>
          <cell r="O437">
            <v>10811</v>
          </cell>
          <cell r="P437">
            <v>10811</v>
          </cell>
        </row>
        <row r="438">
          <cell r="B438" t="str">
            <v>SUB-TOTAL : (G)</v>
          </cell>
          <cell r="F438">
            <v>1746859</v>
          </cell>
          <cell r="H438">
            <v>0</v>
          </cell>
          <cell r="J438">
            <v>1326</v>
          </cell>
          <cell r="K438">
            <v>0</v>
          </cell>
          <cell r="L438">
            <v>1746859</v>
          </cell>
          <cell r="M438">
            <v>0</v>
          </cell>
          <cell r="N438">
            <v>0</v>
          </cell>
          <cell r="O438">
            <v>0</v>
          </cell>
          <cell r="P438">
            <v>371601</v>
          </cell>
        </row>
        <row r="439">
          <cell r="F439">
            <v>0</v>
          </cell>
          <cell r="H439">
            <v>0</v>
          </cell>
          <cell r="J439">
            <v>0</v>
          </cell>
          <cell r="K439">
            <v>0</v>
          </cell>
          <cell r="L439">
            <v>0</v>
          </cell>
          <cell r="M439">
            <v>0</v>
          </cell>
          <cell r="N439">
            <v>0</v>
          </cell>
          <cell r="O439">
            <v>0</v>
          </cell>
          <cell r="P439">
            <v>0</v>
          </cell>
        </row>
        <row r="440">
          <cell r="F440">
            <v>0</v>
          </cell>
          <cell r="H440">
            <v>0</v>
          </cell>
          <cell r="J440">
            <v>0</v>
          </cell>
          <cell r="K440">
            <v>0</v>
          </cell>
          <cell r="L440">
            <v>0</v>
          </cell>
          <cell r="M440">
            <v>0</v>
          </cell>
          <cell r="N440">
            <v>0</v>
          </cell>
          <cell r="O440">
            <v>0</v>
          </cell>
          <cell r="P440">
            <v>0</v>
          </cell>
        </row>
        <row r="441">
          <cell r="A441" t="str">
            <v>H.</v>
          </cell>
          <cell r="B441" t="str">
            <v xml:space="preserve"> CATHODIC PROTECTION SYSTEM </v>
          </cell>
          <cell r="F441">
            <v>0</v>
          </cell>
          <cell r="H441">
            <v>0</v>
          </cell>
          <cell r="J441">
            <v>0</v>
          </cell>
          <cell r="K441">
            <v>0</v>
          </cell>
          <cell r="L441">
            <v>0</v>
          </cell>
          <cell r="M441">
            <v>0</v>
          </cell>
          <cell r="N441">
            <v>0</v>
          </cell>
          <cell r="O441">
            <v>0</v>
          </cell>
          <cell r="P441">
            <v>0</v>
          </cell>
        </row>
        <row r="442">
          <cell r="A442">
            <v>1</v>
          </cell>
          <cell r="B442" t="str">
            <v>40LB型鎂犧牲陽極</v>
          </cell>
          <cell r="C442">
            <v>60</v>
          </cell>
          <cell r="D442" t="str">
            <v>SET</v>
          </cell>
          <cell r="E442">
            <v>8000</v>
          </cell>
          <cell r="F442">
            <v>480000</v>
          </cell>
          <cell r="H442">
            <v>0</v>
          </cell>
          <cell r="I442">
            <v>9</v>
          </cell>
          <cell r="J442">
            <v>540</v>
          </cell>
          <cell r="K442">
            <v>8000</v>
          </cell>
          <cell r="L442">
            <v>480000</v>
          </cell>
          <cell r="M442">
            <v>0</v>
          </cell>
          <cell r="N442">
            <v>0</v>
          </cell>
          <cell r="O442">
            <v>2520</v>
          </cell>
          <cell r="P442">
            <v>151200</v>
          </cell>
        </row>
        <row r="443">
          <cell r="A443">
            <v>2</v>
          </cell>
          <cell r="B443" t="str">
            <v xml:space="preserve">ZINC GROUNDING CELL, FOUR ANODE UNITS WITH </v>
          </cell>
          <cell r="C443">
            <v>5</v>
          </cell>
          <cell r="D443" t="str">
            <v>SET</v>
          </cell>
          <cell r="E443">
            <v>14000</v>
          </cell>
          <cell r="F443">
            <v>70000</v>
          </cell>
          <cell r="H443">
            <v>0</v>
          </cell>
          <cell r="I443">
            <v>6</v>
          </cell>
          <cell r="J443">
            <v>30</v>
          </cell>
          <cell r="K443">
            <v>14000</v>
          </cell>
          <cell r="L443">
            <v>70000</v>
          </cell>
          <cell r="M443">
            <v>0</v>
          </cell>
          <cell r="N443">
            <v>0</v>
          </cell>
          <cell r="O443">
            <v>1680</v>
          </cell>
          <cell r="P443">
            <v>8400</v>
          </cell>
        </row>
        <row r="444">
          <cell r="B444" t="str">
            <v xml:space="preserve">10 FT OF #6 AWG HMWPE CATHODIC </v>
          </cell>
          <cell r="F444">
            <v>0</v>
          </cell>
          <cell r="H444">
            <v>0</v>
          </cell>
          <cell r="J444">
            <v>0</v>
          </cell>
          <cell r="K444">
            <v>0</v>
          </cell>
          <cell r="L444">
            <v>0</v>
          </cell>
          <cell r="M444">
            <v>0</v>
          </cell>
          <cell r="N444">
            <v>0</v>
          </cell>
          <cell r="O444">
            <v>0</v>
          </cell>
          <cell r="P444">
            <v>0</v>
          </cell>
        </row>
        <row r="445">
          <cell r="B445" t="str">
            <v xml:space="preserve">PROTECTION COPPER CABLE, 1.4"X1.4"X60" </v>
          </cell>
          <cell r="F445">
            <v>0</v>
          </cell>
          <cell r="H445">
            <v>0</v>
          </cell>
          <cell r="J445">
            <v>0</v>
          </cell>
          <cell r="K445">
            <v>0</v>
          </cell>
          <cell r="L445">
            <v>0</v>
          </cell>
          <cell r="M445">
            <v>0</v>
          </cell>
          <cell r="N445">
            <v>0</v>
          </cell>
          <cell r="O445">
            <v>0</v>
          </cell>
          <cell r="P445">
            <v>0</v>
          </cell>
        </row>
        <row r="446">
          <cell r="B446" t="str">
            <v>ANODE</v>
          </cell>
          <cell r="F446">
            <v>0</v>
          </cell>
          <cell r="H446">
            <v>0</v>
          </cell>
          <cell r="J446">
            <v>0</v>
          </cell>
          <cell r="K446">
            <v>0</v>
          </cell>
          <cell r="L446">
            <v>0</v>
          </cell>
          <cell r="M446">
            <v>0</v>
          </cell>
          <cell r="N446">
            <v>0</v>
          </cell>
          <cell r="O446">
            <v>0</v>
          </cell>
          <cell r="P446">
            <v>0</v>
          </cell>
        </row>
        <row r="447">
          <cell r="A447">
            <v>3</v>
          </cell>
          <cell r="B447" t="str">
            <v>TEST JUNTION BOX</v>
          </cell>
          <cell r="C447">
            <v>7</v>
          </cell>
          <cell r="D447" t="str">
            <v>SET</v>
          </cell>
          <cell r="E447">
            <v>3000</v>
          </cell>
          <cell r="F447">
            <v>21000</v>
          </cell>
          <cell r="H447">
            <v>0</v>
          </cell>
          <cell r="I447">
            <v>6</v>
          </cell>
          <cell r="J447">
            <v>42</v>
          </cell>
          <cell r="K447">
            <v>3000</v>
          </cell>
          <cell r="L447">
            <v>21000</v>
          </cell>
          <cell r="M447">
            <v>0</v>
          </cell>
          <cell r="N447">
            <v>0</v>
          </cell>
          <cell r="O447">
            <v>1680</v>
          </cell>
          <cell r="P447">
            <v>11760</v>
          </cell>
        </row>
        <row r="448">
          <cell r="A448">
            <v>4</v>
          </cell>
          <cell r="B448" t="str">
            <v>Cu-CuS04 REFERENCE ELECTRODE WITH 10 FT OF</v>
          </cell>
          <cell r="C448">
            <v>7</v>
          </cell>
          <cell r="D448" t="str">
            <v>SET</v>
          </cell>
          <cell r="E448">
            <v>4000</v>
          </cell>
          <cell r="F448">
            <v>28000</v>
          </cell>
          <cell r="H448">
            <v>0</v>
          </cell>
          <cell r="I448">
            <v>6</v>
          </cell>
          <cell r="J448">
            <v>42</v>
          </cell>
          <cell r="K448">
            <v>4000</v>
          </cell>
          <cell r="L448">
            <v>28000</v>
          </cell>
          <cell r="M448">
            <v>0</v>
          </cell>
          <cell r="N448">
            <v>0</v>
          </cell>
          <cell r="O448">
            <v>1680</v>
          </cell>
          <cell r="P448">
            <v>11760</v>
          </cell>
        </row>
        <row r="449">
          <cell r="B449" t="str">
            <v xml:space="preserve">#8 AWG HMWPE CATHODIC PROTECTION  </v>
          </cell>
        </row>
        <row r="450">
          <cell r="B450" t="str">
            <v xml:space="preserve">COPPER CABLE &amp; BACKFILL OVER SIZE   </v>
          </cell>
        </row>
        <row r="451">
          <cell r="B451" t="str">
            <v>6" D x 10" L, GLOBAL TYPE OR EQUAL</v>
          </cell>
        </row>
        <row r="452">
          <cell r="A452">
            <v>5</v>
          </cell>
          <cell r="B452" t="str">
            <v>#8AWG 1/C HALAR CABLE</v>
          </cell>
          <cell r="C452">
            <v>475</v>
          </cell>
          <cell r="D452" t="str">
            <v>M</v>
          </cell>
          <cell r="E452">
            <v>120</v>
          </cell>
          <cell r="F452">
            <v>57000</v>
          </cell>
          <cell r="H452">
            <v>0</v>
          </cell>
          <cell r="I452">
            <v>0.12</v>
          </cell>
          <cell r="J452">
            <v>57</v>
          </cell>
          <cell r="K452">
            <v>120</v>
          </cell>
          <cell r="L452">
            <v>57000</v>
          </cell>
          <cell r="M452">
            <v>0</v>
          </cell>
          <cell r="N452">
            <v>0</v>
          </cell>
          <cell r="O452">
            <v>34</v>
          </cell>
          <cell r="P452">
            <v>16150</v>
          </cell>
        </row>
        <row r="453">
          <cell r="A453">
            <v>6</v>
          </cell>
          <cell r="B453" t="str">
            <v>CADWELD POWDER CARTRIDGE, CA-25 TYPE</v>
          </cell>
          <cell r="C453">
            <v>15</v>
          </cell>
          <cell r="D453" t="str">
            <v>PCS</v>
          </cell>
          <cell r="E453">
            <v>125</v>
          </cell>
          <cell r="F453">
            <v>1875</v>
          </cell>
          <cell r="H453">
            <v>0</v>
          </cell>
          <cell r="I453">
            <v>1</v>
          </cell>
          <cell r="J453">
            <v>15</v>
          </cell>
          <cell r="K453">
            <v>125</v>
          </cell>
          <cell r="L453">
            <v>1875</v>
          </cell>
          <cell r="M453">
            <v>0</v>
          </cell>
          <cell r="N453">
            <v>0</v>
          </cell>
          <cell r="O453">
            <v>280</v>
          </cell>
          <cell r="P453">
            <v>4200</v>
          </cell>
        </row>
        <row r="454">
          <cell r="A454">
            <v>7</v>
          </cell>
          <cell r="B454" t="str">
            <v>CADWELD MOLD</v>
          </cell>
          <cell r="C454">
            <v>1</v>
          </cell>
          <cell r="D454" t="str">
            <v>SET</v>
          </cell>
          <cell r="E454">
            <v>1500</v>
          </cell>
          <cell r="F454">
            <v>1500</v>
          </cell>
          <cell r="H454">
            <v>0</v>
          </cell>
          <cell r="J454">
            <v>0</v>
          </cell>
          <cell r="K454">
            <v>1500</v>
          </cell>
          <cell r="L454">
            <v>1500</v>
          </cell>
          <cell r="M454">
            <v>0</v>
          </cell>
          <cell r="N454">
            <v>0</v>
          </cell>
          <cell r="O454">
            <v>0</v>
          </cell>
          <cell r="P454">
            <v>0</v>
          </cell>
        </row>
        <row r="455">
          <cell r="A455">
            <v>8</v>
          </cell>
          <cell r="B455" t="str">
            <v>C TYPE LUG</v>
          </cell>
          <cell r="C455">
            <v>60</v>
          </cell>
          <cell r="D455" t="str">
            <v>PCS</v>
          </cell>
          <cell r="E455">
            <v>50</v>
          </cell>
          <cell r="F455">
            <v>3000</v>
          </cell>
          <cell r="H455">
            <v>0</v>
          </cell>
          <cell r="I455">
            <v>0.5</v>
          </cell>
          <cell r="J455">
            <v>30</v>
          </cell>
          <cell r="K455">
            <v>50</v>
          </cell>
          <cell r="L455">
            <v>3000</v>
          </cell>
          <cell r="M455">
            <v>0</v>
          </cell>
          <cell r="N455">
            <v>0</v>
          </cell>
          <cell r="O455">
            <v>140</v>
          </cell>
          <cell r="P455">
            <v>8400</v>
          </cell>
        </row>
        <row r="456">
          <cell r="A456">
            <v>9</v>
          </cell>
          <cell r="B456" t="str">
            <v>TOOL,MOLD SUPPORT CLAMP CADWELD CAB-320</v>
          </cell>
          <cell r="C456">
            <v>1</v>
          </cell>
          <cell r="D456" t="str">
            <v>PCS</v>
          </cell>
          <cell r="E456">
            <v>2500</v>
          </cell>
          <cell r="F456">
            <v>2500</v>
          </cell>
          <cell r="H456">
            <v>0</v>
          </cell>
          <cell r="J456">
            <v>0</v>
          </cell>
          <cell r="K456">
            <v>2500</v>
          </cell>
          <cell r="L456">
            <v>2500</v>
          </cell>
          <cell r="M456">
            <v>0</v>
          </cell>
          <cell r="N456">
            <v>0</v>
          </cell>
          <cell r="O456">
            <v>0</v>
          </cell>
          <cell r="P456">
            <v>0</v>
          </cell>
        </row>
        <row r="457">
          <cell r="A457">
            <v>10</v>
          </cell>
          <cell r="B457" t="str">
            <v xml:space="preserve">NONMETALLIC CONDUIT, PVC CNS 1302 UPVC </v>
          </cell>
          <cell r="C457">
            <v>285</v>
          </cell>
          <cell r="D457" t="str">
            <v>M</v>
          </cell>
          <cell r="E457">
            <v>16</v>
          </cell>
          <cell r="F457">
            <v>4560</v>
          </cell>
          <cell r="H457">
            <v>0</v>
          </cell>
          <cell r="I457">
            <v>0.5</v>
          </cell>
          <cell r="J457">
            <v>143</v>
          </cell>
          <cell r="K457">
            <v>16</v>
          </cell>
          <cell r="L457">
            <v>4560</v>
          </cell>
          <cell r="M457">
            <v>0</v>
          </cell>
          <cell r="N457">
            <v>0</v>
          </cell>
          <cell r="O457">
            <v>140</v>
          </cell>
          <cell r="P457">
            <v>39900</v>
          </cell>
        </row>
        <row r="458">
          <cell r="B458" t="str">
            <v>TABLE 1, 1"</v>
          </cell>
          <cell r="P458">
            <v>0</v>
          </cell>
        </row>
        <row r="459">
          <cell r="A459">
            <v>11</v>
          </cell>
          <cell r="B459" t="str">
            <v xml:space="preserve">CONCRETE, 3000PSI </v>
          </cell>
          <cell r="C459">
            <v>3</v>
          </cell>
          <cell r="D459" t="str">
            <v>M3</v>
          </cell>
          <cell r="E459" t="str">
            <v>M+L</v>
          </cell>
          <cell r="F459" t="str">
            <v>M+L</v>
          </cell>
          <cell r="H459">
            <v>0</v>
          </cell>
          <cell r="J459">
            <v>0</v>
          </cell>
          <cell r="K459" t="str">
            <v>M+L</v>
          </cell>
          <cell r="L459" t="str">
            <v>M+L</v>
          </cell>
          <cell r="O459">
            <v>2300</v>
          </cell>
          <cell r="P459">
            <v>6900</v>
          </cell>
        </row>
        <row r="460">
          <cell r="A460">
            <v>12</v>
          </cell>
          <cell r="B460" t="str">
            <v>STEEL REINFORCING BAR, 3/8"</v>
          </cell>
          <cell r="C460">
            <v>610</v>
          </cell>
          <cell r="D460" t="str">
            <v>KG</v>
          </cell>
          <cell r="E460" t="str">
            <v>M+L</v>
          </cell>
          <cell r="F460" t="str">
            <v>M+L</v>
          </cell>
          <cell r="H460">
            <v>0</v>
          </cell>
          <cell r="J460">
            <v>0</v>
          </cell>
          <cell r="K460" t="str">
            <v>M+L</v>
          </cell>
          <cell r="L460" t="str">
            <v>M+L</v>
          </cell>
          <cell r="O460">
            <v>16</v>
          </cell>
          <cell r="P460">
            <v>9760</v>
          </cell>
        </row>
        <row r="461">
          <cell r="A461">
            <v>13</v>
          </cell>
          <cell r="B461" t="str">
            <v xml:space="preserve"> EXCAVATION</v>
          </cell>
          <cell r="C461">
            <v>152</v>
          </cell>
          <cell r="D461" t="str">
            <v>M3</v>
          </cell>
          <cell r="E461" t="str">
            <v>M+L</v>
          </cell>
          <cell r="F461" t="str">
            <v>M+L</v>
          </cell>
          <cell r="H461">
            <v>0</v>
          </cell>
          <cell r="J461">
            <v>0</v>
          </cell>
          <cell r="K461" t="str">
            <v>M+L</v>
          </cell>
          <cell r="L461" t="str">
            <v>M+L</v>
          </cell>
          <cell r="O461">
            <v>120</v>
          </cell>
          <cell r="P461">
            <v>18240</v>
          </cell>
        </row>
        <row r="462">
          <cell r="A462">
            <v>14</v>
          </cell>
          <cell r="B462" t="str">
            <v xml:space="preserve"> BACKFILL SAND</v>
          </cell>
          <cell r="C462">
            <v>50</v>
          </cell>
          <cell r="D462" t="str">
            <v>M3</v>
          </cell>
          <cell r="E462" t="str">
            <v>M+L</v>
          </cell>
          <cell r="F462" t="str">
            <v>M+L</v>
          </cell>
          <cell r="H462">
            <v>0</v>
          </cell>
          <cell r="J462">
            <v>0</v>
          </cell>
          <cell r="K462" t="str">
            <v>M+L</v>
          </cell>
          <cell r="L462" t="str">
            <v>M+L</v>
          </cell>
          <cell r="O462">
            <v>550</v>
          </cell>
          <cell r="P462">
            <v>27500</v>
          </cell>
        </row>
        <row r="463">
          <cell r="A463">
            <v>15</v>
          </cell>
          <cell r="B463" t="str">
            <v xml:space="preserve"> BACKFILL STONE</v>
          </cell>
          <cell r="C463">
            <v>31</v>
          </cell>
          <cell r="D463" t="str">
            <v>M3</v>
          </cell>
          <cell r="E463" t="str">
            <v>M+L</v>
          </cell>
          <cell r="F463" t="str">
            <v>M+L</v>
          </cell>
          <cell r="H463">
            <v>0</v>
          </cell>
          <cell r="J463">
            <v>0</v>
          </cell>
          <cell r="K463" t="str">
            <v>M+L</v>
          </cell>
          <cell r="L463" t="str">
            <v>M+L</v>
          </cell>
          <cell r="O463">
            <v>520</v>
          </cell>
          <cell r="P463">
            <v>16120</v>
          </cell>
        </row>
        <row r="464">
          <cell r="A464">
            <v>16</v>
          </cell>
          <cell r="B464" t="str">
            <v xml:space="preserve"> DISPOSAL</v>
          </cell>
          <cell r="C464">
            <v>80</v>
          </cell>
          <cell r="D464" t="str">
            <v>M3</v>
          </cell>
          <cell r="E464" t="str">
            <v>M+L</v>
          </cell>
          <cell r="F464" t="str">
            <v>M+L</v>
          </cell>
          <cell r="H464">
            <v>0</v>
          </cell>
          <cell r="J464">
            <v>0</v>
          </cell>
          <cell r="K464" t="str">
            <v>M+L</v>
          </cell>
          <cell r="L464" t="str">
            <v>M+L</v>
          </cell>
          <cell r="O464">
            <v>220</v>
          </cell>
          <cell r="P464">
            <v>17600</v>
          </cell>
        </row>
        <row r="465">
          <cell r="A465">
            <v>17</v>
          </cell>
          <cell r="B465" t="str">
            <v>熱縮絕緣套管理(含熱溶膠)</v>
          </cell>
          <cell r="C465">
            <v>9</v>
          </cell>
          <cell r="D465" t="str">
            <v>PCS</v>
          </cell>
          <cell r="E465">
            <v>500</v>
          </cell>
          <cell r="F465">
            <v>4500</v>
          </cell>
          <cell r="H465">
            <v>0</v>
          </cell>
          <cell r="I465">
            <v>2</v>
          </cell>
          <cell r="J465">
            <v>18</v>
          </cell>
          <cell r="K465">
            <v>500</v>
          </cell>
          <cell r="L465">
            <v>4500</v>
          </cell>
          <cell r="M465">
            <v>0</v>
          </cell>
          <cell r="N465">
            <v>0</v>
          </cell>
          <cell r="O465">
            <v>560</v>
          </cell>
          <cell r="P465">
            <v>5040</v>
          </cell>
        </row>
        <row r="466">
          <cell r="A466">
            <v>18</v>
          </cell>
          <cell r="B466" t="str">
            <v>自融型絕緣膠帶</v>
          </cell>
          <cell r="C466">
            <v>7</v>
          </cell>
          <cell r="D466" t="str">
            <v>ROLL</v>
          </cell>
          <cell r="E466">
            <v>300</v>
          </cell>
          <cell r="F466">
            <v>2100</v>
          </cell>
          <cell r="H466">
            <v>0</v>
          </cell>
          <cell r="I466">
            <v>1</v>
          </cell>
          <cell r="J466">
            <v>7</v>
          </cell>
          <cell r="K466">
            <v>300</v>
          </cell>
          <cell r="L466">
            <v>2100</v>
          </cell>
          <cell r="M466">
            <v>0</v>
          </cell>
          <cell r="N466">
            <v>0</v>
          </cell>
          <cell r="O466">
            <v>280</v>
          </cell>
          <cell r="P466">
            <v>1960</v>
          </cell>
        </row>
        <row r="467">
          <cell r="A467">
            <v>19</v>
          </cell>
          <cell r="B467" t="str">
            <v>熱融焊點PE包覆蓋</v>
          </cell>
          <cell r="C467">
            <v>8</v>
          </cell>
          <cell r="D467" t="str">
            <v>PCS</v>
          </cell>
          <cell r="E467">
            <v>350</v>
          </cell>
          <cell r="F467">
            <v>2800</v>
          </cell>
          <cell r="H467">
            <v>0</v>
          </cell>
          <cell r="I467">
            <v>1</v>
          </cell>
          <cell r="J467">
            <v>8</v>
          </cell>
          <cell r="K467">
            <v>350</v>
          </cell>
          <cell r="L467">
            <v>2800</v>
          </cell>
          <cell r="M467">
            <v>0</v>
          </cell>
          <cell r="N467">
            <v>0</v>
          </cell>
          <cell r="O467">
            <v>280</v>
          </cell>
          <cell r="P467">
            <v>2240</v>
          </cell>
        </row>
        <row r="468">
          <cell r="A468">
            <v>20</v>
          </cell>
          <cell r="B468" t="str">
            <v>MISCELLANEOUS INCLUDE 防蝕系統測試調整 &amp; 交通安全措施費</v>
          </cell>
          <cell r="C468">
            <v>1</v>
          </cell>
          <cell r="D468" t="str">
            <v>LOT</v>
          </cell>
          <cell r="E468">
            <v>67883.5</v>
          </cell>
          <cell r="F468">
            <v>67884</v>
          </cell>
          <cell r="H468">
            <v>0</v>
          </cell>
          <cell r="I468">
            <v>93.2</v>
          </cell>
          <cell r="J468">
            <v>93</v>
          </cell>
          <cell r="K468">
            <v>67884</v>
          </cell>
          <cell r="L468">
            <v>67884</v>
          </cell>
          <cell r="M468">
            <v>0</v>
          </cell>
          <cell r="N468">
            <v>0</v>
          </cell>
          <cell r="O468">
            <v>26096</v>
          </cell>
          <cell r="P468">
            <v>26096</v>
          </cell>
        </row>
        <row r="469">
          <cell r="B469" t="str">
            <v>SUB-TOTAL : (H)</v>
          </cell>
          <cell r="F469">
            <v>746719</v>
          </cell>
          <cell r="H469">
            <v>0</v>
          </cell>
          <cell r="J469">
            <v>1025</v>
          </cell>
          <cell r="K469">
            <v>0</v>
          </cell>
          <cell r="L469">
            <v>746719</v>
          </cell>
          <cell r="M469">
            <v>0</v>
          </cell>
          <cell r="N469">
            <v>0</v>
          </cell>
          <cell r="O469">
            <v>0</v>
          </cell>
          <cell r="P469">
            <v>383226</v>
          </cell>
        </row>
        <row r="470">
          <cell r="F470">
            <v>0</v>
          </cell>
          <cell r="H470">
            <v>0</v>
          </cell>
          <cell r="J470">
            <v>0</v>
          </cell>
          <cell r="K470">
            <v>0</v>
          </cell>
          <cell r="L470">
            <v>0</v>
          </cell>
          <cell r="M470">
            <v>0</v>
          </cell>
          <cell r="N470">
            <v>0</v>
          </cell>
          <cell r="O470">
            <v>0</v>
          </cell>
          <cell r="P470">
            <v>0</v>
          </cell>
        </row>
        <row r="471">
          <cell r="F471">
            <v>0</v>
          </cell>
          <cell r="H471">
            <v>0</v>
          </cell>
          <cell r="J471">
            <v>0</v>
          </cell>
          <cell r="K471">
            <v>0</v>
          </cell>
          <cell r="L471">
            <v>0</v>
          </cell>
          <cell r="M471">
            <v>0</v>
          </cell>
          <cell r="N471">
            <v>0</v>
          </cell>
          <cell r="O471">
            <v>0</v>
          </cell>
          <cell r="P471">
            <v>0</v>
          </cell>
        </row>
        <row r="472">
          <cell r="F472">
            <v>0</v>
          </cell>
          <cell r="H472">
            <v>0</v>
          </cell>
          <cell r="J472">
            <v>0</v>
          </cell>
          <cell r="K472">
            <v>0</v>
          </cell>
          <cell r="L472">
            <v>0</v>
          </cell>
          <cell r="M472">
            <v>0</v>
          </cell>
          <cell r="N472">
            <v>0</v>
          </cell>
          <cell r="O472">
            <v>0</v>
          </cell>
          <cell r="P472">
            <v>0</v>
          </cell>
        </row>
        <row r="473">
          <cell r="A473" t="str">
            <v>I.</v>
          </cell>
          <cell r="B473" t="str">
            <v>APS SYSTEM</v>
          </cell>
          <cell r="F473">
            <v>0</v>
          </cell>
          <cell r="H473">
            <v>0</v>
          </cell>
          <cell r="J473">
            <v>0</v>
          </cell>
          <cell r="K473">
            <v>0</v>
          </cell>
          <cell r="L473">
            <v>0</v>
          </cell>
          <cell r="M473">
            <v>0</v>
          </cell>
          <cell r="N473">
            <v>0</v>
          </cell>
          <cell r="O473">
            <v>0</v>
          </cell>
          <cell r="P473">
            <v>0</v>
          </cell>
        </row>
        <row r="474">
          <cell r="B474" t="str">
            <v>D&amp;F SYSTEM PANEL, INCLUDING</v>
          </cell>
          <cell r="F474">
            <v>0</v>
          </cell>
          <cell r="H474">
            <v>0</v>
          </cell>
          <cell r="J474">
            <v>0</v>
          </cell>
          <cell r="K474">
            <v>0</v>
          </cell>
          <cell r="L474">
            <v>0</v>
          </cell>
          <cell r="M474">
            <v>0</v>
          </cell>
          <cell r="N474">
            <v>0</v>
          </cell>
          <cell r="O474">
            <v>0</v>
          </cell>
          <cell r="P474">
            <v>0</v>
          </cell>
        </row>
        <row r="475">
          <cell r="A475">
            <v>1</v>
          </cell>
          <cell r="B475" t="str">
            <v>PLC BASE PANEL, INDOOR IP20 ENCLOSURE, W/</v>
          </cell>
          <cell r="C475">
            <v>1</v>
          </cell>
          <cell r="D475" t="str">
            <v>SET</v>
          </cell>
          <cell r="E475">
            <v>1285400</v>
          </cell>
          <cell r="F475">
            <v>1285400</v>
          </cell>
          <cell r="H475">
            <v>0</v>
          </cell>
          <cell r="I475">
            <v>50</v>
          </cell>
          <cell r="J475">
            <v>50</v>
          </cell>
          <cell r="K475">
            <v>1285400</v>
          </cell>
          <cell r="L475">
            <v>1285400</v>
          </cell>
          <cell r="M475">
            <v>0</v>
          </cell>
          <cell r="N475">
            <v>0</v>
          </cell>
          <cell r="O475">
            <v>14000</v>
          </cell>
          <cell r="P475">
            <v>14000</v>
          </cell>
        </row>
        <row r="476">
          <cell r="B476" t="str">
            <v xml:space="preserve">POWER SUPPLY, DIx144, DOx100, </v>
          </cell>
          <cell r="F476">
            <v>0</v>
          </cell>
          <cell r="H476">
            <v>0</v>
          </cell>
          <cell r="J476">
            <v>0</v>
          </cell>
          <cell r="K476">
            <v>0</v>
          </cell>
          <cell r="L476">
            <v>0</v>
          </cell>
          <cell r="M476">
            <v>0</v>
          </cell>
          <cell r="N476">
            <v>0</v>
          </cell>
          <cell r="O476">
            <v>0</v>
          </cell>
          <cell r="P476">
            <v>0</v>
          </cell>
        </row>
        <row r="477">
          <cell r="B477" t="str">
            <v>INTERPOSITION RELAY x50,  WIRING, AND TB.</v>
          </cell>
          <cell r="F477">
            <v>0</v>
          </cell>
          <cell r="H477">
            <v>0</v>
          </cell>
          <cell r="J477">
            <v>0</v>
          </cell>
          <cell r="K477">
            <v>0</v>
          </cell>
          <cell r="L477">
            <v>0</v>
          </cell>
          <cell r="M477">
            <v>0</v>
          </cell>
          <cell r="N477">
            <v>0</v>
          </cell>
          <cell r="O477">
            <v>0</v>
          </cell>
          <cell r="P477">
            <v>0</v>
          </cell>
        </row>
        <row r="478">
          <cell r="B478" t="str">
            <v>SOFTWARE DESIGN PACKAGE</v>
          </cell>
          <cell r="F478">
            <v>0</v>
          </cell>
          <cell r="H478">
            <v>0</v>
          </cell>
          <cell r="J478">
            <v>0</v>
          </cell>
          <cell r="K478">
            <v>0</v>
          </cell>
          <cell r="L478">
            <v>0</v>
          </cell>
          <cell r="M478">
            <v>0</v>
          </cell>
          <cell r="N478">
            <v>0</v>
          </cell>
          <cell r="O478">
            <v>0</v>
          </cell>
          <cell r="P478">
            <v>0</v>
          </cell>
        </row>
        <row r="479">
          <cell r="A479">
            <v>2</v>
          </cell>
          <cell r="B479" t="str">
            <v>OPERATION CONSOLE, INCLUDING</v>
          </cell>
          <cell r="C479">
            <v>1</v>
          </cell>
          <cell r="D479" t="str">
            <v>SET</v>
          </cell>
          <cell r="E479">
            <v>357000</v>
          </cell>
          <cell r="F479">
            <v>357000</v>
          </cell>
          <cell r="H479">
            <v>0</v>
          </cell>
          <cell r="I479">
            <v>20</v>
          </cell>
          <cell r="J479">
            <v>20</v>
          </cell>
          <cell r="K479">
            <v>357000</v>
          </cell>
          <cell r="L479">
            <v>357000</v>
          </cell>
          <cell r="M479">
            <v>0</v>
          </cell>
          <cell r="N479">
            <v>0</v>
          </cell>
          <cell r="O479">
            <v>5600</v>
          </cell>
          <cell r="P479">
            <v>5600</v>
          </cell>
        </row>
        <row r="480">
          <cell r="B480" t="str">
            <v>ANNUNCIATOR PANEL, W/ 50 WINDOWS</v>
          </cell>
          <cell r="F480">
            <v>0</v>
          </cell>
          <cell r="H480">
            <v>0</v>
          </cell>
          <cell r="J480">
            <v>0</v>
          </cell>
          <cell r="K480">
            <v>0</v>
          </cell>
          <cell r="L480">
            <v>0</v>
          </cell>
          <cell r="M480">
            <v>0</v>
          </cell>
          <cell r="N480">
            <v>0</v>
          </cell>
          <cell r="O480">
            <v>0</v>
          </cell>
          <cell r="P480">
            <v>0</v>
          </cell>
        </row>
        <row r="481">
          <cell r="B481" t="str">
            <v xml:space="preserve">COMMAND BOARD, W/ 15 PB SWITCH(SW. W/LIGHT) </v>
          </cell>
          <cell r="F481">
            <v>0</v>
          </cell>
          <cell r="H481">
            <v>0</v>
          </cell>
          <cell r="J481">
            <v>0</v>
          </cell>
          <cell r="K481">
            <v>0</v>
          </cell>
          <cell r="L481">
            <v>0</v>
          </cell>
          <cell r="M481">
            <v>0</v>
          </cell>
          <cell r="N481">
            <v>0</v>
          </cell>
          <cell r="O481">
            <v>0</v>
          </cell>
          <cell r="P481">
            <v>0</v>
          </cell>
        </row>
        <row r="482">
          <cell r="B482" t="str">
            <v>WIRING, AND TB.</v>
          </cell>
          <cell r="F482">
            <v>0</v>
          </cell>
          <cell r="H482">
            <v>0</v>
          </cell>
          <cell r="J482">
            <v>0</v>
          </cell>
          <cell r="K482">
            <v>0</v>
          </cell>
          <cell r="L482">
            <v>0</v>
          </cell>
          <cell r="M482">
            <v>0</v>
          </cell>
          <cell r="N482">
            <v>0</v>
          </cell>
          <cell r="O482">
            <v>0</v>
          </cell>
          <cell r="P482">
            <v>0</v>
          </cell>
        </row>
        <row r="483">
          <cell r="A483">
            <v>3</v>
          </cell>
          <cell r="B483" t="str">
            <v>MIMIC PANEL, ENCLOSURE SIZE 2300Hx1400Wx600D</v>
          </cell>
          <cell r="C483">
            <v>1</v>
          </cell>
          <cell r="D483" t="str">
            <v>SET</v>
          </cell>
          <cell r="E483">
            <v>448000</v>
          </cell>
          <cell r="F483">
            <v>448000</v>
          </cell>
          <cell r="H483">
            <v>0</v>
          </cell>
          <cell r="I483">
            <v>20</v>
          </cell>
          <cell r="J483">
            <v>20</v>
          </cell>
          <cell r="K483">
            <v>448000</v>
          </cell>
          <cell r="L483">
            <v>448000</v>
          </cell>
          <cell r="M483">
            <v>0</v>
          </cell>
          <cell r="N483">
            <v>0</v>
          </cell>
          <cell r="O483">
            <v>5600</v>
          </cell>
          <cell r="P483">
            <v>5600</v>
          </cell>
        </row>
        <row r="484">
          <cell r="B484" t="str">
            <v>MOSAIC PANEL  SIZE 1200Hx1200W, W/</v>
          </cell>
          <cell r="F484">
            <v>0</v>
          </cell>
          <cell r="H484">
            <v>0</v>
          </cell>
          <cell r="J484">
            <v>0</v>
          </cell>
          <cell r="K484">
            <v>0</v>
          </cell>
          <cell r="L484">
            <v>0</v>
          </cell>
          <cell r="M484">
            <v>0</v>
          </cell>
          <cell r="N484">
            <v>0</v>
          </cell>
          <cell r="O484">
            <v>0</v>
          </cell>
          <cell r="P484">
            <v>0</v>
          </cell>
        </row>
        <row r="485">
          <cell r="B485" t="str">
            <v>INDICATION LIGHT x60, POWER SUPPLY, WIRING, AND TB.</v>
          </cell>
          <cell r="F485">
            <v>0</v>
          </cell>
          <cell r="H485">
            <v>0</v>
          </cell>
          <cell r="J485">
            <v>0</v>
          </cell>
          <cell r="K485">
            <v>0</v>
          </cell>
          <cell r="L485">
            <v>0</v>
          </cell>
          <cell r="M485">
            <v>0</v>
          </cell>
          <cell r="N485">
            <v>0</v>
          </cell>
          <cell r="O485">
            <v>0</v>
          </cell>
          <cell r="P485">
            <v>0</v>
          </cell>
        </row>
        <row r="486">
          <cell r="A486">
            <v>4</v>
          </cell>
          <cell r="B486" t="str">
            <v>RECEIVING PANEL, INDOOR IP20 ENCLOSURE, W/</v>
          </cell>
          <cell r="C486">
            <v>1</v>
          </cell>
          <cell r="D486" t="str">
            <v>SET</v>
          </cell>
          <cell r="E486">
            <v>1400000</v>
          </cell>
          <cell r="F486">
            <v>1400000</v>
          </cell>
          <cell r="H486">
            <v>0</v>
          </cell>
          <cell r="I486">
            <v>50</v>
          </cell>
          <cell r="J486">
            <v>50</v>
          </cell>
          <cell r="K486">
            <v>1400000</v>
          </cell>
          <cell r="L486">
            <v>1400000</v>
          </cell>
          <cell r="M486">
            <v>0</v>
          </cell>
          <cell r="N486">
            <v>0</v>
          </cell>
          <cell r="O486">
            <v>14000</v>
          </cell>
          <cell r="P486">
            <v>14000</v>
          </cell>
        </row>
        <row r="487">
          <cell r="B487" t="str">
            <v>UV/IR DETECTOR CONTROLLER, 4-CHANNEL x1</v>
          </cell>
          <cell r="F487">
            <v>0</v>
          </cell>
          <cell r="H487">
            <v>0</v>
          </cell>
          <cell r="J487">
            <v>0</v>
          </cell>
          <cell r="K487">
            <v>0</v>
          </cell>
          <cell r="L487">
            <v>0</v>
          </cell>
          <cell r="M487">
            <v>0</v>
          </cell>
          <cell r="N487">
            <v>0</v>
          </cell>
          <cell r="O487">
            <v>0</v>
          </cell>
          <cell r="P487">
            <v>0</v>
          </cell>
        </row>
        <row r="488">
          <cell r="B488" t="str">
            <v>GAS DETECTOR CONTROLLER, 8-CHANNEL x8</v>
          </cell>
          <cell r="F488">
            <v>0</v>
          </cell>
          <cell r="H488">
            <v>0</v>
          </cell>
          <cell r="J488">
            <v>0</v>
          </cell>
          <cell r="K488">
            <v>0</v>
          </cell>
          <cell r="L488">
            <v>0</v>
          </cell>
          <cell r="M488">
            <v>0</v>
          </cell>
          <cell r="N488">
            <v>0</v>
          </cell>
          <cell r="O488">
            <v>0</v>
          </cell>
          <cell r="P488">
            <v>0</v>
          </cell>
        </row>
        <row r="489">
          <cell r="B489" t="str">
            <v>LOW TEMP. DETECTOR CONTROLLER, 4-CHANNEL x7</v>
          </cell>
          <cell r="F489">
            <v>0</v>
          </cell>
          <cell r="H489">
            <v>0</v>
          </cell>
          <cell r="J489">
            <v>0</v>
          </cell>
          <cell r="K489">
            <v>0</v>
          </cell>
          <cell r="L489">
            <v>0</v>
          </cell>
          <cell r="M489">
            <v>0</v>
          </cell>
          <cell r="N489">
            <v>0</v>
          </cell>
          <cell r="O489">
            <v>0</v>
          </cell>
          <cell r="P489">
            <v>0</v>
          </cell>
        </row>
        <row r="490">
          <cell r="B490" t="str">
            <v>POWER SUPPLY, WIRING, AND TB.</v>
          </cell>
          <cell r="F490">
            <v>0</v>
          </cell>
          <cell r="H490">
            <v>0</v>
          </cell>
          <cell r="J490">
            <v>0</v>
          </cell>
          <cell r="K490">
            <v>0</v>
          </cell>
          <cell r="L490">
            <v>0</v>
          </cell>
          <cell r="M490">
            <v>0</v>
          </cell>
          <cell r="N490">
            <v>0</v>
          </cell>
          <cell r="O490">
            <v>0</v>
          </cell>
          <cell r="P490">
            <v>0</v>
          </cell>
        </row>
        <row r="491">
          <cell r="A491">
            <v>5</v>
          </cell>
          <cell r="B491" t="str">
            <v>MANUAL STATION, 110VAC, CL.1 DIV.2, NEMA-4X</v>
          </cell>
          <cell r="C491">
            <v>16</v>
          </cell>
          <cell r="D491" t="str">
            <v>SET</v>
          </cell>
          <cell r="E491">
            <v>30000</v>
          </cell>
          <cell r="F491">
            <v>480000</v>
          </cell>
          <cell r="H491">
            <v>0</v>
          </cell>
          <cell r="I491">
            <v>5</v>
          </cell>
          <cell r="J491">
            <v>80</v>
          </cell>
          <cell r="K491">
            <v>30000</v>
          </cell>
          <cell r="L491">
            <v>480000</v>
          </cell>
          <cell r="M491">
            <v>0</v>
          </cell>
          <cell r="N491">
            <v>0</v>
          </cell>
          <cell r="O491">
            <v>1400</v>
          </cell>
          <cell r="P491">
            <v>22400</v>
          </cell>
        </row>
        <row r="492">
          <cell r="A492">
            <v>6</v>
          </cell>
          <cell r="B492" t="str">
            <v>SIREN(SPEAKER),, 110VAC, CL.1 DIV.2, NEMA-4X</v>
          </cell>
          <cell r="C492">
            <v>16</v>
          </cell>
          <cell r="D492" t="str">
            <v>SET</v>
          </cell>
          <cell r="E492">
            <v>40000</v>
          </cell>
          <cell r="F492">
            <v>640000</v>
          </cell>
          <cell r="H492">
            <v>0</v>
          </cell>
          <cell r="I492">
            <v>5</v>
          </cell>
          <cell r="J492">
            <v>80</v>
          </cell>
          <cell r="K492">
            <v>40000</v>
          </cell>
          <cell r="L492">
            <v>640000</v>
          </cell>
          <cell r="M492">
            <v>0</v>
          </cell>
          <cell r="N492">
            <v>0</v>
          </cell>
          <cell r="O492">
            <v>1400</v>
          </cell>
          <cell r="P492">
            <v>22400</v>
          </cell>
        </row>
        <row r="493">
          <cell r="A493">
            <v>7</v>
          </cell>
          <cell r="B493" t="str">
            <v>VISUAL ALARM BECON, , 110VAC, CL.1 DIV.2, NEMA-4X</v>
          </cell>
          <cell r="C493">
            <v>16</v>
          </cell>
          <cell r="D493" t="str">
            <v>SET</v>
          </cell>
          <cell r="E493">
            <v>37000</v>
          </cell>
          <cell r="F493">
            <v>592000</v>
          </cell>
          <cell r="H493">
            <v>0</v>
          </cell>
          <cell r="I493">
            <v>5</v>
          </cell>
          <cell r="J493">
            <v>80</v>
          </cell>
          <cell r="K493">
            <v>37000</v>
          </cell>
          <cell r="L493">
            <v>592000</v>
          </cell>
          <cell r="M493">
            <v>0</v>
          </cell>
          <cell r="N493">
            <v>0</v>
          </cell>
          <cell r="O493">
            <v>1400</v>
          </cell>
          <cell r="P493">
            <v>22400</v>
          </cell>
        </row>
        <row r="494">
          <cell r="A494">
            <v>8</v>
          </cell>
          <cell r="B494" t="str">
            <v>UV/IR FLAME DETECTOR, CL.1 DIV.2, NEMA-4X</v>
          </cell>
          <cell r="C494">
            <v>4</v>
          </cell>
          <cell r="D494" t="str">
            <v>SET</v>
          </cell>
          <cell r="E494">
            <v>67000</v>
          </cell>
          <cell r="F494">
            <v>268000</v>
          </cell>
          <cell r="H494">
            <v>0</v>
          </cell>
          <cell r="I494">
            <v>8</v>
          </cell>
          <cell r="J494">
            <v>32</v>
          </cell>
          <cell r="K494">
            <v>67000</v>
          </cell>
          <cell r="L494">
            <v>268000</v>
          </cell>
          <cell r="M494">
            <v>0</v>
          </cell>
          <cell r="N494">
            <v>0</v>
          </cell>
          <cell r="O494">
            <v>2240</v>
          </cell>
          <cell r="P494">
            <v>8960</v>
          </cell>
        </row>
        <row r="495">
          <cell r="A495">
            <v>9</v>
          </cell>
          <cell r="B495" t="str">
            <v>LOW TEMPERATURE DETECTOR, 50FT LG., NEMA-4X</v>
          </cell>
          <cell r="C495">
            <v>4</v>
          </cell>
          <cell r="D495" t="str">
            <v>SET</v>
          </cell>
          <cell r="E495">
            <v>288000</v>
          </cell>
          <cell r="F495">
            <v>1152000</v>
          </cell>
          <cell r="H495">
            <v>0</v>
          </cell>
          <cell r="I495">
            <v>10</v>
          </cell>
          <cell r="J495">
            <v>40</v>
          </cell>
          <cell r="K495">
            <v>288000</v>
          </cell>
          <cell r="L495">
            <v>1152000</v>
          </cell>
          <cell r="M495">
            <v>0</v>
          </cell>
          <cell r="N495">
            <v>0</v>
          </cell>
          <cell r="O495">
            <v>2800</v>
          </cell>
          <cell r="P495">
            <v>11200</v>
          </cell>
        </row>
        <row r="496">
          <cell r="A496">
            <v>10</v>
          </cell>
          <cell r="B496" t="str">
            <v>COMBUSTIBLE GAS DETECTOR,  CATALYTIC TYPE</v>
          </cell>
          <cell r="C496">
            <v>60</v>
          </cell>
          <cell r="D496" t="str">
            <v>EST</v>
          </cell>
          <cell r="E496">
            <v>50000</v>
          </cell>
          <cell r="F496">
            <v>3000000</v>
          </cell>
          <cell r="H496">
            <v>0</v>
          </cell>
          <cell r="I496">
            <v>5</v>
          </cell>
          <cell r="J496">
            <v>300</v>
          </cell>
          <cell r="K496">
            <v>50000</v>
          </cell>
          <cell r="L496">
            <v>3000000</v>
          </cell>
          <cell r="M496">
            <v>0</v>
          </cell>
          <cell r="N496">
            <v>0</v>
          </cell>
          <cell r="O496">
            <v>1400</v>
          </cell>
          <cell r="P496">
            <v>84000</v>
          </cell>
        </row>
        <row r="497">
          <cell r="B497" t="str">
            <v>CL.1, DIV.2, W/ WEATHER HOUSING, FILTER, NEMA-4X</v>
          </cell>
          <cell r="F497">
            <v>0</v>
          </cell>
          <cell r="H497">
            <v>0</v>
          </cell>
          <cell r="J497">
            <v>0</v>
          </cell>
          <cell r="K497">
            <v>0</v>
          </cell>
          <cell r="L497">
            <v>0</v>
          </cell>
          <cell r="M497">
            <v>0</v>
          </cell>
          <cell r="N497">
            <v>0</v>
          </cell>
          <cell r="O497">
            <v>0</v>
          </cell>
          <cell r="P497">
            <v>0</v>
          </cell>
        </row>
        <row r="498">
          <cell r="A498">
            <v>11</v>
          </cell>
          <cell r="B498" t="str">
            <v>GAS DETECTOR TEST KIT FOR 60 DETECTORS &amp; GRAPHIC PANEL</v>
          </cell>
          <cell r="C498">
            <v>1</v>
          </cell>
          <cell r="D498" t="str">
            <v>SET</v>
          </cell>
          <cell r="E498">
            <v>350000</v>
          </cell>
          <cell r="F498">
            <v>350000</v>
          </cell>
          <cell r="H498">
            <v>0</v>
          </cell>
          <cell r="I498">
            <v>10</v>
          </cell>
          <cell r="J498">
            <v>10</v>
          </cell>
          <cell r="K498">
            <v>350000</v>
          </cell>
          <cell r="L498">
            <v>350000</v>
          </cell>
          <cell r="M498">
            <v>0</v>
          </cell>
          <cell r="N498">
            <v>0</v>
          </cell>
          <cell r="O498">
            <v>2800</v>
          </cell>
          <cell r="P498">
            <v>2800</v>
          </cell>
        </row>
        <row r="499">
          <cell r="A499">
            <v>12</v>
          </cell>
          <cell r="B499" t="str">
            <v>R.S.G. CONDUIT/W COUPLING 1"</v>
          </cell>
          <cell r="C499">
            <v>1600</v>
          </cell>
          <cell r="D499" t="str">
            <v>M</v>
          </cell>
          <cell r="E499">
            <v>49</v>
          </cell>
          <cell r="F499">
            <v>78400</v>
          </cell>
          <cell r="H499">
            <v>0</v>
          </cell>
          <cell r="I499">
            <v>0.54</v>
          </cell>
          <cell r="J499">
            <v>864</v>
          </cell>
          <cell r="K499">
            <v>49</v>
          </cell>
          <cell r="L499">
            <v>78400</v>
          </cell>
          <cell r="M499">
            <v>0</v>
          </cell>
          <cell r="N499">
            <v>0</v>
          </cell>
          <cell r="O499">
            <v>151</v>
          </cell>
          <cell r="P499">
            <v>241600</v>
          </cell>
        </row>
        <row r="500">
          <cell r="A500">
            <v>13</v>
          </cell>
          <cell r="B500" t="str">
            <v>R.S.G. CONDUIT/W COUPLING 2"</v>
          </cell>
          <cell r="C500">
            <v>2300</v>
          </cell>
          <cell r="D500" t="str">
            <v>M</v>
          </cell>
          <cell r="E500">
            <v>105</v>
          </cell>
          <cell r="F500">
            <v>241500</v>
          </cell>
          <cell r="H500">
            <v>0</v>
          </cell>
          <cell r="I500">
            <v>0.98</v>
          </cell>
          <cell r="J500">
            <v>2254</v>
          </cell>
          <cell r="K500">
            <v>105</v>
          </cell>
          <cell r="L500">
            <v>241500</v>
          </cell>
          <cell r="M500">
            <v>0</v>
          </cell>
          <cell r="N500">
            <v>0</v>
          </cell>
          <cell r="O500">
            <v>274</v>
          </cell>
          <cell r="P500">
            <v>630200</v>
          </cell>
        </row>
        <row r="501">
          <cell r="A501">
            <v>14</v>
          </cell>
          <cell r="B501" t="str">
            <v>FITTING FOR R.S.G. CONDUIT</v>
          </cell>
          <cell r="C501">
            <v>1</v>
          </cell>
          <cell r="D501" t="str">
            <v>LOT</v>
          </cell>
          <cell r="E501">
            <v>639800</v>
          </cell>
          <cell r="F501">
            <v>639800</v>
          </cell>
          <cell r="H501">
            <v>0</v>
          </cell>
          <cell r="I501">
            <v>935.4</v>
          </cell>
          <cell r="J501">
            <v>935</v>
          </cell>
          <cell r="K501">
            <v>639800</v>
          </cell>
          <cell r="L501">
            <v>639800</v>
          </cell>
          <cell r="M501">
            <v>0</v>
          </cell>
          <cell r="N501">
            <v>0</v>
          </cell>
          <cell r="O501">
            <v>261912</v>
          </cell>
          <cell r="P501">
            <v>261912</v>
          </cell>
        </row>
        <row r="502">
          <cell r="A502">
            <v>15</v>
          </cell>
          <cell r="B502" t="str">
            <v>600V控制電纜,銅導体,PVC絕緣,麥拉遮蔽(OVERALL),</v>
          </cell>
          <cell r="C502">
            <v>650</v>
          </cell>
          <cell r="D502" t="str">
            <v>M</v>
          </cell>
          <cell r="E502">
            <v>37</v>
          </cell>
          <cell r="F502">
            <v>24050</v>
          </cell>
          <cell r="H502">
            <v>0</v>
          </cell>
          <cell r="I502">
            <v>0.11700000000000001</v>
          </cell>
          <cell r="J502">
            <v>76</v>
          </cell>
          <cell r="K502">
            <v>37</v>
          </cell>
          <cell r="L502">
            <v>24050</v>
          </cell>
          <cell r="M502">
            <v>0</v>
          </cell>
          <cell r="N502">
            <v>0</v>
          </cell>
          <cell r="O502">
            <v>33</v>
          </cell>
          <cell r="P502">
            <v>21450</v>
          </cell>
        </row>
        <row r="503">
          <cell r="B503" t="str">
            <v>PVC黑色被覆 7C-2SQ.MM</v>
          </cell>
          <cell r="F503">
            <v>0</v>
          </cell>
          <cell r="H503">
            <v>0</v>
          </cell>
          <cell r="J503">
            <v>0</v>
          </cell>
          <cell r="K503">
            <v>0</v>
          </cell>
          <cell r="L503">
            <v>0</v>
          </cell>
          <cell r="M503">
            <v>0</v>
          </cell>
          <cell r="N503">
            <v>0</v>
          </cell>
          <cell r="O503">
            <v>0</v>
          </cell>
          <cell r="P503">
            <v>0</v>
          </cell>
        </row>
        <row r="504">
          <cell r="A504">
            <v>16</v>
          </cell>
          <cell r="B504" t="str">
            <v>600V控制電纜,銅導体,PVC絕緣,麥拉遮蔽(OVERALL),</v>
          </cell>
          <cell r="C504">
            <v>1500</v>
          </cell>
          <cell r="D504" t="str">
            <v>M</v>
          </cell>
          <cell r="E504">
            <v>41</v>
          </cell>
          <cell r="F504">
            <v>61500</v>
          </cell>
          <cell r="H504">
            <v>0</v>
          </cell>
          <cell r="I504">
            <v>0.13300000000000001</v>
          </cell>
          <cell r="J504">
            <v>200</v>
          </cell>
          <cell r="K504">
            <v>41</v>
          </cell>
          <cell r="L504">
            <v>61500</v>
          </cell>
          <cell r="M504">
            <v>0</v>
          </cell>
          <cell r="N504">
            <v>0</v>
          </cell>
          <cell r="O504">
            <v>37</v>
          </cell>
          <cell r="P504">
            <v>55500</v>
          </cell>
        </row>
        <row r="505">
          <cell r="B505" t="str">
            <v>PVC黑色被覆 9C-2SQ.MM</v>
          </cell>
          <cell r="F505">
            <v>0</v>
          </cell>
          <cell r="H505">
            <v>0</v>
          </cell>
          <cell r="J505">
            <v>0</v>
          </cell>
          <cell r="K505">
            <v>0</v>
          </cell>
          <cell r="L505">
            <v>0</v>
          </cell>
          <cell r="M505">
            <v>0</v>
          </cell>
          <cell r="N505">
            <v>0</v>
          </cell>
          <cell r="O505">
            <v>0</v>
          </cell>
          <cell r="P505">
            <v>0</v>
          </cell>
        </row>
        <row r="506">
          <cell r="A506">
            <v>17</v>
          </cell>
          <cell r="B506" t="str">
            <v>600V控制電纜,銅導体,PVC絕緣,麥拉遮蔽(OVERALL),</v>
          </cell>
          <cell r="C506">
            <v>2600</v>
          </cell>
          <cell r="D506" t="str">
            <v>M</v>
          </cell>
          <cell r="E506">
            <v>53</v>
          </cell>
          <cell r="F506">
            <v>137800</v>
          </cell>
          <cell r="H506">
            <v>0</v>
          </cell>
          <cell r="I506">
            <v>0.153</v>
          </cell>
          <cell r="J506">
            <v>398</v>
          </cell>
          <cell r="K506">
            <v>53</v>
          </cell>
          <cell r="L506">
            <v>137800</v>
          </cell>
          <cell r="M506">
            <v>0</v>
          </cell>
          <cell r="N506">
            <v>0</v>
          </cell>
          <cell r="O506">
            <v>43</v>
          </cell>
          <cell r="P506">
            <v>111800</v>
          </cell>
        </row>
        <row r="507">
          <cell r="B507" t="str">
            <v>PVC黑色被覆 12C-2SQ.MM</v>
          </cell>
          <cell r="F507">
            <v>0</v>
          </cell>
          <cell r="H507">
            <v>0</v>
          </cell>
          <cell r="J507">
            <v>0</v>
          </cell>
          <cell r="K507">
            <v>0</v>
          </cell>
          <cell r="L507">
            <v>0</v>
          </cell>
          <cell r="M507">
            <v>0</v>
          </cell>
          <cell r="N507">
            <v>0</v>
          </cell>
          <cell r="O507">
            <v>0</v>
          </cell>
          <cell r="P507">
            <v>0</v>
          </cell>
        </row>
        <row r="508">
          <cell r="A508">
            <v>18</v>
          </cell>
          <cell r="B508" t="str">
            <v>600V控制電纜,銅導体,PVC絕緣,麥拉遮蔽(OVERALL),</v>
          </cell>
          <cell r="C508">
            <v>10000</v>
          </cell>
          <cell r="D508" t="str">
            <v>M</v>
          </cell>
          <cell r="E508">
            <v>44</v>
          </cell>
          <cell r="F508">
            <v>440000</v>
          </cell>
          <cell r="H508">
            <v>0</v>
          </cell>
          <cell r="I508">
            <v>0.13500000000000001</v>
          </cell>
          <cell r="J508">
            <v>1350</v>
          </cell>
          <cell r="K508">
            <v>44</v>
          </cell>
          <cell r="L508">
            <v>440000</v>
          </cell>
          <cell r="M508">
            <v>0</v>
          </cell>
          <cell r="N508">
            <v>0</v>
          </cell>
          <cell r="O508">
            <v>38</v>
          </cell>
          <cell r="P508">
            <v>380000</v>
          </cell>
        </row>
        <row r="509">
          <cell r="B509" t="str">
            <v>PVC黑色被覆 7C-3.5SQ.MM</v>
          </cell>
          <cell r="F509">
            <v>0</v>
          </cell>
          <cell r="H509">
            <v>0</v>
          </cell>
          <cell r="J509">
            <v>0</v>
          </cell>
          <cell r="K509">
            <v>0</v>
          </cell>
          <cell r="L509">
            <v>0</v>
          </cell>
          <cell r="M509">
            <v>0</v>
          </cell>
          <cell r="N509">
            <v>0</v>
          </cell>
          <cell r="O509">
            <v>0</v>
          </cell>
          <cell r="P509">
            <v>0</v>
          </cell>
        </row>
        <row r="510">
          <cell r="A510">
            <v>19</v>
          </cell>
          <cell r="B510" t="str">
            <v>600V控制電纜,銅導体,PVC絕緣,麥拉遮蔽(OVERALL),</v>
          </cell>
          <cell r="C510">
            <v>3000</v>
          </cell>
          <cell r="D510" t="str">
            <v>M</v>
          </cell>
          <cell r="E510">
            <v>76</v>
          </cell>
          <cell r="F510">
            <v>228000</v>
          </cell>
          <cell r="H510">
            <v>0</v>
          </cell>
          <cell r="I510">
            <v>0.193</v>
          </cell>
          <cell r="J510">
            <v>579</v>
          </cell>
          <cell r="K510">
            <v>76</v>
          </cell>
          <cell r="L510">
            <v>228000</v>
          </cell>
          <cell r="M510">
            <v>0</v>
          </cell>
          <cell r="N510">
            <v>0</v>
          </cell>
          <cell r="O510">
            <v>54</v>
          </cell>
          <cell r="P510">
            <v>162000</v>
          </cell>
        </row>
        <row r="511">
          <cell r="B511" t="str">
            <v>PVC黑色被覆 19C-2SQ.MM</v>
          </cell>
          <cell r="F511">
            <v>0</v>
          </cell>
          <cell r="H511">
            <v>0</v>
          </cell>
          <cell r="J511">
            <v>0</v>
          </cell>
          <cell r="K511">
            <v>0</v>
          </cell>
          <cell r="L511">
            <v>0</v>
          </cell>
          <cell r="M511">
            <v>0</v>
          </cell>
          <cell r="N511">
            <v>0</v>
          </cell>
          <cell r="O511">
            <v>0</v>
          </cell>
          <cell r="P511">
            <v>0</v>
          </cell>
        </row>
        <row r="512">
          <cell r="A512">
            <v>20</v>
          </cell>
          <cell r="B512" t="str">
            <v>600V控制電纜,銅導体,PVC絕緣,麥拉遮蔽(OVERALL),</v>
          </cell>
          <cell r="C512">
            <v>14000</v>
          </cell>
          <cell r="D512" t="str">
            <v>M</v>
          </cell>
          <cell r="E512">
            <v>119</v>
          </cell>
          <cell r="F512">
            <v>1666000</v>
          </cell>
          <cell r="H512">
            <v>0</v>
          </cell>
          <cell r="I512">
            <v>0.23599999999999999</v>
          </cell>
          <cell r="J512">
            <v>3304</v>
          </cell>
          <cell r="K512">
            <v>119</v>
          </cell>
          <cell r="L512">
            <v>1666000</v>
          </cell>
          <cell r="M512">
            <v>0</v>
          </cell>
          <cell r="N512">
            <v>0</v>
          </cell>
          <cell r="O512">
            <v>66</v>
          </cell>
          <cell r="P512">
            <v>924000</v>
          </cell>
        </row>
        <row r="513">
          <cell r="B513" t="str">
            <v>PVC黑色被覆 30C-2SQ.MM</v>
          </cell>
          <cell r="F513">
            <v>0</v>
          </cell>
          <cell r="H513">
            <v>0</v>
          </cell>
          <cell r="J513">
            <v>0</v>
          </cell>
          <cell r="K513">
            <v>0</v>
          </cell>
          <cell r="L513">
            <v>0</v>
          </cell>
          <cell r="M513">
            <v>0</v>
          </cell>
          <cell r="N513">
            <v>0</v>
          </cell>
          <cell r="O513">
            <v>0</v>
          </cell>
          <cell r="P513">
            <v>0</v>
          </cell>
        </row>
        <row r="514">
          <cell r="A514">
            <v>21</v>
          </cell>
          <cell r="B514" t="str">
            <v>300V信號電纜,PVC絕緣,麥拉遮蔽(OVERALL &amp; INDIVID)PVC</v>
          </cell>
          <cell r="C514">
            <v>12000</v>
          </cell>
          <cell r="D514" t="str">
            <v>M</v>
          </cell>
          <cell r="E514">
            <v>17</v>
          </cell>
          <cell r="F514">
            <v>204000</v>
          </cell>
          <cell r="H514">
            <v>0</v>
          </cell>
          <cell r="I514">
            <v>6.4000000000000001E-2</v>
          </cell>
          <cell r="J514">
            <v>768</v>
          </cell>
          <cell r="K514">
            <v>17</v>
          </cell>
          <cell r="L514">
            <v>204000</v>
          </cell>
          <cell r="M514">
            <v>0</v>
          </cell>
          <cell r="N514">
            <v>0</v>
          </cell>
          <cell r="O514">
            <v>18</v>
          </cell>
          <cell r="P514">
            <v>216000</v>
          </cell>
        </row>
        <row r="515">
          <cell r="B515" t="str">
            <v>黑色被覆  1TxAWG#16</v>
          </cell>
          <cell r="F515">
            <v>0</v>
          </cell>
          <cell r="H515">
            <v>0</v>
          </cell>
          <cell r="J515">
            <v>0</v>
          </cell>
          <cell r="K515">
            <v>0</v>
          </cell>
          <cell r="L515">
            <v>0</v>
          </cell>
          <cell r="M515">
            <v>0</v>
          </cell>
          <cell r="N515">
            <v>0</v>
          </cell>
          <cell r="O515">
            <v>0</v>
          </cell>
          <cell r="P515">
            <v>0</v>
          </cell>
        </row>
        <row r="516">
          <cell r="A516">
            <v>22</v>
          </cell>
          <cell r="B516" t="str">
            <v>300V信號電纜,PVC絕緣,麥拉遮蔽(OVERALL &amp; INDIVID)PVC</v>
          </cell>
          <cell r="C516">
            <v>3500</v>
          </cell>
          <cell r="D516" t="str">
            <v>M</v>
          </cell>
          <cell r="E516">
            <v>227</v>
          </cell>
          <cell r="F516">
            <v>794500</v>
          </cell>
          <cell r="H516">
            <v>0</v>
          </cell>
          <cell r="I516">
            <v>0.25</v>
          </cell>
          <cell r="J516">
            <v>875</v>
          </cell>
          <cell r="K516">
            <v>227</v>
          </cell>
          <cell r="L516">
            <v>794500</v>
          </cell>
          <cell r="M516">
            <v>0</v>
          </cell>
          <cell r="N516">
            <v>0</v>
          </cell>
          <cell r="O516">
            <v>70</v>
          </cell>
          <cell r="P516">
            <v>245000</v>
          </cell>
        </row>
        <row r="517">
          <cell r="B517" t="str">
            <v>黑色被覆  12TxAWG#14</v>
          </cell>
          <cell r="F517">
            <v>0</v>
          </cell>
          <cell r="H517">
            <v>0</v>
          </cell>
          <cell r="J517">
            <v>0</v>
          </cell>
          <cell r="K517">
            <v>0</v>
          </cell>
          <cell r="L517">
            <v>0</v>
          </cell>
          <cell r="M517">
            <v>0</v>
          </cell>
          <cell r="N517">
            <v>0</v>
          </cell>
          <cell r="O517">
            <v>0</v>
          </cell>
          <cell r="P517">
            <v>0</v>
          </cell>
        </row>
        <row r="518">
          <cell r="A518">
            <v>23</v>
          </cell>
          <cell r="B518" t="str">
            <v>300V信號電纜,PVC絕緣,麥拉遮蔽(OVERALL &amp; INDIVID)PVC</v>
          </cell>
          <cell r="C518">
            <v>350</v>
          </cell>
          <cell r="D518" t="str">
            <v>M</v>
          </cell>
          <cell r="E518">
            <v>471</v>
          </cell>
          <cell r="F518">
            <v>164850</v>
          </cell>
          <cell r="H518">
            <v>0</v>
          </cell>
          <cell r="I518">
            <v>0.4</v>
          </cell>
          <cell r="J518">
            <v>140</v>
          </cell>
          <cell r="K518">
            <v>471</v>
          </cell>
          <cell r="L518">
            <v>164850</v>
          </cell>
          <cell r="M518">
            <v>0</v>
          </cell>
          <cell r="N518">
            <v>0</v>
          </cell>
          <cell r="O518">
            <v>112</v>
          </cell>
          <cell r="P518">
            <v>39200</v>
          </cell>
        </row>
        <row r="519">
          <cell r="B519" t="str">
            <v>黑色被覆 24TxAWG#14</v>
          </cell>
          <cell r="F519">
            <v>0</v>
          </cell>
          <cell r="H519">
            <v>0</v>
          </cell>
          <cell r="J519">
            <v>0</v>
          </cell>
          <cell r="K519">
            <v>0</v>
          </cell>
          <cell r="L519">
            <v>0</v>
          </cell>
          <cell r="M519">
            <v>0</v>
          </cell>
          <cell r="N519">
            <v>0</v>
          </cell>
          <cell r="O519">
            <v>0</v>
          </cell>
          <cell r="P519">
            <v>0</v>
          </cell>
        </row>
        <row r="520">
          <cell r="A520">
            <v>24</v>
          </cell>
          <cell r="B520" t="str">
            <v>HOT DIPPED GALV, STEEL CHANNEL 100X50X5X7.5</v>
          </cell>
          <cell r="C520">
            <v>50</v>
          </cell>
          <cell r="D520" t="str">
            <v>M</v>
          </cell>
          <cell r="E520">
            <v>200</v>
          </cell>
          <cell r="F520">
            <v>10000</v>
          </cell>
          <cell r="H520">
            <v>0</v>
          </cell>
          <cell r="I520">
            <v>1.5</v>
          </cell>
          <cell r="J520">
            <v>75</v>
          </cell>
          <cell r="K520">
            <v>200</v>
          </cell>
          <cell r="L520">
            <v>10000</v>
          </cell>
          <cell r="M520">
            <v>0</v>
          </cell>
          <cell r="N520">
            <v>0</v>
          </cell>
          <cell r="O520">
            <v>420</v>
          </cell>
          <cell r="P520">
            <v>21000</v>
          </cell>
        </row>
        <row r="521">
          <cell r="A521">
            <v>25</v>
          </cell>
          <cell r="B521" t="str">
            <v>HOT DIPPED GALV, U- CHANNEL 41X41</v>
          </cell>
          <cell r="C521">
            <v>335</v>
          </cell>
          <cell r="D521" t="str">
            <v>M</v>
          </cell>
          <cell r="E521">
            <v>82</v>
          </cell>
          <cell r="F521">
            <v>27470</v>
          </cell>
          <cell r="H521">
            <v>0</v>
          </cell>
          <cell r="I521">
            <v>0.40699999999999997</v>
          </cell>
          <cell r="J521">
            <v>136</v>
          </cell>
          <cell r="K521">
            <v>82</v>
          </cell>
          <cell r="L521">
            <v>27470</v>
          </cell>
          <cell r="M521">
            <v>0</v>
          </cell>
          <cell r="N521">
            <v>0</v>
          </cell>
          <cell r="O521">
            <v>114</v>
          </cell>
          <cell r="P521">
            <v>38190</v>
          </cell>
        </row>
        <row r="522">
          <cell r="A522">
            <v>26</v>
          </cell>
          <cell r="B522" t="str">
            <v>FLEXIBLE CONDUIT 1"</v>
          </cell>
          <cell r="C522">
            <v>40</v>
          </cell>
          <cell r="D522" t="str">
            <v>M</v>
          </cell>
          <cell r="E522">
            <v>252</v>
          </cell>
          <cell r="F522">
            <v>10080</v>
          </cell>
          <cell r="H522">
            <v>0</v>
          </cell>
          <cell r="I522">
            <v>0.64</v>
          </cell>
          <cell r="J522">
            <v>26</v>
          </cell>
          <cell r="K522">
            <v>252</v>
          </cell>
          <cell r="L522">
            <v>10080</v>
          </cell>
          <cell r="M522">
            <v>0</v>
          </cell>
          <cell r="N522">
            <v>0</v>
          </cell>
          <cell r="O522">
            <v>179</v>
          </cell>
          <cell r="P522">
            <v>7160</v>
          </cell>
        </row>
        <row r="523">
          <cell r="A523">
            <v>27</v>
          </cell>
          <cell r="B523" t="str">
            <v>HOT DIPPED GALV. STEEL PLATE 1829X6401X3t</v>
          </cell>
          <cell r="C523">
            <v>2</v>
          </cell>
          <cell r="D523" t="str">
            <v>PCS</v>
          </cell>
          <cell r="E523">
            <v>1000</v>
          </cell>
          <cell r="F523">
            <v>2000</v>
          </cell>
          <cell r="H523">
            <v>0</v>
          </cell>
          <cell r="I523">
            <v>10</v>
          </cell>
          <cell r="J523">
            <v>20</v>
          </cell>
          <cell r="K523">
            <v>1000</v>
          </cell>
          <cell r="L523">
            <v>2000</v>
          </cell>
          <cell r="M523">
            <v>0</v>
          </cell>
          <cell r="N523">
            <v>0</v>
          </cell>
          <cell r="O523">
            <v>2800</v>
          </cell>
          <cell r="P523">
            <v>5600</v>
          </cell>
        </row>
        <row r="524">
          <cell r="A524">
            <v>28</v>
          </cell>
          <cell r="B524" t="str">
            <v>1/4圓(半徑30公分)低溫偵測器之補償器遮蔽板SS316製</v>
          </cell>
          <cell r="C524">
            <v>4</v>
          </cell>
          <cell r="D524" t="str">
            <v>PCS</v>
          </cell>
          <cell r="E524">
            <v>3000</v>
          </cell>
          <cell r="F524">
            <v>12000</v>
          </cell>
          <cell r="H524">
            <v>0</v>
          </cell>
          <cell r="I524">
            <v>4</v>
          </cell>
          <cell r="J524">
            <v>16</v>
          </cell>
          <cell r="K524">
            <v>3000</v>
          </cell>
          <cell r="L524">
            <v>12000</v>
          </cell>
          <cell r="M524">
            <v>0</v>
          </cell>
          <cell r="N524">
            <v>0</v>
          </cell>
          <cell r="O524">
            <v>1120</v>
          </cell>
          <cell r="P524">
            <v>4480</v>
          </cell>
        </row>
        <row r="525">
          <cell r="A525">
            <v>29</v>
          </cell>
          <cell r="B525" t="str">
            <v>接線箱,附端子板20P,FRP外殼,屋外防水型</v>
          </cell>
          <cell r="C525">
            <v>5</v>
          </cell>
          <cell r="D525" t="str">
            <v>SET</v>
          </cell>
          <cell r="E525">
            <v>3500</v>
          </cell>
          <cell r="F525">
            <v>17500</v>
          </cell>
          <cell r="H525">
            <v>0</v>
          </cell>
          <cell r="I525">
            <v>4</v>
          </cell>
          <cell r="J525">
            <v>20</v>
          </cell>
          <cell r="K525">
            <v>3500</v>
          </cell>
          <cell r="L525">
            <v>17500</v>
          </cell>
          <cell r="M525">
            <v>0</v>
          </cell>
          <cell r="N525">
            <v>0</v>
          </cell>
          <cell r="O525">
            <v>1120</v>
          </cell>
          <cell r="P525">
            <v>5600</v>
          </cell>
        </row>
        <row r="526">
          <cell r="A526">
            <v>30</v>
          </cell>
          <cell r="B526" t="str">
            <v>接線箱,附端子板50P,FRP外殼,屋外防水型</v>
          </cell>
          <cell r="C526">
            <v>4</v>
          </cell>
          <cell r="D526" t="str">
            <v>SET</v>
          </cell>
          <cell r="E526">
            <v>5500</v>
          </cell>
          <cell r="F526">
            <v>22000</v>
          </cell>
          <cell r="H526">
            <v>0</v>
          </cell>
          <cell r="I526">
            <v>8</v>
          </cell>
          <cell r="J526">
            <v>32</v>
          </cell>
          <cell r="K526">
            <v>5500</v>
          </cell>
          <cell r="L526">
            <v>22000</v>
          </cell>
          <cell r="M526">
            <v>0</v>
          </cell>
          <cell r="N526">
            <v>0</v>
          </cell>
          <cell r="O526">
            <v>2240</v>
          </cell>
          <cell r="P526">
            <v>8960</v>
          </cell>
        </row>
        <row r="527">
          <cell r="A527">
            <v>31</v>
          </cell>
          <cell r="B527" t="str">
            <v>接線箱,附端子板100P,FRP外殼,屋外防水型</v>
          </cell>
          <cell r="C527">
            <v>1</v>
          </cell>
          <cell r="D527" t="str">
            <v>SET</v>
          </cell>
          <cell r="E527">
            <v>9000</v>
          </cell>
          <cell r="F527">
            <v>9000</v>
          </cell>
          <cell r="H527">
            <v>0</v>
          </cell>
          <cell r="I527">
            <v>12</v>
          </cell>
          <cell r="J527">
            <v>12</v>
          </cell>
          <cell r="K527">
            <v>9000</v>
          </cell>
          <cell r="L527">
            <v>9000</v>
          </cell>
          <cell r="M527">
            <v>0</v>
          </cell>
          <cell r="N527">
            <v>0</v>
          </cell>
          <cell r="O527">
            <v>3360</v>
          </cell>
          <cell r="P527">
            <v>3360</v>
          </cell>
        </row>
        <row r="528">
          <cell r="A528">
            <v>32</v>
          </cell>
          <cell r="B528" t="str">
            <v>HOT DIPPED GALV, STEEL CHANNEL 100X50X5X7.5X2.4高</v>
          </cell>
          <cell r="C528">
            <v>26</v>
          </cell>
          <cell r="D528" t="str">
            <v>SET</v>
          </cell>
          <cell r="E528">
            <v>2400</v>
          </cell>
          <cell r="F528">
            <v>62400</v>
          </cell>
          <cell r="H528">
            <v>0</v>
          </cell>
          <cell r="I528">
            <v>3</v>
          </cell>
          <cell r="J528">
            <v>78</v>
          </cell>
          <cell r="K528">
            <v>2400</v>
          </cell>
          <cell r="L528">
            <v>62400</v>
          </cell>
          <cell r="M528">
            <v>0</v>
          </cell>
          <cell r="N528">
            <v>0</v>
          </cell>
          <cell r="O528">
            <v>840</v>
          </cell>
          <cell r="P528">
            <v>21840</v>
          </cell>
        </row>
        <row r="529">
          <cell r="B529" t="str">
            <v>附基礎</v>
          </cell>
          <cell r="F529">
            <v>0</v>
          </cell>
          <cell r="H529">
            <v>0</v>
          </cell>
          <cell r="J529">
            <v>0</v>
          </cell>
          <cell r="K529">
            <v>0</v>
          </cell>
          <cell r="L529">
            <v>0</v>
          </cell>
          <cell r="M529">
            <v>0</v>
          </cell>
          <cell r="N529">
            <v>0</v>
          </cell>
          <cell r="O529">
            <v>0</v>
          </cell>
          <cell r="P529">
            <v>0</v>
          </cell>
        </row>
        <row r="530">
          <cell r="A530">
            <v>33</v>
          </cell>
          <cell r="B530" t="str">
            <v>DITTO, BUT STEEL CHANNEL 為3.6M高</v>
          </cell>
          <cell r="C530">
            <v>13</v>
          </cell>
          <cell r="D530" t="str">
            <v>SET</v>
          </cell>
          <cell r="E530">
            <v>3600</v>
          </cell>
          <cell r="F530">
            <v>46800</v>
          </cell>
          <cell r="H530">
            <v>0</v>
          </cell>
          <cell r="I530">
            <v>4</v>
          </cell>
          <cell r="J530">
            <v>52</v>
          </cell>
          <cell r="K530">
            <v>3600</v>
          </cell>
          <cell r="L530">
            <v>46800</v>
          </cell>
          <cell r="M530">
            <v>0</v>
          </cell>
          <cell r="N530">
            <v>0</v>
          </cell>
          <cell r="O530">
            <v>1120</v>
          </cell>
          <cell r="P530">
            <v>14560</v>
          </cell>
        </row>
        <row r="531">
          <cell r="A531">
            <v>34</v>
          </cell>
          <cell r="B531" t="str">
            <v>DITTO, BUT STEEL CHANNEL 為1.95M高</v>
          </cell>
          <cell r="C531">
            <v>3</v>
          </cell>
          <cell r="D531" t="str">
            <v>SET</v>
          </cell>
          <cell r="E531">
            <v>2000</v>
          </cell>
          <cell r="F531">
            <v>6000</v>
          </cell>
          <cell r="H531">
            <v>0</v>
          </cell>
          <cell r="I531">
            <v>3</v>
          </cell>
          <cell r="J531">
            <v>9</v>
          </cell>
          <cell r="K531">
            <v>2000</v>
          </cell>
          <cell r="L531">
            <v>6000</v>
          </cell>
          <cell r="M531">
            <v>0</v>
          </cell>
          <cell r="N531">
            <v>0</v>
          </cell>
          <cell r="O531">
            <v>840</v>
          </cell>
          <cell r="P531">
            <v>2520</v>
          </cell>
        </row>
        <row r="532">
          <cell r="A532">
            <v>35</v>
          </cell>
          <cell r="B532" t="str">
            <v xml:space="preserve">MISCELLANEOUS </v>
          </cell>
          <cell r="C532">
            <v>1</v>
          </cell>
          <cell r="D532" t="str">
            <v>LOT</v>
          </cell>
          <cell r="E532">
            <v>743902.5</v>
          </cell>
          <cell r="F532">
            <v>743903</v>
          </cell>
          <cell r="H532">
            <v>0</v>
          </cell>
          <cell r="I532">
            <v>646.55000000000007</v>
          </cell>
          <cell r="J532">
            <v>647</v>
          </cell>
          <cell r="K532">
            <v>743903</v>
          </cell>
          <cell r="L532">
            <v>743903</v>
          </cell>
          <cell r="M532">
            <v>0</v>
          </cell>
          <cell r="N532">
            <v>0</v>
          </cell>
          <cell r="O532">
            <v>181034</v>
          </cell>
          <cell r="P532">
            <v>181034</v>
          </cell>
        </row>
        <row r="533">
          <cell r="B533" t="str">
            <v>SUB-TOTAL : (I)</v>
          </cell>
          <cell r="F533">
            <v>15621953</v>
          </cell>
          <cell r="H533">
            <v>0</v>
          </cell>
          <cell r="J533">
            <v>13628</v>
          </cell>
          <cell r="K533">
            <v>0</v>
          </cell>
          <cell r="L533">
            <v>15621953</v>
          </cell>
          <cell r="M533">
            <v>0</v>
          </cell>
          <cell r="N533">
            <v>0</v>
          </cell>
          <cell r="O533">
            <v>0</v>
          </cell>
          <cell r="P533">
            <v>3816326</v>
          </cell>
        </row>
        <row r="536">
          <cell r="A536" t="str">
            <v>J.</v>
          </cell>
          <cell r="B536" t="str">
            <v>U/G CONDUIT BANK</v>
          </cell>
          <cell r="F536">
            <v>0</v>
          </cell>
          <cell r="H536">
            <v>0</v>
          </cell>
          <cell r="J536">
            <v>0</v>
          </cell>
          <cell r="K536">
            <v>0</v>
          </cell>
          <cell r="L536">
            <v>0</v>
          </cell>
          <cell r="M536">
            <v>0</v>
          </cell>
          <cell r="N536">
            <v>0</v>
          </cell>
          <cell r="O536">
            <v>0</v>
          </cell>
          <cell r="P536">
            <v>0</v>
          </cell>
        </row>
        <row r="538">
          <cell r="A538" t="str">
            <v>J.1</v>
          </cell>
          <cell r="B538" t="str">
            <v>U/G CONDUIT BANK FOR TEL., P/P, CCTV, APS</v>
          </cell>
          <cell r="F538">
            <v>0</v>
          </cell>
          <cell r="H538">
            <v>0</v>
          </cell>
          <cell r="J538">
            <v>0</v>
          </cell>
          <cell r="K538">
            <v>0</v>
          </cell>
          <cell r="L538">
            <v>0</v>
          </cell>
          <cell r="M538">
            <v>0</v>
          </cell>
          <cell r="N538">
            <v>0</v>
          </cell>
          <cell r="O538">
            <v>0</v>
          </cell>
          <cell r="P538">
            <v>0</v>
          </cell>
        </row>
        <row r="539">
          <cell r="A539" t="str">
            <v>J.1.1</v>
          </cell>
          <cell r="B539" t="str">
            <v xml:space="preserve"> PVC CONDUIT, THICK WALL, CNS1302 SCH. B , 1"</v>
          </cell>
          <cell r="C539">
            <v>800</v>
          </cell>
          <cell r="D539" t="str">
            <v>M</v>
          </cell>
          <cell r="E539">
            <v>16</v>
          </cell>
          <cell r="F539">
            <v>12800</v>
          </cell>
          <cell r="H539">
            <v>0</v>
          </cell>
          <cell r="I539">
            <v>0.22</v>
          </cell>
          <cell r="J539">
            <v>176</v>
          </cell>
          <cell r="K539">
            <v>16</v>
          </cell>
          <cell r="L539">
            <v>12800</v>
          </cell>
          <cell r="M539">
            <v>0</v>
          </cell>
          <cell r="N539">
            <v>0</v>
          </cell>
          <cell r="O539">
            <v>62</v>
          </cell>
          <cell r="P539">
            <v>49600</v>
          </cell>
        </row>
        <row r="540">
          <cell r="A540" t="str">
            <v>J.1.2</v>
          </cell>
          <cell r="B540" t="str">
            <v xml:space="preserve"> PVC CONDUIT, THICK WALL, CNS1302 SCH. B , 2"</v>
          </cell>
          <cell r="C540">
            <v>22000</v>
          </cell>
          <cell r="D540" t="str">
            <v>M</v>
          </cell>
          <cell r="E540">
            <v>38</v>
          </cell>
          <cell r="F540">
            <v>836000</v>
          </cell>
          <cell r="H540">
            <v>0</v>
          </cell>
          <cell r="I540">
            <v>0.3</v>
          </cell>
          <cell r="J540">
            <v>6600</v>
          </cell>
          <cell r="K540">
            <v>38</v>
          </cell>
          <cell r="L540">
            <v>836000</v>
          </cell>
          <cell r="M540">
            <v>0</v>
          </cell>
          <cell r="N540">
            <v>0</v>
          </cell>
          <cell r="O540">
            <v>84</v>
          </cell>
          <cell r="P540">
            <v>1848000</v>
          </cell>
        </row>
        <row r="541">
          <cell r="A541" t="str">
            <v>J.1.3</v>
          </cell>
          <cell r="B541" t="str">
            <v xml:space="preserve"> PVC CONDUIT, THICK WALL, CNS1302 SCH. B , 4"</v>
          </cell>
          <cell r="C541">
            <v>16500</v>
          </cell>
          <cell r="D541" t="str">
            <v>M</v>
          </cell>
          <cell r="E541">
            <v>128</v>
          </cell>
          <cell r="F541">
            <v>2112000</v>
          </cell>
          <cell r="H541">
            <v>0</v>
          </cell>
          <cell r="I541">
            <v>0.43</v>
          </cell>
          <cell r="J541">
            <v>7095</v>
          </cell>
          <cell r="K541">
            <v>128</v>
          </cell>
          <cell r="L541">
            <v>2112000</v>
          </cell>
          <cell r="M541">
            <v>0</v>
          </cell>
          <cell r="N541">
            <v>0</v>
          </cell>
          <cell r="O541">
            <v>120</v>
          </cell>
          <cell r="P541">
            <v>1980000</v>
          </cell>
        </row>
        <row r="542">
          <cell r="A542" t="str">
            <v>J.1.4</v>
          </cell>
          <cell r="B542" t="str">
            <v xml:space="preserve"> PVC CONDUIT, THICK WALL, CNS1302 SCH. B , 6"</v>
          </cell>
          <cell r="C542">
            <v>8000</v>
          </cell>
          <cell r="D542" t="str">
            <v>M</v>
          </cell>
          <cell r="E542">
            <v>242</v>
          </cell>
          <cell r="F542">
            <v>1936000</v>
          </cell>
          <cell r="H542">
            <v>0</v>
          </cell>
          <cell r="I542">
            <v>0.68</v>
          </cell>
          <cell r="J542">
            <v>5440</v>
          </cell>
          <cell r="K542">
            <v>242</v>
          </cell>
          <cell r="L542">
            <v>1936000</v>
          </cell>
          <cell r="M542">
            <v>0</v>
          </cell>
          <cell r="N542">
            <v>0</v>
          </cell>
          <cell r="O542">
            <v>190</v>
          </cell>
          <cell r="P542">
            <v>1520000</v>
          </cell>
        </row>
        <row r="543">
          <cell r="A543" t="str">
            <v>J.1.5</v>
          </cell>
          <cell r="B543" t="str">
            <v xml:space="preserve"> EXCAVATION</v>
          </cell>
          <cell r="C543">
            <v>7000</v>
          </cell>
          <cell r="D543" t="str">
            <v>M3</v>
          </cell>
          <cell r="E543" t="str">
            <v>M+L</v>
          </cell>
          <cell r="F543" t="str">
            <v>M+L</v>
          </cell>
          <cell r="H543">
            <v>0</v>
          </cell>
          <cell r="J543">
            <v>0</v>
          </cell>
          <cell r="K543" t="str">
            <v>M+L</v>
          </cell>
          <cell r="L543" t="str">
            <v>M+L</v>
          </cell>
          <cell r="M543">
            <v>0</v>
          </cell>
          <cell r="N543">
            <v>0</v>
          </cell>
          <cell r="O543">
            <v>60</v>
          </cell>
          <cell r="P543">
            <v>420000</v>
          </cell>
        </row>
        <row r="544">
          <cell r="A544" t="str">
            <v>J.1.6</v>
          </cell>
          <cell r="B544" t="str">
            <v xml:space="preserve"> BACKFILL</v>
          </cell>
          <cell r="C544">
            <v>5100</v>
          </cell>
          <cell r="D544" t="str">
            <v>M3</v>
          </cell>
          <cell r="E544" t="str">
            <v>M+L</v>
          </cell>
          <cell r="F544" t="str">
            <v>M+L</v>
          </cell>
          <cell r="H544">
            <v>0</v>
          </cell>
          <cell r="J544">
            <v>0</v>
          </cell>
          <cell r="K544" t="str">
            <v>M+L</v>
          </cell>
          <cell r="L544" t="str">
            <v>M+L</v>
          </cell>
          <cell r="M544">
            <v>0</v>
          </cell>
          <cell r="N544">
            <v>0</v>
          </cell>
          <cell r="O544">
            <v>100</v>
          </cell>
          <cell r="P544">
            <v>510000</v>
          </cell>
        </row>
        <row r="545">
          <cell r="A545" t="str">
            <v>J.1.7</v>
          </cell>
          <cell r="B545" t="str">
            <v xml:space="preserve"> CONCRETE FOR DUCT BANK 2000 PSI</v>
          </cell>
          <cell r="C545">
            <v>1900</v>
          </cell>
          <cell r="D545" t="str">
            <v>M3</v>
          </cell>
          <cell r="E545" t="str">
            <v>M+L</v>
          </cell>
          <cell r="F545" t="str">
            <v>M+L</v>
          </cell>
          <cell r="H545">
            <v>0</v>
          </cell>
          <cell r="J545">
            <v>0</v>
          </cell>
          <cell r="K545" t="str">
            <v>M+L</v>
          </cell>
          <cell r="L545" t="str">
            <v>M+L</v>
          </cell>
          <cell r="M545">
            <v>0</v>
          </cell>
          <cell r="N545">
            <v>0</v>
          </cell>
          <cell r="O545">
            <v>1700</v>
          </cell>
          <cell r="P545">
            <v>3230000</v>
          </cell>
        </row>
        <row r="546">
          <cell r="A546" t="str">
            <v>J.1.8</v>
          </cell>
          <cell r="B546" t="str">
            <v xml:space="preserve"> RED COLORED OXIDE</v>
          </cell>
          <cell r="C546">
            <v>17100</v>
          </cell>
          <cell r="D546" t="str">
            <v>KG</v>
          </cell>
          <cell r="E546" t="str">
            <v>M+L</v>
          </cell>
          <cell r="F546" t="str">
            <v>M+L</v>
          </cell>
          <cell r="H546">
            <v>0</v>
          </cell>
          <cell r="J546">
            <v>0</v>
          </cell>
          <cell r="K546" t="str">
            <v>M+L</v>
          </cell>
          <cell r="L546" t="str">
            <v>M+L</v>
          </cell>
          <cell r="M546">
            <v>0</v>
          </cell>
          <cell r="N546">
            <v>0</v>
          </cell>
          <cell r="O546">
            <v>60</v>
          </cell>
          <cell r="P546">
            <v>1026000</v>
          </cell>
        </row>
        <row r="547">
          <cell r="A547" t="str">
            <v>J.1.9</v>
          </cell>
          <cell r="B547" t="str">
            <v xml:space="preserve"> DISPOSAL</v>
          </cell>
          <cell r="C547">
            <v>1900</v>
          </cell>
          <cell r="D547" t="str">
            <v>M3</v>
          </cell>
          <cell r="E547" t="str">
            <v>M+L</v>
          </cell>
          <cell r="F547" t="str">
            <v>M+L</v>
          </cell>
          <cell r="H547">
            <v>0</v>
          </cell>
          <cell r="J547">
            <v>0</v>
          </cell>
          <cell r="K547" t="str">
            <v>M+L</v>
          </cell>
          <cell r="L547" t="str">
            <v>M+L</v>
          </cell>
          <cell r="M547">
            <v>0</v>
          </cell>
          <cell r="N547">
            <v>0</v>
          </cell>
          <cell r="O547">
            <v>220</v>
          </cell>
          <cell r="P547">
            <v>418000</v>
          </cell>
        </row>
        <row r="548">
          <cell r="A548" t="str">
            <v>J.1.10</v>
          </cell>
          <cell r="B548" t="str">
            <v xml:space="preserve"> FORMWORK</v>
          </cell>
          <cell r="C548">
            <v>5200</v>
          </cell>
          <cell r="D548" t="str">
            <v>M2</v>
          </cell>
          <cell r="E548" t="str">
            <v>M+L</v>
          </cell>
          <cell r="F548" t="str">
            <v>M+L</v>
          </cell>
          <cell r="H548">
            <v>0</v>
          </cell>
          <cell r="J548">
            <v>0</v>
          </cell>
          <cell r="K548" t="str">
            <v>M+L</v>
          </cell>
          <cell r="L548" t="str">
            <v>M+L</v>
          </cell>
          <cell r="M548">
            <v>0</v>
          </cell>
          <cell r="N548">
            <v>0</v>
          </cell>
          <cell r="O548">
            <v>360</v>
          </cell>
          <cell r="P548">
            <v>1872000</v>
          </cell>
        </row>
        <row r="549">
          <cell r="A549" t="str">
            <v>J.1.11</v>
          </cell>
          <cell r="B549" t="str">
            <v xml:space="preserve"> RE-BAR</v>
          </cell>
          <cell r="C549">
            <v>36500</v>
          </cell>
          <cell r="D549" t="str">
            <v>KG</v>
          </cell>
          <cell r="E549" t="str">
            <v>M+L</v>
          </cell>
          <cell r="F549" t="str">
            <v>M+L</v>
          </cell>
          <cell r="H549">
            <v>0</v>
          </cell>
          <cell r="J549">
            <v>0</v>
          </cell>
          <cell r="K549" t="str">
            <v>M+L</v>
          </cell>
          <cell r="L549" t="str">
            <v>M+L</v>
          </cell>
          <cell r="M549">
            <v>0</v>
          </cell>
          <cell r="N549">
            <v>0</v>
          </cell>
          <cell r="O549">
            <v>16</v>
          </cell>
          <cell r="P549">
            <v>584000</v>
          </cell>
        </row>
        <row r="550">
          <cell r="A550" t="str">
            <v>J.1.12</v>
          </cell>
          <cell r="B550" t="str">
            <v xml:space="preserve"> MAN-HOLE, 2,000 L x 2,000 W x 2,000 D</v>
          </cell>
          <cell r="C550">
            <v>24</v>
          </cell>
          <cell r="D550" t="str">
            <v>SET</v>
          </cell>
          <cell r="E550" t="str">
            <v>M+L</v>
          </cell>
          <cell r="F550" t="str">
            <v>M+L</v>
          </cell>
          <cell r="H550">
            <v>0</v>
          </cell>
          <cell r="J550">
            <v>0</v>
          </cell>
          <cell r="K550" t="str">
            <v>M+L</v>
          </cell>
          <cell r="L550" t="str">
            <v>M+L</v>
          </cell>
          <cell r="M550">
            <v>0</v>
          </cell>
          <cell r="N550">
            <v>0</v>
          </cell>
          <cell r="O550">
            <v>65000</v>
          </cell>
          <cell r="P550">
            <v>1560000</v>
          </cell>
        </row>
        <row r="551">
          <cell r="A551" t="str">
            <v>J.1.13</v>
          </cell>
          <cell r="B551" t="str">
            <v xml:space="preserve"> MAN-HOLE, 1,500 L x 1,500 W x 2,000 D</v>
          </cell>
          <cell r="C551">
            <v>0</v>
          </cell>
          <cell r="D551" t="str">
            <v>SET</v>
          </cell>
          <cell r="E551" t="str">
            <v>M+L</v>
          </cell>
          <cell r="F551" t="str">
            <v>M+L</v>
          </cell>
          <cell r="H551">
            <v>0</v>
          </cell>
          <cell r="J551">
            <v>0</v>
          </cell>
          <cell r="K551" t="str">
            <v>M+L</v>
          </cell>
          <cell r="L551" t="str">
            <v>M+L</v>
          </cell>
          <cell r="M551">
            <v>0</v>
          </cell>
          <cell r="N551">
            <v>0</v>
          </cell>
          <cell r="O551">
            <v>52000</v>
          </cell>
          <cell r="P551">
            <v>0</v>
          </cell>
        </row>
        <row r="552">
          <cell r="A552" t="str">
            <v>J.1.14</v>
          </cell>
          <cell r="B552" t="str">
            <v xml:space="preserve"> COMPOND FOR WATER SEALING(IN MH.)</v>
          </cell>
          <cell r="C552">
            <v>2500</v>
          </cell>
          <cell r="D552" t="str">
            <v>KG</v>
          </cell>
          <cell r="E552" t="str">
            <v>M+L</v>
          </cell>
          <cell r="F552" t="str">
            <v>M+L</v>
          </cell>
          <cell r="H552">
            <v>0</v>
          </cell>
          <cell r="J552">
            <v>0</v>
          </cell>
          <cell r="K552" t="str">
            <v>M+L</v>
          </cell>
          <cell r="L552" t="str">
            <v>M+L</v>
          </cell>
          <cell r="M552">
            <v>0</v>
          </cell>
          <cell r="N552">
            <v>0</v>
          </cell>
          <cell r="O552">
            <v>200</v>
          </cell>
          <cell r="P552">
            <v>500000</v>
          </cell>
        </row>
        <row r="553">
          <cell r="B553" t="str">
            <v>SUB-TOTAL : (J.1)</v>
          </cell>
          <cell r="F553">
            <v>4896800</v>
          </cell>
          <cell r="J553">
            <v>19311</v>
          </cell>
          <cell r="L553">
            <v>4896800</v>
          </cell>
          <cell r="P553">
            <v>15517600</v>
          </cell>
        </row>
        <row r="555">
          <cell r="A555" t="str">
            <v>J.2</v>
          </cell>
          <cell r="B555" t="str">
            <v>U/G CONDUIT BANK FOR TEL., P/P, CCTV, APS</v>
          </cell>
          <cell r="F555">
            <v>0</v>
          </cell>
          <cell r="H555">
            <v>0</v>
          </cell>
          <cell r="J555">
            <v>0</v>
          </cell>
          <cell r="K555">
            <v>0</v>
          </cell>
          <cell r="L555">
            <v>0</v>
          </cell>
          <cell r="M555">
            <v>0</v>
          </cell>
          <cell r="N555">
            <v>0</v>
          </cell>
          <cell r="O555">
            <v>0</v>
          </cell>
          <cell r="P555">
            <v>0</v>
          </cell>
        </row>
        <row r="556">
          <cell r="A556" t="str">
            <v>J.2.1</v>
          </cell>
          <cell r="B556" t="str">
            <v xml:space="preserve"> PVC CONDUIT, THICK WALL, CNS1302 SCH. B , 1"</v>
          </cell>
          <cell r="C556">
            <v>1000</v>
          </cell>
          <cell r="D556" t="str">
            <v>M</v>
          </cell>
          <cell r="E556">
            <v>16</v>
          </cell>
          <cell r="F556">
            <v>16000</v>
          </cell>
          <cell r="H556">
            <v>0</v>
          </cell>
          <cell r="I556">
            <v>0.22</v>
          </cell>
          <cell r="J556">
            <v>220</v>
          </cell>
          <cell r="K556">
            <v>16</v>
          </cell>
          <cell r="L556">
            <v>16000</v>
          </cell>
          <cell r="M556">
            <v>0</v>
          </cell>
          <cell r="N556">
            <v>0</v>
          </cell>
          <cell r="O556">
            <v>62</v>
          </cell>
          <cell r="P556">
            <v>62000</v>
          </cell>
        </row>
        <row r="557">
          <cell r="A557" t="str">
            <v>J.2.2</v>
          </cell>
          <cell r="B557" t="str">
            <v xml:space="preserve"> PVC CONDUIT, THICK WALL, CNS1302 SCH. B , 2"</v>
          </cell>
          <cell r="C557">
            <v>26000</v>
          </cell>
          <cell r="D557" t="str">
            <v>M</v>
          </cell>
          <cell r="E557">
            <v>38</v>
          </cell>
          <cell r="F557">
            <v>988000</v>
          </cell>
          <cell r="H557">
            <v>0</v>
          </cell>
          <cell r="I557">
            <v>0.3</v>
          </cell>
          <cell r="J557">
            <v>7800</v>
          </cell>
          <cell r="K557">
            <v>38</v>
          </cell>
          <cell r="L557">
            <v>988000</v>
          </cell>
          <cell r="M557">
            <v>0</v>
          </cell>
          <cell r="N557">
            <v>0</v>
          </cell>
          <cell r="O557">
            <v>84</v>
          </cell>
          <cell r="P557">
            <v>2184000</v>
          </cell>
        </row>
        <row r="558">
          <cell r="A558" t="str">
            <v>J.2.3</v>
          </cell>
          <cell r="B558" t="str">
            <v xml:space="preserve"> EXCAVATION</v>
          </cell>
          <cell r="C558">
            <v>3500</v>
          </cell>
          <cell r="D558" t="str">
            <v>M3</v>
          </cell>
          <cell r="E558" t="str">
            <v>M+L</v>
          </cell>
          <cell r="F558" t="str">
            <v>M+L</v>
          </cell>
          <cell r="H558">
            <v>0</v>
          </cell>
          <cell r="J558">
            <v>0</v>
          </cell>
          <cell r="K558" t="str">
            <v>M+L</v>
          </cell>
          <cell r="L558" t="str">
            <v>M+L</v>
          </cell>
          <cell r="M558">
            <v>0</v>
          </cell>
          <cell r="N558">
            <v>0</v>
          </cell>
          <cell r="O558">
            <v>60</v>
          </cell>
          <cell r="P558">
            <v>210000</v>
          </cell>
        </row>
        <row r="559">
          <cell r="A559" t="str">
            <v>J.2.4</v>
          </cell>
          <cell r="B559" t="str">
            <v xml:space="preserve"> BACKFILL</v>
          </cell>
          <cell r="C559">
            <v>2550</v>
          </cell>
          <cell r="D559" t="str">
            <v>M3</v>
          </cell>
          <cell r="E559" t="str">
            <v>M+L</v>
          </cell>
          <cell r="F559" t="str">
            <v>M+L</v>
          </cell>
          <cell r="H559">
            <v>0</v>
          </cell>
          <cell r="J559">
            <v>0</v>
          </cell>
          <cell r="K559" t="str">
            <v>M+L</v>
          </cell>
          <cell r="L559" t="str">
            <v>M+L</v>
          </cell>
          <cell r="M559">
            <v>0</v>
          </cell>
          <cell r="N559">
            <v>0</v>
          </cell>
          <cell r="O559">
            <v>100</v>
          </cell>
          <cell r="P559">
            <v>255000</v>
          </cell>
        </row>
        <row r="560">
          <cell r="A560" t="str">
            <v>J.2.5</v>
          </cell>
          <cell r="B560" t="str">
            <v xml:space="preserve"> CONCRETE FOR DUCT BANK 2000 PSI</v>
          </cell>
          <cell r="C560">
            <v>950</v>
          </cell>
          <cell r="D560" t="str">
            <v>M3</v>
          </cell>
          <cell r="E560" t="str">
            <v>M+L</v>
          </cell>
          <cell r="F560" t="str">
            <v>M+L</v>
          </cell>
          <cell r="H560">
            <v>0</v>
          </cell>
          <cell r="J560">
            <v>0</v>
          </cell>
          <cell r="K560" t="str">
            <v>M+L</v>
          </cell>
          <cell r="L560" t="str">
            <v>M+L</v>
          </cell>
          <cell r="M560">
            <v>0</v>
          </cell>
          <cell r="N560">
            <v>0</v>
          </cell>
          <cell r="O560">
            <v>1700</v>
          </cell>
          <cell r="P560">
            <v>1615000</v>
          </cell>
        </row>
        <row r="561">
          <cell r="A561" t="str">
            <v>J.2.6</v>
          </cell>
          <cell r="B561" t="str">
            <v xml:space="preserve"> RED COLORED OXIDE</v>
          </cell>
          <cell r="C561">
            <v>8550</v>
          </cell>
          <cell r="D561" t="str">
            <v>KG</v>
          </cell>
          <cell r="E561" t="str">
            <v>M+L</v>
          </cell>
          <cell r="F561" t="str">
            <v>M+L</v>
          </cell>
          <cell r="H561">
            <v>0</v>
          </cell>
          <cell r="J561">
            <v>0</v>
          </cell>
          <cell r="K561" t="str">
            <v>M+L</v>
          </cell>
          <cell r="L561" t="str">
            <v>M+L</v>
          </cell>
          <cell r="M561">
            <v>0</v>
          </cell>
          <cell r="N561">
            <v>0</v>
          </cell>
          <cell r="O561">
            <v>60</v>
          </cell>
          <cell r="P561">
            <v>513000</v>
          </cell>
        </row>
        <row r="562">
          <cell r="A562" t="str">
            <v>J.2.7</v>
          </cell>
          <cell r="B562" t="str">
            <v xml:space="preserve"> DISPOSAL</v>
          </cell>
          <cell r="C562">
            <v>950</v>
          </cell>
          <cell r="D562" t="str">
            <v>M3</v>
          </cell>
          <cell r="E562" t="str">
            <v>M+L</v>
          </cell>
          <cell r="F562" t="str">
            <v>M+L</v>
          </cell>
          <cell r="H562">
            <v>0</v>
          </cell>
          <cell r="J562">
            <v>0</v>
          </cell>
          <cell r="K562" t="str">
            <v>M+L</v>
          </cell>
          <cell r="L562" t="str">
            <v>M+L</v>
          </cell>
          <cell r="M562">
            <v>0</v>
          </cell>
          <cell r="N562">
            <v>0</v>
          </cell>
          <cell r="O562">
            <v>220</v>
          </cell>
          <cell r="P562">
            <v>209000</v>
          </cell>
        </row>
        <row r="563">
          <cell r="A563" t="str">
            <v>J.2.8</v>
          </cell>
          <cell r="B563" t="str">
            <v xml:space="preserve"> FORMWORK</v>
          </cell>
          <cell r="C563">
            <v>2000</v>
          </cell>
          <cell r="D563" t="str">
            <v>M2</v>
          </cell>
          <cell r="E563" t="str">
            <v>M+L</v>
          </cell>
          <cell r="F563" t="str">
            <v>M+L</v>
          </cell>
          <cell r="H563">
            <v>0</v>
          </cell>
          <cell r="J563">
            <v>0</v>
          </cell>
          <cell r="K563" t="str">
            <v>M+L</v>
          </cell>
          <cell r="L563" t="str">
            <v>M+L</v>
          </cell>
          <cell r="M563">
            <v>0</v>
          </cell>
          <cell r="N563">
            <v>0</v>
          </cell>
          <cell r="O563">
            <v>360</v>
          </cell>
          <cell r="P563">
            <v>720000</v>
          </cell>
        </row>
        <row r="564">
          <cell r="A564" t="str">
            <v>J.2.9</v>
          </cell>
          <cell r="B564" t="str">
            <v xml:space="preserve"> RE-BAR</v>
          </cell>
          <cell r="C564">
            <v>18250</v>
          </cell>
          <cell r="D564" t="str">
            <v>KG</v>
          </cell>
          <cell r="E564" t="str">
            <v>M+L</v>
          </cell>
          <cell r="F564" t="str">
            <v>M+L</v>
          </cell>
          <cell r="H564">
            <v>0</v>
          </cell>
          <cell r="J564">
            <v>0</v>
          </cell>
          <cell r="K564" t="str">
            <v>M+L</v>
          </cell>
          <cell r="L564" t="str">
            <v>M+L</v>
          </cell>
          <cell r="M564">
            <v>0</v>
          </cell>
          <cell r="N564">
            <v>0</v>
          </cell>
          <cell r="O564">
            <v>16</v>
          </cell>
          <cell r="P564">
            <v>292000</v>
          </cell>
        </row>
        <row r="565">
          <cell r="A565" t="str">
            <v>J.2.10</v>
          </cell>
          <cell r="B565" t="str">
            <v xml:space="preserve"> MAN-HOLE, (與儀控共用)</v>
          </cell>
          <cell r="C565">
            <v>0</v>
          </cell>
          <cell r="D565" t="str">
            <v>SET</v>
          </cell>
          <cell r="P565">
            <v>0</v>
          </cell>
        </row>
        <row r="566">
          <cell r="A566" t="str">
            <v>J.2.11</v>
          </cell>
          <cell r="B566" t="str">
            <v xml:space="preserve"> HAND HOLE, 1200Lx1000Wx1200D</v>
          </cell>
          <cell r="C566">
            <v>7</v>
          </cell>
          <cell r="D566" t="str">
            <v>SET</v>
          </cell>
          <cell r="E566" t="str">
            <v>M+L</v>
          </cell>
          <cell r="F566" t="str">
            <v>M+L</v>
          </cell>
          <cell r="H566">
            <v>0</v>
          </cell>
          <cell r="J566">
            <v>0</v>
          </cell>
          <cell r="K566" t="str">
            <v>M+L</v>
          </cell>
          <cell r="L566" t="str">
            <v>M+L</v>
          </cell>
          <cell r="M566">
            <v>0</v>
          </cell>
          <cell r="N566">
            <v>0</v>
          </cell>
          <cell r="O566">
            <v>18000</v>
          </cell>
          <cell r="P566">
            <v>126000</v>
          </cell>
        </row>
        <row r="567">
          <cell r="A567" t="str">
            <v>J.2.12</v>
          </cell>
          <cell r="B567" t="str">
            <v xml:space="preserve"> COMPOND FOR WATER SEALING(IN MH.)</v>
          </cell>
          <cell r="C567">
            <v>1250</v>
          </cell>
          <cell r="D567" t="str">
            <v>KG</v>
          </cell>
          <cell r="E567" t="str">
            <v>M+L</v>
          </cell>
          <cell r="F567" t="str">
            <v>M+L</v>
          </cell>
          <cell r="H567">
            <v>0</v>
          </cell>
          <cell r="J567">
            <v>0</v>
          </cell>
          <cell r="K567" t="str">
            <v>M+L</v>
          </cell>
          <cell r="L567" t="str">
            <v>M+L</v>
          </cell>
          <cell r="M567">
            <v>0</v>
          </cell>
          <cell r="N567">
            <v>0</v>
          </cell>
          <cell r="O567">
            <v>200</v>
          </cell>
          <cell r="P567">
            <v>250000</v>
          </cell>
        </row>
        <row r="568">
          <cell r="B568" t="str">
            <v>SUB-TOTAL : (J.2)</v>
          </cell>
          <cell r="F568">
            <v>1004000</v>
          </cell>
          <cell r="J568">
            <v>8020</v>
          </cell>
          <cell r="L568">
            <v>1004000</v>
          </cell>
          <cell r="P568">
            <v>6436000</v>
          </cell>
        </row>
        <row r="569">
          <cell r="F569">
            <v>0</v>
          </cell>
          <cell r="H569">
            <v>0</v>
          </cell>
          <cell r="J569">
            <v>0</v>
          </cell>
          <cell r="K569">
            <v>0</v>
          </cell>
          <cell r="L569">
            <v>0</v>
          </cell>
          <cell r="M569">
            <v>0</v>
          </cell>
          <cell r="N569">
            <v>0</v>
          </cell>
          <cell r="O569">
            <v>0</v>
          </cell>
          <cell r="P569">
            <v>0</v>
          </cell>
        </row>
        <row r="570">
          <cell r="B570" t="str">
            <v>SUB-TOTAL : (J)</v>
          </cell>
          <cell r="F570">
            <v>5900800</v>
          </cell>
          <cell r="H570">
            <v>0</v>
          </cell>
          <cell r="J570">
            <v>27331</v>
          </cell>
          <cell r="K570">
            <v>0</v>
          </cell>
          <cell r="L570">
            <v>5900800</v>
          </cell>
          <cell r="M570">
            <v>0</v>
          </cell>
          <cell r="N570">
            <v>0</v>
          </cell>
          <cell r="O570">
            <v>0</v>
          </cell>
          <cell r="P570">
            <v>21953600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BLE"/>
      <sheetName val="MTO REV.0"/>
      <sheetName val="VENDOR-QUOTES"/>
      <sheetName val="SUM REV.0"/>
      <sheetName val="SUM-BQ"/>
      <sheetName val="BUILDING ELE."/>
      <sheetName val="PAINTING"/>
      <sheetName val="CATHODIC PROTECTION"/>
      <sheetName val="PAGE-PARTY"/>
      <sheetName val="CCTV"/>
      <sheetName val="WEATHER PROOF LTG. &amp; ROD LTG."/>
      <sheetName val="PVC CONDUIT"/>
      <sheetName val="BOX"/>
      <sheetName val="CABLE TRAY"/>
      <sheetName val="TERMINAL KIT"/>
      <sheetName val="EXP-PROOF EQUIPMENT"/>
      <sheetName val="COVE-PAGE"/>
      <sheetName val="Hoan thanh"/>
      <sheetName val="Khoach"/>
      <sheetName val="hoan th 15"/>
      <sheetName val="Khoach 15"/>
      <sheetName val="HT 22"/>
      <sheetName val="KH 22"/>
      <sheetName val="KH29"/>
      <sheetName val="KH T8"/>
      <sheetName val="T11"/>
      <sheetName val="T10"/>
      <sheetName val="T8"/>
      <sheetName val="T7"/>
      <sheetName val="Kh48"/>
      <sheetName val="Ht 48"/>
      <sheetName val="Ht128"/>
      <sheetName val="ht12"/>
      <sheetName val="Kh 12"/>
      <sheetName val="ht 20-10"/>
      <sheetName val="ht 24-11"/>
      <sheetName val="kh20-1"/>
      <sheetName val="Ht 20-1"/>
      <sheetName val="KH 12-1"/>
      <sheetName val="HT 12-1"/>
      <sheetName val="KH 5-1"/>
      <sheetName val="HT 5-1"/>
      <sheetName val="Kh29-12"/>
      <sheetName val="Ht29-12"/>
      <sheetName val="KH22-12"/>
      <sheetName val="Ht 22-12"/>
      <sheetName val="KH15-12"/>
      <sheetName val="Ht 15-12"/>
      <sheetName val="kh 7-12"/>
      <sheetName val="ht 7-12"/>
      <sheetName val="kh 30-11"/>
      <sheetName val="ht 30-11"/>
      <sheetName val="kh24-11"/>
      <sheetName val="kh 17-11"/>
      <sheetName val="ht 17-11"/>
      <sheetName val="kh 10-11"/>
      <sheetName val="ht 10-11"/>
      <sheetName val="kh 2-11"/>
      <sheetName val="ht 02-11"/>
      <sheetName val="kh 27-10"/>
      <sheetName val="ht 27-10"/>
      <sheetName val="kh28-10"/>
      <sheetName val="Kh 6-10"/>
      <sheetName val="06-10"/>
      <sheetName val="29-9"/>
      <sheetName val="22-9"/>
      <sheetName val="16-9"/>
      <sheetName val="8-9"/>
      <sheetName val="1-9"/>
      <sheetName val="26-8"/>
      <sheetName val="n198"/>
      <sheetName val="kh128"/>
      <sheetName val="HT29"/>
      <sheetName val="XL4Poppy"/>
      <sheetName val="THUTHAU99"/>
      <sheetName val="THUTHAU6T_2000"/>
      <sheetName val="THUTHAU_QuyIII_2000"/>
      <sheetName val="Yaly"/>
      <sheetName val="THUTHAU_Nam_2000"/>
      <sheetName val="Soconnop_nam2000"/>
      <sheetName val="THUTHAU_Nam 2000"/>
      <sheetName val="B chinh 6 thang nam 2001"/>
      <sheetName val="B chinh Q3  nam 2001 "/>
      <sheetName val="SD1"/>
      <sheetName val="SD2"/>
      <sheetName val="SD4"/>
      <sheetName val="SD6"/>
      <sheetName val="SD7"/>
      <sheetName val="SD8"/>
      <sheetName val="SD9"/>
      <sheetName val="SD10"/>
      <sheetName val="SD12"/>
      <sheetName val="SD12 (2)"/>
      <sheetName val="Tv"/>
      <sheetName val="Bang ke cac CT"/>
      <sheetName val="000"/>
      <sheetName val="XX0"/>
      <sheetName val="XXX"/>
      <sheetName val="Dong Dau"/>
      <sheetName val="Sau dong"/>
      <sheetName val="Ma xa"/>
      <sheetName val="Me tri"/>
      <sheetName val="My dinh"/>
      <sheetName val="Tong cong"/>
      <sheetName val="Sheet4"/>
      <sheetName val="Sheet5"/>
      <sheetName val="moma o 7+9"/>
      <sheetName val="Sheet2"/>
      <sheetName val="Sheet3"/>
      <sheetName val="Tong San luong"/>
      <sheetName val="TQT"/>
      <sheetName val="Tong Quyettoan"/>
      <sheetName val="Quyettoan 2001"/>
      <sheetName val="TT tam ung"/>
      <sheetName val="QT thue 2001"/>
      <sheetName val="P bo CPC 2001"/>
      <sheetName val="PB KHTS 2001"/>
      <sheetName val="Dieuchinh thueVAT"/>
      <sheetName val="Gia VL"/>
      <sheetName val="Bang gia ca may"/>
      <sheetName val="Bang luong CB"/>
      <sheetName val="Bang P.tich CT"/>
      <sheetName val="D.toan chi tiet"/>
      <sheetName val="Bang TH Dtoan"/>
      <sheetName val="XXXXXXXX"/>
      <sheetName val="Do K"/>
      <sheetName val="G hop"/>
      <sheetName val="DCTC"/>
      <sheetName val="T hop"/>
      <sheetName val="Sheet1"/>
      <sheetName val="TPHcat"/>
      <sheetName val="TPH da"/>
      <sheetName val="Congty"/>
      <sheetName val="VPPN"/>
      <sheetName val="XN74"/>
      <sheetName val="XN54"/>
      <sheetName val="XN33"/>
      <sheetName val="NK96"/>
      <sheetName val="XL4Test5"/>
      <sheetName val="Bia"/>
      <sheetName val="TM"/>
      <sheetName val="TH"/>
      <sheetName val="CT"/>
      <sheetName val="CLVL"/>
      <sheetName val="CT Duong"/>
      <sheetName val="D.gia"/>
      <sheetName val="T.hop"/>
      <sheetName val="Khoan"/>
      <sheetName val="CtP.tro"/>
      <sheetName val="Nha moi"/>
      <sheetName val="NamBanThach"/>
      <sheetName val="KhoanDuong"/>
      <sheetName val="DeNghiDuong"/>
      <sheetName val="TT-BDH-B1"/>
      <sheetName val="TT-T.Tron So 2"/>
      <sheetName val="TT-Doi6-Dot-1"/>
      <sheetName val="ChietTinh"/>
      <sheetName val="Ct.Dam "/>
      <sheetName val="Ct.Duoi"/>
      <sheetName val="Ct.Tren"/>
      <sheetName val="CtVKdam"/>
      <sheetName val="asphal"/>
      <sheetName val="Gvua"/>
      <sheetName val="D.giaMay"/>
      <sheetName val="00000000"/>
      <sheetName val="10000000"/>
      <sheetName val="tong hop"/>
      <sheetName val="phan tich DG"/>
      <sheetName val="gia vat lieu"/>
      <sheetName val="gia xe may"/>
      <sheetName val="gia nhan cong"/>
      <sheetName val="CBR"/>
      <sheetName val="Quang Tri"/>
      <sheetName val="TTHue"/>
      <sheetName val="Da Nang"/>
      <sheetName val="Quang Nam"/>
      <sheetName val="Quang Ngai"/>
      <sheetName val="TH DH-QN"/>
      <sheetName val="KP HD"/>
      <sheetName val="DB HD"/>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km338+00-km338+100(2)"/>
      <sheetName val="km337+136-km337-350"/>
      <sheetName val="km346+600-km346+820 (2)"/>
      <sheetName val="km346+330-km346+600 (2)"/>
      <sheetName val="km346+00-km346+240 (2)"/>
      <sheetName val="km345+661-km345+000 (2)"/>
      <sheetName val="km345+661-km345+000"/>
      <sheetName val="km338+60-km338+130"/>
      <sheetName val="km338+176-km338+230"/>
      <sheetName val="km342+376.41- km342+520.29"/>
      <sheetName val="km338+439-km388+571.89"/>
      <sheetName val="km342+297.58-km342+376.41"/>
      <sheetName val="km338+571.89-km338+652"/>
      <sheetName val="km337+533.60-km338 (2)"/>
      <sheetName val="km341+275-km341+350"/>
      <sheetName val="km341+913-km341+963"/>
      <sheetName val="km341+1077 -km341+1177.61"/>
      <sheetName val="km341+612-341+682"/>
      <sheetName val="km345+400-km345+500 (3) (2)"/>
      <sheetName val="km345+400-km345+500 (6')"/>
      <sheetName val="km345+400-km345+500 (4)"/>
      <sheetName val="km345+400-km345+500 (9)"/>
      <sheetName val="km345+400-km345+500 (6)"/>
      <sheetName val="km342+520-km342+690 (2)"/>
      <sheetName val="km341.26-km341+200 (2)"/>
      <sheetName val="Duong cong vu hcm (2)"/>
      <sheetName val="Duong cong vu hcm (4)"/>
      <sheetName val="Duong cong vu hcm (5)"/>
      <sheetName val="Duong cong vu hcm (9)"/>
      <sheetName val="Duong cong vu hcm (4;) (2)"/>
      <sheetName val="Duong cong vu hcm (7)"/>
      <sheetName val="Duong cong vu hcm (8)"/>
      <sheetName val="Duong cong vu hcm (6)"/>
      <sheetName val="Duong cong vu hcm (3)"/>
      <sheetName val="Duong cong vu hcm (2;) (2)"/>
      <sheetName val="Duong cong vu hcm (9;) (2)"/>
      <sheetName val="Duong cong vu hcm (8;) (2)"/>
      <sheetName val="Duong cong vu hcm (7;) (2)"/>
      <sheetName val="Duong cong vu hcm (13;) (2)"/>
      <sheetName val="Duong cong vu hcm( Lmat;0) (2)"/>
      <sheetName val="Duong cong vu hcm( Lmat;1) (2)"/>
      <sheetName val="Duong cong vu hcm( Lmat;2)"/>
      <sheetName val="Duong cong vu hcm (10)"/>
      <sheetName val="Duong cong vu hcm (67)"/>
      <sheetName val="Duong cong vu hcm (11)"/>
      <sheetName val="Duong cong vu hcm (12)"/>
      <sheetName val="Duong cong vu hcm"/>
      <sheetName val="km345+400-km345+500 (2)"/>
      <sheetName val="km337+00-km337+34 (3)"/>
      <sheetName val="cong ty so 9 VINACONEX"/>
      <sheetName val="cong ty so 9 VINACONEX (2)"/>
      <sheetName val="ThietKe"/>
      <sheetName val="HoSoMT"/>
      <sheetName val="GiamSat"/>
      <sheetName val="ThamDinhTKKT"/>
      <sheetName val="ThamDinhDT"/>
      <sheetName val="QLDA"/>
      <sheetName val="TM (2)"/>
      <sheetName val="KPTH"/>
      <sheetName val="KPTH (2)"/>
      <sheetName val="Noi Suy"/>
      <sheetName val="Bia (2)"/>
      <sheetName val="Gia NC"/>
      <sheetName val="00000001"/>
      <sheetName val="00000002"/>
      <sheetName val="20000000"/>
      <sheetName val="30000000"/>
      <sheetName val="LUY KE LO Hang"/>
      <sheetName val="Ng - 01"/>
      <sheetName val="Ng- 02"/>
      <sheetName val="Ng-03"/>
      <sheetName val="Ng - 04"/>
      <sheetName val="Ng - 05"/>
      <sheetName val="Ng - 06"/>
      <sheetName val="Ng - 07"/>
      <sheetName val="Ng - 08"/>
      <sheetName val="Ng - 9"/>
      <sheetName val="Ng - 10"/>
      <sheetName val="NG - 11"/>
      <sheetName val="NG - 12"/>
      <sheetName val="NG - 13"/>
      <sheetName val="NG - 14"/>
      <sheetName val="NG -15"/>
      <sheetName val="NG - 16"/>
      <sheetName val="Sheet16"/>
      <sheetName val="Sheet15"/>
      <sheetName val="Sheet14"/>
      <sheetName val="Sheet13"/>
      <sheetName val="Sheet12"/>
      <sheetName val="Sheet11"/>
      <sheetName val="Sheet10"/>
      <sheetName val="Sheet9"/>
      <sheetName val="Sheet8"/>
      <sheetName val="Sheet7"/>
      <sheetName val="Sheet6"/>
      <sheetName val="CTY CAU THANH THUY"/>
      <sheetName val="VINACONEX 15 A"/>
      <sheetName val="NNGT-XMHM2"/>
      <sheetName val="NNGT-XMNS CTXDSO 6(6)"/>
      <sheetName val="892"/>
      <sheetName val="NNGT-XMNS (2)"/>
      <sheetName val="NNGT-XMNS (3)"/>
      <sheetName val="NNGT-XMNS (4)"/>
      <sheetName val="NNGT-XMNS (5)"/>
      <sheetName val="NNGT-XMBS (2)"/>
      <sheetName val="NNGT-XMHM"/>
      <sheetName val="da-1x2 ru muout Tong thuy"/>
      <sheetName val="cat nam dan (4)"/>
      <sheetName val="cat nam dan (5)"/>
      <sheetName val="cat nghia dan(3)"/>
      <sheetName val="TERMINA_x0000_ KIT"/>
      <sheetName val="du tru di BT,TV,BPhuoc1"/>
      <sheetName val="Ha Thanh"/>
      <sheetName val="KHNN"/>
      <sheetName val="DPRRtm"/>
      <sheetName val="MTO REV_0"/>
      <sheetName val="VAY"/>
      <sheetName val="Bom"/>
      <sheetName val="Chart1"/>
      <sheetName val="thang1"/>
      <sheetName val="Suachua"/>
      <sheetName val="PhanTienXuan"/>
      <sheetName val="Quy"/>
      <sheetName val="NguyenHuyen"/>
      <sheetName val="LeVanDung"/>
      <sheetName val="Co gioi- Nam Mu"/>
      <sheetName val="Co gioi -Na Hang"/>
      <sheetName val="PVNA"/>
      <sheetName val="ToDien"/>
      <sheetName val="Le Thanh Buong"/>
      <sheetName val="B ay"/>
      <sheetName val="S y"/>
      <sheetName val="Gian tiep"/>
      <sheetName val="Ky Thuat"/>
      <sheetName val="Tonghop"/>
      <sheetName val="TERMINA? KIT"/>
      <sheetName val="TK 1331"/>
      <sheetName val="BKe Von vay"/>
      <sheetName val="CP "/>
      <sheetName val="NK Chung"/>
      <sheetName val="So cai"/>
      <sheetName val="NK Thu -Chi"/>
      <sheetName val="SQTM"/>
      <sheetName val="DKCtu"/>
      <sheetName val="CtuGso"/>
      <sheetName val="BCTC"/>
      <sheetName val="Tdoi HD"/>
      <sheetName val="40000000"/>
      <sheetName val="50000000"/>
      <sheetName val="60000000"/>
      <sheetName val="DG"/>
      <sheetName val="BTH"/>
      <sheetName val="VLQI-2005"/>
      <sheetName val="00000003"/>
      <sheetName val="99Q3299(REV.0)"/>
      <sheetName val="KLHT"/>
      <sheetName val="gvl"/>
      <sheetName val="DSKH HN"/>
      <sheetName val="NKY "/>
      <sheetName val="DS-TT"/>
      <sheetName val=" HN NHAP"/>
      <sheetName val="KHO HN"/>
      <sheetName val="CNO "/>
      <sheetName val="Cham cong (5)"/>
      <sheetName val="BD52"/>
      <sheetName val="Coc 52"/>
      <sheetName val="BD225"/>
      <sheetName val="Coc 225"/>
      <sheetName val="[99Q3299(REV.0).xlsÝK253 AC"/>
      <sheetName val=""/>
      <sheetName val="LUONG1"/>
      <sheetName val="Khoan khau tru"/>
      <sheetName val="cac khoan nop"/>
      <sheetName val="Doan phi CD"/>
      <sheetName val="Tro giup CN"/>
      <sheetName val="QTOAN C.T"/>
      <sheetName val="B.PPL"/>
      <sheetName val="Hop don vi"/>
      <sheetName val="XIN T.TOAN CPC"/>
      <sheetName val="Luong ranh PL"/>
      <sheetName val="Luong noi TPL"/>
      <sheetName val="CAP PHAT LUONG"/>
      <sheetName val="Tien luong"/>
      <sheetName val="Phan tich"/>
      <sheetName val="Kinh phi"/>
      <sheetName val="Chenh lech"/>
      <sheetName val="TH phan dien"/>
      <sheetName val="Tong hop PXL"/>
      <sheetName val="Van chuyen"/>
      <sheetName val="TH toan bo"/>
      <sheetName val="KP phan dien"/>
      <sheetName val="Phan nuoc"/>
      <sheetName val="TH phan nuoc"/>
      <sheetName val="Kinh phi TDCD"/>
      <sheetName val="Phan tich TDCD"/>
      <sheetName val="Chen lech TDCD"/>
      <sheetName val="Tong hop TDCD"/>
      <sheetName val="Sheet17"/>
      <sheetName val="Sheet18"/>
      <sheetName val="Sheet19"/>
      <sheetName val="Sheet20"/>
      <sheetName val="Sheet21"/>
      <sheetName val="Sheet22"/>
      <sheetName val="Sheet23"/>
      <sheetName val="Sheet24"/>
      <sheetName val="Sheet25"/>
      <sheetName val="K243 K98"/>
      <sheetName val="_x000b_255"/>
      <sheetName val="TK331A"/>
      <sheetName val="TK131B"/>
      <sheetName val="TK131A"/>
      <sheetName val="TK 331c1"/>
      <sheetName val="TK331C"/>
      <sheetName val="CT331-2003"/>
      <sheetName val="CT 331"/>
      <sheetName val="CT131-2003"/>
      <sheetName val="CT 131"/>
      <sheetName val="TK331B"/>
      <sheetName val="Quang T2i"/>
      <sheetName val="Quang Ngaa"/>
      <sheetName val="DTCT"/>
      <sheetName val="PTVT"/>
      <sheetName val="THDT"/>
      <sheetName val="THVT"/>
      <sheetName val="THGT"/>
      <sheetName val="H-QN_x0000__x0000__x0000__x0000__x0000__x0000__x0000__x0000__x0000__x0000__x0000_줔Ư_x0000__x0004__x0000__x0000__x0000__x0000__x0000__x0000_圌Ư_x0000__x0000__x0000__x0000_"/>
      <sheetName val="DT"/>
      <sheetName val="CP"/>
      <sheetName val="BCT6"/>
      <sheetName val="ThanhcoSONTAY"/>
      <sheetName val="Thanhco tong hop"/>
      <sheetName val="Truong Ba Trai(xong)"/>
      <sheetName val="QL32Tranh ST"/>
      <sheetName val="NGUYEN VAN TROI Goi3"/>
      <sheetName val="Nut GT D.Anh Troi (xong)"/>
      <sheetName val="B.xung D.DanHoa-ThanhVan(xong)"/>
      <sheetName val="Cai tao ben Tro(xong)"/>
      <sheetName val="Dien Tien phong (Bx)"/>
      <sheetName val="Cong Tan My"/>
      <sheetName val="Tong hop(Chinh)"/>
      <sheetName val="De Ta Lo(Xong)"/>
      <sheetName val="Duong 79 - Goi 3 nt"/>
      <sheetName val="Duong 79-Goi 3 sap xep"/>
      <sheetName val="Duong79-Goi3BS2004"/>
      <sheetName val="Duong 79 - Goi 3"/>
      <sheetName val="Duong 79 - Goi 2 (2)"/>
      <sheetName val="Duong 79 - Goi 2"/>
      <sheetName val="Duong79-Goi 2-BS2004"/>
      <sheetName val="Duong NM Z 143"/>
      <sheetName val="Duong 88-VT (3)"/>
      <sheetName val="Duong 88-VT (2)"/>
      <sheetName val="The kho"/>
      <sheetName val="Duong 88-VT"/>
      <sheetName val="Duong Tanphu Daithanh"/>
      <sheetName val="Rang Duoi"/>
      <sheetName val="Duong 21A-DongMo"/>
      <sheetName val="Cau Ngoi Tom"/>
      <sheetName val="Tinhlo316 LAPHU-THANHSON"/>
      <sheetName val="Tinh lo 316 gd 2"/>
      <sheetName val="Tinh lo 316 QT (2)"/>
      <sheetName val="Tinh lo 316 QT"/>
      <sheetName val="Didan Hovan-Camdinh "/>
      <sheetName val="Tinh lo80 TTCT"/>
      <sheetName val="De bao Son Tay 03"/>
      <sheetName val="Tinh lo80 "/>
      <sheetName val="Suoi oi - Ao vua (2)"/>
      <sheetName val="Suoi oi - Ao vua"/>
      <sheetName val="TT HLTH - DHBP"/>
      <sheetName val="Duong Che - Hop Thinh"/>
      <sheetName val="Duong Pheo Che - HB"/>
      <sheetName val="Duong VQG Ba Vi-Goi1"/>
      <sheetName val="Ke TANDUC NX"/>
      <sheetName val="The kho ke tan duc"/>
      <sheetName val="Ke TANDUC "/>
      <sheetName val="Cau Bon (2)"/>
      <sheetName val="Cau Bon"/>
      <sheetName val="Duong Dainghia Sap xep"/>
      <sheetName val="Duong Dainghia-Antien Goi2"/>
      <sheetName val="The kho Dai nghia an tien (2)"/>
      <sheetName val="Duong Nguyen Van Troi - SX"/>
      <sheetName val="The kho Nguyen Van Troi"/>
      <sheetName val="Duong Nguyen Van Troi - GD2"/>
      <sheetName val="The kho Tuyen5"/>
      <sheetName val="Tuyen5 - Dung"/>
      <sheetName val="Tuyen5 - NX"/>
      <sheetName val="Kenh T10XS"/>
      <sheetName val="The khoKenh T10"/>
      <sheetName val="Kenh T10"/>
      <sheetName val="lan trai em"/>
      <sheetName val="lan trai tan hong"/>
      <sheetName val="lan trai chi"/>
      <sheetName val="Duong be tong The"/>
      <sheetName val="Duong be tong The goc"/>
      <sheetName val="The xi mang"/>
      <sheetName val="The cat den"/>
      <sheetName val="The cat vang"/>
      <sheetName val="The soi"/>
      <sheetName val="The Gach"/>
      <sheetName val="The Thep"/>
      <sheetName val="The Nhua duong"/>
      <sheetName val="The Go"/>
      <sheetName val="The dat"/>
      <sheetName val="The Giay dau"/>
      <sheetName val="The cay tre"/>
      <sheetName val="The cui"/>
      <sheetName val="The Day thep"/>
      <sheetName val="The Son"/>
      <sheetName val="The Dinh"/>
      <sheetName val="The Bot da"/>
      <sheetName val="Duong be tong Chung tu (2)"/>
      <sheetName val="Duong be tong Chung tu"/>
      <sheetName val="Duong be tong"/>
      <sheetName val="Duong 21A-DoicamNX"/>
      <sheetName val="The kho duong 21A doi cam"/>
      <sheetName val="Duong 21A-Doicam Sua"/>
      <sheetName val="Ke Vu En"/>
      <sheetName val="Ke Cat tru"/>
      <sheetName val="Duong vao VQG Bavi-Goi2"/>
      <sheetName val="Duong Nhi Khe"/>
      <sheetName val="Duong DL DaiDong"/>
      <sheetName val="Duong te tieu ba tha "/>
      <sheetName val="Duong TTBT dau"/>
      <sheetName val="Duong TTBT dung (2)"/>
      <sheetName val="Duong TTBT gop"/>
      <sheetName val="Duong te tieu ba tha Goc"/>
      <sheetName val="Duong Tuyen 5 dau"/>
      <sheetName val=" Tuyen 5 D,Mo+B.sung (2)"/>
      <sheetName val="Duong TTBT dung"/>
      <sheetName val=" Tuyen 5 D,Mo+B.sung"/>
      <sheetName val="Duong Tuyen 5 D,Mo"/>
      <sheetName val="TT GD II"/>
      <sheetName val="Bo sung T5 D.Mo"/>
      <sheetName val="Di dan Tan Duc"/>
      <sheetName val="Dien Di dan Tan Duc (2)"/>
      <sheetName val="MAU  (2)"/>
      <sheetName val="MAU "/>
      <sheetName val="TK 911"/>
      <sheetName val="TK 711"/>
      <sheetName val="TK 632"/>
      <sheetName val="TK642"/>
      <sheetName val="TK627"/>
      <sheetName val="TK623"/>
      <sheetName val="TK622"/>
      <sheetName val="TK621"/>
      <sheetName val="Chi tiet 511"/>
      <sheetName val="TK 511"/>
      <sheetName val="TK421"/>
      <sheetName val="TK411"/>
      <sheetName val="TK 342 ( thue T.C )"/>
      <sheetName val="TK338"/>
      <sheetName val="Phat sinh 2005"/>
      <sheetName val="TK334"/>
      <sheetName val="TK333"/>
      <sheetName val="TK331"/>
      <sheetName val="TK 341vay dai han "/>
      <sheetName val="TK311"/>
      <sheetName val="TK 214"/>
      <sheetName val="TK 212"/>
      <sheetName val="Chi tiet TK 211"/>
      <sheetName val="TK 211"/>
      <sheetName val="TK 154"/>
      <sheetName val="TK153"/>
      <sheetName val="Chi tiet TK 152"/>
      <sheetName val="Can Doi TK"/>
      <sheetName val="TK 152"/>
      <sheetName val="Chung tu ghi so "/>
      <sheetName val="TK 142"/>
      <sheetName val="TK 141"/>
      <sheetName val="TK 133"/>
      <sheetName val="Chi tiet TK131"/>
      <sheetName val="TK 131"/>
      <sheetName val="TK 112"/>
      <sheetName val="TK 111"/>
      <sheetName val="Phieu thu"/>
      <sheetName val="Phieu chi "/>
      <sheetName val="Phieu nhap VTu "/>
      <sheetName val="TL kenh Hon Cut"/>
      <sheetName val="Duong cong_x0000_vu hcm (7;) (2)"/>
      <sheetName val="ၨt 24-11"/>
      <sheetName val="Hon Soi"/>
      <sheetName val="CL-1"/>
    </sheetNames>
    <sheetDataSet>
      <sheetData sheetId="0" refreshError="1"/>
      <sheetData sheetId="1" refreshError="1">
        <row r="1">
          <cell r="A1" t="str">
            <v>PRICE BREAKDOWN FOR ELECTRICAL INSTALLATION WORK</v>
          </cell>
          <cell r="B1" t="str">
            <v xml:space="preserve">  600V CONTROL CA_x0000_LE 12/C 2.0 sq.mm  PVC/PVC</v>
          </cell>
          <cell r="C1">
            <v>-195</v>
          </cell>
          <cell r="D1" t="str">
            <v>M</v>
          </cell>
          <cell r="E1">
            <v>38</v>
          </cell>
          <cell r="F1">
            <v>-7410</v>
          </cell>
          <cell r="G1" t="str">
            <v xml:space="preserve"> </v>
          </cell>
          <cell r="H1"/>
          <cell r="I1"/>
          <cell r="J1"/>
          <cell r="K1" t="str">
            <v xml:space="preserve"> </v>
          </cell>
          <cell r="L1" t="str">
            <v>M+L</v>
          </cell>
          <cell r="M1"/>
          <cell r="N1">
            <v>0</v>
          </cell>
          <cell r="O1">
            <v>60</v>
          </cell>
          <cell r="P1">
            <v>114600</v>
          </cell>
          <cell r="Q1"/>
        </row>
        <row r="2">
          <cell r="B2" t="str">
            <v>東鼎  LNG TERMINAL</v>
          </cell>
          <cell r="C2">
            <v>0</v>
          </cell>
          <cell r="D2">
            <v>0</v>
          </cell>
          <cell r="E2">
            <v>0</v>
          </cell>
          <cell r="F2">
            <v>0</v>
          </cell>
          <cell r="G2" t="str">
            <v xml:space="preserve"> </v>
          </cell>
          <cell r="H2">
            <v>0</v>
          </cell>
          <cell r="I2" t="str">
            <v>CTCI Q. NO. : 99Q3299</v>
          </cell>
          <cell r="J2">
            <v>0</v>
          </cell>
          <cell r="K2">
            <v>0</v>
          </cell>
          <cell r="L2">
            <v>0</v>
          </cell>
          <cell r="M2">
            <v>0</v>
          </cell>
          <cell r="N2">
            <v>0</v>
          </cell>
          <cell r="O2">
            <v>0</v>
          </cell>
          <cell r="P2" t="str">
            <v>CTCI Q. NO. : 99Q3299</v>
          </cell>
        </row>
        <row r="3">
          <cell r="B3" t="str">
            <v>LOCATION: 桃園 觀塘工業區</v>
          </cell>
        </row>
        <row r="4">
          <cell r="A4"/>
          <cell r="B4"/>
          <cell r="C4"/>
          <cell r="D4"/>
          <cell r="E4"/>
          <cell r="F4"/>
          <cell r="G4"/>
          <cell r="H4">
            <v>4.303918780958249E-283</v>
          </cell>
          <cell r="I4"/>
          <cell r="J4">
            <v>1.4775881111090027E-309</v>
          </cell>
          <cell r="K4"/>
          <cell r="L4"/>
          <cell r="M4">
            <v>2.2250743890061491E-308</v>
          </cell>
          <cell r="N4"/>
          <cell r="O4">
            <v>3.3156563676248386E-316</v>
          </cell>
          <cell r="P4"/>
          <cell r="Q4"/>
        </row>
        <row r="5">
          <cell r="E5" t="str">
            <v xml:space="preserve">                  TO SITE</v>
          </cell>
          <cell r="F5">
            <v>0</v>
          </cell>
          <cell r="G5" t="str">
            <v xml:space="preserve">                  TO SITE</v>
          </cell>
          <cell r="H5">
            <v>0</v>
          </cell>
          <cell r="I5">
            <v>0</v>
          </cell>
          <cell r="J5">
            <v>0</v>
          </cell>
          <cell r="K5" t="str">
            <v xml:space="preserve">                  TO SITE</v>
          </cell>
          <cell r="L5">
            <v>0</v>
          </cell>
          <cell r="M5" t="str">
            <v xml:space="preserve">                  TO SITE</v>
          </cell>
        </row>
        <row r="6">
          <cell r="A6">
            <v>0</v>
          </cell>
          <cell r="B6">
            <v>0</v>
          </cell>
          <cell r="C6">
            <v>0</v>
          </cell>
          <cell r="D6">
            <v>0</v>
          </cell>
          <cell r="E6" t="str">
            <v xml:space="preserve"> ON SHORE MAT'L (NET) NT$</v>
          </cell>
          <cell r="F6">
            <v>0</v>
          </cell>
          <cell r="G6" t="str">
            <v xml:space="preserve"> OFF SHORE MAT'L (NET) US$</v>
          </cell>
          <cell r="H6"/>
          <cell r="I6" t="str">
            <v xml:space="preserve">          LABOR MH (NET) </v>
          </cell>
          <cell r="J6">
            <v>0</v>
          </cell>
          <cell r="K6" t="str">
            <v xml:space="preserve">     ON SHORE MAT'L NT$</v>
          </cell>
          <cell r="L6">
            <v>0</v>
          </cell>
          <cell r="M6" t="str">
            <v xml:space="preserve">   OFF SHORE MAT'L US$</v>
          </cell>
          <cell r="N6">
            <v>0</v>
          </cell>
          <cell r="O6" t="str">
            <v xml:space="preserve">        LABOR PRICE NT$</v>
          </cell>
          <cell r="P6">
            <v>0</v>
          </cell>
          <cell r="Q6" t="str">
            <v>REMARK</v>
          </cell>
        </row>
        <row r="7">
          <cell r="A7" t="str">
            <v>NO.</v>
          </cell>
          <cell r="B7" t="str">
            <v>DESCRIPTION</v>
          </cell>
          <cell r="C7" t="str">
            <v>Q'TY</v>
          </cell>
          <cell r="D7" t="str">
            <v>UNIT</v>
          </cell>
          <cell r="E7" t="str">
            <v>U/P</v>
          </cell>
          <cell r="F7" t="str">
            <v>TOTAL</v>
          </cell>
          <cell r="G7" t="str">
            <v>U/P</v>
          </cell>
          <cell r="H7" t="str">
            <v>TOTAL</v>
          </cell>
          <cell r="I7" t="str">
            <v>U/P</v>
          </cell>
          <cell r="J7" t="str">
            <v>TOTAL</v>
          </cell>
          <cell r="K7" t="str">
            <v>U/P</v>
          </cell>
          <cell r="L7" t="str">
            <v>TOTAL</v>
          </cell>
          <cell r="M7" t="str">
            <v>U/P</v>
          </cell>
          <cell r="N7" t="str">
            <v>TOTAL</v>
          </cell>
          <cell r="O7" t="str">
            <v>U/P</v>
          </cell>
          <cell r="P7" t="str">
            <v>TOTAL</v>
          </cell>
        </row>
        <row r="8">
          <cell r="J8">
            <v>238</v>
          </cell>
        </row>
        <row r="9">
          <cell r="A9" t="str">
            <v>ALT-1</v>
          </cell>
          <cell r="B9" t="str">
            <v xml:space="preserve">         PRICE SUMMARY</v>
          </cell>
        </row>
        <row r="11">
          <cell r="A11" t="str">
            <v xml:space="preserve">  A.</v>
          </cell>
          <cell r="B11" t="str">
            <v xml:space="preserve"> POWER EQUIPMENT </v>
          </cell>
          <cell r="C11">
            <v>1</v>
          </cell>
          <cell r="D11" t="str">
            <v>LOT</v>
          </cell>
          <cell r="E11">
            <v>138612100</v>
          </cell>
          <cell r="F11">
            <v>138612100</v>
          </cell>
          <cell r="G11">
            <v>0</v>
          </cell>
          <cell r="H11">
            <v>0</v>
          </cell>
          <cell r="I11">
            <v>13764</v>
          </cell>
          <cell r="J11">
            <v>13764</v>
          </cell>
          <cell r="K11">
            <v>138612100</v>
          </cell>
          <cell r="L11">
            <v>138612100</v>
          </cell>
          <cell r="M11">
            <v>0</v>
          </cell>
          <cell r="N11">
            <v>0</v>
          </cell>
          <cell r="O11">
            <v>6155030</v>
          </cell>
          <cell r="P11">
            <v>6155030</v>
          </cell>
        </row>
        <row r="12">
          <cell r="F12">
            <v>0</v>
          </cell>
          <cell r="G12">
            <v>0</v>
          </cell>
          <cell r="H12">
            <v>0</v>
          </cell>
          <cell r="I12">
            <v>0</v>
          </cell>
          <cell r="J12">
            <v>0</v>
          </cell>
          <cell r="K12">
            <v>0</v>
          </cell>
          <cell r="L12">
            <v>0</v>
          </cell>
          <cell r="M12">
            <v>0</v>
          </cell>
          <cell r="N12">
            <v>0</v>
          </cell>
          <cell r="O12">
            <v>0</v>
          </cell>
          <cell r="P12">
            <v>0</v>
          </cell>
        </row>
        <row r="13">
          <cell r="A13" t="str">
            <v xml:space="preserve">  B.</v>
          </cell>
          <cell r="B13" t="str">
            <v xml:space="preserve"> POWER DISTRIBUTION SYSTEM</v>
          </cell>
          <cell r="C13">
            <v>130730</v>
          </cell>
          <cell r="D13" t="str">
            <v>M</v>
          </cell>
          <cell r="E13">
            <v>178.00177465004208</v>
          </cell>
          <cell r="F13">
            <v>23270172</v>
          </cell>
          <cell r="G13">
            <v>0</v>
          </cell>
          <cell r="H13">
            <v>0</v>
          </cell>
          <cell r="I13">
            <v>0.25310181289681022</v>
          </cell>
          <cell r="J13">
            <v>33088</v>
          </cell>
          <cell r="K13">
            <v>178.00177465004208</v>
          </cell>
          <cell r="L13">
            <v>23270172</v>
          </cell>
          <cell r="M13">
            <v>0</v>
          </cell>
          <cell r="N13">
            <v>0</v>
          </cell>
          <cell r="O13">
            <v>70.851243019964812</v>
          </cell>
          <cell r="P13">
            <v>9262383</v>
          </cell>
        </row>
        <row r="14">
          <cell r="F14">
            <v>0</v>
          </cell>
          <cell r="G14">
            <v>0</v>
          </cell>
          <cell r="H14">
            <v>0</v>
          </cell>
          <cell r="I14">
            <v>0</v>
          </cell>
          <cell r="J14">
            <v>0</v>
          </cell>
          <cell r="K14">
            <v>0</v>
          </cell>
          <cell r="L14">
            <v>0</v>
          </cell>
          <cell r="M14">
            <v>0</v>
          </cell>
          <cell r="N14">
            <v>0</v>
          </cell>
          <cell r="O14">
            <v>0</v>
          </cell>
          <cell r="P14">
            <v>0</v>
          </cell>
        </row>
        <row r="15">
          <cell r="A15" t="str">
            <v xml:space="preserve">  C.</v>
          </cell>
          <cell r="B15" t="str">
            <v xml:space="preserve"> LIGHTING SYSTEM</v>
          </cell>
          <cell r="C15">
            <v>508</v>
          </cell>
          <cell r="D15" t="str">
            <v>SET</v>
          </cell>
          <cell r="E15">
            <v>18871.641732283464</v>
          </cell>
          <cell r="F15">
            <v>9586794</v>
          </cell>
          <cell r="G15">
            <v>0</v>
          </cell>
          <cell r="H15">
            <v>0</v>
          </cell>
          <cell r="I15">
            <v>28.084645669291337</v>
          </cell>
          <cell r="J15">
            <v>14267</v>
          </cell>
          <cell r="K15">
            <v>18871.641732283464</v>
          </cell>
          <cell r="L15">
            <v>9586794</v>
          </cell>
          <cell r="M15">
            <v>0</v>
          </cell>
          <cell r="N15">
            <v>0</v>
          </cell>
          <cell r="O15">
            <v>8470.6830708661419</v>
          </cell>
          <cell r="P15">
            <v>4303107</v>
          </cell>
        </row>
        <row r="16">
          <cell r="A16" t="str">
            <v>A.8.1</v>
          </cell>
          <cell r="B16" t="str">
            <v>SELF-STANDING POWER PANEL, 480V, 65KA</v>
          </cell>
          <cell r="C16">
            <v>3.90625E-3</v>
          </cell>
          <cell r="D16" t="str">
            <v>SET</v>
          </cell>
          <cell r="E16">
            <v>120000</v>
          </cell>
          <cell r="F16">
            <v>0</v>
          </cell>
          <cell r="G16">
            <v>0</v>
          </cell>
          <cell r="H16">
            <v>0</v>
          </cell>
          <cell r="I16">
            <v>0</v>
          </cell>
          <cell r="J16">
            <v>0</v>
          </cell>
          <cell r="K16">
            <v>0</v>
          </cell>
          <cell r="L16">
            <v>0</v>
          </cell>
          <cell r="M16">
            <v>0</v>
          </cell>
          <cell r="N16">
            <v>0</v>
          </cell>
          <cell r="O16">
            <v>0</v>
          </cell>
          <cell r="P16">
            <v>0</v>
          </cell>
        </row>
        <row r="17">
          <cell r="A17" t="str">
            <v xml:space="preserve">  D.</v>
          </cell>
          <cell r="B17" t="str">
            <v xml:space="preserve"> GROUNDING &amp; LIGHTNING PROTECTION SYSTEM</v>
          </cell>
          <cell r="C17">
            <v>8620</v>
          </cell>
          <cell r="D17" t="str">
            <v>M</v>
          </cell>
          <cell r="E17">
            <v>104.6885150812065</v>
          </cell>
          <cell r="F17">
            <v>902415</v>
          </cell>
          <cell r="G17">
            <v>0</v>
          </cell>
          <cell r="H17">
            <v>0</v>
          </cell>
          <cell r="I17">
            <v>0.40336426914153134</v>
          </cell>
          <cell r="J17">
            <v>3477</v>
          </cell>
          <cell r="K17">
            <v>104.6885150812065</v>
          </cell>
          <cell r="L17">
            <v>902415</v>
          </cell>
          <cell r="M17">
            <v>0</v>
          </cell>
          <cell r="N17">
            <v>0</v>
          </cell>
          <cell r="O17">
            <v>146.95568445475638</v>
          </cell>
          <cell r="P17">
            <v>1266758</v>
          </cell>
        </row>
        <row r="18">
          <cell r="B18" t="str">
            <v>480/240V, 20KVA</v>
          </cell>
          <cell r="C18">
            <v>6</v>
          </cell>
          <cell r="D18" t="str">
            <v>SET</v>
          </cell>
          <cell r="E18">
            <v>30000</v>
          </cell>
          <cell r="F18">
            <v>0</v>
          </cell>
          <cell r="G18">
            <v>0</v>
          </cell>
          <cell r="H18">
            <v>0</v>
          </cell>
          <cell r="I18">
            <v>0</v>
          </cell>
          <cell r="J18">
            <v>0</v>
          </cell>
          <cell r="K18">
            <v>0</v>
          </cell>
          <cell r="L18">
            <v>0</v>
          </cell>
          <cell r="M18">
            <v>0</v>
          </cell>
          <cell r="N18">
            <v>0</v>
          </cell>
          <cell r="O18">
            <v>0</v>
          </cell>
          <cell r="P18">
            <v>0</v>
          </cell>
        </row>
        <row r="19">
          <cell r="A19" t="str">
            <v xml:space="preserve">  E.</v>
          </cell>
          <cell r="B19" t="str">
            <v xml:space="preserve"> TELEPHONE SYSTEM</v>
          </cell>
          <cell r="C19">
            <v>2250</v>
          </cell>
          <cell r="D19" t="str">
            <v>M</v>
          </cell>
          <cell r="E19">
            <v>219.19555555555556</v>
          </cell>
          <cell r="F19">
            <v>493190</v>
          </cell>
          <cell r="G19">
            <v>0</v>
          </cell>
          <cell r="H19">
            <v>0</v>
          </cell>
          <cell r="I19">
            <v>0.20088888888888889</v>
          </cell>
          <cell r="J19">
            <v>452</v>
          </cell>
          <cell r="K19">
            <v>219.19555555555556</v>
          </cell>
          <cell r="L19">
            <v>493190</v>
          </cell>
          <cell r="M19">
            <v>0</v>
          </cell>
          <cell r="N19">
            <v>0</v>
          </cell>
          <cell r="O19">
            <v>56.222222222222221</v>
          </cell>
          <cell r="P19">
            <v>126500</v>
          </cell>
        </row>
        <row r="20">
          <cell r="A20">
            <v>0</v>
          </cell>
          <cell r="B20" t="str">
            <v>5S</v>
          </cell>
          <cell r="C20">
            <v>3.5</v>
          </cell>
          <cell r="D20">
            <v>2.11</v>
          </cell>
          <cell r="E20">
            <v>1</v>
          </cell>
          <cell r="F20">
            <v>0</v>
          </cell>
          <cell r="G20">
            <v>0</v>
          </cell>
          <cell r="H20">
            <v>0</v>
          </cell>
          <cell r="I20">
            <v>0</v>
          </cell>
          <cell r="J20">
            <v>0</v>
          </cell>
          <cell r="K20">
            <v>0</v>
          </cell>
          <cell r="L20">
            <v>0</v>
          </cell>
          <cell r="M20">
            <v>0</v>
          </cell>
          <cell r="N20">
            <v>0</v>
          </cell>
          <cell r="O20">
            <v>0</v>
          </cell>
          <cell r="P20">
            <v>0</v>
          </cell>
        </row>
        <row r="21">
          <cell r="A21" t="str">
            <v xml:space="preserve">  F.</v>
          </cell>
          <cell r="B21" t="str">
            <v xml:space="preserve"> PAGE/INTERCOMMUNICATION SYSTEM</v>
          </cell>
          <cell r="C21">
            <v>15</v>
          </cell>
          <cell r="D21" t="str">
            <v>SET</v>
          </cell>
          <cell r="E21">
            <v>67271.8</v>
          </cell>
          <cell r="F21">
            <v>1009077</v>
          </cell>
          <cell r="G21">
            <v>0</v>
          </cell>
          <cell r="H21">
            <v>0</v>
          </cell>
          <cell r="I21">
            <v>87.266666666666666</v>
          </cell>
          <cell r="J21">
            <v>1309</v>
          </cell>
          <cell r="K21">
            <v>67271.8</v>
          </cell>
          <cell r="L21">
            <v>1009077</v>
          </cell>
          <cell r="M21">
            <v>0</v>
          </cell>
          <cell r="N21">
            <v>0</v>
          </cell>
          <cell r="O21">
            <v>24435.333333333332</v>
          </cell>
          <cell r="P21">
            <v>366530</v>
          </cell>
        </row>
        <row r="22">
          <cell r="F22">
            <v>0</v>
          </cell>
          <cell r="G22">
            <v>0</v>
          </cell>
          <cell r="H22">
            <v>0</v>
          </cell>
          <cell r="I22">
            <v>0</v>
          </cell>
          <cell r="J22">
            <v>0</v>
          </cell>
          <cell r="K22">
            <v>0</v>
          </cell>
          <cell r="L22">
            <v>0</v>
          </cell>
          <cell r="M22">
            <v>0</v>
          </cell>
          <cell r="N22">
            <v>0</v>
          </cell>
          <cell r="O22">
            <v>0</v>
          </cell>
          <cell r="P22">
            <v>0</v>
          </cell>
        </row>
        <row r="23">
          <cell r="A23" t="str">
            <v xml:space="preserve">  G.</v>
          </cell>
          <cell r="B23" t="str">
            <v xml:space="preserve"> CCTV SYSTEM</v>
          </cell>
          <cell r="C23">
            <v>6</v>
          </cell>
          <cell r="D23" t="str">
            <v>SET</v>
          </cell>
          <cell r="E23">
            <v>291143.16666666669</v>
          </cell>
          <cell r="F23">
            <v>1746859</v>
          </cell>
          <cell r="G23">
            <v>0</v>
          </cell>
          <cell r="H23">
            <v>0</v>
          </cell>
          <cell r="I23">
            <v>221</v>
          </cell>
          <cell r="J23">
            <v>1326</v>
          </cell>
          <cell r="K23">
            <v>291143.16666666669</v>
          </cell>
          <cell r="L23">
            <v>1746859</v>
          </cell>
          <cell r="M23">
            <v>0</v>
          </cell>
          <cell r="N23">
            <v>0</v>
          </cell>
          <cell r="O23">
            <v>61933.5</v>
          </cell>
          <cell r="P23">
            <v>371601</v>
          </cell>
        </row>
        <row r="24">
          <cell r="F24">
            <v>0</v>
          </cell>
          <cell r="G24">
            <v>0</v>
          </cell>
          <cell r="H24">
            <v>0</v>
          </cell>
          <cell r="I24">
            <v>0</v>
          </cell>
          <cell r="J24">
            <v>0</v>
          </cell>
          <cell r="K24">
            <v>0</v>
          </cell>
          <cell r="L24">
            <v>0</v>
          </cell>
          <cell r="M24">
            <v>0</v>
          </cell>
          <cell r="N24">
            <v>0</v>
          </cell>
          <cell r="O24">
            <v>0</v>
          </cell>
          <cell r="P24">
            <v>0</v>
          </cell>
        </row>
        <row r="25">
          <cell r="A25" t="str">
            <v xml:space="preserve">  H.</v>
          </cell>
          <cell r="B25" t="str">
            <v xml:space="preserve"> CATHODIC PROTECTION SYSTEM</v>
          </cell>
          <cell r="C25">
            <v>60</v>
          </cell>
          <cell r="D25" t="str">
            <v>PC</v>
          </cell>
          <cell r="E25">
            <v>12445.316666666668</v>
          </cell>
          <cell r="F25">
            <v>746719</v>
          </cell>
          <cell r="G25">
            <v>0</v>
          </cell>
          <cell r="H25">
            <v>0</v>
          </cell>
          <cell r="I25">
            <v>17.083333333333332</v>
          </cell>
          <cell r="J25">
            <v>1025</v>
          </cell>
          <cell r="K25">
            <v>12445.316666666668</v>
          </cell>
          <cell r="L25">
            <v>746719</v>
          </cell>
          <cell r="M25">
            <v>0</v>
          </cell>
          <cell r="N25">
            <v>0</v>
          </cell>
          <cell r="O25">
            <v>6387.1</v>
          </cell>
          <cell r="P25">
            <v>383226</v>
          </cell>
        </row>
        <row r="26">
          <cell r="B26"/>
          <cell r="C26">
            <v>0</v>
          </cell>
          <cell r="D26">
            <v>0</v>
          </cell>
          <cell r="E26">
            <v>0</v>
          </cell>
          <cell r="F26">
            <v>0</v>
          </cell>
          <cell r="G26">
            <v>0</v>
          </cell>
          <cell r="H26">
            <v>0</v>
          </cell>
          <cell r="I26">
            <v>0.15</v>
          </cell>
          <cell r="J26">
            <v>0</v>
          </cell>
          <cell r="K26">
            <v>0.15</v>
          </cell>
          <cell r="L26">
            <v>0</v>
          </cell>
          <cell r="M26">
            <v>0</v>
          </cell>
          <cell r="N26">
            <v>0</v>
          </cell>
          <cell r="O26">
            <v>0</v>
          </cell>
          <cell r="P26">
            <v>2</v>
          </cell>
          <cell r="Q26">
            <v>0</v>
          </cell>
        </row>
        <row r="27">
          <cell r="A27" t="str">
            <v xml:space="preserve">  I.</v>
          </cell>
          <cell r="B27" t="str">
            <v>APS SYSTEM</v>
          </cell>
          <cell r="C27">
            <v>60</v>
          </cell>
          <cell r="D27" t="str">
            <v>SET</v>
          </cell>
          <cell r="E27">
            <v>260365.88333333333</v>
          </cell>
          <cell r="F27">
            <v>15621953</v>
          </cell>
          <cell r="G27">
            <v>0</v>
          </cell>
          <cell r="H27">
            <v>0</v>
          </cell>
          <cell r="I27">
            <v>227.13333333333333</v>
          </cell>
          <cell r="J27">
            <v>13628</v>
          </cell>
          <cell r="K27">
            <v>260365.88333333333</v>
          </cell>
          <cell r="L27">
            <v>15621953</v>
          </cell>
          <cell r="M27">
            <v>0</v>
          </cell>
          <cell r="N27">
            <v>0</v>
          </cell>
          <cell r="O27">
            <v>63605.433333333334</v>
          </cell>
          <cell r="P27">
            <v>3816326</v>
          </cell>
          <cell r="Q27">
            <v>0</v>
          </cell>
        </row>
        <row r="28">
          <cell r="A28">
            <v>23</v>
          </cell>
          <cell r="B28" t="str">
            <v>5S</v>
          </cell>
          <cell r="C28">
            <v>3.5</v>
          </cell>
          <cell r="D28">
            <v>2.11</v>
          </cell>
          <cell r="E28">
            <v>1</v>
          </cell>
          <cell r="F28">
            <v>0</v>
          </cell>
          <cell r="G28">
            <v>0</v>
          </cell>
          <cell r="H28">
            <v>0</v>
          </cell>
          <cell r="I28">
            <v>0.3</v>
          </cell>
          <cell r="J28">
            <v>0</v>
          </cell>
          <cell r="K28">
            <v>0.3</v>
          </cell>
          <cell r="L28">
            <v>0</v>
          </cell>
          <cell r="M28">
            <v>0</v>
          </cell>
          <cell r="N28">
            <v>0</v>
          </cell>
          <cell r="O28">
            <v>0</v>
          </cell>
          <cell r="P28">
            <v>3</v>
          </cell>
          <cell r="Q28">
            <v>0</v>
          </cell>
        </row>
        <row r="29">
          <cell r="A29" t="str">
            <v xml:space="preserve">  J.</v>
          </cell>
          <cell r="B29" t="str">
            <v>U/G CONDUIT BANK</v>
          </cell>
          <cell r="C29">
            <v>2850</v>
          </cell>
          <cell r="D29" t="str">
            <v>M3</v>
          </cell>
          <cell r="E29">
            <v>2070.4561403508774</v>
          </cell>
          <cell r="F29">
            <v>5900800</v>
          </cell>
          <cell r="G29">
            <v>0</v>
          </cell>
          <cell r="H29">
            <v>0</v>
          </cell>
          <cell r="I29">
            <v>9.5898245614035087</v>
          </cell>
          <cell r="J29">
            <v>27331</v>
          </cell>
          <cell r="K29">
            <v>2070.4561403508774</v>
          </cell>
          <cell r="L29">
            <v>5900800</v>
          </cell>
          <cell r="M29">
            <v>0</v>
          </cell>
          <cell r="N29">
            <v>0</v>
          </cell>
          <cell r="O29">
            <v>7703.0175438596489</v>
          </cell>
          <cell r="P29">
            <v>21953600</v>
          </cell>
          <cell r="Q29">
            <v>0</v>
          </cell>
        </row>
        <row r="30">
          <cell r="A30">
            <v>25</v>
          </cell>
          <cell r="B30" t="str">
            <v>5S</v>
          </cell>
          <cell r="C30">
            <v>5</v>
          </cell>
          <cell r="D30">
            <v>2.77</v>
          </cell>
          <cell r="E30">
            <v>1</v>
          </cell>
          <cell r="F30">
            <v>0</v>
          </cell>
          <cell r="G30">
            <v>0</v>
          </cell>
          <cell r="H30">
            <v>0</v>
          </cell>
          <cell r="I30">
            <v>0.3</v>
          </cell>
          <cell r="J30">
            <v>0</v>
          </cell>
          <cell r="K30">
            <v>0.3</v>
          </cell>
          <cell r="L30">
            <v>0</v>
          </cell>
          <cell r="M30">
            <v>0</v>
          </cell>
          <cell r="N30">
            <v>0</v>
          </cell>
          <cell r="O30">
            <v>0</v>
          </cell>
          <cell r="P30">
            <v>4</v>
          </cell>
          <cell r="Q30">
            <v>0</v>
          </cell>
        </row>
        <row r="31">
          <cell r="A31">
            <v>26</v>
          </cell>
          <cell r="B31" t="str">
            <v>5S</v>
          </cell>
          <cell r="C31">
            <v>6</v>
          </cell>
          <cell r="D31">
            <v>2.77</v>
          </cell>
          <cell r="E31">
            <v>1.7652958621831609E-284</v>
          </cell>
          <cell r="F31">
            <v>0</v>
          </cell>
          <cell r="G31">
            <v>0</v>
          </cell>
          <cell r="H31">
            <v>0</v>
          </cell>
          <cell r="I31">
            <v>0</v>
          </cell>
          <cell r="J31">
            <v>0</v>
          </cell>
          <cell r="K31" t="str">
            <v>M+L</v>
          </cell>
          <cell r="L31" t="str">
            <v>M+L</v>
          </cell>
          <cell r="M31">
            <v>0</v>
          </cell>
          <cell r="N31">
            <v>0</v>
          </cell>
          <cell r="O31">
            <v>60</v>
          </cell>
          <cell r="P31">
            <v>420000</v>
          </cell>
          <cell r="Q31">
            <v>0</v>
          </cell>
        </row>
        <row r="32">
          <cell r="A32">
            <v>22.062500003958178</v>
          </cell>
          <cell r="B32" t="str">
            <v>TOTAL (ALT-1)</v>
          </cell>
          <cell r="C32">
            <v>0</v>
          </cell>
          <cell r="D32">
            <v>0</v>
          </cell>
          <cell r="E32">
            <v>0</v>
          </cell>
          <cell r="F32">
            <v>197890079</v>
          </cell>
          <cell r="G32">
            <v>0</v>
          </cell>
          <cell r="H32">
            <v>0</v>
          </cell>
          <cell r="I32">
            <v>0</v>
          </cell>
          <cell r="J32">
            <v>109667</v>
          </cell>
          <cell r="K32">
            <v>0</v>
          </cell>
          <cell r="L32">
            <v>197890079</v>
          </cell>
          <cell r="M32">
            <v>0</v>
          </cell>
          <cell r="N32">
            <v>0</v>
          </cell>
          <cell r="O32">
            <v>0</v>
          </cell>
          <cell r="P32">
            <v>48005061</v>
          </cell>
          <cell r="Q32">
            <v>109667</v>
          </cell>
        </row>
        <row r="33">
          <cell r="A33">
            <v>28</v>
          </cell>
          <cell r="B33">
            <v>42</v>
          </cell>
          <cell r="C33"/>
          <cell r="D33"/>
          <cell r="E33" t="str">
            <v xml:space="preserve"> </v>
          </cell>
          <cell r="F33">
            <v>0</v>
          </cell>
          <cell r="G33">
            <v>0</v>
          </cell>
          <cell r="H33">
            <v>0</v>
          </cell>
          <cell r="I33">
            <v>0</v>
          </cell>
          <cell r="J33">
            <v>0</v>
          </cell>
          <cell r="K33"/>
          <cell r="L33">
            <v>0</v>
          </cell>
          <cell r="M33">
            <v>0</v>
          </cell>
          <cell r="N33">
            <v>0</v>
          </cell>
          <cell r="O33">
            <v>0</v>
          </cell>
          <cell r="P33">
            <v>0</v>
          </cell>
          <cell r="Q33">
            <v>0</v>
          </cell>
        </row>
        <row r="34">
          <cell r="A34" t="str">
            <v>OTHER</v>
          </cell>
          <cell r="B34" t="str">
            <v xml:space="preserve"> CATHODIC PROTECTION SYSTEM  FOR TRUNK LINE</v>
          </cell>
          <cell r="C34">
            <v>1</v>
          </cell>
          <cell r="D34" t="str">
            <v>LOT</v>
          </cell>
          <cell r="E34">
            <v>0</v>
          </cell>
          <cell r="F34">
            <v>4357694</v>
          </cell>
          <cell r="G34">
            <v>0</v>
          </cell>
          <cell r="H34">
            <v>0</v>
          </cell>
          <cell r="I34">
            <v>0</v>
          </cell>
          <cell r="J34">
            <v>6089</v>
          </cell>
          <cell r="K34">
            <v>0</v>
          </cell>
          <cell r="L34">
            <v>4357694</v>
          </cell>
          <cell r="M34">
            <v>0</v>
          </cell>
          <cell r="N34">
            <v>0</v>
          </cell>
          <cell r="O34">
            <v>0</v>
          </cell>
          <cell r="P34">
            <v>2372268</v>
          </cell>
          <cell r="Q34">
            <v>6089</v>
          </cell>
        </row>
        <row r="35">
          <cell r="A35">
            <v>30</v>
          </cell>
          <cell r="B35">
            <v>46</v>
          </cell>
          <cell r="C35">
            <v>350</v>
          </cell>
          <cell r="D35" t="str">
            <v>M</v>
          </cell>
          <cell r="E35" t="str">
            <v xml:space="preserve"> </v>
          </cell>
          <cell r="F35">
            <v>0</v>
          </cell>
          <cell r="G35">
            <v>0</v>
          </cell>
          <cell r="H35">
            <v>0</v>
          </cell>
          <cell r="I35">
            <v>0</v>
          </cell>
          <cell r="J35">
            <v>0</v>
          </cell>
          <cell r="K35">
            <v>410000</v>
          </cell>
          <cell r="L35">
            <v>0</v>
          </cell>
          <cell r="M35">
            <v>0</v>
          </cell>
          <cell r="N35">
            <v>0</v>
          </cell>
          <cell r="O35">
            <v>0</v>
          </cell>
          <cell r="P35">
            <v>0</v>
          </cell>
          <cell r="Q35">
            <v>0</v>
          </cell>
        </row>
        <row r="36">
          <cell r="A36">
            <v>31</v>
          </cell>
          <cell r="B36" t="str">
            <v xml:space="preserve">MATERIAL PRICE 造價分析 </v>
          </cell>
          <cell r="C36">
            <v>508</v>
          </cell>
          <cell r="D36" t="str">
            <v>SET</v>
          </cell>
          <cell r="E36" t="str">
            <v xml:space="preserve"> </v>
          </cell>
          <cell r="F36">
            <v>0</v>
          </cell>
          <cell r="G36">
            <v>0</v>
          </cell>
          <cell r="H36">
            <v>0</v>
          </cell>
          <cell r="I36">
            <v>0</v>
          </cell>
          <cell r="J36">
            <v>0</v>
          </cell>
          <cell r="K36"/>
          <cell r="L36">
            <v>0</v>
          </cell>
          <cell r="M36">
            <v>0</v>
          </cell>
          <cell r="N36">
            <v>0</v>
          </cell>
          <cell r="O36">
            <v>0</v>
          </cell>
          <cell r="P36">
            <v>0</v>
          </cell>
          <cell r="Q36">
            <v>0</v>
          </cell>
        </row>
        <row r="37">
          <cell r="A37">
            <v>32</v>
          </cell>
          <cell r="B37" t="str">
            <v xml:space="preserve">CAPACITOR </v>
          </cell>
          <cell r="C37">
            <v>0</v>
          </cell>
          <cell r="D37" t="str">
            <v>KVA</v>
          </cell>
          <cell r="E37" t="str">
            <v xml:space="preserve"> </v>
          </cell>
          <cell r="F37">
            <v>0</v>
          </cell>
          <cell r="G37">
            <v>0</v>
          </cell>
          <cell r="H37">
            <v>0</v>
          </cell>
          <cell r="I37">
            <v>0</v>
          </cell>
          <cell r="J37">
            <v>0</v>
          </cell>
          <cell r="K37"/>
          <cell r="L37">
            <v>0</v>
          </cell>
          <cell r="M37">
            <v>0</v>
          </cell>
          <cell r="N37">
            <v>0</v>
          </cell>
          <cell r="O37">
            <v>0</v>
          </cell>
          <cell r="P37">
            <v>0</v>
          </cell>
          <cell r="Q37">
            <v>0</v>
          </cell>
        </row>
        <row r="38">
          <cell r="A38">
            <v>33</v>
          </cell>
          <cell r="B38" t="str">
            <v>CABLE &amp; WIRE FOR POWER SYSTEM</v>
          </cell>
          <cell r="C38">
            <v>130730</v>
          </cell>
          <cell r="D38" t="str">
            <v>M</v>
          </cell>
          <cell r="E38" t="str">
            <v xml:space="preserve"> </v>
          </cell>
          <cell r="F38">
            <v>0</v>
          </cell>
          <cell r="G38">
            <v>0</v>
          </cell>
          <cell r="H38">
            <v>0</v>
          </cell>
          <cell r="I38">
            <v>0</v>
          </cell>
          <cell r="J38">
            <v>0</v>
          </cell>
          <cell r="K38"/>
          <cell r="L38">
            <v>0</v>
          </cell>
          <cell r="M38">
            <v>0</v>
          </cell>
          <cell r="N38">
            <v>0</v>
          </cell>
          <cell r="O38">
            <v>0</v>
          </cell>
          <cell r="P38">
            <v>0</v>
          </cell>
          <cell r="Q38">
            <v>0</v>
          </cell>
        </row>
        <row r="39">
          <cell r="A39">
            <v>34</v>
          </cell>
          <cell r="B39" t="str">
            <v>LIGHTING FIXTURE</v>
          </cell>
          <cell r="C39">
            <v>508</v>
          </cell>
          <cell r="D39" t="str">
            <v>SET</v>
          </cell>
          <cell r="E39" t="str">
            <v xml:space="preserve"> </v>
          </cell>
          <cell r="F39">
            <v>0</v>
          </cell>
          <cell r="G39">
            <v>0</v>
          </cell>
          <cell r="H39">
            <v>0</v>
          </cell>
          <cell r="I39">
            <v>0</v>
          </cell>
          <cell r="J39">
            <v>0</v>
          </cell>
          <cell r="K39"/>
          <cell r="L39">
            <v>0</v>
          </cell>
          <cell r="M39">
            <v>0</v>
          </cell>
          <cell r="N39">
            <v>0</v>
          </cell>
          <cell r="O39">
            <v>0</v>
          </cell>
          <cell r="P39">
            <v>0</v>
          </cell>
          <cell r="Q39">
            <v>0</v>
          </cell>
        </row>
        <row r="40">
          <cell r="A40">
            <v>35</v>
          </cell>
          <cell r="B40">
            <v>64</v>
          </cell>
          <cell r="C40"/>
          <cell r="D40"/>
          <cell r="E40" t="str">
            <v xml:space="preserve"> </v>
          </cell>
          <cell r="F40">
            <v>0</v>
          </cell>
          <cell r="G40">
            <v>0</v>
          </cell>
          <cell r="H40">
            <v>0</v>
          </cell>
          <cell r="I40">
            <v>0</v>
          </cell>
          <cell r="J40">
            <v>0</v>
          </cell>
          <cell r="K40"/>
          <cell r="L40">
            <v>0</v>
          </cell>
          <cell r="M40">
            <v>0</v>
          </cell>
          <cell r="N40">
            <v>0</v>
          </cell>
          <cell r="O40">
            <v>0</v>
          </cell>
          <cell r="P40">
            <v>0</v>
          </cell>
          <cell r="Q40">
            <v>0</v>
          </cell>
        </row>
        <row r="41">
          <cell r="A41">
            <v>36</v>
          </cell>
          <cell r="B41" t="str">
            <v>LABOR PRICE 造價分析</v>
          </cell>
          <cell r="C41"/>
          <cell r="D41"/>
          <cell r="E41" t="str">
            <v xml:space="preserve"> </v>
          </cell>
          <cell r="F41">
            <v>0</v>
          </cell>
          <cell r="G41">
            <v>0</v>
          </cell>
          <cell r="H41">
            <v>0</v>
          </cell>
          <cell r="I41">
            <v>0</v>
          </cell>
          <cell r="J41">
            <v>0</v>
          </cell>
          <cell r="K41"/>
          <cell r="L41">
            <v>0</v>
          </cell>
          <cell r="M41">
            <v>0</v>
          </cell>
          <cell r="N41">
            <v>0</v>
          </cell>
          <cell r="O41">
            <v>0</v>
          </cell>
          <cell r="P41">
            <v>0</v>
          </cell>
          <cell r="Q41">
            <v>0</v>
          </cell>
        </row>
        <row r="42">
          <cell r="A42">
            <v>37</v>
          </cell>
          <cell r="B42" t="str">
            <v xml:space="preserve">CAPACITOR </v>
          </cell>
          <cell r="C42">
            <v>0</v>
          </cell>
          <cell r="D42" t="str">
            <v>KVA</v>
          </cell>
          <cell r="E42" t="str">
            <v xml:space="preserve"> </v>
          </cell>
          <cell r="F42">
            <v>0</v>
          </cell>
          <cell r="G42">
            <v>0</v>
          </cell>
          <cell r="H42">
            <v>0</v>
          </cell>
          <cell r="I42">
            <v>0</v>
          </cell>
          <cell r="J42">
            <v>0</v>
          </cell>
          <cell r="K42">
            <v>0</v>
          </cell>
          <cell r="L42">
            <v>0</v>
          </cell>
          <cell r="M42">
            <v>0</v>
          </cell>
          <cell r="N42">
            <v>0</v>
          </cell>
          <cell r="O42">
            <v>0</v>
          </cell>
          <cell r="P42">
            <v>0</v>
          </cell>
          <cell r="Q42">
            <v>0</v>
          </cell>
        </row>
        <row r="43">
          <cell r="A43">
            <v>38</v>
          </cell>
          <cell r="B43" t="str">
            <v>CABLE &amp; WIRE FOR POWER SYSTEM</v>
          </cell>
          <cell r="C43">
            <v>130730</v>
          </cell>
          <cell r="D43" t="str">
            <v>M</v>
          </cell>
          <cell r="E43">
            <v>0</v>
          </cell>
          <cell r="F43">
            <v>0</v>
          </cell>
          <cell r="G43">
            <v>0</v>
          </cell>
          <cell r="H43">
            <v>0</v>
          </cell>
          <cell r="I43">
            <v>0.73359596114128356</v>
          </cell>
          <cell r="J43">
            <v>95903</v>
          </cell>
          <cell r="K43"/>
          <cell r="L43">
            <v>0</v>
          </cell>
          <cell r="M43">
            <v>0</v>
          </cell>
          <cell r="N43">
            <v>0</v>
          </cell>
          <cell r="O43">
            <v>0</v>
          </cell>
          <cell r="P43">
            <v>0</v>
          </cell>
          <cell r="Q43">
            <v>0</v>
          </cell>
        </row>
        <row r="44">
          <cell r="A44" t="str">
            <v>A.3.2</v>
          </cell>
          <cell r="B44" t="str">
            <v>LIGHTING FIXTURE</v>
          </cell>
          <cell r="C44">
            <v>508</v>
          </cell>
          <cell r="D44" t="str">
            <v>SET</v>
          </cell>
          <cell r="E44">
            <v>500000</v>
          </cell>
          <cell r="F44">
            <v>5000000</v>
          </cell>
          <cell r="G44">
            <v>0</v>
          </cell>
          <cell r="H44">
            <v>0</v>
          </cell>
          <cell r="I44">
            <v>0</v>
          </cell>
          <cell r="J44">
            <v>0</v>
          </cell>
          <cell r="K44"/>
          <cell r="L44">
            <v>0</v>
          </cell>
          <cell r="M44">
            <v>0</v>
          </cell>
          <cell r="N44">
            <v>0</v>
          </cell>
          <cell r="O44">
            <v>0</v>
          </cell>
          <cell r="P44">
            <v>0</v>
          </cell>
          <cell r="Q44">
            <v>0</v>
          </cell>
        </row>
        <row r="45">
          <cell r="A45" t="str">
            <v>AVE.</v>
          </cell>
          <cell r="B45" t="str">
            <v xml:space="preserve"> </v>
          </cell>
          <cell r="C45"/>
          <cell r="D45">
            <v>0</v>
          </cell>
          <cell r="E45">
            <v>0</v>
          </cell>
          <cell r="F45">
            <v>0</v>
          </cell>
          <cell r="G45">
            <v>0</v>
          </cell>
          <cell r="H45">
            <v>0</v>
          </cell>
          <cell r="I45">
            <v>0</v>
          </cell>
          <cell r="J45">
            <v>0</v>
          </cell>
          <cell r="K45">
            <v>0</v>
          </cell>
          <cell r="L45">
            <v>0</v>
          </cell>
          <cell r="M45">
            <v>0</v>
          </cell>
          <cell r="N45">
            <v>0</v>
          </cell>
          <cell r="O45">
            <v>0</v>
          </cell>
          <cell r="P45">
            <v>0</v>
          </cell>
          <cell r="Q45">
            <v>0</v>
          </cell>
        </row>
        <row r="46">
          <cell r="A46" t="str">
            <v>ALT-2</v>
          </cell>
          <cell r="B46">
            <v>0</v>
          </cell>
          <cell r="C46" t="str">
            <v xml:space="preserve"> </v>
          </cell>
          <cell r="D46" t="str">
            <v xml:space="preserve"> </v>
          </cell>
          <cell r="E46">
            <v>0</v>
          </cell>
          <cell r="F46">
            <v>0</v>
          </cell>
          <cell r="G46">
            <v>0</v>
          </cell>
          <cell r="H46">
            <v>0</v>
          </cell>
          <cell r="I46">
            <v>0</v>
          </cell>
          <cell r="J46">
            <v>0</v>
          </cell>
          <cell r="K46">
            <v>0</v>
          </cell>
          <cell r="L46">
            <v>0</v>
          </cell>
          <cell r="M46">
            <v>0</v>
          </cell>
          <cell r="N46">
            <v>0</v>
          </cell>
          <cell r="O46">
            <v>0</v>
          </cell>
          <cell r="P46">
            <v>0</v>
          </cell>
        </row>
        <row r="47">
          <cell r="A47">
            <v>1</v>
          </cell>
          <cell r="B47" t="str">
            <v xml:space="preserve">  6.9KV GCS ,  NEMA CLASS E2 , MCC PANEL</v>
          </cell>
          <cell r="C47">
            <v>-1</v>
          </cell>
          <cell r="D47" t="str">
            <v>PNL</v>
          </cell>
          <cell r="E47">
            <v>500000</v>
          </cell>
          <cell r="F47">
            <v>-500000</v>
          </cell>
          <cell r="G47">
            <v>0</v>
          </cell>
          <cell r="H47">
            <v>0</v>
          </cell>
          <cell r="I47">
            <v>20</v>
          </cell>
          <cell r="J47">
            <v>-20</v>
          </cell>
          <cell r="K47">
            <v>500000</v>
          </cell>
          <cell r="L47">
            <v>-500000</v>
          </cell>
          <cell r="M47">
            <v>0</v>
          </cell>
          <cell r="N47">
            <v>0</v>
          </cell>
          <cell r="O47">
            <v>5600</v>
          </cell>
          <cell r="P47">
            <v>-5600</v>
          </cell>
          <cell r="Q47">
            <v>0</v>
          </cell>
        </row>
        <row r="48">
          <cell r="A48">
            <v>2</v>
          </cell>
          <cell r="B48" t="str">
            <v xml:space="preserve">  600V POWER CABLE 3/C 5.5 sq.mm  XLPE/PVC</v>
          </cell>
          <cell r="C48">
            <v>-195</v>
          </cell>
          <cell r="D48" t="str">
            <v>M</v>
          </cell>
          <cell r="E48">
            <v>20</v>
          </cell>
          <cell r="F48">
            <v>-3900</v>
          </cell>
          <cell r="G48">
            <v>0</v>
          </cell>
          <cell r="H48">
            <v>0</v>
          </cell>
          <cell r="I48">
            <v>0.1</v>
          </cell>
          <cell r="J48">
            <v>-20</v>
          </cell>
          <cell r="K48">
            <v>20</v>
          </cell>
          <cell r="L48">
            <v>-3900</v>
          </cell>
          <cell r="M48">
            <v>0</v>
          </cell>
          <cell r="N48">
            <v>0</v>
          </cell>
          <cell r="O48">
            <v>28</v>
          </cell>
          <cell r="P48">
            <v>-5460</v>
          </cell>
          <cell r="Q48">
            <v>0</v>
          </cell>
        </row>
        <row r="49">
          <cell r="A49">
            <v>3</v>
          </cell>
          <cell r="B49" t="str">
            <v xml:space="preserve">  600V CONTROL CABLE 12/C 2.0 sq.mm  PVC/PVC</v>
          </cell>
          <cell r="C49">
            <v>-195</v>
          </cell>
          <cell r="D49" t="str">
            <v>M</v>
          </cell>
          <cell r="E49">
            <v>38</v>
          </cell>
          <cell r="F49">
            <v>-7410</v>
          </cell>
          <cell r="G49">
            <v>0</v>
          </cell>
          <cell r="H49">
            <v>0</v>
          </cell>
          <cell r="I49">
            <v>0.13800000000000001</v>
          </cell>
          <cell r="J49">
            <v>-27</v>
          </cell>
          <cell r="K49">
            <v>38</v>
          </cell>
          <cell r="L49">
            <v>-7410</v>
          </cell>
          <cell r="M49">
            <v>0</v>
          </cell>
          <cell r="N49">
            <v>0</v>
          </cell>
          <cell r="O49">
            <v>39</v>
          </cell>
          <cell r="P49">
            <v>-7605</v>
          </cell>
          <cell r="Q49">
            <v>0</v>
          </cell>
        </row>
        <row r="50">
          <cell r="A50">
            <v>4</v>
          </cell>
          <cell r="B50" t="str">
            <v xml:space="preserve">  8KV POWER CABLE 3/C  38 sq.mm  XLPE/PVC</v>
          </cell>
          <cell r="C50">
            <v>-580</v>
          </cell>
          <cell r="D50" t="str">
            <v>M</v>
          </cell>
          <cell r="E50">
            <v>268</v>
          </cell>
          <cell r="F50">
            <v>-155440</v>
          </cell>
          <cell r="G50">
            <v>0</v>
          </cell>
          <cell r="H50">
            <v>0</v>
          </cell>
          <cell r="I50">
            <v>0.32100000000000001</v>
          </cell>
          <cell r="J50">
            <v>-186</v>
          </cell>
          <cell r="K50">
            <v>268</v>
          </cell>
          <cell r="L50">
            <v>-155440</v>
          </cell>
          <cell r="M50">
            <v>0</v>
          </cell>
          <cell r="N50">
            <v>0</v>
          </cell>
          <cell r="O50">
            <v>90</v>
          </cell>
          <cell r="P50">
            <v>-52200</v>
          </cell>
          <cell r="Q50">
            <v>0</v>
          </cell>
        </row>
        <row r="51">
          <cell r="A51">
            <v>5</v>
          </cell>
          <cell r="B51" t="str">
            <v xml:space="preserve">  8KV POWER CABLE 3/C  60 sq.mm  XLPE/PVC</v>
          </cell>
          <cell r="C51">
            <v>390</v>
          </cell>
          <cell r="D51" t="str">
            <v>M</v>
          </cell>
          <cell r="E51">
            <v>367</v>
          </cell>
          <cell r="F51">
            <v>143130</v>
          </cell>
          <cell r="G51">
            <v>0</v>
          </cell>
          <cell r="H51">
            <v>0</v>
          </cell>
          <cell r="I51">
            <v>0.38800000000000001</v>
          </cell>
          <cell r="J51">
            <v>151</v>
          </cell>
          <cell r="K51">
            <v>367</v>
          </cell>
          <cell r="L51">
            <v>143130</v>
          </cell>
          <cell r="M51">
            <v>0</v>
          </cell>
          <cell r="N51">
            <v>0</v>
          </cell>
          <cell r="O51">
            <v>109</v>
          </cell>
          <cell r="P51">
            <v>42510</v>
          </cell>
          <cell r="Q51">
            <v>0</v>
          </cell>
        </row>
        <row r="52">
          <cell r="A52">
            <v>6</v>
          </cell>
          <cell r="B52" t="str">
            <v xml:space="preserve"> PVC CONDUIT, THICK WALL, CNS1302 SCH. B , 2"</v>
          </cell>
          <cell r="C52">
            <v>-390</v>
          </cell>
          <cell r="D52" t="str">
            <v>M</v>
          </cell>
          <cell r="E52">
            <v>38</v>
          </cell>
          <cell r="F52">
            <v>-14820</v>
          </cell>
          <cell r="G52">
            <v>0</v>
          </cell>
          <cell r="H52">
            <v>0</v>
          </cell>
          <cell r="I52">
            <v>0.3</v>
          </cell>
          <cell r="J52">
            <v>-117</v>
          </cell>
          <cell r="K52">
            <v>38</v>
          </cell>
          <cell r="L52">
            <v>-14820</v>
          </cell>
          <cell r="M52">
            <v>0</v>
          </cell>
          <cell r="N52">
            <v>0</v>
          </cell>
          <cell r="O52">
            <v>84</v>
          </cell>
          <cell r="P52">
            <v>-32760</v>
          </cell>
          <cell r="Q52">
            <v>0</v>
          </cell>
        </row>
        <row r="53">
          <cell r="A53">
            <v>7</v>
          </cell>
          <cell r="B53" t="str">
            <v xml:space="preserve"> MISCELLANEOUS </v>
          </cell>
          <cell r="C53">
            <v>1</v>
          </cell>
          <cell r="D53" t="str">
            <v>LOT</v>
          </cell>
          <cell r="E53">
            <v>-708.6</v>
          </cell>
          <cell r="F53">
            <v>-709</v>
          </cell>
          <cell r="G53">
            <v>0</v>
          </cell>
          <cell r="H53">
            <v>0</v>
          </cell>
          <cell r="I53">
            <v>-2.46</v>
          </cell>
          <cell r="J53">
            <v>-2</v>
          </cell>
          <cell r="K53">
            <v>-709</v>
          </cell>
          <cell r="L53">
            <v>-709</v>
          </cell>
          <cell r="M53">
            <v>0</v>
          </cell>
          <cell r="N53">
            <v>0</v>
          </cell>
          <cell r="O53">
            <v>-689</v>
          </cell>
          <cell r="P53">
            <v>-689</v>
          </cell>
        </row>
        <row r="54">
          <cell r="B54" t="str">
            <v>SUB-TOTAL : (ALT-1)</v>
          </cell>
          <cell r="C54">
            <v>0</v>
          </cell>
          <cell r="D54">
            <v>0</v>
          </cell>
          <cell r="E54">
            <v>0</v>
          </cell>
          <cell r="F54">
            <v>-539149</v>
          </cell>
          <cell r="G54">
            <v>0</v>
          </cell>
          <cell r="H54">
            <v>0</v>
          </cell>
          <cell r="I54">
            <v>0</v>
          </cell>
          <cell r="J54">
            <v>-221</v>
          </cell>
          <cell r="K54">
            <v>0</v>
          </cell>
          <cell r="L54">
            <v>-539149</v>
          </cell>
          <cell r="M54">
            <v>0</v>
          </cell>
          <cell r="N54">
            <v>0</v>
          </cell>
          <cell r="O54">
            <v>0</v>
          </cell>
          <cell r="P54">
            <v>-61804</v>
          </cell>
          <cell r="Q54">
            <v>-221</v>
          </cell>
        </row>
        <row r="55">
          <cell r="H55">
            <v>0</v>
          </cell>
          <cell r="I55">
            <v>0.31715698242186791</v>
          </cell>
          <cell r="J55">
            <v>98</v>
          </cell>
          <cell r="K55">
            <v>232</v>
          </cell>
          <cell r="L55">
            <v>69600</v>
          </cell>
          <cell r="M55">
            <v>0</v>
          </cell>
          <cell r="N55">
            <v>0</v>
          </cell>
          <cell r="O55">
            <v>91</v>
          </cell>
          <cell r="P55">
            <v>27300</v>
          </cell>
        </row>
        <row r="56">
          <cell r="A56" t="str">
            <v>ALT-3</v>
          </cell>
        </row>
        <row r="57">
          <cell r="A57">
            <v>1</v>
          </cell>
          <cell r="B57" t="str">
            <v xml:space="preserve"> AUTO-TRANSFORMER FOR 6.9KV 8500KW MOTOR STARTER , </v>
          </cell>
          <cell r="C57">
            <v>1</v>
          </cell>
          <cell r="D57" t="str">
            <v>SET</v>
          </cell>
          <cell r="E57">
            <v>484000</v>
          </cell>
          <cell r="F57">
            <v>484000</v>
          </cell>
          <cell r="G57">
            <v>0</v>
          </cell>
          <cell r="H57">
            <v>0</v>
          </cell>
          <cell r="I57">
            <v>20</v>
          </cell>
          <cell r="J57">
            <v>20</v>
          </cell>
          <cell r="K57">
            <v>484000</v>
          </cell>
          <cell r="L57">
            <v>484000</v>
          </cell>
          <cell r="M57">
            <v>0</v>
          </cell>
          <cell r="N57">
            <v>0</v>
          </cell>
          <cell r="O57">
            <v>5600</v>
          </cell>
          <cell r="P57">
            <v>5600</v>
          </cell>
        </row>
        <row r="58">
          <cell r="A58">
            <v>3</v>
          </cell>
          <cell r="B58" t="str">
            <v xml:space="preserve"> TAP 80% , STARTING TIME 60 Sec. (MOTOR PF=0.7 , EFF=0.9)</v>
          </cell>
          <cell r="C58">
            <v>2</v>
          </cell>
          <cell r="D58" t="str">
            <v>P_x000E_L</v>
          </cell>
          <cell r="E58">
            <v>1500000</v>
          </cell>
          <cell r="F58">
            <v>0</v>
          </cell>
          <cell r="G58">
            <v>0</v>
          </cell>
          <cell r="H58">
            <v>0</v>
          </cell>
          <cell r="I58">
            <v>0</v>
          </cell>
          <cell r="J58">
            <v>0</v>
          </cell>
          <cell r="K58">
            <v>0</v>
          </cell>
          <cell r="L58">
            <v>0</v>
          </cell>
          <cell r="M58">
            <v>0</v>
          </cell>
          <cell r="N58">
            <v>0</v>
          </cell>
          <cell r="O58">
            <v>0</v>
          </cell>
          <cell r="P58">
            <v>0</v>
          </cell>
        </row>
        <row r="59">
          <cell r="A59">
            <v>2</v>
          </cell>
          <cell r="B59" t="str">
            <v xml:space="preserve">  6.9KV VCB 1250A 40KA</v>
          </cell>
          <cell r="C59">
            <v>3</v>
          </cell>
          <cell r="D59" t="str">
            <v>PNL</v>
          </cell>
          <cell r="E59">
            <v>800000</v>
          </cell>
          <cell r="F59">
            <v>2400000</v>
          </cell>
          <cell r="G59">
            <v>0</v>
          </cell>
          <cell r="H59">
            <v>0</v>
          </cell>
          <cell r="I59">
            <v>20</v>
          </cell>
          <cell r="J59">
            <v>60</v>
          </cell>
          <cell r="K59">
            <v>800000</v>
          </cell>
          <cell r="L59">
            <v>2400000</v>
          </cell>
          <cell r="M59">
            <v>0</v>
          </cell>
          <cell r="N59">
            <v>0</v>
          </cell>
          <cell r="O59">
            <v>5600</v>
          </cell>
          <cell r="P59">
            <v>16800</v>
          </cell>
          <cell r="Q59">
            <v>0</v>
          </cell>
        </row>
        <row r="60">
          <cell r="A60">
            <v>3</v>
          </cell>
          <cell r="B60" t="str">
            <v xml:space="preserve">  6.9KV 2000KVA , W/GCS , CAPACIATOR PANEL</v>
          </cell>
          <cell r="C60">
            <v>2</v>
          </cell>
          <cell r="D60" t="str">
            <v>PNL</v>
          </cell>
          <cell r="E60">
            <v>1500000</v>
          </cell>
          <cell r="F60">
            <v>3000000</v>
          </cell>
          <cell r="G60">
            <v>0</v>
          </cell>
          <cell r="H60">
            <v>0</v>
          </cell>
          <cell r="I60">
            <v>30</v>
          </cell>
          <cell r="J60">
            <v>60</v>
          </cell>
          <cell r="K60">
            <v>1500000</v>
          </cell>
          <cell r="L60">
            <v>3000000</v>
          </cell>
          <cell r="M60">
            <v>0</v>
          </cell>
          <cell r="N60">
            <v>0</v>
          </cell>
          <cell r="O60">
            <v>8400</v>
          </cell>
          <cell r="P60">
            <v>16800</v>
          </cell>
        </row>
        <row r="61">
          <cell r="A61">
            <v>4</v>
          </cell>
          <cell r="B61" t="str">
            <v xml:space="preserve">  600V POWER CABLE 3/C 5.5 sq.mm  XLPE/PVC</v>
          </cell>
          <cell r="C61">
            <v>200</v>
          </cell>
          <cell r="D61" t="str">
            <v>M</v>
          </cell>
          <cell r="E61">
            <v>20</v>
          </cell>
          <cell r="F61">
            <v>4000</v>
          </cell>
          <cell r="G61">
            <v>0</v>
          </cell>
          <cell r="H61">
            <v>0</v>
          </cell>
          <cell r="I61">
            <v>0.1</v>
          </cell>
          <cell r="J61">
            <v>20</v>
          </cell>
          <cell r="K61">
            <v>20</v>
          </cell>
          <cell r="L61">
            <v>4000</v>
          </cell>
          <cell r="M61">
            <v>0</v>
          </cell>
          <cell r="N61">
            <v>0</v>
          </cell>
          <cell r="O61">
            <v>28</v>
          </cell>
          <cell r="P61">
            <v>5600</v>
          </cell>
          <cell r="Q61">
            <v>0</v>
          </cell>
        </row>
        <row r="62">
          <cell r="A62">
            <v>5</v>
          </cell>
          <cell r="B62" t="str">
            <v xml:space="preserve">  600V POWER CABLE 3/C 22sq.mm  XLPE/PVC</v>
          </cell>
          <cell r="C62">
            <v>600</v>
          </cell>
          <cell r="D62" t="str">
            <v>M</v>
          </cell>
          <cell r="E62">
            <v>70</v>
          </cell>
          <cell r="F62">
            <v>42000</v>
          </cell>
          <cell r="G62">
            <v>0</v>
          </cell>
          <cell r="H62">
            <v>0</v>
          </cell>
          <cell r="I62">
            <v>0.18099999999999999</v>
          </cell>
          <cell r="J62">
            <v>109</v>
          </cell>
          <cell r="K62">
            <v>70</v>
          </cell>
          <cell r="L62">
            <v>42000</v>
          </cell>
          <cell r="M62">
            <v>0</v>
          </cell>
          <cell r="N62">
            <v>0</v>
          </cell>
          <cell r="O62">
            <v>51</v>
          </cell>
          <cell r="P62">
            <v>30600</v>
          </cell>
          <cell r="Q62">
            <v>0</v>
          </cell>
        </row>
        <row r="63">
          <cell r="A63">
            <v>6</v>
          </cell>
          <cell r="B63" t="str">
            <v xml:space="preserve">  600V CONTROL CABLE 7/C 2.1 sq.mm  PVC/PVC</v>
          </cell>
          <cell r="C63">
            <v>600</v>
          </cell>
          <cell r="D63" t="str">
            <v>M</v>
          </cell>
          <cell r="E63">
            <v>24</v>
          </cell>
          <cell r="F63">
            <v>14400</v>
          </cell>
          <cell r="G63">
            <v>0</v>
          </cell>
          <cell r="H63">
            <v>0</v>
          </cell>
          <cell r="I63">
            <v>0.105</v>
          </cell>
          <cell r="J63">
            <v>63</v>
          </cell>
          <cell r="K63">
            <v>24</v>
          </cell>
          <cell r="L63">
            <v>14400</v>
          </cell>
          <cell r="M63">
            <v>0</v>
          </cell>
          <cell r="N63">
            <v>0</v>
          </cell>
          <cell r="O63">
            <v>29</v>
          </cell>
          <cell r="P63">
            <v>17400</v>
          </cell>
          <cell r="Q63">
            <v>0</v>
          </cell>
        </row>
        <row r="64">
          <cell r="A64">
            <v>7</v>
          </cell>
          <cell r="B64" t="str">
            <v xml:space="preserve">  600V CONTROL CABLE 12/C 2.0 sq.mm  PVC/PVC</v>
          </cell>
          <cell r="C64">
            <v>200</v>
          </cell>
          <cell r="D64" t="str">
            <v>M</v>
          </cell>
          <cell r="E64">
            <v>38</v>
          </cell>
          <cell r="F64">
            <v>7600</v>
          </cell>
          <cell r="G64">
            <v>0</v>
          </cell>
          <cell r="H64">
            <v>0</v>
          </cell>
          <cell r="I64">
            <v>0.13800000000000001</v>
          </cell>
          <cell r="J64">
            <v>28</v>
          </cell>
          <cell r="K64">
            <v>38</v>
          </cell>
          <cell r="L64">
            <v>7600</v>
          </cell>
          <cell r="M64">
            <v>0</v>
          </cell>
          <cell r="N64">
            <v>0</v>
          </cell>
          <cell r="O64">
            <v>39</v>
          </cell>
          <cell r="P64">
            <v>7800</v>
          </cell>
          <cell r="Q64">
            <v>0</v>
          </cell>
        </row>
        <row r="65">
          <cell r="A65">
            <v>8</v>
          </cell>
          <cell r="B65" t="str">
            <v xml:space="preserve">  8KV POWER CABLE 1/C 325 sq.mm XLPE/PVC</v>
          </cell>
          <cell r="C65">
            <v>2500</v>
          </cell>
          <cell r="D65" t="str">
            <v>M</v>
          </cell>
          <cell r="E65">
            <v>375</v>
          </cell>
          <cell r="F65">
            <v>937500</v>
          </cell>
          <cell r="G65">
            <v>0</v>
          </cell>
          <cell r="H65">
            <v>0</v>
          </cell>
          <cell r="I65">
            <v>0.30199999999999999</v>
          </cell>
          <cell r="J65">
            <v>755</v>
          </cell>
          <cell r="K65">
            <v>375</v>
          </cell>
          <cell r="L65">
            <v>937500</v>
          </cell>
          <cell r="M65">
            <v>0</v>
          </cell>
          <cell r="N65">
            <v>0</v>
          </cell>
          <cell r="O65">
            <v>85</v>
          </cell>
          <cell r="P65">
            <v>212500</v>
          </cell>
        </row>
        <row r="66">
          <cell r="A66">
            <v>9</v>
          </cell>
          <cell r="B66" t="str">
            <v xml:space="preserve">  8KV TERMINATION KIT , 1/C 325 sq.mm </v>
          </cell>
          <cell r="C66">
            <v>24</v>
          </cell>
          <cell r="D66" t="str">
            <v>SET</v>
          </cell>
          <cell r="E66">
            <v>2542</v>
          </cell>
          <cell r="F66">
            <v>61008</v>
          </cell>
          <cell r="G66">
            <v>0</v>
          </cell>
          <cell r="H66">
            <v>0</v>
          </cell>
          <cell r="I66">
            <v>5</v>
          </cell>
          <cell r="J66">
            <v>120</v>
          </cell>
          <cell r="K66">
            <v>2542</v>
          </cell>
          <cell r="L66">
            <v>61008</v>
          </cell>
          <cell r="M66">
            <v>0</v>
          </cell>
          <cell r="N66">
            <v>0</v>
          </cell>
          <cell r="O66">
            <v>1400</v>
          </cell>
          <cell r="P66">
            <v>33600</v>
          </cell>
        </row>
        <row r="67">
          <cell r="A67">
            <v>10</v>
          </cell>
          <cell r="B67" t="str">
            <v xml:space="preserve"> PVC CONDUIT, THICK WALL, CNS1302 SCH. B , 2"</v>
          </cell>
          <cell r="C67">
            <v>800</v>
          </cell>
          <cell r="D67" t="str">
            <v>M</v>
          </cell>
          <cell r="E67">
            <v>38</v>
          </cell>
          <cell r="F67">
            <v>30400</v>
          </cell>
          <cell r="G67">
            <v>0</v>
          </cell>
          <cell r="H67">
            <v>0</v>
          </cell>
          <cell r="I67">
            <v>0.3</v>
          </cell>
          <cell r="J67">
            <v>240</v>
          </cell>
          <cell r="K67">
            <v>38</v>
          </cell>
          <cell r="L67">
            <v>30400</v>
          </cell>
          <cell r="M67">
            <v>0</v>
          </cell>
          <cell r="N67">
            <v>0</v>
          </cell>
          <cell r="O67">
            <v>84</v>
          </cell>
          <cell r="P67">
            <v>67200</v>
          </cell>
          <cell r="Q67">
            <v>0</v>
          </cell>
        </row>
        <row r="68">
          <cell r="A68">
            <v>11</v>
          </cell>
          <cell r="B68" t="str">
            <v xml:space="preserve"> PVC CONDUIT, THICK WALL, CNS1302 SCH. B , 6"</v>
          </cell>
          <cell r="C68">
            <v>800</v>
          </cell>
          <cell r="D68" t="str">
            <v>M</v>
          </cell>
          <cell r="E68">
            <v>242</v>
          </cell>
          <cell r="F68">
            <v>193600</v>
          </cell>
          <cell r="G68">
            <v>0</v>
          </cell>
          <cell r="H68">
            <v>0</v>
          </cell>
          <cell r="I68">
            <v>0.68</v>
          </cell>
          <cell r="J68">
            <v>544</v>
          </cell>
          <cell r="K68">
            <v>242</v>
          </cell>
          <cell r="L68">
            <v>193600</v>
          </cell>
          <cell r="M68">
            <v>0</v>
          </cell>
          <cell r="N68">
            <v>0</v>
          </cell>
          <cell r="O68">
            <v>190</v>
          </cell>
          <cell r="P68">
            <v>152000</v>
          </cell>
          <cell r="Q68">
            <v>0</v>
          </cell>
        </row>
        <row r="69">
          <cell r="A69">
            <v>12</v>
          </cell>
          <cell r="B69" t="str">
            <v xml:space="preserve"> EXCAVATION</v>
          </cell>
          <cell r="C69">
            <v>350</v>
          </cell>
          <cell r="D69" t="str">
            <v>M3</v>
          </cell>
          <cell r="E69" t="str">
            <v>M+L</v>
          </cell>
          <cell r="F69" t="str">
            <v>M+L</v>
          </cell>
          <cell r="G69">
            <v>0</v>
          </cell>
          <cell r="H69">
            <v>0</v>
          </cell>
          <cell r="I69">
            <v>0</v>
          </cell>
          <cell r="J69">
            <v>0</v>
          </cell>
          <cell r="K69" t="str">
            <v>M+L</v>
          </cell>
          <cell r="L69" t="str">
            <v>M+L</v>
          </cell>
          <cell r="M69">
            <v>0</v>
          </cell>
          <cell r="N69">
            <v>0</v>
          </cell>
          <cell r="O69">
            <v>60</v>
          </cell>
          <cell r="P69">
            <v>21000</v>
          </cell>
          <cell r="Q69">
            <v>0</v>
          </cell>
        </row>
        <row r="70">
          <cell r="A70">
            <v>13</v>
          </cell>
          <cell r="B70" t="str">
            <v xml:space="preserve"> BACKFILL</v>
          </cell>
          <cell r="C70">
            <v>250</v>
          </cell>
          <cell r="D70" t="str">
            <v>M3</v>
          </cell>
          <cell r="E70" t="str">
            <v>M+L</v>
          </cell>
          <cell r="F70" t="str">
            <v>M+L</v>
          </cell>
          <cell r="G70">
            <v>0</v>
          </cell>
          <cell r="H70">
            <v>0</v>
          </cell>
          <cell r="I70">
            <v>0</v>
          </cell>
          <cell r="J70">
            <v>0</v>
          </cell>
          <cell r="K70" t="str">
            <v>M+L</v>
          </cell>
          <cell r="L70" t="str">
            <v>M+L</v>
          </cell>
          <cell r="M70">
            <v>0</v>
          </cell>
          <cell r="N70">
            <v>0</v>
          </cell>
          <cell r="O70">
            <v>100</v>
          </cell>
          <cell r="P70">
            <v>25000</v>
          </cell>
          <cell r="Q70">
            <v>0</v>
          </cell>
        </row>
        <row r="71">
          <cell r="A71">
            <v>14</v>
          </cell>
          <cell r="B71" t="str">
            <v xml:space="preserve"> CONCRETE FOR DUCT BANK 2000 PSI</v>
          </cell>
          <cell r="C71">
            <v>100</v>
          </cell>
          <cell r="D71" t="str">
            <v>M3</v>
          </cell>
          <cell r="E71" t="str">
            <v>M+L</v>
          </cell>
          <cell r="F71" t="str">
            <v>M+L</v>
          </cell>
          <cell r="G71">
            <v>0</v>
          </cell>
          <cell r="H71">
            <v>0</v>
          </cell>
          <cell r="I71">
            <v>0</v>
          </cell>
          <cell r="J71">
            <v>0</v>
          </cell>
          <cell r="K71" t="str">
            <v>M+L</v>
          </cell>
          <cell r="L71" t="str">
            <v>M+L</v>
          </cell>
          <cell r="M71">
            <v>0</v>
          </cell>
          <cell r="N71">
            <v>0</v>
          </cell>
          <cell r="O71">
            <v>1700</v>
          </cell>
          <cell r="P71">
            <v>170000</v>
          </cell>
          <cell r="Q71">
            <v>0</v>
          </cell>
        </row>
        <row r="72">
          <cell r="A72">
            <v>15</v>
          </cell>
          <cell r="B72" t="str">
            <v xml:space="preserve"> RED COLORED OXIDE</v>
          </cell>
          <cell r="C72">
            <v>900</v>
          </cell>
          <cell r="D72" t="str">
            <v>KG</v>
          </cell>
          <cell r="E72" t="str">
            <v>M+L</v>
          </cell>
          <cell r="F72" t="str">
            <v>M+L</v>
          </cell>
          <cell r="G72">
            <v>0</v>
          </cell>
          <cell r="H72">
            <v>0</v>
          </cell>
          <cell r="I72">
            <v>0</v>
          </cell>
          <cell r="J72">
            <v>0</v>
          </cell>
          <cell r="K72" t="str">
            <v>M+L</v>
          </cell>
          <cell r="L72" t="str">
            <v>M+L</v>
          </cell>
          <cell r="M72">
            <v>0</v>
          </cell>
          <cell r="N72">
            <v>0</v>
          </cell>
          <cell r="O72">
            <v>60</v>
          </cell>
          <cell r="P72">
            <v>54000</v>
          </cell>
          <cell r="Q72">
            <v>0</v>
          </cell>
        </row>
        <row r="73">
          <cell r="A73">
            <v>16</v>
          </cell>
          <cell r="B73" t="str">
            <v xml:space="preserve"> DISPOSAL</v>
          </cell>
          <cell r="C73">
            <v>100</v>
          </cell>
          <cell r="D73" t="str">
            <v>M3</v>
          </cell>
          <cell r="E73" t="str">
            <v>M+L</v>
          </cell>
          <cell r="F73" t="str">
            <v>M+L</v>
          </cell>
          <cell r="G73">
            <v>0</v>
          </cell>
          <cell r="H73">
            <v>0</v>
          </cell>
          <cell r="I73">
            <v>0</v>
          </cell>
          <cell r="J73">
            <v>0</v>
          </cell>
          <cell r="K73" t="str">
            <v>M+L</v>
          </cell>
          <cell r="L73" t="str">
            <v>M+L</v>
          </cell>
          <cell r="M73">
            <v>0</v>
          </cell>
          <cell r="N73">
            <v>0</v>
          </cell>
          <cell r="O73">
            <v>220</v>
          </cell>
          <cell r="P73">
            <v>22000</v>
          </cell>
          <cell r="Q73">
            <v>0</v>
          </cell>
        </row>
        <row r="74">
          <cell r="A74">
            <v>17</v>
          </cell>
          <cell r="B74" t="str">
            <v xml:space="preserve"> FORMWORK</v>
          </cell>
          <cell r="C74">
            <v>300</v>
          </cell>
          <cell r="D74" t="str">
            <v>M2</v>
          </cell>
          <cell r="E74" t="str">
            <v>M+L</v>
          </cell>
          <cell r="F74" t="str">
            <v>M+L</v>
          </cell>
          <cell r="G74">
            <v>0</v>
          </cell>
          <cell r="H74">
            <v>0</v>
          </cell>
          <cell r="I74">
            <v>0</v>
          </cell>
          <cell r="J74">
            <v>0</v>
          </cell>
          <cell r="K74" t="str">
            <v>M+L</v>
          </cell>
          <cell r="L74" t="str">
            <v>M+L</v>
          </cell>
          <cell r="M74">
            <v>0</v>
          </cell>
          <cell r="N74">
            <v>0</v>
          </cell>
          <cell r="O74">
            <v>360</v>
          </cell>
          <cell r="P74">
            <v>108000</v>
          </cell>
          <cell r="Q74">
            <v>0</v>
          </cell>
        </row>
        <row r="75">
          <cell r="A75">
            <v>18</v>
          </cell>
          <cell r="B75" t="str">
            <v xml:space="preserve"> RE-BAR</v>
          </cell>
          <cell r="C75">
            <v>1900</v>
          </cell>
          <cell r="D75" t="str">
            <v>KG</v>
          </cell>
          <cell r="E75" t="str">
            <v>M+L</v>
          </cell>
          <cell r="F75" t="str">
            <v>M+L</v>
          </cell>
          <cell r="G75">
            <v>0</v>
          </cell>
          <cell r="H75">
            <v>0</v>
          </cell>
          <cell r="I75">
            <v>0</v>
          </cell>
          <cell r="J75">
            <v>0</v>
          </cell>
          <cell r="K75" t="str">
            <v>M+L</v>
          </cell>
          <cell r="L75" t="str">
            <v>M+L</v>
          </cell>
          <cell r="M75">
            <v>0</v>
          </cell>
          <cell r="N75">
            <v>0</v>
          </cell>
          <cell r="O75">
            <v>16</v>
          </cell>
          <cell r="P75">
            <v>30400</v>
          </cell>
          <cell r="Q75">
            <v>0</v>
          </cell>
        </row>
        <row r="76">
          <cell r="A76">
            <v>19</v>
          </cell>
          <cell r="B76" t="str">
            <v xml:space="preserve"> COMPOND FOR WATER SEALING(IN MH.)</v>
          </cell>
          <cell r="C76">
            <v>125</v>
          </cell>
          <cell r="D76" t="str">
            <v>KG</v>
          </cell>
          <cell r="E76" t="str">
            <v>M+L</v>
          </cell>
          <cell r="F76" t="str">
            <v>M+L</v>
          </cell>
          <cell r="G76">
            <v>0</v>
          </cell>
          <cell r="H76">
            <v>0</v>
          </cell>
          <cell r="I76">
            <v>0</v>
          </cell>
          <cell r="J76">
            <v>0</v>
          </cell>
          <cell r="K76" t="str">
            <v>M+L</v>
          </cell>
          <cell r="L76" t="str">
            <v>M+L</v>
          </cell>
          <cell r="M76">
            <v>0</v>
          </cell>
          <cell r="N76">
            <v>0</v>
          </cell>
          <cell r="O76">
            <v>200</v>
          </cell>
          <cell r="P76">
            <v>25000</v>
          </cell>
          <cell r="Q76">
            <v>0</v>
          </cell>
        </row>
        <row r="77">
          <cell r="A77">
            <v>20</v>
          </cell>
          <cell r="B77" t="str">
            <v xml:space="preserve"> MISCELLANEOUS </v>
          </cell>
          <cell r="C77">
            <v>1</v>
          </cell>
          <cell r="D77" t="str">
            <v>LOT</v>
          </cell>
          <cell r="E77">
            <v>31995.239999999998</v>
          </cell>
          <cell r="F77">
            <v>31995</v>
          </cell>
          <cell r="G77">
            <v>0</v>
          </cell>
          <cell r="H77">
            <v>0</v>
          </cell>
          <cell r="I77">
            <v>32.85</v>
          </cell>
          <cell r="J77">
            <v>33</v>
          </cell>
          <cell r="K77">
            <v>31995</v>
          </cell>
          <cell r="L77">
            <v>31995</v>
          </cell>
          <cell r="M77">
            <v>0</v>
          </cell>
          <cell r="N77">
            <v>0</v>
          </cell>
          <cell r="O77">
            <v>9198</v>
          </cell>
          <cell r="P77">
            <v>9198</v>
          </cell>
        </row>
        <row r="78">
          <cell r="B78" t="str">
            <v>SUB-TOTAL : (ALT-2)</v>
          </cell>
          <cell r="C78">
            <v>0</v>
          </cell>
          <cell r="D78">
            <v>0</v>
          </cell>
          <cell r="E78">
            <v>0</v>
          </cell>
          <cell r="F78">
            <v>7206503</v>
          </cell>
          <cell r="G78">
            <v>0</v>
          </cell>
          <cell r="H78">
            <v>0</v>
          </cell>
          <cell r="I78">
            <v>0</v>
          </cell>
          <cell r="J78">
            <v>2052</v>
          </cell>
          <cell r="K78">
            <v>0</v>
          </cell>
          <cell r="L78">
            <v>7206503</v>
          </cell>
          <cell r="M78">
            <v>0</v>
          </cell>
          <cell r="N78">
            <v>0</v>
          </cell>
          <cell r="O78">
            <v>0</v>
          </cell>
          <cell r="P78">
            <v>1030498</v>
          </cell>
          <cell r="Q78">
            <v>2052</v>
          </cell>
        </row>
        <row r="80">
          <cell r="F80">
            <v>0</v>
          </cell>
        </row>
        <row r="82">
          <cell r="A82" t="str">
            <v xml:space="preserve">  A.</v>
          </cell>
          <cell r="B82" t="str">
            <v xml:space="preserve"> POWER EQUIPMENT </v>
          </cell>
          <cell r="C82" t="str">
            <v xml:space="preserve"> </v>
          </cell>
          <cell r="D82" t="str">
            <v xml:space="preserve"> </v>
          </cell>
          <cell r="E82">
            <v>0</v>
          </cell>
          <cell r="F82">
            <v>0</v>
          </cell>
          <cell r="G82">
            <v>0</v>
          </cell>
          <cell r="H82">
            <v>0</v>
          </cell>
          <cell r="I82">
            <v>0</v>
          </cell>
          <cell r="J82">
            <v>0</v>
          </cell>
          <cell r="K82">
            <v>0</v>
          </cell>
          <cell r="L82">
            <v>0</v>
          </cell>
          <cell r="M82">
            <v>0</v>
          </cell>
          <cell r="N82">
            <v>0</v>
          </cell>
          <cell r="O82">
            <v>0</v>
          </cell>
          <cell r="P82">
            <v>0</v>
          </cell>
        </row>
        <row r="83">
          <cell r="F83">
            <v>0</v>
          </cell>
          <cell r="G83">
            <v>0</v>
          </cell>
          <cell r="H83">
            <v>0</v>
          </cell>
          <cell r="I83">
            <v>0</v>
          </cell>
          <cell r="J83">
            <v>0</v>
          </cell>
          <cell r="K83">
            <v>0</v>
          </cell>
          <cell r="L83">
            <v>0</v>
          </cell>
          <cell r="M83">
            <v>0</v>
          </cell>
          <cell r="N83">
            <v>0</v>
          </cell>
          <cell r="O83">
            <v>0</v>
          </cell>
          <cell r="P83">
            <v>0</v>
          </cell>
        </row>
        <row r="84">
          <cell r="A84" t="str">
            <v>*</v>
          </cell>
          <cell r="B84" t="str">
            <v>DWG. NO. XK11A-0000-01</v>
          </cell>
          <cell r="C84">
            <v>0</v>
          </cell>
          <cell r="D84">
            <v>0</v>
          </cell>
          <cell r="E84">
            <v>0</v>
          </cell>
          <cell r="F84">
            <v>0</v>
          </cell>
          <cell r="G84">
            <v>0</v>
          </cell>
          <cell r="H84">
            <v>0</v>
          </cell>
          <cell r="I84">
            <v>1.85</v>
          </cell>
          <cell r="J84">
            <v>0</v>
          </cell>
          <cell r="K84">
            <v>0</v>
          </cell>
          <cell r="L84">
            <v>0</v>
          </cell>
          <cell r="M84">
            <v>0</v>
          </cell>
          <cell r="N84">
            <v>0</v>
          </cell>
          <cell r="O84">
            <v>0</v>
          </cell>
          <cell r="P84">
            <v>0</v>
          </cell>
        </row>
        <row r="85">
          <cell r="A85" t="str">
            <v>A.1</v>
          </cell>
          <cell r="B85" t="str">
            <v>161KV SWITCHGEAR AREA</v>
          </cell>
          <cell r="C85">
            <v>0</v>
          </cell>
          <cell r="D85">
            <v>0</v>
          </cell>
          <cell r="E85">
            <v>0</v>
          </cell>
          <cell r="F85">
            <v>0</v>
          </cell>
          <cell r="G85">
            <v>0</v>
          </cell>
          <cell r="H85">
            <v>0</v>
          </cell>
          <cell r="I85">
            <v>0</v>
          </cell>
          <cell r="J85">
            <v>0</v>
          </cell>
          <cell r="K85">
            <v>0</v>
          </cell>
          <cell r="L85">
            <v>0</v>
          </cell>
          <cell r="M85">
            <v>0</v>
          </cell>
          <cell r="N85">
            <v>0</v>
          </cell>
          <cell r="O85">
            <v>0</v>
          </cell>
          <cell r="P85">
            <v>0</v>
          </cell>
        </row>
        <row r="86">
          <cell r="A86" t="str">
            <v>A.1.1</v>
          </cell>
          <cell r="B86" t="str">
            <v xml:space="preserve">  161KV SF6 GIS ,1250A 50KA , 2 BAYS ,W/ GCB, DS, ES, MOF, LA, CT…..</v>
          </cell>
          <cell r="C86">
            <v>1</v>
          </cell>
          <cell r="D86" t="str">
            <v>SET</v>
          </cell>
          <cell r="E86">
            <v>50540000</v>
          </cell>
          <cell r="F86">
            <v>50540000</v>
          </cell>
          <cell r="G86">
            <v>0</v>
          </cell>
          <cell r="H86">
            <v>0</v>
          </cell>
          <cell r="I86">
            <v>4038</v>
          </cell>
          <cell r="J86">
            <v>4038</v>
          </cell>
          <cell r="K86">
            <v>50540000</v>
          </cell>
          <cell r="L86">
            <v>50540000</v>
          </cell>
          <cell r="M86">
            <v>0</v>
          </cell>
          <cell r="N86">
            <v>0</v>
          </cell>
          <cell r="O86">
            <v>1620000</v>
          </cell>
          <cell r="P86">
            <v>1620000</v>
          </cell>
        </row>
        <row r="87">
          <cell r="A87" t="str">
            <v>A.1.2</v>
          </cell>
          <cell r="B87" t="str">
            <v xml:space="preserve">  RELAY &amp; CONTROL PANEL, FOR GIS PANEL ,W/CONTROL CABLE &amp; PILOTWIRE RL</v>
          </cell>
          <cell r="C87">
            <v>1</v>
          </cell>
          <cell r="D87" t="str">
            <v>LOT</v>
          </cell>
          <cell r="E87">
            <v>3412700</v>
          </cell>
          <cell r="F87">
            <v>3412700</v>
          </cell>
          <cell r="G87">
            <v>0</v>
          </cell>
          <cell r="H87">
            <v>0</v>
          </cell>
          <cell r="I87">
            <v>500</v>
          </cell>
          <cell r="J87">
            <v>500</v>
          </cell>
          <cell r="K87">
            <v>3412700</v>
          </cell>
          <cell r="L87">
            <v>3412700</v>
          </cell>
          <cell r="M87">
            <v>0</v>
          </cell>
          <cell r="N87">
            <v>0</v>
          </cell>
          <cell r="O87">
            <v>200000</v>
          </cell>
          <cell r="P87">
            <v>200000</v>
          </cell>
        </row>
        <row r="88">
          <cell r="A88" t="str">
            <v>A.1.3</v>
          </cell>
          <cell r="B88" t="str">
            <v xml:space="preserve">  161KV POWER CABLE  , 1/C 250 SQ.MM</v>
          </cell>
          <cell r="C88">
            <v>330</v>
          </cell>
          <cell r="D88" t="str">
            <v>M</v>
          </cell>
          <cell r="E88">
            <v>1680</v>
          </cell>
          <cell r="F88">
            <v>554400</v>
          </cell>
          <cell r="G88">
            <v>0</v>
          </cell>
          <cell r="H88">
            <v>0</v>
          </cell>
          <cell r="I88">
            <v>1.1519999999999999</v>
          </cell>
          <cell r="J88">
            <v>380</v>
          </cell>
          <cell r="K88">
            <v>1680</v>
          </cell>
          <cell r="L88">
            <v>554400</v>
          </cell>
          <cell r="M88">
            <v>0</v>
          </cell>
          <cell r="N88">
            <v>0</v>
          </cell>
          <cell r="O88">
            <v>323</v>
          </cell>
          <cell r="P88">
            <v>106590</v>
          </cell>
        </row>
        <row r="89">
          <cell r="A89" t="str">
            <v>A.1.4</v>
          </cell>
          <cell r="B89" t="str">
            <v xml:space="preserve">  161KV TERMINATION KIT, HEAT SHRINKABLE TYPE , 1/C 250 SQ.MM</v>
          </cell>
          <cell r="C89">
            <v>12</v>
          </cell>
          <cell r="D89" t="str">
            <v>SET</v>
          </cell>
          <cell r="E89">
            <v>210000</v>
          </cell>
          <cell r="F89">
            <v>2520000</v>
          </cell>
          <cell r="G89">
            <v>0</v>
          </cell>
          <cell r="H89">
            <v>0</v>
          </cell>
          <cell r="I89">
            <v>133</v>
          </cell>
          <cell r="J89">
            <v>1596</v>
          </cell>
          <cell r="K89">
            <v>210000</v>
          </cell>
          <cell r="L89">
            <v>2520000</v>
          </cell>
          <cell r="M89">
            <v>0</v>
          </cell>
          <cell r="N89">
            <v>0</v>
          </cell>
          <cell r="O89">
            <v>53200</v>
          </cell>
          <cell r="P89">
            <v>638400</v>
          </cell>
        </row>
        <row r="90">
          <cell r="A90" t="str">
            <v>A.1.5</v>
          </cell>
          <cell r="B90" t="str">
            <v xml:space="preserve">  MAIN POWER TRANSFORMER W/NGR &amp; LA*3, OIL-IMMERSED , 161KV/6.9KV 30/40MVA</v>
          </cell>
          <cell r="C90">
            <v>2</v>
          </cell>
          <cell r="D90" t="str">
            <v>SET</v>
          </cell>
          <cell r="E90">
            <v>10460000</v>
          </cell>
          <cell r="F90">
            <v>20920000</v>
          </cell>
          <cell r="G90">
            <v>0</v>
          </cell>
          <cell r="H90">
            <v>0</v>
          </cell>
          <cell r="I90">
            <v>595</v>
          </cell>
          <cell r="J90">
            <v>1190</v>
          </cell>
          <cell r="K90">
            <v>10460000</v>
          </cell>
          <cell r="L90">
            <v>20920000</v>
          </cell>
          <cell r="M90">
            <v>0</v>
          </cell>
          <cell r="N90">
            <v>0</v>
          </cell>
          <cell r="O90">
            <v>238000</v>
          </cell>
          <cell r="P90">
            <v>476000</v>
          </cell>
        </row>
        <row r="91">
          <cell r="A91" t="str">
            <v>A.1.6</v>
          </cell>
          <cell r="B91" t="str">
            <v xml:space="preserve">  6.9KV BUS DUCT , 4000A INDOOR/OUTDOOR , 8M LG , 40KA</v>
          </cell>
          <cell r="C91">
            <v>2</v>
          </cell>
          <cell r="D91" t="str">
            <v>SET</v>
          </cell>
          <cell r="E91">
            <v>840000</v>
          </cell>
          <cell r="F91">
            <v>1680000</v>
          </cell>
          <cell r="G91">
            <v>0</v>
          </cell>
          <cell r="H91">
            <v>0</v>
          </cell>
          <cell r="I91">
            <v>80</v>
          </cell>
          <cell r="J91">
            <v>160</v>
          </cell>
          <cell r="K91">
            <v>840000</v>
          </cell>
          <cell r="L91">
            <v>1680000</v>
          </cell>
          <cell r="M91">
            <v>0</v>
          </cell>
          <cell r="N91">
            <v>0</v>
          </cell>
          <cell r="O91">
            <v>22400</v>
          </cell>
          <cell r="P91">
            <v>44800</v>
          </cell>
        </row>
        <row r="92">
          <cell r="A92" t="str">
            <v>A.2.1</v>
          </cell>
          <cell r="B92" t="str">
            <v>SUB-TOTAL (A.1)</v>
          </cell>
          <cell r="C92">
            <v>3</v>
          </cell>
          <cell r="D92" t="str">
            <v>PNL</v>
          </cell>
          <cell r="E92">
            <v>1300000</v>
          </cell>
          <cell r="F92">
            <v>79627100</v>
          </cell>
          <cell r="G92"/>
          <cell r="H92"/>
          <cell r="I92"/>
          <cell r="J92">
            <v>7864</v>
          </cell>
          <cell r="K92"/>
          <cell r="L92">
            <v>79627100</v>
          </cell>
          <cell r="M92"/>
          <cell r="N92"/>
          <cell r="O92"/>
          <cell r="P92">
            <v>3085790</v>
          </cell>
          <cell r="Q92"/>
        </row>
        <row r="93">
          <cell r="A93" t="str">
            <v xml:space="preserve">  J.</v>
          </cell>
          <cell r="B93" t="str">
            <v>U/G CONDUIT BANK</v>
          </cell>
          <cell r="C93">
            <v>2850</v>
          </cell>
          <cell r="D93" t="str">
            <v>M3</v>
          </cell>
          <cell r="E93">
            <v>2070.4561403508774</v>
          </cell>
          <cell r="F93">
            <v>0</v>
          </cell>
          <cell r="G93">
            <v>0</v>
          </cell>
          <cell r="H93">
            <v>0</v>
          </cell>
          <cell r="I93">
            <v>0</v>
          </cell>
          <cell r="J93">
            <v>0</v>
          </cell>
          <cell r="K93">
            <v>0</v>
          </cell>
          <cell r="L93">
            <v>0</v>
          </cell>
          <cell r="M93">
            <v>0</v>
          </cell>
          <cell r="N93">
            <v>0</v>
          </cell>
          <cell r="O93">
            <v>0</v>
          </cell>
          <cell r="P93">
            <v>0</v>
          </cell>
        </row>
        <row r="94">
          <cell r="A94" t="str">
            <v>*</v>
          </cell>
          <cell r="B94" t="str">
            <v>DWG. NO. XK11A-0000-02, 03 , 04</v>
          </cell>
          <cell r="C94">
            <v>0</v>
          </cell>
          <cell r="D94">
            <v>0</v>
          </cell>
          <cell r="E94">
            <v>0</v>
          </cell>
          <cell r="F94">
            <v>0</v>
          </cell>
          <cell r="G94">
            <v>0</v>
          </cell>
          <cell r="H94">
            <v>0</v>
          </cell>
          <cell r="I94">
            <v>0</v>
          </cell>
          <cell r="J94">
            <v>0</v>
          </cell>
          <cell r="K94">
            <v>0</v>
          </cell>
          <cell r="L94">
            <v>0</v>
          </cell>
          <cell r="M94">
            <v>0</v>
          </cell>
          <cell r="N94">
            <v>0</v>
          </cell>
          <cell r="O94">
            <v>0</v>
          </cell>
          <cell r="P94">
            <v>0</v>
          </cell>
        </row>
        <row r="95">
          <cell r="A95" t="str">
            <v xml:space="preserve">   A.2</v>
          </cell>
          <cell r="B95" t="str">
            <v>MAIN SUBSTATION (公共設施)</v>
          </cell>
          <cell r="C95">
            <v>0</v>
          </cell>
          <cell r="D95">
            <v>0</v>
          </cell>
          <cell r="E95">
            <v>0</v>
          </cell>
          <cell r="F95">
            <v>0</v>
          </cell>
          <cell r="G95">
            <v>0</v>
          </cell>
          <cell r="H95">
            <v>0</v>
          </cell>
          <cell r="I95">
            <v>0</v>
          </cell>
          <cell r="J95">
            <v>0</v>
          </cell>
          <cell r="K95">
            <v>0</v>
          </cell>
          <cell r="L95">
            <v>0</v>
          </cell>
          <cell r="M95">
            <v>0</v>
          </cell>
          <cell r="N95">
            <v>0</v>
          </cell>
          <cell r="O95">
            <v>0</v>
          </cell>
          <cell r="P95">
            <v>0</v>
          </cell>
        </row>
        <row r="96">
          <cell r="A96" t="str">
            <v>A.2.1</v>
          </cell>
          <cell r="B96" t="str">
            <v xml:space="preserve">  6.9KV VCB 4000A 40KA , SWITCHGEAR INCOMING &amp; TIE PANEL </v>
          </cell>
          <cell r="C96">
            <v>3</v>
          </cell>
          <cell r="D96" t="str">
            <v>PNL</v>
          </cell>
          <cell r="E96">
            <v>1300000</v>
          </cell>
          <cell r="F96">
            <v>3900000</v>
          </cell>
          <cell r="G96">
            <v>0</v>
          </cell>
          <cell r="H96">
            <v>0</v>
          </cell>
          <cell r="I96">
            <v>30</v>
          </cell>
          <cell r="J96">
            <v>90</v>
          </cell>
          <cell r="K96">
            <v>1300000</v>
          </cell>
          <cell r="L96">
            <v>3900000</v>
          </cell>
          <cell r="M96">
            <v>0</v>
          </cell>
          <cell r="N96">
            <v>0</v>
          </cell>
          <cell r="O96">
            <v>8400</v>
          </cell>
          <cell r="P96">
            <v>25200</v>
          </cell>
        </row>
        <row r="97">
          <cell r="A97" t="str">
            <v>A.2.2</v>
          </cell>
          <cell r="B97" t="str">
            <v xml:space="preserve">  6.9KV VCB 1250A 40KA , SWITCHGEAR FEEDER PANEL </v>
          </cell>
          <cell r="C97">
            <v>6</v>
          </cell>
          <cell r="D97" t="str">
            <v>PNL</v>
          </cell>
          <cell r="E97">
            <v>750000</v>
          </cell>
          <cell r="F97">
            <v>4500000</v>
          </cell>
          <cell r="G97">
            <v>0</v>
          </cell>
          <cell r="H97">
            <v>0</v>
          </cell>
          <cell r="I97">
            <v>20</v>
          </cell>
          <cell r="J97">
            <v>120</v>
          </cell>
          <cell r="K97">
            <v>750000</v>
          </cell>
          <cell r="L97">
            <v>4500000</v>
          </cell>
          <cell r="M97">
            <v>0</v>
          </cell>
          <cell r="N97">
            <v>0</v>
          </cell>
          <cell r="O97">
            <v>5600</v>
          </cell>
          <cell r="P97">
            <v>33600</v>
          </cell>
        </row>
        <row r="98">
          <cell r="A98" t="str">
            <v>A.2.3</v>
          </cell>
          <cell r="B98" t="str">
            <v xml:space="preserve">  6.9KV 500KVA , W/GCS , CAPACIATOR PANEL</v>
          </cell>
          <cell r="C98">
            <v>2</v>
          </cell>
          <cell r="D98" t="str">
            <v>PNL</v>
          </cell>
          <cell r="E98">
            <v>600000</v>
          </cell>
          <cell r="F98">
            <v>1200000</v>
          </cell>
          <cell r="G98">
            <v>0</v>
          </cell>
          <cell r="H98">
            <v>0</v>
          </cell>
          <cell r="I98">
            <v>20</v>
          </cell>
          <cell r="J98">
            <v>40</v>
          </cell>
          <cell r="K98">
            <v>600000</v>
          </cell>
          <cell r="L98">
            <v>1200000</v>
          </cell>
          <cell r="M98">
            <v>0</v>
          </cell>
          <cell r="N98">
            <v>0</v>
          </cell>
          <cell r="O98">
            <v>5600</v>
          </cell>
          <cell r="P98">
            <v>11200</v>
          </cell>
        </row>
        <row r="99">
          <cell r="A99" t="str">
            <v>A.2.4</v>
          </cell>
          <cell r="B99" t="str">
            <v xml:space="preserve">  CAST RESIN DRY TYPE TR. , IP20 ENCLOSURE , 3 PHASE 6.9KV/480V ,1000KVA </v>
          </cell>
          <cell r="C99">
            <v>2</v>
          </cell>
          <cell r="D99" t="str">
            <v>SET</v>
          </cell>
          <cell r="E99">
            <v>410000</v>
          </cell>
          <cell r="F99">
            <v>820000</v>
          </cell>
          <cell r="G99">
            <v>0</v>
          </cell>
          <cell r="H99">
            <v>0</v>
          </cell>
          <cell r="I99">
            <v>108</v>
          </cell>
          <cell r="J99">
            <v>216</v>
          </cell>
          <cell r="K99">
            <v>410000</v>
          </cell>
          <cell r="L99">
            <v>820000</v>
          </cell>
          <cell r="M99">
            <v>0</v>
          </cell>
          <cell r="N99">
            <v>0</v>
          </cell>
          <cell r="O99">
            <v>30240</v>
          </cell>
          <cell r="P99">
            <v>60480</v>
          </cell>
        </row>
        <row r="100">
          <cell r="A100" t="str">
            <v>A.2.5</v>
          </cell>
          <cell r="B100" t="str">
            <v xml:space="preserve">  480V BUS DUCT, 3PH 3W, 1600A INDOOR, 30KA , 6M LG</v>
          </cell>
          <cell r="C100">
            <v>2</v>
          </cell>
          <cell r="D100" t="str">
            <v>SET</v>
          </cell>
          <cell r="E100">
            <v>210000</v>
          </cell>
          <cell r="F100">
            <v>420000</v>
          </cell>
          <cell r="G100">
            <v>0</v>
          </cell>
          <cell r="H100">
            <v>0</v>
          </cell>
          <cell r="I100">
            <v>36</v>
          </cell>
          <cell r="J100">
            <v>72</v>
          </cell>
          <cell r="K100">
            <v>210000</v>
          </cell>
          <cell r="L100">
            <v>420000</v>
          </cell>
          <cell r="M100">
            <v>0</v>
          </cell>
          <cell r="N100">
            <v>0</v>
          </cell>
          <cell r="O100">
            <v>10080</v>
          </cell>
          <cell r="P100">
            <v>20160</v>
          </cell>
        </row>
        <row r="101">
          <cell r="A101" t="str">
            <v>A.2.6</v>
          </cell>
          <cell r="B101" t="str">
            <v xml:space="preserve">  480V SWGR , 30KA, INCOMING ACB1600Ax2PNL &amp; TIE ACB1600A </v>
          </cell>
          <cell r="C101">
            <v>1</v>
          </cell>
          <cell r="D101" t="str">
            <v>LOT</v>
          </cell>
          <cell r="E101">
            <v>1100000</v>
          </cell>
          <cell r="F101">
            <v>1100000</v>
          </cell>
          <cell r="G101">
            <v>0</v>
          </cell>
          <cell r="H101">
            <v>0</v>
          </cell>
          <cell r="I101">
            <v>60</v>
          </cell>
          <cell r="J101">
            <v>60</v>
          </cell>
          <cell r="K101">
            <v>1100000</v>
          </cell>
          <cell r="L101">
            <v>1100000</v>
          </cell>
          <cell r="M101">
            <v>0</v>
          </cell>
          <cell r="N101">
            <v>0</v>
          </cell>
          <cell r="O101">
            <v>16800</v>
          </cell>
          <cell r="P101">
            <v>16800</v>
          </cell>
        </row>
        <row r="102">
          <cell r="A102" t="str">
            <v>A.2.7</v>
          </cell>
          <cell r="B102" t="str">
            <v xml:space="preserve">  480V MCC SINGLE FACE , 30KA</v>
          </cell>
          <cell r="C102">
            <v>7</v>
          </cell>
          <cell r="D102" t="str">
            <v>PNL</v>
          </cell>
          <cell r="E102">
            <v>120000</v>
          </cell>
          <cell r="F102">
            <v>840000</v>
          </cell>
          <cell r="G102">
            <v>0</v>
          </cell>
          <cell r="H102">
            <v>0</v>
          </cell>
          <cell r="I102">
            <v>15</v>
          </cell>
          <cell r="J102">
            <v>105</v>
          </cell>
          <cell r="K102">
            <v>120000</v>
          </cell>
          <cell r="L102">
            <v>840000</v>
          </cell>
          <cell r="M102">
            <v>0</v>
          </cell>
          <cell r="N102">
            <v>0</v>
          </cell>
          <cell r="O102">
            <v>4200</v>
          </cell>
          <cell r="P102">
            <v>29400</v>
          </cell>
        </row>
        <row r="103">
          <cell r="B103" t="str">
            <v>SUB-TOTAL (A.2)</v>
          </cell>
          <cell r="C103">
            <v>0</v>
          </cell>
          <cell r="D103">
            <v>0</v>
          </cell>
          <cell r="E103">
            <v>0</v>
          </cell>
          <cell r="F103">
            <v>12780000</v>
          </cell>
          <cell r="G103">
            <v>0</v>
          </cell>
          <cell r="H103">
            <v>0</v>
          </cell>
          <cell r="I103">
            <v>0</v>
          </cell>
          <cell r="J103">
            <v>703</v>
          </cell>
          <cell r="K103">
            <v>0</v>
          </cell>
          <cell r="L103">
            <v>12780000</v>
          </cell>
          <cell r="M103">
            <v>0</v>
          </cell>
          <cell r="N103">
            <v>0</v>
          </cell>
          <cell r="O103">
            <v>0</v>
          </cell>
          <cell r="P103">
            <v>196840</v>
          </cell>
        </row>
        <row r="104">
          <cell r="A104" t="str">
            <v>A.4.1</v>
          </cell>
          <cell r="B104" t="str">
            <v xml:space="preserve">  6.9KV VCB 1250A 40KA , SWITCHGEAR INCOMING &amp; TIe PANEL &amp; FEEDER PANEL</v>
          </cell>
          <cell r="C104">
            <v>5</v>
          </cell>
          <cell r="D104" t="str">
            <v>PNL</v>
          </cell>
          <cell r="E104">
            <v>800000</v>
          </cell>
          <cell r="F104">
            <v>4000000</v>
          </cell>
        </row>
        <row r="105">
          <cell r="A105" t="str">
            <v>*</v>
          </cell>
          <cell r="B105" t="str">
            <v>DWG. NO. XK11A-0000-05,06,07,08</v>
          </cell>
          <cell r="C105">
            <v>0</v>
          </cell>
          <cell r="D105">
            <v>0</v>
          </cell>
          <cell r="E105">
            <v>0</v>
          </cell>
          <cell r="F105">
            <v>0</v>
          </cell>
          <cell r="G105">
            <v>0</v>
          </cell>
          <cell r="H105">
            <v>0</v>
          </cell>
          <cell r="I105">
            <v>0</v>
          </cell>
          <cell r="J105">
            <v>0</v>
          </cell>
          <cell r="K105">
            <v>0</v>
          </cell>
          <cell r="L105">
            <v>0</v>
          </cell>
          <cell r="M105">
            <v>0</v>
          </cell>
          <cell r="N105">
            <v>0</v>
          </cell>
          <cell r="O105">
            <v>0</v>
          </cell>
          <cell r="P105">
            <v>0</v>
          </cell>
        </row>
        <row r="106">
          <cell r="A106" t="str">
            <v xml:space="preserve">   A.3</v>
          </cell>
          <cell r="B106" t="str">
            <v>NO.1 SUBSTATION (場區)</v>
          </cell>
          <cell r="C106">
            <v>0</v>
          </cell>
          <cell r="D106">
            <v>0</v>
          </cell>
          <cell r="E106">
            <v>0</v>
          </cell>
          <cell r="F106">
            <v>0</v>
          </cell>
          <cell r="G106">
            <v>0</v>
          </cell>
          <cell r="H106">
            <v>0</v>
          </cell>
          <cell r="I106">
            <v>0</v>
          </cell>
          <cell r="J106">
            <v>0</v>
          </cell>
          <cell r="K106">
            <v>0</v>
          </cell>
          <cell r="L106">
            <v>0</v>
          </cell>
          <cell r="M106">
            <v>0</v>
          </cell>
          <cell r="N106">
            <v>0</v>
          </cell>
          <cell r="O106">
            <v>0</v>
          </cell>
          <cell r="P106">
            <v>0</v>
          </cell>
        </row>
        <row r="107">
          <cell r="A107" t="str">
            <v>A.3.1</v>
          </cell>
          <cell r="B107" t="str">
            <v xml:space="preserve">  6.9KV VCB 1250A 40KA , SWITCHGEAR INCOMING &amp; TIE PANEL &amp; FEEDER PANEL</v>
          </cell>
          <cell r="C107">
            <v>5</v>
          </cell>
          <cell r="D107" t="str">
            <v>PNL</v>
          </cell>
          <cell r="E107">
            <v>800000</v>
          </cell>
          <cell r="F107">
            <v>4000000</v>
          </cell>
          <cell r="G107">
            <v>0</v>
          </cell>
          <cell r="H107">
            <v>0</v>
          </cell>
          <cell r="I107">
            <v>20</v>
          </cell>
          <cell r="J107">
            <v>100</v>
          </cell>
          <cell r="K107">
            <v>800000</v>
          </cell>
          <cell r="L107">
            <v>4000000</v>
          </cell>
          <cell r="M107">
            <v>0</v>
          </cell>
          <cell r="N107">
            <v>0</v>
          </cell>
          <cell r="O107">
            <v>5600</v>
          </cell>
          <cell r="P107">
            <v>28000</v>
          </cell>
        </row>
        <row r="108">
          <cell r="A108" t="str">
            <v>A.3.2</v>
          </cell>
          <cell r="B108" t="str">
            <v xml:space="preserve">  6.9KV GCS ,  NEMA CLASS E2 , MCC PANEL</v>
          </cell>
          <cell r="C108">
            <v>10</v>
          </cell>
          <cell r="D108" t="str">
            <v>PNL</v>
          </cell>
          <cell r="E108">
            <v>500000</v>
          </cell>
          <cell r="F108">
            <v>5000000</v>
          </cell>
          <cell r="G108">
            <v>0</v>
          </cell>
          <cell r="H108">
            <v>0</v>
          </cell>
          <cell r="I108">
            <v>20</v>
          </cell>
          <cell r="J108">
            <v>200</v>
          </cell>
          <cell r="K108">
            <v>500000</v>
          </cell>
          <cell r="L108">
            <v>5000000</v>
          </cell>
          <cell r="M108">
            <v>0</v>
          </cell>
          <cell r="N108">
            <v>0</v>
          </cell>
          <cell r="O108">
            <v>5600</v>
          </cell>
          <cell r="P108">
            <v>56000</v>
          </cell>
        </row>
        <row r="109">
          <cell r="A109" t="str">
            <v>A.3.3</v>
          </cell>
          <cell r="B109" t="str">
            <v xml:space="preserve">  6.9KV 500KVA , W/GCS , CAPACIATOR PANEL</v>
          </cell>
          <cell r="C109">
            <v>8</v>
          </cell>
          <cell r="D109" t="str">
            <v>PNL</v>
          </cell>
          <cell r="E109">
            <v>600000</v>
          </cell>
          <cell r="F109">
            <v>4800000</v>
          </cell>
          <cell r="G109">
            <v>0</v>
          </cell>
          <cell r="H109">
            <v>0</v>
          </cell>
          <cell r="I109">
            <v>20</v>
          </cell>
          <cell r="J109">
            <v>160</v>
          </cell>
          <cell r="K109">
            <v>600000</v>
          </cell>
          <cell r="L109">
            <v>4800000</v>
          </cell>
          <cell r="M109">
            <v>0</v>
          </cell>
          <cell r="N109">
            <v>0</v>
          </cell>
          <cell r="O109">
            <v>5600</v>
          </cell>
          <cell r="P109">
            <v>44800</v>
          </cell>
        </row>
        <row r="110">
          <cell r="A110" t="str">
            <v>A.3.4</v>
          </cell>
          <cell r="B110" t="str">
            <v xml:space="preserve">  CAST RESIN DRY TYPE TR. , IP20 ENCLOSURE , 3 PHASE 6.9KV/480V ,2000/2500KVA </v>
          </cell>
          <cell r="C110">
            <v>2</v>
          </cell>
          <cell r="D110" t="str">
            <v>SET</v>
          </cell>
          <cell r="E110">
            <v>652000</v>
          </cell>
          <cell r="F110">
            <v>1304000</v>
          </cell>
          <cell r="G110">
            <v>0</v>
          </cell>
          <cell r="H110">
            <v>0</v>
          </cell>
          <cell r="I110">
            <v>170</v>
          </cell>
          <cell r="J110">
            <v>340</v>
          </cell>
          <cell r="K110">
            <v>652000</v>
          </cell>
          <cell r="L110">
            <v>1304000</v>
          </cell>
          <cell r="M110">
            <v>0</v>
          </cell>
          <cell r="N110">
            <v>0</v>
          </cell>
          <cell r="O110">
            <v>47600</v>
          </cell>
          <cell r="P110">
            <v>95200</v>
          </cell>
        </row>
        <row r="111">
          <cell r="A111" t="str">
            <v>A.3.5</v>
          </cell>
          <cell r="B111" t="str">
            <v xml:space="preserve">  480V BUS DUCT, 3PH 3W, 4000A INDOOR, 65KA , 6M LG</v>
          </cell>
          <cell r="C111">
            <v>2</v>
          </cell>
          <cell r="D111" t="str">
            <v>SET</v>
          </cell>
          <cell r="E111">
            <v>350000</v>
          </cell>
          <cell r="F111">
            <v>700000</v>
          </cell>
          <cell r="G111">
            <v>0</v>
          </cell>
          <cell r="H111">
            <v>0</v>
          </cell>
          <cell r="I111">
            <v>36</v>
          </cell>
          <cell r="J111">
            <v>72</v>
          </cell>
          <cell r="K111">
            <v>350000</v>
          </cell>
          <cell r="L111">
            <v>700000</v>
          </cell>
          <cell r="M111">
            <v>0</v>
          </cell>
          <cell r="N111">
            <v>0</v>
          </cell>
          <cell r="O111">
            <v>10080</v>
          </cell>
          <cell r="P111">
            <v>20160</v>
          </cell>
        </row>
        <row r="112">
          <cell r="A112" t="str">
            <v>A.3.6</v>
          </cell>
          <cell r="B112" t="str">
            <v xml:space="preserve">  480V SWGR , 65KA, INCOMING ACB4000Ax2PNL &amp; TIE ACB4000A</v>
          </cell>
          <cell r="C112">
            <v>1</v>
          </cell>
          <cell r="D112" t="str">
            <v>LOT</v>
          </cell>
          <cell r="E112">
            <v>1830000</v>
          </cell>
          <cell r="F112">
            <v>1830000</v>
          </cell>
          <cell r="G112">
            <v>0</v>
          </cell>
          <cell r="H112">
            <v>0</v>
          </cell>
          <cell r="I112">
            <v>60</v>
          </cell>
          <cell r="J112">
            <v>60</v>
          </cell>
          <cell r="K112">
            <v>1830000</v>
          </cell>
          <cell r="L112">
            <v>1830000</v>
          </cell>
          <cell r="M112">
            <v>0</v>
          </cell>
          <cell r="N112">
            <v>0</v>
          </cell>
          <cell r="O112">
            <v>16800</v>
          </cell>
          <cell r="P112">
            <v>16800</v>
          </cell>
        </row>
        <row r="113">
          <cell r="A113" t="str">
            <v>A.3.7</v>
          </cell>
          <cell r="B113" t="str">
            <v xml:space="preserve">  480V MCC SINGLE FACE , 65KA</v>
          </cell>
          <cell r="C113">
            <v>19</v>
          </cell>
          <cell r="D113" t="str">
            <v>PNL</v>
          </cell>
          <cell r="E113">
            <v>160000</v>
          </cell>
          <cell r="F113">
            <v>3040000</v>
          </cell>
          <cell r="G113">
            <v>0</v>
          </cell>
          <cell r="H113">
            <v>0</v>
          </cell>
          <cell r="I113">
            <v>15</v>
          </cell>
          <cell r="J113">
            <v>285</v>
          </cell>
          <cell r="K113">
            <v>160000</v>
          </cell>
          <cell r="L113">
            <v>3040000</v>
          </cell>
          <cell r="M113">
            <v>0</v>
          </cell>
          <cell r="N113">
            <v>0</v>
          </cell>
          <cell r="O113">
            <v>4200</v>
          </cell>
          <cell r="P113">
            <v>79800</v>
          </cell>
        </row>
        <row r="114">
          <cell r="A114" t="str">
            <v>A.3.8</v>
          </cell>
          <cell r="B114" t="str">
            <v xml:space="preserve">  480V EMERGENCY SWGR , 65KA, 4000A ACB</v>
          </cell>
          <cell r="C114">
            <v>2</v>
          </cell>
          <cell r="D114" t="str">
            <v>PNL</v>
          </cell>
          <cell r="E114">
            <v>610000</v>
          </cell>
          <cell r="F114">
            <v>1220000</v>
          </cell>
          <cell r="G114">
            <v>0</v>
          </cell>
          <cell r="H114">
            <v>0</v>
          </cell>
          <cell r="I114">
            <v>20</v>
          </cell>
          <cell r="J114">
            <v>40</v>
          </cell>
          <cell r="K114">
            <v>610000</v>
          </cell>
          <cell r="L114">
            <v>1220000</v>
          </cell>
          <cell r="M114">
            <v>0</v>
          </cell>
          <cell r="N114">
            <v>0</v>
          </cell>
          <cell r="O114">
            <v>5600</v>
          </cell>
          <cell r="P114">
            <v>11200</v>
          </cell>
        </row>
        <row r="115">
          <cell r="A115" t="str">
            <v>A.3.9</v>
          </cell>
          <cell r="B115" t="str">
            <v xml:space="preserve">  480V EMERGENCY MCC SINGLE FACE , 40KA</v>
          </cell>
          <cell r="C115">
            <v>3</v>
          </cell>
          <cell r="D115" t="str">
            <v>PNL</v>
          </cell>
          <cell r="E115">
            <v>140000</v>
          </cell>
          <cell r="F115">
            <v>420000</v>
          </cell>
          <cell r="G115">
            <v>0</v>
          </cell>
          <cell r="H115">
            <v>0</v>
          </cell>
          <cell r="I115">
            <v>15</v>
          </cell>
          <cell r="J115">
            <v>45</v>
          </cell>
          <cell r="K115">
            <v>140000</v>
          </cell>
          <cell r="L115">
            <v>420000</v>
          </cell>
          <cell r="M115">
            <v>0</v>
          </cell>
          <cell r="N115">
            <v>0</v>
          </cell>
          <cell r="O115">
            <v>4200</v>
          </cell>
          <cell r="P115">
            <v>12600</v>
          </cell>
        </row>
        <row r="116">
          <cell r="B116" t="str">
            <v>SUB-TOTAL (A.3)</v>
          </cell>
          <cell r="C116">
            <v>0</v>
          </cell>
          <cell r="D116">
            <v>0</v>
          </cell>
          <cell r="E116">
            <v>0</v>
          </cell>
          <cell r="F116">
            <v>22314000</v>
          </cell>
          <cell r="G116">
            <v>0</v>
          </cell>
          <cell r="H116">
            <v>0</v>
          </cell>
          <cell r="I116">
            <v>0</v>
          </cell>
          <cell r="J116">
            <v>1302</v>
          </cell>
          <cell r="K116">
            <v>0</v>
          </cell>
          <cell r="L116">
            <v>22314000</v>
          </cell>
          <cell r="M116">
            <v>0</v>
          </cell>
          <cell r="N116">
            <v>0</v>
          </cell>
          <cell r="O116">
            <v>0</v>
          </cell>
          <cell r="P116">
            <v>364560</v>
          </cell>
        </row>
        <row r="117">
          <cell r="F117">
            <v>0</v>
          </cell>
          <cell r="G117">
            <v>0</v>
          </cell>
          <cell r="H117">
            <v>0</v>
          </cell>
          <cell r="I117">
            <v>0</v>
          </cell>
          <cell r="J117">
            <v>0</v>
          </cell>
          <cell r="K117">
            <v>0</v>
          </cell>
          <cell r="L117">
            <v>0</v>
          </cell>
          <cell r="M117">
            <v>0</v>
          </cell>
          <cell r="N117">
            <v>0</v>
          </cell>
          <cell r="O117">
            <v>0</v>
          </cell>
          <cell r="P117">
            <v>0</v>
          </cell>
        </row>
        <row r="118">
          <cell r="A118" t="str">
            <v>*</v>
          </cell>
          <cell r="B118" t="str">
            <v>DWG. NO. XK11A-0000-09,10</v>
          </cell>
          <cell r="C118">
            <v>0</v>
          </cell>
          <cell r="D118">
            <v>0</v>
          </cell>
          <cell r="E118">
            <v>0</v>
          </cell>
          <cell r="F118">
            <v>0</v>
          </cell>
          <cell r="G118">
            <v>0</v>
          </cell>
          <cell r="H118">
            <v>0</v>
          </cell>
          <cell r="I118">
            <v>0</v>
          </cell>
          <cell r="J118">
            <v>0</v>
          </cell>
          <cell r="K118">
            <v>0</v>
          </cell>
          <cell r="L118">
            <v>0</v>
          </cell>
          <cell r="M118">
            <v>0</v>
          </cell>
          <cell r="N118">
            <v>0</v>
          </cell>
          <cell r="O118">
            <v>0</v>
          </cell>
          <cell r="P118">
            <v>0</v>
          </cell>
        </row>
        <row r="119">
          <cell r="A119" t="str">
            <v xml:space="preserve">   A.4</v>
          </cell>
          <cell r="B119" t="str">
            <v>NO.2 SUBSTATION (碼頭區)</v>
          </cell>
          <cell r="C119">
            <v>0</v>
          </cell>
          <cell r="D119">
            <v>0</v>
          </cell>
          <cell r="E119">
            <v>0</v>
          </cell>
          <cell r="F119">
            <v>0</v>
          </cell>
          <cell r="G119">
            <v>0</v>
          </cell>
          <cell r="H119">
            <v>0</v>
          </cell>
          <cell r="I119">
            <v>0</v>
          </cell>
          <cell r="J119">
            <v>0</v>
          </cell>
          <cell r="K119">
            <v>0</v>
          </cell>
          <cell r="L119">
            <v>0</v>
          </cell>
          <cell r="M119">
            <v>0</v>
          </cell>
          <cell r="N119">
            <v>0</v>
          </cell>
          <cell r="O119">
            <v>0</v>
          </cell>
          <cell r="P119">
            <v>0</v>
          </cell>
          <cell r="Q119" t="str">
            <v xml:space="preserve">  6.9KV VCB 1250A , MCC PANEL</v>
          </cell>
        </row>
        <row r="120">
          <cell r="A120" t="str">
            <v>A.4.1</v>
          </cell>
          <cell r="B120" t="str">
            <v xml:space="preserve">  6.9KV VCB 1250A 40KA , SWITCHGEAR INCOMING &amp; TIE PANEL &amp; FEEDER PANEL</v>
          </cell>
          <cell r="C120">
            <v>5</v>
          </cell>
          <cell r="D120" t="str">
            <v>PNL</v>
          </cell>
          <cell r="E120">
            <v>800000</v>
          </cell>
          <cell r="F120">
            <v>4000000</v>
          </cell>
          <cell r="G120">
            <v>0</v>
          </cell>
          <cell r="H120">
            <v>0</v>
          </cell>
          <cell r="I120">
            <v>20</v>
          </cell>
          <cell r="J120">
            <v>100</v>
          </cell>
          <cell r="K120">
            <v>800000</v>
          </cell>
          <cell r="L120">
            <v>4000000</v>
          </cell>
          <cell r="M120">
            <v>0</v>
          </cell>
          <cell r="N120">
            <v>0</v>
          </cell>
          <cell r="O120">
            <v>5600</v>
          </cell>
          <cell r="P120">
            <v>28000</v>
          </cell>
        </row>
        <row r="121">
          <cell r="A121" t="str">
            <v>A.4.2</v>
          </cell>
          <cell r="B121" t="str">
            <v xml:space="preserve">  6.9KV VCB 1250A , MCC PANEL</v>
          </cell>
          <cell r="C121">
            <v>3</v>
          </cell>
          <cell r="D121" t="str">
            <v>PNL</v>
          </cell>
          <cell r="E121">
            <v>700000</v>
          </cell>
          <cell r="F121">
            <v>2100000</v>
          </cell>
          <cell r="G121">
            <v>0</v>
          </cell>
          <cell r="H121">
            <v>0</v>
          </cell>
          <cell r="I121">
            <v>20</v>
          </cell>
          <cell r="J121">
            <v>60</v>
          </cell>
          <cell r="K121">
            <v>700000</v>
          </cell>
          <cell r="L121">
            <v>2100000</v>
          </cell>
          <cell r="M121">
            <v>0</v>
          </cell>
          <cell r="N121">
            <v>0</v>
          </cell>
          <cell r="O121">
            <v>5600</v>
          </cell>
          <cell r="P121">
            <v>16800</v>
          </cell>
        </row>
        <row r="122">
          <cell r="A122" t="str">
            <v>A.4.3</v>
          </cell>
          <cell r="B122" t="str">
            <v xml:space="preserve">  6.9KV 500KVA , W/GCS , CAPACIATOR PANEL</v>
          </cell>
          <cell r="C122">
            <v>2</v>
          </cell>
          <cell r="D122" t="str">
            <v>PNL</v>
          </cell>
          <cell r="E122">
            <v>600000</v>
          </cell>
          <cell r="F122">
            <v>1200000</v>
          </cell>
          <cell r="G122">
            <v>0</v>
          </cell>
          <cell r="H122">
            <v>0</v>
          </cell>
          <cell r="I122">
            <v>20</v>
          </cell>
          <cell r="J122">
            <v>40</v>
          </cell>
          <cell r="K122">
            <v>600000</v>
          </cell>
          <cell r="L122">
            <v>1200000</v>
          </cell>
          <cell r="M122">
            <v>0</v>
          </cell>
          <cell r="N122">
            <v>0</v>
          </cell>
          <cell r="O122">
            <v>5600</v>
          </cell>
          <cell r="P122">
            <v>11200</v>
          </cell>
        </row>
        <row r="123">
          <cell r="A123" t="str">
            <v>A.4.4</v>
          </cell>
          <cell r="B123" t="str">
            <v xml:space="preserve">  6.9KV 1000KVA , W/GCS , CAPACIATOR PANEL</v>
          </cell>
          <cell r="C123">
            <v>2</v>
          </cell>
          <cell r="D123" t="str">
            <v>PNL</v>
          </cell>
          <cell r="E123">
            <v>900000</v>
          </cell>
          <cell r="F123">
            <v>1800000</v>
          </cell>
          <cell r="G123">
            <v>0</v>
          </cell>
          <cell r="H123">
            <v>0</v>
          </cell>
          <cell r="I123">
            <v>20</v>
          </cell>
          <cell r="J123">
            <v>40</v>
          </cell>
          <cell r="K123">
            <v>900000</v>
          </cell>
          <cell r="L123">
            <v>1800000</v>
          </cell>
          <cell r="M123">
            <v>0</v>
          </cell>
          <cell r="N123">
            <v>0</v>
          </cell>
          <cell r="O123">
            <v>5600</v>
          </cell>
          <cell r="P123">
            <v>11200</v>
          </cell>
        </row>
        <row r="124">
          <cell r="A124" t="str">
            <v>A.4.5</v>
          </cell>
          <cell r="B124" t="str">
            <v xml:space="preserve">  CAST RESIN DRY TYPE TR. , IP20 ENCLOSURE , 3 PHASE 6.9KV/480V ,1000KVA </v>
          </cell>
          <cell r="C124">
            <v>2</v>
          </cell>
          <cell r="D124" t="str">
            <v>SET</v>
          </cell>
          <cell r="E124">
            <v>410000</v>
          </cell>
          <cell r="F124">
            <v>820000</v>
          </cell>
          <cell r="G124">
            <v>0</v>
          </cell>
          <cell r="H124">
            <v>0</v>
          </cell>
          <cell r="I124">
            <v>108</v>
          </cell>
          <cell r="J124">
            <v>216</v>
          </cell>
          <cell r="K124">
            <v>410000</v>
          </cell>
          <cell r="L124">
            <v>820000</v>
          </cell>
          <cell r="M124">
            <v>0</v>
          </cell>
          <cell r="N124">
            <v>0</v>
          </cell>
          <cell r="O124">
            <v>30240</v>
          </cell>
          <cell r="P124">
            <v>60480</v>
          </cell>
        </row>
        <row r="125">
          <cell r="A125" t="str">
            <v>A.4.6</v>
          </cell>
          <cell r="B125" t="str">
            <v xml:space="preserve">  480V BUS DUCT, 3PH 3W, 1600A INDOOR, 30KA , 6M LG</v>
          </cell>
          <cell r="C125">
            <v>2</v>
          </cell>
          <cell r="D125" t="str">
            <v>SET</v>
          </cell>
          <cell r="E125">
            <v>210000</v>
          </cell>
          <cell r="F125">
            <v>420000</v>
          </cell>
          <cell r="G125">
            <v>0</v>
          </cell>
          <cell r="H125">
            <v>0</v>
          </cell>
          <cell r="I125">
            <v>36</v>
          </cell>
          <cell r="J125">
            <v>72</v>
          </cell>
          <cell r="K125">
            <v>210000</v>
          </cell>
          <cell r="L125">
            <v>420000</v>
          </cell>
          <cell r="M125">
            <v>0</v>
          </cell>
          <cell r="N125">
            <v>0</v>
          </cell>
          <cell r="O125">
            <v>10080</v>
          </cell>
          <cell r="P125">
            <v>20160</v>
          </cell>
        </row>
        <row r="126">
          <cell r="A126" t="str">
            <v>A.4.7</v>
          </cell>
          <cell r="B126" t="str">
            <v xml:space="preserve">  480V SWGR , 30KA, INCOMING ACB1600Ax2PNL &amp; TIE ACB1600A </v>
          </cell>
          <cell r="C126">
            <v>1</v>
          </cell>
          <cell r="D126" t="str">
            <v>LOT</v>
          </cell>
          <cell r="E126">
            <v>1100000</v>
          </cell>
          <cell r="F126">
            <v>1100000</v>
          </cell>
          <cell r="G126">
            <v>0</v>
          </cell>
          <cell r="H126">
            <v>0</v>
          </cell>
          <cell r="I126">
            <v>60</v>
          </cell>
          <cell r="J126">
            <v>60</v>
          </cell>
          <cell r="K126">
            <v>1100000</v>
          </cell>
          <cell r="L126">
            <v>1100000</v>
          </cell>
          <cell r="M126">
            <v>0</v>
          </cell>
          <cell r="N126">
            <v>0</v>
          </cell>
          <cell r="O126">
            <v>16800</v>
          </cell>
          <cell r="P126">
            <v>16800</v>
          </cell>
        </row>
        <row r="127">
          <cell r="A127" t="str">
            <v>A.4.8</v>
          </cell>
          <cell r="B127" t="str">
            <v xml:space="preserve">  480V MCC SINGLE FACE , 30KA</v>
          </cell>
          <cell r="C127">
            <v>7</v>
          </cell>
          <cell r="D127" t="str">
            <v>PNL</v>
          </cell>
          <cell r="E127">
            <v>120000</v>
          </cell>
          <cell r="F127">
            <v>840000</v>
          </cell>
          <cell r="G127">
            <v>0</v>
          </cell>
          <cell r="H127">
            <v>0</v>
          </cell>
          <cell r="I127">
            <v>15</v>
          </cell>
          <cell r="J127">
            <v>105</v>
          </cell>
          <cell r="K127">
            <v>120000</v>
          </cell>
          <cell r="L127">
            <v>840000</v>
          </cell>
          <cell r="M127">
            <v>0</v>
          </cell>
          <cell r="N127">
            <v>0</v>
          </cell>
          <cell r="O127">
            <v>4200</v>
          </cell>
          <cell r="P127">
            <v>29400</v>
          </cell>
        </row>
        <row r="128">
          <cell r="B128" t="str">
            <v>SUB-TOTAL (A.4)</v>
          </cell>
          <cell r="C128">
            <v>0</v>
          </cell>
          <cell r="D128">
            <v>0</v>
          </cell>
          <cell r="E128">
            <v>0</v>
          </cell>
          <cell r="F128">
            <v>12280000</v>
          </cell>
          <cell r="G128">
            <v>0</v>
          </cell>
          <cell r="H128">
            <v>0</v>
          </cell>
          <cell r="I128">
            <v>0</v>
          </cell>
          <cell r="J128">
            <v>693</v>
          </cell>
          <cell r="K128">
            <v>0</v>
          </cell>
          <cell r="L128">
            <v>12280000</v>
          </cell>
          <cell r="M128">
            <v>0</v>
          </cell>
          <cell r="N128">
            <v>0</v>
          </cell>
          <cell r="O128">
            <v>0</v>
          </cell>
          <cell r="P128">
            <v>194040</v>
          </cell>
        </row>
        <row r="129">
          <cell r="F129">
            <v>0</v>
          </cell>
          <cell r="G129">
            <v>0</v>
          </cell>
          <cell r="H129">
            <v>0</v>
          </cell>
          <cell r="I129">
            <v>0</v>
          </cell>
          <cell r="J129">
            <v>0</v>
          </cell>
          <cell r="K129">
            <v>0</v>
          </cell>
          <cell r="L129">
            <v>0</v>
          </cell>
          <cell r="M129">
            <v>0</v>
          </cell>
          <cell r="N129">
            <v>0</v>
          </cell>
          <cell r="O129">
            <v>0</v>
          </cell>
          <cell r="P129">
            <v>0</v>
          </cell>
          <cell r="Q129"/>
        </row>
        <row r="130">
          <cell r="A130" t="str">
            <v>A.5</v>
          </cell>
          <cell r="B130" t="str">
            <v xml:space="preserve"> DISEL STAND-BY GENERATOR 1250KW OUTPUT,</v>
          </cell>
          <cell r="C130">
            <v>1</v>
          </cell>
          <cell r="D130" t="str">
            <v>SET</v>
          </cell>
          <cell r="E130">
            <v>6250000</v>
          </cell>
          <cell r="F130">
            <v>6250000</v>
          </cell>
          <cell r="G130">
            <v>0</v>
          </cell>
          <cell r="H130">
            <v>0</v>
          </cell>
          <cell r="I130">
            <v>560</v>
          </cell>
          <cell r="J130">
            <v>560</v>
          </cell>
          <cell r="K130">
            <v>6250000</v>
          </cell>
          <cell r="L130">
            <v>6250000</v>
          </cell>
          <cell r="M130">
            <v>0</v>
          </cell>
          <cell r="N130">
            <v>0</v>
          </cell>
          <cell r="O130">
            <v>224000</v>
          </cell>
          <cell r="P130">
            <v>224000</v>
          </cell>
        </row>
        <row r="131">
          <cell r="B131" t="str">
            <v xml:space="preserve"> 3PH 3W 480V, W/ CONTROL PANEL , DALY TANK</v>
          </cell>
          <cell r="C131">
            <v>0</v>
          </cell>
          <cell r="D131">
            <v>0</v>
          </cell>
          <cell r="E131">
            <v>0</v>
          </cell>
          <cell r="F131">
            <v>0</v>
          </cell>
          <cell r="G131">
            <v>0</v>
          </cell>
          <cell r="H131">
            <v>0</v>
          </cell>
          <cell r="I131">
            <v>0</v>
          </cell>
          <cell r="J131">
            <v>0</v>
          </cell>
          <cell r="K131">
            <v>0</v>
          </cell>
          <cell r="L131">
            <v>0</v>
          </cell>
          <cell r="M131">
            <v>0</v>
          </cell>
          <cell r="N131">
            <v>0</v>
          </cell>
          <cell r="O131">
            <v>0</v>
          </cell>
          <cell r="P131">
            <v>0</v>
          </cell>
        </row>
        <row r="132">
          <cell r="A132"/>
          <cell r="B132"/>
          <cell r="C132"/>
          <cell r="D132"/>
          <cell r="E132"/>
          <cell r="F132">
            <v>0</v>
          </cell>
          <cell r="G132">
            <v>0</v>
          </cell>
          <cell r="H132">
            <v>0</v>
          </cell>
          <cell r="I132">
            <v>0</v>
          </cell>
          <cell r="J132">
            <v>0</v>
          </cell>
          <cell r="K132">
            <v>0</v>
          </cell>
          <cell r="L132">
            <v>0</v>
          </cell>
          <cell r="M132">
            <v>0</v>
          </cell>
          <cell r="N132">
            <v>0</v>
          </cell>
          <cell r="O132">
            <v>0</v>
          </cell>
          <cell r="P132">
            <v>0</v>
          </cell>
        </row>
        <row r="133">
          <cell r="A133" t="str">
            <v>A.6</v>
          </cell>
          <cell r="B133" t="str">
            <v>3 PHASE 480V-120V UPS</v>
          </cell>
          <cell r="C133">
            <v>0</v>
          </cell>
          <cell r="D133">
            <v>0</v>
          </cell>
          <cell r="E133">
            <v>0</v>
          </cell>
          <cell r="F133">
            <v>0</v>
          </cell>
          <cell r="G133">
            <v>0</v>
          </cell>
          <cell r="H133">
            <v>0</v>
          </cell>
          <cell r="I133">
            <v>0</v>
          </cell>
          <cell r="J133">
            <v>0</v>
          </cell>
          <cell r="K133">
            <v>0</v>
          </cell>
          <cell r="L133">
            <v>0</v>
          </cell>
          <cell r="M133">
            <v>0</v>
          </cell>
          <cell r="N133">
            <v>0</v>
          </cell>
          <cell r="O133">
            <v>0</v>
          </cell>
          <cell r="P133">
            <v>0</v>
          </cell>
        </row>
        <row r="134">
          <cell r="A134" t="str">
            <v>A.6.1</v>
          </cell>
          <cell r="B134" t="str">
            <v xml:space="preserve"> 100 KVA ,  W/ BATTERY LEAD-CALCIUM TYPE 30 MIN.</v>
          </cell>
          <cell r="C134">
            <v>1</v>
          </cell>
          <cell r="D134" t="str">
            <v>SET</v>
          </cell>
          <cell r="E134">
            <v>1250000</v>
          </cell>
          <cell r="F134">
            <v>1250000</v>
          </cell>
          <cell r="G134">
            <v>0</v>
          </cell>
          <cell r="H134">
            <v>0</v>
          </cell>
          <cell r="I134">
            <v>188</v>
          </cell>
          <cell r="J134">
            <v>188</v>
          </cell>
          <cell r="K134">
            <v>1250000</v>
          </cell>
          <cell r="L134">
            <v>1250000</v>
          </cell>
          <cell r="M134">
            <v>0</v>
          </cell>
          <cell r="N134">
            <v>0</v>
          </cell>
          <cell r="O134">
            <v>52640</v>
          </cell>
          <cell r="P134">
            <v>52640</v>
          </cell>
        </row>
        <row r="135">
          <cell r="A135" t="str">
            <v>A.6.2</v>
          </cell>
          <cell r="B135" t="str">
            <v xml:space="preserve"> 15 KVA ,  W/ BATTERY LEAD-CALCIUM TYPE 30 MIN.</v>
          </cell>
          <cell r="C135">
            <v>1</v>
          </cell>
          <cell r="D135" t="str">
            <v>SET</v>
          </cell>
          <cell r="E135">
            <v>300000</v>
          </cell>
          <cell r="F135">
            <v>300000</v>
          </cell>
          <cell r="G135">
            <v>0</v>
          </cell>
          <cell r="H135">
            <v>0</v>
          </cell>
          <cell r="I135">
            <v>50</v>
          </cell>
          <cell r="J135">
            <v>50</v>
          </cell>
          <cell r="K135">
            <v>300000</v>
          </cell>
          <cell r="L135">
            <v>300000</v>
          </cell>
          <cell r="M135">
            <v>0</v>
          </cell>
          <cell r="N135">
            <v>0</v>
          </cell>
          <cell r="O135">
            <v>14000</v>
          </cell>
          <cell r="P135">
            <v>14000</v>
          </cell>
        </row>
        <row r="136">
          <cell r="A136" t="str">
            <v>A.8.1</v>
          </cell>
          <cell r="B136" t="str">
            <v>SUB-TOTAL (A.6)</v>
          </cell>
          <cell r="C136">
            <v>0</v>
          </cell>
          <cell r="D136">
            <v>0</v>
          </cell>
          <cell r="E136">
            <v>0</v>
          </cell>
          <cell r="F136">
            <v>1550000</v>
          </cell>
          <cell r="G136">
            <v>0</v>
          </cell>
          <cell r="H136">
            <v>0</v>
          </cell>
          <cell r="I136">
            <v>0</v>
          </cell>
          <cell r="J136">
            <v>238</v>
          </cell>
          <cell r="K136">
            <v>0</v>
          </cell>
          <cell r="L136">
            <v>1550000</v>
          </cell>
          <cell r="M136">
            <v>0</v>
          </cell>
          <cell r="N136">
            <v>0</v>
          </cell>
          <cell r="O136">
            <v>0</v>
          </cell>
          <cell r="P136">
            <v>66640</v>
          </cell>
        </row>
        <row r="137">
          <cell r="A137">
            <v>6</v>
          </cell>
          <cell r="B137" t="str">
            <v xml:space="preserve"> @ORN S@D@KER W/ EPOXY _x0007_-T 13304-002</v>
          </cell>
          <cell r="C137">
            <v>16</v>
          </cell>
          <cell r="D137" t="str">
            <v>SET</v>
          </cell>
          <cell r="E137">
            <v>4976</v>
          </cell>
          <cell r="F137">
            <v>0</v>
          </cell>
          <cell r="G137"/>
          <cell r="H137">
            <v>0</v>
          </cell>
        </row>
        <row r="138">
          <cell r="A138" t="str">
            <v>A.7</v>
          </cell>
          <cell r="B138" t="str">
            <v xml:space="preserve">  DC POWER SUPPLY       </v>
          </cell>
          <cell r="C138"/>
          <cell r="D138"/>
          <cell r="E138"/>
          <cell r="F138"/>
          <cell r="G138"/>
          <cell r="H138"/>
          <cell r="I138"/>
          <cell r="J138">
            <v>0</v>
          </cell>
          <cell r="K138">
            <v>0</v>
          </cell>
          <cell r="L138">
            <v>0</v>
          </cell>
          <cell r="M138">
            <v>0</v>
          </cell>
          <cell r="N138">
            <v>0</v>
          </cell>
          <cell r="O138">
            <v>0</v>
          </cell>
          <cell r="P138">
            <v>0</v>
          </cell>
        </row>
        <row r="139">
          <cell r="A139" t="str">
            <v>A.7.1</v>
          </cell>
          <cell r="B139" t="str">
            <v xml:space="preserve"> 125VDC CHAGER, 50A,  W/ 60AH LEAD-CALCIUM BATTERY &amp; RACK</v>
          </cell>
          <cell r="C139">
            <v>1</v>
          </cell>
          <cell r="D139" t="str">
            <v>SET</v>
          </cell>
          <cell r="E139">
            <v>325000</v>
          </cell>
          <cell r="F139">
            <v>325000</v>
          </cell>
          <cell r="G139">
            <v>0</v>
          </cell>
          <cell r="H139">
            <v>0</v>
          </cell>
          <cell r="I139">
            <v>50</v>
          </cell>
          <cell r="J139">
            <v>50</v>
          </cell>
          <cell r="K139">
            <v>325000</v>
          </cell>
          <cell r="L139">
            <v>325000</v>
          </cell>
          <cell r="M139">
            <v>0</v>
          </cell>
          <cell r="N139">
            <v>0</v>
          </cell>
          <cell r="O139">
            <v>14000</v>
          </cell>
          <cell r="P139">
            <v>14000</v>
          </cell>
        </row>
        <row r="140">
          <cell r="A140" t="str">
            <v>A.7.2</v>
          </cell>
          <cell r="B140" t="str">
            <v xml:space="preserve"> 125VDC CHAGER, 25A,  W/ 30AH LEAD-CALCIUM BATTERY &amp; RACK</v>
          </cell>
          <cell r="C140">
            <v>2</v>
          </cell>
          <cell r="D140" t="str">
            <v>SET</v>
          </cell>
          <cell r="E140">
            <v>245000</v>
          </cell>
          <cell r="F140">
            <v>490000</v>
          </cell>
          <cell r="G140">
            <v>0</v>
          </cell>
          <cell r="H140">
            <v>0</v>
          </cell>
          <cell r="I140">
            <v>35</v>
          </cell>
          <cell r="J140">
            <v>70</v>
          </cell>
          <cell r="K140">
            <v>245000</v>
          </cell>
          <cell r="L140">
            <v>490000</v>
          </cell>
          <cell r="M140">
            <v>0</v>
          </cell>
          <cell r="N140">
            <v>0</v>
          </cell>
          <cell r="O140">
            <v>9800</v>
          </cell>
          <cell r="P140">
            <v>19600</v>
          </cell>
        </row>
        <row r="141">
          <cell r="B141" t="str">
            <v>SUB-TOTAL (A7)</v>
          </cell>
          <cell r="C141">
            <v>0</v>
          </cell>
          <cell r="D141">
            <v>0</v>
          </cell>
          <cell r="E141">
            <v>0</v>
          </cell>
          <cell r="F141">
            <v>815000</v>
          </cell>
          <cell r="G141">
            <v>0</v>
          </cell>
          <cell r="H141">
            <v>0</v>
          </cell>
          <cell r="I141">
            <v>0</v>
          </cell>
          <cell r="J141">
            <v>120</v>
          </cell>
          <cell r="K141">
            <v>0</v>
          </cell>
          <cell r="L141">
            <v>815000</v>
          </cell>
          <cell r="M141">
            <v>0</v>
          </cell>
          <cell r="N141">
            <v>0</v>
          </cell>
          <cell r="O141">
            <v>0</v>
          </cell>
          <cell r="P141">
            <v>33600</v>
          </cell>
        </row>
        <row r="143">
          <cell r="A143" t="str">
            <v>A.8</v>
          </cell>
          <cell r="B143" t="str">
            <v>OTHER</v>
          </cell>
        </row>
        <row r="144">
          <cell r="A144" t="str">
            <v>A.8.1</v>
          </cell>
          <cell r="B144" t="str">
            <v>SELF-STANDING POWER PANEL, 480V, 65KA</v>
          </cell>
          <cell r="C144">
            <v>1</v>
          </cell>
          <cell r="D144" t="str">
            <v>SET</v>
          </cell>
          <cell r="E144">
            <v>120000</v>
          </cell>
          <cell r="F144">
            <v>120000</v>
          </cell>
          <cell r="G144">
            <v>0</v>
          </cell>
          <cell r="H144">
            <v>0</v>
          </cell>
          <cell r="I144">
            <v>20</v>
          </cell>
          <cell r="J144">
            <v>20</v>
          </cell>
          <cell r="K144">
            <v>120000</v>
          </cell>
          <cell r="L144">
            <v>120000</v>
          </cell>
          <cell r="M144">
            <v>0</v>
          </cell>
          <cell r="N144">
            <v>0</v>
          </cell>
          <cell r="O144">
            <v>5600</v>
          </cell>
          <cell r="P144">
            <v>5600</v>
          </cell>
        </row>
        <row r="145">
          <cell r="B145" t="str">
            <v>PNL. NO. CCR2-D-MC1 (DWG. NO. XK11A-0000-12)</v>
          </cell>
          <cell r="C145">
            <v>0</v>
          </cell>
          <cell r="D145">
            <v>0</v>
          </cell>
          <cell r="E145">
            <v>0</v>
          </cell>
          <cell r="F145">
            <v>0</v>
          </cell>
          <cell r="G145">
            <v>0</v>
          </cell>
          <cell r="H145">
            <v>0</v>
          </cell>
          <cell r="I145">
            <v>0</v>
          </cell>
          <cell r="J145">
            <v>0</v>
          </cell>
          <cell r="K145">
            <v>0</v>
          </cell>
          <cell r="L145">
            <v>0</v>
          </cell>
          <cell r="M145">
            <v>0</v>
          </cell>
          <cell r="N145">
            <v>0</v>
          </cell>
          <cell r="O145">
            <v>0</v>
          </cell>
          <cell r="P145">
            <v>0</v>
          </cell>
        </row>
        <row r="146">
          <cell r="A146" t="str">
            <v>A.8.2</v>
          </cell>
          <cell r="B146" t="str">
            <v>SELF-STANDING POWER PANEL, 480V, 30KA (DWG. NO. XK11A-0000-12)</v>
          </cell>
          <cell r="C146">
            <v>6</v>
          </cell>
          <cell r="D146" t="str">
            <v>SET</v>
          </cell>
          <cell r="E146">
            <v>140000</v>
          </cell>
          <cell r="F146">
            <v>840000</v>
          </cell>
          <cell r="G146">
            <v>0</v>
          </cell>
          <cell r="H146">
            <v>0</v>
          </cell>
          <cell r="I146">
            <v>20</v>
          </cell>
          <cell r="J146">
            <v>120</v>
          </cell>
          <cell r="K146">
            <v>140000</v>
          </cell>
          <cell r="L146">
            <v>840000</v>
          </cell>
          <cell r="M146">
            <v>0</v>
          </cell>
          <cell r="N146">
            <v>0</v>
          </cell>
          <cell r="O146">
            <v>5600</v>
          </cell>
          <cell r="P146">
            <v>33600</v>
          </cell>
        </row>
        <row r="147">
          <cell r="B147" t="str">
            <v>PNL. NO. POWER PANEL.</v>
          </cell>
          <cell r="C147">
            <v>0</v>
          </cell>
          <cell r="D147">
            <v>0</v>
          </cell>
          <cell r="E147">
            <v>0</v>
          </cell>
          <cell r="F147">
            <v>0</v>
          </cell>
          <cell r="G147">
            <v>0</v>
          </cell>
          <cell r="H147">
            <v>0</v>
          </cell>
          <cell r="I147">
            <v>0</v>
          </cell>
          <cell r="J147">
            <v>0</v>
          </cell>
          <cell r="K147">
            <v>0</v>
          </cell>
          <cell r="L147">
            <v>0</v>
          </cell>
          <cell r="M147">
            <v>0</v>
          </cell>
          <cell r="N147">
            <v>0</v>
          </cell>
          <cell r="O147">
            <v>0</v>
          </cell>
          <cell r="P147">
            <v>0</v>
          </cell>
        </row>
        <row r="148">
          <cell r="A148" t="str">
            <v>A.8.3</v>
          </cell>
          <cell r="B148" t="str">
            <v>DRY RTANSFORMER, WEATHER PROOF ENCLOSURE</v>
          </cell>
          <cell r="C148">
            <v>0</v>
          </cell>
          <cell r="D148">
            <v>0</v>
          </cell>
          <cell r="E148">
            <v>0</v>
          </cell>
          <cell r="F148">
            <v>0</v>
          </cell>
          <cell r="G148">
            <v>0</v>
          </cell>
          <cell r="H148">
            <v>0</v>
          </cell>
          <cell r="I148">
            <v>0</v>
          </cell>
          <cell r="J148">
            <v>0</v>
          </cell>
          <cell r="K148">
            <v>0</v>
          </cell>
          <cell r="L148">
            <v>0</v>
          </cell>
          <cell r="M148">
            <v>0</v>
          </cell>
          <cell r="N148">
            <v>0</v>
          </cell>
          <cell r="O148">
            <v>0</v>
          </cell>
          <cell r="P148">
            <v>0</v>
          </cell>
        </row>
        <row r="149">
          <cell r="B149" t="str">
            <v>480/240V, 30KVA</v>
          </cell>
          <cell r="C149">
            <v>9</v>
          </cell>
          <cell r="D149" t="str">
            <v>SET</v>
          </cell>
          <cell r="E149">
            <v>40000</v>
          </cell>
          <cell r="F149">
            <v>360000</v>
          </cell>
          <cell r="G149">
            <v>0</v>
          </cell>
          <cell r="H149">
            <v>0</v>
          </cell>
          <cell r="I149">
            <v>18</v>
          </cell>
          <cell r="J149">
            <v>162</v>
          </cell>
          <cell r="K149">
            <v>40000</v>
          </cell>
          <cell r="L149">
            <v>360000</v>
          </cell>
          <cell r="M149">
            <v>0</v>
          </cell>
          <cell r="N149">
            <v>0</v>
          </cell>
          <cell r="O149">
            <v>5040</v>
          </cell>
          <cell r="P149">
            <v>45360</v>
          </cell>
        </row>
        <row r="150">
          <cell r="B150" t="str">
            <v>480/240V, 20KVA</v>
          </cell>
          <cell r="C150">
            <v>6</v>
          </cell>
          <cell r="D150" t="str">
            <v>SET</v>
          </cell>
          <cell r="E150">
            <v>30000</v>
          </cell>
          <cell r="F150">
            <v>180000</v>
          </cell>
          <cell r="G150">
            <v>0</v>
          </cell>
          <cell r="H150">
            <v>0</v>
          </cell>
          <cell r="I150">
            <v>14</v>
          </cell>
          <cell r="J150">
            <v>84</v>
          </cell>
          <cell r="K150">
            <v>30000</v>
          </cell>
          <cell r="L150">
            <v>180000</v>
          </cell>
          <cell r="M150">
            <v>0</v>
          </cell>
          <cell r="N150">
            <v>0</v>
          </cell>
          <cell r="O150">
            <v>3920</v>
          </cell>
          <cell r="P150">
            <v>23520</v>
          </cell>
        </row>
        <row r="151">
          <cell r="B151" t="str">
            <v>480/240V, 10KVA</v>
          </cell>
          <cell r="C151">
            <v>9</v>
          </cell>
          <cell r="D151" t="str">
            <v>SET</v>
          </cell>
          <cell r="E151">
            <v>22000</v>
          </cell>
          <cell r="F151">
            <v>198000</v>
          </cell>
          <cell r="G151">
            <v>0</v>
          </cell>
          <cell r="H151">
            <v>0</v>
          </cell>
          <cell r="I151">
            <v>9</v>
          </cell>
          <cell r="J151">
            <v>81</v>
          </cell>
          <cell r="K151">
            <v>22000</v>
          </cell>
          <cell r="L151">
            <v>198000</v>
          </cell>
          <cell r="M151">
            <v>0</v>
          </cell>
          <cell r="N151">
            <v>0</v>
          </cell>
          <cell r="O151">
            <v>2520</v>
          </cell>
          <cell r="P151">
            <v>22680</v>
          </cell>
        </row>
        <row r="152">
          <cell r="A152" t="str">
            <v>A.8.4</v>
          </cell>
          <cell r="B152" t="str">
            <v xml:space="preserve"> MCC FOR TRASH , 480V MCC SINGLE FACE , 30KA</v>
          </cell>
          <cell r="C152">
            <v>5</v>
          </cell>
          <cell r="D152" t="str">
            <v>SET</v>
          </cell>
          <cell r="E152">
            <v>120000</v>
          </cell>
          <cell r="F152">
            <v>600000</v>
          </cell>
          <cell r="G152">
            <v>0</v>
          </cell>
          <cell r="H152">
            <v>0</v>
          </cell>
          <cell r="I152">
            <v>15</v>
          </cell>
          <cell r="J152">
            <v>75</v>
          </cell>
          <cell r="K152">
            <v>120000</v>
          </cell>
          <cell r="L152">
            <v>600000</v>
          </cell>
          <cell r="M152">
            <v>0</v>
          </cell>
          <cell r="N152">
            <v>0</v>
          </cell>
          <cell r="O152">
            <v>4200</v>
          </cell>
          <cell r="P152">
            <v>21000</v>
          </cell>
        </row>
        <row r="153">
          <cell r="A153" t="str">
            <v>A.8.5</v>
          </cell>
          <cell r="B153" t="str">
            <v>600VAC, 100A ATS PANEL, WALL MOUNT, INDOOR</v>
          </cell>
          <cell r="C153">
            <v>3</v>
          </cell>
          <cell r="D153" t="str">
            <v>SET</v>
          </cell>
          <cell r="E153">
            <v>100000</v>
          </cell>
          <cell r="F153">
            <v>300000</v>
          </cell>
          <cell r="G153">
            <v>0</v>
          </cell>
          <cell r="H153">
            <v>0</v>
          </cell>
          <cell r="I153">
            <v>15</v>
          </cell>
          <cell r="J153">
            <v>45</v>
          </cell>
          <cell r="K153">
            <v>100000</v>
          </cell>
          <cell r="L153">
            <v>300000</v>
          </cell>
          <cell r="M153">
            <v>0</v>
          </cell>
          <cell r="N153">
            <v>0</v>
          </cell>
          <cell r="O153">
            <v>4200</v>
          </cell>
          <cell r="P153">
            <v>12600</v>
          </cell>
        </row>
        <row r="154">
          <cell r="A154" t="str">
            <v>A.8.6</v>
          </cell>
          <cell r="B154" t="str">
            <v>100A NFB PANEL, WALL MOUNT., INDOOR</v>
          </cell>
          <cell r="C154">
            <v>6</v>
          </cell>
          <cell r="D154" t="str">
            <v>SET</v>
          </cell>
          <cell r="E154">
            <v>4000</v>
          </cell>
          <cell r="F154">
            <v>24000</v>
          </cell>
          <cell r="G154">
            <v>0</v>
          </cell>
          <cell r="H154">
            <v>0</v>
          </cell>
          <cell r="I154">
            <v>4</v>
          </cell>
          <cell r="J154">
            <v>24</v>
          </cell>
          <cell r="K154">
            <v>4000</v>
          </cell>
          <cell r="L154">
            <v>24000</v>
          </cell>
          <cell r="M154">
            <v>0</v>
          </cell>
          <cell r="N154">
            <v>0</v>
          </cell>
          <cell r="O154">
            <v>1120</v>
          </cell>
          <cell r="P154">
            <v>6720</v>
          </cell>
        </row>
        <row r="155">
          <cell r="A155" t="str">
            <v>A.8.7</v>
          </cell>
          <cell r="B155" t="str">
            <v>600V PDP PANEL, WALL MOUNT, INDOOR</v>
          </cell>
          <cell r="C155">
            <v>6</v>
          </cell>
          <cell r="D155" t="str">
            <v>SET</v>
          </cell>
          <cell r="E155">
            <v>9000</v>
          </cell>
          <cell r="F155">
            <v>54000</v>
          </cell>
          <cell r="G155">
            <v>0</v>
          </cell>
          <cell r="H155">
            <v>0</v>
          </cell>
          <cell r="I155">
            <v>6</v>
          </cell>
          <cell r="J155">
            <v>36</v>
          </cell>
          <cell r="K155">
            <v>9000</v>
          </cell>
          <cell r="L155">
            <v>54000</v>
          </cell>
          <cell r="M155">
            <v>0</v>
          </cell>
          <cell r="N155">
            <v>0</v>
          </cell>
          <cell r="O155">
            <v>1680</v>
          </cell>
          <cell r="P155">
            <v>10080</v>
          </cell>
        </row>
        <row r="156">
          <cell r="B156" t="str">
            <v>W/NFB 100A x 1, 20A x6, 10KA</v>
          </cell>
        </row>
        <row r="157">
          <cell r="A157" t="str">
            <v>A.8.8</v>
          </cell>
          <cell r="B157" t="str">
            <v>POWER SYSTEM GRAPHIC PANEL, SELF-STANDING,</v>
          </cell>
          <cell r="C157">
            <v>1</v>
          </cell>
          <cell r="D157" t="str">
            <v>SET</v>
          </cell>
          <cell r="E157">
            <v>320000</v>
          </cell>
          <cell r="F157">
            <v>320000</v>
          </cell>
          <cell r="G157">
            <v>0</v>
          </cell>
          <cell r="H157">
            <v>0</v>
          </cell>
          <cell r="I157">
            <v>30</v>
          </cell>
          <cell r="J157">
            <v>30</v>
          </cell>
          <cell r="K157">
            <v>320000</v>
          </cell>
          <cell r="L157">
            <v>320000</v>
          </cell>
          <cell r="M157">
            <v>0</v>
          </cell>
          <cell r="N157">
            <v>0</v>
          </cell>
          <cell r="O157">
            <v>8400</v>
          </cell>
          <cell r="P157">
            <v>8400</v>
          </cell>
        </row>
        <row r="158">
          <cell r="B158" t="str">
            <v xml:space="preserve"> ENCLOSURE SIZE 2200(W)x2300(H)x600(D)MM.</v>
          </cell>
          <cell r="C158">
            <v>0</v>
          </cell>
          <cell r="D158">
            <v>0</v>
          </cell>
          <cell r="E158">
            <v>0</v>
          </cell>
          <cell r="F158">
            <v>0</v>
          </cell>
          <cell r="G158">
            <v>0</v>
          </cell>
          <cell r="H158">
            <v>0</v>
          </cell>
          <cell r="I158">
            <v>0</v>
          </cell>
          <cell r="J158">
            <v>0</v>
          </cell>
          <cell r="K158">
            <v>0</v>
          </cell>
          <cell r="L158">
            <v>0</v>
          </cell>
          <cell r="M158">
            <v>0</v>
          </cell>
          <cell r="N158">
            <v>0</v>
          </cell>
          <cell r="O158">
            <v>0</v>
          </cell>
          <cell r="P158">
            <v>0</v>
          </cell>
        </row>
        <row r="159">
          <cell r="B159" t="str">
            <v>MOSAIC PANEL SIZE 2000(W)x1000(H)MM., W/ LIGHT x60</v>
          </cell>
          <cell r="C159">
            <v>0</v>
          </cell>
          <cell r="D159">
            <v>0</v>
          </cell>
          <cell r="E159">
            <v>0</v>
          </cell>
          <cell r="F159">
            <v>0</v>
          </cell>
          <cell r="G159">
            <v>0</v>
          </cell>
          <cell r="H159">
            <v>0</v>
          </cell>
          <cell r="I159">
            <v>0</v>
          </cell>
          <cell r="J159">
            <v>0</v>
          </cell>
          <cell r="K159">
            <v>0</v>
          </cell>
          <cell r="L159">
            <v>0</v>
          </cell>
          <cell r="M159">
            <v>0</v>
          </cell>
          <cell r="N159">
            <v>0</v>
          </cell>
          <cell r="O159">
            <v>0</v>
          </cell>
          <cell r="P159">
            <v>0</v>
          </cell>
        </row>
        <row r="160">
          <cell r="B160" t="str">
            <v>SUB-TOTAL (A.8)</v>
          </cell>
          <cell r="C160">
            <v>0</v>
          </cell>
          <cell r="D160">
            <v>0</v>
          </cell>
          <cell r="E160">
            <v>0</v>
          </cell>
          <cell r="F160">
            <v>2996000</v>
          </cell>
          <cell r="G160">
            <v>0</v>
          </cell>
          <cell r="H160">
            <v>0</v>
          </cell>
          <cell r="I160">
            <v>0</v>
          </cell>
          <cell r="J160">
            <v>677</v>
          </cell>
          <cell r="K160">
            <v>0</v>
          </cell>
          <cell r="L160">
            <v>2996000</v>
          </cell>
          <cell r="M160">
            <v>0</v>
          </cell>
          <cell r="N160">
            <v>0</v>
          </cell>
          <cell r="O160">
            <v>0</v>
          </cell>
          <cell r="P160">
            <v>189560</v>
          </cell>
        </row>
        <row r="161">
          <cell r="A161">
            <v>9</v>
          </cell>
          <cell r="B161" t="str">
            <v xml:space="preserve">    1/C 150 sq.mm </v>
          </cell>
          <cell r="C161">
            <v>16500</v>
          </cell>
          <cell r="D161" t="str">
            <v>M</v>
          </cell>
          <cell r="E161">
            <v>137</v>
          </cell>
          <cell r="F161">
            <v>2260500</v>
          </cell>
          <cell r="O161">
            <v>0</v>
          </cell>
        </row>
        <row r="162">
          <cell r="A162" t="str">
            <v xml:space="preserve">   A.9</v>
          </cell>
          <cell r="B162" t="str">
            <v xml:space="preserve"> TEST FEE FOR MECH-ELEC CONSULANT CO. &amp; T.P.C.</v>
          </cell>
          <cell r="C162">
            <v>1</v>
          </cell>
          <cell r="D162" t="str">
            <v>LOT</v>
          </cell>
          <cell r="E162" t="str">
            <v>M+L</v>
          </cell>
          <cell r="F162" t="str">
            <v>M+L</v>
          </cell>
          <cell r="G162">
            <v>0</v>
          </cell>
          <cell r="H162">
            <v>0</v>
          </cell>
          <cell r="I162">
            <v>1607</v>
          </cell>
          <cell r="J162">
            <v>1607</v>
          </cell>
          <cell r="K162" t="str">
            <v>M+L</v>
          </cell>
          <cell r="L162" t="str">
            <v>M+L</v>
          </cell>
          <cell r="M162">
            <v>0</v>
          </cell>
          <cell r="N162">
            <v>0</v>
          </cell>
          <cell r="O162">
            <v>1800000</v>
          </cell>
          <cell r="P162">
            <v>1800000</v>
          </cell>
        </row>
        <row r="163">
          <cell r="F163">
            <v>0</v>
          </cell>
          <cell r="G163">
            <v>0</v>
          </cell>
          <cell r="H163">
            <v>0</v>
          </cell>
          <cell r="I163">
            <v>0</v>
          </cell>
          <cell r="J163">
            <v>0</v>
          </cell>
          <cell r="K163">
            <v>0</v>
          </cell>
          <cell r="L163">
            <v>0</v>
          </cell>
          <cell r="M163">
            <v>0</v>
          </cell>
          <cell r="N163">
            <v>0</v>
          </cell>
          <cell r="O163">
            <v>0</v>
          </cell>
          <cell r="P163">
            <v>0</v>
          </cell>
        </row>
        <row r="164">
          <cell r="A164">
            <v>10</v>
          </cell>
          <cell r="B164" t="str">
            <v>SUB-TOTAL : (A)</v>
          </cell>
          <cell r="C164">
            <v>15000</v>
          </cell>
          <cell r="D164" t="str">
            <v>M</v>
          </cell>
          <cell r="E164">
            <v>223</v>
          </cell>
          <cell r="F164">
            <v>138612100</v>
          </cell>
          <cell r="G164">
            <v>0</v>
          </cell>
          <cell r="H164">
            <v>0</v>
          </cell>
          <cell r="I164">
            <v>0</v>
          </cell>
          <cell r="J164">
            <v>13764</v>
          </cell>
          <cell r="K164">
            <v>0</v>
          </cell>
          <cell r="L164">
            <v>138612100</v>
          </cell>
          <cell r="M164">
            <v>0</v>
          </cell>
          <cell r="N164">
            <v>0</v>
          </cell>
          <cell r="O164">
            <v>0</v>
          </cell>
          <cell r="P164">
            <v>6155030</v>
          </cell>
        </row>
        <row r="165">
          <cell r="A165" t="str">
            <v>a_x000E_6</v>
          </cell>
          <cell r="B165"/>
          <cell r="C165"/>
          <cell r="D165"/>
          <cell r="E165"/>
          <cell r="F165"/>
          <cell r="G165"/>
          <cell r="H165"/>
          <cell r="I165"/>
          <cell r="J165"/>
          <cell r="K165"/>
          <cell r="L165"/>
          <cell r="M165"/>
          <cell r="N165"/>
          <cell r="O165"/>
          <cell r="P165"/>
          <cell r="Q165"/>
        </row>
        <row r="166">
          <cell r="A166" t="str">
            <v>B</v>
          </cell>
          <cell r="B166" t="str">
            <v xml:space="preserve"> POWER DISTRIBUTION SIST</v>
          </cell>
          <cell r="C166">
            <v>130730</v>
          </cell>
          <cell r="D166" t="str">
            <v>M</v>
          </cell>
          <cell r="E166">
            <v>0</v>
          </cell>
          <cell r="F166">
            <v>0.11700000000000001</v>
          </cell>
          <cell r="G166">
            <v>35</v>
          </cell>
          <cell r="H166">
            <v>0</v>
          </cell>
          <cell r="I166">
            <v>0.11700000000000001</v>
          </cell>
          <cell r="J166">
            <v>35</v>
          </cell>
          <cell r="K166">
            <v>28</v>
          </cell>
          <cell r="L166">
            <v>8400</v>
          </cell>
          <cell r="M166">
            <v>0</v>
          </cell>
          <cell r="N166">
            <v>0</v>
          </cell>
          <cell r="O166">
            <v>33</v>
          </cell>
          <cell r="P166">
            <v>9900</v>
          </cell>
        </row>
        <row r="167">
          <cell r="A167">
            <v>13</v>
          </cell>
          <cell r="B167" t="str">
            <v xml:space="preserve">    4/C 60 sq.mm </v>
          </cell>
          <cell r="C167">
            <v>300</v>
          </cell>
          <cell r="D167" t="str">
            <v>M</v>
          </cell>
          <cell r="E167">
            <v>232</v>
          </cell>
          <cell r="F167">
            <v>0</v>
          </cell>
          <cell r="G167"/>
          <cell r="H167">
            <v>0</v>
          </cell>
          <cell r="I167"/>
          <cell r="J167">
            <v>0</v>
          </cell>
          <cell r="K167">
            <v>0</v>
          </cell>
          <cell r="L167">
            <v>0</v>
          </cell>
          <cell r="M167">
            <v>0</v>
          </cell>
          <cell r="N167">
            <v>0</v>
          </cell>
          <cell r="O167">
            <v>0</v>
          </cell>
          <cell r="P167">
            <v>0</v>
          </cell>
          <cell r="Q167"/>
        </row>
        <row r="168">
          <cell r="A168" t="str">
            <v>B</v>
          </cell>
          <cell r="B168" t="str">
            <v xml:space="preserve"> POWER DISTRIBUTION SYSTEM</v>
          </cell>
          <cell r="C168">
            <v>0</v>
          </cell>
          <cell r="D168">
            <v>0</v>
          </cell>
          <cell r="E168">
            <v>0</v>
          </cell>
          <cell r="F168">
            <v>0</v>
          </cell>
          <cell r="G168"/>
          <cell r="H168">
            <v>0</v>
          </cell>
          <cell r="I168"/>
          <cell r="J168">
            <v>0</v>
          </cell>
          <cell r="K168">
            <v>0</v>
          </cell>
          <cell r="L168">
            <v>0</v>
          </cell>
          <cell r="M168">
            <v>0</v>
          </cell>
          <cell r="N168">
            <v>0</v>
          </cell>
          <cell r="O168">
            <v>0</v>
          </cell>
          <cell r="P168">
            <v>0</v>
          </cell>
        </row>
        <row r="169">
          <cell r="F169">
            <v>0</v>
          </cell>
          <cell r="G169">
            <v>0</v>
          </cell>
          <cell r="H169">
            <v>0</v>
          </cell>
          <cell r="I169">
            <v>0</v>
          </cell>
          <cell r="J169">
            <v>0</v>
          </cell>
          <cell r="K169">
            <v>0</v>
          </cell>
          <cell r="L169">
            <v>0</v>
          </cell>
          <cell r="M169">
            <v>0</v>
          </cell>
          <cell r="N169">
            <v>0</v>
          </cell>
          <cell r="O169">
            <v>0</v>
          </cell>
          <cell r="P169">
            <v>0</v>
          </cell>
        </row>
        <row r="170">
          <cell r="B170" t="str">
            <v xml:space="preserve"> 600V POWER CABLE, XLPE INSU. PVC JACKET</v>
          </cell>
          <cell r="C170">
            <v>0</v>
          </cell>
          <cell r="D170">
            <v>0</v>
          </cell>
          <cell r="E170">
            <v>0</v>
          </cell>
          <cell r="F170">
            <v>0</v>
          </cell>
          <cell r="G170">
            <v>0</v>
          </cell>
          <cell r="H170">
            <v>0</v>
          </cell>
          <cell r="I170">
            <v>0</v>
          </cell>
          <cell r="J170">
            <v>0</v>
          </cell>
          <cell r="K170">
            <v>0</v>
          </cell>
          <cell r="L170">
            <v>0</v>
          </cell>
          <cell r="M170">
            <v>0</v>
          </cell>
          <cell r="N170">
            <v>0</v>
          </cell>
          <cell r="O170">
            <v>0</v>
          </cell>
          <cell r="P170">
            <v>0</v>
          </cell>
        </row>
        <row r="171">
          <cell r="A171">
            <v>1</v>
          </cell>
          <cell r="B171" t="str">
            <v xml:space="preserve">    3/C 3.5 sq.mm </v>
          </cell>
          <cell r="C171">
            <v>4500</v>
          </cell>
          <cell r="D171" t="str">
            <v>M</v>
          </cell>
          <cell r="E171">
            <v>15</v>
          </cell>
          <cell r="F171">
            <v>67500</v>
          </cell>
          <cell r="G171">
            <v>0</v>
          </cell>
          <cell r="H171">
            <v>0</v>
          </cell>
          <cell r="I171">
            <v>7.9000000000000001E-2</v>
          </cell>
          <cell r="J171">
            <v>356</v>
          </cell>
          <cell r="K171">
            <v>15</v>
          </cell>
          <cell r="L171">
            <v>67500</v>
          </cell>
          <cell r="M171">
            <v>0</v>
          </cell>
          <cell r="N171">
            <v>0</v>
          </cell>
          <cell r="O171">
            <v>22</v>
          </cell>
          <cell r="P171">
            <v>99000</v>
          </cell>
        </row>
        <row r="172">
          <cell r="A172">
            <v>2</v>
          </cell>
          <cell r="B172" t="str">
            <v xml:space="preserve">    3/C 5.5 sq.mm </v>
          </cell>
          <cell r="C172">
            <v>4000</v>
          </cell>
          <cell r="D172" t="str">
            <v>M</v>
          </cell>
          <cell r="E172">
            <v>20</v>
          </cell>
          <cell r="F172">
            <v>80000</v>
          </cell>
          <cell r="G172">
            <v>0</v>
          </cell>
          <cell r="H172">
            <v>0</v>
          </cell>
          <cell r="I172">
            <v>0.1</v>
          </cell>
          <cell r="J172">
            <v>400</v>
          </cell>
          <cell r="K172">
            <v>20</v>
          </cell>
          <cell r="L172">
            <v>80000</v>
          </cell>
          <cell r="M172">
            <v>0</v>
          </cell>
          <cell r="N172">
            <v>0</v>
          </cell>
          <cell r="O172">
            <v>28</v>
          </cell>
          <cell r="P172">
            <v>112000</v>
          </cell>
        </row>
        <row r="173">
          <cell r="A173">
            <v>3</v>
          </cell>
          <cell r="B173" t="str">
            <v xml:space="preserve">    3/C   8 sq.mm </v>
          </cell>
          <cell r="C173">
            <v>3000</v>
          </cell>
          <cell r="D173" t="str">
            <v>M</v>
          </cell>
          <cell r="E173">
            <v>29</v>
          </cell>
          <cell r="F173">
            <v>87000</v>
          </cell>
          <cell r="G173">
            <v>0</v>
          </cell>
          <cell r="H173">
            <v>0</v>
          </cell>
          <cell r="I173">
            <v>0.11799999999999999</v>
          </cell>
          <cell r="J173">
            <v>354</v>
          </cell>
          <cell r="K173">
            <v>29</v>
          </cell>
          <cell r="L173">
            <v>87000</v>
          </cell>
          <cell r="M173">
            <v>0</v>
          </cell>
          <cell r="N173">
            <v>0</v>
          </cell>
          <cell r="O173">
            <v>33</v>
          </cell>
          <cell r="P173">
            <v>99000</v>
          </cell>
        </row>
        <row r="174">
          <cell r="A174">
            <v>4</v>
          </cell>
          <cell r="B174" t="str">
            <v xml:space="preserve">    3/C  14 sq.mm </v>
          </cell>
          <cell r="C174">
            <v>1000</v>
          </cell>
          <cell r="D174" t="str">
            <v>M</v>
          </cell>
          <cell r="E174">
            <v>47</v>
          </cell>
          <cell r="F174">
            <v>47000</v>
          </cell>
          <cell r="G174">
            <v>0</v>
          </cell>
          <cell r="H174">
            <v>0</v>
          </cell>
          <cell r="I174">
            <v>0.152</v>
          </cell>
          <cell r="J174">
            <v>152</v>
          </cell>
          <cell r="K174">
            <v>47</v>
          </cell>
          <cell r="L174">
            <v>47000</v>
          </cell>
          <cell r="M174">
            <v>0</v>
          </cell>
          <cell r="N174">
            <v>0</v>
          </cell>
          <cell r="O174">
            <v>43</v>
          </cell>
          <cell r="P174">
            <v>43000</v>
          </cell>
        </row>
        <row r="175">
          <cell r="A175">
            <v>5</v>
          </cell>
          <cell r="B175" t="str">
            <v xml:space="preserve">    3/C  22 sq.mm </v>
          </cell>
          <cell r="C175">
            <v>3000</v>
          </cell>
          <cell r="D175" t="str">
            <v>M</v>
          </cell>
          <cell r="E175">
            <v>70</v>
          </cell>
          <cell r="F175">
            <v>210000</v>
          </cell>
          <cell r="G175">
            <v>0</v>
          </cell>
          <cell r="H175">
            <v>0</v>
          </cell>
          <cell r="I175">
            <v>0.18099999999999999</v>
          </cell>
          <cell r="J175">
            <v>543</v>
          </cell>
          <cell r="K175">
            <v>70</v>
          </cell>
          <cell r="L175">
            <v>210000</v>
          </cell>
          <cell r="M175">
            <v>0</v>
          </cell>
          <cell r="N175">
            <v>0</v>
          </cell>
          <cell r="O175">
            <v>51</v>
          </cell>
          <cell r="P175">
            <v>153000</v>
          </cell>
        </row>
        <row r="176">
          <cell r="A176">
            <v>6</v>
          </cell>
          <cell r="B176" t="str">
            <v xml:space="preserve">    3/C  38 sq.mm </v>
          </cell>
          <cell r="C176">
            <v>3000</v>
          </cell>
          <cell r="D176" t="str">
            <v>M</v>
          </cell>
          <cell r="E176">
            <v>111</v>
          </cell>
          <cell r="F176">
            <v>333000</v>
          </cell>
          <cell r="G176">
            <v>0</v>
          </cell>
          <cell r="H176">
            <v>0</v>
          </cell>
          <cell r="I176">
            <v>0.23</v>
          </cell>
          <cell r="J176">
            <v>690</v>
          </cell>
          <cell r="K176">
            <v>111</v>
          </cell>
          <cell r="L176">
            <v>333000</v>
          </cell>
          <cell r="M176">
            <v>0</v>
          </cell>
          <cell r="N176">
            <v>0</v>
          </cell>
          <cell r="O176">
            <v>64</v>
          </cell>
          <cell r="P176">
            <v>192000</v>
          </cell>
        </row>
        <row r="177">
          <cell r="A177">
            <v>7</v>
          </cell>
          <cell r="B177" t="str">
            <v xml:space="preserve">    3/C  60 sq.mm </v>
          </cell>
          <cell r="C177">
            <v>7200</v>
          </cell>
          <cell r="D177" t="str">
            <v>M</v>
          </cell>
          <cell r="E177">
            <v>177</v>
          </cell>
          <cell r="F177">
            <v>1274400</v>
          </cell>
          <cell r="G177">
            <v>0</v>
          </cell>
          <cell r="H177">
            <v>0</v>
          </cell>
          <cell r="I177">
            <v>0.27700000000000002</v>
          </cell>
          <cell r="J177">
            <v>1994</v>
          </cell>
          <cell r="K177">
            <v>177</v>
          </cell>
          <cell r="L177">
            <v>1274400</v>
          </cell>
          <cell r="M177">
            <v>0</v>
          </cell>
          <cell r="N177">
            <v>0</v>
          </cell>
          <cell r="O177">
            <v>78</v>
          </cell>
          <cell r="P177">
            <v>561600</v>
          </cell>
        </row>
        <row r="178">
          <cell r="A178">
            <v>8</v>
          </cell>
          <cell r="B178" t="str">
            <v xml:space="preserve">    1/C 100 sq.mm </v>
          </cell>
          <cell r="C178">
            <v>2000</v>
          </cell>
          <cell r="D178" t="str">
            <v>M</v>
          </cell>
          <cell r="E178">
            <v>92</v>
          </cell>
          <cell r="F178">
            <v>184000</v>
          </cell>
          <cell r="G178">
            <v>0</v>
          </cell>
          <cell r="H178">
            <v>0</v>
          </cell>
          <cell r="I178">
            <v>0.17599999999999999</v>
          </cell>
          <cell r="J178">
            <v>352</v>
          </cell>
          <cell r="K178">
            <v>92</v>
          </cell>
          <cell r="L178">
            <v>184000</v>
          </cell>
          <cell r="M178">
            <v>0</v>
          </cell>
          <cell r="N178">
            <v>0</v>
          </cell>
          <cell r="O178">
            <v>49</v>
          </cell>
          <cell r="P178">
            <v>98000</v>
          </cell>
        </row>
        <row r="179">
          <cell r="A179">
            <v>9</v>
          </cell>
          <cell r="B179" t="str">
            <v xml:space="preserve">    1/C 150 sq.mm </v>
          </cell>
          <cell r="C179">
            <v>16500</v>
          </cell>
          <cell r="D179" t="str">
            <v>M</v>
          </cell>
          <cell r="E179">
            <v>137</v>
          </cell>
          <cell r="F179">
            <v>2260500</v>
          </cell>
          <cell r="G179">
            <v>0</v>
          </cell>
          <cell r="H179">
            <v>0</v>
          </cell>
          <cell r="I179">
            <v>0.20499999999999999</v>
          </cell>
          <cell r="J179">
            <v>3383</v>
          </cell>
          <cell r="K179">
            <v>137</v>
          </cell>
          <cell r="L179">
            <v>2260500</v>
          </cell>
          <cell r="M179">
            <v>0</v>
          </cell>
          <cell r="N179">
            <v>0</v>
          </cell>
          <cell r="O179">
            <v>57</v>
          </cell>
          <cell r="P179">
            <v>940500</v>
          </cell>
        </row>
        <row r="180">
          <cell r="A180">
            <v>10</v>
          </cell>
          <cell r="B180" t="str">
            <v xml:space="preserve">    1/C 250 sq.mm </v>
          </cell>
          <cell r="C180">
            <v>15000</v>
          </cell>
          <cell r="D180" t="str">
            <v>M</v>
          </cell>
          <cell r="E180">
            <v>223</v>
          </cell>
          <cell r="F180">
            <v>3345000</v>
          </cell>
          <cell r="G180">
            <v>0</v>
          </cell>
          <cell r="H180">
            <v>0</v>
          </cell>
          <cell r="I180">
            <v>0.247</v>
          </cell>
          <cell r="J180">
            <v>3705</v>
          </cell>
          <cell r="K180">
            <v>223</v>
          </cell>
          <cell r="L180">
            <v>3345000</v>
          </cell>
          <cell r="M180">
            <v>0</v>
          </cell>
          <cell r="N180">
            <v>0</v>
          </cell>
          <cell r="O180">
            <v>69</v>
          </cell>
          <cell r="P180">
            <v>1035000</v>
          </cell>
        </row>
        <row r="181">
          <cell r="A181">
            <v>11</v>
          </cell>
          <cell r="B181" t="str">
            <v xml:space="preserve">    1/C 325 sq.mm </v>
          </cell>
          <cell r="C181">
            <v>16500</v>
          </cell>
          <cell r="D181" t="str">
            <v>M</v>
          </cell>
          <cell r="E181">
            <v>279</v>
          </cell>
          <cell r="F181">
            <v>4603500</v>
          </cell>
          <cell r="G181">
            <v>0</v>
          </cell>
          <cell r="H181">
            <v>0</v>
          </cell>
          <cell r="I181">
            <v>0.27</v>
          </cell>
          <cell r="J181">
            <v>4455</v>
          </cell>
          <cell r="K181">
            <v>279</v>
          </cell>
          <cell r="L181">
            <v>4603500</v>
          </cell>
          <cell r="M181">
            <v>0</v>
          </cell>
          <cell r="N181">
            <v>0</v>
          </cell>
          <cell r="O181">
            <v>76</v>
          </cell>
          <cell r="P181">
            <v>1254000</v>
          </cell>
        </row>
        <row r="182">
          <cell r="A182">
            <v>12</v>
          </cell>
          <cell r="B182" t="str">
            <v xml:space="preserve">    4/C 5.5 sq.mm </v>
          </cell>
          <cell r="C182">
            <v>300</v>
          </cell>
          <cell r="D182" t="str">
            <v>M</v>
          </cell>
          <cell r="E182">
            <v>28</v>
          </cell>
          <cell r="F182">
            <v>8400</v>
          </cell>
          <cell r="G182">
            <v>0</v>
          </cell>
          <cell r="H182">
            <v>0</v>
          </cell>
          <cell r="I182">
            <v>0.11700000000000001</v>
          </cell>
          <cell r="J182">
            <v>35</v>
          </cell>
          <cell r="K182">
            <v>28</v>
          </cell>
          <cell r="L182">
            <v>8400</v>
          </cell>
          <cell r="M182">
            <v>0</v>
          </cell>
          <cell r="N182">
            <v>0</v>
          </cell>
          <cell r="O182">
            <v>33</v>
          </cell>
          <cell r="P182">
            <v>9900</v>
          </cell>
        </row>
        <row r="183">
          <cell r="A183">
            <v>13</v>
          </cell>
          <cell r="B183" t="str">
            <v xml:space="preserve">    4/C 60 sq.mm </v>
          </cell>
          <cell r="C183">
            <v>300</v>
          </cell>
          <cell r="D183" t="str">
            <v>M</v>
          </cell>
          <cell r="E183">
            <v>232</v>
          </cell>
          <cell r="F183">
            <v>69600</v>
          </cell>
          <cell r="G183">
            <v>0</v>
          </cell>
          <cell r="H183">
            <v>0</v>
          </cell>
          <cell r="I183">
            <v>0.32500000000000001</v>
          </cell>
          <cell r="J183">
            <v>98</v>
          </cell>
          <cell r="K183">
            <v>232</v>
          </cell>
          <cell r="L183">
            <v>69600</v>
          </cell>
          <cell r="M183">
            <v>0</v>
          </cell>
          <cell r="N183">
            <v>0</v>
          </cell>
          <cell r="O183">
            <v>91</v>
          </cell>
          <cell r="P183">
            <v>27300</v>
          </cell>
        </row>
        <row r="184">
          <cell r="E184">
            <v>0</v>
          </cell>
          <cell r="F184">
            <v>0</v>
          </cell>
          <cell r="G184">
            <v>0</v>
          </cell>
          <cell r="H184">
            <v>0</v>
          </cell>
          <cell r="I184">
            <v>0</v>
          </cell>
          <cell r="J184">
            <v>0</v>
          </cell>
          <cell r="K184">
            <v>0</v>
          </cell>
          <cell r="L184">
            <v>0</v>
          </cell>
          <cell r="M184">
            <v>0</v>
          </cell>
          <cell r="N184">
            <v>0</v>
          </cell>
          <cell r="O184">
            <v>0</v>
          </cell>
          <cell r="P184">
            <v>0</v>
          </cell>
        </row>
        <row r="185">
          <cell r="B185" t="str">
            <v xml:space="preserve"> 600V CONTROL CABLE, PVC INSU. PVC JACKET</v>
          </cell>
          <cell r="C185">
            <v>0</v>
          </cell>
          <cell r="D185">
            <v>0</v>
          </cell>
          <cell r="E185">
            <v>0</v>
          </cell>
          <cell r="F185">
            <v>0</v>
          </cell>
          <cell r="G185">
            <v>0</v>
          </cell>
          <cell r="H185">
            <v>0</v>
          </cell>
          <cell r="I185">
            <v>0</v>
          </cell>
          <cell r="J185">
            <v>0</v>
          </cell>
          <cell r="K185">
            <v>0</v>
          </cell>
          <cell r="L185">
            <v>0</v>
          </cell>
          <cell r="M185">
            <v>0</v>
          </cell>
          <cell r="N185">
            <v>0</v>
          </cell>
          <cell r="O185">
            <v>0</v>
          </cell>
          <cell r="P185">
            <v>0</v>
          </cell>
        </row>
        <row r="186">
          <cell r="A186">
            <v>14</v>
          </cell>
          <cell r="B186" t="str">
            <v xml:space="preserve">    4/C 2.0 sq.mm </v>
          </cell>
          <cell r="C186">
            <v>13000</v>
          </cell>
          <cell r="D186" t="str">
            <v>M</v>
          </cell>
          <cell r="E186">
            <v>11</v>
          </cell>
          <cell r="F186">
            <v>143000</v>
          </cell>
          <cell r="G186">
            <v>0</v>
          </cell>
          <cell r="H186">
            <v>0</v>
          </cell>
          <cell r="I186">
            <v>0.08</v>
          </cell>
          <cell r="J186">
            <v>1040</v>
          </cell>
          <cell r="K186">
            <v>11</v>
          </cell>
          <cell r="L186">
            <v>143000</v>
          </cell>
          <cell r="M186">
            <v>0</v>
          </cell>
          <cell r="N186">
            <v>0</v>
          </cell>
          <cell r="O186">
            <v>22</v>
          </cell>
          <cell r="P186">
            <v>286000</v>
          </cell>
        </row>
        <row r="187">
          <cell r="A187">
            <v>15</v>
          </cell>
          <cell r="B187" t="str">
            <v xml:space="preserve">    7/C 2.0 sq.mm </v>
          </cell>
          <cell r="C187">
            <v>6400</v>
          </cell>
          <cell r="D187" t="str">
            <v>M</v>
          </cell>
          <cell r="E187">
            <v>24</v>
          </cell>
          <cell r="F187">
            <v>153600</v>
          </cell>
          <cell r="G187">
            <v>0</v>
          </cell>
          <cell r="H187">
            <v>0</v>
          </cell>
          <cell r="I187">
            <v>0.105</v>
          </cell>
          <cell r="J187">
            <v>672</v>
          </cell>
          <cell r="K187">
            <v>24</v>
          </cell>
          <cell r="L187">
            <v>153600</v>
          </cell>
          <cell r="M187">
            <v>0</v>
          </cell>
          <cell r="N187">
            <v>0</v>
          </cell>
          <cell r="O187">
            <v>29</v>
          </cell>
          <cell r="P187">
            <v>185600</v>
          </cell>
        </row>
        <row r="188">
          <cell r="A188">
            <v>16</v>
          </cell>
          <cell r="B188" t="str">
            <v xml:space="preserve">    9/C 2.0 sq.mm </v>
          </cell>
          <cell r="C188">
            <v>4000</v>
          </cell>
          <cell r="D188" t="str">
            <v>M</v>
          </cell>
          <cell r="E188">
            <v>30</v>
          </cell>
          <cell r="F188">
            <v>120000</v>
          </cell>
          <cell r="G188">
            <v>0</v>
          </cell>
          <cell r="H188">
            <v>0</v>
          </cell>
          <cell r="I188">
            <v>0.12</v>
          </cell>
          <cell r="J188">
            <v>480</v>
          </cell>
          <cell r="K188">
            <v>30</v>
          </cell>
          <cell r="L188">
            <v>120000</v>
          </cell>
          <cell r="M188">
            <v>0</v>
          </cell>
          <cell r="N188">
            <v>0</v>
          </cell>
          <cell r="O188">
            <v>34</v>
          </cell>
          <cell r="P188">
            <v>136000</v>
          </cell>
        </row>
        <row r="189">
          <cell r="A189">
            <v>17</v>
          </cell>
          <cell r="B189" t="str">
            <v xml:space="preserve">   12/C 2.0 sq.mm </v>
          </cell>
          <cell r="C189">
            <v>2500</v>
          </cell>
          <cell r="D189" t="str">
            <v>M</v>
          </cell>
          <cell r="E189">
            <v>38</v>
          </cell>
          <cell r="F189">
            <v>95000</v>
          </cell>
          <cell r="G189">
            <v>0</v>
          </cell>
          <cell r="H189">
            <v>0</v>
          </cell>
          <cell r="I189">
            <v>0.13800000000000001</v>
          </cell>
          <cell r="J189">
            <v>345</v>
          </cell>
          <cell r="K189">
            <v>38</v>
          </cell>
          <cell r="L189">
            <v>95000</v>
          </cell>
          <cell r="M189">
            <v>0</v>
          </cell>
          <cell r="N189">
            <v>0</v>
          </cell>
          <cell r="O189">
            <v>39</v>
          </cell>
          <cell r="P189">
            <v>97500</v>
          </cell>
        </row>
        <row r="190">
          <cell r="A190">
            <v>18</v>
          </cell>
          <cell r="B190" t="str">
            <v xml:space="preserve">   19/C 2.0 sq.mm </v>
          </cell>
          <cell r="C190">
            <v>1950</v>
          </cell>
          <cell r="D190" t="str">
            <v>M</v>
          </cell>
          <cell r="E190">
            <v>57</v>
          </cell>
          <cell r="F190">
            <v>111150</v>
          </cell>
          <cell r="G190">
            <v>0</v>
          </cell>
          <cell r="H190">
            <v>0</v>
          </cell>
          <cell r="I190">
            <v>0.17399999999999999</v>
          </cell>
          <cell r="J190">
            <v>339</v>
          </cell>
          <cell r="K190">
            <v>57</v>
          </cell>
          <cell r="L190">
            <v>111150</v>
          </cell>
          <cell r="M190">
            <v>0</v>
          </cell>
          <cell r="N190">
            <v>0</v>
          </cell>
          <cell r="O190">
            <v>49</v>
          </cell>
          <cell r="P190">
            <v>95550</v>
          </cell>
        </row>
        <row r="191">
          <cell r="A191">
            <v>19</v>
          </cell>
          <cell r="B191" t="str">
            <v xml:space="preserve">   30/C 2.0 sq.mm </v>
          </cell>
          <cell r="C191">
            <v>1900</v>
          </cell>
          <cell r="D191" t="str">
            <v>M</v>
          </cell>
          <cell r="E191">
            <v>92</v>
          </cell>
          <cell r="F191">
            <v>174800</v>
          </cell>
          <cell r="G191">
            <v>0</v>
          </cell>
          <cell r="H191">
            <v>0</v>
          </cell>
          <cell r="I191">
            <v>0.21199999999999999</v>
          </cell>
          <cell r="J191">
            <v>403</v>
          </cell>
          <cell r="K191">
            <v>92</v>
          </cell>
          <cell r="L191">
            <v>174800</v>
          </cell>
          <cell r="M191">
            <v>0</v>
          </cell>
          <cell r="N191">
            <v>0</v>
          </cell>
          <cell r="O191">
            <v>59</v>
          </cell>
          <cell r="P191">
            <v>112100</v>
          </cell>
        </row>
        <row r="192">
          <cell r="A192">
            <v>20</v>
          </cell>
          <cell r="B192" t="str">
            <v>600V SHIELDED CABLE, 8P-#14AWG</v>
          </cell>
          <cell r="C192">
            <v>300</v>
          </cell>
          <cell r="D192" t="str">
            <v>M</v>
          </cell>
          <cell r="E192">
            <v>83</v>
          </cell>
          <cell r="F192">
            <v>24900</v>
          </cell>
          <cell r="G192">
            <v>0</v>
          </cell>
          <cell r="H192">
            <v>0</v>
          </cell>
          <cell r="I192">
            <v>0.16</v>
          </cell>
          <cell r="J192">
            <v>48</v>
          </cell>
          <cell r="K192">
            <v>83</v>
          </cell>
          <cell r="L192">
            <v>24900</v>
          </cell>
          <cell r="M192">
            <v>0</v>
          </cell>
          <cell r="N192">
            <v>0</v>
          </cell>
          <cell r="O192">
            <v>45</v>
          </cell>
          <cell r="P192">
            <v>13500</v>
          </cell>
        </row>
        <row r="193">
          <cell r="E193">
            <v>0</v>
          </cell>
          <cell r="F193">
            <v>0</v>
          </cell>
          <cell r="G193">
            <v>0</v>
          </cell>
          <cell r="H193">
            <v>0</v>
          </cell>
          <cell r="I193">
            <v>0</v>
          </cell>
          <cell r="J193">
            <v>0</v>
          </cell>
          <cell r="K193">
            <v>0</v>
          </cell>
          <cell r="L193">
            <v>0</v>
          </cell>
          <cell r="M193">
            <v>0</v>
          </cell>
          <cell r="N193">
            <v>0</v>
          </cell>
          <cell r="O193">
            <v>0</v>
          </cell>
          <cell r="P193">
            <v>0</v>
          </cell>
        </row>
        <row r="194">
          <cell r="B194" t="str">
            <v>8KV POWER CABLE, XLPE INSU. PVC JACKET</v>
          </cell>
          <cell r="C194">
            <v>0</v>
          </cell>
          <cell r="D194">
            <v>0</v>
          </cell>
          <cell r="E194">
            <v>0</v>
          </cell>
          <cell r="F194">
            <v>0</v>
          </cell>
          <cell r="G194">
            <v>0</v>
          </cell>
          <cell r="H194">
            <v>0</v>
          </cell>
          <cell r="I194">
            <v>0</v>
          </cell>
          <cell r="J194">
            <v>0</v>
          </cell>
          <cell r="K194">
            <v>0</v>
          </cell>
          <cell r="L194">
            <v>0</v>
          </cell>
          <cell r="M194">
            <v>0</v>
          </cell>
          <cell r="N194">
            <v>0</v>
          </cell>
          <cell r="O194">
            <v>0</v>
          </cell>
          <cell r="P194">
            <v>0</v>
          </cell>
        </row>
        <row r="195">
          <cell r="A195">
            <v>21</v>
          </cell>
          <cell r="B195" t="str">
            <v xml:space="preserve">    3/C  38 sq.mm </v>
          </cell>
          <cell r="C195">
            <v>880</v>
          </cell>
          <cell r="D195" t="str">
            <v>M</v>
          </cell>
          <cell r="E195">
            <v>268</v>
          </cell>
          <cell r="F195">
            <v>235840</v>
          </cell>
          <cell r="G195">
            <v>0</v>
          </cell>
          <cell r="H195">
            <v>0</v>
          </cell>
          <cell r="I195">
            <v>0.32100000000000001</v>
          </cell>
          <cell r="J195">
            <v>282</v>
          </cell>
          <cell r="K195">
            <v>268</v>
          </cell>
          <cell r="L195">
            <v>235840</v>
          </cell>
          <cell r="M195">
            <v>0</v>
          </cell>
          <cell r="N195">
            <v>0</v>
          </cell>
          <cell r="O195">
            <v>90</v>
          </cell>
          <cell r="P195">
            <v>79200</v>
          </cell>
        </row>
        <row r="196">
          <cell r="A196">
            <v>22</v>
          </cell>
          <cell r="B196" t="str">
            <v xml:space="preserve">    3/C  60 sq.mm </v>
          </cell>
          <cell r="C196">
            <v>200</v>
          </cell>
          <cell r="D196" t="str">
            <v>M</v>
          </cell>
          <cell r="E196">
            <v>367</v>
          </cell>
          <cell r="F196">
            <v>73400</v>
          </cell>
          <cell r="G196">
            <v>0</v>
          </cell>
          <cell r="H196">
            <v>0</v>
          </cell>
          <cell r="I196">
            <v>0.38800000000000001</v>
          </cell>
          <cell r="J196">
            <v>78</v>
          </cell>
          <cell r="K196">
            <v>367</v>
          </cell>
          <cell r="L196">
            <v>73400</v>
          </cell>
          <cell r="M196">
            <v>0</v>
          </cell>
          <cell r="N196">
            <v>0</v>
          </cell>
          <cell r="O196">
            <v>109</v>
          </cell>
          <cell r="P196">
            <v>21800</v>
          </cell>
        </row>
        <row r="197">
          <cell r="A197">
            <v>23</v>
          </cell>
          <cell r="B197" t="str">
            <v xml:space="preserve">    1/C 100 sq.mm </v>
          </cell>
          <cell r="C197">
            <v>4800</v>
          </cell>
          <cell r="D197" t="str">
            <v>M</v>
          </cell>
          <cell r="E197">
            <v>148</v>
          </cell>
          <cell r="F197">
            <v>710400</v>
          </cell>
          <cell r="G197">
            <v>0</v>
          </cell>
          <cell r="H197">
            <v>0</v>
          </cell>
          <cell r="I197">
            <v>0.22500000000000001</v>
          </cell>
          <cell r="J197">
            <v>1080</v>
          </cell>
          <cell r="K197">
            <v>148</v>
          </cell>
          <cell r="L197">
            <v>710400</v>
          </cell>
          <cell r="M197">
            <v>0</v>
          </cell>
          <cell r="N197">
            <v>0</v>
          </cell>
          <cell r="O197">
            <v>63</v>
          </cell>
          <cell r="P197">
            <v>302400</v>
          </cell>
        </row>
        <row r="198">
          <cell r="A198">
            <v>24</v>
          </cell>
          <cell r="B198" t="str">
            <v xml:space="preserve">    1/C 200 sq.mm </v>
          </cell>
          <cell r="C198">
            <v>1000</v>
          </cell>
          <cell r="D198" t="str">
            <v>M</v>
          </cell>
          <cell r="E198">
            <v>246</v>
          </cell>
          <cell r="F198">
            <v>246000</v>
          </cell>
          <cell r="G198">
            <v>0</v>
          </cell>
          <cell r="H198">
            <v>0</v>
          </cell>
          <cell r="I198">
            <v>0.28699999999999998</v>
          </cell>
          <cell r="J198">
            <v>287</v>
          </cell>
          <cell r="K198">
            <v>246</v>
          </cell>
          <cell r="L198">
            <v>246000</v>
          </cell>
          <cell r="M198">
            <v>0</v>
          </cell>
          <cell r="N198">
            <v>0</v>
          </cell>
          <cell r="O198">
            <v>80</v>
          </cell>
          <cell r="P198">
            <v>80000</v>
          </cell>
        </row>
        <row r="199">
          <cell r="A199">
            <v>25</v>
          </cell>
          <cell r="B199" t="str">
            <v xml:space="preserve">    1/C 250 sq.mm </v>
          </cell>
          <cell r="C199">
            <v>17500</v>
          </cell>
          <cell r="D199" t="str">
            <v>M</v>
          </cell>
          <cell r="E199">
            <v>306</v>
          </cell>
          <cell r="F199">
            <v>5355000</v>
          </cell>
          <cell r="G199">
            <v>0</v>
          </cell>
          <cell r="H199">
            <v>0</v>
          </cell>
          <cell r="I199">
            <v>0.27400000000000002</v>
          </cell>
          <cell r="J199">
            <v>4795</v>
          </cell>
          <cell r="K199">
            <v>306</v>
          </cell>
          <cell r="L199">
            <v>5355000</v>
          </cell>
          <cell r="M199">
            <v>0</v>
          </cell>
          <cell r="N199">
            <v>0</v>
          </cell>
          <cell r="O199">
            <v>77</v>
          </cell>
          <cell r="P199">
            <v>1347500</v>
          </cell>
        </row>
        <row r="200">
          <cell r="B200" t="str">
            <v xml:space="preserve"> WEATHER PROOF, NEMA-4X</v>
          </cell>
          <cell r="C200"/>
          <cell r="D200"/>
          <cell r="E200"/>
          <cell r="F200">
            <v>0</v>
          </cell>
          <cell r="G200">
            <v>0</v>
          </cell>
          <cell r="H200">
            <v>0</v>
          </cell>
          <cell r="I200">
            <v>0</v>
          </cell>
          <cell r="J200">
            <v>0</v>
          </cell>
          <cell r="K200">
            <v>0</v>
          </cell>
          <cell r="L200">
            <v>0</v>
          </cell>
          <cell r="M200">
            <v>0</v>
          </cell>
          <cell r="N200">
            <v>0</v>
          </cell>
          <cell r="O200">
            <v>0</v>
          </cell>
          <cell r="P200">
            <v>0</v>
          </cell>
        </row>
        <row r="201">
          <cell r="B201" t="str">
            <v>8KV TERMINATION KIT, HEAT SHRINKABLE TYPE</v>
          </cell>
          <cell r="C201">
            <v>0</v>
          </cell>
          <cell r="D201">
            <v>0</v>
          </cell>
          <cell r="E201">
            <v>0</v>
          </cell>
          <cell r="F201">
            <v>0</v>
          </cell>
          <cell r="G201">
            <v>0</v>
          </cell>
          <cell r="H201">
            <v>0</v>
          </cell>
          <cell r="I201">
            <v>0</v>
          </cell>
          <cell r="J201">
            <v>0</v>
          </cell>
          <cell r="K201">
            <v>0</v>
          </cell>
          <cell r="L201">
            <v>0</v>
          </cell>
          <cell r="M201">
            <v>0</v>
          </cell>
          <cell r="N201">
            <v>0</v>
          </cell>
          <cell r="O201">
            <v>0</v>
          </cell>
          <cell r="P201">
            <v>0</v>
          </cell>
        </row>
        <row r="202">
          <cell r="A202">
            <v>26</v>
          </cell>
          <cell r="B202" t="str">
            <v xml:space="preserve">    3/C  38 sq.mm </v>
          </cell>
          <cell r="C202">
            <v>8</v>
          </cell>
          <cell r="D202" t="str">
            <v>SET</v>
          </cell>
          <cell r="E202">
            <v>4330</v>
          </cell>
          <cell r="F202">
            <v>34640</v>
          </cell>
          <cell r="G202">
            <v>0</v>
          </cell>
          <cell r="H202">
            <v>0</v>
          </cell>
          <cell r="I202">
            <v>5</v>
          </cell>
          <cell r="J202">
            <v>40</v>
          </cell>
          <cell r="K202">
            <v>4330</v>
          </cell>
          <cell r="L202">
            <v>34640</v>
          </cell>
          <cell r="M202">
            <v>0</v>
          </cell>
          <cell r="N202">
            <v>0</v>
          </cell>
          <cell r="O202">
            <v>1400</v>
          </cell>
          <cell r="P202">
            <v>11200</v>
          </cell>
        </row>
        <row r="203">
          <cell r="A203">
            <v>27</v>
          </cell>
          <cell r="B203" t="str">
            <v xml:space="preserve">    3/C  60 sq.mm </v>
          </cell>
          <cell r="C203">
            <v>10</v>
          </cell>
          <cell r="D203" t="str">
            <v>SET</v>
          </cell>
          <cell r="E203">
            <v>4330</v>
          </cell>
          <cell r="F203">
            <v>43300</v>
          </cell>
          <cell r="G203">
            <v>0</v>
          </cell>
          <cell r="H203">
            <v>0</v>
          </cell>
          <cell r="I203">
            <v>6</v>
          </cell>
          <cell r="J203">
            <v>60</v>
          </cell>
          <cell r="K203">
            <v>4330</v>
          </cell>
          <cell r="L203">
            <v>43300</v>
          </cell>
          <cell r="M203">
            <v>0</v>
          </cell>
          <cell r="N203">
            <v>0</v>
          </cell>
          <cell r="O203">
            <v>1680</v>
          </cell>
          <cell r="P203">
            <v>16800</v>
          </cell>
        </row>
        <row r="204">
          <cell r="A204">
            <v>28</v>
          </cell>
          <cell r="B204" t="str">
            <v xml:space="preserve">   1/C 100 sq.mm </v>
          </cell>
          <cell r="C204">
            <v>30</v>
          </cell>
          <cell r="D204" t="str">
            <v>SET</v>
          </cell>
          <cell r="E204">
            <v>1170</v>
          </cell>
          <cell r="F204">
            <v>35100</v>
          </cell>
          <cell r="G204">
            <v>0</v>
          </cell>
          <cell r="H204">
            <v>0</v>
          </cell>
          <cell r="I204">
            <v>3.5</v>
          </cell>
          <cell r="J204">
            <v>105</v>
          </cell>
          <cell r="K204">
            <v>1170</v>
          </cell>
          <cell r="L204">
            <v>35100</v>
          </cell>
          <cell r="M204">
            <v>0</v>
          </cell>
          <cell r="N204">
            <v>0</v>
          </cell>
          <cell r="O204">
            <v>980</v>
          </cell>
          <cell r="P204">
            <v>29400</v>
          </cell>
        </row>
        <row r="205">
          <cell r="A205">
            <v>29</v>
          </cell>
          <cell r="B205" t="str">
            <v xml:space="preserve">    1/C 200 sq.mm </v>
          </cell>
          <cell r="C205">
            <v>9</v>
          </cell>
          <cell r="D205" t="str">
            <v>SET</v>
          </cell>
          <cell r="E205">
            <v>1550</v>
          </cell>
          <cell r="F205">
            <v>13950</v>
          </cell>
          <cell r="G205">
            <v>0</v>
          </cell>
          <cell r="H205">
            <v>0</v>
          </cell>
          <cell r="I205">
            <v>4.5</v>
          </cell>
          <cell r="J205">
            <v>41</v>
          </cell>
          <cell r="K205">
            <v>1550</v>
          </cell>
          <cell r="L205">
            <v>13950</v>
          </cell>
          <cell r="M205">
            <v>0</v>
          </cell>
          <cell r="N205">
            <v>0</v>
          </cell>
          <cell r="O205">
            <v>1260</v>
          </cell>
          <cell r="P205">
            <v>11340</v>
          </cell>
        </row>
        <row r="206">
          <cell r="A206">
            <v>30</v>
          </cell>
          <cell r="B206" t="str">
            <v xml:space="preserve">    1/C 250 sq.mm </v>
          </cell>
          <cell r="C206">
            <v>40</v>
          </cell>
          <cell r="D206" t="str">
            <v>SET</v>
          </cell>
          <cell r="E206">
            <v>1585</v>
          </cell>
          <cell r="F206">
            <v>63400</v>
          </cell>
          <cell r="G206">
            <v>0</v>
          </cell>
          <cell r="H206">
            <v>0</v>
          </cell>
          <cell r="I206">
            <v>4.5</v>
          </cell>
          <cell r="J206">
            <v>180</v>
          </cell>
          <cell r="K206">
            <v>1585</v>
          </cell>
          <cell r="L206">
            <v>63400</v>
          </cell>
          <cell r="M206">
            <v>0</v>
          </cell>
          <cell r="N206">
            <v>0</v>
          </cell>
          <cell r="O206">
            <v>1260</v>
          </cell>
          <cell r="P206">
            <v>50400</v>
          </cell>
        </row>
        <row r="207">
          <cell r="F207">
            <v>0</v>
          </cell>
          <cell r="G207">
            <v>0</v>
          </cell>
          <cell r="H207">
            <v>0</v>
          </cell>
          <cell r="I207">
            <v>0</v>
          </cell>
          <cell r="J207">
            <v>0</v>
          </cell>
          <cell r="K207">
            <v>0</v>
          </cell>
          <cell r="L207">
            <v>0</v>
          </cell>
          <cell r="M207">
            <v>0</v>
          </cell>
          <cell r="N207">
            <v>0</v>
          </cell>
          <cell r="O207">
            <v>0</v>
          </cell>
          <cell r="P207">
            <v>0</v>
          </cell>
        </row>
        <row r="208">
          <cell r="B208" t="str">
            <v xml:space="preserve"> RSG CONDUIT WITH COUPLING, THICK WALL</v>
          </cell>
          <cell r="C208">
            <v>0</v>
          </cell>
          <cell r="D208">
            <v>0</v>
          </cell>
          <cell r="E208">
            <v>0</v>
          </cell>
          <cell r="F208">
            <v>0</v>
          </cell>
          <cell r="G208">
            <v>0</v>
          </cell>
          <cell r="H208">
            <v>0</v>
          </cell>
          <cell r="I208">
            <v>0</v>
          </cell>
          <cell r="J208">
            <v>0</v>
          </cell>
          <cell r="K208">
            <v>0</v>
          </cell>
          <cell r="L208">
            <v>0</v>
          </cell>
          <cell r="M208">
            <v>0</v>
          </cell>
          <cell r="N208">
            <v>0</v>
          </cell>
          <cell r="O208">
            <v>0</v>
          </cell>
          <cell r="P208">
            <v>0</v>
          </cell>
        </row>
        <row r="209">
          <cell r="B209" t="str">
            <v xml:space="preserve"> (ANSI C80.1 NPT THREADED)</v>
          </cell>
          <cell r="C209">
            <v>0</v>
          </cell>
          <cell r="D209">
            <v>0</v>
          </cell>
          <cell r="E209">
            <v>0</v>
          </cell>
          <cell r="F209">
            <v>0</v>
          </cell>
          <cell r="G209">
            <v>0</v>
          </cell>
          <cell r="H209">
            <v>0</v>
          </cell>
          <cell r="I209">
            <v>0</v>
          </cell>
          <cell r="J209">
            <v>0</v>
          </cell>
          <cell r="K209">
            <v>0</v>
          </cell>
          <cell r="L209">
            <v>0</v>
          </cell>
          <cell r="M209">
            <v>0</v>
          </cell>
          <cell r="N209">
            <v>0</v>
          </cell>
          <cell r="O209">
            <v>0</v>
          </cell>
          <cell r="P209">
            <v>0</v>
          </cell>
        </row>
        <row r="210">
          <cell r="A210">
            <v>31</v>
          </cell>
          <cell r="B210" t="str">
            <v xml:space="preserve">     1"</v>
          </cell>
          <cell r="C210">
            <v>800</v>
          </cell>
          <cell r="D210" t="str">
            <v>M</v>
          </cell>
          <cell r="E210">
            <v>49</v>
          </cell>
          <cell r="F210">
            <v>39200</v>
          </cell>
          <cell r="G210">
            <v>0</v>
          </cell>
          <cell r="H210">
            <v>0</v>
          </cell>
          <cell r="I210">
            <v>0.54</v>
          </cell>
          <cell r="J210">
            <v>432</v>
          </cell>
          <cell r="K210">
            <v>49</v>
          </cell>
          <cell r="L210">
            <v>39200</v>
          </cell>
          <cell r="M210">
            <v>0</v>
          </cell>
          <cell r="N210">
            <v>0</v>
          </cell>
          <cell r="O210">
            <v>151</v>
          </cell>
          <cell r="P210">
            <v>120800</v>
          </cell>
        </row>
        <row r="211">
          <cell r="A211">
            <v>32</v>
          </cell>
          <cell r="B211" t="str">
            <v xml:space="preserve">     2"</v>
          </cell>
          <cell r="C211">
            <v>1000</v>
          </cell>
          <cell r="D211" t="str">
            <v>M</v>
          </cell>
          <cell r="E211">
            <v>105</v>
          </cell>
          <cell r="F211">
            <v>105000</v>
          </cell>
          <cell r="G211">
            <v>0</v>
          </cell>
          <cell r="H211">
            <v>0</v>
          </cell>
          <cell r="I211">
            <v>0.98</v>
          </cell>
          <cell r="J211">
            <v>980</v>
          </cell>
          <cell r="K211">
            <v>105</v>
          </cell>
          <cell r="L211">
            <v>105000</v>
          </cell>
          <cell r="M211">
            <v>0</v>
          </cell>
          <cell r="N211">
            <v>0</v>
          </cell>
          <cell r="O211">
            <v>274</v>
          </cell>
          <cell r="P211">
            <v>274000</v>
          </cell>
        </row>
        <row r="212">
          <cell r="A212">
            <v>33</v>
          </cell>
          <cell r="B212" t="str">
            <v xml:space="preserve">     4"</v>
          </cell>
          <cell r="C212">
            <v>350</v>
          </cell>
          <cell r="D212" t="str">
            <v>M</v>
          </cell>
          <cell r="E212">
            <v>343</v>
          </cell>
          <cell r="F212">
            <v>120050</v>
          </cell>
          <cell r="G212">
            <v>0</v>
          </cell>
          <cell r="H212">
            <v>0</v>
          </cell>
          <cell r="I212">
            <v>1.85</v>
          </cell>
          <cell r="J212">
            <v>648</v>
          </cell>
          <cell r="K212">
            <v>343</v>
          </cell>
          <cell r="L212">
            <v>120050</v>
          </cell>
          <cell r="M212">
            <v>0</v>
          </cell>
          <cell r="N212">
            <v>0</v>
          </cell>
          <cell r="O212">
            <v>518</v>
          </cell>
          <cell r="P212">
            <v>181300</v>
          </cell>
        </row>
        <row r="213">
          <cell r="A213">
            <v>34</v>
          </cell>
          <cell r="B213" t="str">
            <v xml:space="preserve">     6"</v>
          </cell>
          <cell r="C213">
            <v>50</v>
          </cell>
          <cell r="D213" t="str">
            <v>M</v>
          </cell>
          <cell r="E213">
            <v>840</v>
          </cell>
          <cell r="F213">
            <v>42000</v>
          </cell>
          <cell r="G213">
            <v>0</v>
          </cell>
          <cell r="H213">
            <v>0</v>
          </cell>
          <cell r="I213">
            <v>2.72</v>
          </cell>
          <cell r="J213">
            <v>136</v>
          </cell>
          <cell r="K213">
            <v>840</v>
          </cell>
          <cell r="L213">
            <v>42000</v>
          </cell>
          <cell r="M213">
            <v>0</v>
          </cell>
          <cell r="N213">
            <v>0</v>
          </cell>
          <cell r="O213">
            <v>762</v>
          </cell>
          <cell r="P213">
            <v>38100</v>
          </cell>
        </row>
        <row r="214">
          <cell r="E214" t="str">
            <v xml:space="preserve"> </v>
          </cell>
          <cell r="F214">
            <v>0</v>
          </cell>
          <cell r="G214">
            <v>0</v>
          </cell>
          <cell r="H214">
            <v>0</v>
          </cell>
          <cell r="I214">
            <v>0</v>
          </cell>
          <cell r="J214">
            <v>0</v>
          </cell>
          <cell r="K214">
            <v>0</v>
          </cell>
          <cell r="L214">
            <v>0</v>
          </cell>
          <cell r="M214">
            <v>0</v>
          </cell>
          <cell r="N214">
            <v>0</v>
          </cell>
          <cell r="O214">
            <v>0</v>
          </cell>
          <cell r="P214">
            <v>0</v>
          </cell>
        </row>
        <row r="215">
          <cell r="B215" t="str">
            <v xml:space="preserve"> FLEXIBLE CONDUIT, LIQUID-TIGHT, UA TYPE</v>
          </cell>
          <cell r="C215">
            <v>0</v>
          </cell>
          <cell r="D215">
            <v>0</v>
          </cell>
          <cell r="E215">
            <v>0</v>
          </cell>
          <cell r="F215">
            <v>0</v>
          </cell>
          <cell r="G215">
            <v>0</v>
          </cell>
          <cell r="H215">
            <v>0</v>
          </cell>
          <cell r="I215">
            <v>0</v>
          </cell>
          <cell r="J215">
            <v>0</v>
          </cell>
          <cell r="K215">
            <v>0</v>
          </cell>
          <cell r="L215">
            <v>0</v>
          </cell>
          <cell r="M215">
            <v>0</v>
          </cell>
          <cell r="N215">
            <v>0</v>
          </cell>
          <cell r="O215">
            <v>0</v>
          </cell>
          <cell r="P215">
            <v>0</v>
          </cell>
        </row>
        <row r="216">
          <cell r="A216">
            <v>35</v>
          </cell>
          <cell r="B216" t="str">
            <v xml:space="preserve">     1", 0.6M LG., W/TWO CONNECTORS</v>
          </cell>
          <cell r="C216">
            <v>20</v>
          </cell>
          <cell r="D216" t="str">
            <v>M</v>
          </cell>
          <cell r="E216">
            <v>191</v>
          </cell>
          <cell r="F216">
            <v>3820</v>
          </cell>
          <cell r="G216">
            <v>0</v>
          </cell>
          <cell r="H216">
            <v>0</v>
          </cell>
          <cell r="I216">
            <v>0.64</v>
          </cell>
          <cell r="J216">
            <v>13</v>
          </cell>
          <cell r="K216">
            <v>191</v>
          </cell>
          <cell r="L216">
            <v>3820</v>
          </cell>
          <cell r="M216">
            <v>0</v>
          </cell>
          <cell r="N216">
            <v>0</v>
          </cell>
          <cell r="O216">
            <v>179</v>
          </cell>
          <cell r="P216">
            <v>3580</v>
          </cell>
        </row>
        <row r="217">
          <cell r="A217">
            <v>36</v>
          </cell>
          <cell r="B217" t="str">
            <v xml:space="preserve">    2", 0.6M LG., W/TWO CONNECTORS</v>
          </cell>
          <cell r="C217">
            <v>25</v>
          </cell>
          <cell r="D217" t="str">
            <v>M</v>
          </cell>
          <cell r="E217">
            <v>446</v>
          </cell>
          <cell r="F217">
            <v>11150</v>
          </cell>
          <cell r="G217">
            <v>0</v>
          </cell>
          <cell r="H217">
            <v>0</v>
          </cell>
          <cell r="I217">
            <v>1.1599999999999999</v>
          </cell>
          <cell r="J217">
            <v>29</v>
          </cell>
          <cell r="K217">
            <v>446</v>
          </cell>
          <cell r="L217">
            <v>11150</v>
          </cell>
          <cell r="M217">
            <v>0</v>
          </cell>
          <cell r="N217">
            <v>0</v>
          </cell>
          <cell r="O217">
            <v>325</v>
          </cell>
          <cell r="P217">
            <v>8125</v>
          </cell>
        </row>
        <row r="218">
          <cell r="A218">
            <v>37</v>
          </cell>
          <cell r="B218" t="str">
            <v xml:space="preserve">    4", 0.6M LG., W/TWO CONNECTORS</v>
          </cell>
          <cell r="C218">
            <v>20</v>
          </cell>
          <cell r="D218" t="str">
            <v>M</v>
          </cell>
          <cell r="E218">
            <v>1307</v>
          </cell>
          <cell r="F218">
            <v>26140</v>
          </cell>
          <cell r="G218">
            <v>0</v>
          </cell>
          <cell r="H218">
            <v>0</v>
          </cell>
          <cell r="I218">
            <v>2.08</v>
          </cell>
          <cell r="J218">
            <v>42</v>
          </cell>
          <cell r="K218">
            <v>1307</v>
          </cell>
          <cell r="L218">
            <v>26140</v>
          </cell>
          <cell r="M218">
            <v>0</v>
          </cell>
          <cell r="N218">
            <v>0</v>
          </cell>
          <cell r="O218">
            <v>582</v>
          </cell>
          <cell r="P218">
            <v>11640</v>
          </cell>
        </row>
        <row r="219">
          <cell r="D219">
            <v>0</v>
          </cell>
          <cell r="E219"/>
          <cell r="F219">
            <v>0</v>
          </cell>
          <cell r="G219">
            <v>0</v>
          </cell>
          <cell r="H219">
            <v>0</v>
          </cell>
          <cell r="I219">
            <v>0</v>
          </cell>
          <cell r="J219">
            <v>0</v>
          </cell>
          <cell r="K219">
            <v>0</v>
          </cell>
          <cell r="L219">
            <v>0</v>
          </cell>
          <cell r="M219">
            <v>0</v>
          </cell>
          <cell r="N219">
            <v>0</v>
          </cell>
          <cell r="O219">
            <v>0</v>
          </cell>
          <cell r="P219">
            <v>0</v>
          </cell>
        </row>
        <row r="220">
          <cell r="A220">
            <v>38</v>
          </cell>
          <cell r="B220" t="str">
            <v xml:space="preserve"> HOT DIPPED GALVANIZED CONDUIT FITTING</v>
          </cell>
          <cell r="C220">
            <v>1</v>
          </cell>
          <cell r="D220" t="str">
            <v>LOT</v>
          </cell>
          <cell r="E220">
            <v>612500</v>
          </cell>
          <cell r="F220">
            <v>612500</v>
          </cell>
          <cell r="G220">
            <v>0</v>
          </cell>
          <cell r="H220">
            <v>0</v>
          </cell>
          <cell r="I220">
            <v>658.8</v>
          </cell>
          <cell r="J220">
            <v>659</v>
          </cell>
          <cell r="K220">
            <v>612500</v>
          </cell>
          <cell r="L220">
            <v>612500</v>
          </cell>
          <cell r="M220">
            <v>0</v>
          </cell>
          <cell r="N220">
            <v>0</v>
          </cell>
          <cell r="O220">
            <v>184464</v>
          </cell>
          <cell r="P220">
            <v>184464</v>
          </cell>
        </row>
        <row r="221">
          <cell r="B221" t="str">
            <v xml:space="preserve"> SEALING FITTING, UNION, CLAMP….</v>
          </cell>
          <cell r="C221">
            <v>0</v>
          </cell>
          <cell r="D221">
            <v>0</v>
          </cell>
          <cell r="E221">
            <v>0</v>
          </cell>
          <cell r="F221">
            <v>0</v>
          </cell>
          <cell r="G221">
            <v>0</v>
          </cell>
          <cell r="H221">
            <v>0</v>
          </cell>
          <cell r="I221">
            <v>0</v>
          </cell>
          <cell r="J221">
            <v>0</v>
          </cell>
          <cell r="K221">
            <v>0</v>
          </cell>
          <cell r="L221">
            <v>0</v>
          </cell>
          <cell r="M221">
            <v>0</v>
          </cell>
          <cell r="N221">
            <v>0</v>
          </cell>
          <cell r="O221">
            <v>0</v>
          </cell>
          <cell r="P221">
            <v>0</v>
          </cell>
        </row>
        <row r="222">
          <cell r="D222">
            <v>0</v>
          </cell>
          <cell r="E222"/>
          <cell r="F222">
            <v>0</v>
          </cell>
          <cell r="G222">
            <v>0</v>
          </cell>
          <cell r="H222">
            <v>0</v>
          </cell>
          <cell r="I222">
            <v>0</v>
          </cell>
          <cell r="J222">
            <v>0</v>
          </cell>
          <cell r="K222">
            <v>0</v>
          </cell>
          <cell r="L222">
            <v>0</v>
          </cell>
          <cell r="M222">
            <v>0</v>
          </cell>
          <cell r="N222">
            <v>0</v>
          </cell>
          <cell r="O222">
            <v>0</v>
          </cell>
          <cell r="P222">
            <v>0</v>
          </cell>
        </row>
        <row r="223">
          <cell r="A223">
            <v>39</v>
          </cell>
          <cell r="B223" t="str">
            <v xml:space="preserve"> HOT DIPPED GALVANIZED STEEL SUPPORT, FOR CONDUIT</v>
          </cell>
          <cell r="C223">
            <v>1100</v>
          </cell>
          <cell r="D223" t="str">
            <v>KG</v>
          </cell>
          <cell r="E223">
            <v>20</v>
          </cell>
          <cell r="F223">
            <v>22000</v>
          </cell>
          <cell r="G223">
            <v>0</v>
          </cell>
          <cell r="H223">
            <v>0</v>
          </cell>
          <cell r="I223">
            <v>0.15</v>
          </cell>
          <cell r="J223">
            <v>165</v>
          </cell>
          <cell r="K223">
            <v>20</v>
          </cell>
          <cell r="L223">
            <v>22000</v>
          </cell>
          <cell r="M223">
            <v>0</v>
          </cell>
          <cell r="N223">
            <v>0</v>
          </cell>
          <cell r="O223">
            <v>42</v>
          </cell>
          <cell r="P223">
            <v>46200</v>
          </cell>
        </row>
        <row r="224">
          <cell r="A224" t="str">
            <v>A.2.1</v>
          </cell>
          <cell r="B224" t="str">
            <v xml:space="preserve">  6.9KV VCB 4000A 40KA , SWITCHGEAR INCOMING &amp; TIE PANEL </v>
          </cell>
          <cell r="C224">
            <v>3</v>
          </cell>
          <cell r="D224" t="str">
            <v>PNL</v>
          </cell>
          <cell r="E224">
            <v>0</v>
          </cell>
          <cell r="F224">
            <v>0</v>
          </cell>
          <cell r="G224">
            <v>0</v>
          </cell>
          <cell r="H224">
            <v>0</v>
          </cell>
          <cell r="I224">
            <v>0</v>
          </cell>
          <cell r="J224">
            <v>0</v>
          </cell>
          <cell r="K224">
            <v>0</v>
          </cell>
          <cell r="L224">
            <v>0</v>
          </cell>
          <cell r="M224">
            <v>0</v>
          </cell>
          <cell r="N224">
            <v>0</v>
          </cell>
          <cell r="O224">
            <v>0</v>
          </cell>
          <cell r="P224">
            <v>0</v>
          </cell>
        </row>
        <row r="225">
          <cell r="A225">
            <v>40</v>
          </cell>
          <cell r="B225" t="str">
            <v xml:space="preserve"> PUSH BUTTON  STATION, "START-STOP" TYPE,</v>
          </cell>
          <cell r="C225">
            <v>20</v>
          </cell>
          <cell r="D225" t="str">
            <v>SET</v>
          </cell>
          <cell r="E225">
            <v>3600</v>
          </cell>
          <cell r="F225">
            <v>72000</v>
          </cell>
          <cell r="G225">
            <v>0</v>
          </cell>
          <cell r="H225">
            <v>0</v>
          </cell>
          <cell r="I225">
            <v>6</v>
          </cell>
          <cell r="J225">
            <v>120</v>
          </cell>
          <cell r="K225">
            <v>3600</v>
          </cell>
          <cell r="L225">
            <v>72000</v>
          </cell>
          <cell r="M225">
            <v>0</v>
          </cell>
          <cell r="N225">
            <v>0</v>
          </cell>
          <cell r="O225">
            <v>1680</v>
          </cell>
          <cell r="P225">
            <v>33600</v>
          </cell>
        </row>
        <row r="226">
          <cell r="B226" t="str">
            <v xml:space="preserve"> FOR CLASS 1, DIV. 2 GROUP D, NEMA-4X</v>
          </cell>
          <cell r="C226">
            <v>0</v>
          </cell>
          <cell r="D226">
            <v>0</v>
          </cell>
          <cell r="E226">
            <v>0</v>
          </cell>
          <cell r="F226">
            <v>0</v>
          </cell>
          <cell r="G226">
            <v>0</v>
          </cell>
          <cell r="H226">
            <v>0</v>
          </cell>
          <cell r="I226">
            <v>0</v>
          </cell>
          <cell r="J226">
            <v>0</v>
          </cell>
          <cell r="K226">
            <v>0</v>
          </cell>
          <cell r="L226">
            <v>0</v>
          </cell>
          <cell r="M226">
            <v>0</v>
          </cell>
          <cell r="N226">
            <v>0</v>
          </cell>
          <cell r="O226">
            <v>0</v>
          </cell>
          <cell r="P226">
            <v>0</v>
          </cell>
        </row>
        <row r="227">
          <cell r="F227">
            <v>0</v>
          </cell>
          <cell r="G227">
            <v>0</v>
          </cell>
          <cell r="H227">
            <v>0</v>
          </cell>
          <cell r="I227">
            <v>0</v>
          </cell>
          <cell r="J227">
            <v>0</v>
          </cell>
          <cell r="K227">
            <v>0</v>
          </cell>
          <cell r="L227">
            <v>0</v>
          </cell>
          <cell r="M227">
            <v>0</v>
          </cell>
          <cell r="N227">
            <v>0</v>
          </cell>
          <cell r="O227">
            <v>0</v>
          </cell>
          <cell r="P227">
            <v>0</v>
          </cell>
        </row>
        <row r="228">
          <cell r="A228">
            <v>41</v>
          </cell>
          <cell r="B228" t="str">
            <v xml:space="preserve"> PUSH BUTTON  STATION, "START-STOP" TYPE, WITH LAMP x 1PC</v>
          </cell>
          <cell r="C228">
            <v>12</v>
          </cell>
          <cell r="D228" t="str">
            <v>SET</v>
          </cell>
          <cell r="E228">
            <v>6800</v>
          </cell>
          <cell r="F228">
            <v>81600</v>
          </cell>
          <cell r="G228">
            <v>0</v>
          </cell>
          <cell r="H228">
            <v>0</v>
          </cell>
          <cell r="I228">
            <v>7</v>
          </cell>
          <cell r="J228">
            <v>84</v>
          </cell>
          <cell r="K228">
            <v>6800</v>
          </cell>
          <cell r="L228">
            <v>81600</v>
          </cell>
          <cell r="M228">
            <v>0</v>
          </cell>
          <cell r="N228">
            <v>0</v>
          </cell>
          <cell r="O228">
            <v>1960</v>
          </cell>
          <cell r="P228">
            <v>23520</v>
          </cell>
        </row>
        <row r="229">
          <cell r="B229" t="str">
            <v xml:space="preserve"> FOR CLASS 1, DIV. 2 GROUP D, NEMA-4X</v>
          </cell>
          <cell r="C229">
            <v>0</v>
          </cell>
          <cell r="D229">
            <v>0</v>
          </cell>
          <cell r="E229">
            <v>0</v>
          </cell>
          <cell r="F229">
            <v>0</v>
          </cell>
          <cell r="G229">
            <v>0</v>
          </cell>
          <cell r="H229">
            <v>0</v>
          </cell>
          <cell r="I229">
            <v>5</v>
          </cell>
          <cell r="J229">
            <v>0</v>
          </cell>
          <cell r="K229">
            <v>0</v>
          </cell>
          <cell r="L229">
            <v>0</v>
          </cell>
          <cell r="M229">
            <v>0</v>
          </cell>
          <cell r="N229">
            <v>0</v>
          </cell>
          <cell r="O229">
            <v>0</v>
          </cell>
          <cell r="P229">
            <v>0</v>
          </cell>
        </row>
        <row r="230">
          <cell r="F230">
            <v>0</v>
          </cell>
          <cell r="G230">
            <v>0</v>
          </cell>
          <cell r="H230">
            <v>0</v>
          </cell>
          <cell r="I230">
            <v>0</v>
          </cell>
          <cell r="J230">
            <v>0</v>
          </cell>
          <cell r="K230">
            <v>0</v>
          </cell>
          <cell r="L230">
            <v>0</v>
          </cell>
          <cell r="M230">
            <v>0</v>
          </cell>
          <cell r="N230">
            <v>0</v>
          </cell>
          <cell r="O230">
            <v>0</v>
          </cell>
          <cell r="P230">
            <v>0</v>
          </cell>
        </row>
        <row r="231">
          <cell r="A231">
            <v>42</v>
          </cell>
          <cell r="B231" t="str">
            <v xml:space="preserve"> PUSH BUTTON  STATION, "START-STOP" TYPE,</v>
          </cell>
          <cell r="C231">
            <v>20</v>
          </cell>
          <cell r="D231" t="str">
            <v>SET</v>
          </cell>
          <cell r="E231">
            <v>2800</v>
          </cell>
          <cell r="F231">
            <v>56000</v>
          </cell>
          <cell r="G231">
            <v>0</v>
          </cell>
          <cell r="H231">
            <v>0</v>
          </cell>
          <cell r="I231">
            <v>5</v>
          </cell>
          <cell r="J231">
            <v>100</v>
          </cell>
          <cell r="K231">
            <v>2800</v>
          </cell>
          <cell r="L231">
            <v>56000</v>
          </cell>
          <cell r="M231">
            <v>0</v>
          </cell>
          <cell r="N231">
            <v>0</v>
          </cell>
          <cell r="O231">
            <v>1400</v>
          </cell>
          <cell r="P231">
            <v>28000</v>
          </cell>
        </row>
        <row r="232">
          <cell r="B232" t="str">
            <v xml:space="preserve"> WEATHER PROOF, NEMA-4X</v>
          </cell>
          <cell r="C232">
            <v>0</v>
          </cell>
          <cell r="D232">
            <v>0</v>
          </cell>
          <cell r="E232">
            <v>0</v>
          </cell>
          <cell r="F232">
            <v>0</v>
          </cell>
          <cell r="G232">
            <v>0</v>
          </cell>
          <cell r="H232">
            <v>0</v>
          </cell>
          <cell r="I232">
            <v>0</v>
          </cell>
          <cell r="J232">
            <v>0</v>
          </cell>
          <cell r="K232">
            <v>0</v>
          </cell>
          <cell r="L232">
            <v>0</v>
          </cell>
          <cell r="M232">
            <v>0</v>
          </cell>
          <cell r="N232">
            <v>0</v>
          </cell>
          <cell r="O232">
            <v>0</v>
          </cell>
          <cell r="P232">
            <v>0</v>
          </cell>
        </row>
        <row r="233">
          <cell r="F233">
            <v>0</v>
          </cell>
          <cell r="G233">
            <v>0</v>
          </cell>
          <cell r="H233">
            <v>0</v>
          </cell>
          <cell r="I233">
            <v>0</v>
          </cell>
          <cell r="J233">
            <v>0</v>
          </cell>
          <cell r="K233">
            <v>0</v>
          </cell>
          <cell r="L233">
            <v>0</v>
          </cell>
          <cell r="M233">
            <v>0</v>
          </cell>
          <cell r="N233">
            <v>0</v>
          </cell>
          <cell r="O233">
            <v>0</v>
          </cell>
          <cell r="P233">
            <v>0</v>
          </cell>
        </row>
        <row r="234">
          <cell r="A234">
            <v>43</v>
          </cell>
          <cell r="B234" t="str">
            <v xml:space="preserve"> HOT DIPPED GALVANIZED STEEL SUPPORT, </v>
          </cell>
          <cell r="C234">
            <v>780</v>
          </cell>
          <cell r="D234" t="str">
            <v>KG</v>
          </cell>
          <cell r="E234">
            <v>20</v>
          </cell>
          <cell r="F234">
            <v>15600</v>
          </cell>
          <cell r="G234">
            <v>0</v>
          </cell>
          <cell r="H234">
            <v>0</v>
          </cell>
          <cell r="I234">
            <v>0.15</v>
          </cell>
          <cell r="J234">
            <v>117</v>
          </cell>
          <cell r="K234">
            <v>20</v>
          </cell>
          <cell r="L234">
            <v>15600</v>
          </cell>
          <cell r="M234">
            <v>0</v>
          </cell>
          <cell r="N234">
            <v>0</v>
          </cell>
          <cell r="O234">
            <v>42</v>
          </cell>
          <cell r="P234">
            <v>32760</v>
          </cell>
        </row>
        <row r="235">
          <cell r="B235" t="str">
            <v xml:space="preserve"> 1.5M(H) X 52SET FOR PUSH BUTTON STATION</v>
          </cell>
          <cell r="C235">
            <v>0</v>
          </cell>
          <cell r="D235">
            <v>0</v>
          </cell>
          <cell r="E235">
            <v>0</v>
          </cell>
          <cell r="F235">
            <v>0</v>
          </cell>
          <cell r="G235">
            <v>0</v>
          </cell>
          <cell r="H235">
            <v>0</v>
          </cell>
          <cell r="I235">
            <v>0</v>
          </cell>
          <cell r="J235">
            <v>0</v>
          </cell>
          <cell r="K235">
            <v>0</v>
          </cell>
          <cell r="L235">
            <v>0</v>
          </cell>
          <cell r="M235">
            <v>0</v>
          </cell>
          <cell r="N235">
            <v>0</v>
          </cell>
          <cell r="O235">
            <v>0</v>
          </cell>
          <cell r="P235">
            <v>0</v>
          </cell>
        </row>
        <row r="236">
          <cell r="F236">
            <v>0</v>
          </cell>
          <cell r="G236">
            <v>0</v>
          </cell>
          <cell r="H236">
            <v>0</v>
          </cell>
          <cell r="I236"/>
          <cell r="J236">
            <v>0</v>
          </cell>
          <cell r="K236">
            <v>0</v>
          </cell>
          <cell r="L236">
            <v>0</v>
          </cell>
          <cell r="M236">
            <v>0</v>
          </cell>
          <cell r="N236">
            <v>0</v>
          </cell>
          <cell r="O236">
            <v>0</v>
          </cell>
          <cell r="P236">
            <v>0</v>
          </cell>
        </row>
        <row r="237">
          <cell r="A237">
            <v>44</v>
          </cell>
          <cell r="B237" t="str">
            <v>SMALL FOUNDATION FOR PUSH BUTTON STATION</v>
          </cell>
          <cell r="C237">
            <v>52</v>
          </cell>
          <cell r="D237" t="str">
            <v>SET</v>
          </cell>
          <cell r="E237">
            <v>1000</v>
          </cell>
          <cell r="F237">
            <v>52000</v>
          </cell>
          <cell r="G237">
            <v>0</v>
          </cell>
          <cell r="H237">
            <v>0</v>
          </cell>
          <cell r="I237">
            <v>0</v>
          </cell>
          <cell r="J237">
            <v>0</v>
          </cell>
          <cell r="K237">
            <v>1000</v>
          </cell>
          <cell r="L237">
            <v>52000</v>
          </cell>
          <cell r="M237">
            <v>0</v>
          </cell>
          <cell r="N237">
            <v>0</v>
          </cell>
          <cell r="O237">
            <v>0</v>
          </cell>
          <cell r="P237">
            <v>0</v>
          </cell>
        </row>
        <row r="238">
          <cell r="F238">
            <v>0</v>
          </cell>
          <cell r="G238">
            <v>0</v>
          </cell>
          <cell r="H238">
            <v>0</v>
          </cell>
          <cell r="I238">
            <v>0</v>
          </cell>
          <cell r="J238">
            <v>0</v>
          </cell>
          <cell r="K238">
            <v>0</v>
          </cell>
          <cell r="L238">
            <v>0</v>
          </cell>
          <cell r="M238">
            <v>0</v>
          </cell>
          <cell r="N238">
            <v>0</v>
          </cell>
          <cell r="O238">
            <v>0</v>
          </cell>
          <cell r="P238">
            <v>0</v>
          </cell>
        </row>
        <row r="239">
          <cell r="B239" t="str">
            <v xml:space="preserve"> CABLE TRAY, LADDER TYPE H.D. GALV. STEEL</v>
          </cell>
          <cell r="C239">
            <v>0</v>
          </cell>
          <cell r="D239">
            <v>0</v>
          </cell>
          <cell r="E239">
            <v>0</v>
          </cell>
          <cell r="F239">
            <v>0</v>
          </cell>
          <cell r="G239">
            <v>0</v>
          </cell>
          <cell r="H239">
            <v>0</v>
          </cell>
          <cell r="I239"/>
          <cell r="J239">
            <v>0</v>
          </cell>
          <cell r="K239">
            <v>0</v>
          </cell>
          <cell r="L239">
            <v>0</v>
          </cell>
          <cell r="M239">
            <v>0</v>
          </cell>
          <cell r="N239">
            <v>0</v>
          </cell>
          <cell r="O239">
            <v>0</v>
          </cell>
          <cell r="P239">
            <v>0</v>
          </cell>
        </row>
        <row r="240">
          <cell r="B240" t="str">
            <v xml:space="preserve"> W/ ANODIC TREATMENT &amp; EXPOSY COATING(50u)</v>
          </cell>
          <cell r="C240">
            <v>0</v>
          </cell>
          <cell r="D240">
            <v>0</v>
          </cell>
          <cell r="E240">
            <v>0</v>
          </cell>
          <cell r="F240">
            <v>0</v>
          </cell>
          <cell r="G240">
            <v>0</v>
          </cell>
          <cell r="H240">
            <v>0</v>
          </cell>
          <cell r="I240">
            <v>0</v>
          </cell>
          <cell r="J240">
            <v>0</v>
          </cell>
          <cell r="K240">
            <v>0</v>
          </cell>
          <cell r="L240">
            <v>0</v>
          </cell>
          <cell r="M240">
            <v>0</v>
          </cell>
          <cell r="N240">
            <v>0</v>
          </cell>
          <cell r="O240">
            <v>0</v>
          </cell>
          <cell r="P240">
            <v>0</v>
          </cell>
        </row>
        <row r="241">
          <cell r="B241" t="str">
            <v xml:space="preserve"> STRAIGHT SECTION, </v>
          </cell>
          <cell r="C241">
            <v>0</v>
          </cell>
          <cell r="D241">
            <v>0</v>
          </cell>
          <cell r="E241">
            <v>0</v>
          </cell>
          <cell r="F241">
            <v>0</v>
          </cell>
          <cell r="G241">
            <v>0</v>
          </cell>
          <cell r="H241">
            <v>0</v>
          </cell>
          <cell r="I241">
            <v>0</v>
          </cell>
          <cell r="J241">
            <v>0</v>
          </cell>
          <cell r="K241">
            <v>0</v>
          </cell>
          <cell r="L241">
            <v>0</v>
          </cell>
          <cell r="M241">
            <v>0</v>
          </cell>
          <cell r="N241">
            <v>0</v>
          </cell>
          <cell r="O241">
            <v>0</v>
          </cell>
          <cell r="P241">
            <v>0</v>
          </cell>
        </row>
        <row r="242">
          <cell r="A242">
            <v>45</v>
          </cell>
          <cell r="B242" t="str">
            <v xml:space="preserve"> 300 mm  WIDE x 100 mm H</v>
          </cell>
          <cell r="C242">
            <v>230</v>
          </cell>
          <cell r="D242" t="str">
            <v>M</v>
          </cell>
          <cell r="E242">
            <v>328</v>
          </cell>
          <cell r="F242">
            <v>75440</v>
          </cell>
          <cell r="G242">
            <v>0</v>
          </cell>
          <cell r="H242">
            <v>0</v>
          </cell>
          <cell r="I242">
            <v>0.74</v>
          </cell>
          <cell r="J242">
            <v>170</v>
          </cell>
          <cell r="K242">
            <v>328</v>
          </cell>
          <cell r="L242">
            <v>75440</v>
          </cell>
          <cell r="M242">
            <v>0</v>
          </cell>
          <cell r="N242">
            <v>0</v>
          </cell>
          <cell r="O242">
            <v>207</v>
          </cell>
          <cell r="P242">
            <v>47610</v>
          </cell>
        </row>
        <row r="243">
          <cell r="A243">
            <v>46</v>
          </cell>
          <cell r="B243" t="str">
            <v xml:space="preserve"> 600 mm WIDE x 100 mm HIGH</v>
          </cell>
          <cell r="C243">
            <v>400</v>
          </cell>
          <cell r="D243" t="str">
            <v>M</v>
          </cell>
          <cell r="E243">
            <v>380</v>
          </cell>
          <cell r="F243">
            <v>152000</v>
          </cell>
          <cell r="G243">
            <v>0</v>
          </cell>
          <cell r="H243">
            <v>0</v>
          </cell>
          <cell r="I243">
            <v>0.84</v>
          </cell>
          <cell r="J243">
            <v>336</v>
          </cell>
          <cell r="K243">
            <v>380</v>
          </cell>
          <cell r="L243">
            <v>152000</v>
          </cell>
          <cell r="M243">
            <v>0</v>
          </cell>
          <cell r="N243">
            <v>0</v>
          </cell>
          <cell r="O243">
            <v>235</v>
          </cell>
          <cell r="P243">
            <v>94000</v>
          </cell>
        </row>
        <row r="244">
          <cell r="A244">
            <v>47</v>
          </cell>
          <cell r="B244" t="str">
            <v xml:space="preserve"> 1000 mm WIDE x 100 mm HIGH</v>
          </cell>
          <cell r="C244">
            <v>160</v>
          </cell>
          <cell r="D244" t="str">
            <v>M</v>
          </cell>
          <cell r="E244">
            <v>450</v>
          </cell>
          <cell r="F244">
            <v>72000</v>
          </cell>
          <cell r="G244">
            <v>0</v>
          </cell>
          <cell r="H244">
            <v>0</v>
          </cell>
          <cell r="I244">
            <v>1</v>
          </cell>
          <cell r="J244">
            <v>160</v>
          </cell>
          <cell r="K244">
            <v>450</v>
          </cell>
          <cell r="L244">
            <v>72000</v>
          </cell>
          <cell r="M244">
            <v>0</v>
          </cell>
          <cell r="N244">
            <v>0</v>
          </cell>
          <cell r="O244">
            <v>280</v>
          </cell>
          <cell r="P244">
            <v>44800</v>
          </cell>
        </row>
        <row r="245">
          <cell r="F245">
            <v>0</v>
          </cell>
          <cell r="G245">
            <v>0</v>
          </cell>
          <cell r="H245">
            <v>0</v>
          </cell>
          <cell r="I245">
            <v>0</v>
          </cell>
          <cell r="J245">
            <v>0</v>
          </cell>
          <cell r="K245">
            <v>0</v>
          </cell>
          <cell r="L245">
            <v>0</v>
          </cell>
          <cell r="M245">
            <v>0</v>
          </cell>
          <cell r="N245">
            <v>0</v>
          </cell>
          <cell r="O245">
            <v>0</v>
          </cell>
          <cell r="P245">
            <v>0</v>
          </cell>
        </row>
        <row r="246">
          <cell r="A246">
            <v>48</v>
          </cell>
          <cell r="B246" t="str">
            <v xml:space="preserve"> CABLE TRAY COVER, H.D. GALV. STEEL</v>
          </cell>
          <cell r="C246">
            <v>150</v>
          </cell>
          <cell r="D246" t="str">
            <v>M</v>
          </cell>
          <cell r="E246">
            <v>328</v>
          </cell>
          <cell r="F246">
            <v>49200</v>
          </cell>
          <cell r="G246">
            <v>0</v>
          </cell>
          <cell r="H246">
            <v>0</v>
          </cell>
          <cell r="I246">
            <v>0.6</v>
          </cell>
          <cell r="J246">
            <v>90</v>
          </cell>
          <cell r="K246">
            <v>328</v>
          </cell>
          <cell r="L246">
            <v>49200</v>
          </cell>
          <cell r="M246">
            <v>0</v>
          </cell>
          <cell r="N246">
            <v>0</v>
          </cell>
          <cell r="O246">
            <v>168</v>
          </cell>
          <cell r="P246">
            <v>25200</v>
          </cell>
        </row>
        <row r="247">
          <cell r="B247" t="str">
            <v xml:space="preserve"> W/ ANODIC TREATMENT &amp; EXPOSY COATING(50u)</v>
          </cell>
          <cell r="C247">
            <v>0</v>
          </cell>
          <cell r="D247">
            <v>0</v>
          </cell>
          <cell r="E247">
            <v>0</v>
          </cell>
          <cell r="F247">
            <v>0</v>
          </cell>
          <cell r="G247">
            <v>0</v>
          </cell>
          <cell r="H247">
            <v>0</v>
          </cell>
          <cell r="I247">
            <v>0</v>
          </cell>
          <cell r="J247">
            <v>0</v>
          </cell>
          <cell r="K247">
            <v>0</v>
          </cell>
          <cell r="L247">
            <v>0</v>
          </cell>
          <cell r="M247">
            <v>0</v>
          </cell>
          <cell r="N247">
            <v>0</v>
          </cell>
          <cell r="O247">
            <v>0</v>
          </cell>
          <cell r="P247">
            <v>0</v>
          </cell>
        </row>
        <row r="248">
          <cell r="B248" t="str">
            <v xml:space="preserve"> STRAIGHT SECTION, 600 mm WIDE</v>
          </cell>
          <cell r="C248">
            <v>0</v>
          </cell>
          <cell r="D248">
            <v>0</v>
          </cell>
          <cell r="E248">
            <v>0</v>
          </cell>
          <cell r="F248">
            <v>0</v>
          </cell>
          <cell r="G248">
            <v>0</v>
          </cell>
          <cell r="H248">
            <v>0</v>
          </cell>
          <cell r="I248">
            <v>0</v>
          </cell>
          <cell r="J248">
            <v>0</v>
          </cell>
          <cell r="K248">
            <v>0</v>
          </cell>
          <cell r="L248">
            <v>0</v>
          </cell>
          <cell r="M248">
            <v>0</v>
          </cell>
          <cell r="N248">
            <v>0</v>
          </cell>
          <cell r="O248">
            <v>0</v>
          </cell>
          <cell r="P248">
            <v>0</v>
          </cell>
        </row>
        <row r="249">
          <cell r="F249">
            <v>0</v>
          </cell>
          <cell r="G249">
            <v>0</v>
          </cell>
          <cell r="H249">
            <v>0</v>
          </cell>
          <cell r="I249">
            <v>0</v>
          </cell>
          <cell r="J249">
            <v>0</v>
          </cell>
          <cell r="K249">
            <v>0</v>
          </cell>
          <cell r="L249">
            <v>0</v>
          </cell>
          <cell r="M249">
            <v>0</v>
          </cell>
          <cell r="N249">
            <v>0</v>
          </cell>
          <cell r="O249">
            <v>0</v>
          </cell>
          <cell r="P249">
            <v>0</v>
          </cell>
        </row>
        <row r="250">
          <cell r="A250">
            <v>49</v>
          </cell>
          <cell r="B250" t="str">
            <v xml:space="preserve"> CABLE TRAY FITTINGS &amp; ACCESSORIES</v>
          </cell>
          <cell r="C250">
            <v>1</v>
          </cell>
          <cell r="D250" t="str">
            <v>LOT</v>
          </cell>
          <cell r="E250">
            <v>174320</v>
          </cell>
          <cell r="F250">
            <v>174320</v>
          </cell>
          <cell r="G250">
            <v>0</v>
          </cell>
          <cell r="H250">
            <v>0</v>
          </cell>
          <cell r="I250">
            <v>113.39999999999999</v>
          </cell>
          <cell r="J250">
            <v>113</v>
          </cell>
          <cell r="K250">
            <v>174320</v>
          </cell>
          <cell r="L250">
            <v>174320</v>
          </cell>
          <cell r="M250">
            <v>0</v>
          </cell>
          <cell r="N250">
            <v>0</v>
          </cell>
          <cell r="O250">
            <v>31752</v>
          </cell>
          <cell r="P250">
            <v>31752</v>
          </cell>
        </row>
        <row r="251">
          <cell r="F251">
            <v>0</v>
          </cell>
          <cell r="G251">
            <v>0</v>
          </cell>
          <cell r="H251">
            <v>0</v>
          </cell>
          <cell r="I251">
            <v>0</v>
          </cell>
          <cell r="J251">
            <v>0</v>
          </cell>
          <cell r="K251">
            <v>0</v>
          </cell>
          <cell r="L251">
            <v>0</v>
          </cell>
          <cell r="M251">
            <v>0</v>
          </cell>
          <cell r="N251">
            <v>0</v>
          </cell>
          <cell r="O251">
            <v>0</v>
          </cell>
          <cell r="P251">
            <v>0</v>
          </cell>
        </row>
        <row r="252">
          <cell r="A252">
            <v>50</v>
          </cell>
          <cell r="B252" t="str">
            <v xml:space="preserve"> CABLE TRAY SUPPORT(IN TRENCH), HOT DIPPED GALVAN.</v>
          </cell>
          <cell r="C252">
            <v>3950</v>
          </cell>
          <cell r="D252" t="str">
            <v>KG</v>
          </cell>
          <cell r="E252">
            <v>20</v>
          </cell>
          <cell r="F252">
            <v>79000</v>
          </cell>
          <cell r="G252">
            <v>0</v>
          </cell>
          <cell r="H252">
            <v>0</v>
          </cell>
          <cell r="I252">
            <v>0.15</v>
          </cell>
          <cell r="J252">
            <v>593</v>
          </cell>
          <cell r="K252">
            <v>20</v>
          </cell>
          <cell r="L252">
            <v>79000</v>
          </cell>
          <cell r="M252">
            <v>0</v>
          </cell>
          <cell r="N252">
            <v>0</v>
          </cell>
          <cell r="O252">
            <v>42</v>
          </cell>
          <cell r="P252">
            <v>165900</v>
          </cell>
        </row>
        <row r="253">
          <cell r="F253">
            <v>0</v>
          </cell>
          <cell r="G253">
            <v>0</v>
          </cell>
          <cell r="H253">
            <v>0</v>
          </cell>
          <cell r="I253">
            <v>0</v>
          </cell>
          <cell r="J253">
            <v>0</v>
          </cell>
          <cell r="K253">
            <v>0</v>
          </cell>
          <cell r="L253">
            <v>0</v>
          </cell>
          <cell r="M253">
            <v>0</v>
          </cell>
          <cell r="N253">
            <v>0</v>
          </cell>
          <cell r="O253">
            <v>0</v>
          </cell>
          <cell r="P253">
            <v>0</v>
          </cell>
        </row>
        <row r="254">
          <cell r="A254">
            <v>51</v>
          </cell>
          <cell r="B254" t="str">
            <v>POOLING BOX, OUTDOOR TYPE</v>
          </cell>
          <cell r="C254">
            <v>6</v>
          </cell>
          <cell r="D254" t="str">
            <v>SET</v>
          </cell>
          <cell r="E254">
            <v>80000</v>
          </cell>
          <cell r="F254">
            <v>480000</v>
          </cell>
          <cell r="G254">
            <v>0</v>
          </cell>
          <cell r="H254">
            <v>0</v>
          </cell>
          <cell r="I254">
            <v>50</v>
          </cell>
          <cell r="J254">
            <v>300</v>
          </cell>
          <cell r="K254">
            <v>80000</v>
          </cell>
          <cell r="L254">
            <v>480000</v>
          </cell>
          <cell r="M254">
            <v>0</v>
          </cell>
          <cell r="N254">
            <v>0</v>
          </cell>
          <cell r="O254">
            <v>14000</v>
          </cell>
          <cell r="P254">
            <v>84000</v>
          </cell>
        </row>
        <row r="255">
          <cell r="B255" t="str">
            <v>HOT DIPPED GALVANIZED STEEL, W/ PAINTING</v>
          </cell>
          <cell r="C255">
            <v>0</v>
          </cell>
          <cell r="D255">
            <v>0</v>
          </cell>
          <cell r="E255">
            <v>0</v>
          </cell>
          <cell r="F255">
            <v>0</v>
          </cell>
          <cell r="G255">
            <v>0</v>
          </cell>
          <cell r="H255">
            <v>0</v>
          </cell>
          <cell r="I255">
            <v>0</v>
          </cell>
          <cell r="J255">
            <v>0</v>
          </cell>
          <cell r="K255">
            <v>0</v>
          </cell>
          <cell r="L255">
            <v>0</v>
          </cell>
          <cell r="M255">
            <v>0</v>
          </cell>
          <cell r="N255">
            <v>0</v>
          </cell>
          <cell r="O255">
            <v>0</v>
          </cell>
          <cell r="P255">
            <v>0</v>
          </cell>
        </row>
        <row r="256">
          <cell r="B256" t="str">
            <v xml:space="preserve"> 3000(L)x1600(D)x2200(H)MM., W/ DOORS</v>
          </cell>
          <cell r="C256">
            <v>0</v>
          </cell>
          <cell r="D256">
            <v>0</v>
          </cell>
          <cell r="E256">
            <v>0</v>
          </cell>
          <cell r="F256">
            <v>0</v>
          </cell>
          <cell r="G256">
            <v>0</v>
          </cell>
          <cell r="H256">
            <v>0</v>
          </cell>
          <cell r="I256">
            <v>0</v>
          </cell>
          <cell r="J256">
            <v>0</v>
          </cell>
          <cell r="K256">
            <v>0</v>
          </cell>
          <cell r="L256">
            <v>0</v>
          </cell>
          <cell r="M256">
            <v>0</v>
          </cell>
          <cell r="N256">
            <v>0</v>
          </cell>
          <cell r="O256">
            <v>0</v>
          </cell>
          <cell r="P256">
            <v>0</v>
          </cell>
        </row>
        <row r="257">
          <cell r="F257">
            <v>0</v>
          </cell>
          <cell r="G257">
            <v>0</v>
          </cell>
          <cell r="H257">
            <v>0</v>
          </cell>
          <cell r="I257"/>
          <cell r="J257">
            <v>0</v>
          </cell>
          <cell r="K257">
            <v>0</v>
          </cell>
          <cell r="L257">
            <v>0</v>
          </cell>
          <cell r="M257">
            <v>0</v>
          </cell>
          <cell r="N257">
            <v>0</v>
          </cell>
          <cell r="O257">
            <v>0</v>
          </cell>
          <cell r="P257">
            <v>0</v>
          </cell>
          <cell r="Q257"/>
        </row>
        <row r="258">
          <cell r="A258">
            <v>52</v>
          </cell>
          <cell r="B258" t="str">
            <v xml:space="preserve">JUNCTION BOX, INDOOR TYPE, </v>
          </cell>
          <cell r="C258">
            <v>3</v>
          </cell>
          <cell r="D258" t="str">
            <v>SET</v>
          </cell>
          <cell r="E258">
            <v>16000</v>
          </cell>
          <cell r="F258">
            <v>48000</v>
          </cell>
          <cell r="G258">
            <v>0</v>
          </cell>
          <cell r="H258">
            <v>0</v>
          </cell>
          <cell r="I258">
            <v>15</v>
          </cell>
          <cell r="J258">
            <v>45</v>
          </cell>
          <cell r="K258">
            <v>16000</v>
          </cell>
          <cell r="L258">
            <v>48000</v>
          </cell>
          <cell r="M258">
            <v>0</v>
          </cell>
          <cell r="N258">
            <v>0</v>
          </cell>
          <cell r="O258">
            <v>4200</v>
          </cell>
          <cell r="P258">
            <v>12600</v>
          </cell>
        </row>
        <row r="259">
          <cell r="B259" t="str">
            <v>W/ TB.(FOR 2.0MM. WIRE) X 200P</v>
          </cell>
          <cell r="C259">
            <v>0</v>
          </cell>
          <cell r="D259">
            <v>0</v>
          </cell>
          <cell r="E259">
            <v>0</v>
          </cell>
          <cell r="F259">
            <v>0</v>
          </cell>
          <cell r="G259">
            <v>0</v>
          </cell>
          <cell r="H259">
            <v>0</v>
          </cell>
          <cell r="I259">
            <v>0</v>
          </cell>
          <cell r="J259">
            <v>0</v>
          </cell>
          <cell r="K259">
            <v>0</v>
          </cell>
          <cell r="L259">
            <v>0</v>
          </cell>
          <cell r="M259">
            <v>0</v>
          </cell>
          <cell r="N259">
            <v>0</v>
          </cell>
          <cell r="O259">
            <v>0</v>
          </cell>
          <cell r="P259">
            <v>0</v>
          </cell>
        </row>
        <row r="260">
          <cell r="F260">
            <v>0</v>
          </cell>
          <cell r="G260">
            <v>0</v>
          </cell>
          <cell r="H260">
            <v>0</v>
          </cell>
          <cell r="I260">
            <v>0</v>
          </cell>
          <cell r="J260">
            <v>0</v>
          </cell>
          <cell r="K260">
            <v>0</v>
          </cell>
          <cell r="L260">
            <v>0</v>
          </cell>
          <cell r="M260">
            <v>0</v>
          </cell>
          <cell r="N260">
            <v>0</v>
          </cell>
          <cell r="O260">
            <v>0</v>
          </cell>
          <cell r="P260">
            <v>0</v>
          </cell>
        </row>
        <row r="261">
          <cell r="A261">
            <v>53</v>
          </cell>
          <cell r="B261" t="str">
            <v xml:space="preserve"> MISCELLANEOUS MATERIALS</v>
          </cell>
          <cell r="C261">
            <v>1</v>
          </cell>
          <cell r="D261" t="str">
            <v>LOT</v>
          </cell>
          <cell r="E261">
            <v>677772</v>
          </cell>
          <cell r="F261">
            <v>677772</v>
          </cell>
          <cell r="G261">
            <v>0</v>
          </cell>
          <cell r="H261">
            <v>0</v>
          </cell>
          <cell r="I261">
            <v>963.71999999999991</v>
          </cell>
          <cell r="J261">
            <v>964</v>
          </cell>
          <cell r="K261">
            <v>677772</v>
          </cell>
          <cell r="L261">
            <v>677772</v>
          </cell>
          <cell r="M261">
            <v>0</v>
          </cell>
          <cell r="N261">
            <v>0</v>
          </cell>
          <cell r="O261">
            <v>269842</v>
          </cell>
          <cell r="P261">
            <v>269842</v>
          </cell>
        </row>
        <row r="262">
          <cell r="F262">
            <v>0</v>
          </cell>
          <cell r="G262">
            <v>0</v>
          </cell>
          <cell r="H262">
            <v>0</v>
          </cell>
          <cell r="I262">
            <v>0</v>
          </cell>
          <cell r="J262">
            <v>0</v>
          </cell>
          <cell r="K262">
            <v>0</v>
          </cell>
          <cell r="L262">
            <v>0</v>
          </cell>
          <cell r="M262">
            <v>0</v>
          </cell>
          <cell r="N262">
            <v>0</v>
          </cell>
          <cell r="O262">
            <v>0</v>
          </cell>
          <cell r="P262">
            <v>0</v>
          </cell>
        </row>
        <row r="263">
          <cell r="B263" t="str">
            <v>SUB-TOTAL : (B)</v>
          </cell>
          <cell r="C263">
            <v>0</v>
          </cell>
          <cell r="D263">
            <v>0</v>
          </cell>
          <cell r="E263">
            <v>0</v>
          </cell>
          <cell r="F263">
            <v>23270172</v>
          </cell>
          <cell r="G263">
            <v>0</v>
          </cell>
          <cell r="H263">
            <v>0</v>
          </cell>
          <cell r="I263">
            <v>0</v>
          </cell>
          <cell r="J263">
            <v>33088</v>
          </cell>
          <cell r="K263">
            <v>0</v>
          </cell>
          <cell r="L263">
            <v>23270172</v>
          </cell>
          <cell r="M263">
            <v>0</v>
          </cell>
          <cell r="N263">
            <v>0</v>
          </cell>
          <cell r="O263">
            <v>0</v>
          </cell>
          <cell r="P263">
            <v>9262383</v>
          </cell>
        </row>
        <row r="264">
          <cell r="F264">
            <v>0</v>
          </cell>
          <cell r="G264">
            <v>0</v>
          </cell>
          <cell r="H264">
            <v>0</v>
          </cell>
          <cell r="I264">
            <v>0</v>
          </cell>
          <cell r="J264">
            <v>0</v>
          </cell>
          <cell r="K264">
            <v>0</v>
          </cell>
          <cell r="L264">
            <v>0</v>
          </cell>
          <cell r="M264">
            <v>0</v>
          </cell>
          <cell r="N264">
            <v>0</v>
          </cell>
          <cell r="O264">
            <v>0</v>
          </cell>
          <cell r="P264">
            <v>0</v>
          </cell>
        </row>
        <row r="265">
          <cell r="A265"/>
          <cell r="B265"/>
          <cell r="C265"/>
          <cell r="D265"/>
          <cell r="E265"/>
          <cell r="F265">
            <v>0</v>
          </cell>
          <cell r="G265">
            <v>0</v>
          </cell>
          <cell r="H265">
            <v>0</v>
          </cell>
          <cell r="I265">
            <v>0</v>
          </cell>
          <cell r="J265">
            <v>0</v>
          </cell>
          <cell r="K265">
            <v>0</v>
          </cell>
          <cell r="L265">
            <v>0</v>
          </cell>
          <cell r="M265">
            <v>0</v>
          </cell>
          <cell r="N265">
            <v>0</v>
          </cell>
          <cell r="O265">
            <v>0</v>
          </cell>
          <cell r="P265">
            <v>0</v>
          </cell>
        </row>
        <row r="266">
          <cell r="F266">
            <v>0</v>
          </cell>
          <cell r="G266">
            <v>0</v>
          </cell>
          <cell r="H266">
            <v>0</v>
          </cell>
          <cell r="I266">
            <v>0</v>
          </cell>
          <cell r="J266">
            <v>0</v>
          </cell>
          <cell r="K266">
            <v>0</v>
          </cell>
          <cell r="L266">
            <v>0</v>
          </cell>
          <cell r="M266">
            <v>0</v>
          </cell>
          <cell r="N266">
            <v>0</v>
          </cell>
          <cell r="O266">
            <v>0</v>
          </cell>
          <cell r="P266">
            <v>0</v>
          </cell>
        </row>
        <row r="267">
          <cell r="A267" t="str">
            <v xml:space="preserve">  C.</v>
          </cell>
          <cell r="B267" t="str">
            <v xml:space="preserve"> LIGHTING SYSTEM(所有燈具皆包括燈管或燈泡)</v>
          </cell>
          <cell r="C267">
            <v>350</v>
          </cell>
          <cell r="D267" t="str">
            <v>M</v>
          </cell>
          <cell r="E267">
            <v>26</v>
          </cell>
          <cell r="F267">
            <v>0</v>
          </cell>
          <cell r="G267">
            <v>0</v>
          </cell>
          <cell r="H267">
            <v>0</v>
          </cell>
          <cell r="I267">
            <v>0</v>
          </cell>
          <cell r="J267">
            <v>0</v>
          </cell>
          <cell r="K267">
            <v>0</v>
          </cell>
          <cell r="L267">
            <v>0</v>
          </cell>
          <cell r="M267">
            <v>0</v>
          </cell>
          <cell r="N267">
            <v>0</v>
          </cell>
          <cell r="O267">
            <v>0</v>
          </cell>
          <cell r="P267">
            <v>0</v>
          </cell>
        </row>
        <row r="268">
          <cell r="A268">
            <v>1</v>
          </cell>
          <cell r="B268" t="str">
            <v xml:space="preserve"> LIGHTING PANEL FOR CLASS 1 DIV.2  GROUP D</v>
          </cell>
          <cell r="C268">
            <v>1</v>
          </cell>
          <cell r="D268" t="str">
            <v>SET</v>
          </cell>
          <cell r="E268">
            <v>144000</v>
          </cell>
          <cell r="F268">
            <v>144000</v>
          </cell>
          <cell r="G268">
            <v>0</v>
          </cell>
          <cell r="H268">
            <v>0</v>
          </cell>
          <cell r="I268">
            <v>10</v>
          </cell>
          <cell r="J268">
            <v>10</v>
          </cell>
          <cell r="K268">
            <v>144000</v>
          </cell>
          <cell r="L268">
            <v>144000</v>
          </cell>
          <cell r="M268">
            <v>0</v>
          </cell>
          <cell r="N268">
            <v>0</v>
          </cell>
          <cell r="O268">
            <v>2800</v>
          </cell>
          <cell r="P268">
            <v>2800</v>
          </cell>
        </row>
        <row r="269">
          <cell r="B269" t="str">
            <v xml:space="preserve"> , 3 PHASE 3 WIRE 240V, MAIN 3P30A,BRANCH 2P 20A 6CKT</v>
          </cell>
          <cell r="C269">
            <v>0</v>
          </cell>
          <cell r="D269">
            <v>0</v>
          </cell>
          <cell r="E269">
            <v>0</v>
          </cell>
          <cell r="F269">
            <v>0</v>
          </cell>
          <cell r="G269">
            <v>0</v>
          </cell>
          <cell r="H269">
            <v>0</v>
          </cell>
          <cell r="I269">
            <v>0.5</v>
          </cell>
          <cell r="J269">
            <v>0</v>
          </cell>
          <cell r="K269">
            <v>0</v>
          </cell>
          <cell r="L269">
            <v>0</v>
          </cell>
          <cell r="M269">
            <v>0</v>
          </cell>
          <cell r="N269">
            <v>0</v>
          </cell>
          <cell r="O269">
            <v>0</v>
          </cell>
          <cell r="P269">
            <v>0</v>
          </cell>
        </row>
        <row r="270">
          <cell r="A270">
            <v>2</v>
          </cell>
          <cell r="B270" t="str">
            <v xml:space="preserve">LTG. PNL FOR WEATHER-PROOF, 3PHASE 3 WIRE 240V </v>
          </cell>
          <cell r="C270">
            <v>1</v>
          </cell>
          <cell r="D270" t="str">
            <v>SET</v>
          </cell>
          <cell r="E270">
            <v>13000</v>
          </cell>
          <cell r="F270">
            <v>13000</v>
          </cell>
          <cell r="G270">
            <v>0</v>
          </cell>
          <cell r="H270">
            <v>0</v>
          </cell>
          <cell r="I270">
            <v>10</v>
          </cell>
          <cell r="J270">
            <v>10</v>
          </cell>
          <cell r="K270">
            <v>13000</v>
          </cell>
          <cell r="L270">
            <v>13000</v>
          </cell>
          <cell r="M270">
            <v>0</v>
          </cell>
          <cell r="N270">
            <v>0</v>
          </cell>
          <cell r="O270">
            <v>2800</v>
          </cell>
          <cell r="P270">
            <v>2800</v>
          </cell>
        </row>
        <row r="271">
          <cell r="A271">
            <v>11</v>
          </cell>
          <cell r="B271" t="str">
            <v>MAIN 3P30A,BRANCH 2P 20A 8 CKT</v>
          </cell>
          <cell r="C271">
            <v>0</v>
          </cell>
          <cell r="D271">
            <v>0</v>
          </cell>
          <cell r="E271">
            <v>0</v>
          </cell>
          <cell r="F271">
            <v>0</v>
          </cell>
          <cell r="G271">
            <v>0</v>
          </cell>
          <cell r="H271">
            <v>0</v>
          </cell>
          <cell r="I271">
            <v>0</v>
          </cell>
          <cell r="J271">
            <v>0</v>
          </cell>
          <cell r="K271">
            <v>0</v>
          </cell>
          <cell r="L271">
            <v>0</v>
          </cell>
          <cell r="M271">
            <v>0</v>
          </cell>
          <cell r="N271">
            <v>0</v>
          </cell>
          <cell r="O271">
            <v>0</v>
          </cell>
          <cell r="P271">
            <v>0</v>
          </cell>
        </row>
        <row r="272">
          <cell r="A272">
            <v>3</v>
          </cell>
          <cell r="B272" t="str">
            <v>LTG. PNL. FOR CLASS 1, DIV.2 GROUP D , 3PHASE 3WIRE</v>
          </cell>
          <cell r="C272">
            <v>1</v>
          </cell>
          <cell r="D272" t="str">
            <v>SET</v>
          </cell>
          <cell r="E272">
            <v>157500</v>
          </cell>
          <cell r="F272">
            <v>157500</v>
          </cell>
          <cell r="G272">
            <v>0</v>
          </cell>
          <cell r="H272">
            <v>0</v>
          </cell>
          <cell r="I272">
            <v>10</v>
          </cell>
          <cell r="J272">
            <v>10</v>
          </cell>
          <cell r="K272">
            <v>157500</v>
          </cell>
          <cell r="L272">
            <v>157500</v>
          </cell>
          <cell r="M272">
            <v>0</v>
          </cell>
          <cell r="N272">
            <v>0</v>
          </cell>
          <cell r="O272">
            <v>2800</v>
          </cell>
          <cell r="P272">
            <v>2800</v>
          </cell>
        </row>
        <row r="273">
          <cell r="B273" t="str">
            <v>240V, MAIN 3P50A,BRANCH 2P 20A 10CKT</v>
          </cell>
          <cell r="C273">
            <v>0</v>
          </cell>
          <cell r="D273">
            <v>0</v>
          </cell>
          <cell r="E273">
            <v>0</v>
          </cell>
          <cell r="F273">
            <v>0</v>
          </cell>
          <cell r="G273">
            <v>0</v>
          </cell>
          <cell r="H273">
            <v>0</v>
          </cell>
          <cell r="I273">
            <v>0.56000000000000005</v>
          </cell>
          <cell r="J273">
            <v>0</v>
          </cell>
          <cell r="K273">
            <v>0</v>
          </cell>
          <cell r="L273">
            <v>0</v>
          </cell>
          <cell r="M273">
            <v>0</v>
          </cell>
          <cell r="N273">
            <v>0</v>
          </cell>
          <cell r="O273">
            <v>0</v>
          </cell>
          <cell r="P273">
            <v>0</v>
          </cell>
        </row>
        <row r="274">
          <cell r="A274">
            <v>4</v>
          </cell>
          <cell r="B274" t="str">
            <v>LTG. PNL. FOR WEATHER-PROOF , 3PHASE 3WIRE</v>
          </cell>
          <cell r="C274">
            <v>1</v>
          </cell>
          <cell r="D274" t="str">
            <v>SET</v>
          </cell>
          <cell r="E274">
            <v>11000</v>
          </cell>
          <cell r="F274">
            <v>11000</v>
          </cell>
          <cell r="G274">
            <v>0</v>
          </cell>
          <cell r="H274">
            <v>0</v>
          </cell>
          <cell r="I274">
            <v>8</v>
          </cell>
          <cell r="J274">
            <v>8</v>
          </cell>
          <cell r="K274">
            <v>11000</v>
          </cell>
          <cell r="L274">
            <v>11000</v>
          </cell>
          <cell r="M274">
            <v>0</v>
          </cell>
          <cell r="N274">
            <v>0</v>
          </cell>
          <cell r="O274">
            <v>2240</v>
          </cell>
          <cell r="P274">
            <v>2240</v>
          </cell>
        </row>
        <row r="275">
          <cell r="B275" t="str">
            <v>240V, MAIN 3P30A,BRANCH2P 20A 6CKT</v>
          </cell>
          <cell r="C275">
            <v>0</v>
          </cell>
          <cell r="D275">
            <v>0</v>
          </cell>
          <cell r="E275">
            <v>0</v>
          </cell>
          <cell r="F275">
            <v>0</v>
          </cell>
          <cell r="G275">
            <v>0</v>
          </cell>
          <cell r="H275">
            <v>0</v>
          </cell>
          <cell r="I275">
            <v>0</v>
          </cell>
          <cell r="J275">
            <v>0</v>
          </cell>
          <cell r="K275">
            <v>0</v>
          </cell>
          <cell r="L275">
            <v>0</v>
          </cell>
          <cell r="M275">
            <v>0</v>
          </cell>
          <cell r="N275">
            <v>0</v>
          </cell>
          <cell r="O275">
            <v>0</v>
          </cell>
          <cell r="P275">
            <v>0</v>
          </cell>
        </row>
        <row r="276">
          <cell r="A276">
            <v>5</v>
          </cell>
          <cell r="B276" t="str">
            <v>LTG. PNL. FOR CLASS 1, DIV.2 GROUP D 3 PHASE 3 WIRE</v>
          </cell>
          <cell r="C276">
            <v>1</v>
          </cell>
          <cell r="D276" t="str">
            <v>SET</v>
          </cell>
          <cell r="E276">
            <v>164700</v>
          </cell>
          <cell r="F276">
            <v>164700</v>
          </cell>
          <cell r="G276">
            <v>0</v>
          </cell>
          <cell r="H276">
            <v>0</v>
          </cell>
          <cell r="I276">
            <v>8</v>
          </cell>
          <cell r="J276">
            <v>8</v>
          </cell>
          <cell r="K276">
            <v>164700</v>
          </cell>
          <cell r="L276">
            <v>164700</v>
          </cell>
          <cell r="M276">
            <v>0</v>
          </cell>
          <cell r="N276">
            <v>0</v>
          </cell>
          <cell r="O276">
            <v>2240</v>
          </cell>
          <cell r="P276">
            <v>2240</v>
          </cell>
        </row>
        <row r="277">
          <cell r="B277" t="str">
            <v>240V 2P50A 12CKT</v>
          </cell>
          <cell r="C277">
            <v>0</v>
          </cell>
          <cell r="D277">
            <v>0</v>
          </cell>
          <cell r="E277">
            <v>0</v>
          </cell>
          <cell r="F277">
            <v>0</v>
          </cell>
          <cell r="G277">
            <v>0</v>
          </cell>
          <cell r="H277">
            <v>0</v>
          </cell>
          <cell r="I277">
            <v>0</v>
          </cell>
          <cell r="J277">
            <v>0</v>
          </cell>
          <cell r="K277">
            <v>0</v>
          </cell>
          <cell r="L277">
            <v>0</v>
          </cell>
          <cell r="M277">
            <v>0</v>
          </cell>
          <cell r="N277">
            <v>0</v>
          </cell>
          <cell r="O277">
            <v>0</v>
          </cell>
          <cell r="P277">
            <v>0</v>
          </cell>
        </row>
        <row r="278">
          <cell r="A278">
            <v>6</v>
          </cell>
          <cell r="B278" t="str">
            <v>LTG. PNL. FOR GENERAL PURPOSE 3 PHASE 3 WIRE</v>
          </cell>
          <cell r="C278">
            <v>2</v>
          </cell>
          <cell r="D278" t="str">
            <v>SET</v>
          </cell>
          <cell r="E278">
            <v>12500</v>
          </cell>
          <cell r="F278">
            <v>25000</v>
          </cell>
          <cell r="G278">
            <v>0</v>
          </cell>
          <cell r="H278">
            <v>0</v>
          </cell>
          <cell r="I278">
            <v>8</v>
          </cell>
          <cell r="J278">
            <v>16</v>
          </cell>
          <cell r="K278">
            <v>12500</v>
          </cell>
          <cell r="L278">
            <v>25000</v>
          </cell>
          <cell r="M278">
            <v>0</v>
          </cell>
          <cell r="N278">
            <v>0</v>
          </cell>
          <cell r="O278">
            <v>2240</v>
          </cell>
          <cell r="P278">
            <v>4480</v>
          </cell>
        </row>
        <row r="279">
          <cell r="B279" t="str">
            <v>240V MAIN 3P50A,BRANCH 3P20A 6CKT</v>
          </cell>
          <cell r="C279">
            <v>0</v>
          </cell>
          <cell r="D279">
            <v>0</v>
          </cell>
          <cell r="E279">
            <v>0</v>
          </cell>
          <cell r="F279">
            <v>0</v>
          </cell>
          <cell r="G279">
            <v>0</v>
          </cell>
          <cell r="H279">
            <v>0</v>
          </cell>
          <cell r="I279">
            <v>0</v>
          </cell>
          <cell r="J279">
            <v>0</v>
          </cell>
          <cell r="K279">
            <v>0</v>
          </cell>
          <cell r="L279">
            <v>0</v>
          </cell>
          <cell r="M279">
            <v>0</v>
          </cell>
          <cell r="N279">
            <v>0</v>
          </cell>
          <cell r="O279">
            <v>0</v>
          </cell>
          <cell r="P279">
            <v>0</v>
          </cell>
        </row>
        <row r="280">
          <cell r="A280">
            <v>7</v>
          </cell>
          <cell r="B280" t="str">
            <v>LTG. PNL. FOR GENERAL PURPOSE 3 PHASE 3 WIRE</v>
          </cell>
          <cell r="C280">
            <v>1</v>
          </cell>
          <cell r="D280" t="str">
            <v>SET</v>
          </cell>
          <cell r="E280">
            <v>14500</v>
          </cell>
          <cell r="F280">
            <v>14500</v>
          </cell>
          <cell r="G280">
            <v>0</v>
          </cell>
          <cell r="H280">
            <v>0</v>
          </cell>
          <cell r="I280">
            <v>8</v>
          </cell>
          <cell r="J280">
            <v>8</v>
          </cell>
          <cell r="K280">
            <v>14500</v>
          </cell>
          <cell r="L280">
            <v>14500</v>
          </cell>
          <cell r="M280">
            <v>0</v>
          </cell>
          <cell r="N280">
            <v>0</v>
          </cell>
          <cell r="O280">
            <v>2240</v>
          </cell>
          <cell r="P280">
            <v>2240</v>
          </cell>
        </row>
        <row r="281">
          <cell r="B281" t="str">
            <v>240V MAIN 3P70A,BRANCH 3P20A 8CKT</v>
          </cell>
          <cell r="C281">
            <v>0</v>
          </cell>
          <cell r="D281">
            <v>0</v>
          </cell>
          <cell r="E281">
            <v>0</v>
          </cell>
          <cell r="F281">
            <v>0</v>
          </cell>
          <cell r="G281">
            <v>0</v>
          </cell>
          <cell r="H281">
            <v>0</v>
          </cell>
          <cell r="I281">
            <v>0</v>
          </cell>
          <cell r="J281">
            <v>0</v>
          </cell>
          <cell r="K281">
            <v>0</v>
          </cell>
          <cell r="L281">
            <v>0</v>
          </cell>
          <cell r="M281">
            <v>0</v>
          </cell>
          <cell r="N281">
            <v>0</v>
          </cell>
          <cell r="O281">
            <v>0</v>
          </cell>
          <cell r="P281">
            <v>0</v>
          </cell>
        </row>
        <row r="282">
          <cell r="A282">
            <v>8</v>
          </cell>
          <cell r="B282" t="str">
            <v>CIRCUIT BREAKER AND ENCLOSURE FOR CLASS 1 DIV.2</v>
          </cell>
          <cell r="C282">
            <v>5</v>
          </cell>
          <cell r="D282" t="str">
            <v>SET</v>
          </cell>
          <cell r="E282">
            <v>37800</v>
          </cell>
          <cell r="F282">
            <v>189000</v>
          </cell>
          <cell r="G282">
            <v>0</v>
          </cell>
          <cell r="H282">
            <v>0</v>
          </cell>
          <cell r="I282">
            <v>4</v>
          </cell>
          <cell r="J282">
            <v>20</v>
          </cell>
          <cell r="K282">
            <v>37800</v>
          </cell>
          <cell r="L282">
            <v>189000</v>
          </cell>
          <cell r="M282">
            <v>0</v>
          </cell>
          <cell r="N282">
            <v>0</v>
          </cell>
          <cell r="O282">
            <v>1120</v>
          </cell>
          <cell r="P282">
            <v>5600</v>
          </cell>
        </row>
        <row r="283">
          <cell r="A283">
            <v>9</v>
          </cell>
          <cell r="B283" t="str">
            <v>GROUP D, 3-POLE 20AMP</v>
          </cell>
          <cell r="C283">
            <v>0</v>
          </cell>
          <cell r="D283">
            <v>0</v>
          </cell>
          <cell r="E283">
            <v>0</v>
          </cell>
          <cell r="F283">
            <v>0</v>
          </cell>
          <cell r="G283">
            <v>0</v>
          </cell>
          <cell r="H283">
            <v>0</v>
          </cell>
          <cell r="I283">
            <v>0</v>
          </cell>
          <cell r="J283">
            <v>0</v>
          </cell>
          <cell r="K283">
            <v>0</v>
          </cell>
          <cell r="L283">
            <v>0</v>
          </cell>
          <cell r="M283">
            <v>0</v>
          </cell>
          <cell r="N283">
            <v>0</v>
          </cell>
          <cell r="O283">
            <v>0</v>
          </cell>
          <cell r="P283">
            <v>0</v>
          </cell>
        </row>
        <row r="284">
          <cell r="A284">
            <v>9</v>
          </cell>
          <cell r="B284" t="str">
            <v xml:space="preserve">CIRCUIT BREAKER AND ENCLOSURE FOR CLASS 1 DIV.2 </v>
          </cell>
          <cell r="C284">
            <v>1</v>
          </cell>
          <cell r="D284" t="str">
            <v>SET</v>
          </cell>
          <cell r="E284">
            <v>37800</v>
          </cell>
          <cell r="F284">
            <v>37800</v>
          </cell>
          <cell r="G284">
            <v>0</v>
          </cell>
          <cell r="H284">
            <v>0</v>
          </cell>
          <cell r="I284">
            <v>4</v>
          </cell>
          <cell r="J284">
            <v>4</v>
          </cell>
          <cell r="K284">
            <v>37800</v>
          </cell>
          <cell r="L284">
            <v>37800</v>
          </cell>
          <cell r="M284">
            <v>0</v>
          </cell>
          <cell r="N284">
            <v>0</v>
          </cell>
          <cell r="O284">
            <v>1120</v>
          </cell>
          <cell r="P284">
            <v>1120</v>
          </cell>
        </row>
        <row r="285">
          <cell r="B285" t="str">
            <v>GROUP D 3-POLE 30AMP</v>
          </cell>
          <cell r="C285">
            <v>0</v>
          </cell>
          <cell r="D285">
            <v>0</v>
          </cell>
          <cell r="E285">
            <v>0</v>
          </cell>
          <cell r="F285">
            <v>0</v>
          </cell>
          <cell r="G285">
            <v>0</v>
          </cell>
          <cell r="H285">
            <v>0</v>
          </cell>
          <cell r="I285">
            <v>0</v>
          </cell>
          <cell r="J285">
            <v>0</v>
          </cell>
          <cell r="K285">
            <v>0</v>
          </cell>
          <cell r="L285">
            <v>0</v>
          </cell>
          <cell r="M285">
            <v>0</v>
          </cell>
          <cell r="N285">
            <v>0</v>
          </cell>
          <cell r="O285">
            <v>0</v>
          </cell>
          <cell r="P285">
            <v>0</v>
          </cell>
        </row>
        <row r="286">
          <cell r="A286">
            <v>10</v>
          </cell>
          <cell r="B286" t="str">
            <v xml:space="preserve">DRY TYPE TRANSFORMER WITH ENCLOSURE </v>
          </cell>
          <cell r="C286">
            <v>4</v>
          </cell>
          <cell r="D286" t="str">
            <v>SET</v>
          </cell>
          <cell r="E286">
            <v>25000</v>
          </cell>
          <cell r="F286">
            <v>100000</v>
          </cell>
          <cell r="G286">
            <v>0</v>
          </cell>
          <cell r="H286">
            <v>0</v>
          </cell>
          <cell r="I286">
            <v>12</v>
          </cell>
          <cell r="J286">
            <v>48</v>
          </cell>
          <cell r="K286">
            <v>25000</v>
          </cell>
          <cell r="L286">
            <v>100000</v>
          </cell>
          <cell r="M286">
            <v>0</v>
          </cell>
          <cell r="N286">
            <v>0</v>
          </cell>
          <cell r="O286">
            <v>3360</v>
          </cell>
          <cell r="P286">
            <v>13440</v>
          </cell>
        </row>
        <row r="287">
          <cell r="B287" t="str">
            <v>3PH 480/240V 15KVA</v>
          </cell>
          <cell r="C287">
            <v>0</v>
          </cell>
          <cell r="D287">
            <v>0</v>
          </cell>
          <cell r="E287">
            <v>0</v>
          </cell>
          <cell r="F287">
            <v>0</v>
          </cell>
          <cell r="G287">
            <v>0</v>
          </cell>
          <cell r="H287">
            <v>0</v>
          </cell>
          <cell r="I287">
            <v>0</v>
          </cell>
          <cell r="J287">
            <v>0</v>
          </cell>
          <cell r="K287">
            <v>0</v>
          </cell>
          <cell r="L287">
            <v>0</v>
          </cell>
          <cell r="M287">
            <v>0</v>
          </cell>
          <cell r="N287">
            <v>0</v>
          </cell>
          <cell r="O287">
            <v>0</v>
          </cell>
          <cell r="P287">
            <v>0</v>
          </cell>
        </row>
        <row r="288">
          <cell r="A288">
            <v>11</v>
          </cell>
          <cell r="B288" t="str">
            <v xml:space="preserve">DRY TYPE TRANSFORMER WITH ENCLOSURE  </v>
          </cell>
          <cell r="C288">
            <v>1</v>
          </cell>
          <cell r="D288" t="str">
            <v>SET</v>
          </cell>
          <cell r="E288">
            <v>33000</v>
          </cell>
          <cell r="F288">
            <v>33000</v>
          </cell>
          <cell r="G288">
            <v>0</v>
          </cell>
          <cell r="H288">
            <v>0</v>
          </cell>
          <cell r="I288">
            <v>16</v>
          </cell>
          <cell r="J288">
            <v>16</v>
          </cell>
          <cell r="K288">
            <v>33000</v>
          </cell>
          <cell r="L288">
            <v>33000</v>
          </cell>
          <cell r="M288">
            <v>0</v>
          </cell>
          <cell r="N288">
            <v>0</v>
          </cell>
          <cell r="O288">
            <v>4480</v>
          </cell>
          <cell r="P288">
            <v>4480</v>
          </cell>
        </row>
        <row r="289">
          <cell r="B289" t="str">
            <v xml:space="preserve"> 3PH 480/240V 25KVA</v>
          </cell>
          <cell r="C289">
            <v>0</v>
          </cell>
          <cell r="D289">
            <v>0</v>
          </cell>
          <cell r="E289">
            <v>0</v>
          </cell>
          <cell r="F289">
            <v>0</v>
          </cell>
          <cell r="G289">
            <v>0</v>
          </cell>
          <cell r="H289">
            <v>0</v>
          </cell>
          <cell r="I289">
            <v>0</v>
          </cell>
          <cell r="J289">
            <v>0</v>
          </cell>
          <cell r="K289">
            <v>0</v>
          </cell>
          <cell r="L289">
            <v>0</v>
          </cell>
          <cell r="M289">
            <v>0</v>
          </cell>
          <cell r="N289">
            <v>0</v>
          </cell>
          <cell r="O289">
            <v>0</v>
          </cell>
          <cell r="P289">
            <v>0</v>
          </cell>
        </row>
        <row r="290">
          <cell r="A290">
            <v>12</v>
          </cell>
          <cell r="B290" t="str">
            <v xml:space="preserve">DRY TYPE TRANSFORMER WITH ENCLOSURE  </v>
          </cell>
          <cell r="C290">
            <v>1</v>
          </cell>
          <cell r="D290" t="str">
            <v>SET</v>
          </cell>
          <cell r="E290">
            <v>18000</v>
          </cell>
          <cell r="F290">
            <v>18000</v>
          </cell>
          <cell r="G290">
            <v>0</v>
          </cell>
          <cell r="H290">
            <v>0</v>
          </cell>
          <cell r="I290">
            <v>6</v>
          </cell>
          <cell r="J290">
            <v>6</v>
          </cell>
          <cell r="K290">
            <v>18000</v>
          </cell>
          <cell r="L290">
            <v>18000</v>
          </cell>
          <cell r="M290">
            <v>0</v>
          </cell>
          <cell r="N290">
            <v>0</v>
          </cell>
          <cell r="O290">
            <v>1680</v>
          </cell>
          <cell r="P290">
            <v>1680</v>
          </cell>
        </row>
        <row r="291">
          <cell r="B291" t="str">
            <v xml:space="preserve"> 3PH 480/240-120V 5KVA</v>
          </cell>
          <cell r="C291">
            <v>0</v>
          </cell>
          <cell r="D291">
            <v>0</v>
          </cell>
          <cell r="E291">
            <v>0</v>
          </cell>
          <cell r="F291">
            <v>0</v>
          </cell>
          <cell r="G291">
            <v>0</v>
          </cell>
          <cell r="H291">
            <v>0</v>
          </cell>
          <cell r="I291">
            <v>0</v>
          </cell>
          <cell r="J291">
            <v>0</v>
          </cell>
          <cell r="K291">
            <v>0</v>
          </cell>
          <cell r="L291">
            <v>0</v>
          </cell>
          <cell r="M291">
            <v>0</v>
          </cell>
          <cell r="N291">
            <v>0</v>
          </cell>
          <cell r="O291">
            <v>0</v>
          </cell>
          <cell r="P291">
            <v>0</v>
          </cell>
        </row>
        <row r="292">
          <cell r="A292">
            <v>13</v>
          </cell>
          <cell r="B292" t="str">
            <v xml:space="preserve"> MER. VAP. LTG. FIX. VAPOR-TIGHT PENDANT</v>
          </cell>
          <cell r="C292">
            <v>21</v>
          </cell>
          <cell r="D292" t="str">
            <v>SET</v>
          </cell>
          <cell r="E292">
            <v>9500</v>
          </cell>
          <cell r="F292">
            <v>199500</v>
          </cell>
          <cell r="G292">
            <v>0</v>
          </cell>
          <cell r="H292">
            <v>0</v>
          </cell>
          <cell r="I292">
            <v>7</v>
          </cell>
          <cell r="J292">
            <v>147</v>
          </cell>
          <cell r="K292">
            <v>9500</v>
          </cell>
          <cell r="L292">
            <v>199500</v>
          </cell>
          <cell r="M292">
            <v>0</v>
          </cell>
          <cell r="N292">
            <v>0</v>
          </cell>
          <cell r="O292">
            <v>1960</v>
          </cell>
          <cell r="P292">
            <v>41160</v>
          </cell>
        </row>
        <row r="293">
          <cell r="B293" t="str">
            <v xml:space="preserve"> MTG,. INTEGRAL CONST. WATT. BALLAST C/W </v>
          </cell>
          <cell r="C293">
            <v>0</v>
          </cell>
          <cell r="D293">
            <v>0</v>
          </cell>
          <cell r="E293">
            <v>0</v>
          </cell>
          <cell r="F293">
            <v>0</v>
          </cell>
          <cell r="G293">
            <v>0</v>
          </cell>
          <cell r="H293">
            <v>0</v>
          </cell>
          <cell r="I293">
            <v>0</v>
          </cell>
          <cell r="J293">
            <v>0</v>
          </cell>
          <cell r="K293">
            <v>0</v>
          </cell>
          <cell r="L293">
            <v>0</v>
          </cell>
          <cell r="M293">
            <v>0</v>
          </cell>
          <cell r="N293">
            <v>0</v>
          </cell>
          <cell r="O293">
            <v>0</v>
          </cell>
          <cell r="P293">
            <v>0</v>
          </cell>
        </row>
        <row r="294">
          <cell r="B294" t="str">
            <v xml:space="preserve"> GUARD AND DOME REFL. 3/4" HUB 400W 240V</v>
          </cell>
          <cell r="C294">
            <v>0</v>
          </cell>
          <cell r="D294">
            <v>0</v>
          </cell>
          <cell r="E294">
            <v>0</v>
          </cell>
          <cell r="F294">
            <v>0</v>
          </cell>
          <cell r="G294">
            <v>0</v>
          </cell>
          <cell r="H294">
            <v>0</v>
          </cell>
          <cell r="I294">
            <v>0</v>
          </cell>
          <cell r="J294">
            <v>0</v>
          </cell>
          <cell r="K294">
            <v>0</v>
          </cell>
          <cell r="L294">
            <v>0</v>
          </cell>
          <cell r="M294">
            <v>0</v>
          </cell>
          <cell r="N294">
            <v>0</v>
          </cell>
          <cell r="O294">
            <v>0</v>
          </cell>
          <cell r="P294">
            <v>0</v>
          </cell>
        </row>
        <row r="295">
          <cell r="B295" t="str">
            <v>CLASS 1, DIV.2 GROPU D</v>
          </cell>
          <cell r="C295">
            <v>0</v>
          </cell>
          <cell r="D295">
            <v>0</v>
          </cell>
          <cell r="E295">
            <v>0</v>
          </cell>
          <cell r="F295">
            <v>0</v>
          </cell>
          <cell r="G295">
            <v>0</v>
          </cell>
          <cell r="H295">
            <v>0</v>
          </cell>
          <cell r="I295">
            <v>0</v>
          </cell>
          <cell r="J295">
            <v>0</v>
          </cell>
          <cell r="K295">
            <v>0</v>
          </cell>
          <cell r="L295">
            <v>0</v>
          </cell>
          <cell r="M295">
            <v>0</v>
          </cell>
          <cell r="N295">
            <v>0</v>
          </cell>
          <cell r="O295">
            <v>0</v>
          </cell>
          <cell r="P295">
            <v>0</v>
          </cell>
        </row>
        <row r="296">
          <cell r="A296">
            <v>14</v>
          </cell>
          <cell r="B296" t="str">
            <v xml:space="preserve">MER. VAP. LTG. FIX. VAPOR-TIGHT STANCHION MTG. </v>
          </cell>
          <cell r="C296">
            <v>122</v>
          </cell>
          <cell r="D296" t="str">
            <v>SET</v>
          </cell>
          <cell r="E296">
            <v>6000</v>
          </cell>
          <cell r="F296">
            <v>732000</v>
          </cell>
          <cell r="G296">
            <v>0</v>
          </cell>
          <cell r="H296">
            <v>0</v>
          </cell>
          <cell r="I296">
            <v>8</v>
          </cell>
          <cell r="J296">
            <v>976</v>
          </cell>
          <cell r="K296">
            <v>6000</v>
          </cell>
          <cell r="L296">
            <v>732000</v>
          </cell>
          <cell r="M296">
            <v>0</v>
          </cell>
          <cell r="N296">
            <v>0</v>
          </cell>
          <cell r="O296">
            <v>2240</v>
          </cell>
          <cell r="P296">
            <v>273280</v>
          </cell>
        </row>
        <row r="297">
          <cell r="B297" t="str">
            <v>INTEGRAL CONST. WATT. BALLAST C/W GLOBE GUARD &amp;</v>
          </cell>
          <cell r="C297">
            <v>0</v>
          </cell>
          <cell r="D297">
            <v>0</v>
          </cell>
          <cell r="E297">
            <v>0</v>
          </cell>
          <cell r="F297">
            <v>0</v>
          </cell>
          <cell r="G297">
            <v>0</v>
          </cell>
          <cell r="H297">
            <v>0</v>
          </cell>
          <cell r="I297">
            <v>7</v>
          </cell>
          <cell r="J297">
            <v>0</v>
          </cell>
          <cell r="K297">
            <v>0</v>
          </cell>
          <cell r="L297">
            <v>0</v>
          </cell>
          <cell r="M297">
            <v>0</v>
          </cell>
          <cell r="N297">
            <v>0</v>
          </cell>
          <cell r="O297">
            <v>0</v>
          </cell>
          <cell r="P297">
            <v>0</v>
          </cell>
        </row>
        <row r="298">
          <cell r="B298" t="str">
            <v xml:space="preserve">DOME REFL. 1-1/2 IN HUB 175W 240V CLASS 1, DIV 2 </v>
          </cell>
          <cell r="C298">
            <v>0</v>
          </cell>
          <cell r="D298">
            <v>0</v>
          </cell>
          <cell r="E298">
            <v>0</v>
          </cell>
          <cell r="F298">
            <v>0</v>
          </cell>
          <cell r="G298">
            <v>0</v>
          </cell>
          <cell r="H298">
            <v>0</v>
          </cell>
          <cell r="I298">
            <v>0</v>
          </cell>
          <cell r="J298">
            <v>0</v>
          </cell>
          <cell r="K298">
            <v>0</v>
          </cell>
          <cell r="L298">
            <v>0</v>
          </cell>
          <cell r="M298">
            <v>0</v>
          </cell>
          <cell r="N298">
            <v>0</v>
          </cell>
          <cell r="O298">
            <v>0</v>
          </cell>
          <cell r="P298">
            <v>0</v>
          </cell>
        </row>
        <row r="299">
          <cell r="B299" t="str">
            <v>GROUP D</v>
          </cell>
          <cell r="C299">
            <v>0</v>
          </cell>
          <cell r="D299">
            <v>0</v>
          </cell>
          <cell r="E299">
            <v>0</v>
          </cell>
          <cell r="F299">
            <v>0</v>
          </cell>
          <cell r="G299">
            <v>0</v>
          </cell>
          <cell r="H299">
            <v>0</v>
          </cell>
          <cell r="I299">
            <v>0</v>
          </cell>
          <cell r="J299">
            <v>0</v>
          </cell>
          <cell r="K299">
            <v>0</v>
          </cell>
          <cell r="L299">
            <v>0</v>
          </cell>
          <cell r="M299">
            <v>0</v>
          </cell>
          <cell r="N299">
            <v>0</v>
          </cell>
          <cell r="O299">
            <v>0</v>
          </cell>
          <cell r="P299">
            <v>0</v>
          </cell>
        </row>
        <row r="300">
          <cell r="A300">
            <v>15</v>
          </cell>
          <cell r="B300" t="str">
            <v>MER. VAP. LTG. FIX. VAPOR-TIGHT PENDANT MTG.</v>
          </cell>
          <cell r="C300">
            <v>52</v>
          </cell>
          <cell r="D300" t="str">
            <v>SET</v>
          </cell>
          <cell r="E300">
            <v>5600</v>
          </cell>
          <cell r="F300">
            <v>291200</v>
          </cell>
          <cell r="G300">
            <v>0</v>
          </cell>
          <cell r="H300">
            <v>0</v>
          </cell>
          <cell r="I300">
            <v>7</v>
          </cell>
          <cell r="J300">
            <v>364</v>
          </cell>
          <cell r="K300">
            <v>5600</v>
          </cell>
          <cell r="L300">
            <v>291200</v>
          </cell>
          <cell r="M300">
            <v>0</v>
          </cell>
          <cell r="N300">
            <v>0</v>
          </cell>
          <cell r="O300">
            <v>1960</v>
          </cell>
          <cell r="P300">
            <v>101920</v>
          </cell>
        </row>
        <row r="301">
          <cell r="A301">
            <v>19</v>
          </cell>
          <cell r="B301" t="str">
            <v xml:space="preserve">INTEGRAL CONST. WATT. BALLAST C/W GUARD AND </v>
          </cell>
          <cell r="C301">
            <v>0</v>
          </cell>
          <cell r="D301">
            <v>0</v>
          </cell>
          <cell r="E301">
            <v>0</v>
          </cell>
          <cell r="F301">
            <v>0</v>
          </cell>
          <cell r="G301">
            <v>0</v>
          </cell>
          <cell r="H301">
            <v>0</v>
          </cell>
          <cell r="I301">
            <v>0</v>
          </cell>
          <cell r="J301">
            <v>0</v>
          </cell>
          <cell r="K301">
            <v>0</v>
          </cell>
          <cell r="L301">
            <v>0</v>
          </cell>
          <cell r="M301">
            <v>0</v>
          </cell>
          <cell r="N301">
            <v>0</v>
          </cell>
          <cell r="O301">
            <v>0</v>
          </cell>
          <cell r="P301">
            <v>0</v>
          </cell>
        </row>
        <row r="302">
          <cell r="B302" t="str">
            <v>DOME REFL. 3/4" HUB 175W 240V CLASS 1 DIV.2 GROUP D</v>
          </cell>
          <cell r="C302">
            <v>0</v>
          </cell>
          <cell r="D302">
            <v>0</v>
          </cell>
          <cell r="E302">
            <v>0</v>
          </cell>
          <cell r="F302">
            <v>0</v>
          </cell>
          <cell r="G302">
            <v>0</v>
          </cell>
          <cell r="H302">
            <v>0</v>
          </cell>
          <cell r="I302">
            <v>0</v>
          </cell>
          <cell r="J302">
            <v>0</v>
          </cell>
          <cell r="K302">
            <v>0</v>
          </cell>
          <cell r="L302">
            <v>0</v>
          </cell>
          <cell r="M302">
            <v>0</v>
          </cell>
          <cell r="N302">
            <v>0</v>
          </cell>
          <cell r="O302">
            <v>0</v>
          </cell>
          <cell r="P302">
            <v>0</v>
          </cell>
        </row>
        <row r="303">
          <cell r="A303">
            <v>16</v>
          </cell>
          <cell r="B303" t="str">
            <v xml:space="preserve"> FLOOD FLOODING MER. VAP. 250W WEATHER-PROOF</v>
          </cell>
          <cell r="C303">
            <v>45</v>
          </cell>
          <cell r="D303" t="str">
            <v>SET</v>
          </cell>
          <cell r="E303">
            <v>1900</v>
          </cell>
          <cell r="F303">
            <v>85500</v>
          </cell>
          <cell r="G303">
            <v>0</v>
          </cell>
          <cell r="H303">
            <v>0</v>
          </cell>
          <cell r="I303">
            <v>7</v>
          </cell>
          <cell r="J303">
            <v>315</v>
          </cell>
          <cell r="K303">
            <v>1900</v>
          </cell>
          <cell r="L303">
            <v>85500</v>
          </cell>
          <cell r="M303">
            <v>0</v>
          </cell>
          <cell r="N303">
            <v>0</v>
          </cell>
          <cell r="O303">
            <v>1960</v>
          </cell>
          <cell r="P303">
            <v>88200</v>
          </cell>
        </row>
        <row r="304">
          <cell r="A304">
            <v>17</v>
          </cell>
          <cell r="B304" t="str">
            <v xml:space="preserve">MER. VAP. STREET LTG FIX. 250W 240V </v>
          </cell>
          <cell r="C304">
            <v>209</v>
          </cell>
          <cell r="D304" t="str">
            <v>SET</v>
          </cell>
          <cell r="E304">
            <v>1650</v>
          </cell>
          <cell r="F304">
            <v>344850</v>
          </cell>
          <cell r="G304">
            <v>0</v>
          </cell>
          <cell r="H304">
            <v>0</v>
          </cell>
          <cell r="I304">
            <v>2</v>
          </cell>
          <cell r="J304">
            <v>418</v>
          </cell>
          <cell r="K304">
            <v>1650</v>
          </cell>
          <cell r="L304">
            <v>344850</v>
          </cell>
          <cell r="M304">
            <v>0</v>
          </cell>
          <cell r="N304">
            <v>0</v>
          </cell>
          <cell r="O304">
            <v>560</v>
          </cell>
          <cell r="P304">
            <v>117040</v>
          </cell>
        </row>
        <row r="305">
          <cell r="A305">
            <v>18</v>
          </cell>
          <cell r="B305" t="str">
            <v>STREET LIGHT PLOE 7M SINGLE ARM WITH FOUNDATION</v>
          </cell>
          <cell r="C305">
            <v>95</v>
          </cell>
          <cell r="D305" t="str">
            <v>SET</v>
          </cell>
          <cell r="E305">
            <v>11600</v>
          </cell>
          <cell r="F305">
            <v>1102000</v>
          </cell>
          <cell r="G305">
            <v>0</v>
          </cell>
          <cell r="H305">
            <v>0</v>
          </cell>
          <cell r="I305">
            <v>9</v>
          </cell>
          <cell r="J305">
            <v>855</v>
          </cell>
          <cell r="K305">
            <v>11600</v>
          </cell>
          <cell r="L305">
            <v>1102000</v>
          </cell>
          <cell r="M305">
            <v>0</v>
          </cell>
          <cell r="N305">
            <v>0</v>
          </cell>
          <cell r="O305">
            <v>2520</v>
          </cell>
          <cell r="P305">
            <v>239400</v>
          </cell>
        </row>
        <row r="306">
          <cell r="A306">
            <v>19</v>
          </cell>
          <cell r="B306" t="str">
            <v>STREET LIGHT PLOE 7M TWINS ARMS WITH FOUNDATION</v>
          </cell>
          <cell r="C306">
            <v>57</v>
          </cell>
          <cell r="D306" t="str">
            <v>SET</v>
          </cell>
          <cell r="E306">
            <v>13300</v>
          </cell>
          <cell r="F306">
            <v>758100</v>
          </cell>
          <cell r="G306">
            <v>0</v>
          </cell>
          <cell r="H306">
            <v>0</v>
          </cell>
          <cell r="I306">
            <v>10</v>
          </cell>
          <cell r="J306">
            <v>570</v>
          </cell>
          <cell r="K306">
            <v>13300</v>
          </cell>
          <cell r="L306">
            <v>758100</v>
          </cell>
          <cell r="M306">
            <v>0</v>
          </cell>
          <cell r="N306">
            <v>0</v>
          </cell>
          <cell r="O306">
            <v>2800</v>
          </cell>
          <cell r="P306">
            <v>159600</v>
          </cell>
        </row>
        <row r="307">
          <cell r="A307">
            <v>20</v>
          </cell>
          <cell r="B307" t="str">
            <v xml:space="preserve"> PHOTOELECTRIC CONTROL UNIT, 240V 15A, </v>
          </cell>
          <cell r="C307">
            <v>1</v>
          </cell>
          <cell r="D307" t="str">
            <v>PCS</v>
          </cell>
          <cell r="E307">
            <v>6000</v>
          </cell>
          <cell r="F307">
            <v>6000</v>
          </cell>
          <cell r="G307">
            <v>0</v>
          </cell>
          <cell r="H307">
            <v>0</v>
          </cell>
          <cell r="I307">
            <v>4</v>
          </cell>
          <cell r="J307">
            <v>4</v>
          </cell>
          <cell r="K307">
            <v>6000</v>
          </cell>
          <cell r="L307">
            <v>6000</v>
          </cell>
          <cell r="M307">
            <v>0</v>
          </cell>
          <cell r="N307">
            <v>0</v>
          </cell>
          <cell r="O307">
            <v>1120</v>
          </cell>
          <cell r="P307">
            <v>1120</v>
          </cell>
        </row>
        <row r="308">
          <cell r="A308">
            <v>21</v>
          </cell>
          <cell r="B308" t="str">
            <v>FLUORESCENT LTG. FIX. WITH BATTERY 2x40W 240V</v>
          </cell>
          <cell r="C308">
            <v>46</v>
          </cell>
          <cell r="D308" t="str">
            <v>SET</v>
          </cell>
          <cell r="E308">
            <v>27000</v>
          </cell>
          <cell r="F308">
            <v>1242000</v>
          </cell>
          <cell r="G308">
            <v>0</v>
          </cell>
          <cell r="H308">
            <v>0</v>
          </cell>
          <cell r="I308">
            <v>6</v>
          </cell>
          <cell r="J308">
            <v>276</v>
          </cell>
          <cell r="K308">
            <v>27000</v>
          </cell>
          <cell r="L308">
            <v>1242000</v>
          </cell>
          <cell r="M308">
            <v>0</v>
          </cell>
          <cell r="N308">
            <v>0</v>
          </cell>
          <cell r="O308">
            <v>1680</v>
          </cell>
          <cell r="P308">
            <v>77280</v>
          </cell>
        </row>
        <row r="309">
          <cell r="B309" t="str">
            <v>FOR CLASS 1, DIV.2 GROUP D</v>
          </cell>
          <cell r="C309">
            <v>0</v>
          </cell>
          <cell r="D309">
            <v>0</v>
          </cell>
          <cell r="E309">
            <v>0</v>
          </cell>
          <cell r="F309">
            <v>0</v>
          </cell>
          <cell r="G309">
            <v>0</v>
          </cell>
          <cell r="H309">
            <v>0</v>
          </cell>
          <cell r="I309">
            <v>0</v>
          </cell>
          <cell r="J309">
            <v>0</v>
          </cell>
          <cell r="K309">
            <v>0</v>
          </cell>
          <cell r="L309">
            <v>0</v>
          </cell>
          <cell r="M309">
            <v>0</v>
          </cell>
          <cell r="N309">
            <v>0</v>
          </cell>
          <cell r="O309">
            <v>0</v>
          </cell>
          <cell r="P309">
            <v>0</v>
          </cell>
        </row>
        <row r="310">
          <cell r="A310">
            <v>22</v>
          </cell>
          <cell r="B310" t="str">
            <v xml:space="preserve"> OBSTRUCTION RED BEACON 120/240V, 3W FEED,</v>
          </cell>
          <cell r="C310">
            <v>2</v>
          </cell>
          <cell r="D310" t="str">
            <v>SET</v>
          </cell>
          <cell r="E310">
            <v>48600</v>
          </cell>
          <cell r="F310">
            <v>97200</v>
          </cell>
          <cell r="G310">
            <v>0</v>
          </cell>
          <cell r="H310">
            <v>0</v>
          </cell>
          <cell r="I310">
            <v>40</v>
          </cell>
          <cell r="J310">
            <v>80</v>
          </cell>
          <cell r="K310">
            <v>48600</v>
          </cell>
          <cell r="L310">
            <v>97200</v>
          </cell>
          <cell r="M310">
            <v>0</v>
          </cell>
          <cell r="N310">
            <v>0</v>
          </cell>
          <cell r="O310">
            <v>11200</v>
          </cell>
          <cell r="P310">
            <v>22400</v>
          </cell>
        </row>
        <row r="311">
          <cell r="B311" t="str">
            <v xml:space="preserve"> 620W x 2 FOR CLASS 1, DIV.2 GROUP D</v>
          </cell>
          <cell r="C311">
            <v>0</v>
          </cell>
          <cell r="D311">
            <v>0</v>
          </cell>
          <cell r="E311">
            <v>0</v>
          </cell>
          <cell r="F311">
            <v>0</v>
          </cell>
          <cell r="G311">
            <v>0</v>
          </cell>
          <cell r="H311">
            <v>0</v>
          </cell>
          <cell r="I311">
            <v>0</v>
          </cell>
          <cell r="J311">
            <v>0</v>
          </cell>
          <cell r="K311">
            <v>0</v>
          </cell>
          <cell r="L311">
            <v>0</v>
          </cell>
          <cell r="M311">
            <v>0</v>
          </cell>
          <cell r="N311">
            <v>0</v>
          </cell>
          <cell r="O311">
            <v>0</v>
          </cell>
          <cell r="P311">
            <v>0</v>
          </cell>
        </row>
        <row r="312">
          <cell r="A312">
            <v>23</v>
          </cell>
          <cell r="B312" t="str">
            <v xml:space="preserve"> OBSTRUCTION MARKER LIGHT, SINGLE FIXTURE</v>
          </cell>
          <cell r="C312">
            <v>3</v>
          </cell>
          <cell r="D312" t="str">
            <v>SET</v>
          </cell>
          <cell r="E312">
            <v>23000</v>
          </cell>
          <cell r="F312">
            <v>69000</v>
          </cell>
          <cell r="G312">
            <v>0</v>
          </cell>
          <cell r="H312">
            <v>0</v>
          </cell>
          <cell r="I312">
            <v>15</v>
          </cell>
          <cell r="J312">
            <v>45</v>
          </cell>
          <cell r="K312">
            <v>23000</v>
          </cell>
          <cell r="L312">
            <v>69000</v>
          </cell>
          <cell r="M312">
            <v>0</v>
          </cell>
          <cell r="N312">
            <v>0</v>
          </cell>
          <cell r="O312">
            <v>4200</v>
          </cell>
          <cell r="P312">
            <v>12600</v>
          </cell>
        </row>
        <row r="313">
          <cell r="B313" t="str">
            <v xml:space="preserve"> C/W INSIDE LAMP,120V 116W,FOR CLASS 1, DIV. 2 </v>
          </cell>
          <cell r="C313">
            <v>0</v>
          </cell>
          <cell r="D313">
            <v>0</v>
          </cell>
          <cell r="E313">
            <v>0</v>
          </cell>
          <cell r="F313">
            <v>0</v>
          </cell>
          <cell r="G313">
            <v>0</v>
          </cell>
          <cell r="H313">
            <v>0</v>
          </cell>
          <cell r="I313">
            <v>0</v>
          </cell>
          <cell r="J313">
            <v>0</v>
          </cell>
          <cell r="K313">
            <v>0</v>
          </cell>
          <cell r="L313">
            <v>0</v>
          </cell>
          <cell r="M313">
            <v>0</v>
          </cell>
          <cell r="N313">
            <v>0</v>
          </cell>
          <cell r="O313">
            <v>0</v>
          </cell>
          <cell r="P313">
            <v>0</v>
          </cell>
        </row>
        <row r="314">
          <cell r="B314" t="str">
            <v>GROUP D</v>
          </cell>
          <cell r="C314">
            <v>0</v>
          </cell>
          <cell r="D314">
            <v>0</v>
          </cell>
          <cell r="E314">
            <v>0</v>
          </cell>
          <cell r="F314">
            <v>0</v>
          </cell>
          <cell r="G314">
            <v>0</v>
          </cell>
          <cell r="H314">
            <v>0</v>
          </cell>
          <cell r="I314">
            <v>0</v>
          </cell>
          <cell r="J314">
            <v>0</v>
          </cell>
          <cell r="K314">
            <v>0</v>
          </cell>
          <cell r="L314">
            <v>0</v>
          </cell>
          <cell r="M314">
            <v>0</v>
          </cell>
          <cell r="N314">
            <v>0</v>
          </cell>
          <cell r="O314">
            <v>0</v>
          </cell>
          <cell r="P314">
            <v>0</v>
          </cell>
        </row>
        <row r="315">
          <cell r="A315">
            <v>24</v>
          </cell>
          <cell r="B315" t="str">
            <v xml:space="preserve"> FLASHER UNIT, CAST AL. HOUSING 3 CKT</v>
          </cell>
          <cell r="C315">
            <v>1</v>
          </cell>
          <cell r="D315" t="str">
            <v>SET</v>
          </cell>
          <cell r="E315">
            <v>28800</v>
          </cell>
          <cell r="F315">
            <v>28800</v>
          </cell>
          <cell r="G315">
            <v>0</v>
          </cell>
          <cell r="H315">
            <v>0</v>
          </cell>
          <cell r="I315">
            <v>4</v>
          </cell>
          <cell r="J315">
            <v>4</v>
          </cell>
          <cell r="K315">
            <v>28800</v>
          </cell>
          <cell r="L315">
            <v>28800</v>
          </cell>
          <cell r="M315">
            <v>0</v>
          </cell>
          <cell r="N315">
            <v>0</v>
          </cell>
          <cell r="O315">
            <v>1120</v>
          </cell>
          <cell r="P315">
            <v>1120</v>
          </cell>
        </row>
        <row r="316">
          <cell r="B316" t="str">
            <v xml:space="preserve"> SIMULTANEOUS FLASH, 115/240V 3 WIRE, 25A</v>
          </cell>
          <cell r="C316">
            <v>0</v>
          </cell>
          <cell r="D316">
            <v>0</v>
          </cell>
          <cell r="E316">
            <v>0</v>
          </cell>
          <cell r="F316">
            <v>0</v>
          </cell>
          <cell r="G316">
            <v>0</v>
          </cell>
          <cell r="H316">
            <v>0</v>
          </cell>
          <cell r="I316">
            <v>0</v>
          </cell>
          <cell r="J316">
            <v>0</v>
          </cell>
          <cell r="K316">
            <v>0</v>
          </cell>
          <cell r="L316">
            <v>0</v>
          </cell>
          <cell r="M316">
            <v>0</v>
          </cell>
          <cell r="N316">
            <v>0</v>
          </cell>
          <cell r="O316">
            <v>0</v>
          </cell>
          <cell r="P316">
            <v>0</v>
          </cell>
        </row>
        <row r="317">
          <cell r="B317" t="str">
            <v>FOR CLASS 1, DIV.2 GROUP D</v>
          </cell>
          <cell r="C317">
            <v>0</v>
          </cell>
          <cell r="D317">
            <v>0</v>
          </cell>
          <cell r="E317">
            <v>0</v>
          </cell>
          <cell r="F317">
            <v>0</v>
          </cell>
          <cell r="G317">
            <v>0</v>
          </cell>
          <cell r="H317">
            <v>0</v>
          </cell>
          <cell r="I317">
            <v>0</v>
          </cell>
          <cell r="J317">
            <v>0</v>
          </cell>
          <cell r="K317">
            <v>0</v>
          </cell>
          <cell r="L317">
            <v>0</v>
          </cell>
          <cell r="M317">
            <v>0</v>
          </cell>
          <cell r="N317">
            <v>0</v>
          </cell>
          <cell r="O317">
            <v>0</v>
          </cell>
          <cell r="P317">
            <v>0</v>
          </cell>
        </row>
        <row r="318">
          <cell r="A318">
            <v>25</v>
          </cell>
          <cell r="B318" t="str">
            <v xml:space="preserve"> PHOTOELECTRIC CONTROL UNIT, 120V 15A, </v>
          </cell>
          <cell r="C318">
            <v>1</v>
          </cell>
          <cell r="D318" t="str">
            <v>SET</v>
          </cell>
          <cell r="E318">
            <v>28800</v>
          </cell>
          <cell r="F318">
            <v>28800</v>
          </cell>
          <cell r="G318">
            <v>0</v>
          </cell>
          <cell r="H318">
            <v>0</v>
          </cell>
          <cell r="I318">
            <v>6</v>
          </cell>
          <cell r="J318">
            <v>6</v>
          </cell>
          <cell r="K318">
            <v>28800</v>
          </cell>
          <cell r="L318">
            <v>28800</v>
          </cell>
          <cell r="M318">
            <v>0</v>
          </cell>
          <cell r="N318">
            <v>0</v>
          </cell>
          <cell r="O318">
            <v>1680</v>
          </cell>
          <cell r="P318">
            <v>1680</v>
          </cell>
        </row>
        <row r="319">
          <cell r="B319" t="str">
            <v>FOR CLASS 1, DIV.2 GROUP D</v>
          </cell>
          <cell r="C319">
            <v>0</v>
          </cell>
          <cell r="D319">
            <v>0</v>
          </cell>
          <cell r="E319">
            <v>0</v>
          </cell>
          <cell r="F319">
            <v>0</v>
          </cell>
          <cell r="G319">
            <v>0</v>
          </cell>
          <cell r="H319">
            <v>0</v>
          </cell>
          <cell r="I319">
            <v>0</v>
          </cell>
          <cell r="J319">
            <v>0</v>
          </cell>
          <cell r="K319">
            <v>0</v>
          </cell>
          <cell r="L319">
            <v>0</v>
          </cell>
          <cell r="M319">
            <v>0</v>
          </cell>
          <cell r="N319">
            <v>0</v>
          </cell>
          <cell r="O319">
            <v>0</v>
          </cell>
          <cell r="P319">
            <v>0</v>
          </cell>
        </row>
        <row r="320">
          <cell r="A320">
            <v>26</v>
          </cell>
          <cell r="B320" t="str">
            <v xml:space="preserve"> AIRCRAFT WARNING LIGHTING POWER PANEL,</v>
          </cell>
          <cell r="C320">
            <v>1</v>
          </cell>
          <cell r="D320" t="str">
            <v>SET</v>
          </cell>
          <cell r="E320">
            <v>60000</v>
          </cell>
          <cell r="F320">
            <v>60000</v>
          </cell>
          <cell r="G320">
            <v>0</v>
          </cell>
          <cell r="H320">
            <v>0</v>
          </cell>
          <cell r="I320">
            <v>4</v>
          </cell>
          <cell r="J320">
            <v>4</v>
          </cell>
          <cell r="K320">
            <v>60000</v>
          </cell>
          <cell r="L320">
            <v>60000</v>
          </cell>
          <cell r="M320">
            <v>0</v>
          </cell>
          <cell r="N320">
            <v>0</v>
          </cell>
          <cell r="O320">
            <v>1120</v>
          </cell>
          <cell r="P320">
            <v>1120</v>
          </cell>
        </row>
        <row r="321">
          <cell r="B321" t="str">
            <v xml:space="preserve"> OUTDOOR TYPE, 400L x 200W x 200H, 1PH 3W</v>
          </cell>
          <cell r="C321">
            <v>0</v>
          </cell>
          <cell r="D321">
            <v>0</v>
          </cell>
          <cell r="E321">
            <v>0</v>
          </cell>
          <cell r="F321">
            <v>0</v>
          </cell>
          <cell r="G321">
            <v>0</v>
          </cell>
          <cell r="H321">
            <v>0</v>
          </cell>
          <cell r="I321">
            <v>0</v>
          </cell>
          <cell r="J321">
            <v>0</v>
          </cell>
          <cell r="K321">
            <v>0</v>
          </cell>
          <cell r="L321">
            <v>0</v>
          </cell>
          <cell r="M321">
            <v>0</v>
          </cell>
          <cell r="N321">
            <v>0</v>
          </cell>
          <cell r="O321">
            <v>0</v>
          </cell>
          <cell r="P321">
            <v>0</v>
          </cell>
        </row>
        <row r="322">
          <cell r="B322" t="str">
            <v xml:space="preserve"> 240V 30AT IC 10KA, STAINLESS STEEL</v>
          </cell>
          <cell r="C322">
            <v>0</v>
          </cell>
          <cell r="D322">
            <v>0</v>
          </cell>
          <cell r="E322">
            <v>0</v>
          </cell>
          <cell r="F322">
            <v>0</v>
          </cell>
          <cell r="G322">
            <v>0</v>
          </cell>
          <cell r="H322">
            <v>0</v>
          </cell>
          <cell r="I322">
            <v>0</v>
          </cell>
          <cell r="J322">
            <v>0</v>
          </cell>
          <cell r="K322">
            <v>0</v>
          </cell>
          <cell r="L322">
            <v>0</v>
          </cell>
          <cell r="M322">
            <v>0</v>
          </cell>
          <cell r="N322">
            <v>0</v>
          </cell>
          <cell r="O322">
            <v>0</v>
          </cell>
          <cell r="P322">
            <v>0</v>
          </cell>
        </row>
        <row r="323">
          <cell r="A323">
            <v>29</v>
          </cell>
          <cell r="B323" t="str">
            <v>FOR CLASS 1, DIV.2 GROUP D</v>
          </cell>
          <cell r="C323">
            <v>4440</v>
          </cell>
          <cell r="D323" t="str">
            <v>M</v>
          </cell>
          <cell r="E323">
            <v>33</v>
          </cell>
          <cell r="F323">
            <v>0</v>
          </cell>
          <cell r="G323">
            <v>0</v>
          </cell>
          <cell r="H323">
            <v>0</v>
          </cell>
          <cell r="I323">
            <v>0</v>
          </cell>
          <cell r="J323">
            <v>0</v>
          </cell>
          <cell r="K323">
            <v>0</v>
          </cell>
          <cell r="L323">
            <v>0</v>
          </cell>
          <cell r="M323">
            <v>0</v>
          </cell>
          <cell r="N323">
            <v>0</v>
          </cell>
          <cell r="O323">
            <v>0</v>
          </cell>
          <cell r="P323">
            <v>0</v>
          </cell>
        </row>
        <row r="324">
          <cell r="A324">
            <v>27</v>
          </cell>
          <cell r="B324" t="str">
            <v>RECEPTACLE, EXPLOSION-PROOF 20A-3P-2W</v>
          </cell>
          <cell r="C324">
            <v>8</v>
          </cell>
          <cell r="D324" t="str">
            <v>SET</v>
          </cell>
          <cell r="E324">
            <v>5400</v>
          </cell>
          <cell r="F324">
            <v>43200</v>
          </cell>
          <cell r="G324">
            <v>0</v>
          </cell>
          <cell r="H324">
            <v>0</v>
          </cell>
          <cell r="I324">
            <v>4</v>
          </cell>
          <cell r="J324">
            <v>32</v>
          </cell>
          <cell r="K324">
            <v>5400</v>
          </cell>
          <cell r="L324">
            <v>43200</v>
          </cell>
          <cell r="M324">
            <v>0</v>
          </cell>
          <cell r="N324">
            <v>0</v>
          </cell>
          <cell r="O324">
            <v>1120</v>
          </cell>
          <cell r="P324">
            <v>8960</v>
          </cell>
        </row>
        <row r="325">
          <cell r="B325" t="str">
            <v>240V, CLASS 1 DIV.2 GROUP D</v>
          </cell>
          <cell r="C325">
            <v>0</v>
          </cell>
          <cell r="D325">
            <v>0</v>
          </cell>
          <cell r="E325">
            <v>0</v>
          </cell>
          <cell r="F325">
            <v>0</v>
          </cell>
          <cell r="G325">
            <v>0</v>
          </cell>
          <cell r="H325">
            <v>0</v>
          </cell>
          <cell r="I325">
            <v>0</v>
          </cell>
          <cell r="J325">
            <v>0</v>
          </cell>
          <cell r="K325">
            <v>0</v>
          </cell>
          <cell r="L325">
            <v>0</v>
          </cell>
          <cell r="M325">
            <v>0</v>
          </cell>
          <cell r="N325">
            <v>0</v>
          </cell>
          <cell r="O325">
            <v>0</v>
          </cell>
          <cell r="P325">
            <v>0</v>
          </cell>
        </row>
        <row r="326">
          <cell r="A326">
            <v>28</v>
          </cell>
          <cell r="B326" t="str">
            <v>PLUG 20A-3P-2W EXPLOSION-PROOF</v>
          </cell>
          <cell r="C326">
            <v>4</v>
          </cell>
          <cell r="D326" t="str">
            <v>SET</v>
          </cell>
          <cell r="E326">
            <v>1400</v>
          </cell>
          <cell r="F326">
            <v>5600</v>
          </cell>
          <cell r="G326">
            <v>0</v>
          </cell>
          <cell r="H326">
            <v>0</v>
          </cell>
          <cell r="I326">
            <v>0</v>
          </cell>
          <cell r="J326">
            <v>0</v>
          </cell>
          <cell r="K326">
            <v>1400</v>
          </cell>
          <cell r="L326">
            <v>5600</v>
          </cell>
          <cell r="M326">
            <v>0</v>
          </cell>
          <cell r="N326">
            <v>0</v>
          </cell>
          <cell r="O326">
            <v>0</v>
          </cell>
          <cell r="P326">
            <v>0</v>
          </cell>
        </row>
        <row r="327">
          <cell r="A327">
            <v>29</v>
          </cell>
          <cell r="B327" t="str">
            <v>FIX. WIRE 1/C STRD. COPPER 600V 200 DEGREE 2.0sq.mm</v>
          </cell>
          <cell r="C327">
            <v>4440</v>
          </cell>
          <cell r="D327" t="str">
            <v>M</v>
          </cell>
          <cell r="E327">
            <v>33</v>
          </cell>
          <cell r="F327">
            <v>146520</v>
          </cell>
          <cell r="G327">
            <v>0</v>
          </cell>
          <cell r="H327">
            <v>0</v>
          </cell>
          <cell r="I327">
            <v>0.05</v>
          </cell>
          <cell r="J327">
            <v>222</v>
          </cell>
          <cell r="K327">
            <v>33</v>
          </cell>
          <cell r="L327">
            <v>146520</v>
          </cell>
          <cell r="M327">
            <v>0</v>
          </cell>
          <cell r="N327">
            <v>0</v>
          </cell>
          <cell r="O327">
            <v>14</v>
          </cell>
          <cell r="P327">
            <v>62160</v>
          </cell>
        </row>
        <row r="328">
          <cell r="A328">
            <v>30</v>
          </cell>
          <cell r="B328" t="str">
            <v>R.S.G CONDUIT W/COUPLING,  3/4"</v>
          </cell>
          <cell r="C328">
            <v>2180</v>
          </cell>
          <cell r="D328" t="str">
            <v>M</v>
          </cell>
          <cell r="E328">
            <v>32</v>
          </cell>
          <cell r="F328">
            <v>69760</v>
          </cell>
          <cell r="G328">
            <v>0</v>
          </cell>
          <cell r="H328">
            <v>0</v>
          </cell>
          <cell r="I328">
            <v>0.47</v>
          </cell>
          <cell r="J328">
            <v>1025</v>
          </cell>
          <cell r="K328">
            <v>32</v>
          </cell>
          <cell r="L328">
            <v>69760</v>
          </cell>
          <cell r="M328">
            <v>0</v>
          </cell>
          <cell r="N328">
            <v>0</v>
          </cell>
          <cell r="O328">
            <v>132</v>
          </cell>
          <cell r="P328">
            <v>287760</v>
          </cell>
        </row>
        <row r="329">
          <cell r="A329">
            <v>31</v>
          </cell>
          <cell r="B329" t="str">
            <v>R.S.G CONDUIT W/COUPLING 1"</v>
          </cell>
          <cell r="C329">
            <v>100</v>
          </cell>
          <cell r="D329" t="str">
            <v>M</v>
          </cell>
          <cell r="E329">
            <v>49</v>
          </cell>
          <cell r="F329">
            <v>4900</v>
          </cell>
          <cell r="G329">
            <v>0</v>
          </cell>
          <cell r="H329">
            <v>0</v>
          </cell>
          <cell r="I329">
            <v>0.54</v>
          </cell>
          <cell r="J329">
            <v>54</v>
          </cell>
          <cell r="K329">
            <v>49</v>
          </cell>
          <cell r="L329">
            <v>4900</v>
          </cell>
          <cell r="M329">
            <v>0</v>
          </cell>
          <cell r="N329">
            <v>0</v>
          </cell>
          <cell r="O329">
            <v>151</v>
          </cell>
          <cell r="P329">
            <v>15100</v>
          </cell>
        </row>
        <row r="330">
          <cell r="A330">
            <v>32</v>
          </cell>
          <cell r="B330" t="str">
            <v>R.S.G CONDUIT W/COUPLING 1-1/2"</v>
          </cell>
          <cell r="C330">
            <v>600</v>
          </cell>
          <cell r="D330" t="str">
            <v>M</v>
          </cell>
          <cell r="E330">
            <v>78</v>
          </cell>
          <cell r="F330">
            <v>46800</v>
          </cell>
          <cell r="G330">
            <v>0</v>
          </cell>
          <cell r="H330">
            <v>0</v>
          </cell>
          <cell r="I330">
            <v>0.76</v>
          </cell>
          <cell r="J330">
            <v>456</v>
          </cell>
          <cell r="K330">
            <v>78</v>
          </cell>
          <cell r="L330">
            <v>46800</v>
          </cell>
          <cell r="M330">
            <v>0</v>
          </cell>
          <cell r="N330">
            <v>0</v>
          </cell>
          <cell r="O330">
            <v>213</v>
          </cell>
          <cell r="P330">
            <v>127800</v>
          </cell>
        </row>
        <row r="331">
          <cell r="A331">
            <v>33</v>
          </cell>
          <cell r="B331" t="str">
            <v>PVC CONDUIT 1-1/2"</v>
          </cell>
          <cell r="C331">
            <v>350</v>
          </cell>
          <cell r="D331" t="str">
            <v>M</v>
          </cell>
          <cell r="E331">
            <v>26</v>
          </cell>
          <cell r="F331">
            <v>9100</v>
          </cell>
          <cell r="G331">
            <v>0</v>
          </cell>
          <cell r="H331">
            <v>0</v>
          </cell>
          <cell r="I331">
            <v>0.26</v>
          </cell>
          <cell r="J331">
            <v>91</v>
          </cell>
          <cell r="K331">
            <v>26</v>
          </cell>
          <cell r="L331">
            <v>9100</v>
          </cell>
          <cell r="M331">
            <v>0</v>
          </cell>
          <cell r="N331">
            <v>0</v>
          </cell>
          <cell r="O331">
            <v>73</v>
          </cell>
          <cell r="P331">
            <v>25550</v>
          </cell>
        </row>
        <row r="332">
          <cell r="A332">
            <v>34</v>
          </cell>
          <cell r="B332" t="str">
            <v>PVC CONDUIT ,  2"</v>
          </cell>
          <cell r="C332">
            <v>10615</v>
          </cell>
          <cell r="D332" t="str">
            <v>M</v>
          </cell>
          <cell r="E332">
            <v>38</v>
          </cell>
          <cell r="F332">
            <v>403370</v>
          </cell>
          <cell r="G332">
            <v>0</v>
          </cell>
          <cell r="H332">
            <v>0</v>
          </cell>
          <cell r="I332">
            <v>0.3</v>
          </cell>
          <cell r="J332">
            <v>3185</v>
          </cell>
          <cell r="K332">
            <v>38</v>
          </cell>
          <cell r="L332">
            <v>403370</v>
          </cell>
          <cell r="M332">
            <v>0</v>
          </cell>
          <cell r="N332">
            <v>0</v>
          </cell>
          <cell r="O332">
            <v>84</v>
          </cell>
          <cell r="P332">
            <v>891660</v>
          </cell>
        </row>
        <row r="333">
          <cell r="A333">
            <v>35</v>
          </cell>
          <cell r="B333" t="str">
            <v>CONDUIT FITTINGS &amp; ACCESSORIES</v>
          </cell>
          <cell r="C333">
            <v>1</v>
          </cell>
          <cell r="D333" t="str">
            <v>LOT</v>
          </cell>
          <cell r="E333">
            <v>242920</v>
          </cell>
          <cell r="F333">
            <v>242920</v>
          </cell>
          <cell r="G333">
            <v>0</v>
          </cell>
          <cell r="H333">
            <v>0</v>
          </cell>
          <cell r="I333">
            <v>460.5</v>
          </cell>
          <cell r="J333">
            <v>461</v>
          </cell>
          <cell r="K333">
            <v>242920</v>
          </cell>
          <cell r="L333">
            <v>242920</v>
          </cell>
          <cell r="M333">
            <v>0</v>
          </cell>
          <cell r="N333">
            <v>0</v>
          </cell>
          <cell r="O333">
            <v>128940</v>
          </cell>
          <cell r="P333">
            <v>128940</v>
          </cell>
        </row>
        <row r="334">
          <cell r="A334">
            <v>36</v>
          </cell>
          <cell r="B334" t="str">
            <v>600V PVC WIRE 3.5 sq.mm</v>
          </cell>
          <cell r="C334">
            <v>3500</v>
          </cell>
          <cell r="D334" t="str">
            <v>M</v>
          </cell>
          <cell r="E334">
            <v>3</v>
          </cell>
          <cell r="F334">
            <v>10500</v>
          </cell>
          <cell r="G334">
            <v>0</v>
          </cell>
          <cell r="H334">
            <v>0</v>
          </cell>
          <cell r="I334">
            <v>4.1000000000000002E-2</v>
          </cell>
          <cell r="J334">
            <v>144</v>
          </cell>
          <cell r="K334">
            <v>3</v>
          </cell>
          <cell r="L334">
            <v>10500</v>
          </cell>
          <cell r="M334">
            <v>0</v>
          </cell>
          <cell r="N334">
            <v>0</v>
          </cell>
          <cell r="O334">
            <v>11</v>
          </cell>
          <cell r="P334">
            <v>38500</v>
          </cell>
        </row>
        <row r="335">
          <cell r="A335">
            <v>37</v>
          </cell>
          <cell r="B335" t="str">
            <v>600V PVC WIRE 5.5sq.mm</v>
          </cell>
          <cell r="C335">
            <v>3240</v>
          </cell>
          <cell r="D335" t="str">
            <v>M</v>
          </cell>
          <cell r="E335">
            <v>4</v>
          </cell>
          <cell r="F335">
            <v>12960</v>
          </cell>
          <cell r="G335">
            <v>0</v>
          </cell>
          <cell r="H335">
            <v>0</v>
          </cell>
          <cell r="I335">
            <v>5.1999999999999998E-2</v>
          </cell>
          <cell r="J335">
            <v>168</v>
          </cell>
          <cell r="K335">
            <v>4</v>
          </cell>
          <cell r="L335">
            <v>12960</v>
          </cell>
          <cell r="M335">
            <v>0</v>
          </cell>
          <cell r="N335">
            <v>0</v>
          </cell>
          <cell r="O335">
            <v>15</v>
          </cell>
          <cell r="P335">
            <v>48600</v>
          </cell>
        </row>
        <row r="336">
          <cell r="A336">
            <v>38</v>
          </cell>
          <cell r="B336" t="str">
            <v>600V XLPE 5/C-38sq.mm</v>
          </cell>
          <cell r="C336">
            <v>10615</v>
          </cell>
          <cell r="D336" t="str">
            <v>M</v>
          </cell>
          <cell r="E336">
            <v>200</v>
          </cell>
          <cell r="F336">
            <v>2123000</v>
          </cell>
          <cell r="G336">
            <v>0</v>
          </cell>
          <cell r="H336">
            <v>0</v>
          </cell>
          <cell r="I336">
            <v>0.31</v>
          </cell>
          <cell r="J336">
            <v>3291</v>
          </cell>
          <cell r="K336">
            <v>200</v>
          </cell>
          <cell r="L336">
            <v>2123000</v>
          </cell>
          <cell r="M336">
            <v>0</v>
          </cell>
          <cell r="N336">
            <v>0</v>
          </cell>
          <cell r="O336">
            <v>87</v>
          </cell>
          <cell r="P336">
            <v>923505</v>
          </cell>
        </row>
        <row r="337">
          <cell r="A337">
            <v>39</v>
          </cell>
          <cell r="B337" t="str">
            <v>600V XLPE 4/C 14 sq.mm</v>
          </cell>
          <cell r="C337">
            <v>500</v>
          </cell>
          <cell r="D337" t="str">
            <v>M</v>
          </cell>
          <cell r="E337">
            <v>61</v>
          </cell>
          <cell r="F337">
            <v>30500</v>
          </cell>
          <cell r="G337">
            <v>0</v>
          </cell>
          <cell r="H337">
            <v>0</v>
          </cell>
          <cell r="I337">
            <v>0.17799999999999999</v>
          </cell>
          <cell r="J337">
            <v>89</v>
          </cell>
          <cell r="K337">
            <v>61</v>
          </cell>
          <cell r="L337">
            <v>30500</v>
          </cell>
          <cell r="M337">
            <v>0</v>
          </cell>
          <cell r="N337">
            <v>0</v>
          </cell>
          <cell r="O337">
            <v>50</v>
          </cell>
          <cell r="P337">
            <v>25000</v>
          </cell>
        </row>
        <row r="338">
          <cell r="A338">
            <v>40</v>
          </cell>
          <cell r="B338" t="str">
            <v>HOT DIPPED GALVALNIZED STEEL U-CHANNEL 41x41x2.0t</v>
          </cell>
          <cell r="C338">
            <v>350</v>
          </cell>
          <cell r="D338" t="str">
            <v>M</v>
          </cell>
          <cell r="E338">
            <v>82</v>
          </cell>
          <cell r="F338">
            <v>28700</v>
          </cell>
          <cell r="G338">
            <v>0</v>
          </cell>
          <cell r="H338">
            <v>0</v>
          </cell>
          <cell r="I338">
            <v>0.40699999999999997</v>
          </cell>
          <cell r="J338">
            <v>142</v>
          </cell>
          <cell r="K338">
            <v>82</v>
          </cell>
          <cell r="L338">
            <v>28700</v>
          </cell>
          <cell r="M338">
            <v>0</v>
          </cell>
          <cell r="N338">
            <v>0</v>
          </cell>
          <cell r="O338">
            <v>114</v>
          </cell>
          <cell r="P338">
            <v>39900</v>
          </cell>
        </row>
        <row r="339">
          <cell r="A339">
            <v>41</v>
          </cell>
          <cell r="B339" t="str">
            <v>EXCAVATION</v>
          </cell>
          <cell r="C339">
            <v>1910</v>
          </cell>
          <cell r="D339" t="str">
            <v>M3</v>
          </cell>
          <cell r="E339" t="str">
            <v>M+L</v>
          </cell>
          <cell r="F339" t="str">
            <v>M+L</v>
          </cell>
          <cell r="G339">
            <v>0</v>
          </cell>
          <cell r="H339">
            <v>0</v>
          </cell>
          <cell r="I339">
            <v>0.2</v>
          </cell>
          <cell r="J339">
            <v>0</v>
          </cell>
          <cell r="K339" t="str">
            <v>M+L</v>
          </cell>
          <cell r="L339" t="str">
            <v>M+L</v>
          </cell>
          <cell r="M339">
            <v>0</v>
          </cell>
          <cell r="N339">
            <v>0</v>
          </cell>
          <cell r="O339">
            <v>60</v>
          </cell>
          <cell r="P339">
            <v>114600</v>
          </cell>
        </row>
        <row r="340">
          <cell r="A340">
            <v>42</v>
          </cell>
          <cell r="B340" t="str">
            <v>BACKFILL</v>
          </cell>
          <cell r="C340">
            <v>1910</v>
          </cell>
          <cell r="D340" t="str">
            <v>M3</v>
          </cell>
          <cell r="E340" t="str">
            <v>M+L</v>
          </cell>
          <cell r="F340" t="str">
            <v>M+L</v>
          </cell>
          <cell r="G340">
            <v>0</v>
          </cell>
          <cell r="H340">
            <v>0</v>
          </cell>
          <cell r="I340">
            <v>0.2</v>
          </cell>
          <cell r="J340">
            <v>0</v>
          </cell>
          <cell r="K340" t="str">
            <v>M+L</v>
          </cell>
          <cell r="L340" t="str">
            <v>M+L</v>
          </cell>
          <cell r="M340">
            <v>0</v>
          </cell>
          <cell r="N340">
            <v>0</v>
          </cell>
          <cell r="O340">
            <v>100</v>
          </cell>
          <cell r="P340">
            <v>191000</v>
          </cell>
        </row>
        <row r="341">
          <cell r="A341">
            <v>43</v>
          </cell>
          <cell r="B341" t="str">
            <v>MISCELLANEOUS MATERIALS</v>
          </cell>
          <cell r="C341">
            <v>1</v>
          </cell>
          <cell r="D341" t="str">
            <v>LOT</v>
          </cell>
          <cell r="E341">
            <v>456514</v>
          </cell>
          <cell r="F341">
            <v>456514</v>
          </cell>
          <cell r="G341">
            <v>0</v>
          </cell>
          <cell r="H341">
            <v>0</v>
          </cell>
          <cell r="I341">
            <v>679.40000000000009</v>
          </cell>
          <cell r="J341">
            <v>679</v>
          </cell>
          <cell r="K341">
            <v>456514</v>
          </cell>
          <cell r="L341">
            <v>456514</v>
          </cell>
          <cell r="M341">
            <v>0</v>
          </cell>
          <cell r="N341">
            <v>0</v>
          </cell>
          <cell r="O341">
            <v>190232</v>
          </cell>
          <cell r="P341">
            <v>190232</v>
          </cell>
        </row>
        <row r="342">
          <cell r="B342" t="str">
            <v>SUB-TOTAL : (C)</v>
          </cell>
          <cell r="C342">
            <v>0</v>
          </cell>
          <cell r="D342">
            <v>0</v>
          </cell>
          <cell r="E342">
            <v>0</v>
          </cell>
          <cell r="F342">
            <v>9586794</v>
          </cell>
          <cell r="G342">
            <v>0</v>
          </cell>
          <cell r="H342">
            <v>0</v>
          </cell>
          <cell r="I342">
            <v>0.3</v>
          </cell>
          <cell r="J342">
            <v>14267</v>
          </cell>
          <cell r="K342">
            <v>0</v>
          </cell>
          <cell r="L342">
            <v>9586794</v>
          </cell>
          <cell r="M342">
            <v>0</v>
          </cell>
          <cell r="N342">
            <v>0</v>
          </cell>
          <cell r="O342">
            <v>0</v>
          </cell>
          <cell r="P342">
            <v>4303107</v>
          </cell>
        </row>
        <row r="343">
          <cell r="B343">
            <v>160</v>
          </cell>
          <cell r="C343">
            <v>4</v>
          </cell>
          <cell r="D343">
            <v>13.49</v>
          </cell>
          <cell r="E343">
            <v>1.25</v>
          </cell>
          <cell r="F343"/>
          <cell r="G343"/>
          <cell r="H343">
            <v>0</v>
          </cell>
          <cell r="I343">
            <v>0</v>
          </cell>
          <cell r="J343">
            <v>0</v>
          </cell>
          <cell r="K343">
            <v>0</v>
          </cell>
          <cell r="L343">
            <v>0</v>
          </cell>
          <cell r="M343">
            <v>0</v>
          </cell>
          <cell r="N343">
            <v>0</v>
          </cell>
          <cell r="O343">
            <v>0</v>
          </cell>
          <cell r="P343">
            <v>4</v>
          </cell>
        </row>
        <row r="344">
          <cell r="B344">
            <v>160</v>
          </cell>
          <cell r="C344">
            <v>5</v>
          </cell>
          <cell r="D344">
            <v>15.88</v>
          </cell>
          <cell r="E344">
            <v>1.5</v>
          </cell>
          <cell r="F344">
            <v>0</v>
          </cell>
          <cell r="G344">
            <v>0</v>
          </cell>
          <cell r="H344">
            <v>0</v>
          </cell>
          <cell r="I344">
            <v>0.51</v>
          </cell>
          <cell r="J344">
            <v>0</v>
          </cell>
          <cell r="K344">
            <v>0</v>
          </cell>
          <cell r="L344">
            <v>0</v>
          </cell>
          <cell r="M344">
            <v>0</v>
          </cell>
          <cell r="N344">
            <v>0</v>
          </cell>
          <cell r="O344">
            <v>0</v>
          </cell>
          <cell r="P344">
            <v>0</v>
          </cell>
        </row>
        <row r="345">
          <cell r="A345" t="str">
            <v xml:space="preserve">  D.</v>
          </cell>
          <cell r="B345" t="str">
            <v>GROUNDING  SYSTEM</v>
          </cell>
          <cell r="C345">
            <v>0</v>
          </cell>
          <cell r="D345">
            <v>0</v>
          </cell>
          <cell r="E345">
            <v>0</v>
          </cell>
          <cell r="F345">
            <v>0</v>
          </cell>
          <cell r="G345">
            <v>0</v>
          </cell>
          <cell r="H345">
            <v>0</v>
          </cell>
          <cell r="I345">
            <v>0.61</v>
          </cell>
          <cell r="J345">
            <v>0</v>
          </cell>
          <cell r="K345">
            <v>0</v>
          </cell>
          <cell r="L345">
            <v>0</v>
          </cell>
          <cell r="M345">
            <v>0</v>
          </cell>
          <cell r="N345">
            <v>0</v>
          </cell>
          <cell r="O345">
            <v>0</v>
          </cell>
          <cell r="P345">
            <v>0</v>
          </cell>
        </row>
        <row r="346">
          <cell r="A346">
            <v>1</v>
          </cell>
          <cell r="B346" t="str">
            <v xml:space="preserve"> GROUND WIRE, BARE CONDUCTOR 60 sq.mm</v>
          </cell>
          <cell r="C346">
            <v>8000</v>
          </cell>
          <cell r="D346" t="str">
            <v>M</v>
          </cell>
          <cell r="E346">
            <v>47</v>
          </cell>
          <cell r="F346">
            <v>376000</v>
          </cell>
          <cell r="G346">
            <v>0</v>
          </cell>
          <cell r="H346">
            <v>0</v>
          </cell>
          <cell r="I346">
            <v>0.14099999999999999</v>
          </cell>
          <cell r="J346">
            <v>1128</v>
          </cell>
          <cell r="K346">
            <v>47</v>
          </cell>
          <cell r="L346">
            <v>376000</v>
          </cell>
          <cell r="M346">
            <v>0</v>
          </cell>
          <cell r="N346">
            <v>0</v>
          </cell>
          <cell r="O346">
            <v>39</v>
          </cell>
          <cell r="P346">
            <v>312000</v>
          </cell>
        </row>
        <row r="347">
          <cell r="A347">
            <v>2</v>
          </cell>
          <cell r="B347" t="str">
            <v xml:space="preserve"> DITTO, BUT38 sq.mm</v>
          </cell>
          <cell r="C347">
            <v>620</v>
          </cell>
          <cell r="D347" t="str">
            <v>M</v>
          </cell>
          <cell r="E347">
            <v>32</v>
          </cell>
          <cell r="F347">
            <v>19840</v>
          </cell>
          <cell r="G347">
            <v>0</v>
          </cell>
          <cell r="H347">
            <v>0</v>
          </cell>
          <cell r="I347">
            <v>0.11700000000000001</v>
          </cell>
          <cell r="J347">
            <v>73</v>
          </cell>
          <cell r="K347">
            <v>32</v>
          </cell>
          <cell r="L347">
            <v>19840</v>
          </cell>
          <cell r="M347">
            <v>0</v>
          </cell>
          <cell r="N347">
            <v>0</v>
          </cell>
          <cell r="O347">
            <v>33</v>
          </cell>
          <cell r="P347">
            <v>20460</v>
          </cell>
        </row>
        <row r="348">
          <cell r="A348">
            <v>3</v>
          </cell>
          <cell r="B348" t="str">
            <v xml:space="preserve"> GROUND ROD, 3/4" x 10 FT</v>
          </cell>
          <cell r="C348">
            <v>208</v>
          </cell>
          <cell r="D348" t="str">
            <v>PCS</v>
          </cell>
          <cell r="E348">
            <v>350</v>
          </cell>
          <cell r="F348">
            <v>72800</v>
          </cell>
          <cell r="G348">
            <v>0</v>
          </cell>
          <cell r="H348">
            <v>0</v>
          </cell>
          <cell r="I348">
            <v>5</v>
          </cell>
          <cell r="J348">
            <v>1040</v>
          </cell>
          <cell r="K348">
            <v>350</v>
          </cell>
          <cell r="L348">
            <v>72800</v>
          </cell>
          <cell r="M348">
            <v>0</v>
          </cell>
          <cell r="N348">
            <v>0</v>
          </cell>
          <cell r="O348">
            <v>1400</v>
          </cell>
          <cell r="P348">
            <v>291200</v>
          </cell>
        </row>
        <row r="349">
          <cell r="A349">
            <v>4</v>
          </cell>
          <cell r="B349" t="str">
            <v xml:space="preserve"> CADWELD GROUND POWDER CARTRIDGE SIZE 45</v>
          </cell>
          <cell r="C349">
            <v>170</v>
          </cell>
          <cell r="D349" t="str">
            <v>PCS</v>
          </cell>
          <cell r="E349">
            <v>45</v>
          </cell>
          <cell r="F349">
            <v>7650</v>
          </cell>
          <cell r="G349">
            <v>0</v>
          </cell>
          <cell r="H349">
            <v>0</v>
          </cell>
          <cell r="I349">
            <v>0.5</v>
          </cell>
          <cell r="J349">
            <v>85</v>
          </cell>
          <cell r="K349">
            <v>45</v>
          </cell>
          <cell r="L349">
            <v>7650</v>
          </cell>
          <cell r="M349">
            <v>0</v>
          </cell>
          <cell r="N349">
            <v>0</v>
          </cell>
          <cell r="O349">
            <v>140</v>
          </cell>
          <cell r="P349">
            <v>23800</v>
          </cell>
        </row>
        <row r="350">
          <cell r="A350">
            <v>5</v>
          </cell>
          <cell r="B350" t="str">
            <v xml:space="preserve"> CADWELD GROUND POWDER CARTRIDGE SIZE 90</v>
          </cell>
          <cell r="C350">
            <v>93</v>
          </cell>
          <cell r="D350" t="str">
            <v>PCS</v>
          </cell>
          <cell r="E350">
            <v>90</v>
          </cell>
          <cell r="F350">
            <v>8370</v>
          </cell>
          <cell r="G350">
            <v>0</v>
          </cell>
          <cell r="H350">
            <v>0</v>
          </cell>
          <cell r="I350">
            <v>0.5</v>
          </cell>
          <cell r="J350">
            <v>47</v>
          </cell>
          <cell r="K350">
            <v>90</v>
          </cell>
          <cell r="L350">
            <v>8370</v>
          </cell>
          <cell r="M350">
            <v>0</v>
          </cell>
          <cell r="N350">
            <v>0</v>
          </cell>
          <cell r="O350">
            <v>140</v>
          </cell>
          <cell r="P350">
            <v>13020</v>
          </cell>
        </row>
        <row r="351">
          <cell r="A351">
            <v>6</v>
          </cell>
          <cell r="B351" t="str">
            <v xml:space="preserve"> CADWELD GROUND POWDER CARTRIDGE SIZE 115</v>
          </cell>
          <cell r="C351">
            <v>159</v>
          </cell>
          <cell r="D351" t="str">
            <v>PCS</v>
          </cell>
          <cell r="E351">
            <v>115</v>
          </cell>
          <cell r="F351">
            <v>18285</v>
          </cell>
          <cell r="G351">
            <v>0</v>
          </cell>
          <cell r="H351">
            <v>0</v>
          </cell>
          <cell r="I351">
            <v>0.5</v>
          </cell>
          <cell r="J351">
            <v>80</v>
          </cell>
          <cell r="K351">
            <v>115</v>
          </cell>
          <cell r="L351">
            <v>18285</v>
          </cell>
          <cell r="M351">
            <v>0</v>
          </cell>
          <cell r="N351">
            <v>0</v>
          </cell>
          <cell r="O351">
            <v>140</v>
          </cell>
          <cell r="P351">
            <v>22260</v>
          </cell>
        </row>
        <row r="352">
          <cell r="A352">
            <v>7</v>
          </cell>
          <cell r="B352" t="str">
            <v xml:space="preserve"> CADWELD MOLD, FOR CABLE TO GROUND ROD</v>
          </cell>
          <cell r="C352">
            <v>10</v>
          </cell>
          <cell r="D352" t="str">
            <v>PCS</v>
          </cell>
          <cell r="E352">
            <v>1250</v>
          </cell>
          <cell r="F352">
            <v>12500</v>
          </cell>
          <cell r="G352">
            <v>0</v>
          </cell>
          <cell r="H352">
            <v>0</v>
          </cell>
          <cell r="I352">
            <v>2.0299999999999998</v>
          </cell>
          <cell r="J352">
            <v>0</v>
          </cell>
          <cell r="K352">
            <v>1250</v>
          </cell>
          <cell r="L352">
            <v>12500</v>
          </cell>
          <cell r="M352">
            <v>0</v>
          </cell>
          <cell r="N352">
            <v>0</v>
          </cell>
          <cell r="O352">
            <v>0</v>
          </cell>
          <cell r="P352">
            <v>0</v>
          </cell>
        </row>
        <row r="353">
          <cell r="B353" t="str">
            <v xml:space="preserve"> CADWELD GTC-182G</v>
          </cell>
          <cell r="C353">
            <v>0</v>
          </cell>
          <cell r="D353">
            <v>0</v>
          </cell>
          <cell r="E353">
            <v>0</v>
          </cell>
          <cell r="F353">
            <v>0</v>
          </cell>
          <cell r="G353">
            <v>0</v>
          </cell>
          <cell r="H353">
            <v>0</v>
          </cell>
          <cell r="I353">
            <v>2.23</v>
          </cell>
          <cell r="J353">
            <v>0</v>
          </cell>
          <cell r="K353">
            <v>0</v>
          </cell>
          <cell r="L353">
            <v>0</v>
          </cell>
          <cell r="M353">
            <v>0</v>
          </cell>
          <cell r="N353">
            <v>0</v>
          </cell>
          <cell r="O353">
            <v>0</v>
          </cell>
          <cell r="P353">
            <v>0</v>
          </cell>
        </row>
        <row r="354">
          <cell r="A354">
            <v>8</v>
          </cell>
          <cell r="B354" t="str">
            <v xml:space="preserve"> CADWELD MOLD, FOR CABLE TO CABLE</v>
          </cell>
          <cell r="C354">
            <v>5</v>
          </cell>
          <cell r="D354" t="str">
            <v>PCS</v>
          </cell>
          <cell r="E354">
            <v>1250</v>
          </cell>
          <cell r="F354">
            <v>6250</v>
          </cell>
          <cell r="G354">
            <v>0</v>
          </cell>
          <cell r="H354">
            <v>0</v>
          </cell>
          <cell r="I354">
            <v>2.4300000000000002</v>
          </cell>
          <cell r="J354">
            <v>0</v>
          </cell>
          <cell r="K354">
            <v>1250</v>
          </cell>
          <cell r="L354">
            <v>6250</v>
          </cell>
          <cell r="M354">
            <v>0</v>
          </cell>
          <cell r="N354">
            <v>0</v>
          </cell>
          <cell r="O354">
            <v>0</v>
          </cell>
          <cell r="P354">
            <v>0</v>
          </cell>
        </row>
        <row r="355">
          <cell r="A355">
            <v>11</v>
          </cell>
          <cell r="B355" t="str">
            <v xml:space="preserve"> CADWELD TAC-2G2G</v>
          </cell>
          <cell r="C355">
            <v>25</v>
          </cell>
          <cell r="D355" t="str">
            <v>SET</v>
          </cell>
          <cell r="E355">
            <v>3500</v>
          </cell>
          <cell r="F355">
            <v>0</v>
          </cell>
          <cell r="G355">
            <v>0</v>
          </cell>
          <cell r="H355">
            <v>0</v>
          </cell>
          <cell r="I355">
            <v>7.0000000000000007E-2</v>
          </cell>
          <cell r="J355">
            <v>0</v>
          </cell>
          <cell r="K355">
            <v>0</v>
          </cell>
          <cell r="L355">
            <v>0</v>
          </cell>
          <cell r="M355">
            <v>0</v>
          </cell>
          <cell r="N355">
            <v>0</v>
          </cell>
          <cell r="O355">
            <v>0</v>
          </cell>
          <cell r="P355">
            <v>0</v>
          </cell>
        </row>
        <row r="356">
          <cell r="A356">
            <v>9</v>
          </cell>
          <cell r="B356" t="str">
            <v xml:space="preserve"> DITTO, BUT CADWELD TAC-2G1V</v>
          </cell>
          <cell r="C356">
            <v>10</v>
          </cell>
          <cell r="D356" t="str">
            <v>PCS</v>
          </cell>
          <cell r="E356">
            <v>1250</v>
          </cell>
          <cell r="F356">
            <v>12500</v>
          </cell>
          <cell r="G356">
            <v>0</v>
          </cell>
          <cell r="H356">
            <v>0</v>
          </cell>
          <cell r="I356">
            <v>7.0000000000000007E-2</v>
          </cell>
          <cell r="J356">
            <v>0</v>
          </cell>
          <cell r="K356">
            <v>1250</v>
          </cell>
          <cell r="L356">
            <v>12500</v>
          </cell>
          <cell r="M356">
            <v>0</v>
          </cell>
          <cell r="N356">
            <v>0</v>
          </cell>
          <cell r="O356">
            <v>0</v>
          </cell>
          <cell r="P356">
            <v>0</v>
          </cell>
        </row>
        <row r="357">
          <cell r="A357">
            <v>10</v>
          </cell>
          <cell r="B357" t="str">
            <v xml:space="preserve"> GROUND CONNECTOR FOR CABLE TO ROD OR PIPE</v>
          </cell>
          <cell r="C357">
            <v>50</v>
          </cell>
          <cell r="D357" t="str">
            <v>PCS</v>
          </cell>
          <cell r="E357">
            <v>650</v>
          </cell>
          <cell r="F357">
            <v>32500</v>
          </cell>
          <cell r="G357">
            <v>0</v>
          </cell>
          <cell r="H357">
            <v>0</v>
          </cell>
          <cell r="I357">
            <v>1</v>
          </cell>
          <cell r="J357">
            <v>50</v>
          </cell>
          <cell r="K357">
            <v>650</v>
          </cell>
          <cell r="L357">
            <v>32500</v>
          </cell>
          <cell r="M357">
            <v>0</v>
          </cell>
          <cell r="N357">
            <v>0</v>
          </cell>
          <cell r="O357">
            <v>280</v>
          </cell>
          <cell r="P357">
            <v>14000</v>
          </cell>
        </row>
        <row r="358">
          <cell r="A358" t="str">
            <v xml:space="preserve">  Þ.</v>
          </cell>
          <cell r="B358" t="str">
            <v xml:space="preserve"> BURNDY GK-6429</v>
          </cell>
          <cell r="C358">
            <v>0</v>
          </cell>
          <cell r="D358">
            <v>0</v>
          </cell>
          <cell r="E358">
            <v>0</v>
          </cell>
          <cell r="F358">
            <v>0</v>
          </cell>
          <cell r="G358">
            <v>0</v>
          </cell>
          <cell r="H358">
            <v>0</v>
          </cell>
          <cell r="I358">
            <v>7.0000000000000007E-2</v>
          </cell>
          <cell r="J358">
            <v>0</v>
          </cell>
          <cell r="K358">
            <v>0</v>
          </cell>
          <cell r="L358">
            <v>0</v>
          </cell>
          <cell r="M358">
            <v>0</v>
          </cell>
          <cell r="N358">
            <v>0</v>
          </cell>
          <cell r="O358">
            <v>0</v>
          </cell>
          <cell r="P358">
            <v>0</v>
          </cell>
        </row>
        <row r="359">
          <cell r="A359">
            <v>11</v>
          </cell>
          <cell r="B359" t="str">
            <v xml:space="preserve"> GROUND TERMINAL BOX, 450MMx300MMx150MMx1.6t WITH</v>
          </cell>
          <cell r="C359">
            <v>25</v>
          </cell>
          <cell r="D359" t="str">
            <v>SET</v>
          </cell>
          <cell r="E359">
            <v>3500</v>
          </cell>
          <cell r="F359">
            <v>87500</v>
          </cell>
          <cell r="G359">
            <v>0</v>
          </cell>
          <cell r="H359">
            <v>0</v>
          </cell>
          <cell r="I359">
            <v>6</v>
          </cell>
          <cell r="J359">
            <v>150</v>
          </cell>
          <cell r="K359">
            <v>3500</v>
          </cell>
          <cell r="L359">
            <v>87500</v>
          </cell>
          <cell r="M359">
            <v>0</v>
          </cell>
          <cell r="N359">
            <v>0</v>
          </cell>
          <cell r="O359">
            <v>1680</v>
          </cell>
          <cell r="P359">
            <v>42000</v>
          </cell>
        </row>
        <row r="360">
          <cell r="B360" t="str">
            <v>GROUNDING BUS 300Mx50MMx6t</v>
          </cell>
          <cell r="C360">
            <v>0</v>
          </cell>
          <cell r="D360">
            <v>0</v>
          </cell>
          <cell r="E360">
            <v>0</v>
          </cell>
          <cell r="F360">
            <v>0</v>
          </cell>
          <cell r="G360">
            <v>0</v>
          </cell>
          <cell r="H360">
            <v>0</v>
          </cell>
          <cell r="I360">
            <v>7.0000000000000007E-2</v>
          </cell>
          <cell r="J360">
            <v>0</v>
          </cell>
          <cell r="K360">
            <v>0</v>
          </cell>
          <cell r="L360">
            <v>0</v>
          </cell>
          <cell r="M360">
            <v>0</v>
          </cell>
          <cell r="N360">
            <v>0</v>
          </cell>
          <cell r="O360">
            <v>0</v>
          </cell>
          <cell r="P360">
            <v>0</v>
          </cell>
        </row>
        <row r="361">
          <cell r="A361">
            <v>12</v>
          </cell>
          <cell r="B361" t="str">
            <v xml:space="preserve"> CABLE LUG, COPPER FOR 60 sq.mm</v>
          </cell>
          <cell r="C361">
            <v>92</v>
          </cell>
          <cell r="D361" t="str">
            <v>PCS</v>
          </cell>
          <cell r="E361">
            <v>60</v>
          </cell>
          <cell r="F361">
            <v>5520</v>
          </cell>
          <cell r="G361">
            <v>0</v>
          </cell>
          <cell r="H361">
            <v>0</v>
          </cell>
          <cell r="I361">
            <v>0.5</v>
          </cell>
          <cell r="J361">
            <v>46</v>
          </cell>
          <cell r="K361">
            <v>60</v>
          </cell>
          <cell r="L361">
            <v>5520</v>
          </cell>
          <cell r="M361">
            <v>0</v>
          </cell>
          <cell r="N361">
            <v>0</v>
          </cell>
          <cell r="O361">
            <v>140</v>
          </cell>
          <cell r="P361">
            <v>12880</v>
          </cell>
        </row>
        <row r="362">
          <cell r="A362">
            <v>13</v>
          </cell>
          <cell r="B362" t="str">
            <v xml:space="preserve"> DITTO, BUT FOR 38 sq.mm</v>
          </cell>
          <cell r="C362">
            <v>169</v>
          </cell>
          <cell r="D362" t="str">
            <v>PCS</v>
          </cell>
          <cell r="E362">
            <v>38</v>
          </cell>
          <cell r="F362">
            <v>6422</v>
          </cell>
          <cell r="G362">
            <v>0</v>
          </cell>
          <cell r="H362">
            <v>0</v>
          </cell>
          <cell r="I362">
            <v>0.5</v>
          </cell>
          <cell r="J362">
            <v>85</v>
          </cell>
          <cell r="K362">
            <v>38</v>
          </cell>
          <cell r="L362">
            <v>6422</v>
          </cell>
          <cell r="M362">
            <v>0</v>
          </cell>
          <cell r="N362">
            <v>0</v>
          </cell>
          <cell r="O362">
            <v>140</v>
          </cell>
          <cell r="P362">
            <v>23660</v>
          </cell>
        </row>
        <row r="363">
          <cell r="A363">
            <v>14</v>
          </cell>
          <cell r="B363" t="str">
            <v xml:space="preserve"> CONCRETE PIPE WITH COVER 12" DIA. 2 FT LG</v>
          </cell>
          <cell r="C363">
            <v>50</v>
          </cell>
          <cell r="D363" t="str">
            <v>PCS</v>
          </cell>
          <cell r="E363">
            <v>2800</v>
          </cell>
          <cell r="F363">
            <v>140000</v>
          </cell>
          <cell r="G363">
            <v>0</v>
          </cell>
          <cell r="H363">
            <v>0</v>
          </cell>
          <cell r="I363">
            <v>3</v>
          </cell>
          <cell r="J363">
            <v>150</v>
          </cell>
          <cell r="K363">
            <v>2800</v>
          </cell>
          <cell r="L363">
            <v>140000</v>
          </cell>
          <cell r="M363">
            <v>0</v>
          </cell>
          <cell r="N363">
            <v>0</v>
          </cell>
          <cell r="O363">
            <v>840</v>
          </cell>
          <cell r="P363">
            <v>42000</v>
          </cell>
        </row>
        <row r="364">
          <cell r="A364">
            <v>15</v>
          </cell>
          <cell r="B364" t="str">
            <v xml:space="preserve"> STEEL PLATE, SS41, 1829x6401x6t</v>
          </cell>
          <cell r="C364">
            <v>1</v>
          </cell>
          <cell r="D364" t="str">
            <v>PCS</v>
          </cell>
          <cell r="E364">
            <v>10000</v>
          </cell>
          <cell r="F364">
            <v>10000</v>
          </cell>
          <cell r="G364">
            <v>0</v>
          </cell>
          <cell r="H364">
            <v>0</v>
          </cell>
          <cell r="I364">
            <v>20</v>
          </cell>
          <cell r="J364">
            <v>20</v>
          </cell>
          <cell r="K364">
            <v>10000</v>
          </cell>
          <cell r="L364">
            <v>10000</v>
          </cell>
          <cell r="M364">
            <v>0</v>
          </cell>
          <cell r="N364">
            <v>0</v>
          </cell>
          <cell r="O364">
            <v>5600</v>
          </cell>
          <cell r="P364">
            <v>5600</v>
          </cell>
        </row>
        <row r="365">
          <cell r="A365">
            <v>16</v>
          </cell>
          <cell r="B365" t="str">
            <v xml:space="preserve"> CONDUIT CLAMP, ONE-HOLE 3/4"</v>
          </cell>
          <cell r="C365">
            <v>265</v>
          </cell>
          <cell r="D365" t="str">
            <v>PCS</v>
          </cell>
          <cell r="E365">
            <v>4</v>
          </cell>
          <cell r="F365">
            <v>1060</v>
          </cell>
          <cell r="G365">
            <v>0</v>
          </cell>
          <cell r="H365">
            <v>0</v>
          </cell>
          <cell r="I365">
            <v>0.5</v>
          </cell>
          <cell r="J365">
            <v>133</v>
          </cell>
          <cell r="K365">
            <v>4</v>
          </cell>
          <cell r="L365">
            <v>1060</v>
          </cell>
          <cell r="M365">
            <v>0</v>
          </cell>
          <cell r="N365">
            <v>0</v>
          </cell>
          <cell r="O365">
            <v>140</v>
          </cell>
          <cell r="P365">
            <v>37100</v>
          </cell>
        </row>
        <row r="366">
          <cell r="A366">
            <v>17</v>
          </cell>
          <cell r="B366" t="str">
            <v xml:space="preserve"> PVC CONDUIT, SCHEDULE B, CNS1302  3/4"</v>
          </cell>
          <cell r="C366">
            <v>265</v>
          </cell>
          <cell r="D366" t="str">
            <v>M</v>
          </cell>
          <cell r="E366">
            <v>12</v>
          </cell>
          <cell r="F366">
            <v>3180</v>
          </cell>
          <cell r="G366">
            <v>0</v>
          </cell>
          <cell r="H366">
            <v>0</v>
          </cell>
          <cell r="I366">
            <v>0.28000000000000003</v>
          </cell>
          <cell r="J366">
            <v>74</v>
          </cell>
          <cell r="K366">
            <v>12</v>
          </cell>
          <cell r="L366">
            <v>3180</v>
          </cell>
          <cell r="M366">
            <v>0</v>
          </cell>
          <cell r="N366">
            <v>0</v>
          </cell>
          <cell r="O366">
            <v>78</v>
          </cell>
          <cell r="P366">
            <v>20670</v>
          </cell>
        </row>
        <row r="367">
          <cell r="A367">
            <v>18</v>
          </cell>
          <cell r="B367" t="str">
            <v xml:space="preserve"> EXCAVATION</v>
          </cell>
          <cell r="C367">
            <v>1550</v>
          </cell>
          <cell r="D367" t="str">
            <v>M3</v>
          </cell>
          <cell r="E367" t="str">
            <v>M+L</v>
          </cell>
          <cell r="F367" t="str">
            <v>M+L</v>
          </cell>
          <cell r="G367">
            <v>0</v>
          </cell>
          <cell r="H367">
            <v>0</v>
          </cell>
          <cell r="I367">
            <v>7.0000000000000007E-2</v>
          </cell>
          <cell r="J367">
            <v>0</v>
          </cell>
          <cell r="K367" t="str">
            <v>M+L</v>
          </cell>
          <cell r="L367" t="str">
            <v>M+L</v>
          </cell>
          <cell r="M367">
            <v>0</v>
          </cell>
          <cell r="N367">
            <v>0</v>
          </cell>
          <cell r="O367">
            <v>72</v>
          </cell>
          <cell r="P367">
            <v>111600</v>
          </cell>
        </row>
        <row r="368">
          <cell r="A368">
            <v>19</v>
          </cell>
          <cell r="B368" t="str">
            <v xml:space="preserve"> BACKFILL</v>
          </cell>
          <cell r="C368">
            <v>1550</v>
          </cell>
          <cell r="D368" t="str">
            <v>M3</v>
          </cell>
          <cell r="E368" t="str">
            <v>M+L</v>
          </cell>
          <cell r="F368" t="str">
            <v>M+L</v>
          </cell>
          <cell r="G368">
            <v>0</v>
          </cell>
          <cell r="H368">
            <v>0</v>
          </cell>
          <cell r="I368">
            <v>7.0000000000000007E-2</v>
          </cell>
          <cell r="J368">
            <v>0</v>
          </cell>
          <cell r="K368" t="str">
            <v>M+L</v>
          </cell>
          <cell r="L368" t="str">
            <v>M+L</v>
          </cell>
          <cell r="M368">
            <v>0</v>
          </cell>
          <cell r="N368">
            <v>0</v>
          </cell>
          <cell r="O368">
            <v>120</v>
          </cell>
          <cell r="P368">
            <v>186000</v>
          </cell>
        </row>
        <row r="369">
          <cell r="A369">
            <v>20</v>
          </cell>
          <cell r="B369" t="str">
            <v xml:space="preserve"> MISCELLANEOUS MATERIALS</v>
          </cell>
          <cell r="C369">
            <v>1</v>
          </cell>
          <cell r="D369" t="str">
            <v>LOT</v>
          </cell>
          <cell r="E369">
            <v>82037.700000000012</v>
          </cell>
          <cell r="F369">
            <v>82038</v>
          </cell>
          <cell r="G369">
            <v>0</v>
          </cell>
          <cell r="H369">
            <v>0</v>
          </cell>
          <cell r="I369">
            <v>316.10000000000002</v>
          </cell>
          <cell r="J369">
            <v>316</v>
          </cell>
          <cell r="K369">
            <v>82038</v>
          </cell>
          <cell r="L369">
            <v>82038</v>
          </cell>
          <cell r="M369">
            <v>0</v>
          </cell>
          <cell r="N369">
            <v>0</v>
          </cell>
          <cell r="O369">
            <v>88508</v>
          </cell>
          <cell r="P369">
            <v>88508</v>
          </cell>
        </row>
        <row r="370">
          <cell r="B370" t="str">
            <v>SUB-TOTAL : (D)</v>
          </cell>
          <cell r="C370">
            <v>0</v>
          </cell>
          <cell r="D370">
            <v>0</v>
          </cell>
          <cell r="E370">
            <v>0</v>
          </cell>
          <cell r="F370">
            <v>902415</v>
          </cell>
          <cell r="G370">
            <v>0</v>
          </cell>
          <cell r="H370">
            <v>0</v>
          </cell>
          <cell r="I370">
            <v>0.12</v>
          </cell>
          <cell r="J370">
            <v>3477</v>
          </cell>
          <cell r="K370">
            <v>0</v>
          </cell>
          <cell r="L370">
            <v>902415</v>
          </cell>
          <cell r="M370">
            <v>0</v>
          </cell>
          <cell r="N370">
            <v>0</v>
          </cell>
          <cell r="O370">
            <v>0</v>
          </cell>
          <cell r="P370">
            <v>1266758</v>
          </cell>
        </row>
        <row r="371">
          <cell r="B371" t="str">
            <v>STD</v>
          </cell>
          <cell r="C371">
            <v>1</v>
          </cell>
          <cell r="D371">
            <v>3.38</v>
          </cell>
          <cell r="E371">
            <v>1</v>
          </cell>
          <cell r="F371">
            <v>0</v>
          </cell>
          <cell r="G371">
            <v>0</v>
          </cell>
          <cell r="H371">
            <v>0</v>
          </cell>
          <cell r="I371">
            <v>0.12</v>
          </cell>
          <cell r="J371">
            <v>0</v>
          </cell>
          <cell r="K371">
            <v>0</v>
          </cell>
          <cell r="L371">
            <v>0</v>
          </cell>
          <cell r="M371">
            <v>0</v>
          </cell>
          <cell r="N371">
            <v>0</v>
          </cell>
          <cell r="O371">
            <v>0</v>
          </cell>
          <cell r="P371">
            <v>0</v>
          </cell>
        </row>
        <row r="372">
          <cell r="B372" t="str">
            <v>STD</v>
          </cell>
          <cell r="C372">
            <v>1</v>
          </cell>
          <cell r="D372">
            <v>3.38</v>
          </cell>
          <cell r="E372">
            <v>1</v>
          </cell>
          <cell r="F372">
            <v>0</v>
          </cell>
          <cell r="G372">
            <v>0</v>
          </cell>
          <cell r="H372">
            <v>0</v>
          </cell>
          <cell r="I372">
            <v>0.12</v>
          </cell>
          <cell r="J372">
            <v>0</v>
          </cell>
          <cell r="K372">
            <v>0</v>
          </cell>
          <cell r="L372">
            <v>0</v>
          </cell>
          <cell r="M372">
            <v>0</v>
          </cell>
          <cell r="N372">
            <v>0</v>
          </cell>
          <cell r="O372">
            <v>0</v>
          </cell>
          <cell r="P372">
            <v>0</v>
          </cell>
        </row>
        <row r="373">
          <cell r="B373" t="str">
            <v>STD</v>
          </cell>
          <cell r="C373">
            <v>1.25</v>
          </cell>
          <cell r="D373" t="str">
            <v xml:space="preserve"> </v>
          </cell>
          <cell r="E373">
            <v>0</v>
          </cell>
          <cell r="F373">
            <v>0</v>
          </cell>
          <cell r="G373">
            <v>0</v>
          </cell>
          <cell r="H373">
            <v>0</v>
          </cell>
          <cell r="I373">
            <v>0.15</v>
          </cell>
          <cell r="J373">
            <v>0</v>
          </cell>
          <cell r="K373">
            <v>0</v>
          </cell>
          <cell r="L373">
            <v>0</v>
          </cell>
          <cell r="M373">
            <v>0</v>
          </cell>
          <cell r="N373">
            <v>0</v>
          </cell>
          <cell r="O373">
            <v>0</v>
          </cell>
          <cell r="P373">
            <v>0</v>
          </cell>
        </row>
        <row r="374">
          <cell r="A374" t="str">
            <v>E.</v>
          </cell>
          <cell r="B374" t="str">
            <v>TELEPHONE SYSTEM(全廠區建築物間之管線)</v>
          </cell>
          <cell r="C374">
            <v>0</v>
          </cell>
          <cell r="D374">
            <v>0</v>
          </cell>
          <cell r="E374">
            <v>0</v>
          </cell>
          <cell r="F374">
            <v>0</v>
          </cell>
          <cell r="G374">
            <v>0</v>
          </cell>
          <cell r="H374">
            <v>0</v>
          </cell>
          <cell r="I374">
            <v>0.15</v>
          </cell>
          <cell r="J374">
            <v>0</v>
          </cell>
          <cell r="K374">
            <v>0</v>
          </cell>
          <cell r="L374">
            <v>0</v>
          </cell>
          <cell r="M374">
            <v>0</v>
          </cell>
          <cell r="N374">
            <v>0</v>
          </cell>
          <cell r="O374">
            <v>0</v>
          </cell>
          <cell r="P374">
            <v>0</v>
          </cell>
        </row>
        <row r="375">
          <cell r="A375">
            <v>1</v>
          </cell>
          <cell r="B375" t="str">
            <v>PABX , W/100 EXTENSION , 10 TRUNK LINE</v>
          </cell>
          <cell r="C375">
            <v>1</v>
          </cell>
          <cell r="D375" t="str">
            <v>SET</v>
          </cell>
          <cell r="E375">
            <v>380000</v>
          </cell>
          <cell r="F375">
            <v>380000</v>
          </cell>
          <cell r="G375">
            <v>0</v>
          </cell>
          <cell r="H375">
            <v>0</v>
          </cell>
          <cell r="I375">
            <v>40</v>
          </cell>
          <cell r="J375">
            <v>40</v>
          </cell>
          <cell r="K375">
            <v>380000</v>
          </cell>
          <cell r="L375">
            <v>380000</v>
          </cell>
          <cell r="M375">
            <v>0</v>
          </cell>
          <cell r="N375">
            <v>0</v>
          </cell>
          <cell r="O375">
            <v>11200</v>
          </cell>
          <cell r="P375">
            <v>11200</v>
          </cell>
        </row>
        <row r="376">
          <cell r="A376">
            <v>2</v>
          </cell>
          <cell r="B376" t="str">
            <v xml:space="preserve"> TELEPHONE CABLE, SOLID COPPER PVBC INSU. 5 PAIRS</v>
          </cell>
          <cell r="C376">
            <v>1300</v>
          </cell>
          <cell r="D376" t="str">
            <v>M</v>
          </cell>
          <cell r="E376">
            <v>14</v>
          </cell>
          <cell r="F376">
            <v>18200</v>
          </cell>
          <cell r="G376">
            <v>0</v>
          </cell>
          <cell r="H376">
            <v>0</v>
          </cell>
          <cell r="I376">
            <v>8.5999999999999993E-2</v>
          </cell>
          <cell r="J376">
            <v>112</v>
          </cell>
          <cell r="K376">
            <v>14</v>
          </cell>
          <cell r="L376">
            <v>18200</v>
          </cell>
          <cell r="M376">
            <v>0</v>
          </cell>
          <cell r="N376">
            <v>0</v>
          </cell>
          <cell r="O376">
            <v>24</v>
          </cell>
          <cell r="P376">
            <v>31200</v>
          </cell>
        </row>
        <row r="377">
          <cell r="A377">
            <v>3</v>
          </cell>
          <cell r="B377" t="str">
            <v xml:space="preserve"> DITTO, BUT 10 PAIRS</v>
          </cell>
          <cell r="C377">
            <v>250</v>
          </cell>
          <cell r="D377" t="str">
            <v>M</v>
          </cell>
          <cell r="E377">
            <v>30</v>
          </cell>
          <cell r="F377">
            <v>7500</v>
          </cell>
          <cell r="G377">
            <v>0</v>
          </cell>
          <cell r="H377">
            <v>0</v>
          </cell>
          <cell r="I377">
            <v>0.122</v>
          </cell>
          <cell r="J377">
            <v>31</v>
          </cell>
          <cell r="K377">
            <v>30</v>
          </cell>
          <cell r="L377">
            <v>7500</v>
          </cell>
          <cell r="M377">
            <v>0</v>
          </cell>
          <cell r="N377">
            <v>0</v>
          </cell>
          <cell r="O377">
            <v>34</v>
          </cell>
          <cell r="P377">
            <v>8500</v>
          </cell>
        </row>
        <row r="378">
          <cell r="A378">
            <v>4</v>
          </cell>
          <cell r="B378" t="str">
            <v xml:space="preserve"> DITTO, BUT 30 PAIRS</v>
          </cell>
          <cell r="C378">
            <v>300</v>
          </cell>
          <cell r="D378" t="str">
            <v>M</v>
          </cell>
          <cell r="E378">
            <v>80</v>
          </cell>
          <cell r="F378">
            <v>24000</v>
          </cell>
          <cell r="G378">
            <v>0</v>
          </cell>
          <cell r="H378">
            <v>0</v>
          </cell>
          <cell r="I378">
            <v>0.20599999999999999</v>
          </cell>
          <cell r="J378">
            <v>62</v>
          </cell>
          <cell r="K378">
            <v>80</v>
          </cell>
          <cell r="L378">
            <v>24000</v>
          </cell>
          <cell r="M378">
            <v>0</v>
          </cell>
          <cell r="N378">
            <v>0</v>
          </cell>
          <cell r="O378">
            <v>58</v>
          </cell>
          <cell r="P378">
            <v>17400</v>
          </cell>
        </row>
        <row r="379">
          <cell r="A379">
            <v>4</v>
          </cell>
          <cell r="B379" t="str">
            <v xml:space="preserve"> DITTO, BUT 50 PAIRS</v>
          </cell>
          <cell r="C379">
            <v>400</v>
          </cell>
          <cell r="D379" t="str">
            <v>M</v>
          </cell>
          <cell r="E379">
            <v>133</v>
          </cell>
          <cell r="F379">
            <v>53200</v>
          </cell>
          <cell r="G379">
            <v>0</v>
          </cell>
          <cell r="H379">
            <v>0</v>
          </cell>
          <cell r="I379">
            <v>0.25600000000000001</v>
          </cell>
          <cell r="J379">
            <v>102</v>
          </cell>
          <cell r="K379">
            <v>133</v>
          </cell>
          <cell r="L379">
            <v>53200</v>
          </cell>
          <cell r="M379">
            <v>0</v>
          </cell>
          <cell r="N379">
            <v>0</v>
          </cell>
          <cell r="O379">
            <v>72</v>
          </cell>
          <cell r="P379">
            <v>28800</v>
          </cell>
        </row>
        <row r="380">
          <cell r="A380">
            <v>5</v>
          </cell>
          <cell r="B380" t="str">
            <v xml:space="preserve"> MISCELLANEOUS MATERIALS</v>
          </cell>
          <cell r="C380">
            <v>1</v>
          </cell>
          <cell r="D380" t="str">
            <v>LOT</v>
          </cell>
          <cell r="E380">
            <v>10290</v>
          </cell>
          <cell r="F380">
            <v>10290</v>
          </cell>
          <cell r="G380">
            <v>0</v>
          </cell>
          <cell r="H380">
            <v>0</v>
          </cell>
          <cell r="I380">
            <v>105</v>
          </cell>
          <cell r="J380">
            <v>105</v>
          </cell>
          <cell r="K380">
            <v>10290</v>
          </cell>
          <cell r="L380">
            <v>10290</v>
          </cell>
          <cell r="M380">
            <v>0</v>
          </cell>
          <cell r="N380">
            <v>0</v>
          </cell>
          <cell r="O380">
            <v>29400</v>
          </cell>
          <cell r="P380">
            <v>29400</v>
          </cell>
        </row>
        <row r="381">
          <cell r="B381" t="str">
            <v>SUB-TOTAL : (E)</v>
          </cell>
          <cell r="C381">
            <v>0</v>
          </cell>
          <cell r="D381">
            <v>0</v>
          </cell>
          <cell r="E381">
            <v>0</v>
          </cell>
          <cell r="F381">
            <v>493190</v>
          </cell>
          <cell r="G381">
            <v>0</v>
          </cell>
          <cell r="H381">
            <v>0</v>
          </cell>
          <cell r="I381">
            <v>0.3</v>
          </cell>
          <cell r="J381">
            <v>452</v>
          </cell>
          <cell r="K381">
            <v>0</v>
          </cell>
          <cell r="L381">
            <v>493190</v>
          </cell>
          <cell r="M381">
            <v>0</v>
          </cell>
          <cell r="N381">
            <v>0</v>
          </cell>
          <cell r="O381">
            <v>0</v>
          </cell>
          <cell r="P381">
            <v>126500</v>
          </cell>
        </row>
        <row r="382">
          <cell r="B382" t="str">
            <v>STD</v>
          </cell>
          <cell r="C382">
            <v>2.5</v>
          </cell>
          <cell r="D382">
            <v>5.16</v>
          </cell>
          <cell r="E382">
            <v>1</v>
          </cell>
          <cell r="F382">
            <v>0</v>
          </cell>
          <cell r="G382">
            <v>0</v>
          </cell>
          <cell r="H382">
            <v>0</v>
          </cell>
          <cell r="I382">
            <v>0.25</v>
          </cell>
          <cell r="J382">
            <v>0</v>
          </cell>
          <cell r="K382">
            <v>0</v>
          </cell>
          <cell r="L382">
            <v>0</v>
          </cell>
          <cell r="M382">
            <v>0</v>
          </cell>
          <cell r="N382">
            <v>0</v>
          </cell>
          <cell r="O382">
            <v>0</v>
          </cell>
          <cell r="P382">
            <v>0</v>
          </cell>
        </row>
        <row r="383">
          <cell r="B383" t="str">
            <v>STD</v>
          </cell>
          <cell r="C383">
            <v>3</v>
          </cell>
          <cell r="D383">
            <v>5.49</v>
          </cell>
          <cell r="E383">
            <v>1</v>
          </cell>
          <cell r="F383">
            <v>0</v>
          </cell>
          <cell r="G383">
            <v>0</v>
          </cell>
          <cell r="H383">
            <v>0</v>
          </cell>
          <cell r="I383">
            <v>0.3</v>
          </cell>
          <cell r="J383">
            <v>0</v>
          </cell>
          <cell r="K383">
            <v>0</v>
          </cell>
          <cell r="L383">
            <v>0</v>
          </cell>
          <cell r="M383">
            <v>0</v>
          </cell>
          <cell r="N383">
            <v>0</v>
          </cell>
          <cell r="O383">
            <v>0</v>
          </cell>
          <cell r="P383">
            <v>0</v>
          </cell>
        </row>
        <row r="384">
          <cell r="A384" t="str">
            <v>F.</v>
          </cell>
          <cell r="B384" t="str">
            <v>PAGE/INTERCOMMUNICATION SYSTEM</v>
          </cell>
          <cell r="C384">
            <v>0</v>
          </cell>
          <cell r="D384" t="str">
            <v xml:space="preserve"> </v>
          </cell>
          <cell r="E384">
            <v>0</v>
          </cell>
          <cell r="F384">
            <v>0</v>
          </cell>
          <cell r="G384">
            <v>0</v>
          </cell>
          <cell r="H384">
            <v>0</v>
          </cell>
          <cell r="I384">
            <v>0.35</v>
          </cell>
          <cell r="J384">
            <v>0</v>
          </cell>
          <cell r="K384">
            <v>0</v>
          </cell>
          <cell r="L384">
            <v>0</v>
          </cell>
          <cell r="M384">
            <v>0</v>
          </cell>
          <cell r="N384">
            <v>0</v>
          </cell>
          <cell r="O384">
            <v>0</v>
          </cell>
          <cell r="P384">
            <v>0</v>
          </cell>
        </row>
        <row r="385">
          <cell r="A385">
            <v>1</v>
          </cell>
          <cell r="B385" t="str">
            <v xml:space="preserve"> PAGE/PARTY STATION, SINGLE PARTY LINE</v>
          </cell>
          <cell r="C385">
            <v>10</v>
          </cell>
          <cell r="D385" t="str">
            <v>SET</v>
          </cell>
          <cell r="E385">
            <v>19700</v>
          </cell>
          <cell r="F385">
            <v>197000</v>
          </cell>
          <cell r="G385">
            <v>0</v>
          </cell>
          <cell r="H385">
            <v>0</v>
          </cell>
          <cell r="I385">
            <v>12</v>
          </cell>
          <cell r="J385">
            <v>120</v>
          </cell>
          <cell r="K385">
            <v>19700</v>
          </cell>
          <cell r="L385">
            <v>197000</v>
          </cell>
          <cell r="M385">
            <v>0</v>
          </cell>
          <cell r="N385">
            <v>0</v>
          </cell>
          <cell r="O385">
            <v>3360</v>
          </cell>
          <cell r="P385">
            <v>33600</v>
          </cell>
        </row>
        <row r="386">
          <cell r="B386" t="str">
            <v xml:space="preserve"> CL.1, DIV.2 , G-T #730-104 OR EQUAL</v>
          </cell>
          <cell r="C386">
            <v>0</v>
          </cell>
          <cell r="D386">
            <v>0</v>
          </cell>
          <cell r="E386">
            <v>0</v>
          </cell>
          <cell r="F386">
            <v>0</v>
          </cell>
          <cell r="G386">
            <v>0</v>
          </cell>
          <cell r="H386">
            <v>0</v>
          </cell>
          <cell r="I386">
            <v>0.51</v>
          </cell>
          <cell r="J386">
            <v>0</v>
          </cell>
          <cell r="K386">
            <v>0</v>
          </cell>
          <cell r="L386">
            <v>0</v>
          </cell>
          <cell r="M386">
            <v>0</v>
          </cell>
          <cell r="N386">
            <v>0</v>
          </cell>
          <cell r="O386">
            <v>0</v>
          </cell>
          <cell r="P386">
            <v>0</v>
          </cell>
        </row>
        <row r="387">
          <cell r="A387">
            <v>2</v>
          </cell>
          <cell r="B387" t="str">
            <v>DITTO, BUT INDOOR TYPE, G-T #700-102</v>
          </cell>
          <cell r="C387">
            <v>4</v>
          </cell>
          <cell r="D387" t="str">
            <v>SET</v>
          </cell>
          <cell r="E387">
            <v>17800</v>
          </cell>
          <cell r="F387">
            <v>71200</v>
          </cell>
          <cell r="G387">
            <v>0</v>
          </cell>
          <cell r="H387">
            <v>0</v>
          </cell>
          <cell r="I387">
            <v>10</v>
          </cell>
          <cell r="J387">
            <v>40</v>
          </cell>
          <cell r="K387">
            <v>17800</v>
          </cell>
          <cell r="L387">
            <v>71200</v>
          </cell>
          <cell r="M387">
            <v>0</v>
          </cell>
          <cell r="N387">
            <v>0</v>
          </cell>
          <cell r="O387">
            <v>2800</v>
          </cell>
          <cell r="P387">
            <v>11200</v>
          </cell>
        </row>
        <row r="388">
          <cell r="A388">
            <v>3</v>
          </cell>
          <cell r="B388" t="str">
            <v>DITTO, BUT DESK MOUNT. TYPE, G-T #726-102</v>
          </cell>
          <cell r="C388">
            <v>1</v>
          </cell>
          <cell r="D388" t="str">
            <v>SET</v>
          </cell>
          <cell r="E388">
            <v>23000</v>
          </cell>
          <cell r="F388">
            <v>23000</v>
          </cell>
          <cell r="G388">
            <v>0</v>
          </cell>
          <cell r="H388">
            <v>0</v>
          </cell>
          <cell r="I388">
            <v>12</v>
          </cell>
          <cell r="J388">
            <v>12</v>
          </cell>
          <cell r="K388">
            <v>23000</v>
          </cell>
          <cell r="L388">
            <v>23000</v>
          </cell>
          <cell r="M388">
            <v>0</v>
          </cell>
          <cell r="N388">
            <v>0</v>
          </cell>
          <cell r="O388">
            <v>3360</v>
          </cell>
          <cell r="P388">
            <v>3360</v>
          </cell>
        </row>
        <row r="389">
          <cell r="A389">
            <v>4</v>
          </cell>
          <cell r="B389" t="str">
            <v xml:space="preserve"> HOT DIPPED GALVANIZED STEEL SUPPORT, C100</v>
          </cell>
          <cell r="C389">
            <v>10</v>
          </cell>
          <cell r="D389" t="str">
            <v>SET</v>
          </cell>
          <cell r="E389">
            <v>1500</v>
          </cell>
          <cell r="F389">
            <v>15000</v>
          </cell>
          <cell r="G389">
            <v>0</v>
          </cell>
          <cell r="H389">
            <v>0</v>
          </cell>
          <cell r="I389">
            <v>4</v>
          </cell>
          <cell r="J389">
            <v>40</v>
          </cell>
          <cell r="K389">
            <v>1500</v>
          </cell>
          <cell r="L389">
            <v>15000</v>
          </cell>
          <cell r="M389">
            <v>0</v>
          </cell>
          <cell r="N389">
            <v>0</v>
          </cell>
          <cell r="O389">
            <v>1120</v>
          </cell>
          <cell r="P389">
            <v>11200</v>
          </cell>
        </row>
        <row r="390">
          <cell r="A390">
            <v>17</v>
          </cell>
          <cell r="B390" t="str">
            <v>3M LG., W/ SMALL FOUNDATION</v>
          </cell>
          <cell r="C390">
            <v>5.9091063153828709E-126</v>
          </cell>
          <cell r="D390" t="str">
            <v>LOT</v>
          </cell>
          <cell r="E390">
            <v>7.022705362587842E+52</v>
          </cell>
          <cell r="F390">
            <v>0</v>
          </cell>
          <cell r="G390">
            <v>0</v>
          </cell>
          <cell r="H390">
            <v>0</v>
          </cell>
          <cell r="I390">
            <v>1.22</v>
          </cell>
          <cell r="J390">
            <v>0</v>
          </cell>
          <cell r="K390">
            <v>0</v>
          </cell>
          <cell r="L390">
            <v>0</v>
          </cell>
          <cell r="M390">
            <v>0</v>
          </cell>
          <cell r="N390">
            <v>0</v>
          </cell>
          <cell r="O390">
            <v>0</v>
          </cell>
          <cell r="P390">
            <v>0</v>
          </cell>
        </row>
        <row r="391">
          <cell r="A391">
            <v>5</v>
          </cell>
          <cell r="B391" t="str">
            <v xml:space="preserve"> DRIVER, W/MOLDED LEXAN FOR DIV. 2 G-T </v>
          </cell>
          <cell r="C391">
            <v>16</v>
          </cell>
          <cell r="D391" t="str">
            <v>SET</v>
          </cell>
          <cell r="E391">
            <v>3300</v>
          </cell>
          <cell r="F391">
            <v>52800</v>
          </cell>
          <cell r="G391">
            <v>0</v>
          </cell>
          <cell r="H391">
            <v>0</v>
          </cell>
          <cell r="I391">
            <v>3</v>
          </cell>
          <cell r="J391">
            <v>48</v>
          </cell>
          <cell r="K391">
            <v>3300</v>
          </cell>
          <cell r="L391">
            <v>52800</v>
          </cell>
          <cell r="M391">
            <v>0</v>
          </cell>
          <cell r="N391">
            <v>0</v>
          </cell>
          <cell r="O391">
            <v>840</v>
          </cell>
          <cell r="P391">
            <v>13440</v>
          </cell>
        </row>
        <row r="392">
          <cell r="B392" t="str">
            <v xml:space="preserve"> 13314-001</v>
          </cell>
          <cell r="C392">
            <v>0</v>
          </cell>
          <cell r="D392">
            <v>0</v>
          </cell>
          <cell r="E392">
            <v>0</v>
          </cell>
          <cell r="F392">
            <v>0</v>
          </cell>
          <cell r="G392">
            <v>0</v>
          </cell>
          <cell r="H392">
            <v>0</v>
          </cell>
          <cell r="I392">
            <v>1.62</v>
          </cell>
          <cell r="J392">
            <v>0</v>
          </cell>
          <cell r="K392">
            <v>0</v>
          </cell>
          <cell r="L392">
            <v>0</v>
          </cell>
          <cell r="M392">
            <v>0</v>
          </cell>
          <cell r="N392">
            <v>0</v>
          </cell>
          <cell r="O392">
            <v>0</v>
          </cell>
          <cell r="P392">
            <v>0</v>
          </cell>
        </row>
        <row r="393">
          <cell r="A393">
            <v>6</v>
          </cell>
          <cell r="B393" t="str">
            <v xml:space="preserve"> HORN SPEAKER W/ EPOXY G-T 13304-002</v>
          </cell>
          <cell r="C393">
            <v>16</v>
          </cell>
          <cell r="D393" t="str">
            <v>SET</v>
          </cell>
          <cell r="E393">
            <v>6000</v>
          </cell>
          <cell r="F393">
            <v>96000</v>
          </cell>
          <cell r="G393">
            <v>0</v>
          </cell>
          <cell r="H393">
            <v>0</v>
          </cell>
          <cell r="I393">
            <v>5</v>
          </cell>
          <cell r="J393">
            <v>80</v>
          </cell>
          <cell r="K393">
            <v>6000</v>
          </cell>
          <cell r="L393">
            <v>96000</v>
          </cell>
          <cell r="M393">
            <v>0</v>
          </cell>
          <cell r="N393">
            <v>0</v>
          </cell>
          <cell r="O393">
            <v>1400</v>
          </cell>
          <cell r="P393">
            <v>22400</v>
          </cell>
        </row>
        <row r="394">
          <cell r="B394" t="str">
            <v xml:space="preserve"> MOUNTING ASSEMBLY, G-T 411A1SPL</v>
          </cell>
          <cell r="C394">
            <v>0</v>
          </cell>
          <cell r="D394">
            <v>0</v>
          </cell>
          <cell r="E394">
            <v>0</v>
          </cell>
          <cell r="F394">
            <v>0</v>
          </cell>
          <cell r="G394">
            <v>0</v>
          </cell>
          <cell r="H394">
            <v>0</v>
          </cell>
          <cell r="I394">
            <v>2.0299999999999998</v>
          </cell>
          <cell r="J394">
            <v>0</v>
          </cell>
          <cell r="K394">
            <v>0</v>
          </cell>
          <cell r="L394">
            <v>0</v>
          </cell>
          <cell r="M394">
            <v>0</v>
          </cell>
          <cell r="N394">
            <v>0</v>
          </cell>
          <cell r="O394">
            <v>0</v>
          </cell>
          <cell r="P394">
            <v>0</v>
          </cell>
        </row>
        <row r="395">
          <cell r="A395">
            <v>7</v>
          </cell>
          <cell r="B395" t="str">
            <v xml:space="preserve"> LINE BALANCE UNIT G-T 305-001 OR EQUAL</v>
          </cell>
          <cell r="C395">
            <v>1</v>
          </cell>
          <cell r="D395" t="str">
            <v>SET</v>
          </cell>
          <cell r="E395">
            <v>2600</v>
          </cell>
          <cell r="F395">
            <v>2600</v>
          </cell>
          <cell r="G395">
            <v>4</v>
          </cell>
          <cell r="H395">
            <v>0</v>
          </cell>
          <cell r="I395">
            <v>4</v>
          </cell>
          <cell r="J395">
            <v>4</v>
          </cell>
          <cell r="K395">
            <v>2600</v>
          </cell>
          <cell r="L395">
            <v>2600</v>
          </cell>
          <cell r="M395">
            <v>0</v>
          </cell>
          <cell r="N395">
            <v>0</v>
          </cell>
          <cell r="O395">
            <v>1120</v>
          </cell>
          <cell r="P395">
            <v>1120</v>
          </cell>
        </row>
        <row r="396">
          <cell r="A396">
            <v>8</v>
          </cell>
          <cell r="B396" t="str">
            <v xml:space="preserve"> CABLE, OVERALL &amp; INDIVIDUAL SHIELDED, 300V 8P-#14AWG</v>
          </cell>
          <cell r="C396">
            <v>2700</v>
          </cell>
          <cell r="D396" t="str">
            <v>M</v>
          </cell>
          <cell r="E396">
            <v>137</v>
          </cell>
          <cell r="F396">
            <v>369900</v>
          </cell>
          <cell r="G396">
            <v>0</v>
          </cell>
          <cell r="H396">
            <v>0</v>
          </cell>
          <cell r="I396">
            <v>0.17799999999999999</v>
          </cell>
          <cell r="J396">
            <v>481</v>
          </cell>
          <cell r="K396">
            <v>137</v>
          </cell>
          <cell r="L396">
            <v>369900</v>
          </cell>
          <cell r="M396">
            <v>0</v>
          </cell>
          <cell r="N396">
            <v>0</v>
          </cell>
          <cell r="O396">
            <v>50</v>
          </cell>
          <cell r="P396">
            <v>135000</v>
          </cell>
        </row>
        <row r="397">
          <cell r="A397">
            <v>9</v>
          </cell>
          <cell r="B397" t="str">
            <v>XLPE CABLE 3C-3.5SQ.MM</v>
          </cell>
          <cell r="C397">
            <v>2800</v>
          </cell>
          <cell r="D397" t="str">
            <v>M</v>
          </cell>
          <cell r="E397">
            <v>15</v>
          </cell>
          <cell r="F397">
            <v>42000</v>
          </cell>
          <cell r="G397">
            <v>0</v>
          </cell>
          <cell r="H397">
            <v>0</v>
          </cell>
          <cell r="I397">
            <v>7.9000000000000001E-2</v>
          </cell>
          <cell r="J397">
            <v>221</v>
          </cell>
          <cell r="K397">
            <v>15</v>
          </cell>
          <cell r="L397">
            <v>42000</v>
          </cell>
          <cell r="M397">
            <v>0</v>
          </cell>
          <cell r="N397">
            <v>0</v>
          </cell>
          <cell r="O397">
            <v>22</v>
          </cell>
          <cell r="P397">
            <v>61600</v>
          </cell>
        </row>
        <row r="398">
          <cell r="A398">
            <v>10</v>
          </cell>
          <cell r="B398" t="str">
            <v xml:space="preserve"> SPEAKER CABLE, TWISTED PAIR #18 AWG</v>
          </cell>
          <cell r="C398">
            <v>50</v>
          </cell>
          <cell r="D398" t="str">
            <v>M</v>
          </cell>
          <cell r="E398">
            <v>12</v>
          </cell>
          <cell r="F398">
            <v>600</v>
          </cell>
          <cell r="G398">
            <v>0</v>
          </cell>
          <cell r="H398">
            <v>0</v>
          </cell>
          <cell r="I398">
            <v>6.2E-2</v>
          </cell>
          <cell r="J398">
            <v>3</v>
          </cell>
          <cell r="K398">
            <v>12</v>
          </cell>
          <cell r="L398">
            <v>600</v>
          </cell>
          <cell r="M398">
            <v>0</v>
          </cell>
          <cell r="N398">
            <v>0</v>
          </cell>
          <cell r="O398">
            <v>17</v>
          </cell>
          <cell r="P398">
            <v>850</v>
          </cell>
        </row>
        <row r="399">
          <cell r="A399">
            <v>11</v>
          </cell>
          <cell r="B399" t="str">
            <v>RSG CONDUIT, 2"</v>
          </cell>
          <cell r="C399">
            <v>100</v>
          </cell>
          <cell r="D399" t="str">
            <v>M</v>
          </cell>
          <cell r="E399">
            <v>105</v>
          </cell>
          <cell r="F399">
            <v>10500</v>
          </cell>
          <cell r="G399">
            <v>0</v>
          </cell>
          <cell r="H399">
            <v>0</v>
          </cell>
          <cell r="I399">
            <v>0.98</v>
          </cell>
          <cell r="J399">
            <v>98</v>
          </cell>
          <cell r="K399">
            <v>105</v>
          </cell>
          <cell r="L399">
            <v>10500</v>
          </cell>
          <cell r="M399">
            <v>0</v>
          </cell>
          <cell r="N399">
            <v>0</v>
          </cell>
          <cell r="O399">
            <v>274</v>
          </cell>
          <cell r="P399">
            <v>27400</v>
          </cell>
        </row>
        <row r="400">
          <cell r="A400">
            <v>12</v>
          </cell>
          <cell r="B400" t="str">
            <v>DITTO BUT 3/4"</v>
          </cell>
          <cell r="C400">
            <v>50</v>
          </cell>
          <cell r="D400" t="str">
            <v>M</v>
          </cell>
          <cell r="E400">
            <v>32</v>
          </cell>
          <cell r="F400">
            <v>1600</v>
          </cell>
          <cell r="G400">
            <v>0</v>
          </cell>
          <cell r="H400">
            <v>0</v>
          </cell>
          <cell r="I400">
            <v>0.47</v>
          </cell>
          <cell r="J400">
            <v>24</v>
          </cell>
          <cell r="K400">
            <v>32</v>
          </cell>
          <cell r="L400">
            <v>1600</v>
          </cell>
          <cell r="M400">
            <v>0</v>
          </cell>
          <cell r="N400">
            <v>0</v>
          </cell>
          <cell r="O400">
            <v>132</v>
          </cell>
          <cell r="P400">
            <v>6600</v>
          </cell>
        </row>
        <row r="401">
          <cell r="A401">
            <v>13</v>
          </cell>
          <cell r="B401" t="str">
            <v xml:space="preserve"> FLEXIBLE CONDUIT, 3/4", 1M LG, W/ TWO CONNECTOR</v>
          </cell>
          <cell r="C401">
            <v>16</v>
          </cell>
          <cell r="D401" t="str">
            <v>M</v>
          </cell>
          <cell r="E401">
            <v>81</v>
          </cell>
          <cell r="F401">
            <v>1296</v>
          </cell>
          <cell r="G401">
            <v>0</v>
          </cell>
          <cell r="H401">
            <v>0</v>
          </cell>
          <cell r="I401">
            <v>0.56000000000000005</v>
          </cell>
          <cell r="J401">
            <v>9</v>
          </cell>
          <cell r="K401">
            <v>81</v>
          </cell>
          <cell r="L401">
            <v>1296</v>
          </cell>
          <cell r="M401">
            <v>0</v>
          </cell>
          <cell r="N401">
            <v>0</v>
          </cell>
          <cell r="O401">
            <v>157</v>
          </cell>
          <cell r="P401">
            <v>2512</v>
          </cell>
        </row>
        <row r="402">
          <cell r="A402">
            <v>14</v>
          </cell>
          <cell r="B402" t="str">
            <v xml:space="preserve"> HOT DIPPED GALVANIZED CONDUIT FITTING, UNION,</v>
          </cell>
          <cell r="C402">
            <v>1</v>
          </cell>
          <cell r="D402" t="str">
            <v>LOT</v>
          </cell>
          <cell r="E402">
            <v>36300</v>
          </cell>
          <cell r="F402">
            <v>36300</v>
          </cell>
          <cell r="G402">
            <v>0</v>
          </cell>
          <cell r="H402">
            <v>0</v>
          </cell>
          <cell r="I402">
            <v>61</v>
          </cell>
          <cell r="J402">
            <v>61</v>
          </cell>
          <cell r="K402">
            <v>36300</v>
          </cell>
          <cell r="L402">
            <v>36300</v>
          </cell>
          <cell r="M402">
            <v>0</v>
          </cell>
          <cell r="N402">
            <v>0</v>
          </cell>
          <cell r="O402">
            <v>17080</v>
          </cell>
          <cell r="P402">
            <v>17080</v>
          </cell>
        </row>
        <row r="403">
          <cell r="B403" t="str">
            <v>SEALING FITTING</v>
          </cell>
          <cell r="C403">
            <v>0</v>
          </cell>
          <cell r="D403">
            <v>0</v>
          </cell>
          <cell r="E403">
            <v>0</v>
          </cell>
          <cell r="F403">
            <v>0</v>
          </cell>
          <cell r="G403">
            <v>0</v>
          </cell>
          <cell r="H403">
            <v>0</v>
          </cell>
          <cell r="I403">
            <v>3.85</v>
          </cell>
          <cell r="J403">
            <v>0</v>
          </cell>
          <cell r="K403">
            <v>0</v>
          </cell>
          <cell r="L403">
            <v>0</v>
          </cell>
          <cell r="M403">
            <v>0</v>
          </cell>
          <cell r="N403">
            <v>0</v>
          </cell>
          <cell r="O403">
            <v>0</v>
          </cell>
          <cell r="P403">
            <v>0</v>
          </cell>
        </row>
        <row r="404">
          <cell r="A404">
            <v>15</v>
          </cell>
          <cell r="B404" t="str">
            <v>HOT DIPPED GALVALNIZED STEEL U-CHANNEL 41x41x2.0t</v>
          </cell>
          <cell r="C404">
            <v>15</v>
          </cell>
          <cell r="D404" t="str">
            <v>M</v>
          </cell>
          <cell r="E404">
            <v>82</v>
          </cell>
          <cell r="F404">
            <v>1230</v>
          </cell>
          <cell r="G404">
            <v>0</v>
          </cell>
          <cell r="H404">
            <v>0</v>
          </cell>
          <cell r="I404">
            <v>0.40699999999999997</v>
          </cell>
          <cell r="J404">
            <v>6</v>
          </cell>
          <cell r="K404">
            <v>82</v>
          </cell>
          <cell r="L404">
            <v>1230</v>
          </cell>
          <cell r="M404">
            <v>0</v>
          </cell>
          <cell r="N404">
            <v>0</v>
          </cell>
          <cell r="O404">
            <v>114</v>
          </cell>
          <cell r="P404">
            <v>1710</v>
          </cell>
        </row>
        <row r="405">
          <cell r="A405">
            <v>16</v>
          </cell>
          <cell r="B405" t="str">
            <v>VHF PORTABLE MARINE BAND EXP-PROOF WALKY-TALKY</v>
          </cell>
          <cell r="C405">
            <v>2</v>
          </cell>
          <cell r="D405" t="str">
            <v>SET</v>
          </cell>
          <cell r="E405">
            <v>20000</v>
          </cell>
          <cell r="F405">
            <v>40000</v>
          </cell>
          <cell r="G405">
            <v>0</v>
          </cell>
          <cell r="H405">
            <v>0</v>
          </cell>
          <cell r="I405">
            <v>4.26</v>
          </cell>
          <cell r="J405">
            <v>0</v>
          </cell>
          <cell r="K405">
            <v>20000</v>
          </cell>
          <cell r="L405">
            <v>40000</v>
          </cell>
          <cell r="M405">
            <v>0</v>
          </cell>
          <cell r="N405">
            <v>0</v>
          </cell>
          <cell r="O405">
            <v>0</v>
          </cell>
          <cell r="P405">
            <v>0</v>
          </cell>
        </row>
        <row r="406">
          <cell r="A406">
            <v>17</v>
          </cell>
          <cell r="B406" t="str">
            <v xml:space="preserve"> MISCELLANEOUS MATERIALS </v>
          </cell>
          <cell r="C406">
            <v>1</v>
          </cell>
          <cell r="D406" t="str">
            <v>LOT</v>
          </cell>
          <cell r="E406">
            <v>48051.3</v>
          </cell>
          <cell r="F406">
            <v>48051</v>
          </cell>
          <cell r="G406">
            <v>0</v>
          </cell>
          <cell r="H406">
            <v>0</v>
          </cell>
          <cell r="I406">
            <v>62.35</v>
          </cell>
          <cell r="J406">
            <v>62</v>
          </cell>
          <cell r="K406">
            <v>48051</v>
          </cell>
          <cell r="L406">
            <v>48051</v>
          </cell>
          <cell r="M406">
            <v>0</v>
          </cell>
          <cell r="N406">
            <v>0</v>
          </cell>
          <cell r="O406">
            <v>17458</v>
          </cell>
          <cell r="P406">
            <v>17458</v>
          </cell>
        </row>
        <row r="407">
          <cell r="B407" t="str">
            <v>SUB-TOTAL : (F)</v>
          </cell>
          <cell r="C407">
            <v>0</v>
          </cell>
          <cell r="D407">
            <v>0</v>
          </cell>
          <cell r="E407">
            <v>0</v>
          </cell>
          <cell r="F407">
            <v>1009077</v>
          </cell>
          <cell r="G407">
            <v>0</v>
          </cell>
          <cell r="H407">
            <v>0</v>
          </cell>
          <cell r="I407">
            <v>4.67</v>
          </cell>
          <cell r="J407">
            <v>1309</v>
          </cell>
          <cell r="K407">
            <v>0</v>
          </cell>
          <cell r="L407">
            <v>1009077</v>
          </cell>
          <cell r="M407">
            <v>0</v>
          </cell>
          <cell r="N407">
            <v>0</v>
          </cell>
          <cell r="O407">
            <v>0</v>
          </cell>
          <cell r="P407">
            <v>366530</v>
          </cell>
        </row>
        <row r="408">
          <cell r="B408" t="str">
            <v>STD</v>
          </cell>
          <cell r="C408">
            <v>48</v>
          </cell>
          <cell r="D408">
            <v>9.5299999999999994</v>
          </cell>
          <cell r="E408">
            <v>1</v>
          </cell>
          <cell r="F408">
            <v>0</v>
          </cell>
          <cell r="G408">
            <v>0</v>
          </cell>
          <cell r="H408">
            <v>0</v>
          </cell>
          <cell r="I408">
            <v>4.87</v>
          </cell>
          <cell r="J408">
            <v>0</v>
          </cell>
          <cell r="K408">
            <v>0</v>
          </cell>
          <cell r="L408">
            <v>0</v>
          </cell>
          <cell r="M408">
            <v>0</v>
          </cell>
          <cell r="N408">
            <v>0</v>
          </cell>
          <cell r="O408">
            <v>0</v>
          </cell>
          <cell r="P408">
            <v>0</v>
          </cell>
        </row>
        <row r="409">
          <cell r="B409" t="str">
            <v xml:space="preserve">XS </v>
          </cell>
          <cell r="C409">
            <v>0.125</v>
          </cell>
          <cell r="D409">
            <v>2.41</v>
          </cell>
          <cell r="E409">
            <v>1</v>
          </cell>
          <cell r="F409">
            <v>0</v>
          </cell>
          <cell r="G409">
            <v>0</v>
          </cell>
          <cell r="H409">
            <v>0</v>
          </cell>
          <cell r="I409">
            <v>7.0000000000000007E-2</v>
          </cell>
          <cell r="J409">
            <v>0</v>
          </cell>
          <cell r="K409">
            <v>0</v>
          </cell>
          <cell r="L409">
            <v>0</v>
          </cell>
          <cell r="M409">
            <v>0</v>
          </cell>
          <cell r="N409">
            <v>0</v>
          </cell>
          <cell r="O409">
            <v>0</v>
          </cell>
          <cell r="P409">
            <v>0</v>
          </cell>
        </row>
        <row r="410">
          <cell r="A410" t="str">
            <v>G.</v>
          </cell>
          <cell r="B410" t="str">
            <v>CCTV SYSTEM</v>
          </cell>
          <cell r="C410">
            <v>0</v>
          </cell>
          <cell r="D410" t="str">
            <v xml:space="preserve"> </v>
          </cell>
          <cell r="E410">
            <v>0</v>
          </cell>
          <cell r="F410">
            <v>0</v>
          </cell>
          <cell r="G410">
            <v>0</v>
          </cell>
          <cell r="H410">
            <v>0</v>
          </cell>
          <cell r="I410">
            <v>7.0000000000000007E-2</v>
          </cell>
          <cell r="J410">
            <v>0</v>
          </cell>
          <cell r="K410">
            <v>0</v>
          </cell>
          <cell r="L410">
            <v>0</v>
          </cell>
          <cell r="M410">
            <v>0</v>
          </cell>
          <cell r="N410">
            <v>0</v>
          </cell>
          <cell r="O410">
            <v>0</v>
          </cell>
          <cell r="P410">
            <v>0</v>
          </cell>
        </row>
        <row r="411">
          <cell r="A411">
            <v>1</v>
          </cell>
          <cell r="B411" t="str">
            <v xml:space="preserve"> 20" BLACK-AND-WHITE VEDIO MONITOR,  </v>
          </cell>
          <cell r="C411">
            <v>1</v>
          </cell>
          <cell r="D411" t="str">
            <v>SET</v>
          </cell>
          <cell r="E411">
            <v>9450</v>
          </cell>
          <cell r="F411">
            <v>9450</v>
          </cell>
          <cell r="G411">
            <v>0</v>
          </cell>
          <cell r="H411">
            <v>0</v>
          </cell>
          <cell r="I411">
            <v>4</v>
          </cell>
          <cell r="J411">
            <v>4</v>
          </cell>
          <cell r="K411">
            <v>9450</v>
          </cell>
          <cell r="L411">
            <v>9450</v>
          </cell>
          <cell r="M411">
            <v>0</v>
          </cell>
          <cell r="N411">
            <v>0</v>
          </cell>
          <cell r="O411">
            <v>1120</v>
          </cell>
          <cell r="P411">
            <v>1120</v>
          </cell>
        </row>
        <row r="412">
          <cell r="A412">
            <v>2</v>
          </cell>
          <cell r="B412" t="str">
            <v xml:space="preserve"> BLACK-AND-WHITE CAMERA,1/2 CCD</v>
          </cell>
          <cell r="C412">
            <v>6</v>
          </cell>
          <cell r="D412" t="str">
            <v>SET</v>
          </cell>
          <cell r="E412">
            <v>8100</v>
          </cell>
          <cell r="F412">
            <v>48600</v>
          </cell>
          <cell r="G412">
            <v>0</v>
          </cell>
          <cell r="H412">
            <v>0</v>
          </cell>
          <cell r="I412">
            <v>8</v>
          </cell>
          <cell r="J412">
            <v>48</v>
          </cell>
          <cell r="K412">
            <v>8100</v>
          </cell>
          <cell r="L412">
            <v>48600</v>
          </cell>
          <cell r="M412">
            <v>0</v>
          </cell>
          <cell r="N412">
            <v>0</v>
          </cell>
          <cell r="O412">
            <v>2240</v>
          </cell>
          <cell r="P412">
            <v>13440</v>
          </cell>
        </row>
        <row r="413">
          <cell r="A413">
            <v>3</v>
          </cell>
          <cell r="B413" t="str">
            <v xml:space="preserve"> MOTORIZED LENS, 10X, AUTO IRIS/FOCUS</v>
          </cell>
          <cell r="C413">
            <v>2</v>
          </cell>
          <cell r="D413" t="str">
            <v>PCS</v>
          </cell>
          <cell r="E413">
            <v>18900</v>
          </cell>
          <cell r="F413">
            <v>37800</v>
          </cell>
          <cell r="G413">
            <v>0</v>
          </cell>
          <cell r="H413">
            <v>0</v>
          </cell>
          <cell r="I413">
            <v>2</v>
          </cell>
          <cell r="J413">
            <v>4</v>
          </cell>
          <cell r="K413">
            <v>18900</v>
          </cell>
          <cell r="L413">
            <v>37800</v>
          </cell>
          <cell r="M413">
            <v>0</v>
          </cell>
          <cell r="N413">
            <v>0</v>
          </cell>
          <cell r="O413">
            <v>560</v>
          </cell>
          <cell r="P413">
            <v>1120</v>
          </cell>
        </row>
        <row r="414">
          <cell r="A414">
            <v>4</v>
          </cell>
          <cell r="B414" t="str">
            <v xml:space="preserve"> FIXED LENS, AUTO IRIS 16 mm, </v>
          </cell>
          <cell r="C414">
            <v>4</v>
          </cell>
          <cell r="D414" t="str">
            <v>PCS</v>
          </cell>
          <cell r="E414">
            <v>4050</v>
          </cell>
          <cell r="F414">
            <v>16200</v>
          </cell>
          <cell r="G414">
            <v>0</v>
          </cell>
          <cell r="H414">
            <v>0</v>
          </cell>
          <cell r="I414">
            <v>2</v>
          </cell>
          <cell r="J414">
            <v>8</v>
          </cell>
          <cell r="K414">
            <v>4050</v>
          </cell>
          <cell r="L414">
            <v>16200</v>
          </cell>
          <cell r="M414">
            <v>0</v>
          </cell>
          <cell r="N414">
            <v>0</v>
          </cell>
          <cell r="O414">
            <v>560</v>
          </cell>
          <cell r="P414">
            <v>2240</v>
          </cell>
        </row>
        <row r="415">
          <cell r="A415">
            <v>5</v>
          </cell>
          <cell r="B415" t="str">
            <v xml:space="preserve"> EXPLOSION ROOF HOUSING</v>
          </cell>
          <cell r="C415">
            <v>4</v>
          </cell>
          <cell r="D415" t="str">
            <v>SET</v>
          </cell>
          <cell r="E415">
            <v>148500</v>
          </cell>
          <cell r="F415">
            <v>594000</v>
          </cell>
          <cell r="G415">
            <v>0</v>
          </cell>
          <cell r="H415">
            <v>0</v>
          </cell>
          <cell r="I415">
            <v>8</v>
          </cell>
          <cell r="J415">
            <v>32</v>
          </cell>
          <cell r="K415">
            <v>148500</v>
          </cell>
          <cell r="L415">
            <v>594000</v>
          </cell>
          <cell r="M415">
            <v>0</v>
          </cell>
          <cell r="N415">
            <v>0</v>
          </cell>
          <cell r="O415">
            <v>2240</v>
          </cell>
          <cell r="P415">
            <v>8960</v>
          </cell>
        </row>
        <row r="416">
          <cell r="A416">
            <v>6</v>
          </cell>
          <cell r="B416" t="str">
            <v>WEATHER PROOF HOUSING</v>
          </cell>
          <cell r="C416">
            <v>2</v>
          </cell>
          <cell r="D416" t="str">
            <v>SET</v>
          </cell>
          <cell r="E416">
            <v>49500</v>
          </cell>
          <cell r="F416">
            <v>99000</v>
          </cell>
          <cell r="G416">
            <v>0</v>
          </cell>
          <cell r="H416">
            <v>0</v>
          </cell>
          <cell r="I416">
            <v>6</v>
          </cell>
          <cell r="J416">
            <v>12</v>
          </cell>
          <cell r="K416">
            <v>49500</v>
          </cell>
          <cell r="L416">
            <v>99000</v>
          </cell>
          <cell r="M416">
            <v>0</v>
          </cell>
          <cell r="N416">
            <v>0</v>
          </cell>
          <cell r="O416">
            <v>1680</v>
          </cell>
          <cell r="P416">
            <v>3360</v>
          </cell>
        </row>
        <row r="417">
          <cell r="A417">
            <v>7</v>
          </cell>
          <cell r="B417" t="str">
            <v xml:space="preserve"> PAN-AND-TILT DRIVER, CL.1 DIV.2</v>
          </cell>
          <cell r="C417">
            <v>2</v>
          </cell>
          <cell r="D417" t="str">
            <v>SET</v>
          </cell>
          <cell r="E417">
            <v>148500</v>
          </cell>
          <cell r="F417">
            <v>297000</v>
          </cell>
          <cell r="G417">
            <v>0</v>
          </cell>
          <cell r="H417">
            <v>0</v>
          </cell>
          <cell r="I417">
            <v>8</v>
          </cell>
          <cell r="J417">
            <v>16</v>
          </cell>
          <cell r="K417">
            <v>148500</v>
          </cell>
          <cell r="L417">
            <v>297000</v>
          </cell>
          <cell r="M417">
            <v>0</v>
          </cell>
          <cell r="N417">
            <v>0</v>
          </cell>
          <cell r="O417">
            <v>2240</v>
          </cell>
          <cell r="P417">
            <v>4480</v>
          </cell>
        </row>
        <row r="418">
          <cell r="A418">
            <v>8</v>
          </cell>
          <cell r="B418" t="str">
            <v>24 hr  VCR</v>
          </cell>
          <cell r="C418">
            <v>1</v>
          </cell>
          <cell r="D418" t="str">
            <v>SET</v>
          </cell>
          <cell r="E418">
            <v>45000</v>
          </cell>
          <cell r="F418">
            <v>45000</v>
          </cell>
          <cell r="G418">
            <v>0</v>
          </cell>
          <cell r="H418">
            <v>0</v>
          </cell>
          <cell r="I418">
            <v>8</v>
          </cell>
          <cell r="J418">
            <v>8</v>
          </cell>
          <cell r="K418">
            <v>45000</v>
          </cell>
          <cell r="L418">
            <v>45000</v>
          </cell>
          <cell r="M418">
            <v>0</v>
          </cell>
          <cell r="N418">
            <v>0</v>
          </cell>
          <cell r="O418">
            <v>2240</v>
          </cell>
          <cell r="P418">
            <v>2240</v>
          </cell>
        </row>
        <row r="419">
          <cell r="A419">
            <v>9</v>
          </cell>
          <cell r="B419" t="str">
            <v>CONTROL SIGNAL DISTRIBUTION UNIT, 5 CHANNEL</v>
          </cell>
          <cell r="C419">
            <v>1</v>
          </cell>
          <cell r="D419" t="str">
            <v>SET</v>
          </cell>
          <cell r="E419">
            <v>45000</v>
          </cell>
          <cell r="F419">
            <v>45000</v>
          </cell>
          <cell r="G419">
            <v>0</v>
          </cell>
          <cell r="H419">
            <v>0</v>
          </cell>
          <cell r="I419">
            <v>8</v>
          </cell>
          <cell r="J419">
            <v>8</v>
          </cell>
          <cell r="K419">
            <v>45000</v>
          </cell>
          <cell r="L419">
            <v>45000</v>
          </cell>
          <cell r="M419">
            <v>0</v>
          </cell>
          <cell r="N419">
            <v>0</v>
          </cell>
          <cell r="O419">
            <v>2240</v>
          </cell>
          <cell r="P419">
            <v>2240</v>
          </cell>
        </row>
        <row r="420">
          <cell r="A420">
            <v>10</v>
          </cell>
          <cell r="B420" t="str">
            <v>VEDIO MULTIPLEXER, 9-CHANNEL</v>
          </cell>
          <cell r="C420">
            <v>1</v>
          </cell>
          <cell r="D420" t="str">
            <v>SET</v>
          </cell>
          <cell r="E420">
            <v>32000</v>
          </cell>
          <cell r="F420">
            <v>32000</v>
          </cell>
          <cell r="G420">
            <v>0</v>
          </cell>
          <cell r="H420">
            <v>0</v>
          </cell>
          <cell r="I420">
            <v>20</v>
          </cell>
          <cell r="J420">
            <v>20</v>
          </cell>
          <cell r="K420">
            <v>32000</v>
          </cell>
          <cell r="L420">
            <v>32000</v>
          </cell>
          <cell r="M420">
            <v>0</v>
          </cell>
          <cell r="N420">
            <v>0</v>
          </cell>
          <cell r="O420">
            <v>5600</v>
          </cell>
          <cell r="P420">
            <v>5600</v>
          </cell>
        </row>
        <row r="421">
          <cell r="A421">
            <v>11</v>
          </cell>
          <cell r="B421" t="str">
            <v xml:space="preserve"> VIDEO COXIAL CABLE, PWC 7C2V OR EQUAL</v>
          </cell>
          <cell r="C421">
            <v>2000</v>
          </cell>
          <cell r="D421" t="str">
            <v>M</v>
          </cell>
          <cell r="E421">
            <v>16</v>
          </cell>
          <cell r="F421">
            <v>32000</v>
          </cell>
          <cell r="G421">
            <v>0</v>
          </cell>
          <cell r="H421">
            <v>0</v>
          </cell>
          <cell r="I421">
            <v>0.1</v>
          </cell>
          <cell r="J421">
            <v>200</v>
          </cell>
          <cell r="K421">
            <v>16</v>
          </cell>
          <cell r="L421">
            <v>32000</v>
          </cell>
          <cell r="M421">
            <v>0</v>
          </cell>
          <cell r="N421">
            <v>0</v>
          </cell>
          <cell r="O421">
            <v>28</v>
          </cell>
          <cell r="P421">
            <v>56000</v>
          </cell>
        </row>
        <row r="422">
          <cell r="A422">
            <v>12</v>
          </cell>
          <cell r="B422" t="str">
            <v>SHIELDED CABLE, 8C-1.25 SQ.MM</v>
          </cell>
          <cell r="C422">
            <v>1600</v>
          </cell>
          <cell r="D422" t="str">
            <v>M</v>
          </cell>
          <cell r="E422">
            <v>32</v>
          </cell>
          <cell r="F422">
            <v>51200</v>
          </cell>
          <cell r="G422">
            <v>0</v>
          </cell>
          <cell r="H422">
            <v>0</v>
          </cell>
          <cell r="I422">
            <v>7.0000000000000007E-2</v>
          </cell>
          <cell r="J422">
            <v>112</v>
          </cell>
          <cell r="K422">
            <v>32</v>
          </cell>
          <cell r="L422">
            <v>51200</v>
          </cell>
          <cell r="M422">
            <v>0</v>
          </cell>
          <cell r="N422">
            <v>0</v>
          </cell>
          <cell r="O422">
            <v>20</v>
          </cell>
          <cell r="P422">
            <v>32000</v>
          </cell>
        </row>
        <row r="423">
          <cell r="A423">
            <v>13</v>
          </cell>
          <cell r="B423" t="str">
            <v>600V XLPE CABLE, 3C-5.5 SQ.MM</v>
          </cell>
          <cell r="C423">
            <v>1500</v>
          </cell>
          <cell r="D423" t="str">
            <v>M</v>
          </cell>
          <cell r="E423">
            <v>20</v>
          </cell>
          <cell r="F423">
            <v>30000</v>
          </cell>
          <cell r="G423">
            <v>0</v>
          </cell>
          <cell r="H423">
            <v>0</v>
          </cell>
          <cell r="I423">
            <v>0.1</v>
          </cell>
          <cell r="J423">
            <v>150</v>
          </cell>
          <cell r="K423">
            <v>20</v>
          </cell>
          <cell r="L423">
            <v>30000</v>
          </cell>
          <cell r="M423">
            <v>0</v>
          </cell>
          <cell r="N423">
            <v>0</v>
          </cell>
          <cell r="O423">
            <v>28</v>
          </cell>
          <cell r="P423">
            <v>42000</v>
          </cell>
        </row>
        <row r="424">
          <cell r="A424">
            <v>14</v>
          </cell>
          <cell r="B424" t="str">
            <v xml:space="preserve">JUNCTION BOX CL.1 DIV.2 GROUP D 250L x 250W x 150D </v>
          </cell>
          <cell r="C424">
            <v>4</v>
          </cell>
          <cell r="D424" t="str">
            <v>SET</v>
          </cell>
          <cell r="E424">
            <v>8000</v>
          </cell>
          <cell r="F424">
            <v>32000</v>
          </cell>
          <cell r="G424">
            <v>0</v>
          </cell>
          <cell r="H424">
            <v>0</v>
          </cell>
          <cell r="I424">
            <v>4</v>
          </cell>
          <cell r="J424">
            <v>16</v>
          </cell>
          <cell r="K424">
            <v>8000</v>
          </cell>
          <cell r="L424">
            <v>32000</v>
          </cell>
          <cell r="M424">
            <v>0</v>
          </cell>
          <cell r="N424">
            <v>0</v>
          </cell>
          <cell r="O424">
            <v>1120</v>
          </cell>
          <cell r="P424">
            <v>4480</v>
          </cell>
        </row>
        <row r="425">
          <cell r="A425">
            <v>15</v>
          </cell>
          <cell r="B425" t="str">
            <v xml:space="preserve">JUNCTION BOX WEATHER PROOF 250L x 250W x 150D </v>
          </cell>
          <cell r="C425">
            <v>2</v>
          </cell>
          <cell r="D425" t="str">
            <v>SET</v>
          </cell>
          <cell r="E425">
            <v>4000</v>
          </cell>
          <cell r="F425">
            <v>8000</v>
          </cell>
          <cell r="G425">
            <v>0</v>
          </cell>
          <cell r="H425">
            <v>0</v>
          </cell>
          <cell r="I425">
            <v>3</v>
          </cell>
          <cell r="J425">
            <v>6</v>
          </cell>
          <cell r="K425">
            <v>4000</v>
          </cell>
          <cell r="L425">
            <v>8000</v>
          </cell>
          <cell r="M425">
            <v>0</v>
          </cell>
          <cell r="N425">
            <v>0</v>
          </cell>
          <cell r="O425">
            <v>840</v>
          </cell>
          <cell r="P425">
            <v>1680</v>
          </cell>
        </row>
        <row r="426">
          <cell r="A426">
            <v>16</v>
          </cell>
          <cell r="B426" t="str">
            <v>RSG CONDUIT, 2"</v>
          </cell>
          <cell r="C426">
            <v>250</v>
          </cell>
          <cell r="D426" t="str">
            <v>M</v>
          </cell>
          <cell r="E426">
            <v>105</v>
          </cell>
          <cell r="F426">
            <v>26250</v>
          </cell>
          <cell r="G426">
            <v>0</v>
          </cell>
          <cell r="H426">
            <v>0</v>
          </cell>
          <cell r="I426">
            <v>0.98</v>
          </cell>
          <cell r="J426">
            <v>245</v>
          </cell>
          <cell r="K426">
            <v>105</v>
          </cell>
          <cell r="L426">
            <v>26250</v>
          </cell>
          <cell r="M426">
            <v>0</v>
          </cell>
          <cell r="N426">
            <v>0</v>
          </cell>
          <cell r="O426">
            <v>274</v>
          </cell>
          <cell r="P426">
            <v>68500</v>
          </cell>
        </row>
        <row r="427">
          <cell r="A427">
            <v>17</v>
          </cell>
          <cell r="B427" t="str">
            <v>HOT DIPPED GALVALNIZED STEEL U-CHANNEL 41x41x2.0t</v>
          </cell>
          <cell r="C427">
            <v>15</v>
          </cell>
          <cell r="D427" t="str">
            <v>M</v>
          </cell>
          <cell r="E427">
            <v>82</v>
          </cell>
          <cell r="F427">
            <v>1230</v>
          </cell>
          <cell r="G427">
            <v>0</v>
          </cell>
          <cell r="H427">
            <v>0</v>
          </cell>
          <cell r="I427">
            <v>0.40699999999999997</v>
          </cell>
          <cell r="J427">
            <v>6</v>
          </cell>
          <cell r="K427">
            <v>82</v>
          </cell>
          <cell r="L427">
            <v>1230</v>
          </cell>
          <cell r="M427">
            <v>0</v>
          </cell>
          <cell r="N427">
            <v>0</v>
          </cell>
          <cell r="O427">
            <v>114</v>
          </cell>
          <cell r="P427">
            <v>1710</v>
          </cell>
        </row>
        <row r="428">
          <cell r="A428">
            <v>18</v>
          </cell>
          <cell r="B428" t="str">
            <v xml:space="preserve">CAMERA SUPPORT, HOT DIPPED GALVANIZED STEEL </v>
          </cell>
          <cell r="C428">
            <v>4</v>
          </cell>
          <cell r="D428" t="str">
            <v>SET</v>
          </cell>
          <cell r="E428">
            <v>8100</v>
          </cell>
          <cell r="F428">
            <v>32400</v>
          </cell>
          <cell r="G428">
            <v>0</v>
          </cell>
          <cell r="H428">
            <v>0</v>
          </cell>
          <cell r="I428">
            <v>4</v>
          </cell>
          <cell r="J428">
            <v>16</v>
          </cell>
          <cell r="K428">
            <v>8100</v>
          </cell>
          <cell r="L428">
            <v>32400</v>
          </cell>
          <cell r="M428">
            <v>0</v>
          </cell>
          <cell r="N428">
            <v>0</v>
          </cell>
          <cell r="O428">
            <v>1120</v>
          </cell>
          <cell r="P428">
            <v>4480</v>
          </cell>
        </row>
        <row r="429">
          <cell r="B429" t="str">
            <v>W/ COATING, WALL MOUNT. TYPE</v>
          </cell>
          <cell r="C429">
            <v>0</v>
          </cell>
          <cell r="D429">
            <v>0</v>
          </cell>
          <cell r="E429">
            <v>0</v>
          </cell>
          <cell r="F429">
            <v>0</v>
          </cell>
          <cell r="G429">
            <v>0</v>
          </cell>
          <cell r="H429">
            <v>0</v>
          </cell>
          <cell r="I429">
            <v>0.13</v>
          </cell>
          <cell r="J429">
            <v>0</v>
          </cell>
          <cell r="K429">
            <v>0</v>
          </cell>
          <cell r="L429">
            <v>0</v>
          </cell>
          <cell r="M429">
            <v>0</v>
          </cell>
          <cell r="N429">
            <v>0</v>
          </cell>
          <cell r="O429">
            <v>0</v>
          </cell>
          <cell r="P429">
            <v>0</v>
          </cell>
        </row>
        <row r="430">
          <cell r="A430">
            <v>19</v>
          </cell>
          <cell r="B430" t="str">
            <v xml:space="preserve">CAMERA SUPPORT, HOT DIPPED GALVANIZED STEEL </v>
          </cell>
          <cell r="C430">
            <v>6</v>
          </cell>
          <cell r="D430" t="str">
            <v>SET</v>
          </cell>
          <cell r="E430">
            <v>14000</v>
          </cell>
          <cell r="F430">
            <v>84000</v>
          </cell>
          <cell r="G430">
            <v>0</v>
          </cell>
          <cell r="H430">
            <v>0</v>
          </cell>
          <cell r="I430">
            <v>20</v>
          </cell>
          <cell r="J430">
            <v>120</v>
          </cell>
          <cell r="K430">
            <v>14000</v>
          </cell>
          <cell r="L430">
            <v>84000</v>
          </cell>
          <cell r="M430">
            <v>0</v>
          </cell>
          <cell r="N430">
            <v>0</v>
          </cell>
          <cell r="O430">
            <v>5600</v>
          </cell>
          <cell r="P430">
            <v>33600</v>
          </cell>
        </row>
        <row r="431">
          <cell r="B431" t="str">
            <v>W/ COATING, STANCHION TYPE, 3M H , W/FUNDATION</v>
          </cell>
          <cell r="C431">
            <v>0</v>
          </cell>
          <cell r="D431">
            <v>0</v>
          </cell>
          <cell r="E431">
            <v>0</v>
          </cell>
          <cell r="F431">
            <v>0</v>
          </cell>
          <cell r="G431">
            <v>0</v>
          </cell>
          <cell r="H431">
            <v>0</v>
          </cell>
          <cell r="I431">
            <v>0.15</v>
          </cell>
          <cell r="J431">
            <v>0</v>
          </cell>
          <cell r="K431">
            <v>0</v>
          </cell>
          <cell r="L431">
            <v>0</v>
          </cell>
          <cell r="M431">
            <v>0</v>
          </cell>
          <cell r="N431">
            <v>0</v>
          </cell>
          <cell r="O431">
            <v>0</v>
          </cell>
          <cell r="P431">
            <v>0</v>
          </cell>
        </row>
        <row r="432">
          <cell r="A432">
            <v>20</v>
          </cell>
          <cell r="B432" t="str">
            <v xml:space="preserve"> HOT DIPPED GALVANIZED CONDUIT FITTING, UNION,</v>
          </cell>
          <cell r="C432">
            <v>1</v>
          </cell>
          <cell r="D432" t="str">
            <v>LOT</v>
          </cell>
          <cell r="E432">
            <v>78750</v>
          </cell>
          <cell r="F432">
            <v>78750</v>
          </cell>
          <cell r="G432">
            <v>0</v>
          </cell>
          <cell r="H432">
            <v>0</v>
          </cell>
          <cell r="I432">
            <v>122.5</v>
          </cell>
          <cell r="J432">
            <v>123</v>
          </cell>
          <cell r="K432">
            <v>78750</v>
          </cell>
          <cell r="L432">
            <v>78750</v>
          </cell>
          <cell r="M432">
            <v>0</v>
          </cell>
          <cell r="N432">
            <v>0</v>
          </cell>
          <cell r="O432">
            <v>34300</v>
          </cell>
          <cell r="P432">
            <v>34300</v>
          </cell>
        </row>
        <row r="433">
          <cell r="B433" t="str">
            <v>SEALING FITTING</v>
          </cell>
          <cell r="C433">
            <v>0</v>
          </cell>
          <cell r="D433">
            <v>0</v>
          </cell>
          <cell r="E433">
            <v>0</v>
          </cell>
          <cell r="F433">
            <v>0</v>
          </cell>
          <cell r="G433">
            <v>0</v>
          </cell>
          <cell r="H433">
            <v>0</v>
          </cell>
          <cell r="I433">
            <v>0.2</v>
          </cell>
          <cell r="J433">
            <v>0</v>
          </cell>
          <cell r="K433">
            <v>0</v>
          </cell>
          <cell r="L433">
            <v>0</v>
          </cell>
          <cell r="M433">
            <v>0</v>
          </cell>
          <cell r="N433">
            <v>0</v>
          </cell>
          <cell r="O433">
            <v>0</v>
          </cell>
          <cell r="P433">
            <v>0</v>
          </cell>
        </row>
        <row r="434">
          <cell r="A434">
            <v>21</v>
          </cell>
          <cell r="B434" t="str">
            <v>FIBER OPTIC CABLE CABLE , 1 FIBERS</v>
          </cell>
          <cell r="C434">
            <v>1250</v>
          </cell>
          <cell r="D434" t="str">
            <v>M</v>
          </cell>
          <cell r="E434">
            <v>38</v>
          </cell>
          <cell r="F434">
            <v>47500</v>
          </cell>
          <cell r="G434">
            <v>0</v>
          </cell>
          <cell r="H434">
            <v>0</v>
          </cell>
          <cell r="I434">
            <v>0.1</v>
          </cell>
          <cell r="J434">
            <v>125</v>
          </cell>
          <cell r="K434">
            <v>38</v>
          </cell>
          <cell r="L434">
            <v>47500</v>
          </cell>
          <cell r="M434">
            <v>0</v>
          </cell>
          <cell r="N434">
            <v>0</v>
          </cell>
          <cell r="O434">
            <v>28</v>
          </cell>
          <cell r="P434">
            <v>35000</v>
          </cell>
        </row>
        <row r="435">
          <cell r="A435">
            <v>22</v>
          </cell>
          <cell r="B435" t="str">
            <v>FIBER OPTIC VIDEO SIGNAL RECEIVER</v>
          </cell>
          <cell r="C435">
            <v>1</v>
          </cell>
          <cell r="D435" t="str">
            <v>SET</v>
          </cell>
          <cell r="E435">
            <v>23400</v>
          </cell>
          <cell r="F435">
            <v>23400</v>
          </cell>
          <cell r="G435">
            <v>0</v>
          </cell>
          <cell r="H435">
            <v>0</v>
          </cell>
          <cell r="I435">
            <v>4</v>
          </cell>
          <cell r="J435">
            <v>4</v>
          </cell>
          <cell r="K435">
            <v>23400</v>
          </cell>
          <cell r="L435">
            <v>23400</v>
          </cell>
          <cell r="M435">
            <v>0</v>
          </cell>
          <cell r="N435">
            <v>0</v>
          </cell>
          <cell r="O435">
            <v>1120</v>
          </cell>
          <cell r="P435">
            <v>1120</v>
          </cell>
        </row>
        <row r="436">
          <cell r="A436">
            <v>23</v>
          </cell>
          <cell r="B436" t="str">
            <v>FIBER OPTIC VIDEO SIGNAL TRANSMITER</v>
          </cell>
          <cell r="C436">
            <v>1</v>
          </cell>
          <cell r="D436" t="str">
            <v>SET</v>
          </cell>
          <cell r="E436">
            <v>25200</v>
          </cell>
          <cell r="F436">
            <v>25200</v>
          </cell>
          <cell r="G436">
            <v>0</v>
          </cell>
          <cell r="H436">
            <v>0</v>
          </cell>
          <cell r="I436">
            <v>4</v>
          </cell>
          <cell r="J436">
            <v>4</v>
          </cell>
          <cell r="K436">
            <v>25200</v>
          </cell>
          <cell r="L436">
            <v>25200</v>
          </cell>
          <cell r="M436">
            <v>0</v>
          </cell>
          <cell r="N436">
            <v>0</v>
          </cell>
          <cell r="O436">
            <v>1120</v>
          </cell>
          <cell r="P436">
            <v>1120</v>
          </cell>
        </row>
        <row r="437">
          <cell r="A437">
            <v>24</v>
          </cell>
          <cell r="B437" t="str">
            <v xml:space="preserve"> MISCELLANEOUS MATERIALS</v>
          </cell>
          <cell r="C437">
            <v>1</v>
          </cell>
          <cell r="D437" t="str">
            <v>LOT</v>
          </cell>
          <cell r="E437">
            <v>50879.4</v>
          </cell>
          <cell r="F437">
            <v>50879</v>
          </cell>
          <cell r="G437">
            <v>0</v>
          </cell>
          <cell r="H437">
            <v>0</v>
          </cell>
          <cell r="I437">
            <v>38.61</v>
          </cell>
          <cell r="J437">
            <v>39</v>
          </cell>
          <cell r="K437">
            <v>50879</v>
          </cell>
          <cell r="L437">
            <v>50879</v>
          </cell>
          <cell r="M437">
            <v>0</v>
          </cell>
          <cell r="N437">
            <v>0</v>
          </cell>
          <cell r="O437">
            <v>10811</v>
          </cell>
          <cell r="P437">
            <v>10811</v>
          </cell>
        </row>
        <row r="438">
          <cell r="B438" t="str">
            <v>SUB-TOTAL : (G)</v>
          </cell>
          <cell r="C438">
            <v>0</v>
          </cell>
          <cell r="D438">
            <v>0</v>
          </cell>
          <cell r="E438">
            <v>0</v>
          </cell>
          <cell r="F438">
            <v>1746859</v>
          </cell>
          <cell r="G438">
            <v>0</v>
          </cell>
          <cell r="H438">
            <v>0</v>
          </cell>
          <cell r="I438">
            <v>0.10000023841857911</v>
          </cell>
          <cell r="J438">
            <v>1326</v>
          </cell>
          <cell r="K438">
            <v>0</v>
          </cell>
          <cell r="L438">
            <v>1746859</v>
          </cell>
          <cell r="M438">
            <v>0</v>
          </cell>
          <cell r="N438">
            <v>0</v>
          </cell>
          <cell r="O438">
            <v>0</v>
          </cell>
          <cell r="P438">
            <v>371601</v>
          </cell>
        </row>
        <row r="439">
          <cell r="B439" t="str">
            <v xml:space="preserve">XS </v>
          </cell>
          <cell r="C439">
            <v>4</v>
          </cell>
          <cell r="D439">
            <v>8.56</v>
          </cell>
          <cell r="E439">
            <v>1</v>
          </cell>
          <cell r="F439">
            <v>0</v>
          </cell>
          <cell r="G439">
            <v>0</v>
          </cell>
          <cell r="H439">
            <v>0</v>
          </cell>
          <cell r="I439">
            <v>0.41</v>
          </cell>
          <cell r="J439">
            <v>0</v>
          </cell>
          <cell r="K439">
            <v>0</v>
          </cell>
          <cell r="L439">
            <v>0</v>
          </cell>
          <cell r="M439">
            <v>0</v>
          </cell>
          <cell r="N439">
            <v>0</v>
          </cell>
          <cell r="O439">
            <v>0</v>
          </cell>
          <cell r="P439">
            <v>0</v>
          </cell>
        </row>
        <row r="440">
          <cell r="B440" t="str">
            <v xml:space="preserve">XS </v>
          </cell>
          <cell r="C440">
            <v>5</v>
          </cell>
          <cell r="D440">
            <v>9.5299999999999994</v>
          </cell>
          <cell r="E440">
            <v>1</v>
          </cell>
          <cell r="F440">
            <v>0</v>
          </cell>
          <cell r="G440">
            <v>0</v>
          </cell>
          <cell r="H440">
            <v>0</v>
          </cell>
          <cell r="I440">
            <v>0.51</v>
          </cell>
          <cell r="J440">
            <v>0</v>
          </cell>
          <cell r="K440">
            <v>0</v>
          </cell>
          <cell r="L440">
            <v>0</v>
          </cell>
          <cell r="M440">
            <v>0</v>
          </cell>
          <cell r="N440">
            <v>0</v>
          </cell>
          <cell r="O440">
            <v>0</v>
          </cell>
          <cell r="P440">
            <v>0</v>
          </cell>
        </row>
        <row r="441">
          <cell r="A441" t="str">
            <v>H.</v>
          </cell>
          <cell r="B441" t="str">
            <v xml:space="preserve"> CATHODIC PROTECTION SYSTEM </v>
          </cell>
          <cell r="C441">
            <v>0</v>
          </cell>
          <cell r="D441">
            <v>0</v>
          </cell>
          <cell r="E441">
            <v>0</v>
          </cell>
          <cell r="F441">
            <v>0</v>
          </cell>
          <cell r="G441">
            <v>0</v>
          </cell>
          <cell r="H441">
            <v>0</v>
          </cell>
          <cell r="I441">
            <v>0.61</v>
          </cell>
          <cell r="J441">
            <v>0</v>
          </cell>
          <cell r="K441">
            <v>0</v>
          </cell>
          <cell r="L441">
            <v>0</v>
          </cell>
          <cell r="M441">
            <v>0</v>
          </cell>
          <cell r="N441">
            <v>0</v>
          </cell>
          <cell r="O441">
            <v>0</v>
          </cell>
          <cell r="P441">
            <v>0</v>
          </cell>
        </row>
        <row r="442">
          <cell r="A442">
            <v>1</v>
          </cell>
          <cell r="B442" t="str">
            <v>40LB型鎂犧牲陽極</v>
          </cell>
          <cell r="C442">
            <v>60</v>
          </cell>
          <cell r="D442" t="str">
            <v>SET</v>
          </cell>
          <cell r="E442">
            <v>8000</v>
          </cell>
          <cell r="F442">
            <v>480000</v>
          </cell>
          <cell r="G442">
            <v>0</v>
          </cell>
          <cell r="H442">
            <v>0</v>
          </cell>
          <cell r="I442">
            <v>9</v>
          </cell>
          <cell r="J442">
            <v>540</v>
          </cell>
          <cell r="K442">
            <v>8000</v>
          </cell>
          <cell r="L442">
            <v>480000</v>
          </cell>
          <cell r="M442">
            <v>0</v>
          </cell>
          <cell r="N442">
            <v>0</v>
          </cell>
          <cell r="O442">
            <v>2520</v>
          </cell>
          <cell r="P442">
            <v>151200</v>
          </cell>
        </row>
        <row r="443">
          <cell r="A443">
            <v>2</v>
          </cell>
          <cell r="B443" t="str">
            <v xml:space="preserve">ZINC GROUNDING CELL, FOUR ANODE UNITS WITH </v>
          </cell>
          <cell r="C443">
            <v>5</v>
          </cell>
          <cell r="D443" t="str">
            <v>SET</v>
          </cell>
          <cell r="E443">
            <v>14000</v>
          </cell>
          <cell r="F443">
            <v>70000</v>
          </cell>
          <cell r="G443">
            <v>0</v>
          </cell>
          <cell r="H443">
            <v>0</v>
          </cell>
          <cell r="I443">
            <v>6</v>
          </cell>
          <cell r="J443">
            <v>30</v>
          </cell>
          <cell r="K443">
            <v>14000</v>
          </cell>
          <cell r="L443">
            <v>70000</v>
          </cell>
          <cell r="M443">
            <v>0</v>
          </cell>
          <cell r="N443">
            <v>0</v>
          </cell>
          <cell r="O443">
            <v>1680</v>
          </cell>
          <cell r="P443">
            <v>8400</v>
          </cell>
        </row>
        <row r="444">
          <cell r="B444" t="str">
            <v xml:space="preserve">10 FT OF #6 AWG HMWPE CATHODIC </v>
          </cell>
          <cell r="C444">
            <v>0</v>
          </cell>
          <cell r="D444">
            <v>0</v>
          </cell>
          <cell r="E444">
            <v>0</v>
          </cell>
          <cell r="F444">
            <v>0</v>
          </cell>
          <cell r="G444">
            <v>0</v>
          </cell>
          <cell r="H444">
            <v>0</v>
          </cell>
          <cell r="I444">
            <v>1.22</v>
          </cell>
          <cell r="J444">
            <v>0</v>
          </cell>
          <cell r="K444">
            <v>0</v>
          </cell>
          <cell r="L444">
            <v>0</v>
          </cell>
          <cell r="M444">
            <v>0</v>
          </cell>
          <cell r="N444">
            <v>0</v>
          </cell>
          <cell r="O444">
            <v>0</v>
          </cell>
          <cell r="P444">
            <v>0</v>
          </cell>
        </row>
        <row r="445">
          <cell r="B445" t="str">
            <v xml:space="preserve">PROTECTION COPPER CABLE, 1.4"X1.4"X60" </v>
          </cell>
          <cell r="C445">
            <v>0</v>
          </cell>
          <cell r="D445">
            <v>0</v>
          </cell>
          <cell r="E445">
            <v>0</v>
          </cell>
          <cell r="F445">
            <v>0</v>
          </cell>
          <cell r="G445">
            <v>0</v>
          </cell>
          <cell r="H445">
            <v>0</v>
          </cell>
          <cell r="I445">
            <v>1.42</v>
          </cell>
          <cell r="J445">
            <v>0</v>
          </cell>
          <cell r="K445">
            <v>0</v>
          </cell>
          <cell r="L445">
            <v>0</v>
          </cell>
          <cell r="M445">
            <v>0</v>
          </cell>
          <cell r="N445">
            <v>0</v>
          </cell>
          <cell r="O445">
            <v>0</v>
          </cell>
          <cell r="P445">
            <v>0</v>
          </cell>
          <cell r="Q445"/>
        </row>
        <row r="446">
          <cell r="B446" t="str">
            <v>ANODE</v>
          </cell>
          <cell r="C446">
            <v>0</v>
          </cell>
          <cell r="D446">
            <v>0</v>
          </cell>
          <cell r="E446">
            <v>0</v>
          </cell>
          <cell r="F446">
            <v>0</v>
          </cell>
          <cell r="G446">
            <v>0</v>
          </cell>
          <cell r="H446">
            <v>0</v>
          </cell>
          <cell r="I446">
            <v>1.62</v>
          </cell>
          <cell r="J446">
            <v>0</v>
          </cell>
          <cell r="K446">
            <v>0</v>
          </cell>
          <cell r="L446">
            <v>0</v>
          </cell>
          <cell r="M446">
            <v>0</v>
          </cell>
          <cell r="N446">
            <v>0</v>
          </cell>
          <cell r="O446">
            <v>0</v>
          </cell>
          <cell r="P446">
            <v>0</v>
          </cell>
        </row>
        <row r="447">
          <cell r="A447">
            <v>3</v>
          </cell>
          <cell r="B447" t="str">
            <v>TEST JUNTION BOX</v>
          </cell>
          <cell r="C447">
            <v>7</v>
          </cell>
          <cell r="D447" t="str">
            <v>SET</v>
          </cell>
          <cell r="E447">
            <v>3000</v>
          </cell>
          <cell r="F447">
            <v>21000</v>
          </cell>
          <cell r="G447">
            <v>0</v>
          </cell>
          <cell r="H447">
            <v>0</v>
          </cell>
          <cell r="I447">
            <v>6</v>
          </cell>
          <cell r="J447">
            <v>42</v>
          </cell>
          <cell r="K447">
            <v>3000</v>
          </cell>
          <cell r="L447">
            <v>21000</v>
          </cell>
          <cell r="M447">
            <v>0</v>
          </cell>
          <cell r="N447">
            <v>0</v>
          </cell>
          <cell r="O447">
            <v>1680</v>
          </cell>
          <cell r="P447">
            <v>11760</v>
          </cell>
        </row>
        <row r="448">
          <cell r="A448">
            <v>4</v>
          </cell>
          <cell r="B448" t="str">
            <v>Cu-CuS04 REFERENCE ELECTRODE WITH 10 FT OF</v>
          </cell>
          <cell r="C448">
            <v>7</v>
          </cell>
          <cell r="D448" t="str">
            <v>SET</v>
          </cell>
          <cell r="E448">
            <v>4000</v>
          </cell>
          <cell r="F448">
            <v>28000</v>
          </cell>
          <cell r="G448">
            <v>0</v>
          </cell>
          <cell r="H448">
            <v>0</v>
          </cell>
          <cell r="I448">
            <v>6</v>
          </cell>
          <cell r="J448">
            <v>42</v>
          </cell>
          <cell r="K448">
            <v>4000</v>
          </cell>
          <cell r="L448">
            <v>28000</v>
          </cell>
          <cell r="M448">
            <v>0</v>
          </cell>
          <cell r="N448">
            <v>0</v>
          </cell>
          <cell r="O448">
            <v>1680</v>
          </cell>
          <cell r="P448">
            <v>11760</v>
          </cell>
        </row>
        <row r="449">
          <cell r="B449" t="str">
            <v xml:space="preserve">#8 AWG HMWPE CATHODIC PROTECTION  </v>
          </cell>
          <cell r="C449">
            <v>22</v>
          </cell>
          <cell r="D449">
            <v>12.7</v>
          </cell>
          <cell r="E449">
            <v>1.25</v>
          </cell>
          <cell r="F449"/>
          <cell r="G449"/>
          <cell r="H449"/>
          <cell r="I449">
            <v>2.23</v>
          </cell>
          <cell r="J449">
            <v>11.72</v>
          </cell>
          <cell r="K449">
            <v>13.950000000000001</v>
          </cell>
          <cell r="L449"/>
          <cell r="M449"/>
          <cell r="N449"/>
          <cell r="O449"/>
          <cell r="P449">
            <v>8</v>
          </cell>
        </row>
        <row r="450">
          <cell r="B450" t="str">
            <v xml:space="preserve">COPPER CABLE &amp; BACKFILL OVER SIZE   </v>
          </cell>
        </row>
        <row r="451">
          <cell r="B451" t="str">
            <v>6" D x 10" L, GLOBAL TYPE OR EQUAL</v>
          </cell>
        </row>
        <row r="452">
          <cell r="A452">
            <v>5</v>
          </cell>
          <cell r="B452" t="str">
            <v>#8AWG 1/C HALAR CABLE</v>
          </cell>
          <cell r="C452">
            <v>475</v>
          </cell>
          <cell r="D452" t="str">
            <v>M</v>
          </cell>
          <cell r="E452">
            <v>120</v>
          </cell>
          <cell r="F452">
            <v>57000</v>
          </cell>
          <cell r="G452">
            <v>0</v>
          </cell>
          <cell r="H452">
            <v>0</v>
          </cell>
          <cell r="I452">
            <v>0.12</v>
          </cell>
          <cell r="J452">
            <v>57</v>
          </cell>
          <cell r="K452">
            <v>120</v>
          </cell>
          <cell r="L452">
            <v>57000</v>
          </cell>
          <cell r="M452">
            <v>0</v>
          </cell>
          <cell r="N452">
            <v>0</v>
          </cell>
          <cell r="O452">
            <v>34</v>
          </cell>
          <cell r="P452">
            <v>16150</v>
          </cell>
        </row>
        <row r="453">
          <cell r="A453">
            <v>6</v>
          </cell>
          <cell r="B453" t="str">
            <v>CADWELD POWDER CARTRIDGE, CA-25 TYPE</v>
          </cell>
          <cell r="C453">
            <v>15</v>
          </cell>
          <cell r="D453" t="str">
            <v>PCS</v>
          </cell>
          <cell r="E453">
            <v>125</v>
          </cell>
          <cell r="F453">
            <v>1875</v>
          </cell>
          <cell r="G453">
            <v>0</v>
          </cell>
          <cell r="H453">
            <v>0</v>
          </cell>
          <cell r="I453">
            <v>1</v>
          </cell>
          <cell r="J453">
            <v>15</v>
          </cell>
          <cell r="K453">
            <v>125</v>
          </cell>
          <cell r="L453">
            <v>1875</v>
          </cell>
          <cell r="M453">
            <v>0</v>
          </cell>
          <cell r="N453">
            <v>0</v>
          </cell>
          <cell r="O453">
            <v>280</v>
          </cell>
          <cell r="P453">
            <v>4200</v>
          </cell>
        </row>
        <row r="454">
          <cell r="A454">
            <v>7</v>
          </cell>
          <cell r="B454" t="str">
            <v>CADWELD MOLD</v>
          </cell>
          <cell r="C454">
            <v>1</v>
          </cell>
          <cell r="D454" t="str">
            <v>SET</v>
          </cell>
          <cell r="E454">
            <v>1500</v>
          </cell>
          <cell r="F454">
            <v>1500</v>
          </cell>
          <cell r="G454">
            <v>0</v>
          </cell>
          <cell r="H454">
            <v>0</v>
          </cell>
          <cell r="I454">
            <v>0</v>
          </cell>
          <cell r="J454">
            <v>0</v>
          </cell>
          <cell r="K454">
            <v>1500</v>
          </cell>
          <cell r="L454">
            <v>1500</v>
          </cell>
          <cell r="M454">
            <v>0</v>
          </cell>
          <cell r="N454">
            <v>0</v>
          </cell>
          <cell r="O454">
            <v>0</v>
          </cell>
          <cell r="P454">
            <v>0</v>
          </cell>
        </row>
        <row r="455">
          <cell r="A455">
            <v>8</v>
          </cell>
          <cell r="B455" t="str">
            <v>C TYPE LUG</v>
          </cell>
          <cell r="C455">
            <v>60</v>
          </cell>
          <cell r="D455" t="str">
            <v>PCS</v>
          </cell>
          <cell r="E455">
            <v>50</v>
          </cell>
          <cell r="F455">
            <v>3000</v>
          </cell>
          <cell r="G455">
            <v>0</v>
          </cell>
          <cell r="H455">
            <v>0</v>
          </cell>
          <cell r="I455">
            <v>0.5</v>
          </cell>
          <cell r="J455">
            <v>30</v>
          </cell>
          <cell r="K455">
            <v>50</v>
          </cell>
          <cell r="L455">
            <v>3000</v>
          </cell>
          <cell r="M455">
            <v>0</v>
          </cell>
          <cell r="N455">
            <v>0</v>
          </cell>
          <cell r="O455">
            <v>140</v>
          </cell>
          <cell r="P455">
            <v>8400</v>
          </cell>
        </row>
        <row r="456">
          <cell r="A456">
            <v>9</v>
          </cell>
          <cell r="B456" t="str">
            <v>TOOL,MOLD SUPPORT CLAMP CADWELD CAB-320</v>
          </cell>
          <cell r="C456">
            <v>1</v>
          </cell>
          <cell r="D456" t="str">
            <v>PCS</v>
          </cell>
          <cell r="E456">
            <v>2500</v>
          </cell>
          <cell r="F456">
            <v>2500</v>
          </cell>
          <cell r="G456">
            <v>0</v>
          </cell>
          <cell r="H456">
            <v>0</v>
          </cell>
          <cell r="I456">
            <v>0</v>
          </cell>
          <cell r="J456">
            <v>0</v>
          </cell>
          <cell r="K456">
            <v>2500</v>
          </cell>
          <cell r="L456">
            <v>2500</v>
          </cell>
          <cell r="M456">
            <v>0</v>
          </cell>
          <cell r="N456">
            <v>0</v>
          </cell>
          <cell r="O456">
            <v>0</v>
          </cell>
          <cell r="P456">
            <v>0</v>
          </cell>
        </row>
        <row r="457">
          <cell r="A457">
            <v>10</v>
          </cell>
          <cell r="B457" t="str">
            <v xml:space="preserve">NONMETALLIC CONDUIT, PVC CNS 1302 UPVC </v>
          </cell>
          <cell r="C457">
            <v>285</v>
          </cell>
          <cell r="D457" t="str">
            <v>M</v>
          </cell>
          <cell r="E457">
            <v>16</v>
          </cell>
          <cell r="F457">
            <v>4560</v>
          </cell>
          <cell r="G457">
            <v>0</v>
          </cell>
          <cell r="H457">
            <v>0</v>
          </cell>
          <cell r="I457">
            <v>0.5</v>
          </cell>
          <cell r="J457">
            <v>143</v>
          </cell>
          <cell r="K457">
            <v>16</v>
          </cell>
          <cell r="L457">
            <v>4560</v>
          </cell>
          <cell r="M457">
            <v>0</v>
          </cell>
          <cell r="N457">
            <v>0</v>
          </cell>
          <cell r="O457">
            <v>140</v>
          </cell>
          <cell r="P457">
            <v>39900</v>
          </cell>
          <cell r="Q457"/>
        </row>
        <row r="458">
          <cell r="B458" t="str">
            <v>TABLE 1, 1"</v>
          </cell>
          <cell r="C458">
            <v>0</v>
          </cell>
          <cell r="D458">
            <v>0</v>
          </cell>
          <cell r="E458">
            <v>0</v>
          </cell>
          <cell r="F458">
            <v>0</v>
          </cell>
          <cell r="G458">
            <v>0</v>
          </cell>
          <cell r="H458">
            <v>0</v>
          </cell>
          <cell r="I458">
            <v>0</v>
          </cell>
          <cell r="J458">
            <v>0</v>
          </cell>
          <cell r="K458">
            <v>0</v>
          </cell>
          <cell r="L458">
            <v>0</v>
          </cell>
          <cell r="M458">
            <v>0</v>
          </cell>
          <cell r="N458">
            <v>0</v>
          </cell>
          <cell r="O458">
            <v>0</v>
          </cell>
          <cell r="P458">
            <v>0</v>
          </cell>
        </row>
        <row r="459">
          <cell r="A459">
            <v>11</v>
          </cell>
          <cell r="B459" t="str">
            <v xml:space="preserve">CONCRETE, 3000PSI </v>
          </cell>
          <cell r="C459">
            <v>3</v>
          </cell>
          <cell r="D459" t="str">
            <v>M3</v>
          </cell>
          <cell r="E459" t="str">
            <v>M+L</v>
          </cell>
          <cell r="F459" t="str">
            <v>M+L</v>
          </cell>
          <cell r="G459">
            <v>0</v>
          </cell>
          <cell r="H459">
            <v>0</v>
          </cell>
          <cell r="I459">
            <v>0</v>
          </cell>
          <cell r="J459">
            <v>0</v>
          </cell>
          <cell r="K459" t="str">
            <v>M+L</v>
          </cell>
          <cell r="L459" t="str">
            <v>M+L</v>
          </cell>
          <cell r="M459">
            <v>0</v>
          </cell>
          <cell r="N459">
            <v>0</v>
          </cell>
          <cell r="O459">
            <v>2300</v>
          </cell>
          <cell r="P459">
            <v>6900</v>
          </cell>
        </row>
        <row r="460">
          <cell r="A460">
            <v>12</v>
          </cell>
          <cell r="B460" t="str">
            <v>STEEL REINFORCING BAR, 3/8"</v>
          </cell>
          <cell r="C460">
            <v>610</v>
          </cell>
          <cell r="D460" t="str">
            <v>KG</v>
          </cell>
          <cell r="E460" t="str">
            <v>M+L</v>
          </cell>
          <cell r="F460" t="str">
            <v>M+L</v>
          </cell>
          <cell r="G460">
            <v>0</v>
          </cell>
          <cell r="H460">
            <v>0</v>
          </cell>
          <cell r="I460">
            <v>0</v>
          </cell>
          <cell r="J460">
            <v>0</v>
          </cell>
          <cell r="K460" t="str">
            <v>M+L</v>
          </cell>
          <cell r="L460" t="str">
            <v>M+L</v>
          </cell>
          <cell r="M460">
            <v>0</v>
          </cell>
          <cell r="N460">
            <v>0</v>
          </cell>
          <cell r="O460">
            <v>16</v>
          </cell>
          <cell r="P460">
            <v>9760</v>
          </cell>
        </row>
        <row r="461">
          <cell r="A461">
            <v>13</v>
          </cell>
          <cell r="B461" t="str">
            <v xml:space="preserve"> EXCAVATION</v>
          </cell>
          <cell r="C461">
            <v>152</v>
          </cell>
          <cell r="D461" t="str">
            <v>M3</v>
          </cell>
          <cell r="E461" t="str">
            <v>M+L</v>
          </cell>
          <cell r="F461" t="str">
            <v>M+L</v>
          </cell>
          <cell r="G461">
            <v>0</v>
          </cell>
          <cell r="H461">
            <v>0</v>
          </cell>
          <cell r="I461">
            <v>0</v>
          </cell>
          <cell r="J461">
            <v>0</v>
          </cell>
          <cell r="K461" t="str">
            <v>M+L</v>
          </cell>
          <cell r="L461" t="str">
            <v>M+L</v>
          </cell>
          <cell r="M461">
            <v>0</v>
          </cell>
          <cell r="N461">
            <v>0</v>
          </cell>
          <cell r="O461">
            <v>120</v>
          </cell>
          <cell r="P461">
            <v>18240</v>
          </cell>
        </row>
        <row r="462">
          <cell r="A462">
            <v>14</v>
          </cell>
          <cell r="B462" t="str">
            <v xml:space="preserve"> BACKFILL SAND</v>
          </cell>
          <cell r="C462">
            <v>50</v>
          </cell>
          <cell r="D462" t="str">
            <v>M3</v>
          </cell>
          <cell r="E462" t="str">
            <v>M+L</v>
          </cell>
          <cell r="F462" t="str">
            <v>M+L</v>
          </cell>
          <cell r="G462"/>
          <cell r="H462">
            <v>0</v>
          </cell>
          <cell r="I462">
            <v>0</v>
          </cell>
          <cell r="J462">
            <v>0</v>
          </cell>
          <cell r="K462" t="str">
            <v>M+L</v>
          </cell>
          <cell r="L462" t="str">
            <v>M+L</v>
          </cell>
          <cell r="M462">
            <v>0</v>
          </cell>
          <cell r="N462">
            <v>0</v>
          </cell>
          <cell r="O462">
            <v>550</v>
          </cell>
          <cell r="P462">
            <v>27500</v>
          </cell>
        </row>
        <row r="463">
          <cell r="A463">
            <v>15</v>
          </cell>
          <cell r="B463" t="str">
            <v xml:space="preserve"> BACKFILL STONE</v>
          </cell>
          <cell r="C463">
            <v>31</v>
          </cell>
          <cell r="D463" t="str">
            <v>M3</v>
          </cell>
          <cell r="E463" t="str">
            <v>M+L</v>
          </cell>
          <cell r="F463" t="str">
            <v>M+L</v>
          </cell>
          <cell r="G463">
            <v>0</v>
          </cell>
          <cell r="H463">
            <v>0</v>
          </cell>
          <cell r="I463">
            <v>0</v>
          </cell>
          <cell r="J463">
            <v>0</v>
          </cell>
          <cell r="K463" t="str">
            <v>M+L</v>
          </cell>
          <cell r="L463" t="str">
            <v>M+L</v>
          </cell>
          <cell r="M463">
            <v>0</v>
          </cell>
          <cell r="N463">
            <v>0</v>
          </cell>
          <cell r="O463">
            <v>520</v>
          </cell>
          <cell r="P463">
            <v>16120</v>
          </cell>
        </row>
        <row r="464">
          <cell r="A464">
            <v>16</v>
          </cell>
          <cell r="B464" t="str">
            <v xml:space="preserve"> DISPOSAL</v>
          </cell>
          <cell r="C464">
            <v>80</v>
          </cell>
          <cell r="D464" t="str">
            <v>M3</v>
          </cell>
          <cell r="E464" t="str">
            <v>M+L</v>
          </cell>
          <cell r="F464" t="str">
            <v>M+L</v>
          </cell>
          <cell r="G464">
            <v>0</v>
          </cell>
          <cell r="H464">
            <v>0</v>
          </cell>
          <cell r="I464">
            <v>0</v>
          </cell>
          <cell r="J464">
            <v>0</v>
          </cell>
          <cell r="K464" t="str">
            <v>M+L</v>
          </cell>
          <cell r="L464" t="str">
            <v>M+L</v>
          </cell>
          <cell r="M464">
            <v>0</v>
          </cell>
          <cell r="N464">
            <v>0</v>
          </cell>
          <cell r="O464">
            <v>220</v>
          </cell>
          <cell r="P464">
            <v>17600</v>
          </cell>
        </row>
        <row r="465">
          <cell r="A465">
            <v>17</v>
          </cell>
          <cell r="B465" t="str">
            <v>熱縮絕緣套管理(含熱溶膠)</v>
          </cell>
          <cell r="C465">
            <v>9</v>
          </cell>
          <cell r="D465" t="str">
            <v>PCS</v>
          </cell>
          <cell r="E465">
            <v>500</v>
          </cell>
          <cell r="F465">
            <v>4500</v>
          </cell>
          <cell r="G465">
            <v>0</v>
          </cell>
          <cell r="H465">
            <v>0</v>
          </cell>
          <cell r="I465">
            <v>2</v>
          </cell>
          <cell r="J465">
            <v>18</v>
          </cell>
          <cell r="K465">
            <v>500</v>
          </cell>
          <cell r="L465">
            <v>4500</v>
          </cell>
          <cell r="M465">
            <v>0</v>
          </cell>
          <cell r="N465">
            <v>0</v>
          </cell>
          <cell r="O465">
            <v>560</v>
          </cell>
          <cell r="P465">
            <v>5040</v>
          </cell>
        </row>
        <row r="466">
          <cell r="A466">
            <v>18</v>
          </cell>
          <cell r="B466" t="str">
            <v>自融型絕緣膠帶</v>
          </cell>
          <cell r="C466">
            <v>7</v>
          </cell>
          <cell r="D466" t="str">
            <v>ROLL</v>
          </cell>
          <cell r="E466">
            <v>300</v>
          </cell>
          <cell r="F466">
            <v>2100</v>
          </cell>
          <cell r="G466">
            <v>0</v>
          </cell>
          <cell r="H466">
            <v>0</v>
          </cell>
          <cell r="I466">
            <v>1</v>
          </cell>
          <cell r="J466">
            <v>7</v>
          </cell>
          <cell r="K466">
            <v>300</v>
          </cell>
          <cell r="L466">
            <v>2100</v>
          </cell>
          <cell r="M466">
            <v>0</v>
          </cell>
          <cell r="N466">
            <v>0</v>
          </cell>
          <cell r="O466">
            <v>280</v>
          </cell>
          <cell r="P466">
            <v>1960</v>
          </cell>
        </row>
        <row r="467">
          <cell r="A467">
            <v>19</v>
          </cell>
          <cell r="B467" t="str">
            <v>熱融焊點PE包覆蓋</v>
          </cell>
          <cell r="C467">
            <v>8</v>
          </cell>
          <cell r="D467" t="str">
            <v>PCS</v>
          </cell>
          <cell r="E467">
            <v>350</v>
          </cell>
          <cell r="F467">
            <v>2800</v>
          </cell>
          <cell r="G467">
            <v>0</v>
          </cell>
          <cell r="H467">
            <v>0</v>
          </cell>
          <cell r="I467">
            <v>1</v>
          </cell>
          <cell r="J467">
            <v>8</v>
          </cell>
          <cell r="K467">
            <v>350</v>
          </cell>
          <cell r="L467">
            <v>2800</v>
          </cell>
          <cell r="M467">
            <v>0</v>
          </cell>
          <cell r="N467">
            <v>0</v>
          </cell>
          <cell r="O467">
            <v>280</v>
          </cell>
          <cell r="P467">
            <v>2240</v>
          </cell>
        </row>
        <row r="468">
          <cell r="A468">
            <v>20</v>
          </cell>
          <cell r="B468" t="str">
            <v>MISCELLANEOUS INCLUDE 防蝕系統測試調整 &amp; 交通安全措施費</v>
          </cell>
          <cell r="C468">
            <v>1</v>
          </cell>
          <cell r="D468" t="str">
            <v>LOT</v>
          </cell>
          <cell r="E468">
            <v>67883.5</v>
          </cell>
          <cell r="F468">
            <v>67884</v>
          </cell>
          <cell r="G468">
            <v>0</v>
          </cell>
          <cell r="H468">
            <v>0</v>
          </cell>
          <cell r="I468">
            <v>93.2</v>
          </cell>
          <cell r="J468">
            <v>93</v>
          </cell>
          <cell r="K468">
            <v>67884</v>
          </cell>
          <cell r="L468">
            <v>67884</v>
          </cell>
          <cell r="M468">
            <v>0</v>
          </cell>
          <cell r="N468">
            <v>0</v>
          </cell>
          <cell r="O468">
            <v>26096</v>
          </cell>
          <cell r="P468">
            <v>26096</v>
          </cell>
        </row>
        <row r="469">
          <cell r="B469" t="str">
            <v>SUB-TOTAL : (H)</v>
          </cell>
          <cell r="C469">
            <v>0</v>
          </cell>
          <cell r="D469">
            <v>0</v>
          </cell>
          <cell r="E469">
            <v>0</v>
          </cell>
          <cell r="F469">
            <v>746719</v>
          </cell>
          <cell r="G469">
            <v>0</v>
          </cell>
          <cell r="H469">
            <v>0</v>
          </cell>
          <cell r="I469">
            <v>0</v>
          </cell>
          <cell r="J469">
            <v>1025</v>
          </cell>
          <cell r="K469">
            <v>0</v>
          </cell>
          <cell r="L469">
            <v>746719</v>
          </cell>
          <cell r="M469">
            <v>0</v>
          </cell>
          <cell r="N469">
            <v>0</v>
          </cell>
          <cell r="O469">
            <v>0</v>
          </cell>
          <cell r="P469">
            <v>383226</v>
          </cell>
        </row>
        <row r="470">
          <cell r="F470">
            <v>0</v>
          </cell>
          <cell r="G470">
            <v>0</v>
          </cell>
          <cell r="H470">
            <v>0</v>
          </cell>
          <cell r="I470">
            <v>0</v>
          </cell>
          <cell r="J470">
            <v>0</v>
          </cell>
          <cell r="K470">
            <v>0</v>
          </cell>
          <cell r="L470">
            <v>0</v>
          </cell>
          <cell r="M470">
            <v>0</v>
          </cell>
          <cell r="N470">
            <v>0</v>
          </cell>
          <cell r="O470">
            <v>0</v>
          </cell>
          <cell r="P470">
            <v>0</v>
          </cell>
        </row>
        <row r="471">
          <cell r="B471" t="str">
            <v>PVC???? 7C-2SQ.MM</v>
          </cell>
          <cell r="C471"/>
          <cell r="D471"/>
          <cell r="E471"/>
          <cell r="F471">
            <v>0</v>
          </cell>
          <cell r="G471">
            <v>0</v>
          </cell>
          <cell r="H471">
            <v>0</v>
          </cell>
          <cell r="I471">
            <v>0</v>
          </cell>
          <cell r="J471">
            <v>0</v>
          </cell>
          <cell r="K471">
            <v>0</v>
          </cell>
          <cell r="L471">
            <v>0</v>
          </cell>
          <cell r="M471">
            <v>0</v>
          </cell>
          <cell r="N471">
            <v>0</v>
          </cell>
          <cell r="O471">
            <v>0</v>
          </cell>
          <cell r="P471">
            <v>0</v>
          </cell>
        </row>
        <row r="472">
          <cell r="F472">
            <v>0</v>
          </cell>
          <cell r="G472">
            <v>0</v>
          </cell>
          <cell r="H472">
            <v>0</v>
          </cell>
          <cell r="I472">
            <v>0</v>
          </cell>
          <cell r="J472">
            <v>0</v>
          </cell>
          <cell r="K472">
            <v>0</v>
          </cell>
          <cell r="L472">
            <v>0</v>
          </cell>
          <cell r="M472">
            <v>0</v>
          </cell>
          <cell r="N472">
            <v>0</v>
          </cell>
          <cell r="O472">
            <v>0</v>
          </cell>
          <cell r="P472">
            <v>0</v>
          </cell>
        </row>
        <row r="473">
          <cell r="A473" t="str">
            <v>I.</v>
          </cell>
          <cell r="B473" t="str">
            <v>APS SYSTEM</v>
          </cell>
          <cell r="C473">
            <v>0</v>
          </cell>
          <cell r="D473">
            <v>0</v>
          </cell>
          <cell r="E473">
            <v>0</v>
          </cell>
          <cell r="F473">
            <v>0</v>
          </cell>
          <cell r="G473">
            <v>0</v>
          </cell>
          <cell r="H473">
            <v>0</v>
          </cell>
          <cell r="I473">
            <v>0</v>
          </cell>
          <cell r="J473">
            <v>0</v>
          </cell>
          <cell r="K473">
            <v>0</v>
          </cell>
          <cell r="L473">
            <v>0</v>
          </cell>
          <cell r="M473">
            <v>0</v>
          </cell>
          <cell r="N473">
            <v>0</v>
          </cell>
          <cell r="O473">
            <v>0</v>
          </cell>
          <cell r="P473">
            <v>0</v>
          </cell>
          <cell r="Q473">
            <v>0</v>
          </cell>
        </row>
        <row r="474">
          <cell r="B474" t="str">
            <v>D&amp;F SYSTEM PANEL, INCLUDING</v>
          </cell>
          <cell r="C474">
            <v>0</v>
          </cell>
          <cell r="D474">
            <v>0</v>
          </cell>
          <cell r="E474">
            <v>0</v>
          </cell>
          <cell r="F474">
            <v>0</v>
          </cell>
          <cell r="G474">
            <v>0</v>
          </cell>
          <cell r="H474">
            <v>0</v>
          </cell>
          <cell r="I474">
            <v>0</v>
          </cell>
          <cell r="J474">
            <v>0</v>
          </cell>
          <cell r="K474">
            <v>0</v>
          </cell>
          <cell r="L474">
            <v>0</v>
          </cell>
          <cell r="M474">
            <v>0</v>
          </cell>
          <cell r="N474">
            <v>0</v>
          </cell>
          <cell r="O474">
            <v>0</v>
          </cell>
          <cell r="P474">
            <v>0</v>
          </cell>
        </row>
        <row r="475">
          <cell r="A475">
            <v>1</v>
          </cell>
          <cell r="B475" t="str">
            <v>PLC BASE PANEL, INDOOR IP20 ENCLOSURE, W/</v>
          </cell>
          <cell r="C475">
            <v>1</v>
          </cell>
          <cell r="D475" t="str">
            <v>SET</v>
          </cell>
          <cell r="E475">
            <v>1285400</v>
          </cell>
          <cell r="F475">
            <v>1285400</v>
          </cell>
          <cell r="G475">
            <v>0</v>
          </cell>
          <cell r="H475">
            <v>0</v>
          </cell>
          <cell r="I475">
            <v>50</v>
          </cell>
          <cell r="J475">
            <v>50</v>
          </cell>
          <cell r="K475">
            <v>1285400</v>
          </cell>
          <cell r="L475">
            <v>1285400</v>
          </cell>
          <cell r="M475">
            <v>0</v>
          </cell>
          <cell r="N475">
            <v>0</v>
          </cell>
          <cell r="O475">
            <v>14000</v>
          </cell>
          <cell r="P475">
            <v>14000</v>
          </cell>
        </row>
        <row r="476">
          <cell r="B476" t="str">
            <v xml:space="preserve">POWER SUPPLY, DIx144, DOx100, </v>
          </cell>
          <cell r="C476">
            <v>0</v>
          </cell>
          <cell r="D476">
            <v>0</v>
          </cell>
          <cell r="E476">
            <v>0</v>
          </cell>
          <cell r="F476">
            <v>0</v>
          </cell>
          <cell r="G476">
            <v>0</v>
          </cell>
          <cell r="H476">
            <v>0</v>
          </cell>
          <cell r="I476">
            <v>0</v>
          </cell>
          <cell r="J476">
            <v>0</v>
          </cell>
          <cell r="K476">
            <v>0</v>
          </cell>
          <cell r="L476">
            <v>0</v>
          </cell>
          <cell r="M476">
            <v>0</v>
          </cell>
          <cell r="N476">
            <v>0</v>
          </cell>
          <cell r="O476">
            <v>0</v>
          </cell>
          <cell r="P476">
            <v>0</v>
          </cell>
        </row>
        <row r="477">
          <cell r="B477" t="str">
            <v>INTERPOSITION RELAY x50,  WIRING, AND TB.</v>
          </cell>
          <cell r="C477">
            <v>0</v>
          </cell>
          <cell r="D477">
            <v>0</v>
          </cell>
          <cell r="E477">
            <v>0</v>
          </cell>
          <cell r="F477">
            <v>0</v>
          </cell>
          <cell r="G477">
            <v>0</v>
          </cell>
          <cell r="H477">
            <v>0</v>
          </cell>
          <cell r="I477">
            <v>0</v>
          </cell>
          <cell r="J477">
            <v>0</v>
          </cell>
          <cell r="K477">
            <v>0</v>
          </cell>
          <cell r="L477">
            <v>0</v>
          </cell>
          <cell r="M477">
            <v>0</v>
          </cell>
          <cell r="N477">
            <v>0</v>
          </cell>
          <cell r="O477">
            <v>0</v>
          </cell>
          <cell r="P477">
            <v>0</v>
          </cell>
        </row>
        <row r="478">
          <cell r="A478">
            <v>19</v>
          </cell>
          <cell r="B478" t="str">
            <v>SOFTWARE DESIGN PACKAGE</v>
          </cell>
          <cell r="C478">
            <v>3000</v>
          </cell>
          <cell r="D478" t="str">
            <v>M</v>
          </cell>
          <cell r="E478">
            <v>76</v>
          </cell>
          <cell r="F478">
            <v>0</v>
          </cell>
          <cell r="G478">
            <v>0</v>
          </cell>
          <cell r="H478">
            <v>0</v>
          </cell>
          <cell r="I478">
            <v>0</v>
          </cell>
          <cell r="J478">
            <v>0</v>
          </cell>
          <cell r="K478">
            <v>0</v>
          </cell>
          <cell r="L478">
            <v>0</v>
          </cell>
          <cell r="M478">
            <v>0</v>
          </cell>
          <cell r="N478">
            <v>0</v>
          </cell>
          <cell r="O478">
            <v>0</v>
          </cell>
          <cell r="P478">
            <v>0</v>
          </cell>
          <cell r="Q478">
            <v>0</v>
          </cell>
        </row>
        <row r="479">
          <cell r="A479">
            <v>2</v>
          </cell>
          <cell r="B479" t="str">
            <v>OPERATION CONSOLE, INCLUDING</v>
          </cell>
          <cell r="C479">
            <v>1</v>
          </cell>
          <cell r="D479" t="str">
            <v>SET</v>
          </cell>
          <cell r="E479">
            <v>357000</v>
          </cell>
          <cell r="F479">
            <v>357000</v>
          </cell>
          <cell r="G479">
            <v>0</v>
          </cell>
          <cell r="H479">
            <v>0</v>
          </cell>
          <cell r="I479">
            <v>20</v>
          </cell>
          <cell r="J479">
            <v>20</v>
          </cell>
          <cell r="K479">
            <v>357000</v>
          </cell>
          <cell r="L479">
            <v>357000</v>
          </cell>
          <cell r="M479">
            <v>0</v>
          </cell>
          <cell r="N479">
            <v>0</v>
          </cell>
          <cell r="O479">
            <v>5600</v>
          </cell>
          <cell r="P479">
            <v>5600</v>
          </cell>
        </row>
        <row r="480">
          <cell r="B480" t="str">
            <v>ANNUNCIATOR PANEL, W/ 50 WINDOWS</v>
          </cell>
          <cell r="C480">
            <v>0</v>
          </cell>
          <cell r="D480">
            <v>0</v>
          </cell>
          <cell r="E480">
            <v>0</v>
          </cell>
          <cell r="F480">
            <v>0</v>
          </cell>
          <cell r="G480">
            <v>0</v>
          </cell>
          <cell r="H480">
            <v>0</v>
          </cell>
          <cell r="I480">
            <v>0.23599999999999999</v>
          </cell>
          <cell r="J480">
            <v>0</v>
          </cell>
          <cell r="K480">
            <v>0</v>
          </cell>
          <cell r="L480">
            <v>0</v>
          </cell>
          <cell r="M480">
            <v>0</v>
          </cell>
          <cell r="N480">
            <v>0</v>
          </cell>
          <cell r="O480">
            <v>0</v>
          </cell>
          <cell r="P480">
            <v>0</v>
          </cell>
        </row>
        <row r="481">
          <cell r="B481" t="str">
            <v xml:space="preserve">COMMAND BOARD, W/ 15 PB SWITCH(SW. W/LIGHT) </v>
          </cell>
          <cell r="C481"/>
          <cell r="D481"/>
          <cell r="E481"/>
          <cell r="F481">
            <v>0</v>
          </cell>
          <cell r="G481"/>
          <cell r="H481">
            <v>0</v>
          </cell>
          <cell r="I481">
            <v>0</v>
          </cell>
          <cell r="J481">
            <v>0</v>
          </cell>
          <cell r="K481">
            <v>0</v>
          </cell>
          <cell r="L481">
            <v>0</v>
          </cell>
          <cell r="M481">
            <v>0</v>
          </cell>
          <cell r="N481">
            <v>0</v>
          </cell>
          <cell r="O481">
            <v>0</v>
          </cell>
          <cell r="P481">
            <v>0</v>
          </cell>
        </row>
        <row r="482">
          <cell r="B482" t="str">
            <v>WIRING, AND TB.</v>
          </cell>
          <cell r="C482">
            <v>0</v>
          </cell>
          <cell r="D482">
            <v>0</v>
          </cell>
          <cell r="E482">
            <v>0</v>
          </cell>
          <cell r="F482">
            <v>0</v>
          </cell>
          <cell r="G482">
            <v>0</v>
          </cell>
          <cell r="H482">
            <v>0</v>
          </cell>
          <cell r="I482">
            <v>0</v>
          </cell>
          <cell r="J482">
            <v>0</v>
          </cell>
          <cell r="K482">
            <v>0</v>
          </cell>
          <cell r="L482">
            <v>0</v>
          </cell>
          <cell r="M482">
            <v>0</v>
          </cell>
          <cell r="N482">
            <v>0</v>
          </cell>
          <cell r="O482">
            <v>0</v>
          </cell>
          <cell r="P482">
            <v>0</v>
          </cell>
        </row>
        <row r="483">
          <cell r="A483">
            <v>3</v>
          </cell>
          <cell r="B483" t="str">
            <v>MIMIC PANEL, ENCLOSURE SIZE 2300Hx1400Wx600D</v>
          </cell>
          <cell r="C483">
            <v>1</v>
          </cell>
          <cell r="D483" t="str">
            <v>SET</v>
          </cell>
          <cell r="E483">
            <v>448000</v>
          </cell>
          <cell r="F483">
            <v>448000</v>
          </cell>
          <cell r="G483">
            <v>0</v>
          </cell>
          <cell r="H483">
            <v>0</v>
          </cell>
          <cell r="I483">
            <v>20</v>
          </cell>
          <cell r="J483">
            <v>20</v>
          </cell>
          <cell r="K483">
            <v>448000</v>
          </cell>
          <cell r="L483">
            <v>448000</v>
          </cell>
          <cell r="M483">
            <v>0</v>
          </cell>
          <cell r="N483">
            <v>0</v>
          </cell>
          <cell r="O483">
            <v>5600</v>
          </cell>
          <cell r="P483">
            <v>5600</v>
          </cell>
        </row>
        <row r="484">
          <cell r="A484">
            <v>0</v>
          </cell>
          <cell r="B484" t="str">
            <v>MOSAIC PANEL  SIZE 1200Hx1200W, W/</v>
          </cell>
          <cell r="C484">
            <v>0</v>
          </cell>
          <cell r="D484"/>
          <cell r="E484">
            <v>0</v>
          </cell>
          <cell r="F484">
            <v>0</v>
          </cell>
          <cell r="G484">
            <v>0</v>
          </cell>
          <cell r="H484">
            <v>0</v>
          </cell>
          <cell r="I484"/>
          <cell r="J484">
            <v>0</v>
          </cell>
          <cell r="K484">
            <v>0</v>
          </cell>
          <cell r="L484">
            <v>0</v>
          </cell>
          <cell r="M484">
            <v>0</v>
          </cell>
          <cell r="N484">
            <v>0</v>
          </cell>
          <cell r="O484">
            <v>0</v>
          </cell>
          <cell r="P484">
            <v>0</v>
          </cell>
        </row>
        <row r="485">
          <cell r="B485" t="str">
            <v>INDICATION LIGHT x60, POWER SUPPLY, WIRING, AND TB.</v>
          </cell>
          <cell r="C485">
            <v>0</v>
          </cell>
          <cell r="D485">
            <v>0</v>
          </cell>
          <cell r="E485">
            <v>0</v>
          </cell>
          <cell r="F485">
            <v>0</v>
          </cell>
          <cell r="G485">
            <v>0</v>
          </cell>
          <cell r="H485">
            <v>0</v>
          </cell>
          <cell r="I485">
            <v>0</v>
          </cell>
          <cell r="J485">
            <v>0</v>
          </cell>
          <cell r="K485">
            <v>0</v>
          </cell>
          <cell r="L485">
            <v>0</v>
          </cell>
          <cell r="M485">
            <v>0</v>
          </cell>
          <cell r="N485">
            <v>0</v>
          </cell>
          <cell r="O485">
            <v>0</v>
          </cell>
          <cell r="P485">
            <v>0</v>
          </cell>
        </row>
        <row r="486">
          <cell r="A486">
            <v>4</v>
          </cell>
          <cell r="B486" t="str">
            <v>RECEIVING PANEL, INDOOR IP20 ENCLOSURE, W/</v>
          </cell>
          <cell r="C486">
            <v>1</v>
          </cell>
          <cell r="D486" t="str">
            <v>SET</v>
          </cell>
          <cell r="E486">
            <v>1400000</v>
          </cell>
          <cell r="F486">
            <v>1400000</v>
          </cell>
          <cell r="G486">
            <v>0</v>
          </cell>
          <cell r="H486">
            <v>0</v>
          </cell>
          <cell r="I486">
            <v>50</v>
          </cell>
          <cell r="J486">
            <v>50</v>
          </cell>
          <cell r="K486">
            <v>1400000</v>
          </cell>
          <cell r="L486">
            <v>1400000</v>
          </cell>
          <cell r="M486">
            <v>0</v>
          </cell>
          <cell r="N486">
            <v>0</v>
          </cell>
          <cell r="O486">
            <v>14000</v>
          </cell>
          <cell r="P486">
            <v>14000</v>
          </cell>
        </row>
        <row r="487">
          <cell r="B487" t="str">
            <v>UV/IR DETECTOR CONTROLLER, 4-CHANNEL x1</v>
          </cell>
          <cell r="C487">
            <v>0</v>
          </cell>
          <cell r="D487">
            <v>0</v>
          </cell>
          <cell r="E487">
            <v>0</v>
          </cell>
          <cell r="F487">
            <v>0</v>
          </cell>
          <cell r="G487">
            <v>0</v>
          </cell>
          <cell r="H487">
            <v>0</v>
          </cell>
          <cell r="I487">
            <v>0</v>
          </cell>
          <cell r="J487">
            <v>0</v>
          </cell>
          <cell r="K487">
            <v>0</v>
          </cell>
          <cell r="L487">
            <v>0</v>
          </cell>
          <cell r="M487">
            <v>0</v>
          </cell>
          <cell r="N487">
            <v>0</v>
          </cell>
          <cell r="O487">
            <v>0</v>
          </cell>
          <cell r="P487">
            <v>0</v>
          </cell>
        </row>
        <row r="488">
          <cell r="B488" t="str">
            <v>GAS DETECTOR CONTROLLER, 8-CHANNEL x8</v>
          </cell>
          <cell r="C488">
            <v>0</v>
          </cell>
          <cell r="D488">
            <v>0</v>
          </cell>
          <cell r="E488">
            <v>0</v>
          </cell>
          <cell r="F488">
            <v>0</v>
          </cell>
          <cell r="G488">
            <v>0</v>
          </cell>
          <cell r="H488">
            <v>0</v>
          </cell>
          <cell r="I488">
            <v>0</v>
          </cell>
          <cell r="J488">
            <v>0</v>
          </cell>
          <cell r="K488">
            <v>0</v>
          </cell>
          <cell r="L488">
            <v>0</v>
          </cell>
          <cell r="M488">
            <v>0</v>
          </cell>
          <cell r="N488">
            <v>0</v>
          </cell>
          <cell r="O488">
            <v>0</v>
          </cell>
          <cell r="P488">
            <v>0</v>
          </cell>
        </row>
        <row r="489">
          <cell r="B489" t="str">
            <v>LOW TEMP. DETECTOR CONTROLLER, 4-CHANNEL x7</v>
          </cell>
          <cell r="C489">
            <v>0</v>
          </cell>
          <cell r="D489">
            <v>0</v>
          </cell>
          <cell r="E489">
            <v>0</v>
          </cell>
          <cell r="F489">
            <v>0</v>
          </cell>
          <cell r="G489">
            <v>0</v>
          </cell>
          <cell r="H489">
            <v>0</v>
          </cell>
          <cell r="I489">
            <v>0</v>
          </cell>
          <cell r="J489">
            <v>0</v>
          </cell>
          <cell r="K489">
            <v>0</v>
          </cell>
          <cell r="L489">
            <v>0</v>
          </cell>
          <cell r="M489">
            <v>0</v>
          </cell>
          <cell r="N489">
            <v>0</v>
          </cell>
          <cell r="O489">
            <v>0</v>
          </cell>
          <cell r="P489">
            <v>0</v>
          </cell>
        </row>
        <row r="490">
          <cell r="B490" t="str">
            <v>POWER SUPPLY, WIRING, AND TB.</v>
          </cell>
          <cell r="C490">
            <v>0</v>
          </cell>
          <cell r="D490">
            <v>0</v>
          </cell>
          <cell r="E490">
            <v>0</v>
          </cell>
          <cell r="F490">
            <v>0</v>
          </cell>
          <cell r="G490">
            <v>0</v>
          </cell>
          <cell r="H490">
            <v>0</v>
          </cell>
          <cell r="I490">
            <v>0</v>
          </cell>
          <cell r="J490">
            <v>0</v>
          </cell>
          <cell r="K490">
            <v>0</v>
          </cell>
          <cell r="L490">
            <v>0</v>
          </cell>
          <cell r="M490">
            <v>0</v>
          </cell>
          <cell r="N490">
            <v>0</v>
          </cell>
          <cell r="O490">
            <v>0</v>
          </cell>
          <cell r="P490">
            <v>0</v>
          </cell>
        </row>
        <row r="491">
          <cell r="A491">
            <v>5</v>
          </cell>
          <cell r="B491" t="str">
            <v>MANUAL STATION, 110VAC, CL.1 DIV.2, NEMA-4X</v>
          </cell>
          <cell r="C491">
            <v>16</v>
          </cell>
          <cell r="D491" t="str">
            <v>SET</v>
          </cell>
          <cell r="E491">
            <v>30000</v>
          </cell>
          <cell r="F491">
            <v>480000</v>
          </cell>
          <cell r="G491">
            <v>0</v>
          </cell>
          <cell r="H491">
            <v>0</v>
          </cell>
          <cell r="I491">
            <v>5</v>
          </cell>
          <cell r="J491">
            <v>80</v>
          </cell>
          <cell r="K491">
            <v>30000</v>
          </cell>
          <cell r="L491">
            <v>480000</v>
          </cell>
          <cell r="M491">
            <v>0</v>
          </cell>
          <cell r="N491">
            <v>0</v>
          </cell>
          <cell r="O491">
            <v>1400</v>
          </cell>
          <cell r="P491">
            <v>22400</v>
          </cell>
        </row>
        <row r="492">
          <cell r="A492">
            <v>6</v>
          </cell>
          <cell r="B492" t="str">
            <v>SIREN(SPEAKER),, 110VAC, CL.1 DIV.2, NEMA-4X</v>
          </cell>
          <cell r="C492">
            <v>16</v>
          </cell>
          <cell r="D492" t="str">
            <v>SET</v>
          </cell>
          <cell r="E492">
            <v>40000</v>
          </cell>
          <cell r="F492">
            <v>640000</v>
          </cell>
          <cell r="G492">
            <v>0</v>
          </cell>
          <cell r="H492">
            <v>0</v>
          </cell>
          <cell r="I492">
            <v>5</v>
          </cell>
          <cell r="J492">
            <v>80</v>
          </cell>
          <cell r="K492">
            <v>40000</v>
          </cell>
          <cell r="L492">
            <v>640000</v>
          </cell>
          <cell r="M492">
            <v>0</v>
          </cell>
          <cell r="N492">
            <v>0</v>
          </cell>
          <cell r="O492">
            <v>1400</v>
          </cell>
          <cell r="P492">
            <v>22400</v>
          </cell>
        </row>
        <row r="493">
          <cell r="A493">
            <v>7</v>
          </cell>
          <cell r="B493" t="str">
            <v>VISUAL ALARM BECON, , 110VAC, CL.1 DIV.2, NEMA-4X</v>
          </cell>
          <cell r="C493">
            <v>16</v>
          </cell>
          <cell r="D493" t="str">
            <v>SET</v>
          </cell>
          <cell r="E493">
            <v>37000</v>
          </cell>
          <cell r="F493">
            <v>592000</v>
          </cell>
          <cell r="G493">
            <v>0</v>
          </cell>
          <cell r="H493">
            <v>0</v>
          </cell>
          <cell r="I493">
            <v>5</v>
          </cell>
          <cell r="J493">
            <v>80</v>
          </cell>
          <cell r="K493">
            <v>37000</v>
          </cell>
          <cell r="L493">
            <v>592000</v>
          </cell>
          <cell r="M493">
            <v>0</v>
          </cell>
          <cell r="N493">
            <v>0</v>
          </cell>
          <cell r="O493">
            <v>1400</v>
          </cell>
          <cell r="P493">
            <v>22400</v>
          </cell>
        </row>
        <row r="494">
          <cell r="A494">
            <v>8</v>
          </cell>
          <cell r="B494" t="str">
            <v>UV/IR FLAME DETECTOR, CL.1 DIV.2, NEMA-4X</v>
          </cell>
          <cell r="C494">
            <v>4</v>
          </cell>
          <cell r="D494" t="str">
            <v>SET</v>
          </cell>
          <cell r="E494">
            <v>67000</v>
          </cell>
          <cell r="F494">
            <v>268000</v>
          </cell>
          <cell r="G494">
            <v>0</v>
          </cell>
          <cell r="H494">
            <v>0</v>
          </cell>
          <cell r="I494">
            <v>8</v>
          </cell>
          <cell r="J494">
            <v>32</v>
          </cell>
          <cell r="K494">
            <v>67000</v>
          </cell>
          <cell r="L494">
            <v>268000</v>
          </cell>
          <cell r="M494">
            <v>0</v>
          </cell>
          <cell r="N494">
            <v>0</v>
          </cell>
          <cell r="O494">
            <v>2240</v>
          </cell>
          <cell r="P494">
            <v>8960</v>
          </cell>
        </row>
        <row r="495">
          <cell r="A495">
            <v>9</v>
          </cell>
          <cell r="B495" t="str">
            <v>LOW TEMPERATURE DETECTOR, 50FT LG., NEMA-4X</v>
          </cell>
          <cell r="C495">
            <v>4</v>
          </cell>
          <cell r="D495" t="str">
            <v>SET</v>
          </cell>
          <cell r="E495">
            <v>288000</v>
          </cell>
          <cell r="F495">
            <v>1152000</v>
          </cell>
          <cell r="G495">
            <v>0</v>
          </cell>
          <cell r="H495">
            <v>0</v>
          </cell>
          <cell r="I495">
            <v>10</v>
          </cell>
          <cell r="J495">
            <v>40</v>
          </cell>
          <cell r="K495">
            <v>288000</v>
          </cell>
          <cell r="L495">
            <v>1152000</v>
          </cell>
          <cell r="M495">
            <v>0</v>
          </cell>
          <cell r="N495">
            <v>0</v>
          </cell>
          <cell r="O495">
            <v>2800</v>
          </cell>
          <cell r="P495">
            <v>11200</v>
          </cell>
        </row>
        <row r="496">
          <cell r="A496">
            <v>10</v>
          </cell>
          <cell r="B496" t="str">
            <v>COMBUSTIBLE GAS DETECTOR,  CATALYTIC TYPE</v>
          </cell>
          <cell r="C496">
            <v>60</v>
          </cell>
          <cell r="D496" t="str">
            <v>EST</v>
          </cell>
          <cell r="E496">
            <v>50000</v>
          </cell>
          <cell r="F496">
            <v>3000000</v>
          </cell>
          <cell r="G496">
            <v>0</v>
          </cell>
          <cell r="H496">
            <v>0</v>
          </cell>
          <cell r="I496">
            <v>5</v>
          </cell>
          <cell r="J496">
            <v>300</v>
          </cell>
          <cell r="K496">
            <v>50000</v>
          </cell>
          <cell r="L496">
            <v>3000000</v>
          </cell>
          <cell r="M496">
            <v>0</v>
          </cell>
          <cell r="N496">
            <v>0</v>
          </cell>
          <cell r="O496">
            <v>1400</v>
          </cell>
          <cell r="P496">
            <v>84000</v>
          </cell>
        </row>
        <row r="497">
          <cell r="B497" t="str">
            <v>CL.1, DIV.2, W/ WEATHER HOUSING, FILTER, NEMA-4X</v>
          </cell>
          <cell r="C497">
            <v>0</v>
          </cell>
          <cell r="D497">
            <v>0</v>
          </cell>
          <cell r="E497">
            <v>0</v>
          </cell>
          <cell r="F497">
            <v>0</v>
          </cell>
          <cell r="G497">
            <v>0</v>
          </cell>
          <cell r="H497">
            <v>0</v>
          </cell>
          <cell r="I497">
            <v>0</v>
          </cell>
          <cell r="J497">
            <v>0</v>
          </cell>
          <cell r="K497">
            <v>0</v>
          </cell>
          <cell r="L497">
            <v>0</v>
          </cell>
          <cell r="M497">
            <v>0</v>
          </cell>
          <cell r="N497">
            <v>0</v>
          </cell>
          <cell r="O497">
            <v>0</v>
          </cell>
          <cell r="P497">
            <v>0</v>
          </cell>
        </row>
        <row r="498">
          <cell r="A498">
            <v>11</v>
          </cell>
          <cell r="B498" t="str">
            <v>GAS DETECTOR TEST KIT FOR 60 DETECTORS &amp; GRAPHIC PANEL</v>
          </cell>
          <cell r="C498">
            <v>1</v>
          </cell>
          <cell r="D498" t="str">
            <v>SET</v>
          </cell>
          <cell r="E498">
            <v>350000</v>
          </cell>
          <cell r="F498">
            <v>350000</v>
          </cell>
          <cell r="G498">
            <v>0</v>
          </cell>
          <cell r="H498">
            <v>0</v>
          </cell>
          <cell r="I498">
            <v>10</v>
          </cell>
          <cell r="J498">
            <v>10</v>
          </cell>
          <cell r="K498">
            <v>350000</v>
          </cell>
          <cell r="L498">
            <v>350000</v>
          </cell>
          <cell r="M498">
            <v>0</v>
          </cell>
          <cell r="N498">
            <v>0</v>
          </cell>
          <cell r="O498">
            <v>2800</v>
          </cell>
          <cell r="P498">
            <v>2800</v>
          </cell>
        </row>
        <row r="499">
          <cell r="A499">
            <v>12</v>
          </cell>
          <cell r="B499" t="str">
            <v>R.S.G. CONDUIT/W COUPLING 1"</v>
          </cell>
          <cell r="C499">
            <v>1600</v>
          </cell>
          <cell r="D499" t="str">
            <v>M</v>
          </cell>
          <cell r="E499">
            <v>49</v>
          </cell>
          <cell r="F499">
            <v>78400</v>
          </cell>
          <cell r="G499">
            <v>0</v>
          </cell>
          <cell r="H499">
            <v>0</v>
          </cell>
          <cell r="I499">
            <v>0.54</v>
          </cell>
          <cell r="J499">
            <v>864</v>
          </cell>
          <cell r="K499">
            <v>49</v>
          </cell>
          <cell r="L499">
            <v>78400</v>
          </cell>
          <cell r="M499">
            <v>0</v>
          </cell>
          <cell r="N499">
            <v>0</v>
          </cell>
          <cell r="O499">
            <v>151</v>
          </cell>
          <cell r="P499">
            <v>241600</v>
          </cell>
        </row>
        <row r="500">
          <cell r="A500">
            <v>13</v>
          </cell>
          <cell r="B500" t="str">
            <v>R.S.G. CONDUIT/W COUPLING 2"</v>
          </cell>
          <cell r="C500">
            <v>2300</v>
          </cell>
          <cell r="D500" t="str">
            <v>M</v>
          </cell>
          <cell r="E500">
            <v>105</v>
          </cell>
          <cell r="F500">
            <v>241500</v>
          </cell>
          <cell r="G500">
            <v>0</v>
          </cell>
          <cell r="H500">
            <v>0</v>
          </cell>
          <cell r="I500">
            <v>0.98</v>
          </cell>
          <cell r="J500">
            <v>2254</v>
          </cell>
          <cell r="K500">
            <v>105</v>
          </cell>
          <cell r="L500">
            <v>241500</v>
          </cell>
          <cell r="M500">
            <v>0</v>
          </cell>
          <cell r="N500">
            <v>0</v>
          </cell>
          <cell r="O500">
            <v>274</v>
          </cell>
          <cell r="P500">
            <v>630200</v>
          </cell>
        </row>
        <row r="501">
          <cell r="A501">
            <v>14</v>
          </cell>
          <cell r="B501" t="str">
            <v>FITTING FOR R.S.G. CONDUIT</v>
          </cell>
          <cell r="C501">
            <v>1</v>
          </cell>
          <cell r="D501" t="str">
            <v>LOT</v>
          </cell>
          <cell r="E501">
            <v>639800</v>
          </cell>
          <cell r="F501">
            <v>639800</v>
          </cell>
          <cell r="G501">
            <v>0</v>
          </cell>
          <cell r="H501">
            <v>0</v>
          </cell>
          <cell r="I501">
            <v>935.4</v>
          </cell>
          <cell r="J501">
            <v>935</v>
          </cell>
          <cell r="K501">
            <v>639800</v>
          </cell>
          <cell r="L501">
            <v>639800</v>
          </cell>
          <cell r="M501">
            <v>0</v>
          </cell>
          <cell r="N501">
            <v>0</v>
          </cell>
          <cell r="O501">
            <v>261912</v>
          </cell>
          <cell r="P501">
            <v>261912</v>
          </cell>
        </row>
        <row r="502">
          <cell r="A502">
            <v>15</v>
          </cell>
          <cell r="B502" t="str">
            <v>600V控制電纜,銅導体,PVC絕緣,麥拉遮蔽(OVERALL),</v>
          </cell>
          <cell r="C502">
            <v>650</v>
          </cell>
          <cell r="D502" t="str">
            <v>M</v>
          </cell>
          <cell r="E502">
            <v>37</v>
          </cell>
          <cell r="F502">
            <v>24050</v>
          </cell>
          <cell r="G502">
            <v>0</v>
          </cell>
          <cell r="H502">
            <v>0</v>
          </cell>
          <cell r="I502">
            <v>0.11700000000000001</v>
          </cell>
          <cell r="J502">
            <v>76</v>
          </cell>
          <cell r="K502">
            <v>37</v>
          </cell>
          <cell r="L502">
            <v>24050</v>
          </cell>
          <cell r="M502">
            <v>0</v>
          </cell>
          <cell r="N502">
            <v>0</v>
          </cell>
          <cell r="O502">
            <v>33</v>
          </cell>
          <cell r="P502">
            <v>21450</v>
          </cell>
        </row>
        <row r="503">
          <cell r="B503" t="str">
            <v>PVC黑色被覆 7C-2SQ.MM</v>
          </cell>
          <cell r="C503">
            <v>0</v>
          </cell>
          <cell r="D503">
            <v>0</v>
          </cell>
          <cell r="E503">
            <v>0</v>
          </cell>
          <cell r="F503">
            <v>0</v>
          </cell>
          <cell r="G503">
            <v>0</v>
          </cell>
          <cell r="H503">
            <v>0</v>
          </cell>
          <cell r="I503">
            <v>0</v>
          </cell>
          <cell r="J503">
            <v>0</v>
          </cell>
          <cell r="K503">
            <v>0</v>
          </cell>
          <cell r="L503">
            <v>0</v>
          </cell>
          <cell r="M503">
            <v>0</v>
          </cell>
          <cell r="N503">
            <v>0</v>
          </cell>
          <cell r="O503">
            <v>0</v>
          </cell>
          <cell r="P503">
            <v>0</v>
          </cell>
        </row>
        <row r="504">
          <cell r="A504">
            <v>16</v>
          </cell>
          <cell r="B504" t="str">
            <v>600V控制電纜,銅導体,PVC絕緣,麥拉遮蔽(OVERALL),</v>
          </cell>
          <cell r="C504">
            <v>1500</v>
          </cell>
          <cell r="D504" t="str">
            <v>M</v>
          </cell>
          <cell r="E504">
            <v>41</v>
          </cell>
          <cell r="F504">
            <v>61500</v>
          </cell>
          <cell r="G504">
            <v>0</v>
          </cell>
          <cell r="H504">
            <v>0</v>
          </cell>
          <cell r="I504">
            <v>0.13300000000000001</v>
          </cell>
          <cell r="J504">
            <v>200</v>
          </cell>
          <cell r="K504">
            <v>41</v>
          </cell>
          <cell r="L504">
            <v>61500</v>
          </cell>
          <cell r="M504">
            <v>0</v>
          </cell>
          <cell r="N504">
            <v>0</v>
          </cell>
          <cell r="O504">
            <v>37</v>
          </cell>
          <cell r="P504">
            <v>55500</v>
          </cell>
        </row>
        <row r="505">
          <cell r="B505" t="str">
            <v>PVC黑色被覆 9C-2SQ.MM</v>
          </cell>
          <cell r="C505">
            <v>0</v>
          </cell>
          <cell r="D505">
            <v>0</v>
          </cell>
          <cell r="E505">
            <v>0</v>
          </cell>
          <cell r="F505">
            <v>0</v>
          </cell>
          <cell r="G505">
            <v>0</v>
          </cell>
          <cell r="H505">
            <v>0</v>
          </cell>
          <cell r="I505">
            <v>0</v>
          </cell>
          <cell r="J505">
            <v>0</v>
          </cell>
          <cell r="K505">
            <v>0</v>
          </cell>
          <cell r="L505">
            <v>0</v>
          </cell>
          <cell r="M505">
            <v>0</v>
          </cell>
          <cell r="N505">
            <v>0</v>
          </cell>
          <cell r="O505">
            <v>0</v>
          </cell>
          <cell r="P505">
            <v>0</v>
          </cell>
        </row>
        <row r="506">
          <cell r="A506">
            <v>17</v>
          </cell>
          <cell r="B506" t="str">
            <v>600V控制電纜,銅導体,PVC絕緣,麥拉遮蔽(OVERALL),</v>
          </cell>
          <cell r="C506">
            <v>2600</v>
          </cell>
          <cell r="D506" t="str">
            <v>M</v>
          </cell>
          <cell r="E506">
            <v>53</v>
          </cell>
          <cell r="F506">
            <v>137800</v>
          </cell>
          <cell r="G506">
            <v>0</v>
          </cell>
          <cell r="H506">
            <v>0</v>
          </cell>
          <cell r="I506">
            <v>0.153</v>
          </cell>
          <cell r="J506">
            <v>398</v>
          </cell>
          <cell r="K506">
            <v>53</v>
          </cell>
          <cell r="L506">
            <v>137800</v>
          </cell>
          <cell r="M506">
            <v>0</v>
          </cell>
          <cell r="N506">
            <v>0</v>
          </cell>
          <cell r="O506">
            <v>43</v>
          </cell>
          <cell r="P506">
            <v>111800</v>
          </cell>
        </row>
        <row r="507">
          <cell r="B507" t="str">
            <v>PVC黑色被覆 12C-2SQ.MM</v>
          </cell>
          <cell r="C507">
            <v>0</v>
          </cell>
          <cell r="D507">
            <v>0</v>
          </cell>
          <cell r="E507">
            <v>0</v>
          </cell>
          <cell r="F507">
            <v>0</v>
          </cell>
          <cell r="G507">
            <v>0</v>
          </cell>
          <cell r="H507">
            <v>0</v>
          </cell>
          <cell r="I507">
            <v>0</v>
          </cell>
          <cell r="J507">
            <v>0</v>
          </cell>
          <cell r="K507">
            <v>0</v>
          </cell>
          <cell r="L507">
            <v>0</v>
          </cell>
          <cell r="M507">
            <v>0</v>
          </cell>
          <cell r="N507">
            <v>0</v>
          </cell>
          <cell r="O507">
            <v>0</v>
          </cell>
          <cell r="P507">
            <v>0</v>
          </cell>
        </row>
        <row r="508">
          <cell r="A508">
            <v>18</v>
          </cell>
          <cell r="B508" t="str">
            <v>600V控制電纜,銅導体,PVC絕緣,麥拉遮蔽(OVERALL),</v>
          </cell>
          <cell r="C508">
            <v>10000</v>
          </cell>
          <cell r="D508" t="str">
            <v>M</v>
          </cell>
          <cell r="E508">
            <v>44</v>
          </cell>
          <cell r="F508">
            <v>440000</v>
          </cell>
          <cell r="G508">
            <v>0</v>
          </cell>
          <cell r="H508">
            <v>0</v>
          </cell>
          <cell r="I508">
            <v>0.13500000000000001</v>
          </cell>
          <cell r="J508">
            <v>1350</v>
          </cell>
          <cell r="K508">
            <v>44</v>
          </cell>
          <cell r="L508">
            <v>440000</v>
          </cell>
          <cell r="M508">
            <v>0</v>
          </cell>
          <cell r="N508">
            <v>0</v>
          </cell>
          <cell r="O508">
            <v>38</v>
          </cell>
          <cell r="P508">
            <v>380000</v>
          </cell>
        </row>
        <row r="509">
          <cell r="B509" t="str">
            <v>PVC黑色被覆 7C-3.5SQ.MM</v>
          </cell>
          <cell r="C509">
            <v>0</v>
          </cell>
          <cell r="D509">
            <v>0</v>
          </cell>
          <cell r="E509">
            <v>0</v>
          </cell>
          <cell r="F509">
            <v>0</v>
          </cell>
          <cell r="G509">
            <v>0</v>
          </cell>
          <cell r="H509">
            <v>0</v>
          </cell>
          <cell r="I509">
            <v>0</v>
          </cell>
          <cell r="J509">
            <v>0</v>
          </cell>
          <cell r="K509">
            <v>0</v>
          </cell>
          <cell r="L509">
            <v>0</v>
          </cell>
          <cell r="M509">
            <v>0</v>
          </cell>
          <cell r="N509">
            <v>0</v>
          </cell>
          <cell r="O509">
            <v>0</v>
          </cell>
          <cell r="P509">
            <v>0</v>
          </cell>
        </row>
        <row r="510">
          <cell r="A510">
            <v>19</v>
          </cell>
          <cell r="B510" t="str">
            <v>600V控制電纜,銅導体,PVC絕緣,麥拉遮蔽(OVERALL),</v>
          </cell>
          <cell r="C510">
            <v>3000</v>
          </cell>
          <cell r="D510" t="str">
            <v>M</v>
          </cell>
          <cell r="E510">
            <v>76</v>
          </cell>
          <cell r="F510">
            <v>228000</v>
          </cell>
          <cell r="G510">
            <v>0</v>
          </cell>
          <cell r="H510">
            <v>0</v>
          </cell>
          <cell r="I510">
            <v>0.193</v>
          </cell>
          <cell r="J510">
            <v>579</v>
          </cell>
          <cell r="K510">
            <v>76</v>
          </cell>
          <cell r="L510">
            <v>228000</v>
          </cell>
          <cell r="M510">
            <v>0</v>
          </cell>
          <cell r="N510">
            <v>0</v>
          </cell>
          <cell r="O510">
            <v>54</v>
          </cell>
          <cell r="P510">
            <v>162000</v>
          </cell>
        </row>
        <row r="511">
          <cell r="B511" t="str">
            <v>PVC黑色被覆 19C-2SQ.MM</v>
          </cell>
          <cell r="C511">
            <v>0</v>
          </cell>
          <cell r="D511">
            <v>0</v>
          </cell>
          <cell r="E511">
            <v>0</v>
          </cell>
          <cell r="F511">
            <v>0</v>
          </cell>
          <cell r="G511">
            <v>0</v>
          </cell>
          <cell r="H511">
            <v>0</v>
          </cell>
          <cell r="I511">
            <v>0</v>
          </cell>
          <cell r="J511">
            <v>0</v>
          </cell>
          <cell r="K511">
            <v>0</v>
          </cell>
          <cell r="L511">
            <v>0</v>
          </cell>
          <cell r="M511">
            <v>0</v>
          </cell>
          <cell r="N511">
            <v>0</v>
          </cell>
          <cell r="O511">
            <v>0</v>
          </cell>
          <cell r="P511">
            <v>0</v>
          </cell>
        </row>
        <row r="512">
          <cell r="A512">
            <v>20</v>
          </cell>
          <cell r="B512" t="str">
            <v>600V控制電纜,銅導体,PVC絕緣,麥拉遮蔽(OVERALL),</v>
          </cell>
          <cell r="C512">
            <v>14000</v>
          </cell>
          <cell r="D512" t="str">
            <v>M</v>
          </cell>
          <cell r="E512">
            <v>119</v>
          </cell>
          <cell r="F512">
            <v>1666000</v>
          </cell>
          <cell r="G512">
            <v>0</v>
          </cell>
          <cell r="H512">
            <v>0</v>
          </cell>
          <cell r="I512">
            <v>0.23599999999999999</v>
          </cell>
          <cell r="J512">
            <v>3304</v>
          </cell>
          <cell r="K512">
            <v>119</v>
          </cell>
          <cell r="L512">
            <v>1666000</v>
          </cell>
          <cell r="M512">
            <v>0</v>
          </cell>
          <cell r="N512">
            <v>0</v>
          </cell>
          <cell r="O512">
            <v>66</v>
          </cell>
          <cell r="P512">
            <v>924000</v>
          </cell>
        </row>
        <row r="513">
          <cell r="B513" t="str">
            <v>PVC黑色被覆 30C-2SQ.MM</v>
          </cell>
          <cell r="C513">
            <v>0</v>
          </cell>
          <cell r="D513">
            <v>0</v>
          </cell>
          <cell r="E513">
            <v>0</v>
          </cell>
          <cell r="F513">
            <v>0</v>
          </cell>
          <cell r="G513">
            <v>0</v>
          </cell>
          <cell r="H513">
            <v>0</v>
          </cell>
          <cell r="I513">
            <v>0</v>
          </cell>
          <cell r="J513">
            <v>0</v>
          </cell>
          <cell r="K513">
            <v>0</v>
          </cell>
          <cell r="L513">
            <v>0</v>
          </cell>
          <cell r="M513">
            <v>0</v>
          </cell>
          <cell r="N513">
            <v>0</v>
          </cell>
          <cell r="O513">
            <v>0</v>
          </cell>
          <cell r="P513">
            <v>0</v>
          </cell>
        </row>
        <row r="514">
          <cell r="A514">
            <v>21</v>
          </cell>
          <cell r="B514" t="str">
            <v>300V信號電纜,PVC絕緣,麥拉遮蔽(OVERALL &amp; INDIVID)PVC</v>
          </cell>
          <cell r="C514">
            <v>12000</v>
          </cell>
          <cell r="D514" t="str">
            <v>M</v>
          </cell>
          <cell r="E514">
            <v>17</v>
          </cell>
          <cell r="F514">
            <v>204000</v>
          </cell>
          <cell r="G514">
            <v>0</v>
          </cell>
          <cell r="H514">
            <v>0</v>
          </cell>
          <cell r="I514">
            <v>6.4000000000000001E-2</v>
          </cell>
          <cell r="J514">
            <v>768</v>
          </cell>
          <cell r="K514">
            <v>17</v>
          </cell>
          <cell r="L514">
            <v>204000</v>
          </cell>
          <cell r="M514">
            <v>0</v>
          </cell>
          <cell r="N514">
            <v>0</v>
          </cell>
          <cell r="O514">
            <v>18</v>
          </cell>
          <cell r="P514">
            <v>216000</v>
          </cell>
        </row>
        <row r="515">
          <cell r="B515" t="str">
            <v>黑色被覆  1TxAWG#16</v>
          </cell>
          <cell r="C515">
            <v>0</v>
          </cell>
          <cell r="D515">
            <v>0</v>
          </cell>
          <cell r="E515">
            <v>0</v>
          </cell>
          <cell r="F515">
            <v>0</v>
          </cell>
          <cell r="G515">
            <v>0</v>
          </cell>
          <cell r="H515">
            <v>0</v>
          </cell>
          <cell r="I515">
            <v>0</v>
          </cell>
          <cell r="J515">
            <v>0</v>
          </cell>
          <cell r="K515">
            <v>0</v>
          </cell>
          <cell r="L515">
            <v>0</v>
          </cell>
          <cell r="M515">
            <v>0</v>
          </cell>
          <cell r="N515">
            <v>0</v>
          </cell>
          <cell r="O515">
            <v>0</v>
          </cell>
          <cell r="P515">
            <v>0</v>
          </cell>
          <cell r="Q515"/>
        </row>
        <row r="516">
          <cell r="A516">
            <v>22</v>
          </cell>
          <cell r="B516" t="str">
            <v>300V信號電纜,PVC絕緣,麥拉遮蔽(OVERALL &amp; INDIVID)PVC</v>
          </cell>
          <cell r="C516">
            <v>3500</v>
          </cell>
          <cell r="D516" t="str">
            <v>M</v>
          </cell>
          <cell r="E516">
            <v>227</v>
          </cell>
          <cell r="F516">
            <v>794500</v>
          </cell>
          <cell r="G516">
            <v>0</v>
          </cell>
          <cell r="H516">
            <v>0</v>
          </cell>
          <cell r="I516">
            <v>0.25</v>
          </cell>
          <cell r="J516">
            <v>875</v>
          </cell>
          <cell r="K516">
            <v>227</v>
          </cell>
          <cell r="L516">
            <v>794500</v>
          </cell>
          <cell r="M516">
            <v>0</v>
          </cell>
          <cell r="N516">
            <v>0</v>
          </cell>
          <cell r="O516">
            <v>70</v>
          </cell>
          <cell r="P516">
            <v>245000</v>
          </cell>
        </row>
        <row r="517">
          <cell r="B517" t="str">
            <v>黑色被覆  12TxAWG#14</v>
          </cell>
          <cell r="C517">
            <v>0</v>
          </cell>
          <cell r="D517">
            <v>0</v>
          </cell>
          <cell r="E517">
            <v>0</v>
          </cell>
          <cell r="F517">
            <v>0</v>
          </cell>
          <cell r="G517">
            <v>0</v>
          </cell>
          <cell r="H517">
            <v>0</v>
          </cell>
          <cell r="I517">
            <v>0</v>
          </cell>
          <cell r="J517">
            <v>0</v>
          </cell>
          <cell r="K517">
            <v>0</v>
          </cell>
          <cell r="L517">
            <v>0</v>
          </cell>
          <cell r="M517">
            <v>0</v>
          </cell>
          <cell r="N517">
            <v>0</v>
          </cell>
          <cell r="O517">
            <v>0</v>
          </cell>
          <cell r="P517">
            <v>0</v>
          </cell>
        </row>
        <row r="518">
          <cell r="A518">
            <v>23</v>
          </cell>
          <cell r="B518" t="str">
            <v>300V信號電纜,PVC絕緣,麥拉遮蔽(OVERALL &amp; INDIVID)PVC</v>
          </cell>
          <cell r="C518">
            <v>350</v>
          </cell>
          <cell r="D518" t="str">
            <v>M</v>
          </cell>
          <cell r="E518">
            <v>471</v>
          </cell>
          <cell r="F518">
            <v>164850</v>
          </cell>
          <cell r="G518">
            <v>0</v>
          </cell>
          <cell r="H518">
            <v>0</v>
          </cell>
          <cell r="I518">
            <v>0.4</v>
          </cell>
          <cell r="J518">
            <v>140</v>
          </cell>
          <cell r="K518">
            <v>471</v>
          </cell>
          <cell r="L518">
            <v>164850</v>
          </cell>
          <cell r="M518">
            <v>0</v>
          </cell>
          <cell r="N518">
            <v>0</v>
          </cell>
          <cell r="O518">
            <v>112</v>
          </cell>
          <cell r="P518">
            <v>39200</v>
          </cell>
        </row>
        <row r="519">
          <cell r="B519" t="str">
            <v>黑色被覆 24TxAWG#14</v>
          </cell>
          <cell r="C519">
            <v>0</v>
          </cell>
          <cell r="D519">
            <v>0</v>
          </cell>
          <cell r="E519">
            <v>0</v>
          </cell>
          <cell r="F519">
            <v>0</v>
          </cell>
          <cell r="G519">
            <v>0</v>
          </cell>
          <cell r="H519">
            <v>0</v>
          </cell>
          <cell r="I519">
            <v>0</v>
          </cell>
          <cell r="J519">
            <v>0</v>
          </cell>
          <cell r="K519">
            <v>0</v>
          </cell>
          <cell r="L519">
            <v>0</v>
          </cell>
          <cell r="M519">
            <v>0</v>
          </cell>
          <cell r="N519">
            <v>0</v>
          </cell>
          <cell r="O519">
            <v>0</v>
          </cell>
          <cell r="P519">
            <v>0</v>
          </cell>
        </row>
        <row r="520">
          <cell r="A520">
            <v>24</v>
          </cell>
          <cell r="B520" t="str">
            <v>HOT DIPPED GALV, STEEL CHANNEL 100X50X5X7.5</v>
          </cell>
          <cell r="C520">
            <v>50</v>
          </cell>
          <cell r="D520" t="str">
            <v>M</v>
          </cell>
          <cell r="E520">
            <v>200</v>
          </cell>
          <cell r="F520">
            <v>10000</v>
          </cell>
          <cell r="G520">
            <v>0</v>
          </cell>
          <cell r="H520">
            <v>0</v>
          </cell>
          <cell r="I520">
            <v>1.5</v>
          </cell>
          <cell r="J520">
            <v>75</v>
          </cell>
          <cell r="K520">
            <v>200</v>
          </cell>
          <cell r="L520">
            <v>10000</v>
          </cell>
          <cell r="M520">
            <v>0</v>
          </cell>
          <cell r="N520">
            <v>0</v>
          </cell>
          <cell r="O520">
            <v>420</v>
          </cell>
          <cell r="P520">
            <v>21000</v>
          </cell>
        </row>
        <row r="521">
          <cell r="A521">
            <v>25</v>
          </cell>
          <cell r="B521" t="str">
            <v>HOT DIPPED GALV, U- CHANNEL 41X41</v>
          </cell>
          <cell r="C521">
            <v>335</v>
          </cell>
          <cell r="D521" t="str">
            <v>M</v>
          </cell>
          <cell r="E521">
            <v>82</v>
          </cell>
          <cell r="F521">
            <v>27470</v>
          </cell>
          <cell r="G521">
            <v>0</v>
          </cell>
          <cell r="H521">
            <v>0</v>
          </cell>
          <cell r="I521">
            <v>0.40699999999999997</v>
          </cell>
          <cell r="J521">
            <v>136</v>
          </cell>
          <cell r="K521">
            <v>82</v>
          </cell>
          <cell r="L521">
            <v>27470</v>
          </cell>
          <cell r="M521">
            <v>0</v>
          </cell>
          <cell r="N521">
            <v>0</v>
          </cell>
          <cell r="O521">
            <v>114</v>
          </cell>
          <cell r="P521">
            <v>38190</v>
          </cell>
        </row>
        <row r="522">
          <cell r="A522">
            <v>26</v>
          </cell>
          <cell r="B522" t="str">
            <v>FLEXIBLE CONDUIT 1"</v>
          </cell>
          <cell r="C522">
            <v>40</v>
          </cell>
          <cell r="D522" t="str">
            <v>M</v>
          </cell>
          <cell r="E522">
            <v>252</v>
          </cell>
          <cell r="F522">
            <v>10080</v>
          </cell>
          <cell r="G522">
            <v>0</v>
          </cell>
          <cell r="H522">
            <v>0</v>
          </cell>
          <cell r="I522">
            <v>0.64</v>
          </cell>
          <cell r="J522">
            <v>26</v>
          </cell>
          <cell r="K522">
            <v>252</v>
          </cell>
          <cell r="L522">
            <v>10080</v>
          </cell>
          <cell r="M522">
            <v>0</v>
          </cell>
          <cell r="N522">
            <v>0</v>
          </cell>
          <cell r="O522">
            <v>179</v>
          </cell>
          <cell r="P522">
            <v>7160</v>
          </cell>
        </row>
        <row r="523">
          <cell r="A523">
            <v>27</v>
          </cell>
          <cell r="B523" t="str">
            <v>HOT DIPPED GALV. STEEL PLATE 1829X6401X3t</v>
          </cell>
          <cell r="C523">
            <v>2</v>
          </cell>
          <cell r="D523" t="str">
            <v>PCS</v>
          </cell>
          <cell r="E523">
            <v>1000</v>
          </cell>
          <cell r="F523">
            <v>2000</v>
          </cell>
          <cell r="G523">
            <v>0</v>
          </cell>
          <cell r="H523">
            <v>0</v>
          </cell>
          <cell r="I523">
            <v>10</v>
          </cell>
          <cell r="J523">
            <v>20</v>
          </cell>
          <cell r="K523">
            <v>1000</v>
          </cell>
          <cell r="L523">
            <v>2000</v>
          </cell>
          <cell r="M523">
            <v>0</v>
          </cell>
          <cell r="N523">
            <v>0</v>
          </cell>
          <cell r="O523">
            <v>2800</v>
          </cell>
          <cell r="P523">
            <v>5600</v>
          </cell>
        </row>
        <row r="524">
          <cell r="A524">
            <v>28</v>
          </cell>
          <cell r="B524" t="str">
            <v>1/4圓(半徑30公分)低溫偵測器之補償器遮蔽板SS316製</v>
          </cell>
          <cell r="C524">
            <v>4</v>
          </cell>
          <cell r="D524" t="str">
            <v>PCS</v>
          </cell>
          <cell r="E524">
            <v>3000</v>
          </cell>
          <cell r="F524">
            <v>12000</v>
          </cell>
          <cell r="G524">
            <v>0</v>
          </cell>
          <cell r="H524">
            <v>0</v>
          </cell>
          <cell r="I524">
            <v>4</v>
          </cell>
          <cell r="J524">
            <v>16</v>
          </cell>
          <cell r="K524">
            <v>3000</v>
          </cell>
          <cell r="L524">
            <v>12000</v>
          </cell>
          <cell r="M524">
            <v>0</v>
          </cell>
          <cell r="N524">
            <v>0</v>
          </cell>
          <cell r="O524">
            <v>1120</v>
          </cell>
          <cell r="P524">
            <v>4480</v>
          </cell>
        </row>
        <row r="525">
          <cell r="A525">
            <v>29</v>
          </cell>
          <cell r="B525" t="str">
            <v>接線箱,附端子板20P,FRP外殼,屋外防水型</v>
          </cell>
          <cell r="C525">
            <v>5</v>
          </cell>
          <cell r="D525" t="str">
            <v>SET</v>
          </cell>
          <cell r="E525">
            <v>3500</v>
          </cell>
          <cell r="F525">
            <v>17500</v>
          </cell>
          <cell r="G525">
            <v>0</v>
          </cell>
          <cell r="H525">
            <v>0</v>
          </cell>
          <cell r="I525">
            <v>4</v>
          </cell>
          <cell r="J525">
            <v>20</v>
          </cell>
          <cell r="K525">
            <v>3500</v>
          </cell>
          <cell r="L525">
            <v>17500</v>
          </cell>
          <cell r="M525">
            <v>0</v>
          </cell>
          <cell r="N525">
            <v>0</v>
          </cell>
          <cell r="O525">
            <v>1120</v>
          </cell>
          <cell r="P525">
            <v>5600</v>
          </cell>
        </row>
        <row r="526">
          <cell r="A526">
            <v>30</v>
          </cell>
          <cell r="B526" t="str">
            <v>接線箱,附端子板50P,FRP外殼,屋外防水型</v>
          </cell>
          <cell r="C526">
            <v>4</v>
          </cell>
          <cell r="D526" t="str">
            <v>SET</v>
          </cell>
          <cell r="E526">
            <v>5500</v>
          </cell>
          <cell r="F526">
            <v>22000</v>
          </cell>
          <cell r="G526">
            <v>0</v>
          </cell>
          <cell r="H526">
            <v>0</v>
          </cell>
          <cell r="I526">
            <v>8</v>
          </cell>
          <cell r="J526">
            <v>32</v>
          </cell>
          <cell r="K526">
            <v>5500</v>
          </cell>
          <cell r="L526">
            <v>22000</v>
          </cell>
          <cell r="M526">
            <v>0</v>
          </cell>
          <cell r="N526">
            <v>0</v>
          </cell>
          <cell r="O526">
            <v>2240</v>
          </cell>
          <cell r="P526">
            <v>8960</v>
          </cell>
        </row>
        <row r="527">
          <cell r="A527">
            <v>31</v>
          </cell>
          <cell r="B527" t="str">
            <v>接線箱,附端子板100P,FRP外殼,屋外防水型</v>
          </cell>
          <cell r="C527">
            <v>1</v>
          </cell>
          <cell r="D527" t="str">
            <v>SET</v>
          </cell>
          <cell r="E527">
            <v>9000</v>
          </cell>
          <cell r="F527">
            <v>9000</v>
          </cell>
          <cell r="G527">
            <v>0</v>
          </cell>
          <cell r="H527">
            <v>0</v>
          </cell>
          <cell r="I527">
            <v>12</v>
          </cell>
          <cell r="J527">
            <v>12</v>
          </cell>
          <cell r="K527">
            <v>9000</v>
          </cell>
          <cell r="L527">
            <v>9000</v>
          </cell>
          <cell r="M527">
            <v>0</v>
          </cell>
          <cell r="N527">
            <v>0</v>
          </cell>
          <cell r="O527">
            <v>3360</v>
          </cell>
          <cell r="P527">
            <v>3360</v>
          </cell>
        </row>
        <row r="528">
          <cell r="A528">
            <v>32</v>
          </cell>
          <cell r="B528" t="str">
            <v>HOT DIPPED GALV, STEEL CHANNEL 100X50X5X7.5X2.4高</v>
          </cell>
          <cell r="C528">
            <v>26</v>
          </cell>
          <cell r="D528" t="str">
            <v>SET</v>
          </cell>
          <cell r="E528">
            <v>2400</v>
          </cell>
          <cell r="F528">
            <v>62400</v>
          </cell>
          <cell r="G528">
            <v>0</v>
          </cell>
          <cell r="H528">
            <v>0</v>
          </cell>
          <cell r="I528">
            <v>3</v>
          </cell>
          <cell r="J528">
            <v>78</v>
          </cell>
          <cell r="K528">
            <v>2400</v>
          </cell>
          <cell r="L528">
            <v>62400</v>
          </cell>
          <cell r="M528">
            <v>0</v>
          </cell>
          <cell r="N528">
            <v>0</v>
          </cell>
          <cell r="O528">
            <v>840</v>
          </cell>
          <cell r="P528">
            <v>21840</v>
          </cell>
        </row>
        <row r="529">
          <cell r="B529" t="str">
            <v>附基礎</v>
          </cell>
          <cell r="C529">
            <v>0</v>
          </cell>
          <cell r="D529">
            <v>0</v>
          </cell>
          <cell r="E529">
            <v>0</v>
          </cell>
          <cell r="F529">
            <v>0</v>
          </cell>
          <cell r="G529">
            <v>0</v>
          </cell>
          <cell r="H529">
            <v>0</v>
          </cell>
          <cell r="I529">
            <v>0</v>
          </cell>
          <cell r="J529">
            <v>0</v>
          </cell>
          <cell r="K529">
            <v>0</v>
          </cell>
          <cell r="L529">
            <v>0</v>
          </cell>
          <cell r="M529">
            <v>0</v>
          </cell>
          <cell r="N529">
            <v>0</v>
          </cell>
          <cell r="O529">
            <v>0</v>
          </cell>
          <cell r="P529">
            <v>0</v>
          </cell>
        </row>
        <row r="530">
          <cell r="A530">
            <v>33</v>
          </cell>
          <cell r="B530" t="str">
            <v>DITTO, BUT STEEL CHANNEL 為3.6M高</v>
          </cell>
          <cell r="C530">
            <v>13</v>
          </cell>
          <cell r="D530" t="str">
            <v>SET</v>
          </cell>
          <cell r="E530">
            <v>3600</v>
          </cell>
          <cell r="F530">
            <v>46800</v>
          </cell>
          <cell r="G530">
            <v>0</v>
          </cell>
          <cell r="H530">
            <v>0</v>
          </cell>
          <cell r="I530">
            <v>4</v>
          </cell>
          <cell r="J530">
            <v>52</v>
          </cell>
          <cell r="K530">
            <v>3600</v>
          </cell>
          <cell r="L530">
            <v>46800</v>
          </cell>
          <cell r="M530">
            <v>0</v>
          </cell>
          <cell r="N530">
            <v>0</v>
          </cell>
          <cell r="O530">
            <v>1120</v>
          </cell>
          <cell r="P530">
            <v>14560</v>
          </cell>
        </row>
        <row r="531">
          <cell r="A531">
            <v>34</v>
          </cell>
          <cell r="B531" t="str">
            <v>DITTO, BUT STEEL CHANNEL 為1.95M高</v>
          </cell>
          <cell r="C531">
            <v>3</v>
          </cell>
          <cell r="D531" t="str">
            <v>SET</v>
          </cell>
          <cell r="E531">
            <v>2000</v>
          </cell>
          <cell r="F531">
            <v>6000</v>
          </cell>
          <cell r="G531">
            <v>0</v>
          </cell>
          <cell r="H531">
            <v>0</v>
          </cell>
          <cell r="I531">
            <v>3</v>
          </cell>
          <cell r="J531">
            <v>9</v>
          </cell>
          <cell r="K531">
            <v>2000</v>
          </cell>
          <cell r="L531">
            <v>6000</v>
          </cell>
          <cell r="M531">
            <v>0</v>
          </cell>
          <cell r="N531">
            <v>0</v>
          </cell>
          <cell r="O531">
            <v>840</v>
          </cell>
          <cell r="P531">
            <v>2520</v>
          </cell>
        </row>
        <row r="532">
          <cell r="A532">
            <v>35</v>
          </cell>
          <cell r="B532" t="str">
            <v xml:space="preserve">MISCELLANEOUS </v>
          </cell>
          <cell r="C532">
            <v>1</v>
          </cell>
          <cell r="D532" t="str">
            <v>LOT</v>
          </cell>
          <cell r="E532">
            <v>743902.5</v>
          </cell>
          <cell r="F532">
            <v>743903</v>
          </cell>
          <cell r="G532">
            <v>0</v>
          </cell>
          <cell r="H532">
            <v>0</v>
          </cell>
          <cell r="I532">
            <v>646.55000000000007</v>
          </cell>
          <cell r="J532">
            <v>647</v>
          </cell>
          <cell r="K532">
            <v>743903</v>
          </cell>
          <cell r="L532">
            <v>743903</v>
          </cell>
          <cell r="M532">
            <v>0</v>
          </cell>
          <cell r="N532">
            <v>0</v>
          </cell>
          <cell r="O532">
            <v>181034</v>
          </cell>
          <cell r="P532">
            <v>181034</v>
          </cell>
        </row>
        <row r="533">
          <cell r="B533" t="str">
            <v>SUB-TOTAL : (I)</v>
          </cell>
          <cell r="C533">
            <v>0</v>
          </cell>
          <cell r="D533">
            <v>0</v>
          </cell>
          <cell r="E533">
            <v>0</v>
          </cell>
          <cell r="F533">
            <v>15621953</v>
          </cell>
          <cell r="G533">
            <v>0</v>
          </cell>
          <cell r="H533">
            <v>0</v>
          </cell>
          <cell r="I533">
            <v>0</v>
          </cell>
          <cell r="J533">
            <v>13628</v>
          </cell>
          <cell r="K533">
            <v>0</v>
          </cell>
          <cell r="L533">
            <v>15621953</v>
          </cell>
          <cell r="M533">
            <v>0</v>
          </cell>
          <cell r="N533">
            <v>0</v>
          </cell>
          <cell r="O533">
            <v>0</v>
          </cell>
          <cell r="P533">
            <v>3816326</v>
          </cell>
        </row>
        <row r="534">
          <cell r="A534" t="str">
            <v>J.</v>
          </cell>
          <cell r="B534"/>
          <cell r="C534"/>
          <cell r="D534"/>
          <cell r="E534"/>
          <cell r="F534"/>
          <cell r="G534"/>
          <cell r="H534"/>
          <cell r="I534"/>
          <cell r="J534"/>
          <cell r="K534"/>
          <cell r="L534"/>
          <cell r="M534"/>
          <cell r="N534"/>
          <cell r="O534"/>
          <cell r="P534"/>
        </row>
        <row r="536">
          <cell r="A536" t="str">
            <v>J.</v>
          </cell>
          <cell r="B536" t="str">
            <v>U/G CONDUIT BANK</v>
          </cell>
          <cell r="C536">
            <v>0</v>
          </cell>
          <cell r="D536">
            <v>0</v>
          </cell>
          <cell r="E536">
            <v>0</v>
          </cell>
          <cell r="F536">
            <v>0</v>
          </cell>
          <cell r="G536">
            <v>0</v>
          </cell>
          <cell r="H536">
            <v>0</v>
          </cell>
          <cell r="I536">
            <v>0</v>
          </cell>
          <cell r="J536">
            <v>0</v>
          </cell>
          <cell r="K536">
            <v>0</v>
          </cell>
          <cell r="L536">
            <v>0</v>
          </cell>
          <cell r="M536">
            <v>0</v>
          </cell>
          <cell r="N536">
            <v>0</v>
          </cell>
          <cell r="O536">
            <v>0</v>
          </cell>
          <cell r="P536">
            <v>0</v>
          </cell>
        </row>
        <row r="537">
          <cell r="A537" t="str">
            <v>J.1.3</v>
          </cell>
          <cell r="B537" t="str">
            <v>_x0000_PVC CONDUIT, THICK WALL, CNS1302 SCH._x0000_B , 4"</v>
          </cell>
          <cell r="C537">
            <v>16500</v>
          </cell>
          <cell r="D537" t="str">
            <v>M</v>
          </cell>
          <cell r="E537">
            <v>128</v>
          </cell>
          <cell r="F537">
            <v>2112000</v>
          </cell>
        </row>
        <row r="538">
          <cell r="A538" t="str">
            <v>J.1</v>
          </cell>
          <cell r="B538" t="str">
            <v>U/G CONDUIT BANK FOR TEL., P/P, CCTV, APS</v>
          </cell>
          <cell r="C538">
            <v>0</v>
          </cell>
          <cell r="D538">
            <v>0</v>
          </cell>
          <cell r="E538">
            <v>0</v>
          </cell>
          <cell r="F538">
            <v>0</v>
          </cell>
          <cell r="G538">
            <v>0</v>
          </cell>
          <cell r="H538">
            <v>0</v>
          </cell>
          <cell r="I538">
            <v>0</v>
          </cell>
          <cell r="J538">
            <v>0</v>
          </cell>
          <cell r="K538">
            <v>0</v>
          </cell>
          <cell r="L538">
            <v>0</v>
          </cell>
          <cell r="M538">
            <v>0</v>
          </cell>
          <cell r="N538">
            <v>0</v>
          </cell>
          <cell r="O538">
            <v>0</v>
          </cell>
          <cell r="P538">
            <v>0</v>
          </cell>
        </row>
        <row r="539">
          <cell r="A539" t="str">
            <v>J.1.1</v>
          </cell>
          <cell r="B539" t="str">
            <v xml:space="preserve"> PVC CONDUIT, THICK WALL, CNS1302 SCH. B , 1"</v>
          </cell>
          <cell r="C539">
            <v>800</v>
          </cell>
          <cell r="D539" t="str">
            <v>M</v>
          </cell>
          <cell r="E539">
            <v>16</v>
          </cell>
          <cell r="F539">
            <v>12800</v>
          </cell>
          <cell r="G539">
            <v>0</v>
          </cell>
          <cell r="H539">
            <v>0</v>
          </cell>
          <cell r="I539">
            <v>0.22</v>
          </cell>
          <cell r="J539">
            <v>176</v>
          </cell>
          <cell r="K539">
            <v>16</v>
          </cell>
          <cell r="L539">
            <v>12800</v>
          </cell>
          <cell r="M539">
            <v>0</v>
          </cell>
          <cell r="N539">
            <v>0</v>
          </cell>
          <cell r="O539">
            <v>62</v>
          </cell>
          <cell r="P539">
            <v>49600</v>
          </cell>
        </row>
        <row r="540">
          <cell r="A540" t="str">
            <v>J.1.2</v>
          </cell>
          <cell r="B540" t="str">
            <v xml:space="preserve"> PVC CONDUIT, THICK WALL, CNS1302 SCH. B , 2"</v>
          </cell>
          <cell r="C540">
            <v>22000</v>
          </cell>
          <cell r="D540" t="str">
            <v>M</v>
          </cell>
          <cell r="E540">
            <v>38</v>
          </cell>
          <cell r="F540">
            <v>836000</v>
          </cell>
          <cell r="G540">
            <v>0</v>
          </cell>
          <cell r="H540">
            <v>0</v>
          </cell>
          <cell r="I540">
            <v>0.3</v>
          </cell>
          <cell r="J540">
            <v>6600</v>
          </cell>
          <cell r="K540">
            <v>38</v>
          </cell>
          <cell r="L540">
            <v>836000</v>
          </cell>
          <cell r="M540">
            <v>0</v>
          </cell>
          <cell r="N540">
            <v>0</v>
          </cell>
          <cell r="O540">
            <v>84</v>
          </cell>
          <cell r="P540">
            <v>1848000</v>
          </cell>
        </row>
        <row r="541">
          <cell r="A541" t="str">
            <v>J.1.3</v>
          </cell>
          <cell r="B541" t="str">
            <v xml:space="preserve"> PVC CONDUIT, THICK WALL, CNS1302 SCH. B , 4"</v>
          </cell>
          <cell r="C541">
            <v>16500</v>
          </cell>
          <cell r="D541" t="str">
            <v>M</v>
          </cell>
          <cell r="E541">
            <v>128</v>
          </cell>
          <cell r="F541">
            <v>2112000</v>
          </cell>
          <cell r="G541">
            <v>0</v>
          </cell>
          <cell r="H541">
            <v>0</v>
          </cell>
          <cell r="I541">
            <v>0.43</v>
          </cell>
          <cell r="J541">
            <v>7095</v>
          </cell>
          <cell r="K541">
            <v>128</v>
          </cell>
          <cell r="L541">
            <v>2112000</v>
          </cell>
          <cell r="M541">
            <v>0</v>
          </cell>
          <cell r="N541">
            <v>0</v>
          </cell>
          <cell r="O541">
            <v>120</v>
          </cell>
          <cell r="P541">
            <v>1980000</v>
          </cell>
        </row>
        <row r="542">
          <cell r="A542" t="str">
            <v>J.1.4</v>
          </cell>
          <cell r="B542" t="str">
            <v xml:space="preserve"> PVC CONDUIT, THICK WALL, CNS1302 SCH. B , 6"</v>
          </cell>
          <cell r="C542">
            <v>8000</v>
          </cell>
          <cell r="D542" t="str">
            <v>M</v>
          </cell>
          <cell r="E542">
            <v>242</v>
          </cell>
          <cell r="F542">
            <v>1936000</v>
          </cell>
          <cell r="G542">
            <v>0</v>
          </cell>
          <cell r="H542">
            <v>0</v>
          </cell>
          <cell r="I542">
            <v>0.68</v>
          </cell>
          <cell r="J542">
            <v>5440</v>
          </cell>
          <cell r="K542">
            <v>242</v>
          </cell>
          <cell r="L542">
            <v>1936000</v>
          </cell>
          <cell r="M542">
            <v>0</v>
          </cell>
          <cell r="N542">
            <v>0</v>
          </cell>
          <cell r="O542">
            <v>190</v>
          </cell>
          <cell r="P542">
            <v>1520000</v>
          </cell>
        </row>
        <row r="543">
          <cell r="A543" t="str">
            <v>J.1.5</v>
          </cell>
          <cell r="B543" t="str">
            <v xml:space="preserve"> EXCAVATION</v>
          </cell>
          <cell r="C543">
            <v>7000</v>
          </cell>
          <cell r="D543" t="str">
            <v>M3</v>
          </cell>
          <cell r="E543" t="str">
            <v>M+L</v>
          </cell>
          <cell r="F543" t="str">
            <v>M+L</v>
          </cell>
          <cell r="G543">
            <v>0</v>
          </cell>
          <cell r="H543">
            <v>0</v>
          </cell>
          <cell r="I543">
            <v>0</v>
          </cell>
          <cell r="J543">
            <v>0</v>
          </cell>
          <cell r="K543" t="str">
            <v>M+L</v>
          </cell>
          <cell r="L543" t="str">
            <v>M+L</v>
          </cell>
          <cell r="M543">
            <v>0</v>
          </cell>
          <cell r="N543">
            <v>0</v>
          </cell>
          <cell r="O543">
            <v>60</v>
          </cell>
          <cell r="P543">
            <v>420000</v>
          </cell>
        </row>
        <row r="544">
          <cell r="A544" t="str">
            <v>J.1.6</v>
          </cell>
          <cell r="B544" t="str">
            <v xml:space="preserve"> BACKFILL</v>
          </cell>
          <cell r="C544">
            <v>5100</v>
          </cell>
          <cell r="D544" t="str">
            <v>M3</v>
          </cell>
          <cell r="E544" t="str">
            <v>M+L</v>
          </cell>
          <cell r="F544" t="str">
            <v>M+L</v>
          </cell>
          <cell r="G544">
            <v>0</v>
          </cell>
          <cell r="H544">
            <v>0</v>
          </cell>
          <cell r="I544">
            <v>0</v>
          </cell>
          <cell r="J544">
            <v>0</v>
          </cell>
          <cell r="K544" t="str">
            <v>M+L</v>
          </cell>
          <cell r="L544" t="str">
            <v>M+L</v>
          </cell>
          <cell r="M544">
            <v>0</v>
          </cell>
          <cell r="N544">
            <v>0</v>
          </cell>
          <cell r="O544">
            <v>100</v>
          </cell>
          <cell r="P544">
            <v>510000</v>
          </cell>
        </row>
        <row r="545">
          <cell r="A545" t="str">
            <v>J.1.7</v>
          </cell>
          <cell r="B545" t="str">
            <v xml:space="preserve"> CONCRETE FOR DUCT BANK 2000 PSI</v>
          </cell>
          <cell r="C545">
            <v>1900</v>
          </cell>
          <cell r="D545" t="str">
            <v>M3</v>
          </cell>
          <cell r="E545" t="str">
            <v>M+L</v>
          </cell>
          <cell r="F545" t="str">
            <v>M+L</v>
          </cell>
          <cell r="G545">
            <v>0</v>
          </cell>
          <cell r="H545">
            <v>0</v>
          </cell>
          <cell r="I545">
            <v>0</v>
          </cell>
          <cell r="J545">
            <v>0</v>
          </cell>
          <cell r="K545" t="str">
            <v>M+L</v>
          </cell>
          <cell r="L545" t="str">
            <v>M+L</v>
          </cell>
          <cell r="M545">
            <v>0</v>
          </cell>
          <cell r="N545">
            <v>0</v>
          </cell>
          <cell r="O545">
            <v>1700</v>
          </cell>
          <cell r="P545">
            <v>3230000</v>
          </cell>
        </row>
        <row r="546">
          <cell r="A546" t="str">
            <v>J.1.8</v>
          </cell>
          <cell r="B546" t="str">
            <v xml:space="preserve"> RED COLORED OXIDE</v>
          </cell>
          <cell r="C546">
            <v>17100</v>
          </cell>
          <cell r="D546" t="str">
            <v>KG</v>
          </cell>
          <cell r="E546" t="str">
            <v>M+L</v>
          </cell>
          <cell r="F546" t="str">
            <v>M+L</v>
          </cell>
          <cell r="G546">
            <v>0</v>
          </cell>
          <cell r="H546">
            <v>0</v>
          </cell>
          <cell r="I546">
            <v>0</v>
          </cell>
          <cell r="J546">
            <v>0</v>
          </cell>
          <cell r="K546" t="str">
            <v>M+L</v>
          </cell>
          <cell r="L546" t="str">
            <v>M+L</v>
          </cell>
          <cell r="M546">
            <v>0</v>
          </cell>
          <cell r="N546">
            <v>0</v>
          </cell>
          <cell r="O546">
            <v>60</v>
          </cell>
          <cell r="P546">
            <v>1026000</v>
          </cell>
          <cell r="Q546">
            <v>6089</v>
          </cell>
        </row>
        <row r="547">
          <cell r="A547" t="str">
            <v>J.1.9</v>
          </cell>
          <cell r="B547" t="str">
            <v xml:space="preserve"> DISPOSAL</v>
          </cell>
          <cell r="C547">
            <v>1900</v>
          </cell>
          <cell r="D547" t="str">
            <v>M3</v>
          </cell>
          <cell r="E547" t="str">
            <v>M+L</v>
          </cell>
          <cell r="F547" t="str">
            <v>M+L</v>
          </cell>
          <cell r="G547">
            <v>0</v>
          </cell>
          <cell r="H547">
            <v>0</v>
          </cell>
          <cell r="I547">
            <v>0</v>
          </cell>
          <cell r="J547">
            <v>0</v>
          </cell>
          <cell r="K547" t="str">
            <v>M+L</v>
          </cell>
          <cell r="L547" t="str">
            <v>M+L</v>
          </cell>
          <cell r="M547">
            <v>0</v>
          </cell>
          <cell r="N547">
            <v>0</v>
          </cell>
          <cell r="O547">
            <v>220</v>
          </cell>
          <cell r="P547">
            <v>418000</v>
          </cell>
        </row>
        <row r="548">
          <cell r="A548" t="str">
            <v>J.1.10</v>
          </cell>
          <cell r="B548" t="str">
            <v xml:space="preserve"> FORMWORK</v>
          </cell>
          <cell r="C548">
            <v>5200</v>
          </cell>
          <cell r="D548" t="str">
            <v>M2</v>
          </cell>
          <cell r="E548" t="str">
            <v>M+L</v>
          </cell>
          <cell r="F548" t="str">
            <v>M+L</v>
          </cell>
          <cell r="G548">
            <v>0</v>
          </cell>
          <cell r="H548">
            <v>0</v>
          </cell>
          <cell r="I548">
            <v>0</v>
          </cell>
          <cell r="J548">
            <v>0</v>
          </cell>
          <cell r="K548" t="str">
            <v>M+L</v>
          </cell>
          <cell r="L548" t="str">
            <v>M+L</v>
          </cell>
          <cell r="M548">
            <v>0</v>
          </cell>
          <cell r="N548">
            <v>0</v>
          </cell>
          <cell r="O548">
            <v>360</v>
          </cell>
          <cell r="P548">
            <v>1872000</v>
          </cell>
        </row>
        <row r="549">
          <cell r="A549" t="str">
            <v>J.1.11</v>
          </cell>
          <cell r="B549" t="str">
            <v xml:space="preserve"> RE-BAR</v>
          </cell>
          <cell r="C549">
            <v>36500</v>
          </cell>
          <cell r="D549" t="str">
            <v>KG</v>
          </cell>
          <cell r="E549" t="str">
            <v>M+L</v>
          </cell>
          <cell r="F549" t="str">
            <v>M+L</v>
          </cell>
          <cell r="G549">
            <v>0</v>
          </cell>
          <cell r="H549">
            <v>0</v>
          </cell>
          <cell r="I549">
            <v>0</v>
          </cell>
          <cell r="J549">
            <v>0</v>
          </cell>
          <cell r="K549" t="str">
            <v>M+L</v>
          </cell>
          <cell r="L549" t="str">
            <v>M+L</v>
          </cell>
          <cell r="M549">
            <v>0</v>
          </cell>
          <cell r="N549">
            <v>0</v>
          </cell>
          <cell r="O549">
            <v>16</v>
          </cell>
          <cell r="P549">
            <v>584000</v>
          </cell>
        </row>
        <row r="550">
          <cell r="A550" t="str">
            <v>J.1.12</v>
          </cell>
          <cell r="B550" t="str">
            <v xml:space="preserve"> MAN-HOLE, 2,000 L x 2,000 W x 2,000 D</v>
          </cell>
          <cell r="C550">
            <v>24</v>
          </cell>
          <cell r="D550" t="str">
            <v>SET</v>
          </cell>
          <cell r="E550" t="str">
            <v>M+L</v>
          </cell>
          <cell r="F550" t="str">
            <v>M+L</v>
          </cell>
          <cell r="G550">
            <v>0</v>
          </cell>
          <cell r="H550">
            <v>0</v>
          </cell>
          <cell r="I550">
            <v>0</v>
          </cell>
          <cell r="J550">
            <v>0</v>
          </cell>
          <cell r="K550" t="str">
            <v>M+L</v>
          </cell>
          <cell r="L550" t="str">
            <v>M+L</v>
          </cell>
          <cell r="M550">
            <v>0</v>
          </cell>
          <cell r="N550">
            <v>0</v>
          </cell>
          <cell r="O550">
            <v>65000</v>
          </cell>
          <cell r="P550">
            <v>1560000</v>
          </cell>
        </row>
        <row r="551">
          <cell r="A551" t="str">
            <v>J.1.13</v>
          </cell>
          <cell r="B551" t="str">
            <v xml:space="preserve"> MAN-HOLE, 1,500 L x 1,500 W x 2,000 D</v>
          </cell>
          <cell r="C551">
            <v>0</v>
          </cell>
          <cell r="D551" t="str">
            <v>SET</v>
          </cell>
          <cell r="E551" t="str">
            <v>M+L</v>
          </cell>
          <cell r="F551" t="str">
            <v>M+L</v>
          </cell>
          <cell r="G551">
            <v>0</v>
          </cell>
          <cell r="H551">
            <v>0</v>
          </cell>
          <cell r="I551">
            <v>0</v>
          </cell>
          <cell r="J551">
            <v>0</v>
          </cell>
          <cell r="K551" t="str">
            <v>M+L</v>
          </cell>
          <cell r="L551" t="str">
            <v>M+L</v>
          </cell>
          <cell r="M551">
            <v>0</v>
          </cell>
          <cell r="N551">
            <v>0</v>
          </cell>
          <cell r="O551">
            <v>52000</v>
          </cell>
          <cell r="P551">
            <v>0</v>
          </cell>
        </row>
        <row r="552">
          <cell r="A552" t="str">
            <v>J.1.14</v>
          </cell>
          <cell r="B552" t="str">
            <v xml:space="preserve"> COMPOND FOR WATER SEALING(IN MH.)</v>
          </cell>
          <cell r="C552">
            <v>2500</v>
          </cell>
          <cell r="D552" t="str">
            <v>KG</v>
          </cell>
          <cell r="E552" t="str">
            <v>M+L</v>
          </cell>
          <cell r="F552" t="str">
            <v>M+L</v>
          </cell>
          <cell r="G552">
            <v>0</v>
          </cell>
          <cell r="H552">
            <v>0</v>
          </cell>
          <cell r="I552">
            <v>0</v>
          </cell>
          <cell r="J552">
            <v>0</v>
          </cell>
          <cell r="K552" t="str">
            <v>M+L</v>
          </cell>
          <cell r="L552" t="str">
            <v>M+L</v>
          </cell>
          <cell r="M552">
            <v>0</v>
          </cell>
          <cell r="N552">
            <v>0</v>
          </cell>
          <cell r="O552">
            <v>200</v>
          </cell>
          <cell r="P552">
            <v>500000</v>
          </cell>
        </row>
        <row r="553">
          <cell r="B553" t="str">
            <v>SUB-TOTAL : (J.1)</v>
          </cell>
          <cell r="C553">
            <v>0</v>
          </cell>
          <cell r="D553">
            <v>0</v>
          </cell>
          <cell r="E553">
            <v>0</v>
          </cell>
          <cell r="F553">
            <v>4896800</v>
          </cell>
          <cell r="G553">
            <v>0</v>
          </cell>
          <cell r="H553">
            <v>0</v>
          </cell>
          <cell r="I553">
            <v>0</v>
          </cell>
          <cell r="J553">
            <v>19311</v>
          </cell>
          <cell r="K553">
            <v>0</v>
          </cell>
          <cell r="L553">
            <v>4896800</v>
          </cell>
          <cell r="M553">
            <v>0</v>
          </cell>
          <cell r="N553">
            <v>0</v>
          </cell>
          <cell r="O553">
            <v>0</v>
          </cell>
          <cell r="P553">
            <v>15517600</v>
          </cell>
        </row>
        <row r="555">
          <cell r="A555" t="str">
            <v>J.2</v>
          </cell>
          <cell r="B555" t="str">
            <v>U/G CONDUIT BANK FOR TEL., P/P, CCTV, APS</v>
          </cell>
          <cell r="C555">
            <v>0</v>
          </cell>
          <cell r="D555">
            <v>0</v>
          </cell>
          <cell r="E555">
            <v>0</v>
          </cell>
          <cell r="F555">
            <v>0</v>
          </cell>
          <cell r="G555">
            <v>0</v>
          </cell>
          <cell r="H555">
            <v>0</v>
          </cell>
          <cell r="I555">
            <v>0.22</v>
          </cell>
          <cell r="J555">
            <v>0</v>
          </cell>
          <cell r="K555">
            <v>0</v>
          </cell>
          <cell r="L555">
            <v>0</v>
          </cell>
          <cell r="M555">
            <v>0</v>
          </cell>
          <cell r="N555">
            <v>0</v>
          </cell>
          <cell r="O555">
            <v>0</v>
          </cell>
          <cell r="P555">
            <v>0</v>
          </cell>
        </row>
        <row r="556">
          <cell r="A556" t="str">
            <v>J.2.1</v>
          </cell>
          <cell r="B556" t="str">
            <v xml:space="preserve"> PVC CONDUIT, THICK WALL, CNS1302 SCH. B , 1"</v>
          </cell>
          <cell r="C556">
            <v>1000</v>
          </cell>
          <cell r="D556" t="str">
            <v>M</v>
          </cell>
          <cell r="E556">
            <v>16</v>
          </cell>
          <cell r="F556">
            <v>16000</v>
          </cell>
          <cell r="G556">
            <v>0</v>
          </cell>
          <cell r="H556">
            <v>0</v>
          </cell>
          <cell r="I556">
            <v>0.22</v>
          </cell>
          <cell r="J556">
            <v>220</v>
          </cell>
          <cell r="K556">
            <v>16</v>
          </cell>
          <cell r="L556">
            <v>16000</v>
          </cell>
          <cell r="M556">
            <v>0</v>
          </cell>
          <cell r="N556">
            <v>0</v>
          </cell>
          <cell r="O556">
            <v>62</v>
          </cell>
          <cell r="P556">
            <v>62000</v>
          </cell>
        </row>
        <row r="557">
          <cell r="A557" t="str">
            <v>J.2.2</v>
          </cell>
          <cell r="B557" t="str">
            <v xml:space="preserve"> PVC CONDUIT, THICK WALL, CNS1302 SCH. B , 2"</v>
          </cell>
          <cell r="C557">
            <v>26000</v>
          </cell>
          <cell r="D557" t="str">
            <v>M</v>
          </cell>
          <cell r="E557">
            <v>38</v>
          </cell>
          <cell r="F557">
            <v>988000</v>
          </cell>
          <cell r="G557">
            <v>0</v>
          </cell>
          <cell r="H557">
            <v>0</v>
          </cell>
          <cell r="I557">
            <v>0.3</v>
          </cell>
          <cell r="J557">
            <v>7800</v>
          </cell>
          <cell r="K557">
            <v>38</v>
          </cell>
          <cell r="L557">
            <v>988000</v>
          </cell>
          <cell r="M557">
            <v>0</v>
          </cell>
          <cell r="N557">
            <v>0</v>
          </cell>
          <cell r="O557">
            <v>84</v>
          </cell>
          <cell r="P557">
            <v>2184000</v>
          </cell>
        </row>
        <row r="558">
          <cell r="A558" t="str">
            <v>J.2.3</v>
          </cell>
          <cell r="B558" t="str">
            <v xml:space="preserve"> EXCAVATION</v>
          </cell>
          <cell r="C558">
            <v>3500</v>
          </cell>
          <cell r="D558" t="str">
            <v>M3</v>
          </cell>
          <cell r="E558" t="str">
            <v>M+L</v>
          </cell>
          <cell r="F558" t="str">
            <v>M+L</v>
          </cell>
          <cell r="G558">
            <v>0</v>
          </cell>
          <cell r="H558">
            <v>0</v>
          </cell>
          <cell r="I558">
            <v>0</v>
          </cell>
          <cell r="J558">
            <v>0</v>
          </cell>
          <cell r="K558" t="str">
            <v>M+L</v>
          </cell>
          <cell r="L558" t="str">
            <v>M+L</v>
          </cell>
          <cell r="M558">
            <v>0</v>
          </cell>
          <cell r="N558">
            <v>0</v>
          </cell>
          <cell r="O558">
            <v>60</v>
          </cell>
          <cell r="P558">
            <v>210000</v>
          </cell>
        </row>
        <row r="559">
          <cell r="A559" t="str">
            <v>J.2.4</v>
          </cell>
          <cell r="B559" t="str">
            <v xml:space="preserve"> BACKFILL</v>
          </cell>
          <cell r="C559">
            <v>2550</v>
          </cell>
          <cell r="D559" t="str">
            <v>M3</v>
          </cell>
          <cell r="E559" t="str">
            <v>M+L</v>
          </cell>
          <cell r="F559" t="str">
            <v>M+L</v>
          </cell>
          <cell r="G559">
            <v>0</v>
          </cell>
          <cell r="H559">
            <v>0</v>
          </cell>
          <cell r="I559">
            <v>0</v>
          </cell>
          <cell r="J559">
            <v>0</v>
          </cell>
          <cell r="K559" t="str">
            <v>M+L</v>
          </cell>
          <cell r="L559" t="str">
            <v>M+L</v>
          </cell>
          <cell r="M559">
            <v>0</v>
          </cell>
          <cell r="N559">
            <v>0</v>
          </cell>
          <cell r="O559">
            <v>100</v>
          </cell>
          <cell r="P559">
            <v>255000</v>
          </cell>
        </row>
        <row r="560">
          <cell r="A560" t="str">
            <v>J.2.5</v>
          </cell>
          <cell r="B560" t="str">
            <v xml:space="preserve"> CONCRETE FOR DUCT BANK 2000 PSI</v>
          </cell>
          <cell r="C560">
            <v>950</v>
          </cell>
          <cell r="D560" t="str">
            <v>M3</v>
          </cell>
          <cell r="E560" t="str">
            <v>M+L</v>
          </cell>
          <cell r="F560" t="str">
            <v>M+L</v>
          </cell>
          <cell r="G560">
            <v>0</v>
          </cell>
          <cell r="H560">
            <v>0</v>
          </cell>
          <cell r="I560">
            <v>0</v>
          </cell>
          <cell r="J560">
            <v>0</v>
          </cell>
          <cell r="K560" t="str">
            <v>M+L</v>
          </cell>
          <cell r="L560" t="str">
            <v>M+L</v>
          </cell>
          <cell r="M560">
            <v>0</v>
          </cell>
          <cell r="N560">
            <v>0</v>
          </cell>
          <cell r="O560">
            <v>1700</v>
          </cell>
          <cell r="P560">
            <v>1615000</v>
          </cell>
        </row>
        <row r="561">
          <cell r="A561" t="str">
            <v>J.2.6</v>
          </cell>
          <cell r="B561" t="str">
            <v xml:space="preserve"> RED COLORED OXIDE</v>
          </cell>
          <cell r="C561">
            <v>8550</v>
          </cell>
          <cell r="D561" t="str">
            <v>KG</v>
          </cell>
          <cell r="E561" t="str">
            <v>M+L</v>
          </cell>
          <cell r="F561" t="str">
            <v>M+L</v>
          </cell>
          <cell r="G561">
            <v>0</v>
          </cell>
          <cell r="H561">
            <v>0</v>
          </cell>
          <cell r="I561">
            <v>0</v>
          </cell>
          <cell r="J561">
            <v>0</v>
          </cell>
          <cell r="K561" t="str">
            <v>M+L</v>
          </cell>
          <cell r="L561" t="str">
            <v>M+L</v>
          </cell>
          <cell r="M561">
            <v>0</v>
          </cell>
          <cell r="N561">
            <v>0</v>
          </cell>
          <cell r="O561">
            <v>60</v>
          </cell>
          <cell r="P561">
            <v>513000</v>
          </cell>
        </row>
        <row r="562">
          <cell r="A562" t="str">
            <v>J.2.7</v>
          </cell>
          <cell r="B562" t="str">
            <v xml:space="preserve"> DISPOSAL</v>
          </cell>
          <cell r="C562">
            <v>950</v>
          </cell>
          <cell r="D562" t="str">
            <v>M3</v>
          </cell>
          <cell r="E562" t="str">
            <v>M+L</v>
          </cell>
          <cell r="F562" t="str">
            <v>M+L</v>
          </cell>
          <cell r="G562">
            <v>0</v>
          </cell>
          <cell r="H562">
            <v>0</v>
          </cell>
          <cell r="I562">
            <v>0</v>
          </cell>
          <cell r="J562">
            <v>0</v>
          </cell>
          <cell r="K562" t="str">
            <v>M+L</v>
          </cell>
          <cell r="L562" t="str">
            <v>M+L</v>
          </cell>
          <cell r="M562">
            <v>0</v>
          </cell>
          <cell r="N562">
            <v>0</v>
          </cell>
          <cell r="O562">
            <v>220</v>
          </cell>
          <cell r="P562">
            <v>209000</v>
          </cell>
        </row>
        <row r="563">
          <cell r="A563" t="str">
            <v>J.2.8</v>
          </cell>
          <cell r="B563" t="str">
            <v xml:space="preserve"> FORMWORK</v>
          </cell>
          <cell r="C563">
            <v>2000</v>
          </cell>
          <cell r="D563" t="str">
            <v>M2</v>
          </cell>
          <cell r="E563" t="str">
            <v>M+L</v>
          </cell>
          <cell r="F563" t="str">
            <v>M+L</v>
          </cell>
          <cell r="G563">
            <v>0</v>
          </cell>
          <cell r="H563">
            <v>0</v>
          </cell>
          <cell r="I563">
            <v>0</v>
          </cell>
          <cell r="J563">
            <v>0</v>
          </cell>
          <cell r="K563" t="str">
            <v>M+L</v>
          </cell>
          <cell r="L563" t="str">
            <v>M+L</v>
          </cell>
          <cell r="M563">
            <v>0</v>
          </cell>
          <cell r="N563">
            <v>0</v>
          </cell>
          <cell r="O563">
            <v>360</v>
          </cell>
          <cell r="P563">
            <v>720000</v>
          </cell>
        </row>
        <row r="564">
          <cell r="A564" t="str">
            <v>J.2.9</v>
          </cell>
          <cell r="B564" t="str">
            <v xml:space="preserve"> RE-BAR</v>
          </cell>
          <cell r="C564">
            <v>18250</v>
          </cell>
          <cell r="D564" t="str">
            <v>KG</v>
          </cell>
          <cell r="E564" t="str">
            <v>M+L</v>
          </cell>
          <cell r="F564" t="str">
            <v>M+L</v>
          </cell>
          <cell r="G564">
            <v>0</v>
          </cell>
          <cell r="H564">
            <v>0</v>
          </cell>
          <cell r="I564">
            <v>0</v>
          </cell>
          <cell r="J564">
            <v>0</v>
          </cell>
          <cell r="K564" t="str">
            <v>M+L</v>
          </cell>
          <cell r="L564" t="str">
            <v>M+L</v>
          </cell>
          <cell r="M564">
            <v>0</v>
          </cell>
          <cell r="N564">
            <v>0</v>
          </cell>
          <cell r="O564">
            <v>16</v>
          </cell>
          <cell r="P564">
            <v>292000</v>
          </cell>
        </row>
        <row r="565">
          <cell r="A565" t="str">
            <v>J.2.10</v>
          </cell>
          <cell r="B565" t="str">
            <v xml:space="preserve"> MAN-HOLE, (與儀控共用)</v>
          </cell>
          <cell r="C565">
            <v>0</v>
          </cell>
          <cell r="D565" t="str">
            <v>SET</v>
          </cell>
          <cell r="E565">
            <v>0</v>
          </cell>
          <cell r="F565">
            <v>0</v>
          </cell>
          <cell r="G565">
            <v>0</v>
          </cell>
          <cell r="H565">
            <v>0</v>
          </cell>
          <cell r="I565">
            <v>0</v>
          </cell>
          <cell r="J565">
            <v>0</v>
          </cell>
          <cell r="K565">
            <v>0</v>
          </cell>
          <cell r="L565">
            <v>0</v>
          </cell>
          <cell r="M565">
            <v>0</v>
          </cell>
          <cell r="N565">
            <v>0</v>
          </cell>
          <cell r="O565">
            <v>0</v>
          </cell>
          <cell r="P565">
            <v>0</v>
          </cell>
        </row>
        <row r="566">
          <cell r="A566" t="str">
            <v>J.2.11</v>
          </cell>
          <cell r="B566" t="str">
            <v xml:space="preserve"> HAND HOLE, 1200Lx1000Wx1200D</v>
          </cell>
          <cell r="C566">
            <v>7</v>
          </cell>
          <cell r="D566" t="str">
            <v>SET</v>
          </cell>
          <cell r="E566" t="str">
            <v>M+L</v>
          </cell>
          <cell r="F566" t="str">
            <v>M+L</v>
          </cell>
          <cell r="G566">
            <v>0</v>
          </cell>
          <cell r="H566">
            <v>0</v>
          </cell>
          <cell r="I566">
            <v>0</v>
          </cell>
          <cell r="J566">
            <v>0</v>
          </cell>
          <cell r="K566" t="str">
            <v>M+L</v>
          </cell>
          <cell r="L566" t="str">
            <v>M+L</v>
          </cell>
          <cell r="M566">
            <v>0</v>
          </cell>
          <cell r="N566">
            <v>0</v>
          </cell>
          <cell r="O566">
            <v>18000</v>
          </cell>
          <cell r="P566">
            <v>126000</v>
          </cell>
        </row>
        <row r="567">
          <cell r="A567" t="str">
            <v>J.2.12</v>
          </cell>
          <cell r="B567" t="str">
            <v xml:space="preserve"> COMPOND FOR WATER SEALING(IN MH.)</v>
          </cell>
          <cell r="C567">
            <v>1250</v>
          </cell>
          <cell r="D567" t="str">
            <v>KG</v>
          </cell>
          <cell r="E567" t="str">
            <v>M+L</v>
          </cell>
          <cell r="F567" t="str">
            <v>M+L</v>
          </cell>
          <cell r="G567">
            <v>0</v>
          </cell>
          <cell r="H567">
            <v>0</v>
          </cell>
          <cell r="I567">
            <v>0</v>
          </cell>
          <cell r="J567">
            <v>0</v>
          </cell>
          <cell r="K567" t="str">
            <v>M+L</v>
          </cell>
          <cell r="L567" t="str">
            <v>M+L</v>
          </cell>
          <cell r="M567">
            <v>0</v>
          </cell>
          <cell r="N567">
            <v>0</v>
          </cell>
          <cell r="O567">
            <v>200</v>
          </cell>
          <cell r="P567">
            <v>250000</v>
          </cell>
        </row>
        <row r="568">
          <cell r="A568" t="str">
            <v>ALT-3</v>
          </cell>
          <cell r="B568" t="str">
            <v>SUB-TOTAL : (J.2)</v>
          </cell>
          <cell r="C568">
            <v>0</v>
          </cell>
          <cell r="D568">
            <v>0</v>
          </cell>
          <cell r="E568">
            <v>0</v>
          </cell>
          <cell r="F568">
            <v>1004000</v>
          </cell>
          <cell r="G568">
            <v>0</v>
          </cell>
          <cell r="H568">
            <v>0</v>
          </cell>
          <cell r="I568">
            <v>0</v>
          </cell>
          <cell r="J568">
            <v>8020</v>
          </cell>
          <cell r="K568">
            <v>0</v>
          </cell>
          <cell r="L568">
            <v>1004000</v>
          </cell>
          <cell r="M568">
            <v>0</v>
          </cell>
          <cell r="N568">
            <v>0</v>
          </cell>
          <cell r="O568">
            <v>0</v>
          </cell>
          <cell r="P568">
            <v>6436000</v>
          </cell>
        </row>
        <row r="569">
          <cell r="F569">
            <v>0</v>
          </cell>
          <cell r="G569">
            <v>0</v>
          </cell>
          <cell r="H569">
            <v>0</v>
          </cell>
          <cell r="I569">
            <v>0</v>
          </cell>
          <cell r="J569">
            <v>0</v>
          </cell>
          <cell r="K569">
            <v>0</v>
          </cell>
          <cell r="L569">
            <v>0</v>
          </cell>
          <cell r="M569">
            <v>0</v>
          </cell>
          <cell r="N569">
            <v>0</v>
          </cell>
          <cell r="O569">
            <v>0</v>
          </cell>
          <cell r="P569">
            <v>0</v>
          </cell>
        </row>
        <row r="570">
          <cell r="B570" t="str">
            <v>SUB-TOTAL : (J)</v>
          </cell>
          <cell r="C570">
            <v>0</v>
          </cell>
          <cell r="D570">
            <v>0</v>
          </cell>
          <cell r="E570">
            <v>0</v>
          </cell>
          <cell r="F570">
            <v>5900800</v>
          </cell>
          <cell r="G570">
            <v>0</v>
          </cell>
          <cell r="H570">
            <v>0</v>
          </cell>
          <cell r="I570">
            <v>0</v>
          </cell>
          <cell r="J570">
            <v>27331</v>
          </cell>
          <cell r="K570">
            <v>0</v>
          </cell>
          <cell r="L570">
            <v>5900800</v>
          </cell>
          <cell r="M570">
            <v>0</v>
          </cell>
          <cell r="N570">
            <v>0</v>
          </cell>
          <cell r="O570">
            <v>0</v>
          </cell>
          <cell r="P570">
            <v>21953600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refreshError="1"/>
      <sheetData sheetId="143" refreshError="1"/>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refreshError="1"/>
      <sheetData sheetId="321" refreshError="1"/>
      <sheetData sheetId="322"/>
      <sheetData sheetId="323" refreshError="1"/>
      <sheetData sheetId="324" refreshError="1"/>
      <sheetData sheetId="325"/>
      <sheetData sheetId="326"/>
      <sheetData sheetId="327"/>
      <sheetData sheetId="328" refreshError="1"/>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refreshError="1"/>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refreshError="1"/>
      <sheetData sheetId="365" refreshError="1"/>
      <sheetData sheetId="366" refreshError="1"/>
      <sheetData sheetId="367"/>
      <sheetData sheetId="368"/>
      <sheetData sheetId="369"/>
      <sheetData sheetId="370"/>
      <sheetData sheetId="371"/>
      <sheetData sheetId="372"/>
      <sheetData sheetId="373"/>
      <sheetData sheetId="374"/>
      <sheetData sheetId="375"/>
      <sheetData sheetId="376"/>
      <sheetData sheetId="377"/>
      <sheetData sheetId="378"/>
      <sheetData sheetId="379" refreshError="1"/>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refreshError="1"/>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refreshError="1"/>
      <sheetData sheetId="588"/>
      <sheetData sheetId="589"/>
      <sheetData sheetId="590"/>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
      <sheetName val="OFFGRID"/>
      <sheetName val="WTP"/>
      <sheetName val="CALC"/>
      <sheetName val="SUMMARY"/>
      <sheetName val="GRID"/>
      <sheetName val="Von"/>
      <sheetName val="THD"/>
      <sheetName val="TH-TN"/>
      <sheetName val="TN"/>
      <sheetName val="KS"/>
      <sheetName val="KS-Cto"/>
      <sheetName val="XL-35"/>
      <sheetName val="VT35NK"/>
      <sheetName val="TH_35"/>
      <sheetName val="CT_DD35"/>
      <sheetName val="VC"/>
      <sheetName val="VCtram"/>
      <sheetName val="VCBT-35"/>
      <sheetName val="XL-tr"/>
      <sheetName val="CT_BT"/>
      <sheetName val="Tr-NK"/>
      <sheetName val="CT-TR"/>
      <sheetName val="TRam"/>
      <sheetName val="XL-0,4"/>
      <sheetName val="VT0,4NK"/>
      <sheetName val="TH-0,4"/>
      <sheetName val="VCBT-0,4"/>
      <sheetName val="CT-0,4UB"/>
      <sheetName val="XL-cto"/>
      <sheetName val="XL-Cto-D"/>
      <sheetName val="CTo-NK"/>
      <sheetName val="CT-CTo"/>
      <sheetName val="CTO"/>
      <sheetName val="KL-X-Cat-Da"/>
      <sheetName val="KL-DB"/>
      <sheetName val="KHO"/>
      <sheetName val="DENBU"/>
      <sheetName val="PTTC1"/>
      <sheetName val="PACS"/>
      <sheetName val="PAV"/>
      <sheetName val="PANL"/>
      <sheetName val="PAV_NL"/>
      <sheetName val="DGKS"/>
      <sheetName val="KStr"/>
      <sheetName val="Tong tien"/>
      <sheetName val="Don gia"/>
      <sheetName val="Pcap"/>
      <sheetName val="CT"/>
      <sheetName val="XL4Poppy"/>
    </sheetNames>
    <sheetDataSet>
      <sheetData sheetId="0" refreshError="1">
        <row r="15">
          <cell r="C15">
            <v>0.1</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iaVL"/>
      <sheetName val="DGiaT"/>
      <sheetName val="TK"/>
      <sheetName val="MACV"/>
      <sheetName val="DGIA"/>
      <sheetName val="TT"/>
      <sheetName val="DGiaTN"/>
      <sheetName val="NCTr"/>
      <sheetName val="NCDZ"/>
      <sheetName val="TLThep"/>
      <sheetName val="CaMay"/>
      <sheetName val="DGiaDZ (2)"/>
      <sheetName val="DGiaDZ"/>
      <sheetName val="Buolon"/>
      <sheetName val="HS"/>
      <sheetName val="THDT"/>
      <sheetName val="CHITIET VL-NC-TT -1p"/>
      <sheetName val="CHITIET VL-NC-TT-3p"/>
      <sheetName val="BGD-KT-TC"/>
      <sheetName val="LX"/>
      <sheetName val="BAOVE"/>
      <sheetName val="HA NOI"/>
      <sheetName val="Cao su"/>
      <sheetName val="PHONGKD"/>
      <sheetName val="BDHCSU"/>
      <sheetName val="BDHBD"/>
      <sheetName val="CN CK"/>
      <sheetName val="Sheet1"/>
      <sheetName val="BDHBK"/>
      <sheetName val="DANDAP"/>
      <sheetName val="tam ung"/>
      <sheetName val="SPDANDAP"/>
      <sheetName val="INLUA"/>
      <sheetName val="SP INLUA"/>
      <sheetName val="TPBK"/>
      <sheetName val="SP TPBK"/>
      <sheetName val="KHAUBONG"/>
      <sheetName val="SP KHAUBONG"/>
      <sheetName val="phukho"/>
      <sheetName val="RUOTLATEX"/>
      <sheetName val="cluyen"/>
      <sheetName val="sp cluyen"/>
      <sheetName val="RUOT"/>
      <sheetName val="SP RUOT"/>
      <sheetName val="vo"/>
      <sheetName val="sp vo"/>
      <sheetName val="tpcs"/>
      <sheetName val="sp tpcs"/>
      <sheetName val="ilgo"/>
      <sheetName val="spilgo"/>
      <sheetName val="clgo"/>
      <sheetName val="spclogo"/>
      <sheetName val="bongdan"/>
      <sheetName val="spbdan"/>
      <sheetName val="tamung"/>
      <sheetName val="TONGHOP"/>
      <sheetName val="00000000"/>
      <sheetName val="XL4Poppy"/>
      <sheetName val="XL4Test5"/>
      <sheetName val="TH 02-05"/>
      <sheetName val="CHI PHI T 2"/>
      <sheetName val="TIEN MAT"/>
      <sheetName val="LUONG"/>
      <sheetName val="MTO REV.0"/>
      <sheetName val="DLDTLN"/>
      <sheetName val="Dinh Muc VT"/>
      <sheetName val="Tien Luong"/>
      <sheetName val="Sheet3"/>
      <sheetName val="DGiaDZ_(2)"/>
      <sheetName val="DGiaDZ_(2)1"/>
      <sheetName val="PARTS"/>
      <sheetName val="seller"/>
      <sheetName val="DM"/>
      <sheetName val="DGiaP"/>
      <sheetName val="DI-ESTI"/>
      <sheetName val="kinh phí XD"/>
      <sheetName val="MTO_REV_0"/>
      <sheetName val="TH_02-05"/>
      <sheetName val="CHI_PHI_T_2"/>
      <sheetName val="TAM_UNG"/>
      <sheetName val="TIEN_MAT"/>
      <sheetName val="Dinh_Muc_VT"/>
      <sheetName val="Tien_Luong"/>
      <sheetName val="HA_NOI"/>
      <sheetName val="Cao_su"/>
      <sheetName val="CN_CK"/>
      <sheetName val="SP_INLUA"/>
      <sheetName val="SP_TPBK"/>
      <sheetName val="SP_KHAUBONG"/>
      <sheetName val="sp_cluyen"/>
      <sheetName val="SP_RUOT"/>
      <sheetName val="sp_vo"/>
      <sheetName val="sp_tpcs"/>
      <sheetName val="TNHC"/>
      <sheetName val="Formulas"/>
      <sheetName val="TGCDKT"/>
      <sheetName val="SONKC"/>
      <sheetName val="Sheet5"/>
      <sheetName val="GVL"/>
      <sheetName val="vc"/>
      <sheetName val="Tke"/>
      <sheetName val="CHITIET_VL-NC-TT_-1p"/>
      <sheetName val="CHITIET_VL-NC-TT-3p"/>
      <sheetName val="t-h HA THE"/>
      <sheetName val="ESTI."/>
      <sheetName val="BM"/>
      <sheetName val="BCDTK"/>
      <sheetName val="CHITIET VL-NC"/>
      <sheetName val="_x0000__x0000__x0000__x0000__x0000__x0000__x0000__x0000_"/>
      <sheetName val="MTO REV_0"/>
      <sheetName val="CHITIET_VL-NC-TT_-1p1"/>
      <sheetName val="CHITIET_VL-NC-TT-3p1"/>
      <sheetName val="TH_02-051"/>
      <sheetName val="CHI_PHI_T_21"/>
      <sheetName val="TAM_UNG1"/>
      <sheetName val="TIEN_MAT1"/>
      <sheetName val="HA_NOI1"/>
      <sheetName val="Cao_su1"/>
      <sheetName val="CN_CK1"/>
      <sheetName val="SP_INLUA1"/>
      <sheetName val="SP_TPBK1"/>
      <sheetName val="SP_KHAUBONG1"/>
      <sheetName val="sp_cluyen1"/>
      <sheetName val="SP_RUOT1"/>
      <sheetName val="sp_vo1"/>
      <sheetName val="sp_tpcs1"/>
      <sheetName val="MTO_REV_01"/>
      <sheetName val="Dinh_Muc_VT1"/>
      <sheetName val="Tien_Luong1"/>
      <sheetName val="kinh_phí_XD"/>
      <sheetName val="DGiaDZ_(2)2"/>
      <sheetName val="CHITIET_VL-NC-TT_-1p2"/>
      <sheetName val="CHITIET_VL-NC-TT-3p2"/>
      <sheetName val="TH_02-052"/>
      <sheetName val="CHI_PHI_T_22"/>
      <sheetName val="TAM_UNG2"/>
      <sheetName val="TIEN_MAT2"/>
      <sheetName val="HA_NOI2"/>
      <sheetName val="Cao_su2"/>
      <sheetName val="CN_CK2"/>
      <sheetName val="SP_INLUA2"/>
      <sheetName val="SP_TPBK2"/>
      <sheetName val="SP_KHAUBONG2"/>
      <sheetName val="sp_cluyen2"/>
      <sheetName val="SP_RUOT2"/>
      <sheetName val="sp_vo2"/>
      <sheetName val="sp_tpcs2"/>
      <sheetName val="MTO_REV_02"/>
      <sheetName val="Dinh_Muc_VT2"/>
      <sheetName val="Tien_Luong2"/>
      <sheetName val="DGiaDZ_(2)3"/>
      <sheetName val="CHITIET_VL-NC-TT_-1p3"/>
      <sheetName val="CHITIET_VL-NC-TT-3p3"/>
      <sheetName val="TH_02-053"/>
      <sheetName val="CHI_PHI_T_23"/>
      <sheetName val="TAM_UNG3"/>
      <sheetName val="TIEN_MAT3"/>
      <sheetName val="HA_NOI3"/>
      <sheetName val="Cao_su3"/>
      <sheetName val="CN_CK3"/>
      <sheetName val="SP_INLUA3"/>
      <sheetName val="SP_TPBK3"/>
      <sheetName val="SP_KHAUBONG3"/>
      <sheetName val="sp_cluyen3"/>
      <sheetName val="SP_RUOT3"/>
      <sheetName val="sp_vo3"/>
      <sheetName val="sp_tpcs3"/>
      <sheetName val="MTO_REV_03"/>
      <sheetName val="Dinh_Muc_VT3"/>
      <sheetName val="Tien_Luong3"/>
      <sheetName val="DGiaDZ_(2)4"/>
      <sheetName val="CHITIET_VL-NC-TT_-1p4"/>
      <sheetName val="CHITIET_VL-NC-TT-3p4"/>
      <sheetName val="TH_02-054"/>
      <sheetName val="CHI_PHI_T_24"/>
      <sheetName val="TAM_UNG4"/>
      <sheetName val="TIEN_MAT4"/>
      <sheetName val="HA_NOI4"/>
      <sheetName val="Cao_su4"/>
      <sheetName val="CN_CK4"/>
      <sheetName val="SP_INLUA4"/>
      <sheetName val="SP_TPBK4"/>
      <sheetName val="SP_KHAUBONG4"/>
      <sheetName val="sp_cluyen4"/>
      <sheetName val="SP_RUOT4"/>
      <sheetName val="sp_vo4"/>
      <sheetName val="sp_tpcs4"/>
      <sheetName val="MTO_REV_04"/>
      <sheetName val="Dinh_Muc_VT4"/>
      <sheetName val="Tien_Luong4"/>
      <sheetName val="CPXD- duong"/>
      <sheetName val="Gia ca may"/>
      <sheetName val="DGiaDZ _2_"/>
      <sheetName val="BGD_KT_TC"/>
      <sheetName val="CHITIET VL_NC_TT _1p"/>
      <sheetName val="CHITIET VL_NC_TT_3p"/>
      <sheetName val="TH 02_05"/>
      <sheetName val="DI_ESTI"/>
      <sheetName val="V.c noi bo"/>
      <sheetName val="TDTKP1"/>
      <sheetName val="KPVC-BD "/>
      <sheetName val="????????"/>
      <sheetName val="t-h_HA_THE"/>
      <sheetName val="ESTI_"/>
      <sheetName val="CHITIET_VL-NC"/>
      <sheetName val="DO AM DT"/>
      <sheetName val="DG_x0009_A"/>
      <sheetName val="DONGIA"/>
      <sheetName val="chitiet"/>
      <sheetName val="Don gia vung III"/>
      <sheetName val="Gia"/>
      <sheetName val="DATA-Tram"/>
      <sheetName val="입찰업무현황"/>
      <sheetName val="ThongSo"/>
      <sheetName val="Tiepdia"/>
      <sheetName val="CHITIET VL-NC-TT1p"/>
      <sheetName val="Config"/>
      <sheetName val="Chi phi van chuyen"/>
      <sheetName val="Chenh lech ca may"/>
      <sheetName val="TLg CN&amp;Laixe"/>
      <sheetName val="TLg CN&amp;Laixe (2)"/>
      <sheetName val="TLg Laitau"/>
      <sheetName val="TLg Laitau (2)"/>
      <sheetName val="DG A"/>
      <sheetName val="DTHH"/>
    </sheetNames>
    <sheetDataSet>
      <sheetData sheetId="0"/>
      <sheetData sheetId="1" refreshError="1">
        <row r="1">
          <cell r="B1" t="str">
            <v>MADG</v>
          </cell>
          <cell r="C1" t="str">
            <v>CVIEC</v>
          </cell>
          <cell r="D1" t="str">
            <v>DV</v>
          </cell>
          <cell r="E1" t="str">
            <v>DV</v>
          </cell>
          <cell r="F1" t="str">
            <v>KV2</v>
          </cell>
          <cell r="G1" t="str">
            <v>KV3</v>
          </cell>
          <cell r="H1" t="str">
            <v>NC</v>
          </cell>
          <cell r="I1" t="str">
            <v>MTC</v>
          </cell>
          <cell r="K1">
            <v>0</v>
          </cell>
        </row>
        <row r="4">
          <cell r="B4" t="str">
            <v>DATD-DN</v>
          </cell>
          <cell r="C4" t="str">
            <v>LAÉP MAÙY BIEÁN AÙP</v>
          </cell>
          <cell r="D4" t="str">
            <v>m3</v>
          </cell>
          <cell r="E4">
            <v>30000</v>
          </cell>
        </row>
        <row r="5">
          <cell r="B5" t="str">
            <v>01.1121</v>
          </cell>
          <cell r="C5" t="str">
            <v>Laép MBA 110/35/22;(15); (10); (6)kV, 63MVA</v>
          </cell>
          <cell r="D5" t="str">
            <v>maùy</v>
          </cell>
          <cell r="E5">
            <v>30000</v>
          </cell>
          <cell r="F5">
            <v>701264</v>
          </cell>
          <cell r="G5">
            <v>926422</v>
          </cell>
          <cell r="H5">
            <v>2012766</v>
          </cell>
          <cell r="I5">
            <v>759128</v>
          </cell>
          <cell r="J5">
            <v>4399580</v>
          </cell>
        </row>
        <row r="6">
          <cell r="B6" t="str">
            <v>01.1122</v>
          </cell>
          <cell r="C6" t="str">
            <v>Laép MBA 110/35/22;(15); (10); (6)kV, 40MVA</v>
          </cell>
          <cell r="D6" t="str">
            <v>maùy</v>
          </cell>
          <cell r="E6">
            <v>16000</v>
          </cell>
          <cell r="F6">
            <v>503090</v>
          </cell>
          <cell r="G6">
            <v>654182</v>
          </cell>
          <cell r="H6">
            <v>1573002</v>
          </cell>
          <cell r="I6">
            <v>720610</v>
          </cell>
          <cell r="J6">
            <v>3450884</v>
          </cell>
        </row>
        <row r="7">
          <cell r="B7" t="str">
            <v>01.1123</v>
          </cell>
          <cell r="C7" t="str">
            <v>Laép MBA 110/35/22;(15); (10); (6)kV, 25MVA</v>
          </cell>
          <cell r="D7" t="str">
            <v>maùy</v>
          </cell>
          <cell r="E7">
            <v>20000</v>
          </cell>
          <cell r="F7">
            <v>345797</v>
          </cell>
          <cell r="G7">
            <v>436891</v>
          </cell>
          <cell r="H7">
            <v>1353120</v>
          </cell>
          <cell r="I7">
            <v>705203</v>
          </cell>
          <cell r="J7">
            <v>2841011</v>
          </cell>
        </row>
        <row r="8">
          <cell r="B8" t="str">
            <v>01.1124</v>
          </cell>
          <cell r="C8" t="str">
            <v>Laép MBA 110/35/22;(15); (10); (6)kV, 16MVA</v>
          </cell>
          <cell r="D8" t="str">
            <v>maùy</v>
          </cell>
          <cell r="E8">
            <v>2000000</v>
          </cell>
          <cell r="F8">
            <v>320419</v>
          </cell>
          <cell r="G8">
            <v>411797</v>
          </cell>
          <cell r="H8">
            <v>1116324</v>
          </cell>
          <cell r="I8">
            <v>510514</v>
          </cell>
          <cell r="J8">
            <v>2359054</v>
          </cell>
        </row>
        <row r="9">
          <cell r="B9" t="str">
            <v>01.1125</v>
          </cell>
          <cell r="C9" t="str">
            <v>Laép MBA 110/35/22;(15); (10); (6)kV, 11MVA</v>
          </cell>
          <cell r="D9" t="str">
            <v>maùy</v>
          </cell>
          <cell r="E9">
            <v>30000000</v>
          </cell>
          <cell r="F9">
            <v>299911</v>
          </cell>
          <cell r="G9">
            <v>391660</v>
          </cell>
          <cell r="H9">
            <v>1065582</v>
          </cell>
          <cell r="I9">
            <v>495107</v>
          </cell>
          <cell r="J9">
            <v>2252260</v>
          </cell>
        </row>
        <row r="10">
          <cell r="B10" t="str">
            <v>01.1131</v>
          </cell>
          <cell r="C10" t="str">
            <v>Laép MBA 35/22kV, &lt;=1000KVA</v>
          </cell>
          <cell r="D10" t="str">
            <v>maùy</v>
          </cell>
          <cell r="E10" t="str">
            <v>maùy</v>
          </cell>
          <cell r="F10">
            <v>148243</v>
          </cell>
          <cell r="G10">
            <v>223384</v>
          </cell>
          <cell r="H10">
            <v>262167</v>
          </cell>
          <cell r="I10">
            <v>315191</v>
          </cell>
          <cell r="J10">
            <v>948985</v>
          </cell>
        </row>
        <row r="11">
          <cell r="B11" t="str">
            <v>01.1132</v>
          </cell>
          <cell r="C11" t="str">
            <v>Laép MBA 35/22kV, &lt;=1800KVA</v>
          </cell>
          <cell r="D11" t="str">
            <v>maùy</v>
          </cell>
          <cell r="E11">
            <v>0</v>
          </cell>
          <cell r="F11">
            <v>13878</v>
          </cell>
          <cell r="G11">
            <v>228577</v>
          </cell>
          <cell r="H11">
            <v>309526</v>
          </cell>
          <cell r="I11">
            <v>321354</v>
          </cell>
          <cell r="J11">
            <v>859457</v>
          </cell>
        </row>
        <row r="12">
          <cell r="B12" t="str">
            <v>01.1133</v>
          </cell>
          <cell r="C12" t="str">
            <v>Laép MBA 35/22kV, &lt;=3200KVA</v>
          </cell>
          <cell r="D12" t="str">
            <v>maùy</v>
          </cell>
          <cell r="E12" t="str">
            <v>maùy</v>
          </cell>
          <cell r="F12">
            <v>281186</v>
          </cell>
          <cell r="G12">
            <v>431328</v>
          </cell>
          <cell r="H12">
            <v>372108</v>
          </cell>
          <cell r="I12">
            <v>367691</v>
          </cell>
          <cell r="J12">
            <v>1452313</v>
          </cell>
        </row>
        <row r="13">
          <cell r="B13" t="str">
            <v>01.1134</v>
          </cell>
          <cell r="C13" t="str">
            <v>Laép MBA 35/22kV, &lt;=5600KVA</v>
          </cell>
          <cell r="D13" t="str">
            <v>maùy</v>
          </cell>
          <cell r="E13">
            <v>100000</v>
          </cell>
          <cell r="F13">
            <v>282154</v>
          </cell>
          <cell r="G13">
            <v>432356</v>
          </cell>
          <cell r="H13">
            <v>456678</v>
          </cell>
          <cell r="I13">
            <v>448058</v>
          </cell>
          <cell r="J13">
            <v>1619246</v>
          </cell>
        </row>
        <row r="14">
          <cell r="B14" t="str">
            <v>01.1135</v>
          </cell>
          <cell r="C14" t="str">
            <v>Laép MBA 35/22kV, &lt;=7500KVA</v>
          </cell>
          <cell r="D14" t="str">
            <v>maùy</v>
          </cell>
          <cell r="E14">
            <v>40000</v>
          </cell>
          <cell r="F14">
            <v>282154</v>
          </cell>
          <cell r="G14">
            <v>432356</v>
          </cell>
          <cell r="H14">
            <v>493212</v>
          </cell>
          <cell r="I14">
            <v>448058</v>
          </cell>
          <cell r="J14">
            <v>1655780</v>
          </cell>
        </row>
        <row r="15">
          <cell r="B15" t="str">
            <v>01.1151</v>
          </cell>
          <cell r="C15" t="str">
            <v>Laép MBA 6-10-15/0,4 kV, &lt;=30KVA</v>
          </cell>
          <cell r="D15" t="str">
            <v>maùy</v>
          </cell>
          <cell r="E15">
            <v>270000</v>
          </cell>
          <cell r="F15">
            <v>479479</v>
          </cell>
          <cell r="G15">
            <v>769661</v>
          </cell>
          <cell r="H15">
            <v>47359</v>
          </cell>
          <cell r="I15">
            <v>107252</v>
          </cell>
          <cell r="J15">
            <v>1403751</v>
          </cell>
        </row>
        <row r="16">
          <cell r="B16" t="str">
            <v>01.1152</v>
          </cell>
          <cell r="C16" t="str">
            <v>Laép MBA 6-10-15/0,4 kV, &lt;=50KVA</v>
          </cell>
          <cell r="D16" t="str">
            <v>maùy</v>
          </cell>
          <cell r="E16">
            <v>120000</v>
          </cell>
          <cell r="F16">
            <v>481434</v>
          </cell>
          <cell r="G16">
            <v>771821</v>
          </cell>
          <cell r="H16">
            <v>53279</v>
          </cell>
          <cell r="I16">
            <v>107252</v>
          </cell>
          <cell r="J16">
            <v>1413786</v>
          </cell>
        </row>
        <row r="17">
          <cell r="B17" t="str">
            <v>01.1153</v>
          </cell>
          <cell r="C17" t="str">
            <v>Laép MBA 6-10-15/0,4 kV, &lt;=100KVA</v>
          </cell>
          <cell r="D17" t="str">
            <v>maùy</v>
          </cell>
          <cell r="E17">
            <v>100000</v>
          </cell>
          <cell r="F17">
            <v>482055</v>
          </cell>
          <cell r="G17">
            <v>772443</v>
          </cell>
          <cell r="H17">
            <v>65119</v>
          </cell>
          <cell r="I17">
            <v>107252</v>
          </cell>
          <cell r="J17">
            <v>1426869</v>
          </cell>
        </row>
        <row r="18">
          <cell r="B18" t="str">
            <v>01.1141</v>
          </cell>
          <cell r="C18" t="str">
            <v>Laép MBA 22-35/0,4 kV, &lt;=30KVA</v>
          </cell>
          <cell r="D18" t="str">
            <v>maùy</v>
          </cell>
          <cell r="E18">
            <v>100000</v>
          </cell>
          <cell r="F18">
            <v>483865</v>
          </cell>
          <cell r="G18">
            <v>774047</v>
          </cell>
          <cell r="H18">
            <v>52095</v>
          </cell>
          <cell r="I18">
            <v>107252</v>
          </cell>
          <cell r="J18">
            <v>1417259</v>
          </cell>
        </row>
        <row r="19">
          <cell r="B19" t="str">
            <v>01.1142</v>
          </cell>
          <cell r="C19" t="str">
            <v>Laép MBA 22-35/0,4 kV, &lt;=50KVA</v>
          </cell>
          <cell r="D19" t="str">
            <v>maùy</v>
          </cell>
          <cell r="E19" t="str">
            <v>maùy</v>
          </cell>
          <cell r="F19">
            <v>485820</v>
          </cell>
          <cell r="G19">
            <v>776207</v>
          </cell>
          <cell r="H19">
            <v>58692</v>
          </cell>
          <cell r="I19">
            <v>107252</v>
          </cell>
          <cell r="J19">
            <v>1427971</v>
          </cell>
        </row>
        <row r="20">
          <cell r="B20" t="str">
            <v>01.1143</v>
          </cell>
          <cell r="C20" t="str">
            <v>Laép MBA 22-35/0,4 kV, &lt;=100kVA</v>
          </cell>
          <cell r="D20" t="str">
            <v>maùy</v>
          </cell>
          <cell r="E20">
            <v>130000</v>
          </cell>
          <cell r="F20">
            <v>486441</v>
          </cell>
          <cell r="G20">
            <v>776829</v>
          </cell>
          <cell r="H20">
            <v>71715</v>
          </cell>
          <cell r="I20">
            <v>107252</v>
          </cell>
          <cell r="J20">
            <v>1442237</v>
          </cell>
        </row>
        <row r="21">
          <cell r="B21" t="str">
            <v>01.1144</v>
          </cell>
          <cell r="C21" t="str">
            <v>Laép MBA 22-35/0,4 kV, &lt;=180KVA</v>
          </cell>
          <cell r="D21" t="str">
            <v>maùy</v>
          </cell>
          <cell r="E21">
            <v>100000</v>
          </cell>
          <cell r="F21">
            <v>486441</v>
          </cell>
          <cell r="G21">
            <v>774047</v>
          </cell>
          <cell r="H21">
            <v>84063</v>
          </cell>
          <cell r="I21">
            <v>107252</v>
          </cell>
          <cell r="J21">
            <v>1451803</v>
          </cell>
        </row>
        <row r="22">
          <cell r="B22" t="str">
            <v>01.1145</v>
          </cell>
          <cell r="C22" t="str">
            <v>Laép MBA 22-35/0,4 kV, &lt;=320KVA</v>
          </cell>
          <cell r="D22" t="str">
            <v>maùy</v>
          </cell>
          <cell r="E22">
            <v>130000</v>
          </cell>
          <cell r="F22">
            <v>486441</v>
          </cell>
          <cell r="G22">
            <v>776207</v>
          </cell>
          <cell r="H22">
            <v>98270</v>
          </cell>
          <cell r="I22">
            <v>127832</v>
          </cell>
          <cell r="J22">
            <v>1488750</v>
          </cell>
        </row>
        <row r="23">
          <cell r="B23" t="str">
            <v>01.1146</v>
          </cell>
          <cell r="C23" t="str">
            <v>Laép MBA 22-35/0,4 kV, &lt;=560kVA</v>
          </cell>
          <cell r="D23" t="str">
            <v>maùy</v>
          </cell>
          <cell r="E23">
            <v>245455</v>
          </cell>
          <cell r="F23">
            <v>486441</v>
          </cell>
          <cell r="G23">
            <v>776829</v>
          </cell>
          <cell r="H23">
            <v>117214</v>
          </cell>
          <cell r="I23">
            <v>127832</v>
          </cell>
          <cell r="J23">
            <v>1508316</v>
          </cell>
        </row>
        <row r="24">
          <cell r="B24" t="str">
            <v>01.1147</v>
          </cell>
          <cell r="C24" t="str">
            <v>Laép MBA 22-35/0,4 kV, &lt;=750kVA</v>
          </cell>
          <cell r="D24" t="str">
            <v>maùy</v>
          </cell>
          <cell r="E24">
            <v>300000</v>
          </cell>
          <cell r="F24">
            <v>486441</v>
          </cell>
          <cell r="G24">
            <v>776829</v>
          </cell>
          <cell r="H24">
            <v>136158</v>
          </cell>
          <cell r="I24">
            <v>145471</v>
          </cell>
          <cell r="J24">
            <v>1544899</v>
          </cell>
        </row>
        <row r="25">
          <cell r="B25" t="str">
            <v>01.1161</v>
          </cell>
          <cell r="C25" t="str">
            <v>Laép MBA 6-10-15/0,24 kV, &lt;=30KVA</v>
          </cell>
          <cell r="D25" t="str">
            <v>maùy</v>
          </cell>
          <cell r="E25">
            <v>1600000</v>
          </cell>
          <cell r="F25">
            <v>477191</v>
          </cell>
          <cell r="G25">
            <v>768274</v>
          </cell>
          <cell r="H25">
            <v>38564</v>
          </cell>
          <cell r="I25">
            <v>91845</v>
          </cell>
          <cell r="J25">
            <v>1375874</v>
          </cell>
        </row>
        <row r="26">
          <cell r="B26" t="str">
            <v>01.1162</v>
          </cell>
          <cell r="C26" t="str">
            <v>Laép MBA 6-10-15/0,24 kV, &lt;=50KVA</v>
          </cell>
          <cell r="D26" t="str">
            <v>maùy</v>
          </cell>
          <cell r="E26">
            <v>409091</v>
          </cell>
          <cell r="F26">
            <v>479146</v>
          </cell>
          <cell r="G26">
            <v>770434</v>
          </cell>
          <cell r="H26">
            <v>44484</v>
          </cell>
          <cell r="I26">
            <v>91845</v>
          </cell>
          <cell r="J26">
            <v>1385909</v>
          </cell>
        </row>
        <row r="27">
          <cell r="B27" t="str">
            <v>01.1163</v>
          </cell>
          <cell r="C27" t="str">
            <v>Laép MBA 6-10-15/0,24 kV, &lt;=75KVA</v>
          </cell>
          <cell r="D27" t="str">
            <v>maùy</v>
          </cell>
          <cell r="E27">
            <v>120000</v>
          </cell>
          <cell r="F27">
            <v>479767</v>
          </cell>
          <cell r="G27">
            <v>771055</v>
          </cell>
          <cell r="H27">
            <v>59199</v>
          </cell>
          <cell r="I27">
            <v>91845</v>
          </cell>
          <cell r="J27">
            <v>1401866</v>
          </cell>
        </row>
        <row r="28">
          <cell r="B28" t="str">
            <v>01.1164</v>
          </cell>
          <cell r="C28" t="str">
            <v>Laép MBA 6-10-15/0,24 kV, &lt;=100KVA</v>
          </cell>
          <cell r="D28" t="str">
            <v>maùy</v>
          </cell>
          <cell r="E28" t="str">
            <v>maùy</v>
          </cell>
          <cell r="F28">
            <v>479767</v>
          </cell>
          <cell r="G28">
            <v>771055</v>
          </cell>
          <cell r="H28">
            <v>62920</v>
          </cell>
          <cell r="I28">
            <v>91845</v>
          </cell>
          <cell r="J28">
            <v>1405587</v>
          </cell>
        </row>
        <row r="29">
          <cell r="B29" t="str">
            <v>FB3</v>
          </cell>
          <cell r="C29" t="str">
            <v>SAÁY MAÙY BIEÁN AÙP</v>
          </cell>
          <cell r="D29" t="str">
            <v>Boä</v>
          </cell>
          <cell r="E29">
            <v>5318000</v>
          </cell>
          <cell r="F29">
            <v>4462</v>
          </cell>
          <cell r="G29">
            <v>1292174</v>
          </cell>
          <cell r="H29">
            <v>1807099</v>
          </cell>
        </row>
        <row r="30">
          <cell r="B30" t="str">
            <v>01.2121</v>
          </cell>
          <cell r="C30" t="str">
            <v>Saáy MBA 110/35/22;(15); (10); (6)kV, 63MVA</v>
          </cell>
          <cell r="D30" t="str">
            <v>maùy</v>
          </cell>
          <cell r="E30">
            <v>8471000</v>
          </cell>
          <cell r="F30">
            <v>853807</v>
          </cell>
          <cell r="G30">
            <v>850657</v>
          </cell>
          <cell r="H30">
            <v>1380942</v>
          </cell>
          <cell r="I30">
            <v>0</v>
          </cell>
          <cell r="J30">
            <v>3085406</v>
          </cell>
        </row>
        <row r="31">
          <cell r="B31" t="str">
            <v>01.2122</v>
          </cell>
          <cell r="C31" t="str">
            <v>Saáy MBA 110/35/22;(15); (10); (6)kV, 40MVA</v>
          </cell>
          <cell r="D31" t="str">
            <v>maùy</v>
          </cell>
          <cell r="E31">
            <v>17583000</v>
          </cell>
          <cell r="F31">
            <v>785748</v>
          </cell>
          <cell r="G31">
            <v>783348</v>
          </cell>
          <cell r="H31">
            <v>1104754</v>
          </cell>
          <cell r="I31">
            <v>0</v>
          </cell>
          <cell r="J31">
            <v>2673850</v>
          </cell>
        </row>
        <row r="32">
          <cell r="B32" t="str">
            <v>01.2123</v>
          </cell>
          <cell r="C32" t="str">
            <v>Saáy MBA 110/35/22;(15); (10); (6)kV, 25MVA</v>
          </cell>
          <cell r="D32" t="str">
            <v>maùy</v>
          </cell>
          <cell r="E32">
            <v>8700</v>
          </cell>
          <cell r="F32">
            <v>610696</v>
          </cell>
          <cell r="G32">
            <v>609046</v>
          </cell>
          <cell r="H32">
            <v>889940</v>
          </cell>
          <cell r="I32">
            <v>0</v>
          </cell>
          <cell r="J32">
            <v>2109682</v>
          </cell>
        </row>
        <row r="33">
          <cell r="B33" t="str">
            <v>01.2124</v>
          </cell>
          <cell r="C33" t="str">
            <v>Saáy MBA 110/35/22;(15); (10); (6)kV, 16MVA</v>
          </cell>
          <cell r="D33" t="str">
            <v>maùy</v>
          </cell>
          <cell r="E33">
            <v>2000000</v>
          </cell>
          <cell r="F33">
            <v>559235</v>
          </cell>
          <cell r="G33">
            <v>557585</v>
          </cell>
          <cell r="H33">
            <v>705815</v>
          </cell>
          <cell r="I33">
            <v>0</v>
          </cell>
          <cell r="J33">
            <v>1822635</v>
          </cell>
        </row>
        <row r="34">
          <cell r="B34" t="str">
            <v>01.2125</v>
          </cell>
          <cell r="C34" t="str">
            <v>Saáy MBA 110/35/22;(15); (10); (6)kV, 11MVA</v>
          </cell>
          <cell r="D34" t="str">
            <v>maùy</v>
          </cell>
          <cell r="E34" t="str">
            <v>maùy</v>
          </cell>
          <cell r="F34">
            <v>518052</v>
          </cell>
          <cell r="G34">
            <v>516402</v>
          </cell>
          <cell r="H34">
            <v>567721</v>
          </cell>
          <cell r="I34">
            <v>0</v>
          </cell>
          <cell r="J34">
            <v>1602175</v>
          </cell>
        </row>
        <row r="35">
          <cell r="B35" t="str">
            <v>01.2131</v>
          </cell>
          <cell r="C35" t="str">
            <v>Saáy MBA 35/22, (15), (10)/6 kV, &lt;=1000KVA</v>
          </cell>
          <cell r="D35" t="str">
            <v>maùy</v>
          </cell>
          <cell r="E35" t="str">
            <v>maùy</v>
          </cell>
          <cell r="F35">
            <v>131050</v>
          </cell>
          <cell r="G35">
            <v>129950</v>
          </cell>
          <cell r="H35">
            <v>383595</v>
          </cell>
          <cell r="I35">
            <v>0</v>
          </cell>
          <cell r="J35">
            <v>644595</v>
          </cell>
        </row>
        <row r="36">
          <cell r="B36" t="str">
            <v>01.2132</v>
          </cell>
          <cell r="C36" t="str">
            <v>Saáy MBA 35/22, (15), (10)/6 kV, &lt;=1800KVA</v>
          </cell>
          <cell r="D36" t="str">
            <v>maùy</v>
          </cell>
          <cell r="E36">
            <v>2300</v>
          </cell>
          <cell r="F36">
            <v>183715</v>
          </cell>
          <cell r="G36">
            <v>182615</v>
          </cell>
          <cell r="H36">
            <v>421955</v>
          </cell>
          <cell r="I36">
            <v>0</v>
          </cell>
          <cell r="J36">
            <v>788285</v>
          </cell>
        </row>
        <row r="37">
          <cell r="B37" t="str">
            <v>01.2133</v>
          </cell>
          <cell r="C37" t="str">
            <v>Saáy MBA 35/22, (15), (10)/6 kV, &lt;=3200KVA</v>
          </cell>
          <cell r="D37" t="str">
            <v>maùy</v>
          </cell>
          <cell r="E37">
            <v>20000</v>
          </cell>
          <cell r="F37">
            <v>226719</v>
          </cell>
          <cell r="G37">
            <v>224919</v>
          </cell>
          <cell r="H37">
            <v>460314</v>
          </cell>
          <cell r="I37">
            <v>0</v>
          </cell>
          <cell r="J37">
            <v>911952</v>
          </cell>
        </row>
        <row r="38">
          <cell r="B38" t="str">
            <v>01.2134</v>
          </cell>
          <cell r="C38" t="str">
            <v>Saáy MBA 35/22, (15), (10)/6 kV, &lt;=5600KVA</v>
          </cell>
          <cell r="D38" t="str">
            <v>maùy</v>
          </cell>
          <cell r="E38">
            <v>5000</v>
          </cell>
          <cell r="F38">
            <v>261672</v>
          </cell>
          <cell r="G38">
            <v>259872</v>
          </cell>
          <cell r="H38">
            <v>498674</v>
          </cell>
          <cell r="I38">
            <v>0</v>
          </cell>
          <cell r="J38">
            <v>1020218</v>
          </cell>
        </row>
        <row r="39">
          <cell r="B39" t="str">
            <v>01.2135</v>
          </cell>
          <cell r="C39" t="str">
            <v>Saáy MBA 35/22, (15), (10)/6 kV, &gt;=7500KVA</v>
          </cell>
          <cell r="D39" t="str">
            <v>maùy</v>
          </cell>
          <cell r="E39">
            <v>5000</v>
          </cell>
          <cell r="F39">
            <v>300729</v>
          </cell>
          <cell r="G39">
            <v>298729</v>
          </cell>
          <cell r="H39">
            <v>537033</v>
          </cell>
          <cell r="I39">
            <v>0</v>
          </cell>
          <cell r="J39">
            <v>1136491</v>
          </cell>
        </row>
        <row r="40">
          <cell r="B40" t="str">
            <v>01.2141</v>
          </cell>
          <cell r="C40" t="str">
            <v>Saáy MBA 6-35/0,4 kV, &lt;=30KVA</v>
          </cell>
          <cell r="D40" t="str">
            <v>maùy</v>
          </cell>
          <cell r="E40">
            <v>4000</v>
          </cell>
          <cell r="F40">
            <v>67463</v>
          </cell>
          <cell r="G40">
            <v>66883</v>
          </cell>
          <cell r="H40">
            <v>92063</v>
          </cell>
          <cell r="I40">
            <v>0</v>
          </cell>
          <cell r="J40">
            <v>226409</v>
          </cell>
        </row>
        <row r="41">
          <cell r="B41" t="str">
            <v>01.2142</v>
          </cell>
          <cell r="C41" t="str">
            <v>Saáy MBA 6-35/0,4 kV, &lt;=50KVA</v>
          </cell>
          <cell r="D41" t="str">
            <v>maùy</v>
          </cell>
          <cell r="E41">
            <v>5000000</v>
          </cell>
          <cell r="F41">
            <v>74658</v>
          </cell>
          <cell r="G41">
            <v>74078</v>
          </cell>
          <cell r="H41">
            <v>110475</v>
          </cell>
          <cell r="I41">
            <v>0</v>
          </cell>
          <cell r="J41">
            <v>259211</v>
          </cell>
        </row>
        <row r="42">
          <cell r="B42" t="str">
            <v>01.2143</v>
          </cell>
          <cell r="C42" t="str">
            <v>Saáy MBA 6-35/0,4 kV, &lt;=100KVA</v>
          </cell>
          <cell r="D42" t="str">
            <v>maùy</v>
          </cell>
          <cell r="E42" t="str">
            <v>maùy</v>
          </cell>
          <cell r="F42">
            <v>94376</v>
          </cell>
          <cell r="G42">
            <v>93476</v>
          </cell>
          <cell r="H42">
            <v>131957</v>
          </cell>
          <cell r="I42">
            <v>0</v>
          </cell>
          <cell r="J42">
            <v>319809</v>
          </cell>
        </row>
        <row r="43">
          <cell r="B43" t="str">
            <v>01.2144</v>
          </cell>
          <cell r="C43" t="str">
            <v>Saáy MBA 6-35/0,4 kV, &lt;=180KVA</v>
          </cell>
          <cell r="D43" t="str">
            <v>maùy</v>
          </cell>
          <cell r="E43">
            <v>2500</v>
          </cell>
          <cell r="F43">
            <v>99556</v>
          </cell>
          <cell r="G43">
            <v>98656</v>
          </cell>
          <cell r="H43">
            <v>153438</v>
          </cell>
          <cell r="I43">
            <v>0</v>
          </cell>
          <cell r="J43">
            <v>351650</v>
          </cell>
        </row>
        <row r="44">
          <cell r="B44" t="str">
            <v>01.2145</v>
          </cell>
          <cell r="C44" t="str">
            <v>Saáy MBA 6-35/0,4 kV, &lt;=320KVA</v>
          </cell>
          <cell r="D44" t="str">
            <v>maùy</v>
          </cell>
          <cell r="E44">
            <v>10000</v>
          </cell>
          <cell r="F44">
            <v>128576</v>
          </cell>
          <cell r="G44">
            <v>127326</v>
          </cell>
          <cell r="H44">
            <v>184126</v>
          </cell>
          <cell r="I44">
            <v>0</v>
          </cell>
          <cell r="J44">
            <v>440028</v>
          </cell>
        </row>
        <row r="45">
          <cell r="B45" t="str">
            <v>01.2146</v>
          </cell>
          <cell r="C45" t="str">
            <v>Saáy MBA 6-35/0,4 kV, &lt;=560KVA</v>
          </cell>
          <cell r="D45" t="str">
            <v>maùy</v>
          </cell>
          <cell r="E45">
            <v>4000</v>
          </cell>
          <cell r="F45">
            <v>137785</v>
          </cell>
          <cell r="G45">
            <v>136535</v>
          </cell>
          <cell r="H45">
            <v>214813</v>
          </cell>
          <cell r="I45">
            <v>0</v>
          </cell>
          <cell r="J45">
            <v>489133</v>
          </cell>
        </row>
        <row r="46">
          <cell r="B46" t="str">
            <v>01.2147</v>
          </cell>
          <cell r="C46" t="str">
            <v>Saáy MBA 6-35/0,4 kV, &lt;=750KVA</v>
          </cell>
          <cell r="D46" t="str">
            <v>maùy</v>
          </cell>
          <cell r="E46">
            <v>2500</v>
          </cell>
          <cell r="F46">
            <v>156670</v>
          </cell>
          <cell r="G46">
            <v>155145</v>
          </cell>
          <cell r="H46">
            <v>260845</v>
          </cell>
          <cell r="I46">
            <v>0</v>
          </cell>
          <cell r="J46">
            <v>572660</v>
          </cell>
        </row>
        <row r="47">
          <cell r="B47" t="str">
            <v>BL1440</v>
          </cell>
          <cell r="C47" t="str">
            <v>LOÏC DAÀU MBA</v>
          </cell>
          <cell r="D47" t="str">
            <v>kg</v>
          </cell>
          <cell r="E47">
            <v>10500</v>
          </cell>
          <cell r="F47">
            <v>7392</v>
          </cell>
          <cell r="G47">
            <v>127762</v>
          </cell>
          <cell r="H47">
            <v>224836</v>
          </cell>
        </row>
        <row r="48">
          <cell r="B48" t="str">
            <v>01.3136</v>
          </cell>
          <cell r="C48" t="str">
            <v>Loïc daàu MBA tröôùc khi loïc 35kV sau khi loïc 45kV baèng maùy eùp thoâng thöôøng</v>
          </cell>
          <cell r="D48" t="str">
            <v>taán</v>
          </cell>
          <cell r="E48">
            <v>22408.703999999998</v>
          </cell>
          <cell r="F48">
            <v>4565</v>
          </cell>
          <cell r="G48">
            <v>4565</v>
          </cell>
          <cell r="H48">
            <v>33756</v>
          </cell>
          <cell r="I48">
            <v>36411</v>
          </cell>
          <cell r="J48">
            <v>79297</v>
          </cell>
        </row>
        <row r="49">
          <cell r="B49" t="str">
            <v>01.3134</v>
          </cell>
          <cell r="C49" t="str">
            <v>Loïc daàu MBA tröôùc khi loïc 35kV sau khi loïc 45kV baèng maùy Kato KLVC-4AXVSO</v>
          </cell>
          <cell r="D49" t="str">
            <v>taán</v>
          </cell>
          <cell r="E49">
            <v>1000</v>
          </cell>
          <cell r="F49">
            <v>5001</v>
          </cell>
          <cell r="G49">
            <v>4856</v>
          </cell>
          <cell r="H49">
            <v>95132</v>
          </cell>
          <cell r="I49">
            <v>541236</v>
          </cell>
          <cell r="J49">
            <v>646225</v>
          </cell>
        </row>
        <row r="50">
          <cell r="B50" t="str">
            <v>01.3165</v>
          </cell>
          <cell r="C50" t="str">
            <v>Loïc daàu MBA tröôùc khi loïc 45kV sau khi loïc 55kV baèng maùy Kato KLVC-4AXVSO</v>
          </cell>
          <cell r="D50" t="str">
            <v>taán</v>
          </cell>
          <cell r="E50">
            <v>10500</v>
          </cell>
          <cell r="F50">
            <v>4669</v>
          </cell>
          <cell r="G50">
            <v>4669</v>
          </cell>
          <cell r="H50">
            <v>52322</v>
          </cell>
          <cell r="I50">
            <v>292836</v>
          </cell>
          <cell r="J50">
            <v>354496</v>
          </cell>
        </row>
        <row r="51">
          <cell r="B51" t="str">
            <v>01.4000</v>
          </cell>
          <cell r="C51" t="str">
            <v xml:space="preserve">Bao che cho coâng taùc Loïc daàu MBA </v>
          </cell>
          <cell r="D51" t="str">
            <v>maùy</v>
          </cell>
          <cell r="E51">
            <v>10500</v>
          </cell>
          <cell r="F51">
            <v>152500</v>
          </cell>
          <cell r="G51">
            <v>152500</v>
          </cell>
          <cell r="H51">
            <v>30688</v>
          </cell>
          <cell r="I51">
            <v>0</v>
          </cell>
          <cell r="J51">
            <v>335688</v>
          </cell>
        </row>
        <row r="52">
          <cell r="B52" t="str">
            <v>BL24100</v>
          </cell>
          <cell r="C52" t="str">
            <v>LAÉP BIEÁN ÑIEÄN AÙP</v>
          </cell>
          <cell r="D52" t="str">
            <v>kg</v>
          </cell>
          <cell r="E52">
            <v>10500</v>
          </cell>
          <cell r="F52">
            <v>8870</v>
          </cell>
          <cell r="G52">
            <v>159702</v>
          </cell>
          <cell r="H52">
            <v>108064</v>
          </cell>
        </row>
        <row r="53">
          <cell r="B53" t="str">
            <v>02.1113</v>
          </cell>
          <cell r="C53" t="str">
            <v>Laép TU 1Pha &lt;=110kV</v>
          </cell>
          <cell r="D53" t="str">
            <v>boä</v>
          </cell>
          <cell r="E53">
            <v>10500</v>
          </cell>
          <cell r="F53">
            <v>22642</v>
          </cell>
          <cell r="G53">
            <v>26278</v>
          </cell>
          <cell r="H53">
            <v>115079</v>
          </cell>
          <cell r="I53">
            <v>129706</v>
          </cell>
          <cell r="J53">
            <v>271063</v>
          </cell>
        </row>
        <row r="54">
          <cell r="B54" t="str">
            <v>02.1114</v>
          </cell>
          <cell r="C54" t="str">
            <v>Laép TU 1Pha &lt;=35kV</v>
          </cell>
          <cell r="D54" t="str">
            <v>boä</v>
          </cell>
          <cell r="E54">
            <v>10500</v>
          </cell>
          <cell r="F54">
            <v>22642</v>
          </cell>
          <cell r="G54">
            <v>22997</v>
          </cell>
          <cell r="H54">
            <v>46031</v>
          </cell>
          <cell r="I54">
            <v>74206</v>
          </cell>
          <cell r="J54">
            <v>165876</v>
          </cell>
        </row>
        <row r="55">
          <cell r="B55" t="str">
            <v>02.1115</v>
          </cell>
          <cell r="C55" t="str">
            <v>Laép TU 1Pha &lt;=10kV</v>
          </cell>
          <cell r="D55" t="str">
            <v>boä</v>
          </cell>
          <cell r="E55">
            <v>10500</v>
          </cell>
          <cell r="F55">
            <v>9741</v>
          </cell>
          <cell r="G55">
            <v>9657</v>
          </cell>
          <cell r="H55">
            <v>36825</v>
          </cell>
          <cell r="I55">
            <v>66502</v>
          </cell>
          <cell r="J55">
            <v>122725</v>
          </cell>
        </row>
        <row r="56">
          <cell r="B56" t="str">
            <v>02.1116</v>
          </cell>
          <cell r="C56" t="str">
            <v>Laép TU 3Pha &lt;=35kV</v>
          </cell>
          <cell r="D56" t="str">
            <v>boä</v>
          </cell>
          <cell r="E56">
            <v>10500</v>
          </cell>
          <cell r="F56">
            <v>18113</v>
          </cell>
          <cell r="G56">
            <v>18398</v>
          </cell>
          <cell r="H56">
            <v>36825</v>
          </cell>
          <cell r="I56">
            <v>56424</v>
          </cell>
          <cell r="J56">
            <v>129760</v>
          </cell>
        </row>
        <row r="57">
          <cell r="B57" t="str">
            <v>02.1117</v>
          </cell>
          <cell r="C57" t="str">
            <v>Laép TU 3Pha &lt;=10kV</v>
          </cell>
          <cell r="D57" t="str">
            <v>boä</v>
          </cell>
          <cell r="E57">
            <v>10500</v>
          </cell>
          <cell r="F57">
            <v>7793</v>
          </cell>
          <cell r="G57">
            <v>7726</v>
          </cell>
          <cell r="H57">
            <v>29460</v>
          </cell>
          <cell r="I57">
            <v>50262</v>
          </cell>
          <cell r="J57">
            <v>95241</v>
          </cell>
        </row>
        <row r="58">
          <cell r="B58" t="str">
            <v>PUMP2</v>
          </cell>
          <cell r="C58" t="str">
            <v>LAÉP BIEÁN DOØNG</v>
          </cell>
          <cell r="D58" t="str">
            <v>Boä</v>
          </cell>
          <cell r="E58">
            <v>2000000</v>
          </cell>
          <cell r="F58">
            <v>10000</v>
          </cell>
          <cell r="G58">
            <v>107799</v>
          </cell>
          <cell r="H58">
            <v>100662</v>
          </cell>
        </row>
        <row r="59">
          <cell r="B59" t="str">
            <v>02.1122</v>
          </cell>
          <cell r="C59" t="str">
            <v>Laép TI 220kV</v>
          </cell>
          <cell r="D59" t="str">
            <v>boä</v>
          </cell>
          <cell r="E59">
            <v>1250000</v>
          </cell>
          <cell r="F59">
            <v>22642</v>
          </cell>
          <cell r="G59">
            <v>40138</v>
          </cell>
          <cell r="H59">
            <v>146687</v>
          </cell>
          <cell r="I59">
            <v>301118</v>
          </cell>
          <cell r="J59">
            <v>510585</v>
          </cell>
        </row>
        <row r="60">
          <cell r="B60" t="str">
            <v>02.1123</v>
          </cell>
          <cell r="C60" t="str">
            <v>Laép TI &lt;=110kV</v>
          </cell>
          <cell r="D60" t="str">
            <v>boä</v>
          </cell>
          <cell r="E60">
            <v>6000000</v>
          </cell>
          <cell r="F60">
            <v>22642</v>
          </cell>
          <cell r="G60">
            <v>26278</v>
          </cell>
          <cell r="H60">
            <v>115079</v>
          </cell>
          <cell r="I60">
            <v>129706</v>
          </cell>
          <cell r="J60">
            <v>293705</v>
          </cell>
        </row>
        <row r="61">
          <cell r="B61" t="str">
            <v>02.1124</v>
          </cell>
          <cell r="C61" t="str">
            <v>Laép TI &lt;=35kV</v>
          </cell>
          <cell r="D61" t="str">
            <v>boä</v>
          </cell>
          <cell r="E61">
            <v>52500</v>
          </cell>
          <cell r="F61">
            <v>22642</v>
          </cell>
          <cell r="G61">
            <v>22997</v>
          </cell>
          <cell r="H61">
            <v>46031</v>
          </cell>
          <cell r="I61">
            <v>74206</v>
          </cell>
          <cell r="J61">
            <v>165876</v>
          </cell>
        </row>
        <row r="62">
          <cell r="B62" t="str">
            <v>02.1125</v>
          </cell>
          <cell r="C62" t="str">
            <v>Laép TI &lt;=10kV</v>
          </cell>
          <cell r="D62" t="str">
            <v>boä</v>
          </cell>
          <cell r="E62">
            <v>35000</v>
          </cell>
          <cell r="F62">
            <v>9741</v>
          </cell>
          <cell r="G62">
            <v>9657</v>
          </cell>
          <cell r="H62">
            <v>36825</v>
          </cell>
          <cell r="I62">
            <v>66502</v>
          </cell>
          <cell r="J62">
            <v>122725</v>
          </cell>
        </row>
        <row r="63">
          <cell r="B63" t="str">
            <v>MAIB</v>
          </cell>
          <cell r="C63" t="str">
            <v>LAÉP MAÙY CAÉT</v>
          </cell>
          <cell r="D63" t="str">
            <v>caùi</v>
          </cell>
          <cell r="E63">
            <v>125000</v>
          </cell>
          <cell r="F63">
            <v>52500</v>
          </cell>
          <cell r="G63">
            <v>86239.200000000012</v>
          </cell>
          <cell r="H63">
            <v>100662</v>
          </cell>
        </row>
        <row r="64">
          <cell r="B64" t="str">
            <v>02.2112</v>
          </cell>
          <cell r="C64" t="str">
            <v>Laép maùy caét ít daàu &lt;=110kV ngoaøi trôøi</v>
          </cell>
          <cell r="D64" t="str">
            <v>maùy</v>
          </cell>
          <cell r="E64">
            <v>150000</v>
          </cell>
          <cell r="F64">
            <v>176163</v>
          </cell>
          <cell r="G64">
            <v>175561</v>
          </cell>
          <cell r="H64">
            <v>502346</v>
          </cell>
          <cell r="I64">
            <v>417148</v>
          </cell>
          <cell r="J64">
            <v>1271218</v>
          </cell>
        </row>
        <row r="65">
          <cell r="B65" t="str">
            <v>02.2113</v>
          </cell>
          <cell r="C65" t="str">
            <v>Laép maùy caét ít daàu &lt;=35kV ngoaøi trôøi</v>
          </cell>
          <cell r="D65" t="str">
            <v>maùy</v>
          </cell>
          <cell r="E65">
            <v>1000000</v>
          </cell>
          <cell r="F65">
            <v>118358</v>
          </cell>
          <cell r="G65">
            <v>117024</v>
          </cell>
          <cell r="H65">
            <v>241870</v>
          </cell>
          <cell r="I65">
            <v>156115</v>
          </cell>
          <cell r="J65">
            <v>633367</v>
          </cell>
        </row>
        <row r="66">
          <cell r="B66" t="str">
            <v>02.2115</v>
          </cell>
          <cell r="C66" t="str">
            <v>Laép maùy caét nhieàu daàu &lt;=110kV ngoaøi trôøi</v>
          </cell>
          <cell r="D66" t="str">
            <v>maùy</v>
          </cell>
          <cell r="E66">
            <v>5700</v>
          </cell>
          <cell r="F66">
            <v>176163</v>
          </cell>
          <cell r="G66">
            <v>175561</v>
          </cell>
          <cell r="H66">
            <v>653050</v>
          </cell>
          <cell r="I66">
            <v>417148</v>
          </cell>
          <cell r="J66">
            <v>1421922</v>
          </cell>
        </row>
        <row r="67">
          <cell r="B67" t="str">
            <v>02.2116</v>
          </cell>
          <cell r="C67" t="str">
            <v>Laép maùy caét nhieàu daàu &lt;=35kV ngoaøi trôøi</v>
          </cell>
          <cell r="D67" t="str">
            <v>maùy</v>
          </cell>
          <cell r="E67">
            <v>125000</v>
          </cell>
          <cell r="F67">
            <v>118358</v>
          </cell>
          <cell r="G67">
            <v>117024</v>
          </cell>
          <cell r="H67">
            <v>314431</v>
          </cell>
          <cell r="I67">
            <v>156115</v>
          </cell>
          <cell r="J67">
            <v>705928</v>
          </cell>
        </row>
        <row r="68">
          <cell r="B68" t="str">
            <v>02.2123</v>
          </cell>
          <cell r="C68" t="str">
            <v>Laép maùy caét FS6 &lt;=110kV ngoaøi trôøi</v>
          </cell>
          <cell r="D68" t="str">
            <v>maùy</v>
          </cell>
          <cell r="E68">
            <v>87000</v>
          </cell>
          <cell r="F68">
            <v>118358</v>
          </cell>
          <cell r="G68">
            <v>175561</v>
          </cell>
          <cell r="H68">
            <v>351642</v>
          </cell>
          <cell r="I68">
            <v>231685</v>
          </cell>
          <cell r="J68">
            <v>877246</v>
          </cell>
        </row>
        <row r="69">
          <cell r="B69" t="str">
            <v>02.2124</v>
          </cell>
          <cell r="C69" t="str">
            <v>Laép maùy caét FS6 &lt;=35kV ngoaøi trôøi</v>
          </cell>
          <cell r="D69" t="str">
            <v>maùy</v>
          </cell>
          <cell r="E69">
            <v>100000</v>
          </cell>
          <cell r="F69">
            <v>118358</v>
          </cell>
          <cell r="G69">
            <v>117024</v>
          </cell>
          <cell r="H69">
            <v>169309</v>
          </cell>
          <cell r="I69">
            <v>97316</v>
          </cell>
          <cell r="J69">
            <v>502007</v>
          </cell>
        </row>
        <row r="70">
          <cell r="B70" t="str">
            <v>CB1-30A</v>
          </cell>
          <cell r="C70" t="str">
            <v>LAÉP DAO CAÙCH LY</v>
          </cell>
          <cell r="D70" t="str">
            <v>caùi</v>
          </cell>
          <cell r="E70">
            <v>20000</v>
          </cell>
        </row>
        <row r="71">
          <cell r="B71" t="str">
            <v>02.3113a</v>
          </cell>
          <cell r="C71" t="str">
            <v>Laép DCL &lt;=110kV 1p ngoaøi trôøi  khoâng tieát ñaát</v>
          </cell>
          <cell r="D71" t="str">
            <v>boä</v>
          </cell>
          <cell r="E71">
            <v>285000</v>
          </cell>
          <cell r="F71">
            <v>28911</v>
          </cell>
          <cell r="G71">
            <v>28105</v>
          </cell>
          <cell r="H71">
            <v>77128</v>
          </cell>
          <cell r="I71">
            <v>86245</v>
          </cell>
          <cell r="J71">
            <v>220389</v>
          </cell>
        </row>
        <row r="72">
          <cell r="B72" t="str">
            <v>02.3114a</v>
          </cell>
          <cell r="C72" t="str">
            <v>Laép DCL &lt;=35kV 1p ngoaøi trôøi  khoâng tieát ñaát</v>
          </cell>
          <cell r="D72" t="str">
            <v>boä</v>
          </cell>
          <cell r="E72">
            <v>100000</v>
          </cell>
          <cell r="F72">
            <v>19082</v>
          </cell>
          <cell r="G72">
            <v>18478</v>
          </cell>
          <cell r="H72">
            <v>38564</v>
          </cell>
          <cell r="I72">
            <v>60141</v>
          </cell>
          <cell r="J72">
            <v>136265</v>
          </cell>
        </row>
        <row r="73">
          <cell r="B73" t="str">
            <v>02.3115a</v>
          </cell>
          <cell r="C73" t="str">
            <v>Laép DCL &lt;=10kV 1p ngoaøi trôøi  khoâng tieát ñaát</v>
          </cell>
          <cell r="D73" t="str">
            <v>boä</v>
          </cell>
          <cell r="E73">
            <v>5000000</v>
          </cell>
          <cell r="F73">
            <v>16822</v>
          </cell>
          <cell r="G73">
            <v>15978</v>
          </cell>
          <cell r="H73">
            <v>32137</v>
          </cell>
          <cell r="I73">
            <v>23804</v>
          </cell>
          <cell r="J73">
            <v>88741</v>
          </cell>
        </row>
        <row r="74">
          <cell r="B74" t="str">
            <v>02.3113b</v>
          </cell>
          <cell r="C74" t="str">
            <v>Laép DCL &lt;=110kV 1p ngoaøi trôøi  1 ñaàu tieát ñaát</v>
          </cell>
          <cell r="D74" t="str">
            <v>boä</v>
          </cell>
          <cell r="E74">
            <v>1300000</v>
          </cell>
          <cell r="F74">
            <v>28911</v>
          </cell>
          <cell r="G74">
            <v>28105</v>
          </cell>
          <cell r="H74">
            <v>110956</v>
          </cell>
          <cell r="I74">
            <v>86245</v>
          </cell>
          <cell r="J74">
            <v>254217</v>
          </cell>
        </row>
        <row r="75">
          <cell r="B75" t="str">
            <v>02.3114b</v>
          </cell>
          <cell r="C75" t="str">
            <v>Laép DCL &lt;=35kV 1p ngoaøi trôøi  1 ñaàu tieát ñaát</v>
          </cell>
          <cell r="D75" t="str">
            <v>boä</v>
          </cell>
          <cell r="E75">
            <v>35000</v>
          </cell>
          <cell r="F75">
            <v>19082</v>
          </cell>
          <cell r="G75">
            <v>18478</v>
          </cell>
          <cell r="H75">
            <v>72392</v>
          </cell>
          <cell r="I75">
            <v>60141</v>
          </cell>
          <cell r="J75">
            <v>170093</v>
          </cell>
        </row>
        <row r="76">
          <cell r="B76" t="str">
            <v>02.3115b</v>
          </cell>
          <cell r="C76" t="str">
            <v>Laép DCL &lt;=10kV 1p ngoaøi trôøi  1 ñaàu tieát ñaát</v>
          </cell>
          <cell r="D76" t="str">
            <v>boä</v>
          </cell>
          <cell r="E76">
            <v>40000</v>
          </cell>
          <cell r="F76">
            <v>16822</v>
          </cell>
          <cell r="G76">
            <v>15978</v>
          </cell>
          <cell r="H76">
            <v>59199</v>
          </cell>
          <cell r="I76">
            <v>23804</v>
          </cell>
          <cell r="J76">
            <v>115803</v>
          </cell>
        </row>
        <row r="77">
          <cell r="B77" t="str">
            <v>02.3113c</v>
          </cell>
          <cell r="C77" t="str">
            <v>Laép DCL &lt;=110kV 1p ngoaøi trôøi  2 ñaàu tieát ñaát</v>
          </cell>
          <cell r="D77" t="str">
            <v>boä</v>
          </cell>
          <cell r="E77">
            <v>50000</v>
          </cell>
          <cell r="F77">
            <v>28911</v>
          </cell>
          <cell r="G77">
            <v>28105</v>
          </cell>
          <cell r="H77">
            <v>133113</v>
          </cell>
          <cell r="I77">
            <v>86245</v>
          </cell>
          <cell r="J77">
            <v>276374</v>
          </cell>
        </row>
        <row r="78">
          <cell r="B78" t="str">
            <v>02.3114c</v>
          </cell>
          <cell r="C78" t="str">
            <v>Laép DCL &lt;=35kV 1p ngoaøi trôøi  2 ñaàu tieát ñaát</v>
          </cell>
          <cell r="D78" t="str">
            <v>boä</v>
          </cell>
          <cell r="E78">
            <v>166000</v>
          </cell>
          <cell r="F78">
            <v>19082</v>
          </cell>
          <cell r="G78">
            <v>18478</v>
          </cell>
          <cell r="H78">
            <v>86938</v>
          </cell>
          <cell r="I78">
            <v>60141</v>
          </cell>
          <cell r="J78">
            <v>184639</v>
          </cell>
        </row>
        <row r="79">
          <cell r="B79" t="str">
            <v>02.3115c</v>
          </cell>
          <cell r="C79" t="str">
            <v>Laép DCL &lt;=10kV 1p ngoaøi trôøi  2 ñaàu tieát ñaát</v>
          </cell>
          <cell r="D79" t="str">
            <v>boä</v>
          </cell>
          <cell r="E79">
            <v>1169500</v>
          </cell>
          <cell r="F79">
            <v>16822</v>
          </cell>
          <cell r="G79">
            <v>15978</v>
          </cell>
          <cell r="H79">
            <v>71039</v>
          </cell>
          <cell r="I79">
            <v>23804</v>
          </cell>
          <cell r="J79">
            <v>127643</v>
          </cell>
        </row>
        <row r="80">
          <cell r="B80" t="str">
            <v>02.3122a</v>
          </cell>
          <cell r="C80" t="str">
            <v>Laép DCL &lt;110kV 3p ngoaøi trôøi khoâng tieát ñaát</v>
          </cell>
          <cell r="D80" t="str">
            <v>boä</v>
          </cell>
          <cell r="E80">
            <v>1470500</v>
          </cell>
          <cell r="F80">
            <v>79116</v>
          </cell>
          <cell r="G80">
            <v>80156</v>
          </cell>
          <cell r="H80">
            <v>154256</v>
          </cell>
          <cell r="I80">
            <v>155033</v>
          </cell>
          <cell r="J80">
            <v>468561</v>
          </cell>
        </row>
        <row r="81">
          <cell r="B81" t="str">
            <v>02.3123a</v>
          </cell>
          <cell r="C81" t="str">
            <v>Laép DCL &lt;35kV 3p ngoaøi trôøi khoâng   tieát ñaát</v>
          </cell>
          <cell r="D81" t="str">
            <v>boä</v>
          </cell>
          <cell r="E81">
            <v>7550000</v>
          </cell>
          <cell r="F81">
            <v>51280</v>
          </cell>
          <cell r="G81">
            <v>52419</v>
          </cell>
          <cell r="H81">
            <v>77128</v>
          </cell>
          <cell r="I81">
            <v>99653</v>
          </cell>
          <cell r="J81">
            <v>280480</v>
          </cell>
        </row>
        <row r="82">
          <cell r="B82" t="str">
            <v>02.3124a</v>
          </cell>
          <cell r="C82" t="str">
            <v>Laép DCL &lt;10kV 3p ngoaøi trôøi khoâng   tieát ñaát</v>
          </cell>
          <cell r="D82" t="str">
            <v>boä</v>
          </cell>
          <cell r="E82">
            <v>17727300</v>
          </cell>
          <cell r="F82">
            <v>47384</v>
          </cell>
          <cell r="G82">
            <v>48724</v>
          </cell>
          <cell r="H82">
            <v>64273</v>
          </cell>
          <cell r="I82">
            <v>19043</v>
          </cell>
          <cell r="J82">
            <v>179424</v>
          </cell>
        </row>
        <row r="83">
          <cell r="B83" t="str">
            <v>02.3122b</v>
          </cell>
          <cell r="C83" t="str">
            <v>Laép DCL &lt;110kV 3p ngoaøi trôøi 1 ñaàu   tieát ñaát</v>
          </cell>
          <cell r="D83" t="str">
            <v>boä</v>
          </cell>
          <cell r="E83">
            <v>21000000</v>
          </cell>
          <cell r="F83">
            <v>79116</v>
          </cell>
          <cell r="G83">
            <v>80156</v>
          </cell>
          <cell r="H83">
            <v>221912</v>
          </cell>
          <cell r="I83">
            <v>155033</v>
          </cell>
          <cell r="J83">
            <v>536217</v>
          </cell>
        </row>
        <row r="84">
          <cell r="B84" t="str">
            <v>02.3123b</v>
          </cell>
          <cell r="C84" t="str">
            <v>Laép DCL &lt;35kV 3p ngoaøi trôøi 1 ñaàu   tieát ñaát</v>
          </cell>
          <cell r="D84" t="str">
            <v>boä</v>
          </cell>
          <cell r="E84">
            <v>24545500</v>
          </cell>
          <cell r="F84">
            <v>51280</v>
          </cell>
          <cell r="G84">
            <v>52419</v>
          </cell>
          <cell r="H84">
            <v>144784</v>
          </cell>
          <cell r="I84">
            <v>99653</v>
          </cell>
          <cell r="J84">
            <v>348136</v>
          </cell>
        </row>
        <row r="85">
          <cell r="B85" t="str">
            <v>02.3124b</v>
          </cell>
          <cell r="C85" t="str">
            <v>Laép DCL &lt;10kV 3p ngoaøi trôøi 1 ñaàu   tieát ñaát</v>
          </cell>
          <cell r="D85" t="str">
            <v>boä</v>
          </cell>
          <cell r="E85">
            <v>37727300</v>
          </cell>
          <cell r="F85">
            <v>47384</v>
          </cell>
          <cell r="G85">
            <v>48724</v>
          </cell>
          <cell r="H85">
            <v>118398</v>
          </cell>
          <cell r="I85">
            <v>19043</v>
          </cell>
          <cell r="J85">
            <v>233549</v>
          </cell>
        </row>
        <row r="86">
          <cell r="B86" t="str">
            <v>02.3122c</v>
          </cell>
          <cell r="C86" t="str">
            <v>Laép DCL &lt;110kV 3p ngoaøi trôøi 2 ñaàu   tieát ñaát</v>
          </cell>
          <cell r="D86" t="str">
            <v>boä</v>
          </cell>
          <cell r="E86">
            <v>40909100</v>
          </cell>
          <cell r="F86">
            <v>79116</v>
          </cell>
          <cell r="G86">
            <v>80156</v>
          </cell>
          <cell r="H86">
            <v>261152</v>
          </cell>
          <cell r="I86">
            <v>155033</v>
          </cell>
          <cell r="J86">
            <v>575457</v>
          </cell>
        </row>
        <row r="87">
          <cell r="B87" t="str">
            <v>02.3123c</v>
          </cell>
          <cell r="C87" t="str">
            <v>Laép DCL &lt;35kV 3p ngoaøi trôøi 2 ñaàu   tieát ñaát</v>
          </cell>
          <cell r="D87" t="str">
            <v>boä</v>
          </cell>
          <cell r="E87">
            <v>7674</v>
          </cell>
          <cell r="F87">
            <v>51280</v>
          </cell>
          <cell r="G87">
            <v>52419</v>
          </cell>
          <cell r="H87">
            <v>171170</v>
          </cell>
          <cell r="I87">
            <v>99653</v>
          </cell>
          <cell r="J87">
            <v>374522</v>
          </cell>
        </row>
        <row r="88">
          <cell r="B88" t="str">
            <v>02.3124c</v>
          </cell>
          <cell r="C88" t="str">
            <v>Laép DCL &lt;10kV 3p ngoaøi trôøi 2 ñaàu   tieát ñaát</v>
          </cell>
          <cell r="D88" t="str">
            <v>boä</v>
          </cell>
          <cell r="E88">
            <v>50000</v>
          </cell>
          <cell r="F88">
            <v>47384</v>
          </cell>
          <cell r="G88">
            <v>48724</v>
          </cell>
          <cell r="H88">
            <v>142078</v>
          </cell>
          <cell r="I88">
            <v>19043</v>
          </cell>
          <cell r="J88">
            <v>257229</v>
          </cell>
        </row>
        <row r="89">
          <cell r="B89" t="str">
            <v>GACT</v>
          </cell>
          <cell r="C89" t="str">
            <v xml:space="preserve">Laép DCL &lt;35kV 3p trong nhaø </v>
          </cell>
          <cell r="D89" t="str">
            <v>m</v>
          </cell>
          <cell r="E89">
            <v>8500</v>
          </cell>
          <cell r="F89">
            <v>2590</v>
          </cell>
          <cell r="G89">
            <v>30277</v>
          </cell>
          <cell r="H89">
            <v>14778</v>
          </cell>
        </row>
        <row r="90">
          <cell r="B90" t="str">
            <v>02.3131a</v>
          </cell>
          <cell r="C90" t="str">
            <v>Laép DCL &lt;35kV 3p trong nhaø khoâng tieáp ñaát</v>
          </cell>
          <cell r="D90" t="str">
            <v>boä</v>
          </cell>
          <cell r="E90">
            <v>800</v>
          </cell>
          <cell r="F90">
            <v>200</v>
          </cell>
          <cell r="G90">
            <v>44811</v>
          </cell>
          <cell r="H90">
            <v>92520</v>
          </cell>
          <cell r="I90">
            <v>0</v>
          </cell>
          <cell r="J90">
            <v>137331</v>
          </cell>
        </row>
        <row r="91">
          <cell r="B91" t="str">
            <v>02.3131b</v>
          </cell>
          <cell r="C91" t="str">
            <v>Laép DCL &lt;35kV 3p trong nhaø tieáp ñaát 1 ñaàu</v>
          </cell>
          <cell r="D91" t="str">
            <v>boä</v>
          </cell>
          <cell r="E91">
            <v>2000</v>
          </cell>
          <cell r="F91">
            <v>200</v>
          </cell>
          <cell r="G91">
            <v>44811</v>
          </cell>
          <cell r="H91">
            <v>172523</v>
          </cell>
          <cell r="I91">
            <v>0</v>
          </cell>
          <cell r="J91">
            <v>217334</v>
          </cell>
        </row>
        <row r="92">
          <cell r="B92" t="str">
            <v>02.3131c</v>
          </cell>
          <cell r="C92" t="str">
            <v>Laép DCL &lt;35kV 3p trong nhaø tieáp ñaát 2 ñaàu</v>
          </cell>
          <cell r="D92" t="str">
            <v>boä</v>
          </cell>
          <cell r="E92">
            <v>5200</v>
          </cell>
          <cell r="F92">
            <v>0</v>
          </cell>
          <cell r="G92">
            <v>44811</v>
          </cell>
          <cell r="H92">
            <v>205336</v>
          </cell>
          <cell r="I92">
            <v>0</v>
          </cell>
          <cell r="J92">
            <v>250147</v>
          </cell>
        </row>
        <row r="93">
          <cell r="B93" t="str">
            <v>02.3141</v>
          </cell>
          <cell r="C93" t="str">
            <v>Laép ñaët caàu dao haï theá &lt;=100A</v>
          </cell>
          <cell r="D93" t="str">
            <v>boä</v>
          </cell>
          <cell r="E93">
            <v>3875</v>
          </cell>
          <cell r="F93">
            <v>10430</v>
          </cell>
          <cell r="G93">
            <v>10430</v>
          </cell>
          <cell r="H93">
            <v>7672</v>
          </cell>
          <cell r="I93">
            <v>0</v>
          </cell>
          <cell r="J93">
            <v>28532</v>
          </cell>
        </row>
        <row r="94">
          <cell r="B94" t="str">
            <v>02.3142</v>
          </cell>
          <cell r="C94" t="str">
            <v>Laép ñaët caàu dao haï theá &lt;=200A</v>
          </cell>
          <cell r="D94" t="str">
            <v>boä</v>
          </cell>
          <cell r="E94">
            <v>22500</v>
          </cell>
          <cell r="F94">
            <v>10430</v>
          </cell>
          <cell r="G94">
            <v>10430</v>
          </cell>
          <cell r="H94">
            <v>10741</v>
          </cell>
          <cell r="I94">
            <v>0</v>
          </cell>
          <cell r="J94">
            <v>31601</v>
          </cell>
        </row>
        <row r="95">
          <cell r="B95" t="str">
            <v>02.3143</v>
          </cell>
          <cell r="C95" t="str">
            <v>Laép ñaët caàu dao haï theá &lt;=400A</v>
          </cell>
          <cell r="D95" t="str">
            <v>boä</v>
          </cell>
          <cell r="E95">
            <v>2400000</v>
          </cell>
          <cell r="F95">
            <v>10780</v>
          </cell>
          <cell r="G95">
            <v>10780</v>
          </cell>
          <cell r="H95">
            <v>15344</v>
          </cell>
          <cell r="I95">
            <v>0</v>
          </cell>
          <cell r="J95">
            <v>36904</v>
          </cell>
        </row>
        <row r="96">
          <cell r="B96" t="str">
            <v>02.3144</v>
          </cell>
          <cell r="C96" t="str">
            <v>Laép ñaët caàu dao haï theá &lt;=600A</v>
          </cell>
          <cell r="D96" t="str">
            <v>boä</v>
          </cell>
          <cell r="E96">
            <v>2000</v>
          </cell>
          <cell r="F96">
            <v>10780</v>
          </cell>
          <cell r="G96">
            <v>10780</v>
          </cell>
          <cell r="H96">
            <v>18413</v>
          </cell>
          <cell r="I96">
            <v>0</v>
          </cell>
          <cell r="J96">
            <v>39973</v>
          </cell>
        </row>
        <row r="97">
          <cell r="B97" t="str">
            <v>02.3145</v>
          </cell>
          <cell r="C97" t="str">
            <v>Laép ñaët caàu dao haï theá &gt;600A</v>
          </cell>
          <cell r="D97" t="str">
            <v>boä</v>
          </cell>
          <cell r="E97">
            <v>5000</v>
          </cell>
          <cell r="F97">
            <v>10780</v>
          </cell>
          <cell r="G97">
            <v>10780</v>
          </cell>
          <cell r="H97">
            <v>21481</v>
          </cell>
          <cell r="I97">
            <v>0</v>
          </cell>
          <cell r="J97">
            <v>43041</v>
          </cell>
        </row>
        <row r="98">
          <cell r="B98" t="str">
            <v>02.3151</v>
          </cell>
          <cell r="C98" t="str">
            <v>Laép ñaët caàu chì &lt;35kV</v>
          </cell>
          <cell r="D98" t="str">
            <v>boä</v>
          </cell>
          <cell r="E98">
            <v>15000</v>
          </cell>
          <cell r="F98">
            <v>32715</v>
          </cell>
          <cell r="G98">
            <v>35646</v>
          </cell>
          <cell r="H98">
            <v>36825</v>
          </cell>
          <cell r="I98">
            <v>0</v>
          </cell>
          <cell r="J98">
            <v>105186</v>
          </cell>
        </row>
        <row r="99">
          <cell r="B99" t="str">
            <v>02.3152</v>
          </cell>
          <cell r="C99" t="str">
            <v>Laép ñaët caàu chì &lt;10kV</v>
          </cell>
          <cell r="D99" t="str">
            <v>boä</v>
          </cell>
          <cell r="E99">
            <v>5000</v>
          </cell>
          <cell r="F99">
            <v>32715</v>
          </cell>
          <cell r="G99">
            <v>35646</v>
          </cell>
          <cell r="H99">
            <v>27619</v>
          </cell>
          <cell r="I99">
            <v>0</v>
          </cell>
          <cell r="J99">
            <v>95980</v>
          </cell>
        </row>
        <row r="100">
          <cell r="B100" t="str">
            <v>02.3154</v>
          </cell>
          <cell r="C100" t="str">
            <v>Laép ñaët caàu chì töï rôi &lt;15kV</v>
          </cell>
          <cell r="D100" t="str">
            <v>boä</v>
          </cell>
          <cell r="E100">
            <v>11760</v>
          </cell>
          <cell r="F100">
            <v>24340</v>
          </cell>
          <cell r="G100">
            <v>25780</v>
          </cell>
          <cell r="H100">
            <v>27619</v>
          </cell>
          <cell r="I100">
            <v>0</v>
          </cell>
          <cell r="J100">
            <v>77739</v>
          </cell>
        </row>
        <row r="101">
          <cell r="B101" t="str">
            <v>02.3155/1P</v>
          </cell>
          <cell r="C101" t="str">
            <v>Laép ñaët caàu chì töï rôi &lt;35kV (1 pha)</v>
          </cell>
          <cell r="D101" t="str">
            <v>boä</v>
          </cell>
          <cell r="E101">
            <v>11000</v>
          </cell>
          <cell r="F101">
            <v>8113.333333333333</v>
          </cell>
          <cell r="G101">
            <v>8593.3333333333339</v>
          </cell>
          <cell r="H101">
            <v>12275</v>
          </cell>
          <cell r="I101">
            <v>0</v>
          </cell>
          <cell r="J101">
            <v>28981.666666666668</v>
          </cell>
        </row>
        <row r="102">
          <cell r="B102" t="str">
            <v>02.3155</v>
          </cell>
          <cell r="C102" t="str">
            <v>Laép ñaët caàu chì töï rôi &lt;35kV</v>
          </cell>
          <cell r="D102" t="str">
            <v>boä</v>
          </cell>
          <cell r="E102">
            <v>1000000</v>
          </cell>
          <cell r="F102">
            <v>0</v>
          </cell>
          <cell r="G102">
            <v>25780</v>
          </cell>
          <cell r="H102">
            <v>36825</v>
          </cell>
          <cell r="I102">
            <v>0</v>
          </cell>
          <cell r="J102">
            <v>62605</v>
          </cell>
        </row>
        <row r="103">
          <cell r="B103" t="str">
            <v>02.5113</v>
          </cell>
          <cell r="C103" t="str">
            <v>Laép choáng seùt van &lt;110kV</v>
          </cell>
          <cell r="D103" t="str">
            <v>boä</v>
          </cell>
          <cell r="E103">
            <v>4000000</v>
          </cell>
          <cell r="F103">
            <v>28310</v>
          </cell>
          <cell r="G103">
            <v>30079</v>
          </cell>
          <cell r="H103">
            <v>128888</v>
          </cell>
          <cell r="I103">
            <v>123642</v>
          </cell>
          <cell r="J103">
            <v>310919</v>
          </cell>
        </row>
        <row r="104">
          <cell r="B104" t="str">
            <v>02.5114/1P</v>
          </cell>
          <cell r="C104" t="str">
            <v>Laép choáng seùt van &lt;35kV (1 pha)</v>
          </cell>
          <cell r="D104" t="str">
            <v>boä</v>
          </cell>
          <cell r="E104">
            <v>396260</v>
          </cell>
          <cell r="F104">
            <v>8033</v>
          </cell>
          <cell r="G104">
            <v>8594</v>
          </cell>
          <cell r="H104">
            <v>12786.666666666666</v>
          </cell>
          <cell r="I104">
            <v>0</v>
          </cell>
          <cell r="J104">
            <v>29413.666666666664</v>
          </cell>
        </row>
        <row r="105">
          <cell r="B105" t="str">
            <v>02.5114</v>
          </cell>
          <cell r="C105" t="str">
            <v>Laép choáng seùt van &lt;35kV</v>
          </cell>
          <cell r="D105" t="str">
            <v>boä</v>
          </cell>
          <cell r="E105">
            <v>0</v>
          </cell>
          <cell r="F105">
            <v>525000</v>
          </cell>
          <cell r="G105">
            <v>25782</v>
          </cell>
          <cell r="H105">
            <v>38360</v>
          </cell>
          <cell r="I105">
            <v>0</v>
          </cell>
          <cell r="J105">
            <v>64142</v>
          </cell>
        </row>
        <row r="106">
          <cell r="B106" t="str">
            <v>02.5115</v>
          </cell>
          <cell r="C106" t="str">
            <v>Laép ñaët choáng seùt van &lt;11KV</v>
          </cell>
          <cell r="D106" t="str">
            <v>boä</v>
          </cell>
          <cell r="E106" t="str">
            <v>boä</v>
          </cell>
          <cell r="F106">
            <v>16833</v>
          </cell>
          <cell r="G106">
            <v>18012</v>
          </cell>
          <cell r="H106">
            <v>11508</v>
          </cell>
          <cell r="I106">
            <v>0</v>
          </cell>
          <cell r="J106">
            <v>46353</v>
          </cell>
        </row>
        <row r="107">
          <cell r="B107" t="str">
            <v>DAITHEP</v>
          </cell>
          <cell r="C107" t="str">
            <v>LAÉP HEÄ THOÁNG ACCU</v>
          </cell>
          <cell r="D107" t="str">
            <v>kg</v>
          </cell>
          <cell r="E107">
            <v>10000</v>
          </cell>
          <cell r="F107">
            <v>500</v>
          </cell>
        </row>
        <row r="108">
          <cell r="B108" t="str">
            <v>02.7111</v>
          </cell>
          <cell r="C108" t="str">
            <v>Laép giaù ñôõ accu</v>
          </cell>
          <cell r="D108" t="str">
            <v>kg</v>
          </cell>
          <cell r="E108">
            <v>3875</v>
          </cell>
          <cell r="F108">
            <v>692.3</v>
          </cell>
          <cell r="G108">
            <v>692.3</v>
          </cell>
          <cell r="H108">
            <v>1826.4</v>
          </cell>
          <cell r="I108">
            <v>213.8</v>
          </cell>
          <cell r="J108">
            <v>3424.8</v>
          </cell>
        </row>
        <row r="109">
          <cell r="B109" t="str">
            <v>02.7112</v>
          </cell>
          <cell r="C109" t="str">
            <v>Laép giaù ñôõ  daây caùi traàn</v>
          </cell>
          <cell r="D109" t="str">
            <v>kg</v>
          </cell>
          <cell r="E109">
            <v>15976</v>
          </cell>
          <cell r="F109">
            <v>692.3</v>
          </cell>
          <cell r="G109">
            <v>692.3</v>
          </cell>
          <cell r="H109">
            <v>1928.7</v>
          </cell>
          <cell r="I109">
            <v>427.7</v>
          </cell>
          <cell r="J109">
            <v>3741</v>
          </cell>
        </row>
        <row r="110">
          <cell r="B110" t="str">
            <v>02.7113</v>
          </cell>
          <cell r="C110" t="str">
            <v>Laép daây caùi</v>
          </cell>
          <cell r="D110" t="str">
            <v>m</v>
          </cell>
          <cell r="E110">
            <v>30000000</v>
          </cell>
          <cell r="F110">
            <v>3661.6</v>
          </cell>
          <cell r="G110">
            <v>3582.4</v>
          </cell>
          <cell r="H110">
            <v>3652.8</v>
          </cell>
          <cell r="I110">
            <v>0</v>
          </cell>
          <cell r="J110">
            <v>10896.8</v>
          </cell>
        </row>
        <row r="111">
          <cell r="B111" t="str">
            <v>02.7121</v>
          </cell>
          <cell r="C111" t="str">
            <v>Laép  accu ñaõ toå hôïp</v>
          </cell>
          <cell r="D111" t="str">
            <v>bình</v>
          </cell>
          <cell r="E111">
            <v>300000</v>
          </cell>
          <cell r="F111">
            <v>4472.3</v>
          </cell>
          <cell r="G111">
            <v>4554</v>
          </cell>
          <cell r="H111">
            <v>7027.5</v>
          </cell>
          <cell r="I111">
            <v>0</v>
          </cell>
          <cell r="J111">
            <v>16053.8</v>
          </cell>
        </row>
        <row r="112">
          <cell r="B112" t="str">
            <v>02.7122</v>
          </cell>
          <cell r="C112" t="str">
            <v>Laép  accu rôøi</v>
          </cell>
          <cell r="D112" t="str">
            <v>bình</v>
          </cell>
          <cell r="E112">
            <v>30000</v>
          </cell>
          <cell r="F112">
            <v>8653.7000000000007</v>
          </cell>
          <cell r="G112">
            <v>8638.2999999999993</v>
          </cell>
          <cell r="H112">
            <v>17568.7</v>
          </cell>
          <cell r="I112">
            <v>4276.6000000000004</v>
          </cell>
          <cell r="J112">
            <v>39137.299999999996</v>
          </cell>
        </row>
        <row r="113">
          <cell r="B113" t="str">
            <v>02.7125</v>
          </cell>
          <cell r="C113" t="str">
            <v>Laép  boä naïp accu töï ñoäng</v>
          </cell>
          <cell r="D113" t="str">
            <v xml:space="preserve">tuû </v>
          </cell>
          <cell r="E113">
            <v>140000</v>
          </cell>
          <cell r="F113">
            <v>6055</v>
          </cell>
          <cell r="G113">
            <v>6872</v>
          </cell>
          <cell r="H113">
            <v>34524</v>
          </cell>
          <cell r="I113">
            <v>8553</v>
          </cell>
          <cell r="J113">
            <v>56004</v>
          </cell>
        </row>
        <row r="114">
          <cell r="B114" t="str">
            <v>02.7126</v>
          </cell>
          <cell r="C114" t="str">
            <v>Laép  boä naïp accu khoâng töï ñoäng</v>
          </cell>
          <cell r="D114" t="str">
            <v xml:space="preserve">tuû </v>
          </cell>
          <cell r="E114">
            <v>91000</v>
          </cell>
          <cell r="F114">
            <v>9208</v>
          </cell>
          <cell r="G114">
            <v>10433</v>
          </cell>
          <cell r="H114">
            <v>51785</v>
          </cell>
          <cell r="I114">
            <v>8553</v>
          </cell>
          <cell r="J114">
            <v>79979</v>
          </cell>
        </row>
        <row r="115">
          <cell r="B115" t="str">
            <v>02.7131</v>
          </cell>
          <cell r="C115" t="str">
            <v>Laép maùy laïnh 1 cuïc 1,5CV</v>
          </cell>
          <cell r="D115" t="str">
            <v>maùy</v>
          </cell>
          <cell r="E115">
            <v>153000</v>
          </cell>
          <cell r="F115">
            <v>87675</v>
          </cell>
          <cell r="G115">
            <v>87675</v>
          </cell>
          <cell r="H115">
            <v>11689</v>
          </cell>
          <cell r="I115">
            <v>0</v>
          </cell>
          <cell r="J115">
            <v>187039</v>
          </cell>
        </row>
        <row r="116">
          <cell r="B116" t="str">
            <v>02.7132</v>
          </cell>
          <cell r="C116" t="str">
            <v>Laép maùy laïnh 1 cuïc 3CV</v>
          </cell>
          <cell r="D116" t="str">
            <v>maùy</v>
          </cell>
          <cell r="E116">
            <v>1500</v>
          </cell>
          <cell r="F116">
            <v>87675</v>
          </cell>
          <cell r="G116">
            <v>87675</v>
          </cell>
          <cell r="H116">
            <v>14611</v>
          </cell>
          <cell r="I116">
            <v>0</v>
          </cell>
          <cell r="J116">
            <v>189961</v>
          </cell>
        </row>
        <row r="117">
          <cell r="B117" t="str">
            <v>02.7133</v>
          </cell>
          <cell r="C117" t="str">
            <v>Laép maùy laïnh 1 cuïc 5CV</v>
          </cell>
          <cell r="D117" t="str">
            <v>maùy</v>
          </cell>
          <cell r="E117">
            <v>1500</v>
          </cell>
          <cell r="F117">
            <v>87675</v>
          </cell>
          <cell r="G117">
            <v>87675</v>
          </cell>
          <cell r="H117">
            <v>20456</v>
          </cell>
          <cell r="I117">
            <v>0</v>
          </cell>
          <cell r="J117">
            <v>195806</v>
          </cell>
        </row>
        <row r="118">
          <cell r="B118" t="str">
            <v>02.7134</v>
          </cell>
          <cell r="C118" t="str">
            <v xml:space="preserve">Laép maùy laïnh 2 cuïc </v>
          </cell>
          <cell r="D118" t="str">
            <v>maùy</v>
          </cell>
          <cell r="E118">
            <v>750000</v>
          </cell>
          <cell r="F118">
            <v>0</v>
          </cell>
          <cell r="G118">
            <v>0</v>
          </cell>
          <cell r="H118">
            <v>49312</v>
          </cell>
          <cell r="I118">
            <v>0</v>
          </cell>
          <cell r="J118">
            <v>49312</v>
          </cell>
        </row>
        <row r="119">
          <cell r="B119" t="str">
            <v>02.7141</v>
          </cell>
          <cell r="C119" t="str">
            <v>Laép quaït huùt gioù vaø thoâng gioù &lt;400mm</v>
          </cell>
          <cell r="D119" t="str">
            <v>maùy</v>
          </cell>
          <cell r="E119">
            <v>750000</v>
          </cell>
          <cell r="F119">
            <v>11000</v>
          </cell>
          <cell r="G119">
            <v>11000</v>
          </cell>
          <cell r="H119">
            <v>5552</v>
          </cell>
          <cell r="I119">
            <v>0</v>
          </cell>
          <cell r="J119">
            <v>27552</v>
          </cell>
        </row>
        <row r="120">
          <cell r="B120" t="str">
            <v>02.7142</v>
          </cell>
          <cell r="C120" t="str">
            <v>Laép quaït huùt gioù vaø thoâng gioù &lt;600mm</v>
          </cell>
          <cell r="D120" t="str">
            <v>maùy</v>
          </cell>
          <cell r="E120">
            <v>525000</v>
          </cell>
          <cell r="F120">
            <v>11000</v>
          </cell>
          <cell r="G120">
            <v>11000</v>
          </cell>
          <cell r="H120">
            <v>9205</v>
          </cell>
          <cell r="I120">
            <v>0</v>
          </cell>
          <cell r="J120">
            <v>31205</v>
          </cell>
        </row>
        <row r="121">
          <cell r="B121" t="str">
            <v>02.7143</v>
          </cell>
          <cell r="C121" t="str">
            <v>Laép quaït huùt gioù vaø thoâng gioù &lt;800mm</v>
          </cell>
          <cell r="D121" t="str">
            <v>maùy</v>
          </cell>
          <cell r="E121">
            <v>630000</v>
          </cell>
          <cell r="F121">
            <v>11000</v>
          </cell>
          <cell r="G121">
            <v>11000</v>
          </cell>
          <cell r="H121">
            <v>11397</v>
          </cell>
          <cell r="I121">
            <v>0</v>
          </cell>
          <cell r="J121">
            <v>33397</v>
          </cell>
        </row>
        <row r="122">
          <cell r="B122" t="str">
            <v>02.8101</v>
          </cell>
          <cell r="C122" t="str">
            <v>Laép ñaët toå maùyphaùt ñieän</v>
          </cell>
          <cell r="D122" t="str">
            <v>taán</v>
          </cell>
          <cell r="E122">
            <v>200000</v>
          </cell>
          <cell r="F122">
            <v>161642</v>
          </cell>
          <cell r="G122">
            <v>161148</v>
          </cell>
          <cell r="H122">
            <v>87460</v>
          </cell>
          <cell r="I122">
            <v>7704</v>
          </cell>
          <cell r="J122">
            <v>417954</v>
          </cell>
        </row>
        <row r="123">
          <cell r="B123" t="str">
            <v>02.8201</v>
          </cell>
          <cell r="C123" t="str">
            <v>Laép ñaët ñoäng cô ñieän khoâng ñoàng boä</v>
          </cell>
          <cell r="D123" t="str">
            <v>caùi</v>
          </cell>
          <cell r="E123">
            <v>100000</v>
          </cell>
          <cell r="F123">
            <v>5000</v>
          </cell>
          <cell r="G123">
            <v>33981</v>
          </cell>
          <cell r="H123">
            <v>15344</v>
          </cell>
          <cell r="I123">
            <v>0</v>
          </cell>
          <cell r="J123">
            <v>49325</v>
          </cell>
        </row>
        <row r="124">
          <cell r="B124" t="str">
            <v>CSATKEO</v>
          </cell>
          <cell r="C124" t="str">
            <v>Laép ñaët  aptomat vaø khôûi ñoäng töø</v>
          </cell>
          <cell r="D124" t="str">
            <v>m2</v>
          </cell>
          <cell r="E124">
            <v>230000</v>
          </cell>
          <cell r="F124">
            <v>3716</v>
          </cell>
          <cell r="G124">
            <v>0</v>
          </cell>
          <cell r="H124">
            <v>34339.599999999999</v>
          </cell>
        </row>
        <row r="125">
          <cell r="B125" t="str">
            <v>02.8401-75</v>
          </cell>
          <cell r="C125" t="str">
            <v>Laép ñaët KÑT, aptomat &lt;=75A</v>
          </cell>
          <cell r="D125" t="str">
            <v>caùi</v>
          </cell>
          <cell r="E125">
            <v>220000</v>
          </cell>
          <cell r="F125">
            <v>24819</v>
          </cell>
          <cell r="G125">
            <v>24819</v>
          </cell>
          <cell r="H125">
            <v>26852</v>
          </cell>
          <cell r="I125">
            <v>0</v>
          </cell>
          <cell r="J125">
            <v>76490</v>
          </cell>
        </row>
        <row r="126">
          <cell r="B126" t="str">
            <v>CSATKSO</v>
          </cell>
          <cell r="C126" t="str">
            <v>Laép ñaët KÑT, aptomat 100A</v>
          </cell>
          <cell r="D126" t="str">
            <v>caùi</v>
          </cell>
          <cell r="E126">
            <v>220000</v>
          </cell>
          <cell r="F126">
            <v>12796</v>
          </cell>
          <cell r="G126">
            <v>12796</v>
          </cell>
          <cell r="H126">
            <v>8951</v>
          </cell>
          <cell r="I126">
            <v>0</v>
          </cell>
          <cell r="J126">
            <v>34543</v>
          </cell>
        </row>
        <row r="127">
          <cell r="B127" t="str">
            <v>SATKGIO</v>
          </cell>
          <cell r="C127" t="str">
            <v>Laép ñaët KÑT, aptomat 150A</v>
          </cell>
          <cell r="D127" t="str">
            <v>caùi</v>
          </cell>
          <cell r="E127">
            <v>100000</v>
          </cell>
          <cell r="F127">
            <v>12796</v>
          </cell>
          <cell r="G127">
            <v>12796</v>
          </cell>
          <cell r="H127">
            <v>10868</v>
          </cell>
          <cell r="I127">
            <v>0</v>
          </cell>
          <cell r="J127">
            <v>36460</v>
          </cell>
        </row>
        <row r="128">
          <cell r="B128" t="str">
            <v>LCCT</v>
          </cell>
          <cell r="C128" t="str">
            <v>Laép ñaët KÑT, aptomat 200A</v>
          </cell>
          <cell r="D128" t="str">
            <v>caùi</v>
          </cell>
          <cell r="E128">
            <v>1200000</v>
          </cell>
          <cell r="F128">
            <v>13566</v>
          </cell>
          <cell r="G128">
            <v>13566</v>
          </cell>
          <cell r="H128">
            <v>19180</v>
          </cell>
          <cell r="I128">
            <v>0</v>
          </cell>
          <cell r="J128">
            <v>46312</v>
          </cell>
        </row>
        <row r="129">
          <cell r="B129" t="str">
            <v>02.8401</v>
          </cell>
          <cell r="C129" t="str">
            <v>Laép ñaët KÑT, aptomat &lt;=300A</v>
          </cell>
          <cell r="D129" t="str">
            <v>caùi</v>
          </cell>
          <cell r="E129">
            <v>100000</v>
          </cell>
          <cell r="F129">
            <v>24379</v>
          </cell>
          <cell r="G129">
            <v>24819</v>
          </cell>
          <cell r="H129">
            <v>38360</v>
          </cell>
          <cell r="I129">
            <v>0</v>
          </cell>
          <cell r="J129">
            <v>87558</v>
          </cell>
        </row>
        <row r="130">
          <cell r="B130" t="str">
            <v>02.8402</v>
          </cell>
          <cell r="C130" t="str">
            <v>Laép ñaët KÑT, aptomat &lt;=400A</v>
          </cell>
          <cell r="D130" t="str">
            <v>caùi</v>
          </cell>
          <cell r="E130">
            <v>90000</v>
          </cell>
          <cell r="F130">
            <v>6899</v>
          </cell>
          <cell r="G130">
            <v>25299</v>
          </cell>
          <cell r="H130">
            <v>53703</v>
          </cell>
          <cell r="I130">
            <v>0</v>
          </cell>
          <cell r="J130">
            <v>79002</v>
          </cell>
        </row>
        <row r="131">
          <cell r="B131" t="str">
            <v>02.8403</v>
          </cell>
          <cell r="C131" t="str">
            <v>Laép ñaët KÑT, aptomat &lt;=600A</v>
          </cell>
          <cell r="D131" t="str">
            <v>caùi</v>
          </cell>
          <cell r="E131">
            <v>650000</v>
          </cell>
          <cell r="F131">
            <v>5519</v>
          </cell>
          <cell r="G131">
            <v>27848</v>
          </cell>
          <cell r="H131">
            <v>61375</v>
          </cell>
          <cell r="I131">
            <v>0</v>
          </cell>
          <cell r="J131">
            <v>89223</v>
          </cell>
        </row>
        <row r="132">
          <cell r="B132" t="str">
            <v>02.8404</v>
          </cell>
          <cell r="C132" t="str">
            <v>Laép ñaët KÑT, aptomat &lt;=1000A</v>
          </cell>
          <cell r="D132" t="str">
            <v>caùi</v>
          </cell>
          <cell r="E132">
            <v>350000</v>
          </cell>
          <cell r="F132">
            <v>4415</v>
          </cell>
          <cell r="G132">
            <v>35622</v>
          </cell>
          <cell r="H132">
            <v>76719</v>
          </cell>
          <cell r="I132">
            <v>0</v>
          </cell>
          <cell r="J132">
            <v>112341</v>
          </cell>
        </row>
        <row r="133">
          <cell r="B133" t="str">
            <v>02.8504</v>
          </cell>
          <cell r="C133" t="str">
            <v xml:space="preserve">Laép HT tuï buø treân daøn </v>
          </cell>
          <cell r="D133" t="str">
            <v>1x100kvar</v>
          </cell>
          <cell r="E133">
            <v>750000</v>
          </cell>
          <cell r="F133">
            <v>0</v>
          </cell>
          <cell r="G133">
            <v>9292</v>
          </cell>
          <cell r="H133">
            <v>59538</v>
          </cell>
          <cell r="I133">
            <v>58798</v>
          </cell>
          <cell r="J133">
            <v>127628</v>
          </cell>
        </row>
        <row r="134">
          <cell r="B134" t="str">
            <v>02.8504</v>
          </cell>
          <cell r="C134" t="str">
            <v xml:space="preserve">Laép HT tuï buø treân daøn </v>
          </cell>
          <cell r="D134" t="str">
            <v>2x100kvar</v>
          </cell>
          <cell r="E134">
            <v>70000</v>
          </cell>
          <cell r="F134">
            <v>5187</v>
          </cell>
          <cell r="G134">
            <v>9292</v>
          </cell>
          <cell r="H134">
            <v>59538</v>
          </cell>
          <cell r="I134">
            <v>58798</v>
          </cell>
          <cell r="J134">
            <v>127628</v>
          </cell>
        </row>
        <row r="135">
          <cell r="C135" t="str">
            <v xml:space="preserve">Laép ñaët caùp treân giaù ñôõ ñaët ôû töôøng trong haàm caùp </v>
          </cell>
          <cell r="D135" t="str">
            <v>Dao caùch ly thao taùc baèng cô khí, ñieän aùp 220KV 3 pha</v>
          </cell>
          <cell r="E135" t="str">
            <v>boä</v>
          </cell>
          <cell r="F135">
            <v>7588.9000000000005</v>
          </cell>
          <cell r="G135">
            <v>146393.5</v>
          </cell>
          <cell r="H135">
            <v>68707.100000000006</v>
          </cell>
        </row>
        <row r="136">
          <cell r="B136" t="str">
            <v>03.1101</v>
          </cell>
          <cell r="C136" t="str">
            <v>Laép ñaët caùp ngaàm, caùp &lt;=1kg/m</v>
          </cell>
          <cell r="D136" t="str">
            <v>m</v>
          </cell>
          <cell r="E136" t="str">
            <v>boä</v>
          </cell>
          <cell r="F136">
            <v>401.5</v>
          </cell>
          <cell r="G136">
            <v>372.5</v>
          </cell>
          <cell r="H136">
            <v>273.12</v>
          </cell>
          <cell r="I136">
            <v>1301.8</v>
          </cell>
          <cell r="J136">
            <v>1047.1199999999999</v>
          </cell>
        </row>
        <row r="137">
          <cell r="B137" t="str">
            <v>03.1201</v>
          </cell>
          <cell r="C137" t="str">
            <v>Laép ñaët caùp &lt;=1kg/m</v>
          </cell>
          <cell r="D137" t="str">
            <v>m</v>
          </cell>
          <cell r="E137" t="str">
            <v>boä</v>
          </cell>
          <cell r="F137">
            <v>4856.5</v>
          </cell>
          <cell r="G137">
            <v>492.5</v>
          </cell>
          <cell r="H137">
            <v>380.53</v>
          </cell>
          <cell r="I137">
            <v>0</v>
          </cell>
          <cell r="J137">
            <v>873.03</v>
          </cell>
        </row>
        <row r="138">
          <cell r="B138" t="str">
            <v>03.1202</v>
          </cell>
          <cell r="C138" t="str">
            <v>Laép ñaët caùp &lt;=2kg/m</v>
          </cell>
          <cell r="D138" t="str">
            <v>m</v>
          </cell>
          <cell r="E138">
            <v>0</v>
          </cell>
          <cell r="F138">
            <v>0</v>
          </cell>
          <cell r="G138">
            <v>492.5</v>
          </cell>
          <cell r="H138">
            <v>421.95</v>
          </cell>
          <cell r="I138">
            <v>0</v>
          </cell>
          <cell r="J138">
            <v>914.45</v>
          </cell>
        </row>
        <row r="139">
          <cell r="B139" t="str">
            <v>03.1203</v>
          </cell>
          <cell r="C139" t="str">
            <v>Laép ñaët caùp &lt;=3kg/m</v>
          </cell>
          <cell r="D139" t="str">
            <v>m</v>
          </cell>
          <cell r="E139" t="str">
            <v>boä</v>
          </cell>
          <cell r="F139">
            <v>9917.5999999999985</v>
          </cell>
          <cell r="G139">
            <v>492.5</v>
          </cell>
          <cell r="H139">
            <v>549.30999999999995</v>
          </cell>
          <cell r="I139">
            <v>0</v>
          </cell>
          <cell r="J139">
            <v>1041.81</v>
          </cell>
        </row>
        <row r="140">
          <cell r="B140" t="str">
            <v>03.1204</v>
          </cell>
          <cell r="C140" t="str">
            <v>Laép ñaët caùp &lt;=4,5kg/m</v>
          </cell>
          <cell r="D140" t="str">
            <v>m</v>
          </cell>
          <cell r="E140" t="str">
            <v>boä</v>
          </cell>
          <cell r="F140">
            <v>7933.8499999999995</v>
          </cell>
          <cell r="G140">
            <v>566.1</v>
          </cell>
          <cell r="H140">
            <v>718.09</v>
          </cell>
          <cell r="I140">
            <v>0</v>
          </cell>
          <cell r="J140">
            <v>1284.19</v>
          </cell>
        </row>
        <row r="141">
          <cell r="B141" t="str">
            <v>03.1205</v>
          </cell>
          <cell r="C141" t="str">
            <v>Laép ñaët caùp &lt;=6kg/m</v>
          </cell>
          <cell r="D141" t="str">
            <v>m</v>
          </cell>
          <cell r="E141" t="str">
            <v>boä</v>
          </cell>
          <cell r="F141">
            <v>6346.8499999999995</v>
          </cell>
          <cell r="G141">
            <v>596.1</v>
          </cell>
          <cell r="H141">
            <v>843.91</v>
          </cell>
          <cell r="I141">
            <v>0</v>
          </cell>
          <cell r="J141">
            <v>1440.01</v>
          </cell>
        </row>
        <row r="142">
          <cell r="B142" t="str">
            <v>03.1206</v>
          </cell>
          <cell r="C142" t="str">
            <v>Laép ñaët caùp &lt;=7,5kg/m</v>
          </cell>
          <cell r="D142" t="str">
            <v>m</v>
          </cell>
          <cell r="E142" t="str">
            <v>boä</v>
          </cell>
          <cell r="F142">
            <v>5077.25</v>
          </cell>
          <cell r="G142">
            <v>669.7</v>
          </cell>
          <cell r="H142">
            <v>1055.6500000000001</v>
          </cell>
          <cell r="I142">
            <v>0</v>
          </cell>
          <cell r="J142">
            <v>1725.3500000000001</v>
          </cell>
        </row>
        <row r="143">
          <cell r="B143" t="str">
            <v>03.1207</v>
          </cell>
          <cell r="C143" t="str">
            <v>Laép ñaët caùp &lt;=9kg/m</v>
          </cell>
          <cell r="D143" t="str">
            <v>m</v>
          </cell>
          <cell r="E143">
            <v>0</v>
          </cell>
          <cell r="F143">
            <v>0</v>
          </cell>
          <cell r="G143">
            <v>669.7</v>
          </cell>
          <cell r="H143">
            <v>1308.83</v>
          </cell>
          <cell r="I143">
            <v>0</v>
          </cell>
          <cell r="J143">
            <v>1978.53</v>
          </cell>
        </row>
        <row r="144">
          <cell r="B144" t="str">
            <v>03.1102</v>
          </cell>
          <cell r="C144" t="str">
            <v>Laép ñaët caùp trong oáng baûo veä, caùp &lt;=2kg/m</v>
          </cell>
          <cell r="D144" t="str">
            <v>m</v>
          </cell>
          <cell r="E144" t="str">
            <v>boä</v>
          </cell>
          <cell r="F144">
            <v>401.5</v>
          </cell>
          <cell r="G144">
            <v>372.5</v>
          </cell>
          <cell r="H144">
            <v>317.62</v>
          </cell>
          <cell r="I144">
            <v>0</v>
          </cell>
          <cell r="J144">
            <v>1091.6199999999999</v>
          </cell>
        </row>
        <row r="145">
          <cell r="B145" t="str">
            <v>03.1103</v>
          </cell>
          <cell r="C145" t="str">
            <v>Laép ñaët caùp trong oáng baûo veä, caùp &lt;=3kg/m</v>
          </cell>
          <cell r="D145" t="str">
            <v>m</v>
          </cell>
          <cell r="E145" t="str">
            <v>boä</v>
          </cell>
          <cell r="F145">
            <v>401.5</v>
          </cell>
          <cell r="G145">
            <v>372.5</v>
          </cell>
          <cell r="H145">
            <v>421.95</v>
          </cell>
          <cell r="I145">
            <v>0</v>
          </cell>
          <cell r="J145">
            <v>1195.95</v>
          </cell>
        </row>
        <row r="146">
          <cell r="B146" t="str">
            <v>03.1104</v>
          </cell>
          <cell r="C146" t="str">
            <v>Laép ñaët caùp trong oáng baûo veä, caùp &lt;=4,5kg/m</v>
          </cell>
          <cell r="D146" t="str">
            <v>m</v>
          </cell>
          <cell r="E146" t="str">
            <v>boä</v>
          </cell>
          <cell r="F146">
            <v>480.1</v>
          </cell>
          <cell r="G146">
            <v>446.1</v>
          </cell>
          <cell r="H146">
            <v>549.30999999999995</v>
          </cell>
          <cell r="I146">
            <v>0</v>
          </cell>
          <cell r="J146">
            <v>1475.51</v>
          </cell>
        </row>
        <row r="147">
          <cell r="B147" t="str">
            <v>03.1105</v>
          </cell>
          <cell r="C147" t="str">
            <v>Laép ñaët caùp trong oáng baûo veä, caùp &lt;=6kg/m</v>
          </cell>
          <cell r="D147" t="str">
            <v>m</v>
          </cell>
          <cell r="E147" t="str">
            <v>boä</v>
          </cell>
          <cell r="F147">
            <v>480.1</v>
          </cell>
          <cell r="G147">
            <v>446.1</v>
          </cell>
          <cell r="H147">
            <v>696.61</v>
          </cell>
          <cell r="I147">
            <v>0</v>
          </cell>
          <cell r="J147">
            <v>1622.81</v>
          </cell>
        </row>
        <row r="148">
          <cell r="B148" t="str">
            <v>03.1401</v>
          </cell>
          <cell r="C148" t="str">
            <v>Laép ñaët caùp trong oáng baûo veä, caùp &lt;=1kg/m</v>
          </cell>
          <cell r="D148" t="str">
            <v>m</v>
          </cell>
          <cell r="E148">
            <v>454.6</v>
          </cell>
          <cell r="F148">
            <v>454.6</v>
          </cell>
          <cell r="G148">
            <v>428</v>
          </cell>
          <cell r="H148">
            <v>443.44</v>
          </cell>
          <cell r="I148">
            <v>0</v>
          </cell>
          <cell r="J148">
            <v>1326.04</v>
          </cell>
        </row>
        <row r="149">
          <cell r="B149" t="str">
            <v>03.1402</v>
          </cell>
          <cell r="C149" t="str">
            <v>Laép ñaët caùp trong oáng baûo veä, caùp &lt;=2kg/m</v>
          </cell>
          <cell r="D149" t="str">
            <v>m</v>
          </cell>
          <cell r="E149" t="str">
            <v>ph.ñoaïn</v>
          </cell>
          <cell r="F149">
            <v>454.6</v>
          </cell>
          <cell r="G149">
            <v>428</v>
          </cell>
          <cell r="H149">
            <v>506.35</v>
          </cell>
          <cell r="I149">
            <v>0</v>
          </cell>
          <cell r="J149">
            <v>1388.95</v>
          </cell>
        </row>
        <row r="150">
          <cell r="B150" t="str">
            <v>03.1403</v>
          </cell>
          <cell r="C150" t="str">
            <v>Laép ñaët caùp trong oáng baûo veä, caùp &lt;=3kg/m</v>
          </cell>
          <cell r="D150" t="str">
            <v>m</v>
          </cell>
          <cell r="E150" t="str">
            <v>ph.ñoaïn</v>
          </cell>
          <cell r="F150">
            <v>454.6</v>
          </cell>
          <cell r="G150">
            <v>428</v>
          </cell>
          <cell r="H150">
            <v>633.70000000000005</v>
          </cell>
          <cell r="I150">
            <v>0</v>
          </cell>
          <cell r="J150">
            <v>1516.3000000000002</v>
          </cell>
        </row>
        <row r="151">
          <cell r="B151" t="str">
            <v>03.1404</v>
          </cell>
          <cell r="C151" t="str">
            <v>Laép ñaët caùp trong oáng baûo veä, caùp &lt;=4,5kg/m</v>
          </cell>
          <cell r="D151" t="str">
            <v>m</v>
          </cell>
          <cell r="E151" t="str">
            <v>ph.ñoaïn</v>
          </cell>
          <cell r="F151">
            <v>534.4</v>
          </cell>
          <cell r="G151">
            <v>503.6</v>
          </cell>
          <cell r="H151">
            <v>843.91</v>
          </cell>
          <cell r="I151">
            <v>0</v>
          </cell>
          <cell r="J151">
            <v>1881.9099999999999</v>
          </cell>
        </row>
        <row r="152">
          <cell r="B152" t="str">
            <v>03.1405</v>
          </cell>
          <cell r="C152" t="str">
            <v>Laép ñaët caùp trong oáng baûo veä, caùp &lt;=6kg/m</v>
          </cell>
          <cell r="D152" t="str">
            <v>m</v>
          </cell>
          <cell r="E152" t="str">
            <v>ph.ñoaïn</v>
          </cell>
          <cell r="F152">
            <v>534.4</v>
          </cell>
          <cell r="G152">
            <v>503.6</v>
          </cell>
          <cell r="H152">
            <v>1075.5999999999999</v>
          </cell>
          <cell r="I152">
            <v>0</v>
          </cell>
          <cell r="J152">
            <v>2113.6</v>
          </cell>
        </row>
        <row r="153">
          <cell r="C153" t="str">
            <v>Laøm ñaàu caùp haï theá &lt;1000V, 3~5 ruoät; Neáu &lt;3 ruoät thì ñôn giaùx0,8</v>
          </cell>
          <cell r="D153" t="str">
            <v>Ño ñieän trôû tieáp xuùc cuûa moái noái rieâng</v>
          </cell>
          <cell r="E153" t="str">
            <v>m.noái</v>
          </cell>
          <cell r="F153">
            <v>0</v>
          </cell>
          <cell r="G153">
            <v>5545</v>
          </cell>
        </row>
        <row r="154">
          <cell r="B154" t="str">
            <v>03.2111</v>
          </cell>
          <cell r="C154" t="str">
            <v>Laøm ñaàu khoâ, &lt;=35mm2</v>
          </cell>
          <cell r="D154" t="str">
            <v>ñaàu</v>
          </cell>
          <cell r="E154">
            <v>0</v>
          </cell>
          <cell r="F154">
            <v>3234</v>
          </cell>
          <cell r="G154">
            <v>2604</v>
          </cell>
          <cell r="H154">
            <v>13362</v>
          </cell>
          <cell r="I154">
            <v>0</v>
          </cell>
          <cell r="J154">
            <v>19200</v>
          </cell>
        </row>
        <row r="155">
          <cell r="B155" t="str">
            <v>03.2112</v>
          </cell>
          <cell r="C155" t="str">
            <v>Laøm ñaàu khoâ, &lt;=70mm2</v>
          </cell>
          <cell r="D155" t="str">
            <v>ñaàu</v>
          </cell>
          <cell r="E155">
            <v>0</v>
          </cell>
          <cell r="F155">
            <v>3234</v>
          </cell>
          <cell r="G155">
            <v>2604</v>
          </cell>
          <cell r="H155">
            <v>15392</v>
          </cell>
          <cell r="I155">
            <v>0</v>
          </cell>
          <cell r="J155">
            <v>21230</v>
          </cell>
        </row>
        <row r="156">
          <cell r="B156" t="str">
            <v>03.2113</v>
          </cell>
          <cell r="C156" t="str">
            <v>Laøm ñaàu khoâ, &lt;=120mm2</v>
          </cell>
          <cell r="D156" t="str">
            <v>ñaàu</v>
          </cell>
          <cell r="E156" t="str">
            <v>Ph.töû</v>
          </cell>
          <cell r="F156">
            <v>3255</v>
          </cell>
          <cell r="G156">
            <v>2604</v>
          </cell>
          <cell r="H156">
            <v>17421</v>
          </cell>
          <cell r="I156">
            <v>0</v>
          </cell>
          <cell r="J156">
            <v>23280</v>
          </cell>
        </row>
        <row r="157">
          <cell r="B157" t="str">
            <v>03.2114</v>
          </cell>
          <cell r="C157" t="str">
            <v>Laøm ñaàu khoâ, &lt;=185mm2</v>
          </cell>
          <cell r="D157" t="str">
            <v>ñaàu</v>
          </cell>
          <cell r="E157" t="str">
            <v>caùi</v>
          </cell>
          <cell r="F157">
            <v>4305</v>
          </cell>
          <cell r="G157">
            <v>3465</v>
          </cell>
          <cell r="H157">
            <v>19282</v>
          </cell>
          <cell r="I157">
            <v>0</v>
          </cell>
          <cell r="J157">
            <v>27052</v>
          </cell>
        </row>
        <row r="158">
          <cell r="B158" t="str">
            <v>03.2115</v>
          </cell>
          <cell r="C158" t="str">
            <v>Laøm ñaàu khoâ, &lt;=240mm2</v>
          </cell>
          <cell r="D158" t="str">
            <v>ñaàu</v>
          </cell>
          <cell r="E158" t="str">
            <v>baùt</v>
          </cell>
          <cell r="F158">
            <v>4326</v>
          </cell>
          <cell r="G158">
            <v>3486</v>
          </cell>
          <cell r="H158">
            <v>21650</v>
          </cell>
          <cell r="I158">
            <v>0</v>
          </cell>
          <cell r="J158">
            <v>29462</v>
          </cell>
        </row>
        <row r="159">
          <cell r="B159" t="str">
            <v>03.2116</v>
          </cell>
          <cell r="C159" t="str">
            <v>Laøm ñaàu khoâ, &lt;=300mm2</v>
          </cell>
          <cell r="D159" t="str">
            <v>ñaàu</v>
          </cell>
          <cell r="E159" t="str">
            <v>baùt</v>
          </cell>
          <cell r="F159">
            <v>4326</v>
          </cell>
          <cell r="G159">
            <v>3486</v>
          </cell>
          <cell r="H159">
            <v>24356</v>
          </cell>
          <cell r="I159">
            <v>0</v>
          </cell>
          <cell r="J159">
            <v>32168</v>
          </cell>
        </row>
        <row r="160">
          <cell r="B160" t="str">
            <v>03.2117</v>
          </cell>
          <cell r="C160" t="str">
            <v>Laøm ñaàu khoâ, &lt;=400mm2</v>
          </cell>
          <cell r="D160" t="str">
            <v>ñaàu</v>
          </cell>
          <cell r="E160">
            <v>0</v>
          </cell>
          <cell r="F160">
            <v>5402</v>
          </cell>
          <cell r="G160">
            <v>4352</v>
          </cell>
          <cell r="H160">
            <v>29261</v>
          </cell>
          <cell r="I160">
            <v>0</v>
          </cell>
          <cell r="J160">
            <v>39015</v>
          </cell>
        </row>
        <row r="161">
          <cell r="C161" t="str">
            <v>Laøm ñaàu caùp löïc 22-35kV</v>
          </cell>
          <cell r="D161" t="str">
            <v>Caùch ñieän treo ñeå rôøi töøng baùt, soá löôïng &gt;100baùt</v>
          </cell>
          <cell r="E161" t="str">
            <v>baùt</v>
          </cell>
          <cell r="F161">
            <v>116</v>
          </cell>
          <cell r="G161">
            <v>610</v>
          </cell>
          <cell r="H161">
            <v>2821</v>
          </cell>
        </row>
        <row r="162">
          <cell r="B162" t="str">
            <v>03.2317a</v>
          </cell>
          <cell r="C162" t="str">
            <v>Laøm ñaàu caùp khoâ &lt;= 400 mm2</v>
          </cell>
          <cell r="D162" t="str">
            <v>ñaàu</v>
          </cell>
          <cell r="E162" t="str">
            <v>baùt</v>
          </cell>
          <cell r="F162">
            <v>81</v>
          </cell>
          <cell r="G162">
            <v>7208</v>
          </cell>
          <cell r="H162">
            <v>73407</v>
          </cell>
          <cell r="I162">
            <v>0</v>
          </cell>
          <cell r="J162">
            <v>80615</v>
          </cell>
        </row>
        <row r="163">
          <cell r="B163" t="str">
            <v>03.2316a</v>
          </cell>
          <cell r="C163" t="str">
            <v>Laøm ñaàu caùp khoâ &lt;= 300 mm2</v>
          </cell>
          <cell r="D163" t="str">
            <v>ñaàu</v>
          </cell>
          <cell r="E163">
            <v>0</v>
          </cell>
          <cell r="F163">
            <v>0</v>
          </cell>
          <cell r="G163">
            <v>6006</v>
          </cell>
          <cell r="H163">
            <v>61229</v>
          </cell>
          <cell r="I163">
            <v>0</v>
          </cell>
          <cell r="J163">
            <v>67235</v>
          </cell>
        </row>
        <row r="164">
          <cell r="B164" t="str">
            <v>03.2315a</v>
          </cell>
          <cell r="C164" t="str">
            <v>Laøm ñaàu caùp khoâ &lt;= 240 mm2</v>
          </cell>
          <cell r="D164" t="str">
            <v>ñaàu</v>
          </cell>
          <cell r="E164" t="str">
            <v>caùi</v>
          </cell>
          <cell r="F164">
            <v>4172</v>
          </cell>
          <cell r="G164">
            <v>6006</v>
          </cell>
          <cell r="H164">
            <v>47190</v>
          </cell>
          <cell r="I164">
            <v>0</v>
          </cell>
          <cell r="J164">
            <v>53196</v>
          </cell>
        </row>
        <row r="165">
          <cell r="B165" t="str">
            <v>03.2314a</v>
          </cell>
          <cell r="C165" t="str">
            <v>Laøm ñaàu caùp khoâ &lt;= 185 mm2</v>
          </cell>
          <cell r="D165" t="str">
            <v>ñaàu</v>
          </cell>
          <cell r="E165" t="str">
            <v>caùi</v>
          </cell>
          <cell r="F165">
            <v>3754</v>
          </cell>
          <cell r="G165">
            <v>5985</v>
          </cell>
          <cell r="H165">
            <v>42285</v>
          </cell>
          <cell r="I165">
            <v>0</v>
          </cell>
          <cell r="J165">
            <v>48270</v>
          </cell>
        </row>
        <row r="166">
          <cell r="B166" t="str">
            <v>03.2313a</v>
          </cell>
          <cell r="C166" t="str">
            <v>Laøm ñaàu caùp khoâ &lt;= 120 mm2</v>
          </cell>
          <cell r="D166" t="str">
            <v>ñaàu</v>
          </cell>
          <cell r="E166" t="str">
            <v>caùi</v>
          </cell>
          <cell r="F166">
            <v>3379</v>
          </cell>
          <cell r="G166">
            <v>5145</v>
          </cell>
          <cell r="H166">
            <v>38395</v>
          </cell>
          <cell r="I166">
            <v>0</v>
          </cell>
          <cell r="J166">
            <v>43540</v>
          </cell>
        </row>
        <row r="167">
          <cell r="C167" t="str">
            <v>Laøm ñaàu caùp kieåm tra</v>
          </cell>
          <cell r="D167" t="str">
            <v>Caùch ñieän xuyeân ñieän aùp &lt;=35kV</v>
          </cell>
          <cell r="E167" t="str">
            <v>caùi</v>
          </cell>
          <cell r="F167">
            <v>2086</v>
          </cell>
          <cell r="G167">
            <v>28392</v>
          </cell>
          <cell r="H167">
            <v>42325</v>
          </cell>
        </row>
        <row r="168">
          <cell r="B168" t="str">
            <v>03.2501</v>
          </cell>
          <cell r="C168" t="str">
            <v>Laøm ñaàu caùp kieåm tra soá ruoät &lt;=6</v>
          </cell>
          <cell r="D168" t="str">
            <v>ñaàu</v>
          </cell>
          <cell r="E168" t="str">
            <v>caùi</v>
          </cell>
          <cell r="F168">
            <v>2693</v>
          </cell>
          <cell r="G168">
            <v>2420</v>
          </cell>
          <cell r="H168">
            <v>12754</v>
          </cell>
          <cell r="I168">
            <v>0</v>
          </cell>
          <cell r="J168">
            <v>17867</v>
          </cell>
        </row>
        <row r="169">
          <cell r="B169" t="str">
            <v>03.2502</v>
          </cell>
          <cell r="C169" t="str">
            <v>Laøm ñaàu caùp kieåm tra soá ruoät &lt;=14</v>
          </cell>
          <cell r="D169" t="str">
            <v>ñaàu</v>
          </cell>
          <cell r="E169" t="str">
            <v>duï</v>
          </cell>
          <cell r="F169">
            <v>3465</v>
          </cell>
          <cell r="G169">
            <v>3150</v>
          </cell>
          <cell r="H169">
            <v>18299</v>
          </cell>
          <cell r="I169">
            <v>0</v>
          </cell>
          <cell r="J169">
            <v>24914</v>
          </cell>
        </row>
        <row r="170">
          <cell r="B170" t="str">
            <v>03.2503</v>
          </cell>
          <cell r="C170" t="str">
            <v>Laøm ñaàu caùp kieåm tra soá ruoät &lt;=19</v>
          </cell>
          <cell r="D170" t="str">
            <v>ñaàu</v>
          </cell>
          <cell r="E170" t="str">
            <v>tuï</v>
          </cell>
          <cell r="F170">
            <v>3848</v>
          </cell>
          <cell r="G170">
            <v>3533</v>
          </cell>
          <cell r="H170">
            <v>23844</v>
          </cell>
          <cell r="I170">
            <v>0</v>
          </cell>
          <cell r="J170">
            <v>31225</v>
          </cell>
        </row>
        <row r="171">
          <cell r="B171" t="str">
            <v>03.2504</v>
          </cell>
          <cell r="C171" t="str">
            <v>Laøm ñaàu caùp kieåm tra soá ruoät &lt;=27</v>
          </cell>
          <cell r="D171" t="str">
            <v>ñaàu</v>
          </cell>
          <cell r="E171" t="str">
            <v>tuï</v>
          </cell>
          <cell r="F171">
            <v>4725</v>
          </cell>
          <cell r="G171">
            <v>4347</v>
          </cell>
          <cell r="H171">
            <v>26432</v>
          </cell>
          <cell r="I171">
            <v>0</v>
          </cell>
          <cell r="J171">
            <v>35504</v>
          </cell>
        </row>
        <row r="172">
          <cell r="B172" t="str">
            <v>03.2505</v>
          </cell>
          <cell r="C172" t="str">
            <v>Laøm ñaàu caùp kieåm tra soá ruoät &lt;=36</v>
          </cell>
          <cell r="D172" t="str">
            <v>ñaàu</v>
          </cell>
          <cell r="E172" t="str">
            <v>tuï</v>
          </cell>
          <cell r="F172">
            <v>5880</v>
          </cell>
          <cell r="G172">
            <v>5460</v>
          </cell>
          <cell r="H172">
            <v>35674</v>
          </cell>
          <cell r="I172">
            <v>0</v>
          </cell>
          <cell r="J172">
            <v>47014</v>
          </cell>
        </row>
        <row r="173">
          <cell r="C173" t="str">
            <v>Ñaøo, ñaép ñaát raõnh tieáp ñòa (Ñôn giaù 66)</v>
          </cell>
          <cell r="D173" t="str">
            <v>Caùp löïc 1 ruoät</v>
          </cell>
        </row>
        <row r="174">
          <cell r="B174" t="str">
            <v>03.3101</v>
          </cell>
          <cell r="C174" t="str">
            <v>Ñaøo ñaát caáp I</v>
          </cell>
          <cell r="D174" t="str">
            <v>m3</v>
          </cell>
          <cell r="E174" t="str">
            <v>sôïi</v>
          </cell>
          <cell r="F174">
            <v>4710</v>
          </cell>
          <cell r="G174">
            <v>9860</v>
          </cell>
          <cell r="H174">
            <v>70857</v>
          </cell>
          <cell r="I174">
            <v>0</v>
          </cell>
          <cell r="J174">
            <v>9860</v>
          </cell>
        </row>
        <row r="175">
          <cell r="B175" t="str">
            <v>03.3102</v>
          </cell>
          <cell r="C175" t="str">
            <v>Ñaøo ñaát caáp II</v>
          </cell>
          <cell r="D175" t="str">
            <v>m3</v>
          </cell>
          <cell r="E175" t="str">
            <v>sôïi</v>
          </cell>
          <cell r="F175">
            <v>3768</v>
          </cell>
          <cell r="G175">
            <v>14716</v>
          </cell>
          <cell r="H175">
            <v>56686</v>
          </cell>
          <cell r="I175">
            <v>0</v>
          </cell>
          <cell r="J175">
            <v>14716</v>
          </cell>
        </row>
        <row r="176">
          <cell r="B176" t="str">
            <v>03.3201</v>
          </cell>
          <cell r="C176" t="str">
            <v>Ñaép ñaát caáp I</v>
          </cell>
          <cell r="D176" t="str">
            <v>m3</v>
          </cell>
          <cell r="E176" t="str">
            <v>sôïi</v>
          </cell>
          <cell r="F176">
            <v>3014</v>
          </cell>
          <cell r="G176">
            <v>7505</v>
          </cell>
          <cell r="H176">
            <v>45349</v>
          </cell>
          <cell r="I176">
            <v>0</v>
          </cell>
          <cell r="J176">
            <v>7505</v>
          </cell>
        </row>
        <row r="177">
          <cell r="B177" t="str">
            <v>03.3202</v>
          </cell>
          <cell r="C177" t="str">
            <v>Ñaép ñaát caáp II</v>
          </cell>
          <cell r="D177" t="str">
            <v>m3</v>
          </cell>
          <cell r="E177" t="str">
            <v>sôïi</v>
          </cell>
          <cell r="F177">
            <v>410</v>
          </cell>
          <cell r="G177">
            <v>8682</v>
          </cell>
          <cell r="H177">
            <v>2247</v>
          </cell>
          <cell r="I177">
            <v>0</v>
          </cell>
          <cell r="J177">
            <v>8682</v>
          </cell>
        </row>
        <row r="178">
          <cell r="C178" t="str">
            <v>Laép hoäp noái caùp kieåm tra</v>
          </cell>
          <cell r="D178" t="str">
            <v>Caùp löïc &gt;2 ruoät - ÑG x 1,5</v>
          </cell>
        </row>
        <row r="179">
          <cell r="B179" t="str">
            <v>03.3501</v>
          </cell>
          <cell r="C179" t="str">
            <v>Soá ruoät &lt;= 3</v>
          </cell>
          <cell r="D179" t="str">
            <v>hoäp</v>
          </cell>
          <cell r="E179" t="str">
            <v>sôïi</v>
          </cell>
          <cell r="F179">
            <v>7065</v>
          </cell>
          <cell r="G179">
            <v>83044.5</v>
          </cell>
          <cell r="H179">
            <v>11460</v>
          </cell>
          <cell r="I179">
            <v>0</v>
          </cell>
          <cell r="J179">
            <v>11460</v>
          </cell>
        </row>
        <row r="180">
          <cell r="B180" t="str">
            <v>03.3502</v>
          </cell>
          <cell r="C180" t="str">
            <v>Soá ruoät &lt;= 6</v>
          </cell>
          <cell r="D180" t="str">
            <v>hoäp</v>
          </cell>
          <cell r="E180" t="str">
            <v>sôïi</v>
          </cell>
          <cell r="F180">
            <v>5652</v>
          </cell>
          <cell r="G180">
            <v>66436.5</v>
          </cell>
          <cell r="H180">
            <v>16451</v>
          </cell>
          <cell r="I180">
            <v>0</v>
          </cell>
          <cell r="J180">
            <v>16451</v>
          </cell>
        </row>
        <row r="181">
          <cell r="B181" t="str">
            <v>03.3503</v>
          </cell>
          <cell r="C181" t="str">
            <v>Soá ruoät &lt;= 14</v>
          </cell>
          <cell r="D181" t="str">
            <v>hoäp</v>
          </cell>
          <cell r="E181" t="str">
            <v>sôïi</v>
          </cell>
          <cell r="F181">
            <v>4521</v>
          </cell>
          <cell r="G181">
            <v>30892.5</v>
          </cell>
          <cell r="H181">
            <v>23660</v>
          </cell>
          <cell r="I181">
            <v>0</v>
          </cell>
          <cell r="J181">
            <v>23660</v>
          </cell>
        </row>
        <row r="182">
          <cell r="B182" t="str">
            <v>03.3504</v>
          </cell>
          <cell r="C182" t="str">
            <v>Soá ruoät &lt;= 19</v>
          </cell>
          <cell r="D182" t="str">
            <v>hoäp</v>
          </cell>
          <cell r="E182" t="str">
            <v>sôïi</v>
          </cell>
          <cell r="F182">
            <v>615</v>
          </cell>
          <cell r="G182">
            <v>15447</v>
          </cell>
          <cell r="H182">
            <v>30684</v>
          </cell>
          <cell r="I182">
            <v>0</v>
          </cell>
          <cell r="J182">
            <v>30684</v>
          </cell>
        </row>
        <row r="183">
          <cell r="B183" t="str">
            <v>03.3505</v>
          </cell>
          <cell r="C183" t="str">
            <v>Soá ruoät &lt;= 27</v>
          </cell>
          <cell r="D183" t="str">
            <v>hoäp</v>
          </cell>
          <cell r="E183">
            <v>0</v>
          </cell>
          <cell r="F183">
            <v>0</v>
          </cell>
          <cell r="G183">
            <v>0</v>
          </cell>
          <cell r="H183">
            <v>34011</v>
          </cell>
          <cell r="I183">
            <v>0</v>
          </cell>
          <cell r="J183">
            <v>34011</v>
          </cell>
        </row>
        <row r="184">
          <cell r="B184" t="str">
            <v>03.3506</v>
          </cell>
          <cell r="C184" t="str">
            <v>Soá ruoät &lt;= 36</v>
          </cell>
          <cell r="D184" t="str">
            <v>hoäp</v>
          </cell>
          <cell r="E184" t="str">
            <v>sôïi</v>
          </cell>
          <cell r="F184">
            <v>4710</v>
          </cell>
          <cell r="G184">
            <v>66435.599999999991</v>
          </cell>
          <cell r="H184">
            <v>46025</v>
          </cell>
          <cell r="I184">
            <v>0</v>
          </cell>
          <cell r="J184">
            <v>46025</v>
          </cell>
        </row>
        <row r="185">
          <cell r="C185" t="str">
            <v>RAÕI DAÂY LAÁY ÑOÄ VOÕNG</v>
          </cell>
          <cell r="D185" t="str">
            <v>Caùp löïc ñieän aùp 66-110kV 1 ruoät - ñaàu kia bò khuaát</v>
          </cell>
          <cell r="E185" t="str">
            <v>sôïi</v>
          </cell>
          <cell r="F185">
            <v>3768</v>
          </cell>
          <cell r="G185">
            <v>53149.2</v>
          </cell>
          <cell r="H185">
            <v>56686</v>
          </cell>
        </row>
        <row r="186">
          <cell r="B186" t="str">
            <v>04.1101</v>
          </cell>
          <cell r="C186" t="str">
            <v>Keùo daây AC tieát dieän &lt;=35mm2</v>
          </cell>
          <cell r="D186" t="str">
            <v>m</v>
          </cell>
          <cell r="E186" t="str">
            <v>sôïi</v>
          </cell>
          <cell r="F186">
            <v>2.9</v>
          </cell>
          <cell r="G186">
            <v>3.03</v>
          </cell>
          <cell r="H186">
            <v>199.47</v>
          </cell>
          <cell r="I186">
            <v>0</v>
          </cell>
          <cell r="J186">
            <v>205.4</v>
          </cell>
        </row>
        <row r="187">
          <cell r="B187" t="str">
            <v>04.1102</v>
          </cell>
          <cell r="C187" t="str">
            <v>Keùo daây AC tieát dieän &lt;=50mm2</v>
          </cell>
          <cell r="D187" t="str">
            <v>m</v>
          </cell>
          <cell r="E187" t="str">
            <v>sôïi</v>
          </cell>
          <cell r="F187">
            <v>2.9</v>
          </cell>
          <cell r="G187">
            <v>3.03</v>
          </cell>
          <cell r="H187">
            <v>260.83999999999997</v>
          </cell>
          <cell r="I187">
            <v>0</v>
          </cell>
          <cell r="J187">
            <v>266.77</v>
          </cell>
        </row>
        <row r="188">
          <cell r="B188" t="str">
            <v>04.1103</v>
          </cell>
          <cell r="C188" t="str">
            <v>Keùo daây AC tieát dieän &lt;=70mm2</v>
          </cell>
          <cell r="D188" t="str">
            <v>m</v>
          </cell>
          <cell r="E188">
            <v>0</v>
          </cell>
          <cell r="F188">
            <v>3.21</v>
          </cell>
          <cell r="G188">
            <v>3.38</v>
          </cell>
          <cell r="H188">
            <v>352.91</v>
          </cell>
          <cell r="I188">
            <v>0</v>
          </cell>
          <cell r="J188">
            <v>359.5</v>
          </cell>
        </row>
        <row r="189">
          <cell r="B189" t="str">
            <v>04.1104</v>
          </cell>
          <cell r="C189" t="str">
            <v>Keùo daây AC tieát dieän &lt;=95mm2</v>
          </cell>
          <cell r="D189" t="str">
            <v>m</v>
          </cell>
          <cell r="E189" t="str">
            <v>sôïi</v>
          </cell>
          <cell r="F189">
            <v>3.51</v>
          </cell>
          <cell r="G189">
            <v>3.73</v>
          </cell>
          <cell r="H189">
            <v>491</v>
          </cell>
          <cell r="I189">
            <v>0</v>
          </cell>
          <cell r="J189">
            <v>498.24</v>
          </cell>
        </row>
        <row r="190">
          <cell r="B190" t="str">
            <v>04.1105</v>
          </cell>
          <cell r="C190" t="str">
            <v>Keùo daây AC tieát dieän &lt;=120mm2</v>
          </cell>
          <cell r="D190" t="str">
            <v>m</v>
          </cell>
          <cell r="E190" t="str">
            <v>sôïi</v>
          </cell>
          <cell r="F190">
            <v>3.82</v>
          </cell>
          <cell r="G190">
            <v>4.07</v>
          </cell>
          <cell r="H190">
            <v>552.38</v>
          </cell>
          <cell r="I190">
            <v>0</v>
          </cell>
          <cell r="J190">
            <v>560.27</v>
          </cell>
        </row>
        <row r="191">
          <cell r="B191" t="str">
            <v>04.1106</v>
          </cell>
          <cell r="C191" t="str">
            <v>Keùo daây AC tieát dieän &lt;=150mm2</v>
          </cell>
          <cell r="D191" t="str">
            <v>m</v>
          </cell>
          <cell r="E191" t="str">
            <v>sôïi</v>
          </cell>
          <cell r="F191">
            <v>4.21</v>
          </cell>
          <cell r="G191">
            <v>4.47</v>
          </cell>
          <cell r="H191">
            <v>659.78</v>
          </cell>
          <cell r="I191">
            <v>0</v>
          </cell>
          <cell r="J191">
            <v>668.45999999999992</v>
          </cell>
        </row>
        <row r="192">
          <cell r="B192" t="str">
            <v>04.1201</v>
          </cell>
          <cell r="C192" t="str">
            <v>Keùo daây AC tieát dieän &lt;=185mm2</v>
          </cell>
          <cell r="D192" t="str">
            <v>m</v>
          </cell>
          <cell r="E192" t="str">
            <v>sôïi</v>
          </cell>
          <cell r="F192">
            <v>4.21</v>
          </cell>
          <cell r="G192">
            <v>4.47</v>
          </cell>
          <cell r="H192">
            <v>782.53</v>
          </cell>
          <cell r="I192">
            <v>0</v>
          </cell>
          <cell r="J192">
            <v>791.20999999999992</v>
          </cell>
        </row>
        <row r="193">
          <cell r="B193" t="str">
            <v>04.1202</v>
          </cell>
          <cell r="C193" t="str">
            <v>Keùo daây AC tieát dieän &lt;=240mm2</v>
          </cell>
          <cell r="D193" t="str">
            <v>m</v>
          </cell>
          <cell r="E193">
            <v>0</v>
          </cell>
          <cell r="F193">
            <v>4.21</v>
          </cell>
          <cell r="G193">
            <v>4.47</v>
          </cell>
          <cell r="H193">
            <v>902.22</v>
          </cell>
          <cell r="I193">
            <v>0</v>
          </cell>
          <cell r="J193">
            <v>910.9</v>
          </cell>
        </row>
        <row r="194">
          <cell r="B194" t="str">
            <v>04.1203</v>
          </cell>
          <cell r="C194" t="str">
            <v>Keùo daây AC tieát dieän &lt;=300mm2</v>
          </cell>
          <cell r="D194" t="str">
            <v>m</v>
          </cell>
          <cell r="E194">
            <v>0</v>
          </cell>
          <cell r="F194">
            <v>6.01</v>
          </cell>
          <cell r="G194">
            <v>6.36</v>
          </cell>
          <cell r="H194">
            <v>1150.79</v>
          </cell>
          <cell r="I194">
            <v>0</v>
          </cell>
          <cell r="J194">
            <v>1163.1599999999999</v>
          </cell>
        </row>
        <row r="195">
          <cell r="B195" t="str">
            <v>04.1204</v>
          </cell>
          <cell r="C195" t="str">
            <v>Keùo daây AC tieát dieän &lt;=400mm2</v>
          </cell>
          <cell r="D195" t="str">
            <v>m</v>
          </cell>
          <cell r="E195" t="str">
            <v>caùi</v>
          </cell>
          <cell r="F195">
            <v>6.01</v>
          </cell>
          <cell r="G195">
            <v>6.36</v>
          </cell>
          <cell r="H195">
            <v>1519.04</v>
          </cell>
          <cell r="I195">
            <v>0</v>
          </cell>
          <cell r="J195">
            <v>1531.4099999999999</v>
          </cell>
        </row>
        <row r="196">
          <cell r="B196" t="str">
            <v>04.1205</v>
          </cell>
          <cell r="C196" t="str">
            <v>Keùo daây AC tieát dieän 500mm2</v>
          </cell>
          <cell r="D196" t="str">
            <v>m</v>
          </cell>
          <cell r="E196" t="str">
            <v>caùi</v>
          </cell>
          <cell r="F196">
            <v>6.01</v>
          </cell>
          <cell r="G196">
            <v>6.36</v>
          </cell>
          <cell r="H196">
            <v>1779.88</v>
          </cell>
          <cell r="I196">
            <v>0</v>
          </cell>
          <cell r="J196">
            <v>1786.24</v>
          </cell>
        </row>
        <row r="197">
          <cell r="B197" t="str">
            <v>04.1206</v>
          </cell>
          <cell r="C197" t="str">
            <v>Keùo daây AC tieát dieän &gt;= 800mm2</v>
          </cell>
          <cell r="D197" t="str">
            <v>m</v>
          </cell>
          <cell r="E197" t="str">
            <v>caùi</v>
          </cell>
          <cell r="F197">
            <v>6.01</v>
          </cell>
          <cell r="G197">
            <v>6.36</v>
          </cell>
          <cell r="H197">
            <v>1933.32</v>
          </cell>
          <cell r="I197">
            <v>0</v>
          </cell>
          <cell r="J197">
            <v>1945.6899999999998</v>
          </cell>
        </row>
        <row r="198">
          <cell r="C198" t="str">
            <v>Aùp duïng cho daây ñoàng NCx1,3</v>
          </cell>
          <cell r="D198" t="str">
            <v>Aptoâmat vaø khôûi ñoäng töø 3 pha, doøng ñieän 200A-&lt;500A</v>
          </cell>
          <cell r="E198" t="str">
            <v>caùi</v>
          </cell>
          <cell r="F198">
            <v>1959</v>
          </cell>
          <cell r="G198">
            <v>23104</v>
          </cell>
          <cell r="H198">
            <v>20119</v>
          </cell>
        </row>
        <row r="199">
          <cell r="C199" t="str">
            <v>EÙP ÑAÀU COUSSE Ñoàng CAÙC LOAÏI</v>
          </cell>
          <cell r="D199" t="str">
            <v>Aptoâmaùt vaø khôûi ñoäng töø&lt;200A 3 pha</v>
          </cell>
        </row>
        <row r="200">
          <cell r="B200" t="str">
            <v>03.4001</v>
          </cell>
          <cell r="C200" t="str">
            <v>Eùp ñaàu coát ñoàng &lt;=25mm2</v>
          </cell>
          <cell r="D200" t="str">
            <v>caùi</v>
          </cell>
          <cell r="E200" t="str">
            <v>caùi</v>
          </cell>
          <cell r="F200">
            <v>12918.7</v>
          </cell>
          <cell r="G200">
            <v>20331</v>
          </cell>
          <cell r="H200">
            <v>338.3</v>
          </cell>
          <cell r="I200">
            <v>1301.8</v>
          </cell>
          <cell r="J200">
            <v>14558.8</v>
          </cell>
        </row>
        <row r="201">
          <cell r="B201" t="str">
            <v>03.4002</v>
          </cell>
          <cell r="C201" t="str">
            <v>Eùp ñaàu coát ñoàng &lt;=50mm2</v>
          </cell>
          <cell r="D201" t="str">
            <v>caùi</v>
          </cell>
          <cell r="E201" t="str">
            <v>caùi</v>
          </cell>
          <cell r="F201">
            <v>12918.7</v>
          </cell>
          <cell r="G201">
            <v>14232</v>
          </cell>
          <cell r="H201">
            <v>592</v>
          </cell>
          <cell r="I201">
            <v>1301.8</v>
          </cell>
          <cell r="J201">
            <v>14812.5</v>
          </cell>
        </row>
        <row r="202">
          <cell r="B202" t="str">
            <v>03.4003</v>
          </cell>
          <cell r="C202" t="str">
            <v>Eùp ñaàu coát ñoàng &lt;=70mm2</v>
          </cell>
          <cell r="D202" t="str">
            <v>caùi</v>
          </cell>
          <cell r="E202" t="str">
            <v>caùi</v>
          </cell>
          <cell r="F202">
            <v>13361.7</v>
          </cell>
          <cell r="G202">
            <v>9962</v>
          </cell>
          <cell r="H202">
            <v>930.3</v>
          </cell>
          <cell r="I202">
            <v>1562.1</v>
          </cell>
          <cell r="J202">
            <v>15854.1</v>
          </cell>
        </row>
        <row r="203">
          <cell r="B203" t="str">
            <v>03.4004</v>
          </cell>
          <cell r="C203" t="str">
            <v>Eùp ñaàu coát ñoàng &lt;=95mm2</v>
          </cell>
          <cell r="D203" t="str">
            <v>caùi</v>
          </cell>
          <cell r="E203" t="str">
            <v>caùi</v>
          </cell>
          <cell r="F203">
            <v>19604.7</v>
          </cell>
          <cell r="G203">
            <v>6974</v>
          </cell>
          <cell r="H203">
            <v>1184</v>
          </cell>
          <cell r="I203">
            <v>1562.1</v>
          </cell>
          <cell r="J203">
            <v>22350.799999999999</v>
          </cell>
        </row>
        <row r="204">
          <cell r="B204" t="str">
            <v>03.4005</v>
          </cell>
          <cell r="C204" t="str">
            <v>Eùp ñaàu coát ñoàng &lt;=120mm2</v>
          </cell>
          <cell r="D204" t="str">
            <v>caùi</v>
          </cell>
          <cell r="E204">
            <v>0</v>
          </cell>
          <cell r="F204">
            <v>30936.9</v>
          </cell>
          <cell r="G204">
            <v>0</v>
          </cell>
          <cell r="H204">
            <v>1522.3</v>
          </cell>
          <cell r="I204">
            <v>1822.5</v>
          </cell>
          <cell r="J204">
            <v>34281.699999999997</v>
          </cell>
        </row>
        <row r="205">
          <cell r="B205" t="str">
            <v>03.4006</v>
          </cell>
          <cell r="C205" t="str">
            <v>Eùp ñaàu coát ñoàng &lt;=150mm2</v>
          </cell>
          <cell r="D205" t="str">
            <v>caùi</v>
          </cell>
          <cell r="E205" t="str">
            <v>caùi</v>
          </cell>
          <cell r="F205">
            <v>39096.1</v>
          </cell>
          <cell r="G205">
            <v>10165.5</v>
          </cell>
          <cell r="H205">
            <v>1860.5</v>
          </cell>
          <cell r="I205">
            <v>2082.8000000000002</v>
          </cell>
          <cell r="J205">
            <v>43039.4</v>
          </cell>
        </row>
        <row r="206">
          <cell r="B206" t="str">
            <v>03.4007</v>
          </cell>
          <cell r="C206" t="str">
            <v>Eùp ñaàu coát ñoàng &lt;=185mm2</v>
          </cell>
          <cell r="D206" t="str">
            <v>caùi</v>
          </cell>
          <cell r="E206" t="str">
            <v>caùi</v>
          </cell>
          <cell r="F206">
            <v>55647.3</v>
          </cell>
          <cell r="G206">
            <v>7116</v>
          </cell>
          <cell r="H206">
            <v>2232.6</v>
          </cell>
          <cell r="I206">
            <v>2343.1999999999998</v>
          </cell>
          <cell r="J206">
            <v>60223.1</v>
          </cell>
        </row>
        <row r="207">
          <cell r="B207" t="str">
            <v>03.4008</v>
          </cell>
          <cell r="C207" t="str">
            <v>Eùp ñaàu coát ñoàng &lt;=240mm2</v>
          </cell>
          <cell r="D207" t="str">
            <v>caùi</v>
          </cell>
          <cell r="E207" t="str">
            <v>caùi</v>
          </cell>
          <cell r="F207">
            <v>83405</v>
          </cell>
          <cell r="G207">
            <v>4981</v>
          </cell>
          <cell r="H207">
            <v>2790.8</v>
          </cell>
          <cell r="I207">
            <v>2603.5</v>
          </cell>
          <cell r="J207">
            <v>88799.3</v>
          </cell>
        </row>
        <row r="208">
          <cell r="B208" t="str">
            <v>03.4009</v>
          </cell>
          <cell r="C208" t="str">
            <v>Eùp ñaàu coát ñoàng &lt;=300mm2</v>
          </cell>
          <cell r="D208" t="str">
            <v>caùi</v>
          </cell>
          <cell r="E208" t="str">
            <v>caùi</v>
          </cell>
          <cell r="F208">
            <v>126240.7</v>
          </cell>
          <cell r="G208">
            <v>3487</v>
          </cell>
          <cell r="H208">
            <v>3315.1</v>
          </cell>
          <cell r="I208">
            <v>3644.9</v>
          </cell>
          <cell r="J208">
            <v>133200.70000000001</v>
          </cell>
        </row>
        <row r="209">
          <cell r="B209" t="str">
            <v>03.4010</v>
          </cell>
          <cell r="C209" t="str">
            <v>Eùp ñaàu coát ñoàng &lt;=400mm2</v>
          </cell>
          <cell r="D209" t="str">
            <v>caùi</v>
          </cell>
          <cell r="E209">
            <v>0</v>
          </cell>
          <cell r="F209">
            <v>130886.9</v>
          </cell>
          <cell r="G209">
            <v>0</v>
          </cell>
          <cell r="H209">
            <v>4414.6000000000004</v>
          </cell>
          <cell r="I209">
            <v>4686.3</v>
          </cell>
          <cell r="J209">
            <v>139987.79999999999</v>
          </cell>
        </row>
        <row r="210">
          <cell r="C210" t="str">
            <v>Khi laép ñaët thanh ñoàng xuoáng thieát bò NCx1,1</v>
          </cell>
          <cell r="D210" t="str">
            <v>m</v>
          </cell>
          <cell r="E210">
            <v>0</v>
          </cell>
          <cell r="F210">
            <v>958</v>
          </cell>
          <cell r="G210">
            <v>958</v>
          </cell>
          <cell r="H210">
            <v>460</v>
          </cell>
          <cell r="I210">
            <v>0</v>
          </cell>
          <cell r="J210">
            <v>2376</v>
          </cell>
        </row>
        <row r="211">
          <cell r="C211" t="str">
            <v>LAÉP ÑAËT CAÙC LOAÏI SÖÙ</v>
          </cell>
          <cell r="D211" t="str">
            <v>Choáng seùt van 22-500kV</v>
          </cell>
        </row>
        <row r="212">
          <cell r="B212" t="str">
            <v>04.2101</v>
          </cell>
          <cell r="C212" t="str">
            <v>Laép ñaët chuoâi söù &lt;=2baùt/chuoãi</v>
          </cell>
          <cell r="D212" t="str">
            <v>chuoãi</v>
          </cell>
          <cell r="E212" t="str">
            <v>ph.töû</v>
          </cell>
          <cell r="F212">
            <v>1540</v>
          </cell>
          <cell r="G212">
            <v>1234</v>
          </cell>
          <cell r="H212">
            <v>2762</v>
          </cell>
          <cell r="I212">
            <v>0</v>
          </cell>
          <cell r="J212">
            <v>5536</v>
          </cell>
        </row>
        <row r="213">
          <cell r="B213" t="str">
            <v>04.2102</v>
          </cell>
          <cell r="C213" t="str">
            <v>Laép ñaët chuoâi söù &lt;=5baùt/chuoãi</v>
          </cell>
          <cell r="D213" t="str">
            <v>Chuoãi</v>
          </cell>
          <cell r="E213" t="str">
            <v>ph.töû</v>
          </cell>
          <cell r="F213">
            <v>2871</v>
          </cell>
          <cell r="G213">
            <v>2300</v>
          </cell>
          <cell r="H213">
            <v>6905</v>
          </cell>
          <cell r="I213">
            <v>0</v>
          </cell>
          <cell r="J213">
            <v>12076</v>
          </cell>
        </row>
        <row r="214">
          <cell r="B214" t="str">
            <v>04.2103</v>
          </cell>
          <cell r="C214" t="str">
            <v>Laép ñaët chuoâi söù &lt;=8baùt/chuoãi</v>
          </cell>
          <cell r="D214" t="str">
            <v>chuoãi</v>
          </cell>
          <cell r="E214" t="str">
            <v>ph.töû</v>
          </cell>
          <cell r="F214">
            <v>4590</v>
          </cell>
          <cell r="G214">
            <v>3676</v>
          </cell>
          <cell r="H214">
            <v>10894</v>
          </cell>
          <cell r="I214">
            <v>0</v>
          </cell>
          <cell r="J214">
            <v>19160</v>
          </cell>
        </row>
        <row r="215">
          <cell r="B215" t="str">
            <v>04.2104</v>
          </cell>
          <cell r="C215" t="str">
            <v>Laép ñaët chuoâi söù &lt;=11baùt/chuoãi</v>
          </cell>
          <cell r="D215" t="str">
            <v>chuoãi</v>
          </cell>
          <cell r="E215" t="str">
            <v>caùi</v>
          </cell>
          <cell r="F215">
            <v>6309</v>
          </cell>
          <cell r="G215">
            <v>5052</v>
          </cell>
          <cell r="H215">
            <v>15497</v>
          </cell>
          <cell r="I215">
            <v>0</v>
          </cell>
          <cell r="J215">
            <v>26858</v>
          </cell>
        </row>
        <row r="216">
          <cell r="B216" t="str">
            <v>04.2201</v>
          </cell>
          <cell r="C216" t="str">
            <v>Laép ñaët söù ñöùng 10-35kV</v>
          </cell>
          <cell r="D216" t="str">
            <v>caùi</v>
          </cell>
          <cell r="E216">
            <v>0</v>
          </cell>
          <cell r="F216">
            <v>2871</v>
          </cell>
          <cell r="G216">
            <v>2300</v>
          </cell>
          <cell r="H216">
            <v>3529</v>
          </cell>
          <cell r="I216">
            <v>0</v>
          </cell>
          <cell r="J216">
            <v>8700</v>
          </cell>
        </row>
        <row r="217">
          <cell r="B217" t="str">
            <v>04.2202</v>
          </cell>
          <cell r="C217" t="str">
            <v>Laép ñaët söù ñöùng 110kV</v>
          </cell>
          <cell r="D217" t="str">
            <v>caùi</v>
          </cell>
          <cell r="E217" t="str">
            <v>caùi</v>
          </cell>
          <cell r="F217">
            <v>6309</v>
          </cell>
          <cell r="G217">
            <v>5052</v>
          </cell>
          <cell r="H217">
            <v>33756</v>
          </cell>
          <cell r="I217">
            <v>44099</v>
          </cell>
          <cell r="J217">
            <v>89216</v>
          </cell>
        </row>
        <row r="218">
          <cell r="B218" t="str">
            <v>04.2203</v>
          </cell>
          <cell r="C218" t="str">
            <v>Laép ñaët söù ñöùng 220kV</v>
          </cell>
          <cell r="D218" t="str">
            <v>caùi</v>
          </cell>
          <cell r="E218" t="str">
            <v>caùi</v>
          </cell>
          <cell r="F218">
            <v>16626</v>
          </cell>
          <cell r="G218">
            <v>13313</v>
          </cell>
          <cell r="H218">
            <v>49100</v>
          </cell>
          <cell r="I218">
            <v>88198</v>
          </cell>
          <cell r="J218">
            <v>167237</v>
          </cell>
        </row>
        <row r="219">
          <cell r="B219" t="str">
            <v>04.2301</v>
          </cell>
          <cell r="C219" t="str">
            <v>Laép ñaët söù xuyeân 10-35kV</v>
          </cell>
          <cell r="D219" t="str">
            <v>caùi</v>
          </cell>
          <cell r="E219" t="str">
            <v>caùi</v>
          </cell>
          <cell r="F219">
            <v>166</v>
          </cell>
          <cell r="G219">
            <v>4025</v>
          </cell>
          <cell r="H219">
            <v>9726</v>
          </cell>
          <cell r="I219">
            <v>0</v>
          </cell>
          <cell r="J219">
            <v>13751</v>
          </cell>
        </row>
        <row r="220">
          <cell r="B220" t="str">
            <v>04.2302</v>
          </cell>
          <cell r="C220" t="str">
            <v>Laép ñaët söù xuyeân 110kV</v>
          </cell>
          <cell r="D220" t="str">
            <v>caùi</v>
          </cell>
          <cell r="E220" t="str">
            <v>caùi</v>
          </cell>
          <cell r="F220">
            <v>415</v>
          </cell>
          <cell r="G220">
            <v>8839</v>
          </cell>
          <cell r="H220">
            <v>93027</v>
          </cell>
          <cell r="I220">
            <v>110247</v>
          </cell>
          <cell r="J220">
            <v>212113</v>
          </cell>
        </row>
        <row r="221">
          <cell r="B221" t="str">
            <v>04.2303</v>
          </cell>
          <cell r="C221" t="str">
            <v>Laép ñaët söù xuyeân 220kV</v>
          </cell>
          <cell r="D221" t="str">
            <v>caùi</v>
          </cell>
          <cell r="E221">
            <v>0</v>
          </cell>
          <cell r="F221">
            <v>0</v>
          </cell>
          <cell r="G221">
            <v>23300</v>
          </cell>
          <cell r="H221">
            <v>135312</v>
          </cell>
          <cell r="I221">
            <v>220494</v>
          </cell>
          <cell r="J221">
            <v>379106</v>
          </cell>
        </row>
        <row r="222">
          <cell r="B222" t="str">
            <v>04.2304</v>
          </cell>
          <cell r="C222" t="str">
            <v>Laép ñaët söù xuyeân 500kV</v>
          </cell>
          <cell r="D222" t="str">
            <v>caùi</v>
          </cell>
          <cell r="E222">
            <v>0</v>
          </cell>
          <cell r="F222">
            <v>0</v>
          </cell>
          <cell r="G222">
            <v>24410</v>
          </cell>
          <cell r="H222">
            <v>317138</v>
          </cell>
          <cell r="I222">
            <v>293992</v>
          </cell>
          <cell r="J222">
            <v>635540</v>
          </cell>
        </row>
        <row r="223">
          <cell r="C223" t="str">
            <v>KEÙO RAÕI DAÂY VAØ LAÁY ÑOÄ VOÕNG TRONG PHAÏM VI TRAÏM</v>
          </cell>
          <cell r="D223" t="str">
            <v>Tieáp ñaát traïm bieán aùp ñieän aùp 220-500kV</v>
          </cell>
          <cell r="E223" t="str">
            <v>heä.thg</v>
          </cell>
          <cell r="F223">
            <v>17500</v>
          </cell>
          <cell r="G223">
            <v>166357</v>
          </cell>
          <cell r="H223">
            <v>56427</v>
          </cell>
        </row>
        <row r="224">
          <cell r="B224" t="str">
            <v>04.1101</v>
          </cell>
          <cell r="C224" t="str">
            <v>Tieát dieän  &lt;=35mm2</v>
          </cell>
          <cell r="D224" t="str">
            <v>m</v>
          </cell>
          <cell r="E224" t="str">
            <v>heä.thg</v>
          </cell>
          <cell r="F224">
            <v>2.9</v>
          </cell>
          <cell r="G224">
            <v>3.03</v>
          </cell>
          <cell r="H224">
            <v>199.47</v>
          </cell>
          <cell r="I224">
            <v>0</v>
          </cell>
          <cell r="J224">
            <v>205.4</v>
          </cell>
        </row>
        <row r="225">
          <cell r="B225" t="str">
            <v>04.1102</v>
          </cell>
          <cell r="C225" t="str">
            <v>Tieát dieän  &lt;=50mm2</v>
          </cell>
          <cell r="D225" t="str">
            <v>m</v>
          </cell>
          <cell r="E225" t="str">
            <v>heä.thg</v>
          </cell>
          <cell r="F225">
            <v>2.9</v>
          </cell>
          <cell r="G225">
            <v>3.03</v>
          </cell>
          <cell r="H225">
            <v>260.83999999999997</v>
          </cell>
          <cell r="I225">
            <v>0</v>
          </cell>
          <cell r="J225">
            <v>266.77</v>
          </cell>
        </row>
        <row r="226">
          <cell r="B226" t="str">
            <v>04.1103</v>
          </cell>
          <cell r="C226" t="str">
            <v>Tieát dieän  &lt;=70mm2</v>
          </cell>
          <cell r="D226" t="str">
            <v>m</v>
          </cell>
          <cell r="E226">
            <v>0</v>
          </cell>
          <cell r="F226">
            <v>3.21</v>
          </cell>
          <cell r="G226">
            <v>3.38</v>
          </cell>
          <cell r="H226">
            <v>352.91</v>
          </cell>
          <cell r="I226">
            <v>0</v>
          </cell>
          <cell r="J226">
            <v>359.5</v>
          </cell>
        </row>
        <row r="227">
          <cell r="B227" t="str">
            <v>04.1104</v>
          </cell>
          <cell r="C227" t="str">
            <v>Tieát dieän  &lt;=95mm2</v>
          </cell>
          <cell r="D227" t="str">
            <v>m</v>
          </cell>
          <cell r="E227" t="str">
            <v>vò trí</v>
          </cell>
          <cell r="F227">
            <v>3.51</v>
          </cell>
          <cell r="G227">
            <v>3.73</v>
          </cell>
          <cell r="H227">
            <v>491</v>
          </cell>
          <cell r="I227">
            <v>0</v>
          </cell>
          <cell r="J227">
            <v>498.24</v>
          </cell>
        </row>
        <row r="228">
          <cell r="B228" t="str">
            <v>04.1105</v>
          </cell>
          <cell r="C228" t="str">
            <v>Tieát dieän  &lt;=120mm2</v>
          </cell>
          <cell r="D228" t="str">
            <v>m</v>
          </cell>
          <cell r="E228" t="str">
            <v>vò trí</v>
          </cell>
          <cell r="F228">
            <v>3.82</v>
          </cell>
          <cell r="G228">
            <v>4.07</v>
          </cell>
          <cell r="H228">
            <v>552.38</v>
          </cell>
          <cell r="I228">
            <v>0</v>
          </cell>
          <cell r="J228">
            <v>560.27</v>
          </cell>
        </row>
        <row r="229">
          <cell r="B229" t="str">
            <v>04.1106</v>
          </cell>
          <cell r="C229" t="str">
            <v>Tieát dieän  &lt;=150mm2</v>
          </cell>
          <cell r="D229" t="str">
            <v>m</v>
          </cell>
          <cell r="E229">
            <v>0</v>
          </cell>
          <cell r="F229">
            <v>4.21</v>
          </cell>
          <cell r="G229">
            <v>4.47</v>
          </cell>
          <cell r="H229">
            <v>659.78</v>
          </cell>
          <cell r="I229">
            <v>0</v>
          </cell>
          <cell r="J229">
            <v>668.45999999999992</v>
          </cell>
        </row>
        <row r="230">
          <cell r="B230" t="str">
            <v>04.1201</v>
          </cell>
          <cell r="C230" t="str">
            <v>Tieát dieän  &lt;=185mm2</v>
          </cell>
          <cell r="D230" t="str">
            <v>m</v>
          </cell>
          <cell r="E230" t="str">
            <v>vò trí</v>
          </cell>
          <cell r="F230">
            <v>4.21</v>
          </cell>
          <cell r="G230">
            <v>4.47</v>
          </cell>
          <cell r="H230">
            <v>782.53</v>
          </cell>
          <cell r="I230">
            <v>0</v>
          </cell>
          <cell r="J230">
            <v>791.20999999999992</v>
          </cell>
        </row>
        <row r="231">
          <cell r="B231" t="str">
            <v>04.1202</v>
          </cell>
          <cell r="C231" t="str">
            <v>Tieát dieän  &lt;=240mm2</v>
          </cell>
          <cell r="D231" t="str">
            <v>m</v>
          </cell>
          <cell r="E231" t="str">
            <v>vò trí</v>
          </cell>
          <cell r="F231">
            <v>4.21</v>
          </cell>
          <cell r="G231">
            <v>4.47</v>
          </cell>
          <cell r="H231">
            <v>902.22</v>
          </cell>
          <cell r="I231">
            <v>0</v>
          </cell>
          <cell r="J231">
            <v>910.9</v>
          </cell>
        </row>
        <row r="232">
          <cell r="B232" t="str">
            <v>04.1203</v>
          </cell>
          <cell r="C232" t="str">
            <v>Tieát dieän  &lt;=300mm2</v>
          </cell>
          <cell r="D232" t="str">
            <v>m</v>
          </cell>
          <cell r="E232">
            <v>0</v>
          </cell>
          <cell r="F232">
            <v>6.01</v>
          </cell>
          <cell r="G232">
            <v>6.36</v>
          </cell>
          <cell r="H232">
            <v>1150.79</v>
          </cell>
          <cell r="I232">
            <v>0</v>
          </cell>
          <cell r="J232">
            <v>1163.1599999999999</v>
          </cell>
        </row>
        <row r="233">
          <cell r="C233" t="str">
            <v>KEÙO RAÕI DAÂY CHOÁNG SEÙT VAØ LAÁY ÑOÄ VOÕNG TRONG PHAÏM VI TRAÏM</v>
          </cell>
          <cell r="D233" t="str">
            <v>Rô le so leäch</v>
          </cell>
        </row>
        <row r="234">
          <cell r="B234" t="str">
            <v>04.1301</v>
          </cell>
          <cell r="C234" t="str">
            <v>Tieát dieän  &lt;=16mm2</v>
          </cell>
          <cell r="D234" t="str">
            <v>m</v>
          </cell>
          <cell r="E234" t="str">
            <v>caùi</v>
          </cell>
          <cell r="F234">
            <v>2.72</v>
          </cell>
          <cell r="G234">
            <v>2.82</v>
          </cell>
          <cell r="H234">
            <v>250.1</v>
          </cell>
          <cell r="I234">
            <v>0</v>
          </cell>
          <cell r="J234">
            <v>255.64</v>
          </cell>
        </row>
        <row r="235">
          <cell r="B235" t="str">
            <v>04.1302</v>
          </cell>
          <cell r="C235" t="str">
            <v>Tieát dieän  &lt;=25mm2</v>
          </cell>
          <cell r="D235" t="str">
            <v>m</v>
          </cell>
          <cell r="E235" t="str">
            <v>caùi</v>
          </cell>
          <cell r="F235">
            <v>2.72</v>
          </cell>
          <cell r="G235">
            <v>2.82</v>
          </cell>
          <cell r="H235">
            <v>306.88</v>
          </cell>
          <cell r="I235">
            <v>0</v>
          </cell>
          <cell r="J235">
            <v>312.42</v>
          </cell>
        </row>
        <row r="236">
          <cell r="B236" t="str">
            <v>04.1303</v>
          </cell>
          <cell r="C236" t="str">
            <v>Tieát dieän  &lt;=35mm2</v>
          </cell>
          <cell r="D236" t="str">
            <v>m</v>
          </cell>
          <cell r="E236" t="str">
            <v>caùi</v>
          </cell>
          <cell r="F236">
            <v>2.9</v>
          </cell>
          <cell r="G236">
            <v>3.03</v>
          </cell>
          <cell r="H236">
            <v>345.24</v>
          </cell>
          <cell r="I236">
            <v>0</v>
          </cell>
          <cell r="J236">
            <v>351.17</v>
          </cell>
        </row>
        <row r="237">
          <cell r="B237" t="str">
            <v>04.1304</v>
          </cell>
          <cell r="C237" t="str">
            <v>Tieát dieän  &lt;=50mm2</v>
          </cell>
          <cell r="D237" t="str">
            <v>m</v>
          </cell>
          <cell r="E237" t="str">
            <v>caùi</v>
          </cell>
          <cell r="F237">
            <v>3.21</v>
          </cell>
          <cell r="G237">
            <v>3.38</v>
          </cell>
          <cell r="H237">
            <v>386.66</v>
          </cell>
          <cell r="I237">
            <v>0</v>
          </cell>
          <cell r="J237">
            <v>393.25</v>
          </cell>
        </row>
        <row r="238">
          <cell r="B238" t="str">
            <v>04.1305</v>
          </cell>
          <cell r="C238" t="str">
            <v>Tieát dieän  &lt;=70mm2</v>
          </cell>
          <cell r="D238" t="str">
            <v>m</v>
          </cell>
          <cell r="E238">
            <v>0</v>
          </cell>
          <cell r="F238">
            <v>3.51</v>
          </cell>
          <cell r="G238">
            <v>3.73</v>
          </cell>
          <cell r="H238">
            <v>464.92</v>
          </cell>
          <cell r="I238">
            <v>0</v>
          </cell>
          <cell r="J238">
            <v>472.16</v>
          </cell>
        </row>
        <row r="239">
          <cell r="C239" t="str">
            <v>LÑ CAÙC PHUÏ KIEÄN DAÂY DAÃN, THANH CAÙI, SÖÙ, THIEÁT BÒ TRONG TRAÏM</v>
          </cell>
          <cell r="D239" t="str">
            <v>Rô le so leäch maùy bieán aùp - coù khoái phuï trôï</v>
          </cell>
          <cell r="E239" t="str">
            <v>caùi</v>
          </cell>
          <cell r="F239">
            <v>2557</v>
          </cell>
          <cell r="G239">
            <v>133084.79999999999</v>
          </cell>
          <cell r="H239">
            <v>85589</v>
          </cell>
        </row>
        <row r="240">
          <cell r="B240" t="str">
            <v>04.3103</v>
          </cell>
          <cell r="C240" t="str">
            <v xml:space="preserve">Thu loâi oáng </v>
          </cell>
          <cell r="D240" t="str">
            <v>boä</v>
          </cell>
          <cell r="E240" t="str">
            <v>caùi</v>
          </cell>
          <cell r="F240">
            <v>2813</v>
          </cell>
          <cell r="G240">
            <v>756</v>
          </cell>
          <cell r="H240">
            <v>8439</v>
          </cell>
          <cell r="I240">
            <v>0</v>
          </cell>
          <cell r="J240">
            <v>9195</v>
          </cell>
        </row>
        <row r="241">
          <cell r="B241" t="str">
            <v>04.3105</v>
          </cell>
          <cell r="C241" t="str">
            <v>Khoùa caùc loaïi</v>
          </cell>
          <cell r="D241" t="str">
            <v>boä</v>
          </cell>
          <cell r="E241" t="str">
            <v>caùi</v>
          </cell>
          <cell r="F241">
            <v>666</v>
          </cell>
          <cell r="G241">
            <v>756</v>
          </cell>
          <cell r="H241">
            <v>8439</v>
          </cell>
          <cell r="I241">
            <v>0</v>
          </cell>
          <cell r="J241">
            <v>9861</v>
          </cell>
        </row>
        <row r="242">
          <cell r="B242" t="str">
            <v>04.3106</v>
          </cell>
          <cell r="C242" t="str">
            <v>Ñaàu coát eùp</v>
          </cell>
          <cell r="D242" t="str">
            <v>boä</v>
          </cell>
          <cell r="E242" t="str">
            <v>caùi</v>
          </cell>
          <cell r="F242">
            <v>666</v>
          </cell>
          <cell r="G242">
            <v>756</v>
          </cell>
          <cell r="H242">
            <v>8439</v>
          </cell>
          <cell r="I242">
            <v>0</v>
          </cell>
          <cell r="J242">
            <v>9861</v>
          </cell>
        </row>
        <row r="243">
          <cell r="B243" t="str">
            <v>04.3107</v>
          </cell>
          <cell r="C243" t="str">
            <v>Keïp caùc loaïi</v>
          </cell>
          <cell r="D243" t="str">
            <v>boä</v>
          </cell>
          <cell r="E243" t="str">
            <v>caùi</v>
          </cell>
          <cell r="F243">
            <v>666</v>
          </cell>
          <cell r="G243">
            <v>756</v>
          </cell>
          <cell r="H243">
            <v>6444</v>
          </cell>
          <cell r="I243">
            <v>0</v>
          </cell>
          <cell r="J243">
            <v>7866</v>
          </cell>
        </row>
        <row r="244">
          <cell r="B244" t="str">
            <v>04.3108</v>
          </cell>
          <cell r="C244" t="str">
            <v>Khung ñònh vò</v>
          </cell>
          <cell r="D244" t="str">
            <v>boä</v>
          </cell>
          <cell r="E244" t="str">
            <v>boä</v>
          </cell>
          <cell r="F244">
            <v>666</v>
          </cell>
          <cell r="G244">
            <v>756</v>
          </cell>
          <cell r="H244">
            <v>8439</v>
          </cell>
          <cell r="I244">
            <v>0</v>
          </cell>
          <cell r="J244">
            <v>9861</v>
          </cell>
        </row>
        <row r="245">
          <cell r="B245" t="str">
            <v>04.4201</v>
          </cell>
          <cell r="C245" t="str">
            <v>Keoù daây ñoàng &lt;=95 xuoáng thieát bò</v>
          </cell>
          <cell r="D245" t="str">
            <v>m</v>
          </cell>
          <cell r="E245" t="str">
            <v>boä</v>
          </cell>
          <cell r="F245">
            <v>913</v>
          </cell>
          <cell r="G245">
            <v>958</v>
          </cell>
          <cell r="H245">
            <v>921</v>
          </cell>
          <cell r="I245">
            <v>0</v>
          </cell>
          <cell r="J245">
            <v>2792</v>
          </cell>
        </row>
        <row r="246">
          <cell r="B246" t="str">
            <v>04.4202</v>
          </cell>
          <cell r="C246" t="str">
            <v>Keoù daây ñoàng &lt;=150 xuoáng thieát bò</v>
          </cell>
          <cell r="D246" t="str">
            <v>m</v>
          </cell>
          <cell r="E246">
            <v>0</v>
          </cell>
          <cell r="F246">
            <v>913</v>
          </cell>
          <cell r="G246">
            <v>958</v>
          </cell>
          <cell r="H246">
            <v>2455</v>
          </cell>
          <cell r="I246">
            <v>0</v>
          </cell>
          <cell r="J246">
            <v>4326</v>
          </cell>
        </row>
        <row r="247">
          <cell r="B247" t="str">
            <v>04.4203</v>
          </cell>
          <cell r="C247" t="str">
            <v>Keoù daây ñoàng &lt;=240 xuoáng thieát bò</v>
          </cell>
          <cell r="D247" t="str">
            <v>m</v>
          </cell>
          <cell r="E247" t="str">
            <v>caùi</v>
          </cell>
          <cell r="F247">
            <v>930</v>
          </cell>
          <cell r="G247">
            <v>975</v>
          </cell>
          <cell r="H247">
            <v>3069</v>
          </cell>
          <cell r="I247">
            <v>0</v>
          </cell>
          <cell r="J247">
            <v>4974</v>
          </cell>
        </row>
        <row r="248">
          <cell r="B248" t="str">
            <v>04.5101</v>
          </cell>
          <cell r="C248" t="str">
            <v>Thanh caùi deït 25x4</v>
          </cell>
          <cell r="D248" t="str">
            <v>m</v>
          </cell>
          <cell r="E248" t="str">
            <v>caùi</v>
          </cell>
          <cell r="F248">
            <v>1464</v>
          </cell>
          <cell r="G248">
            <v>277.8</v>
          </cell>
          <cell r="H248">
            <v>1074.0999999999999</v>
          </cell>
          <cell r="I248">
            <v>195.9</v>
          </cell>
          <cell r="J248">
            <v>1547.8</v>
          </cell>
        </row>
        <row r="249">
          <cell r="B249" t="str">
            <v>04.5102</v>
          </cell>
          <cell r="C249" t="str">
            <v>Thanh caùi deït 40x4</v>
          </cell>
          <cell r="D249" t="str">
            <v>m</v>
          </cell>
          <cell r="E249" t="str">
            <v>caùi</v>
          </cell>
          <cell r="F249">
            <v>3075</v>
          </cell>
          <cell r="G249">
            <v>280.5</v>
          </cell>
          <cell r="H249">
            <v>1503.7</v>
          </cell>
          <cell r="I249">
            <v>195.9</v>
          </cell>
          <cell r="J249">
            <v>1980.1000000000001</v>
          </cell>
        </row>
        <row r="250">
          <cell r="B250" t="str">
            <v>04.5104</v>
          </cell>
          <cell r="C250" t="str">
            <v>Thanh caùi deït 80x8</v>
          </cell>
          <cell r="D250" t="str">
            <v>m</v>
          </cell>
          <cell r="E250" t="str">
            <v>caùi</v>
          </cell>
          <cell r="F250">
            <v>1538</v>
          </cell>
          <cell r="G250">
            <v>284.89999999999998</v>
          </cell>
          <cell r="H250">
            <v>2117.4</v>
          </cell>
          <cell r="I250">
            <v>195.9</v>
          </cell>
          <cell r="J250">
            <v>2598.2000000000003</v>
          </cell>
        </row>
        <row r="251">
          <cell r="B251" t="str">
            <v>04.7001</v>
          </cell>
          <cell r="C251" t="str">
            <v>Ñoùng coïc tieáp ñòa</v>
          </cell>
          <cell r="D251" t="str">
            <v>coïc</v>
          </cell>
          <cell r="E251">
            <v>0</v>
          </cell>
          <cell r="F251">
            <v>0</v>
          </cell>
          <cell r="G251">
            <v>0</v>
          </cell>
          <cell r="H251">
            <v>5217</v>
          </cell>
          <cell r="I251">
            <v>0</v>
          </cell>
          <cell r="J251">
            <v>5217</v>
          </cell>
        </row>
        <row r="252">
          <cell r="B252" t="str">
            <v>04.7002</v>
          </cell>
          <cell r="C252" t="str">
            <v>Saûn xuaát vaø raûi daây tieáp ñòa</v>
          </cell>
          <cell r="D252" t="str">
            <v>m</v>
          </cell>
          <cell r="E252" t="str">
            <v>caùi</v>
          </cell>
          <cell r="F252">
            <v>2046</v>
          </cell>
          <cell r="G252">
            <v>20332</v>
          </cell>
          <cell r="H252">
            <v>438.8</v>
          </cell>
          <cell r="I252">
            <v>0</v>
          </cell>
          <cell r="J252">
            <v>438.8</v>
          </cell>
        </row>
        <row r="253">
          <cell r="B253" t="str">
            <v>04.8102</v>
          </cell>
          <cell r="C253" t="str">
            <v>Laép giaù caùp, giaù thieát bò</v>
          </cell>
          <cell r="D253" t="str">
            <v>Taán</v>
          </cell>
          <cell r="E253" t="str">
            <v>caùi</v>
          </cell>
          <cell r="F253">
            <v>1548</v>
          </cell>
          <cell r="G253">
            <v>16266</v>
          </cell>
          <cell r="H253">
            <v>155586</v>
          </cell>
          <cell r="I253">
            <v>0</v>
          </cell>
          <cell r="J253">
            <v>155586</v>
          </cell>
        </row>
        <row r="254">
          <cell r="B254" t="str">
            <v>04.8103</v>
          </cell>
          <cell r="C254" t="str">
            <v>Laép ñaët PVC</v>
          </cell>
          <cell r="D254" t="str">
            <v>m</v>
          </cell>
          <cell r="E254" t="str">
            <v>caùi</v>
          </cell>
          <cell r="F254">
            <v>1898</v>
          </cell>
          <cell r="G254">
            <v>600</v>
          </cell>
          <cell r="H254">
            <v>2301.6</v>
          </cell>
          <cell r="I254">
            <v>0</v>
          </cell>
          <cell r="J254">
            <v>2901.6</v>
          </cell>
        </row>
        <row r="255">
          <cell r="B255" t="str">
            <v>04.8104</v>
          </cell>
          <cell r="C255" t="str">
            <v>Laép ñaët oáng theùp</v>
          </cell>
          <cell r="D255" t="str">
            <v>m</v>
          </cell>
          <cell r="E255" t="str">
            <v>caùi</v>
          </cell>
          <cell r="F255">
            <v>600</v>
          </cell>
          <cell r="G255">
            <v>600</v>
          </cell>
          <cell r="H255">
            <v>4603.1000000000004</v>
          </cell>
          <cell r="I255">
            <v>0</v>
          </cell>
          <cell r="J255">
            <v>5803.1</v>
          </cell>
        </row>
        <row r="256">
          <cell r="B256" t="str">
            <v>07.2104/67</v>
          </cell>
          <cell r="C256" t="str">
            <v xml:space="preserve">Xeáp gaïch chæ </v>
          </cell>
          <cell r="D256" t="str">
            <v>m</v>
          </cell>
          <cell r="E256">
            <v>0</v>
          </cell>
          <cell r="F256">
            <v>0</v>
          </cell>
          <cell r="G256">
            <v>0</v>
          </cell>
          <cell r="H256">
            <v>58.863</v>
          </cell>
          <cell r="I256">
            <v>0</v>
          </cell>
          <cell r="J256">
            <v>58.863</v>
          </cell>
        </row>
        <row r="257">
          <cell r="B257" t="str">
            <v>07.2102/67</v>
          </cell>
          <cell r="C257" t="str">
            <v>Raûi löôùi nilon</v>
          </cell>
          <cell r="D257" t="str">
            <v>m</v>
          </cell>
          <cell r="E257" t="str">
            <v>caùi</v>
          </cell>
          <cell r="F257">
            <v>4147</v>
          </cell>
          <cell r="G257">
            <v>83178</v>
          </cell>
          <cell r="H257">
            <v>73.58</v>
          </cell>
          <cell r="I257">
            <v>0</v>
          </cell>
          <cell r="J257">
            <v>73.58</v>
          </cell>
        </row>
        <row r="258">
          <cell r="B258" t="str">
            <v>04.9102</v>
          </cell>
          <cell r="C258" t="str">
            <v>Laép ñaët xaø theùp</v>
          </cell>
          <cell r="D258" t="str">
            <v>Taán</v>
          </cell>
          <cell r="E258" t="str">
            <v>caùi</v>
          </cell>
          <cell r="F258">
            <v>9965</v>
          </cell>
          <cell r="G258">
            <v>9965</v>
          </cell>
          <cell r="H258">
            <v>181470</v>
          </cell>
          <cell r="I258">
            <v>0</v>
          </cell>
          <cell r="J258">
            <v>201400</v>
          </cell>
        </row>
        <row r="259">
          <cell r="B259" t="str">
            <v>05.1101</v>
          </cell>
          <cell r="C259" t="str">
            <v>Laép ñaët tuû ñieän xoay chieàu 1 pha</v>
          </cell>
          <cell r="D259" t="str">
            <v>tuû</v>
          </cell>
          <cell r="E259" t="str">
            <v>caùi</v>
          </cell>
          <cell r="F259">
            <v>35119</v>
          </cell>
          <cell r="G259">
            <v>34793</v>
          </cell>
          <cell r="H259">
            <v>42285</v>
          </cell>
          <cell r="I259">
            <v>30633</v>
          </cell>
          <cell r="J259">
            <v>142830</v>
          </cell>
        </row>
        <row r="260">
          <cell r="B260" t="str">
            <v>05.1101TC</v>
          </cell>
          <cell r="C260" t="str">
            <v>Laép ñaët = TC tuû ñieän xoay chieàu 1 pha</v>
          </cell>
          <cell r="D260" t="str">
            <v>tuû</v>
          </cell>
          <cell r="E260" t="str">
            <v>caùi</v>
          </cell>
          <cell r="F260">
            <v>34793</v>
          </cell>
          <cell r="G260">
            <v>34793</v>
          </cell>
          <cell r="H260">
            <v>54970.5</v>
          </cell>
          <cell r="I260">
            <v>0</v>
          </cell>
          <cell r="J260">
            <v>124556.5</v>
          </cell>
        </row>
        <row r="261">
          <cell r="B261" t="str">
            <v>05.1102</v>
          </cell>
          <cell r="C261" t="str">
            <v>Laép ñaët tuû ñieän xoay chieàu 3 pha</v>
          </cell>
          <cell r="D261" t="str">
            <v>tuû</v>
          </cell>
          <cell r="E261">
            <v>0</v>
          </cell>
          <cell r="F261">
            <v>36219</v>
          </cell>
          <cell r="G261">
            <v>35673</v>
          </cell>
          <cell r="H261">
            <v>48712</v>
          </cell>
          <cell r="I261">
            <v>30633</v>
          </cell>
          <cell r="J261">
            <v>151237</v>
          </cell>
        </row>
        <row r="262">
          <cell r="B262" t="str">
            <v>05.1102TC</v>
          </cell>
          <cell r="C262" t="str">
            <v>Laép ñaët = TC tuû ñieän xoay chieàu 3 pha</v>
          </cell>
          <cell r="D262" t="str">
            <v>tuû</v>
          </cell>
          <cell r="E262" t="str">
            <v>boä</v>
          </cell>
          <cell r="F262">
            <v>35673</v>
          </cell>
          <cell r="G262">
            <v>35673</v>
          </cell>
          <cell r="H262">
            <v>54970.5</v>
          </cell>
          <cell r="I262">
            <v>0</v>
          </cell>
          <cell r="J262">
            <v>126316.5</v>
          </cell>
        </row>
        <row r="263">
          <cell r="B263" t="str">
            <v>05.1103</v>
          </cell>
          <cell r="C263" t="str">
            <v>Laép ñaët tuû ñieän 1 chieàu</v>
          </cell>
          <cell r="D263" t="str">
            <v>tuû</v>
          </cell>
          <cell r="E263" t="str">
            <v>boä</v>
          </cell>
          <cell r="F263">
            <v>34119</v>
          </cell>
          <cell r="G263">
            <v>34793</v>
          </cell>
          <cell r="H263">
            <v>42285</v>
          </cell>
          <cell r="I263">
            <v>30633</v>
          </cell>
          <cell r="J263">
            <v>141830</v>
          </cell>
        </row>
        <row r="264">
          <cell r="B264" t="str">
            <v>05.1104</v>
          </cell>
          <cell r="C264" t="str">
            <v>Laép ñaët tuû ñieàu khieån DCL</v>
          </cell>
          <cell r="D264" t="str">
            <v>tuû</v>
          </cell>
          <cell r="E264" t="str">
            <v>boä</v>
          </cell>
          <cell r="F264">
            <v>34573</v>
          </cell>
          <cell r="G264">
            <v>33693</v>
          </cell>
          <cell r="H264">
            <v>42285</v>
          </cell>
          <cell r="I264">
            <v>0</v>
          </cell>
          <cell r="J264">
            <v>110551</v>
          </cell>
        </row>
        <row r="265">
          <cell r="B265" t="str">
            <v>05.1105</v>
          </cell>
          <cell r="C265" t="str">
            <v>Laép ñaët tu ñieàu khieån CB vaø tuû ñaáu daây</v>
          </cell>
          <cell r="D265" t="str">
            <v>tuû</v>
          </cell>
          <cell r="E265" t="str">
            <v>boä</v>
          </cell>
          <cell r="F265">
            <v>34573</v>
          </cell>
          <cell r="G265">
            <v>33693</v>
          </cell>
          <cell r="H265">
            <v>48543</v>
          </cell>
          <cell r="I265">
            <v>58798</v>
          </cell>
          <cell r="J265">
            <v>175607</v>
          </cell>
        </row>
        <row r="266">
          <cell r="B266" t="str">
            <v>05.1105SR</v>
          </cell>
          <cell r="C266" t="str">
            <v>Laép ñaët tu ñieàu khieån CB vaø tuû ñaáu daây</v>
          </cell>
          <cell r="D266" t="str">
            <v>tuû</v>
          </cell>
          <cell r="E266">
            <v>0</v>
          </cell>
          <cell r="F266">
            <v>33693</v>
          </cell>
          <cell r="G266">
            <v>33693</v>
          </cell>
          <cell r="H266">
            <v>48543</v>
          </cell>
          <cell r="I266">
            <v>58798</v>
          </cell>
          <cell r="J266">
            <v>174727</v>
          </cell>
        </row>
        <row r="267">
          <cell r="C267" t="str">
            <v>Laép ñaë caùc thieát bò khaùc cho maïch nhò thöù: ÑK, BV, ÑL</v>
          </cell>
          <cell r="D267" t="str">
            <v>Rô le hôïp boä töï ñoùng laïi ñieän töø, ñieän töû</v>
          </cell>
          <cell r="E267" t="str">
            <v>boä</v>
          </cell>
          <cell r="F267">
            <v>4147</v>
          </cell>
          <cell r="G267">
            <v>66543</v>
          </cell>
          <cell r="H267">
            <v>111321</v>
          </cell>
        </row>
        <row r="268">
          <cell r="B268" t="str">
            <v>05.3101</v>
          </cell>
          <cell r="C268" t="str">
            <v>Tuû ñieàu khieån MBA &lt;=35kV</v>
          </cell>
          <cell r="D268" t="str">
            <v>tuû</v>
          </cell>
          <cell r="E268" t="str">
            <v>boä</v>
          </cell>
          <cell r="F268">
            <v>5720</v>
          </cell>
          <cell r="G268">
            <v>4620</v>
          </cell>
          <cell r="H268">
            <v>76113</v>
          </cell>
          <cell r="I268">
            <v>38291</v>
          </cell>
          <cell r="J268">
            <v>124744</v>
          </cell>
        </row>
        <row r="269">
          <cell r="B269" t="str">
            <v>05.3105</v>
          </cell>
          <cell r="C269" t="str">
            <v>Tuû ñieàu khieån ñöôøng daây &lt;=35kV</v>
          </cell>
          <cell r="D269" t="str">
            <v>tuû</v>
          </cell>
          <cell r="E269" t="str">
            <v>boä</v>
          </cell>
          <cell r="F269">
            <v>4443</v>
          </cell>
          <cell r="G269">
            <v>4620</v>
          </cell>
          <cell r="H269">
            <v>68502</v>
          </cell>
          <cell r="I269">
            <v>38291</v>
          </cell>
          <cell r="J269">
            <v>111413</v>
          </cell>
        </row>
        <row r="270">
          <cell r="B270" t="str">
            <v>05.3106</v>
          </cell>
          <cell r="C270" t="str">
            <v>Tuû ñieàu khieån loä ra &lt;=110kV</v>
          </cell>
          <cell r="D270" t="str">
            <v>tuû</v>
          </cell>
          <cell r="E270" t="str">
            <v>boä</v>
          </cell>
          <cell r="F270">
            <v>3022</v>
          </cell>
          <cell r="G270">
            <v>5555</v>
          </cell>
          <cell r="H270">
            <v>82202</v>
          </cell>
          <cell r="I270">
            <v>38291</v>
          </cell>
          <cell r="J270">
            <v>126048</v>
          </cell>
        </row>
        <row r="271">
          <cell r="B271" t="str">
            <v>05.3102</v>
          </cell>
          <cell r="C271" t="str">
            <v>Tuû ñieàu khieån MBA &lt;=110kV</v>
          </cell>
          <cell r="D271" t="str">
            <v>tuû</v>
          </cell>
          <cell r="E271">
            <v>0</v>
          </cell>
          <cell r="F271">
            <v>0</v>
          </cell>
          <cell r="G271">
            <v>5555</v>
          </cell>
          <cell r="H271">
            <v>91336</v>
          </cell>
          <cell r="I271">
            <v>38291</v>
          </cell>
          <cell r="J271">
            <v>135182</v>
          </cell>
        </row>
        <row r="272">
          <cell r="B272" t="str">
            <v>05.3202</v>
          </cell>
          <cell r="C272" t="str">
            <v>Tuû baûo veä MBA &lt;=110kV</v>
          </cell>
          <cell r="D272" t="str">
            <v>tuû</v>
          </cell>
          <cell r="E272" t="str">
            <v>boä</v>
          </cell>
          <cell r="F272">
            <v>4147</v>
          </cell>
          <cell r="G272">
            <v>5555</v>
          </cell>
          <cell r="H272">
            <v>86769</v>
          </cell>
          <cell r="I272">
            <v>38291</v>
          </cell>
          <cell r="J272">
            <v>130615</v>
          </cell>
        </row>
        <row r="273">
          <cell r="B273" t="str">
            <v>05.3206</v>
          </cell>
          <cell r="C273" t="str">
            <v>Tuû baûo veä loä ra &lt;=110kV</v>
          </cell>
          <cell r="D273" t="str">
            <v>tuû</v>
          </cell>
          <cell r="E273" t="str">
            <v>boä</v>
          </cell>
          <cell r="F273">
            <v>2570</v>
          </cell>
          <cell r="G273">
            <v>5555</v>
          </cell>
          <cell r="H273">
            <v>78092</v>
          </cell>
          <cell r="I273">
            <v>38291</v>
          </cell>
          <cell r="J273">
            <v>121938</v>
          </cell>
        </row>
        <row r="274">
          <cell r="B274" t="str">
            <v>05.3205</v>
          </cell>
          <cell r="C274" t="str">
            <v>Tuû baûo veä loä ra &lt;=35kV</v>
          </cell>
          <cell r="D274" t="str">
            <v>tuû</v>
          </cell>
          <cell r="E274" t="str">
            <v>boä</v>
          </cell>
          <cell r="F274">
            <v>4251</v>
          </cell>
          <cell r="G274">
            <v>4620</v>
          </cell>
          <cell r="H274">
            <v>65077</v>
          </cell>
          <cell r="I274">
            <v>38291</v>
          </cell>
          <cell r="J274">
            <v>107988</v>
          </cell>
        </row>
        <row r="275">
          <cell r="B275" t="str">
            <v>05.2101</v>
          </cell>
          <cell r="C275" t="str">
            <v>Tuû ñieän coù ñieän aùp &lt;=10kV</v>
          </cell>
          <cell r="D275" t="str">
            <v>tuû</v>
          </cell>
          <cell r="E275" t="str">
            <v>boä</v>
          </cell>
          <cell r="F275">
            <v>5552</v>
          </cell>
          <cell r="G275">
            <v>4675</v>
          </cell>
          <cell r="H275">
            <v>124318</v>
          </cell>
          <cell r="I275">
            <v>30633</v>
          </cell>
          <cell r="J275">
            <v>159626</v>
          </cell>
        </row>
        <row r="276">
          <cell r="B276" t="str">
            <v>05.2102</v>
          </cell>
          <cell r="C276" t="str">
            <v>Tuû ñieän coù ñieän aùp &lt;=35kV</v>
          </cell>
          <cell r="D276" t="str">
            <v>tuû</v>
          </cell>
          <cell r="E276">
            <v>0</v>
          </cell>
          <cell r="F276">
            <v>0</v>
          </cell>
          <cell r="G276">
            <v>7425</v>
          </cell>
          <cell r="H276">
            <v>142078</v>
          </cell>
          <cell r="I276">
            <v>30633</v>
          </cell>
          <cell r="J276">
            <v>180136</v>
          </cell>
        </row>
        <row r="277">
          <cell r="B277" t="str">
            <v>05.3301</v>
          </cell>
          <cell r="C277" t="str">
            <v>Tuû ño löôøng &lt;=35kV</v>
          </cell>
          <cell r="D277" t="str">
            <v>tuû</v>
          </cell>
          <cell r="E277" t="str">
            <v>boä</v>
          </cell>
          <cell r="F277">
            <v>5720</v>
          </cell>
          <cell r="G277">
            <v>4620</v>
          </cell>
          <cell r="H277">
            <v>72307</v>
          </cell>
          <cell r="I277">
            <v>38291</v>
          </cell>
          <cell r="J277">
            <v>120938</v>
          </cell>
        </row>
        <row r="278">
          <cell r="B278" t="str">
            <v>TT</v>
          </cell>
          <cell r="C278" t="str">
            <v xml:space="preserve">Laép caùp ñieàu khieån </v>
          </cell>
          <cell r="D278" t="str">
            <v>loâ</v>
          </cell>
          <cell r="E278" t="str">
            <v>boä</v>
          </cell>
          <cell r="F278">
            <v>2578</v>
          </cell>
          <cell r="G278">
            <v>56285</v>
          </cell>
          <cell r="H278">
            <v>3000000</v>
          </cell>
          <cell r="I278">
            <v>0</v>
          </cell>
          <cell r="J278">
            <v>3000000</v>
          </cell>
        </row>
        <row r="279">
          <cell r="C279" t="str">
            <v xml:space="preserve">Heä thoáng chieáu saùng </v>
          </cell>
          <cell r="D279" t="str">
            <v>Rô le boä giaùm saùt maïch doøng ñieän töø, ñieän töû</v>
          </cell>
          <cell r="E279" t="str">
            <v>boä</v>
          </cell>
          <cell r="F279">
            <v>2407</v>
          </cell>
          <cell r="G279">
            <v>53234</v>
          </cell>
          <cell r="H279">
            <v>55660</v>
          </cell>
        </row>
        <row r="280">
          <cell r="B280" t="str">
            <v>05.4101</v>
          </cell>
          <cell r="C280" t="str">
            <v xml:space="preserve">Ñeøn pha treân coät </v>
          </cell>
          <cell r="D280" t="str">
            <v>boä</v>
          </cell>
          <cell r="E280" t="str">
            <v>boä</v>
          </cell>
          <cell r="F280">
            <v>1704</v>
          </cell>
          <cell r="G280">
            <v>665</v>
          </cell>
          <cell r="H280">
            <v>20297</v>
          </cell>
          <cell r="I280">
            <v>0</v>
          </cell>
          <cell r="J280">
            <v>20962</v>
          </cell>
        </row>
        <row r="281">
          <cell r="B281" t="str">
            <v>05.4102</v>
          </cell>
          <cell r="C281" t="str">
            <v>Ñeøn hình caàu</v>
          </cell>
          <cell r="D281" t="str">
            <v>boä</v>
          </cell>
          <cell r="E281">
            <v>0</v>
          </cell>
          <cell r="F281">
            <v>0</v>
          </cell>
          <cell r="G281">
            <v>523</v>
          </cell>
          <cell r="H281">
            <v>6766</v>
          </cell>
          <cell r="I281">
            <v>0</v>
          </cell>
          <cell r="J281">
            <v>7289</v>
          </cell>
        </row>
        <row r="282">
          <cell r="B282" t="str">
            <v>05.4103</v>
          </cell>
          <cell r="C282" t="str">
            <v>Ñeøn chieáu saùng</v>
          </cell>
          <cell r="D282" t="str">
            <v>boä</v>
          </cell>
          <cell r="E282" t="str">
            <v>boä</v>
          </cell>
          <cell r="F282">
            <v>451</v>
          </cell>
          <cell r="G282">
            <v>451</v>
          </cell>
          <cell r="H282">
            <v>2030</v>
          </cell>
          <cell r="I282">
            <v>0</v>
          </cell>
          <cell r="J282">
            <v>2932</v>
          </cell>
        </row>
        <row r="283">
          <cell r="B283" t="str">
            <v>05.4104</v>
          </cell>
          <cell r="C283" t="str">
            <v>Ñeøn choáng noå</v>
          </cell>
          <cell r="D283" t="str">
            <v>boä</v>
          </cell>
          <cell r="E283" t="str">
            <v>boä</v>
          </cell>
          <cell r="F283">
            <v>523</v>
          </cell>
          <cell r="G283">
            <v>523</v>
          </cell>
          <cell r="H283">
            <v>6766</v>
          </cell>
          <cell r="I283">
            <v>0</v>
          </cell>
          <cell r="J283">
            <v>7812</v>
          </cell>
        </row>
        <row r="284">
          <cell r="B284" t="str">
            <v>05.4105</v>
          </cell>
          <cell r="C284" t="str">
            <v xml:space="preserve">Ñeøn choáng aåm </v>
          </cell>
          <cell r="D284" t="str">
            <v>boä</v>
          </cell>
          <cell r="E284">
            <v>0</v>
          </cell>
          <cell r="F284">
            <v>0</v>
          </cell>
          <cell r="G284">
            <v>523</v>
          </cell>
          <cell r="H284">
            <v>5074</v>
          </cell>
          <cell r="I284">
            <v>0</v>
          </cell>
          <cell r="J284">
            <v>5597</v>
          </cell>
        </row>
        <row r="285">
          <cell r="B285" t="str">
            <v>05.4106</v>
          </cell>
          <cell r="C285" t="str">
            <v>Thieát bò töï ñoäng cho HTCS</v>
          </cell>
          <cell r="D285" t="str">
            <v>boä</v>
          </cell>
          <cell r="E285">
            <v>0</v>
          </cell>
          <cell r="F285">
            <v>0</v>
          </cell>
          <cell r="G285">
            <v>265</v>
          </cell>
          <cell r="H285">
            <v>3721</v>
          </cell>
          <cell r="I285">
            <v>0</v>
          </cell>
          <cell r="J285">
            <v>3986</v>
          </cell>
        </row>
        <row r="286">
          <cell r="B286" t="str">
            <v>05.4201</v>
          </cell>
          <cell r="C286" t="str">
            <v xml:space="preserve">Caàn ñeøn chuyeân duøng </v>
          </cell>
          <cell r="D286" t="str">
            <v>boä</v>
          </cell>
          <cell r="E286" t="str">
            <v>caùi</v>
          </cell>
          <cell r="F286">
            <v>1671</v>
          </cell>
          <cell r="G286">
            <v>255</v>
          </cell>
          <cell r="H286">
            <v>25371</v>
          </cell>
          <cell r="I286">
            <v>73498</v>
          </cell>
          <cell r="J286">
            <v>99124</v>
          </cell>
        </row>
        <row r="287">
          <cell r="B287" t="str">
            <v>05.4202</v>
          </cell>
          <cell r="C287" t="str">
            <v xml:space="preserve">Caàn ñeøn caùc loaïi </v>
          </cell>
          <cell r="D287" t="str">
            <v>boä</v>
          </cell>
          <cell r="E287" t="str">
            <v>caùi</v>
          </cell>
          <cell r="F287">
            <v>1486</v>
          </cell>
          <cell r="G287">
            <v>308</v>
          </cell>
          <cell r="H287">
            <v>3383</v>
          </cell>
          <cell r="I287">
            <v>0</v>
          </cell>
          <cell r="J287">
            <v>3691</v>
          </cell>
        </row>
        <row r="288">
          <cell r="B288" t="str">
            <v>05.4203</v>
          </cell>
          <cell r="C288" t="str">
            <v>Chao, chuïp, choùa ñeøn caùc loaïi</v>
          </cell>
          <cell r="D288" t="str">
            <v>boä</v>
          </cell>
          <cell r="E288" t="str">
            <v>caùi</v>
          </cell>
          <cell r="F288">
            <v>1671</v>
          </cell>
          <cell r="G288">
            <v>283</v>
          </cell>
          <cell r="H288">
            <v>1691</v>
          </cell>
          <cell r="I288">
            <v>0</v>
          </cell>
          <cell r="J288">
            <v>1974</v>
          </cell>
        </row>
        <row r="289">
          <cell r="B289" t="str">
            <v>05.4204</v>
          </cell>
          <cell r="C289" t="str">
            <v xml:space="preserve">Taám giaù ñôõ baèng goã taåm daàu </v>
          </cell>
          <cell r="D289" t="str">
            <v>boä</v>
          </cell>
          <cell r="E289" t="str">
            <v>caùi</v>
          </cell>
          <cell r="F289">
            <v>1486</v>
          </cell>
          <cell r="G289">
            <v>308</v>
          </cell>
          <cell r="H289">
            <v>5074</v>
          </cell>
          <cell r="I289">
            <v>0</v>
          </cell>
          <cell r="J289">
            <v>5382</v>
          </cell>
        </row>
        <row r="290">
          <cell r="B290" t="str">
            <v>05.4205</v>
          </cell>
          <cell r="C290" t="str">
            <v>Taám giaù ñôõ baèng phíp, nhöïa</v>
          </cell>
          <cell r="D290" t="str">
            <v>boä</v>
          </cell>
          <cell r="E290">
            <v>0</v>
          </cell>
          <cell r="F290">
            <v>0</v>
          </cell>
          <cell r="G290">
            <v>308</v>
          </cell>
          <cell r="H290">
            <v>3383</v>
          </cell>
          <cell r="I290">
            <v>0</v>
          </cell>
          <cell r="J290">
            <v>3691</v>
          </cell>
        </row>
        <row r="291">
          <cell r="B291" t="str">
            <v>05.5101</v>
          </cell>
          <cell r="C291" t="str">
            <v>Relay caùc loaïi</v>
          </cell>
          <cell r="D291" t="str">
            <v>caùi</v>
          </cell>
          <cell r="E291" t="str">
            <v>caùi</v>
          </cell>
          <cell r="F291">
            <v>235</v>
          </cell>
          <cell r="G291">
            <v>235</v>
          </cell>
          <cell r="H291">
            <v>8457</v>
          </cell>
          <cell r="I291">
            <v>0</v>
          </cell>
          <cell r="J291">
            <v>8927</v>
          </cell>
        </row>
        <row r="292">
          <cell r="B292" t="str">
            <v>05.5101</v>
          </cell>
          <cell r="C292" t="str">
            <v>Relay caùc loaïi</v>
          </cell>
          <cell r="D292" t="str">
            <v>caùi</v>
          </cell>
          <cell r="E292" t="str">
            <v>caùi</v>
          </cell>
          <cell r="F292">
            <v>235</v>
          </cell>
          <cell r="G292">
            <v>235</v>
          </cell>
          <cell r="H292">
            <v>8457</v>
          </cell>
          <cell r="I292">
            <v>0</v>
          </cell>
          <cell r="J292">
            <v>8927</v>
          </cell>
        </row>
        <row r="293">
          <cell r="B293" t="str">
            <v>05.5102</v>
          </cell>
          <cell r="C293" t="str">
            <v>Baùo hieäu, chuoâng, coøi, haøng keïp ñaáu daây caùc loaïi</v>
          </cell>
          <cell r="D293" t="str">
            <v>caùi</v>
          </cell>
          <cell r="E293" t="str">
            <v>caùi</v>
          </cell>
          <cell r="F293">
            <v>235</v>
          </cell>
          <cell r="G293">
            <v>235</v>
          </cell>
          <cell r="H293">
            <v>3721</v>
          </cell>
          <cell r="I293">
            <v>0</v>
          </cell>
          <cell r="J293">
            <v>4191</v>
          </cell>
        </row>
        <row r="294">
          <cell r="B294" t="str">
            <v>05.5103</v>
          </cell>
          <cell r="C294" t="str">
            <v>Khoùa ñieàu khieån</v>
          </cell>
          <cell r="D294" t="str">
            <v>caùi</v>
          </cell>
          <cell r="E294" t="str">
            <v>caùi</v>
          </cell>
          <cell r="F294">
            <v>235</v>
          </cell>
          <cell r="G294">
            <v>235</v>
          </cell>
          <cell r="H294">
            <v>3721</v>
          </cell>
          <cell r="I294">
            <v>0</v>
          </cell>
          <cell r="J294">
            <v>4191</v>
          </cell>
        </row>
        <row r="295">
          <cell r="B295" t="str">
            <v>05.5104</v>
          </cell>
          <cell r="C295" t="str">
            <v>Thieát bò ño ñeám caùc loaïi</v>
          </cell>
          <cell r="D295" t="str">
            <v>caùi</v>
          </cell>
          <cell r="E295">
            <v>0</v>
          </cell>
          <cell r="F295">
            <v>235</v>
          </cell>
          <cell r="G295">
            <v>235</v>
          </cell>
          <cell r="H295">
            <v>3721</v>
          </cell>
          <cell r="I295">
            <v>0</v>
          </cell>
          <cell r="J295">
            <v>4191</v>
          </cell>
        </row>
        <row r="296">
          <cell r="B296" t="str">
            <v>05.4204</v>
          </cell>
          <cell r="C296" t="str">
            <v xml:space="preserve">AÁM GIAÙ ÑÔÕ BAÈNG GOÃ </v>
          </cell>
          <cell r="D296" t="str">
            <v>Boä</v>
          </cell>
          <cell r="E296" t="str">
            <v>caùi</v>
          </cell>
          <cell r="F296">
            <v>308</v>
          </cell>
          <cell r="G296">
            <v>308</v>
          </cell>
          <cell r="H296">
            <v>5074</v>
          </cell>
          <cell r="I296">
            <v>0</v>
          </cell>
          <cell r="J296">
            <v>5690</v>
          </cell>
        </row>
        <row r="297">
          <cell r="C297" t="str">
            <v>Ñôn giaù ñöôøng daây</v>
          </cell>
          <cell r="D297" t="str">
            <v>Ñoàng hoà coâng suaát 3 pha khoâng coù boä bieán ñoåi</v>
          </cell>
          <cell r="E297" t="str">
            <v>caùi</v>
          </cell>
          <cell r="F297">
            <v>1468</v>
          </cell>
          <cell r="G297">
            <v>32532</v>
          </cell>
          <cell r="H297">
            <v>3977</v>
          </cell>
        </row>
        <row r="298">
          <cell r="B298" t="str">
            <v>06.6106</v>
          </cell>
          <cell r="C298" t="str">
            <v>Raûi caêng daây baèng thuû coâng AC95</v>
          </cell>
          <cell r="D298" t="str">
            <v>km</v>
          </cell>
          <cell r="E298" t="str">
            <v>caùi</v>
          </cell>
          <cell r="F298">
            <v>1634</v>
          </cell>
          <cell r="G298">
            <v>36598</v>
          </cell>
          <cell r="H298">
            <v>475178</v>
          </cell>
          <cell r="I298">
            <v>0</v>
          </cell>
          <cell r="J298">
            <v>475178</v>
          </cell>
        </row>
        <row r="299">
          <cell r="B299" t="str">
            <v>06.1521</v>
          </cell>
          <cell r="C299" t="str">
            <v>Baùt söù trong 1 chuoãi  &lt;= 5 baùt  Chieàu cao coät &lt;= 20m</v>
          </cell>
          <cell r="D299" t="str">
            <v xml:space="preserve">chuoãi </v>
          </cell>
          <cell r="E299">
            <v>0</v>
          </cell>
          <cell r="F299">
            <v>0</v>
          </cell>
          <cell r="G299">
            <v>610</v>
          </cell>
          <cell r="H299">
            <v>7313</v>
          </cell>
          <cell r="I299">
            <v>0</v>
          </cell>
          <cell r="J299">
            <v>7923</v>
          </cell>
        </row>
        <row r="300">
          <cell r="B300" t="str">
            <v>05.4204</v>
          </cell>
          <cell r="C300" t="str">
            <v xml:space="preserve">AÁM GIAÙ ÑÔÕ BAÈNG GOÃ </v>
          </cell>
          <cell r="D300" t="str">
            <v>Boä</v>
          </cell>
          <cell r="E300" t="str">
            <v>caùi</v>
          </cell>
          <cell r="F300">
            <v>308</v>
          </cell>
          <cell r="G300">
            <v>308</v>
          </cell>
          <cell r="H300">
            <v>5074</v>
          </cell>
          <cell r="I300">
            <v>0</v>
          </cell>
          <cell r="J300">
            <v>5690</v>
          </cell>
        </row>
        <row r="301">
          <cell r="B301" t="str">
            <v>ZE.1110</v>
          </cell>
          <cell r="C301" t="str">
            <v xml:space="preserve">LÑ ñeøn coù chao chuïp </v>
          </cell>
          <cell r="D301" t="str">
            <v>boä</v>
          </cell>
          <cell r="E301" t="str">
            <v>caùi</v>
          </cell>
          <cell r="F301">
            <v>2189</v>
          </cell>
          <cell r="G301">
            <v>28096</v>
          </cell>
          <cell r="H301">
            <v>1704</v>
          </cell>
          <cell r="I301">
            <v>0</v>
          </cell>
          <cell r="J301">
            <v>1704</v>
          </cell>
        </row>
        <row r="302">
          <cell r="B302" t="str">
            <v>ZE.1120</v>
          </cell>
          <cell r="C302" t="str">
            <v xml:space="preserve">LÑ ñeøn saùt traàn coù chao chuïp </v>
          </cell>
          <cell r="D302" t="str">
            <v>boä</v>
          </cell>
          <cell r="E302" t="str">
            <v>caùi</v>
          </cell>
          <cell r="F302">
            <v>1856</v>
          </cell>
          <cell r="G302">
            <v>14048</v>
          </cell>
          <cell r="H302">
            <v>1967</v>
          </cell>
          <cell r="I302">
            <v>0</v>
          </cell>
          <cell r="J302">
            <v>1967</v>
          </cell>
        </row>
        <row r="303">
          <cell r="B303" t="str">
            <v>ZE.1130</v>
          </cell>
          <cell r="C303" t="str">
            <v xml:space="preserve">LÑ ñeøn choáng noå coù chao chuïp </v>
          </cell>
          <cell r="D303" t="str">
            <v>boä</v>
          </cell>
          <cell r="E303" t="str">
            <v>caùi</v>
          </cell>
          <cell r="F303">
            <v>2411</v>
          </cell>
          <cell r="G303">
            <v>125692</v>
          </cell>
          <cell r="H303">
            <v>2753</v>
          </cell>
          <cell r="I303">
            <v>0</v>
          </cell>
          <cell r="J303">
            <v>2753</v>
          </cell>
        </row>
        <row r="304">
          <cell r="B304" t="str">
            <v>ZE.2210</v>
          </cell>
          <cell r="C304" t="str">
            <v>LÑ ñeøn oáng coù BV daøi 0,6m 1 boùng</v>
          </cell>
          <cell r="D304" t="str">
            <v>boä</v>
          </cell>
          <cell r="E304">
            <v>0</v>
          </cell>
          <cell r="F304">
            <v>0</v>
          </cell>
          <cell r="G304">
            <v>0</v>
          </cell>
          <cell r="H304">
            <v>3802</v>
          </cell>
          <cell r="I304">
            <v>0</v>
          </cell>
          <cell r="J304">
            <v>3802</v>
          </cell>
        </row>
        <row r="305">
          <cell r="B305" t="str">
            <v>ZE.2320</v>
          </cell>
          <cell r="C305" t="str">
            <v>LÑ ñeøn oáng coù BV daøi 1,2m 2 boùng</v>
          </cell>
          <cell r="D305" t="str">
            <v>boä</v>
          </cell>
          <cell r="E305" t="str">
            <v>boä</v>
          </cell>
          <cell r="F305">
            <v>4913</v>
          </cell>
          <cell r="G305">
            <v>277261</v>
          </cell>
          <cell r="H305">
            <v>6293</v>
          </cell>
          <cell r="I305">
            <v>0</v>
          </cell>
          <cell r="J305">
            <v>6293</v>
          </cell>
        </row>
        <row r="306">
          <cell r="B306" t="str">
            <v>ZE.5110</v>
          </cell>
          <cell r="C306" t="str">
            <v>LÑ quaït traàn</v>
          </cell>
          <cell r="D306" t="str">
            <v>boä</v>
          </cell>
          <cell r="E306" t="str">
            <v>boä</v>
          </cell>
          <cell r="F306">
            <v>982.6</v>
          </cell>
          <cell r="G306">
            <v>55452.200000000004</v>
          </cell>
          <cell r="H306">
            <v>3278</v>
          </cell>
          <cell r="I306">
            <v>3543</v>
          </cell>
          <cell r="J306">
            <v>6821</v>
          </cell>
        </row>
        <row r="307">
          <cell r="B307" t="str">
            <v>ZE.5120</v>
          </cell>
          <cell r="C307" t="str">
            <v>LÑ quaït huùt gioù</v>
          </cell>
          <cell r="D307" t="str">
            <v>boä</v>
          </cell>
          <cell r="E307">
            <v>0</v>
          </cell>
          <cell r="F307">
            <v>0</v>
          </cell>
          <cell r="G307">
            <v>0</v>
          </cell>
          <cell r="H307">
            <v>4589</v>
          </cell>
          <cell r="I307">
            <v>0</v>
          </cell>
          <cell r="J307">
            <v>4589</v>
          </cell>
        </row>
        <row r="308">
          <cell r="B308" t="str">
            <v>ZG.1231</v>
          </cell>
          <cell r="C308" t="str">
            <v>Caàu chì ñaëc bieät khaùc</v>
          </cell>
          <cell r="D308" t="str">
            <v>caùi</v>
          </cell>
          <cell r="E308">
            <v>0</v>
          </cell>
          <cell r="F308">
            <v>0</v>
          </cell>
          <cell r="G308">
            <v>0</v>
          </cell>
          <cell r="H308">
            <v>551</v>
          </cell>
          <cell r="I308">
            <v>0</v>
          </cell>
          <cell r="J308">
            <v>551</v>
          </cell>
        </row>
        <row r="309">
          <cell r="B309" t="str">
            <v>ZG.2232</v>
          </cell>
          <cell r="C309" t="str">
            <v>OÅ caém nhöïa</v>
          </cell>
          <cell r="D309" t="str">
            <v>caùi</v>
          </cell>
          <cell r="E309" t="str">
            <v>caùi</v>
          </cell>
          <cell r="F309">
            <v>2759</v>
          </cell>
          <cell r="G309">
            <v>18484</v>
          </cell>
          <cell r="H309">
            <v>1967</v>
          </cell>
          <cell r="I309">
            <v>0</v>
          </cell>
          <cell r="J309">
            <v>1967</v>
          </cell>
        </row>
        <row r="310">
          <cell r="B310" t="str">
            <v>ZG.2251</v>
          </cell>
          <cell r="C310" t="str">
            <v xml:space="preserve">Caàu chì ñaëc bieät </v>
          </cell>
          <cell r="D310" t="str">
            <v>caùi</v>
          </cell>
          <cell r="E310" t="str">
            <v>caùi</v>
          </cell>
          <cell r="F310">
            <v>3090</v>
          </cell>
          <cell r="G310">
            <v>22181</v>
          </cell>
          <cell r="H310">
            <v>1967</v>
          </cell>
          <cell r="I310">
            <v>0</v>
          </cell>
          <cell r="J310">
            <v>1967</v>
          </cell>
        </row>
        <row r="311">
          <cell r="B311" t="str">
            <v>ZG.5210</v>
          </cell>
          <cell r="C311" t="str">
            <v>Aptomat 1 pha &lt;10A</v>
          </cell>
          <cell r="D311" t="str">
            <v>caùi</v>
          </cell>
          <cell r="E311" t="str">
            <v>caùi</v>
          </cell>
          <cell r="F311">
            <v>1080</v>
          </cell>
          <cell r="G311">
            <v>20332</v>
          </cell>
          <cell r="H311">
            <v>2756</v>
          </cell>
          <cell r="I311">
            <v>0</v>
          </cell>
          <cell r="J311">
            <v>2756</v>
          </cell>
        </row>
        <row r="312">
          <cell r="B312" t="str">
            <v>ZH.3340</v>
          </cell>
          <cell r="C312" t="str">
            <v>Laép kim choáng seùt</v>
          </cell>
          <cell r="D312" t="str">
            <v>caùi</v>
          </cell>
          <cell r="E312" t="str">
            <v>caùi</v>
          </cell>
          <cell r="F312">
            <v>1411</v>
          </cell>
          <cell r="G312">
            <v>24399</v>
          </cell>
          <cell r="H312">
            <v>20714</v>
          </cell>
          <cell r="I312">
            <v>2514</v>
          </cell>
          <cell r="J312">
            <v>23228</v>
          </cell>
        </row>
        <row r="313">
          <cell r="B313" t="str">
            <v>ZG.5220</v>
          </cell>
          <cell r="C313" t="str">
            <v>Aptomat 1 pha &lt;50A</v>
          </cell>
          <cell r="D313" t="str">
            <v>caùi</v>
          </cell>
          <cell r="E313">
            <v>0</v>
          </cell>
          <cell r="F313">
            <v>0</v>
          </cell>
          <cell r="G313">
            <v>0</v>
          </cell>
          <cell r="H313">
            <v>3626</v>
          </cell>
          <cell r="I313">
            <v>0</v>
          </cell>
          <cell r="J313">
            <v>3626</v>
          </cell>
        </row>
      </sheetData>
      <sheetData sheetId="2"/>
      <sheetData sheetId="3"/>
      <sheetData sheetId="4"/>
      <sheetData sheetId="5" refreshError="1">
        <row r="2">
          <cell r="B2" t="str">
            <v>PTRE</v>
          </cell>
          <cell r="C2" t="str">
            <v>Raûi pheân tre</v>
          </cell>
          <cell r="D2" t="str">
            <v>m2</v>
          </cell>
          <cell r="E2">
            <v>12000</v>
          </cell>
          <cell r="F2">
            <v>500</v>
          </cell>
          <cell r="G2">
            <v>0</v>
          </cell>
        </row>
        <row r="3">
          <cell r="B3" t="str">
            <v>DATD</v>
          </cell>
          <cell r="C3" t="str">
            <v>Mua ñaát laterit</v>
          </cell>
          <cell r="D3" t="str">
            <v>m3</v>
          </cell>
          <cell r="E3">
            <v>30000</v>
          </cell>
        </row>
        <row r="4">
          <cell r="B4" t="str">
            <v>DATD-DN</v>
          </cell>
          <cell r="C4" t="str">
            <v>Mua ñaát laterit</v>
          </cell>
          <cell r="D4" t="str">
            <v>m3</v>
          </cell>
          <cell r="E4">
            <v>30000</v>
          </cell>
        </row>
        <row r="5">
          <cell r="B5" t="str">
            <v>DATS</v>
          </cell>
          <cell r="C5" t="str">
            <v>Mua ñaát seùt</v>
          </cell>
          <cell r="D5" t="str">
            <v>m3</v>
          </cell>
          <cell r="E5">
            <v>30000</v>
          </cell>
          <cell r="F5">
            <v>701264</v>
          </cell>
          <cell r="G5">
            <v>926422</v>
          </cell>
        </row>
        <row r="6">
          <cell r="B6" t="str">
            <v>DATS-LD</v>
          </cell>
          <cell r="C6" t="str">
            <v>Mua ñaát seùt</v>
          </cell>
          <cell r="D6" t="str">
            <v>m3</v>
          </cell>
          <cell r="E6">
            <v>16000</v>
          </cell>
          <cell r="F6">
            <v>503090</v>
          </cell>
          <cell r="G6">
            <v>654182</v>
          </cell>
        </row>
        <row r="7">
          <cell r="B7" t="str">
            <v>DATS-BL</v>
          </cell>
          <cell r="C7" t="str">
            <v>Mua ñaát seùt</v>
          </cell>
          <cell r="D7" t="str">
            <v>m3</v>
          </cell>
          <cell r="E7">
            <v>20000</v>
          </cell>
          <cell r="F7">
            <v>345797</v>
          </cell>
          <cell r="G7">
            <v>436891</v>
          </cell>
        </row>
        <row r="8">
          <cell r="B8" t="str">
            <v>MCO</v>
          </cell>
          <cell r="C8" t="str">
            <v>Mua coû</v>
          </cell>
          <cell r="D8" t="str">
            <v>100m2</v>
          </cell>
          <cell r="E8">
            <v>2000000</v>
          </cell>
          <cell r="F8">
            <v>320419</v>
          </cell>
          <cell r="G8">
            <v>411797</v>
          </cell>
        </row>
        <row r="9">
          <cell r="B9" t="str">
            <v>TNKV</v>
          </cell>
          <cell r="C9" t="str">
            <v>Thoaùt nöôùc khu vöïc</v>
          </cell>
          <cell r="D9" t="str">
            <v>Toaøn boä</v>
          </cell>
          <cell r="E9">
            <v>30000000</v>
          </cell>
          <cell r="F9">
            <v>10000000</v>
          </cell>
          <cell r="G9">
            <v>10000000</v>
          </cell>
        </row>
        <row r="10">
          <cell r="B10" t="str">
            <v>MayLu</v>
          </cell>
          <cell r="C10" t="str">
            <v>Maùy Lu</v>
          </cell>
          <cell r="D10" t="str">
            <v>ca</v>
          </cell>
          <cell r="E10" t="str">
            <v>maùy</v>
          </cell>
          <cell r="F10">
            <v>148243</v>
          </cell>
          <cell r="G10">
            <v>288922</v>
          </cell>
        </row>
        <row r="11">
          <cell r="B11" t="str">
            <v>CONG</v>
          </cell>
          <cell r="C11" t="str">
            <v>Coâng xaây döïng</v>
          </cell>
          <cell r="D11" t="str">
            <v>coâng</v>
          </cell>
          <cell r="E11">
            <v>0</v>
          </cell>
          <cell r="F11">
            <v>13878</v>
          </cell>
          <cell r="G11">
            <v>228577</v>
          </cell>
        </row>
        <row r="12">
          <cell r="B12" t="str">
            <v>KICHBD2000</v>
          </cell>
          <cell r="C12" t="str">
            <v>Naâng haï boàn daàu</v>
          </cell>
          <cell r="D12" t="str">
            <v>boàn</v>
          </cell>
          <cell r="E12" t="str">
            <v>maùy</v>
          </cell>
          <cell r="F12">
            <v>20000000</v>
          </cell>
          <cell r="G12">
            <v>100000000</v>
          </cell>
        </row>
        <row r="13">
          <cell r="B13" t="str">
            <v>ONUOC</v>
          </cell>
          <cell r="C13" t="str">
            <v>Laép oáng nöôùc cho DL Laâm ñoàng</v>
          </cell>
          <cell r="D13" t="str">
            <v>m</v>
          </cell>
          <cell r="E13">
            <v>100000</v>
          </cell>
          <cell r="F13">
            <v>10000</v>
          </cell>
          <cell r="G13">
            <v>5000</v>
          </cell>
        </row>
        <row r="14">
          <cell r="B14" t="str">
            <v>OBT200</v>
          </cell>
          <cell r="C14" t="str">
            <v>Mua oáng coáng BTCT D200</v>
          </cell>
          <cell r="D14" t="str">
            <v>caùi</v>
          </cell>
          <cell r="E14">
            <v>40000</v>
          </cell>
          <cell r="F14">
            <v>0</v>
          </cell>
          <cell r="G14">
            <v>0</v>
          </cell>
        </row>
        <row r="15">
          <cell r="B15" t="str">
            <v>OBT600</v>
          </cell>
          <cell r="C15" t="str">
            <v>Mua oáng coáng BTCT D600 H10 1m/caùi</v>
          </cell>
          <cell r="D15" t="str">
            <v>caùi</v>
          </cell>
          <cell r="E15">
            <v>270000</v>
          </cell>
          <cell r="F15">
            <v>0</v>
          </cell>
          <cell r="G15">
            <v>0</v>
          </cell>
        </row>
        <row r="16">
          <cell r="B16" t="str">
            <v>OBT800</v>
          </cell>
          <cell r="C16" t="str">
            <v>OÁáng coáng BTCT D800  1m/caùi</v>
          </cell>
          <cell r="D16" t="str">
            <v>caùi</v>
          </cell>
          <cell r="E16">
            <v>120000</v>
          </cell>
          <cell r="F16">
            <v>0</v>
          </cell>
          <cell r="G16">
            <v>0</v>
          </cell>
        </row>
        <row r="17">
          <cell r="B17" t="str">
            <v>OBT1000</v>
          </cell>
          <cell r="C17" t="str">
            <v>OÁáng coáng BTCT D1000  1m/caùi</v>
          </cell>
          <cell r="D17" t="str">
            <v>caùi</v>
          </cell>
          <cell r="E17">
            <v>100000</v>
          </cell>
          <cell r="F17">
            <v>0</v>
          </cell>
          <cell r="G17">
            <v>0</v>
          </cell>
        </row>
        <row r="18">
          <cell r="B18" t="str">
            <v>OBT-1000</v>
          </cell>
          <cell r="C18" t="str">
            <v>OÁáng coáng BTCT D1000  1m/caùi</v>
          </cell>
          <cell r="D18" t="str">
            <v>caùi</v>
          </cell>
          <cell r="E18">
            <v>100000</v>
          </cell>
          <cell r="F18">
            <v>0</v>
          </cell>
          <cell r="G18">
            <v>0</v>
          </cell>
        </row>
        <row r="19">
          <cell r="B19" t="str">
            <v>Cap ng-dk</v>
          </cell>
          <cell r="C19" t="str">
            <v>Laép caùp nguoàn ñieàu khieån  (Taïm tính )</v>
          </cell>
          <cell r="D19" t="str">
            <v>loâ</v>
          </cell>
          <cell r="E19" t="str">
            <v>maùy</v>
          </cell>
          <cell r="F19">
            <v>3000000</v>
          </cell>
          <cell r="G19">
            <v>0</v>
          </cell>
        </row>
        <row r="20">
          <cell r="B20" t="str">
            <v>OBT-200-H30</v>
          </cell>
          <cell r="C20" t="str">
            <v>OÁng coáng BTCT D200-H30 loaïi 4m/caùi</v>
          </cell>
          <cell r="D20" t="str">
            <v>m</v>
          </cell>
          <cell r="E20">
            <v>130000</v>
          </cell>
          <cell r="F20">
            <v>0</v>
          </cell>
          <cell r="G20">
            <v>0</v>
          </cell>
        </row>
        <row r="21">
          <cell r="B21" t="str">
            <v>OBT-200-H10</v>
          </cell>
          <cell r="C21" t="str">
            <v>OÁáng coáng BTCT D200-H10 loaïi 4m/caùi</v>
          </cell>
          <cell r="D21" t="str">
            <v>m</v>
          </cell>
          <cell r="E21">
            <v>100000</v>
          </cell>
          <cell r="F21">
            <v>0</v>
          </cell>
          <cell r="G21">
            <v>0</v>
          </cell>
        </row>
        <row r="22">
          <cell r="B22" t="str">
            <v>OBT300-H10</v>
          </cell>
          <cell r="C22" t="str">
            <v>OÁáng coáng BTCT D300-H10 loaïi 4m/caùi</v>
          </cell>
          <cell r="D22" t="str">
            <v>m</v>
          </cell>
          <cell r="E22">
            <v>130000</v>
          </cell>
          <cell r="F22">
            <v>0</v>
          </cell>
          <cell r="G22">
            <v>0</v>
          </cell>
        </row>
        <row r="23">
          <cell r="B23" t="str">
            <v>OBT600-H10</v>
          </cell>
          <cell r="C23" t="str">
            <v>OÁáng coáng BTCT D600-H10 loaïi 4m/caùi</v>
          </cell>
          <cell r="D23" t="str">
            <v>m</v>
          </cell>
          <cell r="E23">
            <v>245455</v>
          </cell>
          <cell r="F23">
            <v>0</v>
          </cell>
          <cell r="G23">
            <v>0</v>
          </cell>
        </row>
        <row r="24">
          <cell r="B24" t="str">
            <v>OBT600-H30</v>
          </cell>
          <cell r="C24" t="str">
            <v>OÁáng coáng BTCT D600-H30 loaïi 4m/caùi</v>
          </cell>
          <cell r="D24" t="str">
            <v>m</v>
          </cell>
          <cell r="E24">
            <v>300000</v>
          </cell>
          <cell r="F24">
            <v>0</v>
          </cell>
          <cell r="G24">
            <v>0</v>
          </cell>
        </row>
        <row r="25">
          <cell r="B25" t="str">
            <v>OBT600-H30</v>
          </cell>
          <cell r="C25" t="str">
            <v>Mua oáng coáng BTCT D600-H30 loaïi 4m/caùi</v>
          </cell>
          <cell r="D25" t="str">
            <v>caùi</v>
          </cell>
          <cell r="E25">
            <v>1600000</v>
          </cell>
          <cell r="F25">
            <v>0</v>
          </cell>
          <cell r="G25">
            <v>0</v>
          </cell>
        </row>
        <row r="26">
          <cell r="B26" t="str">
            <v>OBT800-H30</v>
          </cell>
          <cell r="C26" t="str">
            <v>Mua oáng coáng BTCT D800-H30 loaïi 4m/caùi</v>
          </cell>
          <cell r="D26" t="str">
            <v>m</v>
          </cell>
          <cell r="E26">
            <v>409091</v>
          </cell>
          <cell r="F26">
            <v>0</v>
          </cell>
          <cell r="G26">
            <v>0</v>
          </cell>
        </row>
        <row r="27">
          <cell r="B27" t="str">
            <v>Rô le nhieät</v>
          </cell>
          <cell r="C27" t="str">
            <v>Rô le nhieät</v>
          </cell>
          <cell r="D27" t="str">
            <v>caùi</v>
          </cell>
          <cell r="E27">
            <v>120000</v>
          </cell>
          <cell r="F27">
            <v>0</v>
          </cell>
          <cell r="G27">
            <v>0</v>
          </cell>
        </row>
        <row r="28">
          <cell r="B28" t="str">
            <v>PH</v>
          </cell>
          <cell r="C28" t="str">
            <v>Phaùt hoang chaët caây caùc loaïi</v>
          </cell>
          <cell r="D28" t="str">
            <v>T.boä</v>
          </cell>
          <cell r="E28" t="str">
            <v>maùy</v>
          </cell>
          <cell r="F28">
            <v>30000000</v>
          </cell>
          <cell r="G28">
            <v>0</v>
          </cell>
        </row>
        <row r="29">
          <cell r="B29" t="str">
            <v>FB3</v>
          </cell>
          <cell r="C29" t="str">
            <v>Oáng meàm 100mmm, L=1000</v>
          </cell>
          <cell r="D29" t="str">
            <v>Boä</v>
          </cell>
          <cell r="E29">
            <v>5318000</v>
          </cell>
          <cell r="F29">
            <v>4462</v>
          </cell>
          <cell r="G29">
            <v>1292174</v>
          </cell>
        </row>
        <row r="30">
          <cell r="B30" t="str">
            <v>FB2</v>
          </cell>
          <cell r="C30" t="str">
            <v>Oáng meàm 150mmm, L=1000</v>
          </cell>
          <cell r="D30" t="str">
            <v>Boä</v>
          </cell>
          <cell r="E30">
            <v>8471000</v>
          </cell>
          <cell r="F30">
            <v>19293</v>
          </cell>
          <cell r="G30">
            <v>850657</v>
          </cell>
        </row>
        <row r="31">
          <cell r="B31" t="str">
            <v>FB1</v>
          </cell>
          <cell r="C31" t="str">
            <v>Oáng meàm 200mmm, L=1500</v>
          </cell>
          <cell r="D31" t="str">
            <v>Boä</v>
          </cell>
          <cell r="E31">
            <v>17583000</v>
          </cell>
          <cell r="F31">
            <v>25724</v>
          </cell>
          <cell r="G31">
            <v>783348</v>
          </cell>
        </row>
        <row r="32">
          <cell r="B32" t="str">
            <v>BM-NEO</v>
          </cell>
          <cell r="C32" t="str">
            <v>Boulon neo thieát bò</v>
          </cell>
          <cell r="D32" t="str">
            <v>kg</v>
          </cell>
          <cell r="E32">
            <v>8700</v>
          </cell>
          <cell r="F32">
            <v>500</v>
          </cell>
          <cell r="G32">
            <v>609046</v>
          </cell>
        </row>
        <row r="33">
          <cell r="B33" t="str">
            <v>PUMP-1,5HP</v>
          </cell>
          <cell r="C33" t="str">
            <v>Maùy bôm 1,5HP cho beå thu daàu söï coá</v>
          </cell>
          <cell r="D33" t="str">
            <v>maùy</v>
          </cell>
          <cell r="E33">
            <v>2000000</v>
          </cell>
          <cell r="F33">
            <v>20000</v>
          </cell>
          <cell r="G33">
            <v>557585</v>
          </cell>
        </row>
        <row r="34">
          <cell r="B34" t="str">
            <v>PUMP</v>
          </cell>
          <cell r="C34" t="str">
            <v>Bôm nöôùc</v>
          </cell>
          <cell r="D34" t="str">
            <v>Ca</v>
          </cell>
          <cell r="E34" t="str">
            <v>maùy</v>
          </cell>
          <cell r="F34">
            <v>518052</v>
          </cell>
          <cell r="G34">
            <v>46962</v>
          </cell>
        </row>
        <row r="35">
          <cell r="B35" t="str">
            <v>PUMP-200</v>
          </cell>
          <cell r="C35" t="str">
            <v>Bôm nöôùc 200m3/h</v>
          </cell>
          <cell r="D35" t="str">
            <v>Ca</v>
          </cell>
          <cell r="E35" t="str">
            <v>maùy</v>
          </cell>
          <cell r="F35">
            <v>131050</v>
          </cell>
          <cell r="G35">
            <v>39230</v>
          </cell>
        </row>
        <row r="36">
          <cell r="B36" t="str">
            <v>BM12-100</v>
          </cell>
          <cell r="C36" t="str">
            <v xml:space="preserve"> Boulon M12x100 </v>
          </cell>
          <cell r="D36" t="str">
            <v>Boä</v>
          </cell>
          <cell r="E36">
            <v>2300</v>
          </cell>
          <cell r="F36">
            <v>183715</v>
          </cell>
          <cell r="G36">
            <v>182615</v>
          </cell>
        </row>
        <row r="37">
          <cell r="B37" t="str">
            <v>BL20</v>
          </cell>
          <cell r="C37" t="str">
            <v>Baûn leà BL20</v>
          </cell>
          <cell r="D37" t="str">
            <v>Boä</v>
          </cell>
          <cell r="E37">
            <v>20000</v>
          </cell>
          <cell r="F37">
            <v>226719</v>
          </cell>
          <cell r="G37">
            <v>224919</v>
          </cell>
        </row>
        <row r="38">
          <cell r="B38" t="str">
            <v>C-D</v>
          </cell>
          <cell r="C38" t="str">
            <v>Choát ñöùng</v>
          </cell>
          <cell r="D38" t="str">
            <v>Boä</v>
          </cell>
          <cell r="E38">
            <v>5000</v>
          </cell>
          <cell r="F38">
            <v>261672</v>
          </cell>
          <cell r="G38">
            <v>259872</v>
          </cell>
        </row>
        <row r="39">
          <cell r="B39" t="str">
            <v>C-N</v>
          </cell>
          <cell r="C39" t="str">
            <v>Choát ngang</v>
          </cell>
          <cell r="D39" t="str">
            <v>Boä</v>
          </cell>
          <cell r="E39">
            <v>5000</v>
          </cell>
          <cell r="F39">
            <v>300729</v>
          </cell>
          <cell r="G39">
            <v>298729</v>
          </cell>
        </row>
        <row r="40">
          <cell r="B40" t="str">
            <v>BL5</v>
          </cell>
          <cell r="C40" t="str">
            <v>Baûn leà 5</v>
          </cell>
          <cell r="D40" t="str">
            <v>Boä</v>
          </cell>
          <cell r="E40">
            <v>4000</v>
          </cell>
          <cell r="F40">
            <v>67463</v>
          </cell>
          <cell r="G40">
            <v>66883</v>
          </cell>
        </row>
        <row r="41">
          <cell r="B41" t="str">
            <v>TTCC</v>
          </cell>
          <cell r="C41" t="str">
            <v xml:space="preserve">Trang trí maët tröùôùc cöûa coàng </v>
          </cell>
          <cell r="D41" t="str">
            <v>troïn boä</v>
          </cell>
          <cell r="E41">
            <v>5000000</v>
          </cell>
          <cell r="F41">
            <v>2000000</v>
          </cell>
          <cell r="G41">
            <v>74078</v>
          </cell>
        </row>
        <row r="42">
          <cell r="B42" t="str">
            <v>BM-NEOA</v>
          </cell>
          <cell r="C42" t="str">
            <v>Boulon neo thieát bò ( A caáp )</v>
          </cell>
          <cell r="D42" t="str">
            <v>kg</v>
          </cell>
          <cell r="E42" t="str">
            <v>maùy</v>
          </cell>
          <cell r="F42">
            <v>500</v>
          </cell>
          <cell r="G42">
            <v>93476</v>
          </cell>
        </row>
        <row r="43">
          <cell r="B43" t="str">
            <v>BDC12-100</v>
          </cell>
          <cell r="C43" t="str">
            <v>Buolon daõn chaân M12x100</v>
          </cell>
          <cell r="D43" t="str">
            <v>caùi</v>
          </cell>
          <cell r="E43">
            <v>2500</v>
          </cell>
          <cell r="F43">
            <v>500</v>
          </cell>
          <cell r="G43">
            <v>98656</v>
          </cell>
        </row>
        <row r="44">
          <cell r="B44" t="str">
            <v>BDC16-240</v>
          </cell>
          <cell r="C44" t="str">
            <v>Buolon daõn chaân M16x240</v>
          </cell>
          <cell r="D44" t="str">
            <v>caùi</v>
          </cell>
          <cell r="E44">
            <v>10000</v>
          </cell>
          <cell r="F44">
            <v>1000</v>
          </cell>
          <cell r="G44">
            <v>127326</v>
          </cell>
        </row>
        <row r="45">
          <cell r="B45" t="str">
            <v>BÑC12-80</v>
          </cell>
          <cell r="C45" t="str">
            <v>Bulong ñuoâi caù M12x80</v>
          </cell>
          <cell r="D45" t="str">
            <v>caùi</v>
          </cell>
          <cell r="E45">
            <v>4000</v>
          </cell>
          <cell r="F45">
            <v>500</v>
          </cell>
          <cell r="G45">
            <v>136535</v>
          </cell>
        </row>
        <row r="46">
          <cell r="B46" t="str">
            <v>BDC12-80</v>
          </cell>
          <cell r="C46" t="str">
            <v>Buolon daõn chaân M12x80</v>
          </cell>
          <cell r="D46" t="str">
            <v>caùi</v>
          </cell>
          <cell r="E46">
            <v>2500</v>
          </cell>
          <cell r="F46">
            <v>156670</v>
          </cell>
          <cell r="G46">
            <v>155145</v>
          </cell>
        </row>
        <row r="47">
          <cell r="B47" t="str">
            <v>BL1440</v>
          </cell>
          <cell r="C47" t="str">
            <v>Boulon M14, l=40 (0,1153kg/boä)</v>
          </cell>
          <cell r="D47" t="str">
            <v>kg</v>
          </cell>
          <cell r="E47">
            <v>10500</v>
          </cell>
          <cell r="F47">
            <v>7392</v>
          </cell>
          <cell r="G47">
            <v>127762</v>
          </cell>
        </row>
        <row r="48">
          <cell r="B48" t="str">
            <v>BM22x650</v>
          </cell>
          <cell r="C48" t="str">
            <v>Boulon M22x650/100 maï keõm</v>
          </cell>
          <cell r="D48" t="str">
            <v>caùi</v>
          </cell>
          <cell r="E48">
            <v>22408.703999999998</v>
          </cell>
          <cell r="F48">
            <v>4565</v>
          </cell>
          <cell r="G48">
            <v>4565</v>
          </cell>
        </row>
        <row r="49">
          <cell r="B49" t="str">
            <v>BM12x50</v>
          </cell>
          <cell r="C49" t="str">
            <v>Boulon M12x50</v>
          </cell>
          <cell r="D49" t="str">
            <v>caùi</v>
          </cell>
          <cell r="E49">
            <v>1000</v>
          </cell>
          <cell r="F49">
            <v>5001</v>
          </cell>
          <cell r="G49">
            <v>4856</v>
          </cell>
        </row>
        <row r="50">
          <cell r="B50" t="str">
            <v>BL1680</v>
          </cell>
          <cell r="C50" t="str">
            <v>Boulon M16, l=80 (0,2115kg/boä)</v>
          </cell>
          <cell r="D50" t="str">
            <v>kg</v>
          </cell>
          <cell r="E50">
            <v>10500</v>
          </cell>
          <cell r="F50">
            <v>4669</v>
          </cell>
          <cell r="G50">
            <v>4669</v>
          </cell>
        </row>
        <row r="51">
          <cell r="B51" t="str">
            <v>BL2090</v>
          </cell>
          <cell r="C51" t="str">
            <v>Boulon M20, l=90 (0,3941kg/boä)</v>
          </cell>
          <cell r="D51" t="str">
            <v>kg</v>
          </cell>
          <cell r="E51">
            <v>10500</v>
          </cell>
          <cell r="F51">
            <v>152500</v>
          </cell>
          <cell r="G51">
            <v>152500</v>
          </cell>
        </row>
        <row r="52">
          <cell r="B52" t="str">
            <v>BL24100</v>
          </cell>
          <cell r="C52" t="str">
            <v>Boulon M24, l=100 (0,6396kg/boä)</v>
          </cell>
          <cell r="D52" t="str">
            <v>kg</v>
          </cell>
          <cell r="E52">
            <v>10500</v>
          </cell>
          <cell r="F52">
            <v>8870</v>
          </cell>
          <cell r="G52">
            <v>159702</v>
          </cell>
        </row>
        <row r="53">
          <cell r="B53" t="str">
            <v>BL22/850</v>
          </cell>
          <cell r="C53" t="str">
            <v xml:space="preserve">Boulon M22, l=850 </v>
          </cell>
          <cell r="D53" t="str">
            <v>kg</v>
          </cell>
          <cell r="E53">
            <v>10500</v>
          </cell>
          <cell r="F53">
            <v>22642</v>
          </cell>
          <cell r="G53">
            <v>26278</v>
          </cell>
        </row>
        <row r="54">
          <cell r="B54" t="str">
            <v>BL20/500</v>
          </cell>
          <cell r="C54" t="str">
            <v>Boulon M20, l=500</v>
          </cell>
          <cell r="D54" t="str">
            <v>kg</v>
          </cell>
          <cell r="E54">
            <v>10500</v>
          </cell>
          <cell r="F54">
            <v>22642</v>
          </cell>
          <cell r="G54">
            <v>22997</v>
          </cell>
        </row>
        <row r="55">
          <cell r="B55" t="str">
            <v>BL20/600</v>
          </cell>
          <cell r="C55" t="str">
            <v>Boulon neoM20, l=600</v>
          </cell>
          <cell r="D55" t="str">
            <v>kg</v>
          </cell>
          <cell r="E55">
            <v>10500</v>
          </cell>
          <cell r="F55">
            <v>9741</v>
          </cell>
          <cell r="G55">
            <v>9657</v>
          </cell>
        </row>
        <row r="56">
          <cell r="B56" t="str">
            <v>BL18/650</v>
          </cell>
          <cell r="C56" t="str">
            <v>Boulon M18, l=650</v>
          </cell>
          <cell r="D56" t="str">
            <v>kg</v>
          </cell>
          <cell r="E56">
            <v>10500</v>
          </cell>
          <cell r="F56">
            <v>18113</v>
          </cell>
          <cell r="G56">
            <v>18398</v>
          </cell>
        </row>
        <row r="57">
          <cell r="B57" t="str">
            <v>BL20/900</v>
          </cell>
          <cell r="C57" t="str">
            <v xml:space="preserve">Boulon M20, l=900 </v>
          </cell>
          <cell r="D57" t="str">
            <v>kg</v>
          </cell>
          <cell r="E57">
            <v>10500</v>
          </cell>
          <cell r="F57">
            <v>7793</v>
          </cell>
          <cell r="G57">
            <v>7726</v>
          </cell>
        </row>
        <row r="58">
          <cell r="B58" t="str">
            <v>PUMP2</v>
          </cell>
          <cell r="C58" t="str">
            <v>Bôm 2HP cho Beå daàu söï coá</v>
          </cell>
          <cell r="D58" t="str">
            <v>Boä</v>
          </cell>
          <cell r="E58">
            <v>2000000</v>
          </cell>
          <cell r="F58">
            <v>10000</v>
          </cell>
          <cell r="G58">
            <v>107799</v>
          </cell>
        </row>
        <row r="59">
          <cell r="B59" t="str">
            <v>PUMP10</v>
          </cell>
          <cell r="C59" t="str">
            <v>Bôm 10m3/h cho Beå daàu söï coá</v>
          </cell>
          <cell r="D59" t="str">
            <v>caùi</v>
          </cell>
          <cell r="E59">
            <v>1250000</v>
          </cell>
          <cell r="F59">
            <v>32500</v>
          </cell>
          <cell r="G59">
            <v>40138</v>
          </cell>
        </row>
        <row r="60">
          <cell r="B60" t="str">
            <v>BON-2</v>
          </cell>
          <cell r="C60" t="str">
            <v>Boàn Inoc 2m3</v>
          </cell>
          <cell r="D60" t="str">
            <v>caùi</v>
          </cell>
          <cell r="E60">
            <v>6000000</v>
          </cell>
          <cell r="F60">
            <v>32500</v>
          </cell>
          <cell r="G60">
            <v>26278</v>
          </cell>
        </row>
        <row r="61">
          <cell r="B61" t="str">
            <v>GIAB</v>
          </cell>
          <cell r="C61" t="str">
            <v>Giaù ñôõ Bôm 10m3/h )</v>
          </cell>
          <cell r="D61" t="str">
            <v>Boä</v>
          </cell>
          <cell r="E61">
            <v>52500</v>
          </cell>
          <cell r="F61">
            <v>5500</v>
          </cell>
          <cell r="G61">
            <v>22997</v>
          </cell>
        </row>
        <row r="62">
          <cell r="B62" t="str">
            <v>GIOB</v>
          </cell>
          <cell r="C62" t="str">
            <v>Gioø Bôm 10m3/h )</v>
          </cell>
          <cell r="D62" t="str">
            <v>caùi</v>
          </cell>
          <cell r="E62">
            <v>35000</v>
          </cell>
          <cell r="F62">
            <v>3500</v>
          </cell>
          <cell r="G62">
            <v>9657</v>
          </cell>
        </row>
        <row r="63">
          <cell r="B63" t="str">
            <v>MAIB</v>
          </cell>
          <cell r="C63" t="str">
            <v>Maùi che bôm</v>
          </cell>
          <cell r="D63" t="str">
            <v>caùi</v>
          </cell>
          <cell r="E63">
            <v>125000</v>
          </cell>
          <cell r="F63">
            <v>52500</v>
          </cell>
          <cell r="G63">
            <v>86239.200000000012</v>
          </cell>
        </row>
        <row r="64">
          <cell r="B64" t="str">
            <v>HCMB</v>
          </cell>
          <cell r="C64" t="str">
            <v>Hoäp che maùy bôm</v>
          </cell>
          <cell r="D64" t="str">
            <v>caùi</v>
          </cell>
          <cell r="E64">
            <v>150000</v>
          </cell>
          <cell r="F64">
            <v>5000</v>
          </cell>
          <cell r="G64">
            <v>175561</v>
          </cell>
        </row>
        <row r="65">
          <cell r="B65" t="str">
            <v>DIEN</v>
          </cell>
          <cell r="C65" t="str">
            <v>Laøm laïi heä thoáng ñieän</v>
          </cell>
          <cell r="D65" t="str">
            <v>toan boä</v>
          </cell>
          <cell r="E65">
            <v>1000000</v>
          </cell>
          <cell r="F65">
            <v>200000</v>
          </cell>
          <cell r="G65">
            <v>117024</v>
          </cell>
        </row>
        <row r="66">
          <cell r="B66" t="str">
            <v>CAP3*2,5</v>
          </cell>
          <cell r="C66" t="str">
            <v>Caùp ñieän PVC 3*2,5mm2</v>
          </cell>
          <cell r="D66" t="str">
            <v>m</v>
          </cell>
          <cell r="E66">
            <v>5700</v>
          </cell>
          <cell r="F66">
            <v>484</v>
          </cell>
          <cell r="G66">
            <v>175561</v>
          </cell>
        </row>
        <row r="67">
          <cell r="B67" t="str">
            <v>ATM15</v>
          </cell>
          <cell r="C67" t="str">
            <v>Aptomat 2p 15A Clipsal</v>
          </cell>
          <cell r="D67" t="str">
            <v>caùi</v>
          </cell>
          <cell r="E67">
            <v>125000</v>
          </cell>
          <cell r="F67">
            <v>1250</v>
          </cell>
          <cell r="G67">
            <v>117024</v>
          </cell>
        </row>
        <row r="68">
          <cell r="B68" t="str">
            <v>NEONDM</v>
          </cell>
          <cell r="C68" t="str">
            <v>Boä ñeøn 1,2m ñoâi chuïp môø Ñaøi Loan</v>
          </cell>
          <cell r="D68" t="str">
            <v>caùi</v>
          </cell>
          <cell r="E68">
            <v>87000</v>
          </cell>
          <cell r="F68">
            <v>118358</v>
          </cell>
          <cell r="G68">
            <v>175561</v>
          </cell>
        </row>
        <row r="69">
          <cell r="B69" t="str">
            <v>DENBC</v>
          </cell>
          <cell r="C69" t="str">
            <v>Ñeøn oáp traàn ban coâng</v>
          </cell>
          <cell r="D69" t="str">
            <v>caùi</v>
          </cell>
          <cell r="E69">
            <v>100000</v>
          </cell>
          <cell r="F69">
            <v>118358</v>
          </cell>
          <cell r="G69">
            <v>117024</v>
          </cell>
        </row>
        <row r="70">
          <cell r="B70" t="str">
            <v>CB1-30A</v>
          </cell>
          <cell r="C70" t="str">
            <v>CB 1 pha 10-30A</v>
          </cell>
          <cell r="D70" t="str">
            <v>caùi</v>
          </cell>
          <cell r="E70">
            <v>20000</v>
          </cell>
        </row>
        <row r="71">
          <cell r="B71" t="str">
            <v>QTRAN</v>
          </cell>
          <cell r="C71" t="str">
            <v>Quaït traàn Myõ Phong</v>
          </cell>
          <cell r="D71" t="str">
            <v>boä</v>
          </cell>
          <cell r="E71">
            <v>285000</v>
          </cell>
          <cell r="F71">
            <v>28911</v>
          </cell>
          <cell r="G71">
            <v>28105</v>
          </cell>
        </row>
        <row r="72">
          <cell r="B72" t="str">
            <v>OCAM</v>
          </cell>
          <cell r="C72" t="str">
            <v>Boä contact, oå caùm ñieän, anten, telephon</v>
          </cell>
          <cell r="D72" t="str">
            <v>boä</v>
          </cell>
          <cell r="E72">
            <v>100000</v>
          </cell>
          <cell r="F72">
            <v>19082</v>
          </cell>
          <cell r="G72">
            <v>18478</v>
          </cell>
        </row>
        <row r="73">
          <cell r="B73" t="str">
            <v>DÑIEN</v>
          </cell>
          <cell r="C73" t="str">
            <v>Boä daây ñieän (daây, caàu dao, oáng …)</v>
          </cell>
          <cell r="D73" t="str">
            <v>boä</v>
          </cell>
          <cell r="E73">
            <v>5000000</v>
          </cell>
          <cell r="F73">
            <v>16822</v>
          </cell>
          <cell r="G73">
            <v>15978</v>
          </cell>
        </row>
        <row r="74">
          <cell r="B74" t="str">
            <v>BNNong</v>
          </cell>
          <cell r="C74" t="str">
            <v>Bình nöôùc noùng</v>
          </cell>
          <cell r="D74" t="str">
            <v>boä</v>
          </cell>
          <cell r="E74">
            <v>1300000</v>
          </cell>
          <cell r="F74">
            <v>28911</v>
          </cell>
          <cell r="G74">
            <v>28105</v>
          </cell>
        </row>
        <row r="75">
          <cell r="B75" t="str">
            <v>CRCN</v>
          </cell>
          <cell r="C75" t="str">
            <v>Cöa raõnh +cheøn nhöïa saâu 5cm</v>
          </cell>
          <cell r="D75" t="str">
            <v>m</v>
          </cell>
          <cell r="E75">
            <v>35000</v>
          </cell>
          <cell r="F75">
            <v>0</v>
          </cell>
          <cell r="G75">
            <v>0</v>
          </cell>
        </row>
        <row r="76">
          <cell r="B76" t="str">
            <v>OBT-200</v>
          </cell>
          <cell r="C76" t="str">
            <v>oáng coáng BTCT D200</v>
          </cell>
          <cell r="D76" t="str">
            <v>Caùi</v>
          </cell>
          <cell r="E76">
            <v>40000</v>
          </cell>
          <cell r="F76">
            <v>0</v>
          </cell>
          <cell r="G76">
            <v>0</v>
          </cell>
        </row>
        <row r="77">
          <cell r="B77" t="str">
            <v>LANHTO2</v>
          </cell>
          <cell r="C77" t="str">
            <v>Lanh toâ ñuùc saün daøi 2m</v>
          </cell>
          <cell r="D77" t="str">
            <v>Caùi</v>
          </cell>
          <cell r="E77">
            <v>50000</v>
          </cell>
          <cell r="F77">
            <v>0</v>
          </cell>
          <cell r="G77">
            <v>0</v>
          </cell>
        </row>
        <row r="78">
          <cell r="B78" t="str">
            <v>DC1,5</v>
          </cell>
          <cell r="C78" t="str">
            <v>Ñaø caûn 1,5m</v>
          </cell>
          <cell r="D78" t="str">
            <v>Caùi</v>
          </cell>
          <cell r="E78">
            <v>166000</v>
          </cell>
          <cell r="F78">
            <v>0</v>
          </cell>
          <cell r="G78">
            <v>0</v>
          </cell>
        </row>
        <row r="79">
          <cell r="B79" t="str">
            <v>BTLT10,5</v>
          </cell>
          <cell r="C79" t="str">
            <v>Coät BTLT 10,5m</v>
          </cell>
          <cell r="D79" t="str">
            <v>coät</v>
          </cell>
          <cell r="E79">
            <v>1169500</v>
          </cell>
          <cell r="F79">
            <v>0</v>
          </cell>
          <cell r="G79">
            <v>0</v>
          </cell>
        </row>
        <row r="80">
          <cell r="B80" t="str">
            <v>BTLT12</v>
          </cell>
          <cell r="C80" t="str">
            <v>Coät BTLT 12m</v>
          </cell>
          <cell r="D80" t="str">
            <v>coät</v>
          </cell>
          <cell r="E80">
            <v>1470500</v>
          </cell>
          <cell r="F80">
            <v>0</v>
          </cell>
          <cell r="G80">
            <v>0</v>
          </cell>
        </row>
        <row r="81">
          <cell r="B81" t="str">
            <v>BTLT20</v>
          </cell>
          <cell r="C81" t="str">
            <v>Coät BTLT 20m</v>
          </cell>
          <cell r="D81" t="str">
            <v>coät</v>
          </cell>
          <cell r="E81">
            <v>7550000</v>
          </cell>
          <cell r="F81">
            <v>0</v>
          </cell>
          <cell r="G81">
            <v>0</v>
          </cell>
        </row>
        <row r="82">
          <cell r="B82" t="str">
            <v>YG.12002/HCM</v>
          </cell>
          <cell r="C82" t="str">
            <v>Cung caáp vaø laép ñaët coùng BTLT D400 daøi 4m, H10</v>
          </cell>
          <cell r="D82" t="str">
            <v>100m</v>
          </cell>
          <cell r="E82">
            <v>17727300</v>
          </cell>
          <cell r="F82">
            <v>444908</v>
          </cell>
          <cell r="G82">
            <v>650057</v>
          </cell>
        </row>
        <row r="83">
          <cell r="B83" t="str">
            <v>YG.12003/HCM</v>
          </cell>
          <cell r="C83" t="str">
            <v xml:space="preserve">Cung caáp vaø laép ñaët coùng BTLT D500 daøi 4m, H10 </v>
          </cell>
          <cell r="D83" t="str">
            <v>100m</v>
          </cell>
          <cell r="E83">
            <v>21000000</v>
          </cell>
          <cell r="F83">
            <v>533112</v>
          </cell>
          <cell r="G83">
            <v>650057</v>
          </cell>
        </row>
        <row r="84">
          <cell r="B84" t="str">
            <v>YG.12004/HCM</v>
          </cell>
          <cell r="C84" t="str">
            <v xml:space="preserve">Cung caáp vaø laép ñaët coùng BTLT D600 daøi 4m, H10 </v>
          </cell>
          <cell r="D84" t="str">
            <v>100m</v>
          </cell>
          <cell r="E84">
            <v>24545500</v>
          </cell>
          <cell r="F84">
            <v>645311</v>
          </cell>
          <cell r="G84">
            <v>700061</v>
          </cell>
        </row>
        <row r="85">
          <cell r="B85" t="str">
            <v>YG.12006/HCM</v>
          </cell>
          <cell r="C85" t="str">
            <v xml:space="preserve">Cung caáp vaø laép ñaët coùng BTLT D800 daøi 4m, H10 </v>
          </cell>
          <cell r="D85" t="str">
            <v>100m</v>
          </cell>
          <cell r="E85">
            <v>37727300</v>
          </cell>
          <cell r="F85">
            <v>913164</v>
          </cell>
          <cell r="G85">
            <v>700061</v>
          </cell>
        </row>
        <row r="86">
          <cell r="B86" t="str">
            <v>YG.12006/HCM/30</v>
          </cell>
          <cell r="C86" t="str">
            <v xml:space="preserve">Cung caáp vaø laép ñaët coùng BTLT D800 daøi 4m, H10 </v>
          </cell>
          <cell r="D86" t="str">
            <v>100m</v>
          </cell>
          <cell r="E86">
            <v>40909100</v>
          </cell>
          <cell r="F86">
            <v>913164</v>
          </cell>
          <cell r="G86">
            <v>700061</v>
          </cell>
        </row>
        <row r="87">
          <cell r="B87" t="str">
            <v>YG.16020/HCM</v>
          </cell>
          <cell r="C87" t="str">
            <v>Cheøn vöõa M100 moái noái coáng</v>
          </cell>
          <cell r="D87" t="str">
            <v>m2</v>
          </cell>
          <cell r="E87">
            <v>7674</v>
          </cell>
          <cell r="F87">
            <v>6745</v>
          </cell>
          <cell r="G87">
            <v>52419</v>
          </cell>
        </row>
        <row r="88">
          <cell r="B88" t="str">
            <v>T2.211B</v>
          </cell>
          <cell r="C88" t="str">
            <v>Traùt ñaù maøi caàu thang</v>
          </cell>
          <cell r="D88" t="str">
            <v>m2</v>
          </cell>
          <cell r="E88">
            <v>50000</v>
          </cell>
          <cell r="F88">
            <v>50381</v>
          </cell>
          <cell r="G88">
            <v>48724</v>
          </cell>
        </row>
        <row r="89">
          <cell r="B89" t="str">
            <v>GACT</v>
          </cell>
          <cell r="C89" t="str">
            <v>Oáp gach ceramic chaân töôøng 10x30</v>
          </cell>
          <cell r="D89" t="str">
            <v>m</v>
          </cell>
          <cell r="E89">
            <v>8500</v>
          </cell>
          <cell r="F89">
            <v>2590</v>
          </cell>
          <cell r="G89">
            <v>30277</v>
          </cell>
        </row>
        <row r="90">
          <cell r="B90" t="str">
            <v>G6-22x10x20</v>
          </cell>
          <cell r="C90" t="str">
            <v xml:space="preserve"> Gaïch oáng 6 loå 220x105x200 Ñoàng Nai</v>
          </cell>
          <cell r="D90" t="str">
            <v>Vieân</v>
          </cell>
          <cell r="E90">
            <v>800</v>
          </cell>
          <cell r="F90">
            <v>200</v>
          </cell>
          <cell r="G90">
            <v>44811</v>
          </cell>
        </row>
        <row r="91">
          <cell r="B91" t="str">
            <v>GU-20x20x7</v>
          </cell>
          <cell r="C91" t="str">
            <v>Gaïch chöõ U 200x200x75</v>
          </cell>
          <cell r="D91" t="str">
            <v>Vieân</v>
          </cell>
          <cell r="E91">
            <v>2000</v>
          </cell>
          <cell r="F91">
            <v>200</v>
          </cell>
          <cell r="G91">
            <v>44811</v>
          </cell>
        </row>
        <row r="92">
          <cell r="B92" t="str">
            <v>SATH</v>
          </cell>
          <cell r="C92" t="str">
            <v>Theùp hình, theùp taám caùc loaïi</v>
          </cell>
          <cell r="D92" t="str">
            <v>kg</v>
          </cell>
          <cell r="E92">
            <v>5200</v>
          </cell>
          <cell r="F92">
            <v>0</v>
          </cell>
          <cell r="G92">
            <v>44811</v>
          </cell>
        </row>
        <row r="93">
          <cell r="B93" t="str">
            <v>M12x50</v>
          </cell>
          <cell r="C93" t="str">
            <v>Buolon M12x50</v>
          </cell>
          <cell r="D93" t="str">
            <v>caùi</v>
          </cell>
          <cell r="E93">
            <v>3875</v>
          </cell>
          <cell r="F93">
            <v>10430</v>
          </cell>
          <cell r="G93">
            <v>10430</v>
          </cell>
        </row>
        <row r="94">
          <cell r="B94" t="str">
            <v>BDC-12x150</v>
          </cell>
          <cell r="C94" t="str">
            <v>Buolon Hilti HAS - KA M12x150</v>
          </cell>
          <cell r="D94" t="str">
            <v>caùi</v>
          </cell>
          <cell r="E94">
            <v>22500</v>
          </cell>
          <cell r="F94">
            <v>10430</v>
          </cell>
          <cell r="G94">
            <v>10430</v>
          </cell>
        </row>
        <row r="95">
          <cell r="B95" t="str">
            <v>GXUC</v>
          </cell>
          <cell r="C95" t="str">
            <v>Goã xuùc</v>
          </cell>
          <cell r="D95" t="str">
            <v>m3</v>
          </cell>
          <cell r="E95">
            <v>2400000</v>
          </cell>
          <cell r="F95">
            <v>10780</v>
          </cell>
          <cell r="G95">
            <v>10780</v>
          </cell>
        </row>
        <row r="96">
          <cell r="B96" t="str">
            <v>DDIA1</v>
          </cell>
          <cell r="C96" t="str">
            <v>Ñinh ñóa Þ 8mm, l= 200x50</v>
          </cell>
          <cell r="D96" t="str">
            <v>caùi</v>
          </cell>
          <cell r="E96">
            <v>2000</v>
          </cell>
          <cell r="F96">
            <v>10780</v>
          </cell>
          <cell r="G96">
            <v>10780</v>
          </cell>
        </row>
        <row r="97">
          <cell r="B97" t="str">
            <v>C3/8</v>
          </cell>
          <cell r="C97" t="str">
            <v>Caùp neo 3/8" loaïi boù 7 sôïi</v>
          </cell>
          <cell r="D97" t="str">
            <v>m</v>
          </cell>
          <cell r="E97">
            <v>5000</v>
          </cell>
          <cell r="F97">
            <v>10780</v>
          </cell>
          <cell r="G97">
            <v>10780</v>
          </cell>
        </row>
        <row r="98">
          <cell r="B98" t="str">
            <v>TD-M12x300</v>
          </cell>
          <cell r="C98" t="str">
            <v>Taêng dô M12x300</v>
          </cell>
          <cell r="D98" t="str">
            <v>caùi</v>
          </cell>
          <cell r="E98">
            <v>15000</v>
          </cell>
          <cell r="F98">
            <v>32715</v>
          </cell>
          <cell r="G98">
            <v>35646</v>
          </cell>
        </row>
        <row r="99">
          <cell r="B99" t="str">
            <v>MNI-M12</v>
          </cell>
          <cell r="C99" t="str">
            <v>Maní M12</v>
          </cell>
          <cell r="D99" t="str">
            <v>caùi</v>
          </cell>
          <cell r="E99">
            <v>5000</v>
          </cell>
          <cell r="F99">
            <v>32715</v>
          </cell>
          <cell r="G99">
            <v>0</v>
          </cell>
        </row>
        <row r="100">
          <cell r="B100" t="str">
            <v>K3B-M10</v>
          </cell>
          <cell r="C100" t="str">
            <v>Keïp caùp 3 buolon M10</v>
          </cell>
          <cell r="D100" t="str">
            <v>caùi</v>
          </cell>
          <cell r="E100">
            <v>11760</v>
          </cell>
          <cell r="F100">
            <v>24340</v>
          </cell>
          <cell r="G100">
            <v>25780</v>
          </cell>
        </row>
        <row r="101">
          <cell r="B101" t="str">
            <v>QHAN-E60</v>
          </cell>
          <cell r="C101" t="str">
            <v>Que haøn E60, AWS</v>
          </cell>
          <cell r="D101" t="str">
            <v>kg</v>
          </cell>
          <cell r="E101">
            <v>11000</v>
          </cell>
          <cell r="F101">
            <v>8113.333333333333</v>
          </cell>
          <cell r="G101">
            <v>8593.3333333333339</v>
          </cell>
        </row>
        <row r="102">
          <cell r="B102" t="str">
            <v>KTL-12</v>
          </cell>
          <cell r="C102" t="str">
            <v>Kích thuyû löïc loaïi 12T, coù lieân thoâng</v>
          </cell>
          <cell r="D102" t="str">
            <v>caùi</v>
          </cell>
          <cell r="E102">
            <v>1000000</v>
          </cell>
          <cell r="F102">
            <v>0</v>
          </cell>
          <cell r="G102">
            <v>0</v>
          </cell>
        </row>
        <row r="103">
          <cell r="B103" t="str">
            <v>BDAU</v>
          </cell>
          <cell r="C103" t="str">
            <v>Bôm daàu cho kích</v>
          </cell>
          <cell r="D103" t="str">
            <v>caùi</v>
          </cell>
          <cell r="E103">
            <v>4000000</v>
          </cell>
          <cell r="F103">
            <v>0</v>
          </cell>
          <cell r="G103">
            <v>0</v>
          </cell>
        </row>
        <row r="104">
          <cell r="B104" t="str">
            <v>VM100</v>
          </cell>
          <cell r="C104" t="str">
            <v>Vöõa ñeäm M100</v>
          </cell>
          <cell r="D104" t="str">
            <v>m3</v>
          </cell>
          <cell r="E104">
            <v>396260</v>
          </cell>
          <cell r="F104">
            <v>0</v>
          </cell>
          <cell r="G104">
            <v>0</v>
          </cell>
        </row>
        <row r="105">
          <cell r="B105" t="str">
            <v>TTAI-N2000</v>
          </cell>
          <cell r="C105" t="str">
            <v>Thöû taûi boàn daàu 2000m3</v>
          </cell>
          <cell r="D105" t="str">
            <v>boàn</v>
          </cell>
          <cell r="E105">
            <v>0</v>
          </cell>
          <cell r="F105">
            <v>525000</v>
          </cell>
          <cell r="G105">
            <v>1000000</v>
          </cell>
        </row>
        <row r="106">
          <cell r="B106" t="str">
            <v>BXUC</v>
          </cell>
          <cell r="C106" t="str">
            <v>Boá xuùc xaø baàn leân oâ toâ</v>
          </cell>
          <cell r="D106" t="str">
            <v>m3</v>
          </cell>
          <cell r="E106" t="str">
            <v>boä</v>
          </cell>
          <cell r="F106">
            <v>10000</v>
          </cell>
          <cell r="G106">
            <v>18012</v>
          </cell>
        </row>
        <row r="107">
          <cell r="B107" t="str">
            <v>DAITHEP</v>
          </cell>
          <cell r="C107" t="str">
            <v>Ñai theùp</v>
          </cell>
          <cell r="D107" t="str">
            <v>kg</v>
          </cell>
          <cell r="E107">
            <v>10000</v>
          </cell>
          <cell r="F107">
            <v>500</v>
          </cell>
        </row>
        <row r="108">
          <cell r="B108" t="str">
            <v>DAYGAI</v>
          </cell>
          <cell r="C108" t="str">
            <v>Day Gai taåm nhöïa ñöôøng</v>
          </cell>
          <cell r="D108" t="str">
            <v>m</v>
          </cell>
          <cell r="E108">
            <v>3875</v>
          </cell>
          <cell r="F108">
            <v>4929</v>
          </cell>
          <cell r="G108">
            <v>692.3</v>
          </cell>
        </row>
        <row r="109">
          <cell r="B109" t="str">
            <v>SikaNN</v>
          </cell>
          <cell r="C109" t="str">
            <v xml:space="preserve">Phuï gia ñoâng keát nhanh cho coâng taùc beùton Sikamen NN : 1lít/100kg cement </v>
          </cell>
          <cell r="D109" t="str">
            <v>lít</v>
          </cell>
          <cell r="E109">
            <v>15976</v>
          </cell>
          <cell r="F109">
            <v>692.3</v>
          </cell>
          <cell r="G109">
            <v>692.3</v>
          </cell>
        </row>
        <row r="110">
          <cell r="B110" t="str">
            <v>SIKA</v>
          </cell>
          <cell r="C110" t="str">
            <v>Sika 212-11</v>
          </cell>
          <cell r="D110" t="str">
            <v>m3</v>
          </cell>
          <cell r="E110">
            <v>30000000</v>
          </cell>
          <cell r="F110">
            <v>50000</v>
          </cell>
          <cell r="G110">
            <v>3582.4</v>
          </cell>
        </row>
        <row r="111">
          <cell r="B111" t="str">
            <v>CATBITUM</v>
          </cell>
          <cell r="C111" t="str">
            <v>Caùt taåm nhöïa ñöôøng</v>
          </cell>
          <cell r="D111" t="str">
            <v>m3</v>
          </cell>
          <cell r="E111">
            <v>300000</v>
          </cell>
          <cell r="F111">
            <v>20000</v>
          </cell>
          <cell r="G111">
            <v>30000</v>
          </cell>
        </row>
        <row r="112">
          <cell r="B112" t="str">
            <v>NEOPRENE</v>
          </cell>
          <cell r="C112" t="str">
            <v>Neïp cao su Neoprenes 50x6</v>
          </cell>
          <cell r="D112" t="str">
            <v>m</v>
          </cell>
          <cell r="E112">
            <v>30000</v>
          </cell>
          <cell r="F112">
            <v>5000</v>
          </cell>
          <cell r="G112">
            <v>8638.2999999999993</v>
          </cell>
        </row>
        <row r="113">
          <cell r="B113" t="str">
            <v>SPECSEAL</v>
          </cell>
          <cell r="C113" t="str">
            <v xml:space="preserve">Specseal </v>
          </cell>
          <cell r="D113" t="str">
            <v>lít</v>
          </cell>
          <cell r="E113">
            <v>140000</v>
          </cell>
          <cell r="F113">
            <v>20000</v>
          </cell>
          <cell r="G113">
            <v>6872</v>
          </cell>
        </row>
        <row r="114">
          <cell r="B114" t="str">
            <v>JOINT-200IEJ</v>
          </cell>
          <cell r="C114" t="str">
            <v>Joint 200IEJ</v>
          </cell>
          <cell r="D114" t="str">
            <v>m</v>
          </cell>
          <cell r="E114">
            <v>91000</v>
          </cell>
          <cell r="F114">
            <v>9208</v>
          </cell>
          <cell r="G114">
            <v>10433</v>
          </cell>
        </row>
        <row r="115">
          <cell r="B115" t="str">
            <v>DN200</v>
          </cell>
          <cell r="C115" t="str">
            <v>oáng thu daàu DN 200</v>
          </cell>
          <cell r="D115" t="str">
            <v>m</v>
          </cell>
          <cell r="E115">
            <v>153000</v>
          </cell>
          <cell r="F115">
            <v>7500</v>
          </cell>
          <cell r="G115">
            <v>0</v>
          </cell>
        </row>
        <row r="116">
          <cell r="B116" t="str">
            <v>BDC10-80</v>
          </cell>
          <cell r="C116" t="str">
            <v>Bulon daõn chaân M10x80</v>
          </cell>
          <cell r="D116" t="str">
            <v>Boä</v>
          </cell>
          <cell r="E116">
            <v>1500</v>
          </cell>
          <cell r="F116">
            <v>87675</v>
          </cell>
          <cell r="G116">
            <v>87675</v>
          </cell>
        </row>
        <row r="117">
          <cell r="B117" t="str">
            <v>BDC10-90</v>
          </cell>
          <cell r="C117" t="str">
            <v>Bulon daõn chaân M10x90 Hilti</v>
          </cell>
          <cell r="D117" t="str">
            <v>Boä</v>
          </cell>
          <cell r="E117">
            <v>1500</v>
          </cell>
          <cell r="F117">
            <v>87675</v>
          </cell>
          <cell r="G117">
            <v>87675</v>
          </cell>
        </row>
        <row r="118">
          <cell r="B118" t="str">
            <v>DI-AL</v>
          </cell>
          <cell r="C118" t="str">
            <v>Cöûa ñi kieáng khung nhoâm Ñaøi Loan ( troïn boä caû khoùa, khuyûu aùp löïc)</v>
          </cell>
          <cell r="D118" t="str">
            <v>m2</v>
          </cell>
          <cell r="E118">
            <v>750000</v>
          </cell>
          <cell r="F118">
            <v>0</v>
          </cell>
          <cell r="G118">
            <v>0</v>
          </cell>
        </row>
        <row r="119">
          <cell r="B119" t="str">
            <v>ÑI-AL</v>
          </cell>
          <cell r="C119" t="str">
            <v>Cöûa ñi kieáng khung nhoâm Ñaøi Loan ( troïn boä caû khoùa, khuyûu aùp löïc)</v>
          </cell>
          <cell r="D119" t="str">
            <v>m2</v>
          </cell>
          <cell r="E119">
            <v>750000</v>
          </cell>
          <cell r="F119">
            <v>0</v>
          </cell>
          <cell r="G119">
            <v>0</v>
          </cell>
        </row>
        <row r="120">
          <cell r="B120" t="str">
            <v>SO-AL</v>
          </cell>
          <cell r="C120" t="str">
            <v>Cöûa soå kieáng khung nhoâm Ñaøi Loan ( troïn boä caû khoùa, khuyûu aùp löïc)</v>
          </cell>
          <cell r="D120" t="str">
            <v>m2</v>
          </cell>
          <cell r="E120">
            <v>525000</v>
          </cell>
          <cell r="F120">
            <v>0</v>
          </cell>
          <cell r="G120">
            <v>0</v>
          </cell>
        </row>
        <row r="121">
          <cell r="B121" t="str">
            <v>ÑI-NH</v>
          </cell>
          <cell r="C121" t="str">
            <v>Mua cöûa ñi nhöïa Ñaøi Loan ( troïn boä caû khoùa, khuyûu aùp löïc):</v>
          </cell>
          <cell r="D121" t="str">
            <v>m2</v>
          </cell>
          <cell r="E121">
            <v>630000</v>
          </cell>
          <cell r="F121">
            <v>0</v>
          </cell>
          <cell r="G121">
            <v>0</v>
          </cell>
        </row>
        <row r="122">
          <cell r="B122" t="str">
            <v>LTMK</v>
          </cell>
          <cell r="C122" t="str">
            <v>Khung löôùi theùp 15x15 maï keõm</v>
          </cell>
          <cell r="D122" t="str">
            <v>m2</v>
          </cell>
          <cell r="E122">
            <v>200000</v>
          </cell>
          <cell r="F122">
            <v>5000</v>
          </cell>
          <cell r="G122">
            <v>0</v>
          </cell>
        </row>
        <row r="123">
          <cell r="B123" t="str">
            <v>LT20x20</v>
          </cell>
          <cell r="C123" t="str">
            <v>Khung löôùi theùp 20x20</v>
          </cell>
          <cell r="D123" t="str">
            <v>m2</v>
          </cell>
          <cell r="E123">
            <v>100000</v>
          </cell>
          <cell r="F123">
            <v>5000</v>
          </cell>
          <cell r="G123">
            <v>0</v>
          </cell>
        </row>
        <row r="124">
          <cell r="B124" t="str">
            <v>CSATKEO</v>
          </cell>
          <cell r="C124" t="str">
            <v>Cöûa saét keoù coù laù</v>
          </cell>
          <cell r="D124" t="str">
            <v>m2</v>
          </cell>
          <cell r="E124">
            <v>230000</v>
          </cell>
          <cell r="F124">
            <v>3716</v>
          </cell>
          <cell r="G124">
            <v>0</v>
          </cell>
        </row>
        <row r="125">
          <cell r="B125" t="str">
            <v>CSATKÑi</v>
          </cell>
          <cell r="C125" t="str">
            <v>Gia coâng cöûa saét kieáng saét vuoâng</v>
          </cell>
          <cell r="D125" t="str">
            <v>m2</v>
          </cell>
          <cell r="E125">
            <v>220000</v>
          </cell>
          <cell r="F125">
            <v>24819</v>
          </cell>
          <cell r="G125">
            <v>0</v>
          </cell>
        </row>
        <row r="126">
          <cell r="B126" t="str">
            <v>CSATKSO</v>
          </cell>
          <cell r="C126" t="str">
            <v>Gia coâng cöûa soå saét kieáng saét Vuoâng</v>
          </cell>
          <cell r="D126" t="str">
            <v>m2</v>
          </cell>
          <cell r="E126">
            <v>220000</v>
          </cell>
          <cell r="F126">
            <v>12796</v>
          </cell>
          <cell r="G126">
            <v>0</v>
          </cell>
        </row>
        <row r="127">
          <cell r="B127" t="str">
            <v>SATKGIO</v>
          </cell>
          <cell r="C127" t="str">
            <v>Gia coâng khung saét kieáng oâ gioù</v>
          </cell>
          <cell r="D127" t="str">
            <v>m2</v>
          </cell>
          <cell r="E127">
            <v>100000</v>
          </cell>
          <cell r="F127">
            <v>12796</v>
          </cell>
          <cell r="G127">
            <v>0</v>
          </cell>
        </row>
        <row r="128">
          <cell r="B128" t="str">
            <v>LCCT</v>
          </cell>
          <cell r="C128" t="str">
            <v>Lan can caàu thang khung saét tay vònh goã goõ</v>
          </cell>
          <cell r="D128" t="str">
            <v>boä</v>
          </cell>
          <cell r="E128">
            <v>1200000</v>
          </cell>
          <cell r="F128">
            <v>13566</v>
          </cell>
          <cell r="G128">
            <v>0</v>
          </cell>
        </row>
        <row r="129">
          <cell r="B129" t="str">
            <v>LCBC</v>
          </cell>
          <cell r="C129" t="str">
            <v xml:space="preserve">Lan can saét oáng Þ 40/46 </v>
          </cell>
          <cell r="D129" t="str">
            <v>m</v>
          </cell>
          <cell r="E129">
            <v>100000</v>
          </cell>
          <cell r="F129">
            <v>5000</v>
          </cell>
          <cell r="G129">
            <v>0</v>
          </cell>
        </row>
        <row r="130">
          <cell r="B130" t="str">
            <v>KIENG</v>
          </cell>
          <cell r="C130" t="str">
            <v>Kieáng cöûa saét</v>
          </cell>
          <cell r="D130" t="str">
            <v>m2</v>
          </cell>
          <cell r="E130">
            <v>90000</v>
          </cell>
          <cell r="F130">
            <v>6899</v>
          </cell>
          <cell r="G130">
            <v>0</v>
          </cell>
        </row>
        <row r="131">
          <cell r="B131" t="str">
            <v>CPNGOÑI</v>
          </cell>
          <cell r="C131" t="str">
            <v>Gia coâng cöûa panoâ goã caêm xe</v>
          </cell>
          <cell r="D131" t="str">
            <v>m2</v>
          </cell>
          <cell r="E131">
            <v>650000</v>
          </cell>
          <cell r="F131">
            <v>5519</v>
          </cell>
          <cell r="G131">
            <v>0</v>
          </cell>
        </row>
        <row r="132">
          <cell r="B132" t="str">
            <v>PANO-GK</v>
          </cell>
          <cell r="C132" t="str">
            <v>Cöûa panoâ goã kieáng</v>
          </cell>
          <cell r="D132" t="str">
            <v>m2</v>
          </cell>
          <cell r="E132">
            <v>350000</v>
          </cell>
          <cell r="F132">
            <v>4415</v>
          </cell>
          <cell r="G132">
            <v>0</v>
          </cell>
        </row>
        <row r="133">
          <cell r="B133" t="str">
            <v>PANO-NK</v>
          </cell>
          <cell r="C133" t="str">
            <v>Cöûa khung nhoâm kieáng kieáng</v>
          </cell>
          <cell r="D133" t="str">
            <v>m2</v>
          </cell>
          <cell r="E133">
            <v>750000</v>
          </cell>
          <cell r="F133">
            <v>0</v>
          </cell>
          <cell r="G133">
            <v>0</v>
          </cell>
        </row>
        <row r="134">
          <cell r="B134" t="str">
            <v>DTRAN</v>
          </cell>
          <cell r="C134" t="str">
            <v>Traàn vaùn eùp</v>
          </cell>
          <cell r="D134" t="str">
            <v>m2</v>
          </cell>
          <cell r="E134">
            <v>70000</v>
          </cell>
          <cell r="F134">
            <v>5187</v>
          </cell>
          <cell r="G134">
            <v>0</v>
          </cell>
        </row>
      </sheetData>
      <sheetData sheetId="6" refreshError="1">
        <row r="1">
          <cell r="C1" t="str">
            <v>MADGTN</v>
          </cell>
          <cell r="D1" t="str">
            <v>CVIEC</v>
          </cell>
          <cell r="E1" t="str">
            <v>DV</v>
          </cell>
          <cell r="F1" t="str">
            <v>VL</v>
          </cell>
          <cell r="G1" t="str">
            <v>NC</v>
          </cell>
          <cell r="H1" t="str">
            <v>MTC</v>
          </cell>
        </row>
        <row r="4">
          <cell r="C4" t="str">
            <v>01.0000</v>
          </cell>
          <cell r="D4" t="str">
            <v>Thí nghieäm hieäu chænh caùc thieát bò ñieän</v>
          </cell>
          <cell r="E4">
            <v>40025</v>
          </cell>
        </row>
        <row r="5">
          <cell r="C5" t="str">
            <v>01.1000</v>
          </cell>
          <cell r="D5" t="str">
            <v>Maùy phaùt ñieän - Ñoäng cô ñieän</v>
          </cell>
          <cell r="E5">
            <v>298161</v>
          </cell>
          <cell r="F5">
            <v>701264</v>
          </cell>
          <cell r="G5">
            <v>926422</v>
          </cell>
          <cell r="H5">
            <v>2012766</v>
          </cell>
        </row>
        <row r="6">
          <cell r="C6" t="str">
            <v>01.1100</v>
          </cell>
          <cell r="D6" t="str">
            <v>Maùy phaùt ñieän - Ñoäng cô ñieän ñoàng boä, U&lt;1000V</v>
          </cell>
          <cell r="E6">
            <v>42295</v>
          </cell>
          <cell r="F6">
            <v>503090</v>
          </cell>
          <cell r="G6">
            <v>654182</v>
          </cell>
          <cell r="H6">
            <v>1573002</v>
          </cell>
        </row>
        <row r="7">
          <cell r="C7" t="str">
            <v>01.1101</v>
          </cell>
          <cell r="D7" t="str">
            <v>Maùy phaùt ñieän, ñoäng cô ñieän ñoàng boä, U&lt;1000V, coâng suaát maùy&lt;10KW</v>
          </cell>
          <cell r="E7" t="str">
            <v>maùy</v>
          </cell>
          <cell r="F7">
            <v>7373</v>
          </cell>
          <cell r="G7">
            <v>45748</v>
          </cell>
          <cell r="H7">
            <v>13607</v>
          </cell>
        </row>
        <row r="8">
          <cell r="C8" t="str">
            <v>01.1102</v>
          </cell>
          <cell r="D8" t="str">
            <v>Maùy phaùt ñieän, ñoäng cô ñieän ñoàng boä, U&lt;1000V, coâng suaát maùy&lt;50KW</v>
          </cell>
          <cell r="E8" t="str">
            <v>maùy</v>
          </cell>
          <cell r="F8">
            <v>10749</v>
          </cell>
          <cell r="G8">
            <v>54898</v>
          </cell>
          <cell r="H8">
            <v>16328</v>
          </cell>
        </row>
        <row r="9">
          <cell r="C9" t="str">
            <v>01.1103</v>
          </cell>
          <cell r="D9" t="str">
            <v>Maùy phaùt ñieän, ñoäng cô ñieän ñoàng boä, U&lt;1000V, coâng suaát maùy&lt;100KW</v>
          </cell>
          <cell r="E9" t="str">
            <v>maùy</v>
          </cell>
          <cell r="F9">
            <v>14864</v>
          </cell>
          <cell r="G9">
            <v>65877</v>
          </cell>
          <cell r="H9">
            <v>19593</v>
          </cell>
        </row>
        <row r="10">
          <cell r="C10" t="str">
            <v>01.1104</v>
          </cell>
          <cell r="D10" t="str">
            <v>Maùy phaùt ñieän, ñoäng cô ñieän ñoàng boä, U&lt;1000V, coâng suaát maùy&lt;200KW</v>
          </cell>
          <cell r="E10" t="str">
            <v>maùy</v>
          </cell>
          <cell r="F10">
            <v>20044</v>
          </cell>
          <cell r="G10">
            <v>79053</v>
          </cell>
          <cell r="H10">
            <v>23512</v>
          </cell>
        </row>
        <row r="11">
          <cell r="C11" t="str">
            <v>Laép MBA 35/22kV, &lt;=1800KVA</v>
          </cell>
          <cell r="D11" t="str">
            <v>(Keå töø maùy gioáng nhau thöù 3 trôû ñi ñôn giaù x 0,8)</v>
          </cell>
          <cell r="F11">
            <v>13878</v>
          </cell>
          <cell r="G11">
            <v>228577</v>
          </cell>
          <cell r="H11">
            <v>309526</v>
          </cell>
        </row>
        <row r="12">
          <cell r="C12" t="str">
            <v>01.1101</v>
          </cell>
          <cell r="D12" t="str">
            <v>Maùy phaùt ñieän, ñoäng cô ñieän ñoàng boä, U&lt;1000V, coâng suaát maùy&lt;10KW; soá löôïng gioáng nhau &gt;3</v>
          </cell>
          <cell r="E12" t="str">
            <v>maùy</v>
          </cell>
          <cell r="F12">
            <v>5898.4000000000005</v>
          </cell>
          <cell r="G12">
            <v>36598.400000000001</v>
          </cell>
          <cell r="H12">
            <v>10885.6</v>
          </cell>
        </row>
        <row r="13">
          <cell r="C13" t="str">
            <v>01.1102</v>
          </cell>
          <cell r="D13" t="str">
            <v>Maùy phaùt ñieän, ñoäng cô ñieän ñoàng boä, U&lt;1000V, coâng suaát maùy&lt;50KW; soá löôïng gioáng nhau &gt;3</v>
          </cell>
          <cell r="E13" t="str">
            <v>maùy</v>
          </cell>
          <cell r="F13">
            <v>8599.2000000000007</v>
          </cell>
          <cell r="G13">
            <v>43918.400000000001</v>
          </cell>
          <cell r="H13">
            <v>13062.400000000001</v>
          </cell>
        </row>
        <row r="14">
          <cell r="C14" t="str">
            <v>01.1103</v>
          </cell>
          <cell r="D14" t="str">
            <v>Maùy phaùt ñieän, ñoäng cô ñieän ñoàng boä, U&lt;1000V, coâng suaát maùy&lt;100KW; soá löôïng gioáng nhau &gt;3</v>
          </cell>
          <cell r="E14" t="str">
            <v>maùy</v>
          </cell>
          <cell r="F14">
            <v>11891.2</v>
          </cell>
          <cell r="G14">
            <v>52701.600000000006</v>
          </cell>
          <cell r="H14">
            <v>15674.400000000001</v>
          </cell>
        </row>
        <row r="15">
          <cell r="C15" t="str">
            <v>01.1104</v>
          </cell>
          <cell r="D15" t="str">
            <v>Maùy phaùt ñieän, ñoäng cô ñieän ñoàng boä, U&lt;1000V, coâng suaát maùy&lt;200KW; soá löôïng gioáng nhau &gt;3</v>
          </cell>
          <cell r="E15" t="str">
            <v>maùy</v>
          </cell>
          <cell r="F15">
            <v>16035.2</v>
          </cell>
          <cell r="G15">
            <v>63242.400000000001</v>
          </cell>
          <cell r="H15">
            <v>18809.600000000002</v>
          </cell>
        </row>
        <row r="16">
          <cell r="C16" t="str">
            <v>01.1200</v>
          </cell>
          <cell r="D16" t="str">
            <v>Ñoäng cô ñieän khoâng ñoàng boä, U&lt;1000V</v>
          </cell>
          <cell r="E16">
            <v>120000</v>
          </cell>
          <cell r="F16">
            <v>481434</v>
          </cell>
          <cell r="G16">
            <v>771821</v>
          </cell>
          <cell r="H16">
            <v>53279</v>
          </cell>
        </row>
        <row r="17">
          <cell r="C17" t="str">
            <v>01.1201</v>
          </cell>
          <cell r="D17" t="str">
            <v>Ñoäng cô ñieän khoâng ñoàng boä, U&lt;1000V, coâng suaát maùy&lt;10KW</v>
          </cell>
          <cell r="E17" t="str">
            <v>maùy</v>
          </cell>
          <cell r="F17">
            <v>5898</v>
          </cell>
          <cell r="G17">
            <v>36598</v>
          </cell>
          <cell r="H17">
            <v>10885</v>
          </cell>
        </row>
        <row r="18">
          <cell r="C18" t="str">
            <v>01.1202</v>
          </cell>
          <cell r="D18" t="str">
            <v>Ñoäng cô ñieän khoâng ñoàng boä, U&lt;1000V, coâng suaát maùy&lt;50KW</v>
          </cell>
          <cell r="E18" t="str">
            <v>maùy</v>
          </cell>
          <cell r="F18">
            <v>8599</v>
          </cell>
          <cell r="G18">
            <v>43918</v>
          </cell>
          <cell r="H18">
            <v>13062</v>
          </cell>
        </row>
        <row r="19">
          <cell r="C19" t="str">
            <v>01.1203</v>
          </cell>
          <cell r="D19" t="str">
            <v>Ñoäng cô ñieän khoâng ñoàng boä, U&lt;1000V, coâng suaát maùy&lt;100KW</v>
          </cell>
          <cell r="E19" t="str">
            <v>maùy</v>
          </cell>
          <cell r="F19">
            <v>11891</v>
          </cell>
          <cell r="G19">
            <v>52702</v>
          </cell>
          <cell r="H19">
            <v>15675</v>
          </cell>
        </row>
        <row r="20">
          <cell r="C20" t="str">
            <v>01.1204</v>
          </cell>
          <cell r="D20" t="str">
            <v>Ñoäng cô ñieän khoâng ñoàng boä, U&lt;1000V, coâng suaát maùy&lt;200KW</v>
          </cell>
          <cell r="E20" t="str">
            <v>maùy</v>
          </cell>
          <cell r="F20">
            <v>16035</v>
          </cell>
          <cell r="G20">
            <v>63242</v>
          </cell>
          <cell r="H20">
            <v>18810</v>
          </cell>
        </row>
        <row r="21">
          <cell r="C21" t="str">
            <v>Laép MBA 22-35/0,4 kV, &lt;=180KVA</v>
          </cell>
          <cell r="D21" t="str">
            <v>(Keå töø maùy gioáng nhau thöù 3 trôû ñi ñôn giaù x 0,8)</v>
          </cell>
          <cell r="E21">
            <v>100000</v>
          </cell>
          <cell r="F21">
            <v>486441</v>
          </cell>
          <cell r="G21">
            <v>774047</v>
          </cell>
          <cell r="H21">
            <v>84063</v>
          </cell>
        </row>
        <row r="22">
          <cell r="C22" t="str">
            <v>01.1201</v>
          </cell>
          <cell r="D22" t="str">
            <v>Ñoäng cô ñieän khoâng ñoàng boä, U&lt;1000V, coâng suaát maùy&lt;10KW</v>
          </cell>
          <cell r="E22" t="str">
            <v>maùy</v>
          </cell>
          <cell r="F22">
            <v>4718.4000000000005</v>
          </cell>
          <cell r="G22">
            <v>29278.400000000001</v>
          </cell>
          <cell r="H22">
            <v>8708</v>
          </cell>
        </row>
        <row r="23">
          <cell r="C23" t="str">
            <v>01.1202</v>
          </cell>
          <cell r="D23" t="str">
            <v>Ñoäng cô ñieän khoâng ñoàng boä, U&lt;1000V, coâng suaát maùy&lt;50KW</v>
          </cell>
          <cell r="E23" t="str">
            <v>maùy</v>
          </cell>
          <cell r="F23">
            <v>6879.2000000000007</v>
          </cell>
          <cell r="G23">
            <v>35134.400000000001</v>
          </cell>
          <cell r="H23">
            <v>10449.6</v>
          </cell>
        </row>
        <row r="24">
          <cell r="C24" t="str">
            <v>01.1203</v>
          </cell>
          <cell r="D24" t="str">
            <v>Ñoäng cô ñieän khoâng ñoàng boä, U&lt;1000V, coâng suaát maùy&lt;100KW</v>
          </cell>
          <cell r="E24" t="str">
            <v>maùy</v>
          </cell>
          <cell r="F24">
            <v>9512.8000000000011</v>
          </cell>
          <cell r="G24">
            <v>42161.600000000006</v>
          </cell>
          <cell r="H24">
            <v>12540</v>
          </cell>
        </row>
        <row r="25">
          <cell r="C25" t="str">
            <v>01.1204</v>
          </cell>
          <cell r="D25" t="str">
            <v>Ñoäng cô ñieän khoâng ñoàng boä, U&lt;1000V, coâng suaát maùy&lt;200KW</v>
          </cell>
          <cell r="E25" t="str">
            <v>maùy</v>
          </cell>
          <cell r="F25">
            <v>12828</v>
          </cell>
          <cell r="G25">
            <v>50593.600000000006</v>
          </cell>
          <cell r="H25">
            <v>15048</v>
          </cell>
        </row>
        <row r="26">
          <cell r="C26" t="str">
            <v>01.2000</v>
          </cell>
          <cell r="D26" t="str">
            <v>MAÙY BIEÁN AÙP LÖÏC</v>
          </cell>
          <cell r="E26">
            <v>409091</v>
          </cell>
          <cell r="F26">
            <v>479146</v>
          </cell>
          <cell r="G26">
            <v>770434</v>
          </cell>
          <cell r="H26">
            <v>44484</v>
          </cell>
        </row>
        <row r="27">
          <cell r="C27" t="str">
            <v>01.2100</v>
          </cell>
          <cell r="D27" t="str">
            <v>Maùy bieán aùp löïc 66-500kV</v>
          </cell>
          <cell r="E27">
            <v>120000</v>
          </cell>
          <cell r="F27">
            <v>479767</v>
          </cell>
          <cell r="G27">
            <v>771055</v>
          </cell>
          <cell r="H27">
            <v>59199</v>
          </cell>
        </row>
        <row r="28">
          <cell r="C28" t="str">
            <v>01.2101</v>
          </cell>
          <cell r="D28" t="str">
            <v>Maùy bieán aùp löïc 3 pha 66-220kV loaïi&lt;100MVA</v>
          </cell>
          <cell r="E28" t="str">
            <v>maùy</v>
          </cell>
          <cell r="F28">
            <v>66008</v>
          </cell>
          <cell r="G28">
            <v>1162957</v>
          </cell>
          <cell r="H28">
            <v>1626389</v>
          </cell>
        </row>
        <row r="29">
          <cell r="C29" t="str">
            <v>01.2102</v>
          </cell>
          <cell r="D29" t="str">
            <v>Maùy bieán aùp löïc 3 pha 66-220kV loaïi&gt;100MVA</v>
          </cell>
          <cell r="E29" t="str">
            <v>maùy</v>
          </cell>
          <cell r="F29">
            <v>73342</v>
          </cell>
          <cell r="G29">
            <v>1292174</v>
          </cell>
          <cell r="H29">
            <v>1807099</v>
          </cell>
        </row>
        <row r="30">
          <cell r="C30" t="str">
            <v>01.2103</v>
          </cell>
          <cell r="D30" t="str">
            <v>Maùy bieán aùp löïc 3 pha 220-500kV loaïi&lt;100MVA</v>
          </cell>
          <cell r="E30" t="str">
            <v>maùy</v>
          </cell>
          <cell r="F30">
            <v>52288</v>
          </cell>
          <cell r="G30">
            <v>778549</v>
          </cell>
          <cell r="H30">
            <v>1296869</v>
          </cell>
        </row>
        <row r="31">
          <cell r="C31" t="str">
            <v>01.2104</v>
          </cell>
          <cell r="D31" t="str">
            <v>Maùy bieán aùp löïc 3 pha 220-500kV loaïi&gt;100MVA</v>
          </cell>
          <cell r="E31" t="str">
            <v>maùy</v>
          </cell>
          <cell r="F31">
            <v>58098</v>
          </cell>
          <cell r="G31">
            <v>865054</v>
          </cell>
          <cell r="H31">
            <v>1440966</v>
          </cell>
        </row>
        <row r="32">
          <cell r="C32" t="str">
            <v>01.2200</v>
          </cell>
          <cell r="D32" t="str">
            <v>Maùy bieán aùp U&lt;35kV</v>
          </cell>
          <cell r="E32">
            <v>8700</v>
          </cell>
          <cell r="F32">
            <v>610696</v>
          </cell>
          <cell r="G32">
            <v>609046</v>
          </cell>
          <cell r="H32">
            <v>889940</v>
          </cell>
        </row>
        <row r="33">
          <cell r="C33" t="str">
            <v>01.2210</v>
          </cell>
          <cell r="D33" t="str">
            <v>Maùy bieán aùp 22-35kV khoâng ñieàu chænh ñieän aùp döôùi taûi</v>
          </cell>
          <cell r="E33">
            <v>2000000</v>
          </cell>
          <cell r="F33">
            <v>559235</v>
          </cell>
          <cell r="G33">
            <v>557585</v>
          </cell>
          <cell r="H33">
            <v>705815</v>
          </cell>
        </row>
        <row r="34">
          <cell r="C34" t="str">
            <v>01.2211</v>
          </cell>
          <cell r="D34" t="str">
            <v>Maùy bieán aùp löïc 3 pha loaïi &lt;1MVA khoâng ñieàu chænh döôùi taûi</v>
          </cell>
          <cell r="E34" t="str">
            <v>maùy</v>
          </cell>
          <cell r="F34">
            <v>25631</v>
          </cell>
          <cell r="G34">
            <v>159702</v>
          </cell>
          <cell r="H34">
            <v>95846</v>
          </cell>
        </row>
        <row r="35">
          <cell r="C35" t="str">
            <v>01.2212</v>
          </cell>
          <cell r="D35" t="str">
            <v>Maùy bieán aùp löïc 3 pha loaïi &gt;1MVA khoâng ñieàu chænh döôùi taûi</v>
          </cell>
          <cell r="E35" t="str">
            <v>maùy</v>
          </cell>
          <cell r="F35">
            <v>28479</v>
          </cell>
          <cell r="G35">
            <v>177447</v>
          </cell>
          <cell r="H35">
            <v>106496</v>
          </cell>
        </row>
        <row r="36">
          <cell r="C36" t="str">
            <v>01.2213</v>
          </cell>
          <cell r="D36" t="str">
            <v>Maùy bieán aùp löïc 1 pha loaïi &lt;0,5MVA khoâng ñieàu chænh döôùi taûi</v>
          </cell>
          <cell r="E36" t="str">
            <v>maùy</v>
          </cell>
          <cell r="F36">
            <v>23068</v>
          </cell>
          <cell r="G36">
            <v>143732</v>
          </cell>
          <cell r="H36">
            <v>86262</v>
          </cell>
        </row>
        <row r="37">
          <cell r="C37" t="str">
            <v>Saáy MBA 35/22, (15), (10)/6 kV, &lt;=3200KVA</v>
          </cell>
          <cell r="D37" t="str">
            <v>Maùy bieán aùp 22-35kV coù ñieàu chænh ñieän aùp döôùi taûi - ÑG NC, MTC x 1,2</v>
          </cell>
          <cell r="E37">
            <v>20000</v>
          </cell>
          <cell r="F37">
            <v>226719</v>
          </cell>
          <cell r="G37">
            <v>224919</v>
          </cell>
          <cell r="H37">
            <v>460314</v>
          </cell>
        </row>
        <row r="38">
          <cell r="C38" t="str">
            <v>01.2211a</v>
          </cell>
          <cell r="D38" t="str">
            <v>Maùy bieán aùp löïc 3 pha loaïi &lt;1MVA coù ñieàu chænh döôùi taûi</v>
          </cell>
          <cell r="E38" t="str">
            <v>maùy</v>
          </cell>
          <cell r="F38">
            <v>25631</v>
          </cell>
          <cell r="G38">
            <v>191642.4</v>
          </cell>
          <cell r="H38">
            <v>115015.2</v>
          </cell>
        </row>
        <row r="39">
          <cell r="C39" t="str">
            <v>01.2212a</v>
          </cell>
          <cell r="D39" t="str">
            <v>Maùy bieán aùp löïc 3 pha loaïi &gt;1MVA coù ñieàu chænh döôùi taûi</v>
          </cell>
          <cell r="E39" t="str">
            <v>maùy</v>
          </cell>
          <cell r="F39">
            <v>28479</v>
          </cell>
          <cell r="G39">
            <v>212936.4</v>
          </cell>
          <cell r="H39">
            <v>127795.2</v>
          </cell>
        </row>
        <row r="40">
          <cell r="C40" t="str">
            <v>01.2213a</v>
          </cell>
          <cell r="D40" t="str">
            <v>Maùy bieán aùp löïc 1 pha loaïi &lt;0,5MVA coù ñieàu chænh döôùi taûi</v>
          </cell>
          <cell r="E40" t="str">
            <v>maùy</v>
          </cell>
          <cell r="F40">
            <v>23068</v>
          </cell>
          <cell r="G40">
            <v>172478.4</v>
          </cell>
          <cell r="H40">
            <v>103514.4</v>
          </cell>
        </row>
        <row r="41">
          <cell r="C41" t="str">
            <v>01.2220</v>
          </cell>
          <cell r="D41" t="str">
            <v>Maùy bieán aùp 3-15kV</v>
          </cell>
          <cell r="E41">
            <v>5000000</v>
          </cell>
          <cell r="F41">
            <v>74658</v>
          </cell>
          <cell r="G41">
            <v>74078</v>
          </cell>
          <cell r="H41">
            <v>110475</v>
          </cell>
        </row>
        <row r="42">
          <cell r="C42" t="str">
            <v>01.2221</v>
          </cell>
          <cell r="D42" t="str">
            <v>Maùy bieán aùp 3 pha loaïi &lt;1MVA</v>
          </cell>
          <cell r="E42" t="str">
            <v>maùy</v>
          </cell>
          <cell r="F42">
            <v>20638</v>
          </cell>
          <cell r="G42">
            <v>127762</v>
          </cell>
          <cell r="H42">
            <v>75174</v>
          </cell>
        </row>
        <row r="43">
          <cell r="C43" t="str">
            <v>01.2222</v>
          </cell>
          <cell r="D43" t="str">
            <v>Maùy bieán aùp 3 pha loaïi &gt;1MVA</v>
          </cell>
          <cell r="E43" t="str">
            <v>maùy</v>
          </cell>
          <cell r="F43">
            <v>22932</v>
          </cell>
          <cell r="G43">
            <v>141958</v>
          </cell>
          <cell r="H43">
            <v>83526</v>
          </cell>
        </row>
        <row r="44">
          <cell r="C44" t="str">
            <v>01.2223</v>
          </cell>
          <cell r="D44" t="str">
            <v>Maùy bieán aùp 3 pha loaïi &lt;0,5MVA</v>
          </cell>
          <cell r="E44" t="str">
            <v>maùy</v>
          </cell>
          <cell r="F44">
            <v>18575</v>
          </cell>
          <cell r="G44">
            <v>114986</v>
          </cell>
          <cell r="H44">
            <v>67656</v>
          </cell>
        </row>
        <row r="45">
          <cell r="C45" t="str">
            <v>01.3000</v>
          </cell>
          <cell r="D45" t="str">
            <v>Maùy bieán ñieän aùp</v>
          </cell>
          <cell r="E45">
            <v>4000</v>
          </cell>
          <cell r="F45">
            <v>137785</v>
          </cell>
          <cell r="G45">
            <v>136535</v>
          </cell>
          <cell r="H45">
            <v>214813</v>
          </cell>
        </row>
        <row r="46">
          <cell r="C46" t="str">
            <v>01.3100</v>
          </cell>
          <cell r="D46" t="str">
            <v>Bieán ñieän aùp 1 pha, phaân aùp baèng tuï ñieän, ñieän aùp 66-500KV</v>
          </cell>
          <cell r="E46">
            <v>2500</v>
          </cell>
          <cell r="F46">
            <v>156670</v>
          </cell>
          <cell r="G46">
            <v>155145</v>
          </cell>
          <cell r="H46">
            <v>260845</v>
          </cell>
        </row>
        <row r="47">
          <cell r="C47" t="str">
            <v>01.3101</v>
          </cell>
          <cell r="D47" t="str">
            <v>Maùy bieán ñieän aùp 1 pha, phaân aùp baèng tuï ñieän, ñieän aùp 66-110KV</v>
          </cell>
          <cell r="E47" t="str">
            <v>maùy</v>
          </cell>
          <cell r="F47">
            <v>7392</v>
          </cell>
          <cell r="G47">
            <v>127762</v>
          </cell>
          <cell r="H47">
            <v>224836</v>
          </cell>
        </row>
        <row r="48">
          <cell r="C48" t="str">
            <v>01.3102</v>
          </cell>
          <cell r="D48" t="str">
            <v>Maùy bieán ñieän aùp 1 pha, phaân aùp baèng tuï ñieän, ñieän aùp 220KV</v>
          </cell>
          <cell r="E48" t="str">
            <v>maùy</v>
          </cell>
          <cell r="F48">
            <v>8870</v>
          </cell>
          <cell r="G48">
            <v>159702</v>
          </cell>
          <cell r="H48">
            <v>249817</v>
          </cell>
        </row>
        <row r="49">
          <cell r="C49" t="str">
            <v>01.3103</v>
          </cell>
          <cell r="D49" t="str">
            <v>Maùy bieán ñieän aùp 1 pha, phaân aùp baèng tuï ñieän, ñieän aùp 500KV</v>
          </cell>
          <cell r="E49" t="str">
            <v>maùy</v>
          </cell>
          <cell r="F49">
            <v>10644</v>
          </cell>
          <cell r="G49">
            <v>199628</v>
          </cell>
          <cell r="H49">
            <v>277575</v>
          </cell>
        </row>
        <row r="50">
          <cell r="C50" t="str">
            <v>01.3200</v>
          </cell>
          <cell r="D50" t="str">
            <v>Bieán ñieän aùp caûm öùng 1 pha, ñieän aùp 66-500KV</v>
          </cell>
          <cell r="E50">
            <v>10500</v>
          </cell>
          <cell r="F50">
            <v>4669</v>
          </cell>
          <cell r="G50">
            <v>4669</v>
          </cell>
          <cell r="H50">
            <v>52322</v>
          </cell>
        </row>
        <row r="51">
          <cell r="C51" t="str">
            <v>01.3201</v>
          </cell>
          <cell r="D51" t="str">
            <v>Bieán ñieän aùp caûm öùng 1 pha, ñieän aùp 66-110KV</v>
          </cell>
          <cell r="E51" t="str">
            <v>maùy</v>
          </cell>
          <cell r="F51">
            <v>7392</v>
          </cell>
          <cell r="G51">
            <v>127762</v>
          </cell>
          <cell r="H51">
            <v>97258</v>
          </cell>
        </row>
        <row r="52">
          <cell r="C52" t="str">
            <v>01.3202</v>
          </cell>
          <cell r="D52" t="str">
            <v>Bieán ñieän aùp caûm öùng 1 pha, ñieän aùp 220KV</v>
          </cell>
          <cell r="E52" t="str">
            <v>maùy</v>
          </cell>
          <cell r="F52">
            <v>8870</v>
          </cell>
          <cell r="G52">
            <v>159702</v>
          </cell>
          <cell r="H52">
            <v>108064</v>
          </cell>
        </row>
        <row r="53">
          <cell r="C53" t="str">
            <v>01.3203</v>
          </cell>
          <cell r="D53" t="str">
            <v>Bieán ñieän aùp caûm öùng 1 pha, ñieän aùp 500KV</v>
          </cell>
          <cell r="E53" t="str">
            <v>maùy</v>
          </cell>
          <cell r="F53">
            <v>10644</v>
          </cell>
          <cell r="G53">
            <v>199628</v>
          </cell>
          <cell r="H53">
            <v>120072</v>
          </cell>
        </row>
        <row r="54">
          <cell r="C54" t="str">
            <v>01.3300</v>
          </cell>
          <cell r="D54" t="str">
            <v>Bieán ñieän aùp caûm öùng, ñieän aùp 3-35KV - ngoaøi trôøi</v>
          </cell>
          <cell r="E54">
            <v>10500</v>
          </cell>
          <cell r="F54">
            <v>22642</v>
          </cell>
          <cell r="G54">
            <v>22997</v>
          </cell>
          <cell r="H54">
            <v>46031</v>
          </cell>
        </row>
        <row r="55">
          <cell r="C55" t="str">
            <v>01.3301</v>
          </cell>
          <cell r="D55" t="str">
            <v>Bieán ñieän aùp caûm öùng 1 pha, ñieän aùp 22-35KV ngoaøi trôøi</v>
          </cell>
          <cell r="E55" t="str">
            <v>maùy</v>
          </cell>
          <cell r="F55">
            <v>5913</v>
          </cell>
          <cell r="G55">
            <v>79851</v>
          </cell>
          <cell r="H55">
            <v>97258</v>
          </cell>
        </row>
        <row r="56">
          <cell r="C56" t="str">
            <v>01.3302</v>
          </cell>
          <cell r="D56" t="str">
            <v>Bieán ñieän aùp caûm öùng 3 pha, ñieän aùp 22-35KV ngoaøi trôøi</v>
          </cell>
          <cell r="E56" t="str">
            <v>maùy</v>
          </cell>
          <cell r="F56">
            <v>8574</v>
          </cell>
          <cell r="G56">
            <v>119777</v>
          </cell>
          <cell r="H56">
            <v>108064</v>
          </cell>
        </row>
        <row r="57">
          <cell r="C57" t="str">
            <v>01.3303</v>
          </cell>
          <cell r="D57" t="str">
            <v>Bieán ñieän aùp caûm öùng 1 pha, ñieän aùp 3-15KV ngoaøi trôøi</v>
          </cell>
          <cell r="E57" t="str">
            <v>maùy</v>
          </cell>
          <cell r="F57">
            <v>4731</v>
          </cell>
          <cell r="G57">
            <v>71866</v>
          </cell>
          <cell r="H57">
            <v>87532</v>
          </cell>
        </row>
        <row r="58">
          <cell r="C58" t="str">
            <v>01.3304</v>
          </cell>
          <cell r="D58" t="str">
            <v>Bieán ñieän aùp caûm öùng 3 pha, ñieän aùp 3-15KV ngoaøi trôøi</v>
          </cell>
          <cell r="E58" t="str">
            <v>maùy</v>
          </cell>
          <cell r="F58">
            <v>7716</v>
          </cell>
          <cell r="G58">
            <v>107799</v>
          </cell>
          <cell r="H58">
            <v>100662</v>
          </cell>
        </row>
        <row r="59">
          <cell r="C59" t="str">
            <v>01.3300</v>
          </cell>
          <cell r="D59" t="str">
            <v>Bieán ñieän aùp caûm öùng, ñieän aùp 3-35KV - trong nhaø, tuû hôïp boä - DGNC x 0,8</v>
          </cell>
          <cell r="E59">
            <v>1250000</v>
          </cell>
          <cell r="F59">
            <v>22642</v>
          </cell>
          <cell r="G59">
            <v>40138</v>
          </cell>
          <cell r="H59">
            <v>146687</v>
          </cell>
        </row>
        <row r="60">
          <cell r="C60" t="str">
            <v>01.3301</v>
          </cell>
          <cell r="D60" t="str">
            <v>Bieán ñieän aùp caûm öùng 1 pha, ñieän aùp 22-35KV trong nhaø</v>
          </cell>
          <cell r="E60" t="str">
            <v>maùy</v>
          </cell>
          <cell r="F60">
            <v>5913</v>
          </cell>
          <cell r="G60">
            <v>63880.800000000003</v>
          </cell>
          <cell r="H60">
            <v>97258</v>
          </cell>
        </row>
        <row r="61">
          <cell r="C61" t="str">
            <v>01.3302</v>
          </cell>
          <cell r="D61" t="str">
            <v>Bieán ñieän aùp caûm öùng 3 pha, ñieän aùp 22-35KV trong nhaø</v>
          </cell>
          <cell r="E61" t="str">
            <v>maùy</v>
          </cell>
          <cell r="F61">
            <v>8574</v>
          </cell>
          <cell r="G61">
            <v>95821.6</v>
          </cell>
          <cell r="H61">
            <v>108064</v>
          </cell>
        </row>
        <row r="62">
          <cell r="C62" t="str">
            <v>01.3303</v>
          </cell>
          <cell r="D62" t="str">
            <v>Bieán ñieän aùp caûm öùng 1 pha, ñieän aùp 3-15KV trong nhaø</v>
          </cell>
          <cell r="E62" t="str">
            <v>maùy</v>
          </cell>
          <cell r="F62">
            <v>4731</v>
          </cell>
          <cell r="G62">
            <v>57492.800000000003</v>
          </cell>
          <cell r="H62">
            <v>87532</v>
          </cell>
        </row>
        <row r="63">
          <cell r="C63" t="str">
            <v>01.3304</v>
          </cell>
          <cell r="D63" t="str">
            <v>Bieán ñieän aùp caûm öùng 3 pha, ñieän aùp 3-15KV trong nhaø</v>
          </cell>
          <cell r="E63" t="str">
            <v>maùy</v>
          </cell>
          <cell r="F63">
            <v>7716</v>
          </cell>
          <cell r="G63">
            <v>86239.200000000012</v>
          </cell>
          <cell r="H63">
            <v>100662</v>
          </cell>
        </row>
        <row r="64">
          <cell r="C64" t="str">
            <v>01.4000</v>
          </cell>
          <cell r="D64" t="str">
            <v>Bieán doøng ñieän</v>
          </cell>
          <cell r="E64">
            <v>150000</v>
          </cell>
          <cell r="F64">
            <v>176163</v>
          </cell>
          <cell r="G64">
            <v>175561</v>
          </cell>
          <cell r="H64">
            <v>502346</v>
          </cell>
        </row>
        <row r="65">
          <cell r="C65" t="str">
            <v>01.4100</v>
          </cell>
          <cell r="D65" t="str">
            <v>Bieán doøng ñieän, ñieän aùp 22-500kV</v>
          </cell>
          <cell r="E65">
            <v>1000000</v>
          </cell>
          <cell r="F65">
            <v>118358</v>
          </cell>
          <cell r="G65">
            <v>117024</v>
          </cell>
          <cell r="H65">
            <v>241870</v>
          </cell>
        </row>
        <row r="66">
          <cell r="C66" t="str">
            <v>01.4101</v>
          </cell>
          <cell r="D66" t="str">
            <v>Bieán doøng ñieän, ñieän aùp 22-35kV</v>
          </cell>
          <cell r="E66" t="str">
            <v>maùy</v>
          </cell>
          <cell r="F66">
            <v>6900</v>
          </cell>
          <cell r="G66">
            <v>79851</v>
          </cell>
          <cell r="H66">
            <v>103227</v>
          </cell>
        </row>
        <row r="67">
          <cell r="C67" t="str">
            <v>01.4102</v>
          </cell>
          <cell r="D67" t="str">
            <v>Bieán doøng ñieän, ñieän aùp 66-110kV</v>
          </cell>
          <cell r="E67" t="str">
            <v>maùy</v>
          </cell>
          <cell r="F67">
            <v>8625</v>
          </cell>
          <cell r="G67">
            <v>88723</v>
          </cell>
          <cell r="H67">
            <v>154089</v>
          </cell>
        </row>
        <row r="68">
          <cell r="C68" t="str">
            <v>01.4103</v>
          </cell>
          <cell r="D68" t="str">
            <v>Bieán doøng ñieän, ñieän aùp 220kV</v>
          </cell>
          <cell r="E68" t="str">
            <v>maùy</v>
          </cell>
          <cell r="F68">
            <v>10781</v>
          </cell>
          <cell r="G68">
            <v>133085</v>
          </cell>
          <cell r="H68">
            <v>219148</v>
          </cell>
        </row>
        <row r="69">
          <cell r="C69" t="str">
            <v>01.4104</v>
          </cell>
          <cell r="D69" t="str">
            <v>Bieán doøng ñieän, ñieän aùp 500kV</v>
          </cell>
          <cell r="E69" t="str">
            <v>maùy</v>
          </cell>
          <cell r="F69">
            <v>13477</v>
          </cell>
          <cell r="G69">
            <v>199628</v>
          </cell>
          <cell r="H69">
            <v>243497</v>
          </cell>
        </row>
        <row r="70">
          <cell r="C70" t="str">
            <v>01.4200</v>
          </cell>
          <cell r="D70" t="str">
            <v>Bieán doøng ñieän, ñieän aùp &lt;1kV; 3-15kV; caùc ñaàu ra</v>
          </cell>
          <cell r="E70">
            <v>20000</v>
          </cell>
        </row>
        <row r="71">
          <cell r="C71" t="str">
            <v>01.4201</v>
          </cell>
          <cell r="D71" t="str">
            <v>Bieán doøng ñieän 3-15kV</v>
          </cell>
          <cell r="E71" t="str">
            <v>caùi</v>
          </cell>
          <cell r="F71">
            <v>5520</v>
          </cell>
          <cell r="G71">
            <v>63881</v>
          </cell>
          <cell r="H71">
            <v>45461</v>
          </cell>
        </row>
        <row r="72">
          <cell r="C72" t="str">
            <v>01.4202</v>
          </cell>
          <cell r="D72" t="str">
            <v>Bieán doøng ñieän &lt;1kV</v>
          </cell>
          <cell r="E72" t="str">
            <v>caùi</v>
          </cell>
          <cell r="F72">
            <v>2111</v>
          </cell>
          <cell r="G72">
            <v>31940</v>
          </cell>
          <cell r="H72">
            <v>11656</v>
          </cell>
        </row>
        <row r="73">
          <cell r="C73" t="str">
            <v>01.4203</v>
          </cell>
          <cell r="D73" t="str">
            <v>Bieán doøng caùc ñaàu ra</v>
          </cell>
          <cell r="E73" t="str">
            <v>pha</v>
          </cell>
          <cell r="F73">
            <v>3167</v>
          </cell>
          <cell r="G73">
            <v>47911</v>
          </cell>
          <cell r="H73">
            <v>21679</v>
          </cell>
        </row>
        <row r="74">
          <cell r="C74" t="str">
            <v>Laép DCL &lt;=110kV 1p ngoaøi trôøi  1 ñaàu tieát ñaát</v>
          </cell>
          <cell r="D74" t="str">
            <v>Bieán doøng ñieän, ñieän aùp &lt;1kV; 3-15kV; caùc ñaàu ra (trong thieát bò hôïp boä) Ñôn giaù x 0,5</v>
          </cell>
          <cell r="E74">
            <v>1300000</v>
          </cell>
          <cell r="F74">
            <v>28911</v>
          </cell>
          <cell r="G74">
            <v>28105</v>
          </cell>
          <cell r="H74">
            <v>110956</v>
          </cell>
        </row>
        <row r="75">
          <cell r="C75" t="str">
            <v>01.4201</v>
          </cell>
          <cell r="D75" t="str">
            <v>Bieán doøng ñieän 3-15kV</v>
          </cell>
          <cell r="E75" t="str">
            <v>caùi</v>
          </cell>
          <cell r="F75">
            <v>2760</v>
          </cell>
          <cell r="G75">
            <v>31940.5</v>
          </cell>
          <cell r="H75">
            <v>22730.5</v>
          </cell>
        </row>
        <row r="76">
          <cell r="C76" t="str">
            <v>01.4202</v>
          </cell>
          <cell r="D76" t="str">
            <v>Bieán doøng ñieän &lt;1kV</v>
          </cell>
          <cell r="E76" t="str">
            <v>caùi</v>
          </cell>
          <cell r="F76">
            <v>1055.5</v>
          </cell>
          <cell r="G76">
            <v>15970</v>
          </cell>
          <cell r="H76">
            <v>5828</v>
          </cell>
        </row>
        <row r="77">
          <cell r="C77" t="str">
            <v>01.4203</v>
          </cell>
          <cell r="D77" t="str">
            <v>Bieán doøng caùc ñaàu ra</v>
          </cell>
          <cell r="E77" t="str">
            <v>pha</v>
          </cell>
          <cell r="F77">
            <v>1583.5</v>
          </cell>
          <cell r="G77">
            <v>23955.5</v>
          </cell>
          <cell r="H77">
            <v>10839.5</v>
          </cell>
        </row>
        <row r="78">
          <cell r="C78" t="str">
            <v>01.5000</v>
          </cell>
          <cell r="D78" t="str">
            <v>Khaùng ñieän</v>
          </cell>
          <cell r="E78">
            <v>166000</v>
          </cell>
          <cell r="F78">
            <v>19082</v>
          </cell>
          <cell r="G78">
            <v>18478</v>
          </cell>
          <cell r="H78">
            <v>86938</v>
          </cell>
        </row>
        <row r="79">
          <cell r="C79" t="str">
            <v>01.5100</v>
          </cell>
          <cell r="D79" t="str">
            <v>Khaùng ñieän daàu; maùy taïo trung tính - 1 pha</v>
          </cell>
          <cell r="E79">
            <v>1169500</v>
          </cell>
          <cell r="F79">
            <v>16822</v>
          </cell>
          <cell r="G79">
            <v>15978</v>
          </cell>
          <cell r="H79">
            <v>71039</v>
          </cell>
        </row>
        <row r="80">
          <cell r="C80" t="str">
            <v>01.5101</v>
          </cell>
          <cell r="D80" t="str">
            <v>Khaùng ñieän daàu 1 pha 500kV</v>
          </cell>
          <cell r="E80" t="str">
            <v>maùy</v>
          </cell>
          <cell r="F80">
            <v>28862</v>
          </cell>
          <cell r="G80">
            <v>544984</v>
          </cell>
          <cell r="H80">
            <v>753162</v>
          </cell>
        </row>
        <row r="81">
          <cell r="C81" t="str">
            <v>01.5102</v>
          </cell>
          <cell r="D81" t="str">
            <v>Khaùng ñieän daàu &lt;=35kV; 1 pha</v>
          </cell>
          <cell r="E81" t="str">
            <v>maùy</v>
          </cell>
          <cell r="F81">
            <v>9621</v>
          </cell>
          <cell r="G81">
            <v>136246</v>
          </cell>
          <cell r="H81">
            <v>251054</v>
          </cell>
        </row>
        <row r="82">
          <cell r="C82" t="str">
            <v>01.5103</v>
          </cell>
          <cell r="D82" t="str">
            <v>Maùy taïo trung tính 1 pha</v>
          </cell>
          <cell r="E82" t="str">
            <v>maùy</v>
          </cell>
          <cell r="F82">
            <v>12507</v>
          </cell>
          <cell r="G82">
            <v>170308</v>
          </cell>
          <cell r="H82">
            <v>326370</v>
          </cell>
        </row>
        <row r="83">
          <cell r="C83" t="str">
            <v>01.5100</v>
          </cell>
          <cell r="D83" t="str">
            <v>Khaùng ñieän daàu; maùy taïo trung tính - 3 pha (baèng 1 pha x 1,2)</v>
          </cell>
          <cell r="E83">
            <v>21000000</v>
          </cell>
          <cell r="F83">
            <v>79116</v>
          </cell>
          <cell r="G83">
            <v>80156</v>
          </cell>
          <cell r="H83">
            <v>221912</v>
          </cell>
        </row>
        <row r="84">
          <cell r="C84" t="str">
            <v>01.5101</v>
          </cell>
          <cell r="D84" t="str">
            <v>Khaùng ñieän daàu 3 pha 500kV</v>
          </cell>
          <cell r="E84" t="str">
            <v>maùy</v>
          </cell>
          <cell r="F84">
            <v>34634.400000000001</v>
          </cell>
          <cell r="G84">
            <v>653980.79999999993</v>
          </cell>
          <cell r="H84">
            <v>903794.4</v>
          </cell>
        </row>
        <row r="85">
          <cell r="C85" t="str">
            <v>01.5102</v>
          </cell>
          <cell r="D85" t="str">
            <v>Khaùng ñieän daàu &lt;=35kV; 3 pha</v>
          </cell>
          <cell r="E85" t="str">
            <v>maùy</v>
          </cell>
          <cell r="F85">
            <v>11545.199999999999</v>
          </cell>
          <cell r="G85">
            <v>163495.19999999998</v>
          </cell>
          <cell r="H85">
            <v>301264.8</v>
          </cell>
        </row>
        <row r="86">
          <cell r="C86" t="str">
            <v>01.5103</v>
          </cell>
          <cell r="D86" t="str">
            <v>Maùy taïo trung tính 3 pha</v>
          </cell>
          <cell r="E86" t="str">
            <v>maùy</v>
          </cell>
          <cell r="F86">
            <v>15008.4</v>
          </cell>
          <cell r="G86">
            <v>204369.6</v>
          </cell>
          <cell r="H86">
            <v>391644</v>
          </cell>
        </row>
        <row r="87">
          <cell r="C87" t="str">
            <v>01.5200</v>
          </cell>
          <cell r="D87" t="str">
            <v>Khaùng ñieän khoâ vaø cuoän caûn cao taàn caùc caáp ñieän aùp</v>
          </cell>
          <cell r="E87">
            <v>7674</v>
          </cell>
          <cell r="F87">
            <v>51280</v>
          </cell>
          <cell r="G87">
            <v>52419</v>
          </cell>
          <cell r="H87">
            <v>171170</v>
          </cell>
        </row>
        <row r="88">
          <cell r="C88" t="str">
            <v>01.5201</v>
          </cell>
          <cell r="D88" t="str">
            <v>Khaùng ñieän khoâ</v>
          </cell>
          <cell r="E88" t="str">
            <v>maùy</v>
          </cell>
          <cell r="F88">
            <v>3884</v>
          </cell>
          <cell r="G88">
            <v>45415</v>
          </cell>
          <cell r="H88">
            <v>49225</v>
          </cell>
        </row>
        <row r="89">
          <cell r="C89" t="str">
            <v>01.5202</v>
          </cell>
          <cell r="D89" t="str">
            <v>Cuoän caûn cao taàn (khoâng bao goàm choáng seùt van)</v>
          </cell>
          <cell r="E89" t="str">
            <v>maùy</v>
          </cell>
          <cell r="F89">
            <v>2590</v>
          </cell>
          <cell r="G89">
            <v>30277</v>
          </cell>
          <cell r="H89">
            <v>14778</v>
          </cell>
        </row>
        <row r="90">
          <cell r="C90" t="str">
            <v>02.0000</v>
          </cell>
          <cell r="D90" t="str">
            <v>THÍ NGHIEÄM HIEÄU CHÆNH KHÍ CUÏ ÑIEÄN, TRANG BÒ ÑIEÄN</v>
          </cell>
          <cell r="E90">
            <v>800</v>
          </cell>
          <cell r="F90">
            <v>200</v>
          </cell>
          <cell r="G90">
            <v>44811</v>
          </cell>
          <cell r="H90">
            <v>92520</v>
          </cell>
        </row>
        <row r="91">
          <cell r="C91" t="str">
            <v>02.1000</v>
          </cell>
          <cell r="D91" t="str">
            <v>Maùy ngaét</v>
          </cell>
          <cell r="E91">
            <v>2000</v>
          </cell>
          <cell r="F91">
            <v>200</v>
          </cell>
          <cell r="G91">
            <v>44811</v>
          </cell>
          <cell r="H91">
            <v>172523</v>
          </cell>
        </row>
        <row r="92">
          <cell r="C92" t="str">
            <v>02.1100</v>
          </cell>
          <cell r="D92" t="str">
            <v>Maùy ngaét SF6</v>
          </cell>
          <cell r="E92">
            <v>5200</v>
          </cell>
          <cell r="G92">
            <v>44811</v>
          </cell>
          <cell r="H92">
            <v>205336</v>
          </cell>
        </row>
        <row r="93">
          <cell r="C93" t="str">
            <v>02.1101</v>
          </cell>
          <cell r="D93" t="str">
            <v>Maùy ngaét SF6 ñieän aùp 500kV - 3 pha</v>
          </cell>
          <cell r="E93" t="str">
            <v>boä</v>
          </cell>
          <cell r="F93">
            <v>40809</v>
          </cell>
          <cell r="G93">
            <v>665426</v>
          </cell>
          <cell r="H93">
            <v>421344</v>
          </cell>
        </row>
        <row r="94">
          <cell r="C94" t="str">
            <v>02.1102</v>
          </cell>
          <cell r="D94" t="str">
            <v>Maùy ngaét SF6 ñieän aùp 220kV - 3 pha</v>
          </cell>
          <cell r="E94" t="str">
            <v>boä</v>
          </cell>
          <cell r="F94">
            <v>20124</v>
          </cell>
          <cell r="G94">
            <v>465798</v>
          </cell>
          <cell r="H94">
            <v>294940</v>
          </cell>
        </row>
        <row r="95">
          <cell r="C95" t="str">
            <v>02.1103</v>
          </cell>
          <cell r="D95" t="str">
            <v>Maùy ngaét SF6 ñieän aùp 66-110kV - 3 pha</v>
          </cell>
          <cell r="E95" t="str">
            <v>boä</v>
          </cell>
          <cell r="F95">
            <v>19996</v>
          </cell>
          <cell r="G95">
            <v>326059</v>
          </cell>
          <cell r="H95">
            <v>206458</v>
          </cell>
        </row>
        <row r="96">
          <cell r="C96" t="str">
            <v>02.1104</v>
          </cell>
          <cell r="D96" t="str">
            <v>Maùy ngaét SF6 ñieän aùp &lt;=35kV - 3 pha</v>
          </cell>
          <cell r="E96" t="str">
            <v>boä</v>
          </cell>
          <cell r="F96">
            <v>13997</v>
          </cell>
          <cell r="G96">
            <v>228241</v>
          </cell>
          <cell r="H96">
            <v>144521</v>
          </cell>
        </row>
        <row r="97">
          <cell r="C97" t="str">
            <v>02.1200</v>
          </cell>
          <cell r="D97" t="str">
            <v>Maùy ngaét daàu</v>
          </cell>
          <cell r="E97">
            <v>5000</v>
          </cell>
          <cell r="F97">
            <v>10780</v>
          </cell>
          <cell r="G97">
            <v>10780</v>
          </cell>
          <cell r="H97">
            <v>21481</v>
          </cell>
        </row>
        <row r="98">
          <cell r="C98" t="str">
            <v>02.1201</v>
          </cell>
          <cell r="D98" t="str">
            <v>Maùy ngaét daàu ñieän aùp 220kV - 3 pha</v>
          </cell>
          <cell r="E98" t="str">
            <v>boä</v>
          </cell>
          <cell r="F98">
            <v>32921</v>
          </cell>
          <cell r="G98">
            <v>499070</v>
          </cell>
          <cell r="H98">
            <v>593968</v>
          </cell>
        </row>
        <row r="99">
          <cell r="C99" t="str">
            <v>02.1202</v>
          </cell>
          <cell r="D99" t="str">
            <v>Maùy ngaét daàu ñieän aùp 66-110kV - 3 pha</v>
          </cell>
          <cell r="E99" t="str">
            <v>boä</v>
          </cell>
          <cell r="F99">
            <v>23045</v>
          </cell>
          <cell r="G99">
            <v>349349</v>
          </cell>
          <cell r="H99">
            <v>415778</v>
          </cell>
        </row>
        <row r="100">
          <cell r="C100" t="str">
            <v>02.1203</v>
          </cell>
          <cell r="D100" t="str">
            <v>Maùy ngaét daàu ñieän aùp &lt;=35kV - 3 pha</v>
          </cell>
          <cell r="E100" t="str">
            <v>boä</v>
          </cell>
          <cell r="F100">
            <v>16131</v>
          </cell>
          <cell r="G100">
            <v>244544</v>
          </cell>
          <cell r="H100">
            <v>291044</v>
          </cell>
        </row>
        <row r="101">
          <cell r="C101" t="str">
            <v>02.1300</v>
          </cell>
          <cell r="D101" t="str">
            <v>Maùy ngaét khoâng khí</v>
          </cell>
          <cell r="E101">
            <v>11000</v>
          </cell>
          <cell r="F101">
            <v>8113.333333333333</v>
          </cell>
          <cell r="G101">
            <v>8593.3333333333339</v>
          </cell>
          <cell r="H101">
            <v>12275</v>
          </cell>
        </row>
        <row r="102">
          <cell r="C102" t="str">
            <v>02.1301</v>
          </cell>
          <cell r="D102" t="str">
            <v>Maùy ngaét khoâng khí ñieän aùp 220kV 3 pha</v>
          </cell>
          <cell r="E102" t="str">
            <v>boä</v>
          </cell>
          <cell r="F102">
            <v>42849</v>
          </cell>
          <cell r="G102">
            <v>698697</v>
          </cell>
          <cell r="H102">
            <v>353929</v>
          </cell>
        </row>
        <row r="103">
          <cell r="C103" t="str">
            <v>02.1302</v>
          </cell>
          <cell r="D103" t="str">
            <v>Maùy ngaét khoâng khí ñieän aùp 66-110kV 3 pha</v>
          </cell>
          <cell r="E103" t="str">
            <v>boä</v>
          </cell>
          <cell r="F103">
            <v>29995</v>
          </cell>
          <cell r="G103">
            <v>489088</v>
          </cell>
          <cell r="H103">
            <v>247750</v>
          </cell>
        </row>
        <row r="104">
          <cell r="C104" t="str">
            <v>02.1303</v>
          </cell>
          <cell r="D104" t="str">
            <v>Maùy ngaét khoâng khí ñieän aùp &lt;=35kV - 3 pha</v>
          </cell>
          <cell r="E104" t="str">
            <v>boä</v>
          </cell>
          <cell r="F104">
            <v>20996</v>
          </cell>
          <cell r="G104">
            <v>342362</v>
          </cell>
          <cell r="H104">
            <v>173425</v>
          </cell>
        </row>
        <row r="105">
          <cell r="C105" t="str">
            <v>02.1400</v>
          </cell>
          <cell r="D105" t="str">
            <v>Maùy ngaét chaân khoâng</v>
          </cell>
          <cell r="F105">
            <v>525000</v>
          </cell>
          <cell r="G105">
            <v>25782</v>
          </cell>
          <cell r="H105">
            <v>38360</v>
          </cell>
        </row>
        <row r="106">
          <cell r="C106" t="str">
            <v>02.1201</v>
          </cell>
          <cell r="D106" t="str">
            <v>Maùy ngaét chaân khoâng ñieän aùp &lt;=35kV - 3 pha</v>
          </cell>
          <cell r="E106" t="str">
            <v>boä</v>
          </cell>
          <cell r="F106">
            <v>9798</v>
          </cell>
          <cell r="G106">
            <v>159769</v>
          </cell>
          <cell r="H106">
            <v>110600</v>
          </cell>
        </row>
        <row r="107">
          <cell r="C107" t="str">
            <v>02.2000</v>
          </cell>
          <cell r="D107" t="str">
            <v>DAO CAÙCH LY</v>
          </cell>
          <cell r="E107">
            <v>10000</v>
          </cell>
          <cell r="F107">
            <v>500</v>
          </cell>
        </row>
        <row r="108">
          <cell r="C108" t="str">
            <v>02.2100</v>
          </cell>
          <cell r="D108" t="str">
            <v>Dao caùch ly thao taùc baèng ñieän (3 pha khoâng dao tieáp ñaát)</v>
          </cell>
          <cell r="E108">
            <v>3875</v>
          </cell>
          <cell r="F108">
            <v>692.3</v>
          </cell>
          <cell r="G108">
            <v>692.3</v>
          </cell>
          <cell r="H108">
            <v>1826.4</v>
          </cell>
        </row>
        <row r="109">
          <cell r="C109" t="str">
            <v>02.2101</v>
          </cell>
          <cell r="D109" t="str">
            <v>Dao caùch ly thao taùc baèng ñieän, ñieän aùp 500kV - 3 pha</v>
          </cell>
          <cell r="E109" t="str">
            <v>boä</v>
          </cell>
          <cell r="F109">
            <v>9290</v>
          </cell>
          <cell r="G109">
            <v>199628</v>
          </cell>
          <cell r="H109">
            <v>85849</v>
          </cell>
        </row>
        <row r="110">
          <cell r="C110" t="str">
            <v>02.2102</v>
          </cell>
          <cell r="D110" t="str">
            <v>Dao caùch ly thao taùc baèng ñieän, ñieän aùp 220kV - 3 pha</v>
          </cell>
          <cell r="E110" t="str">
            <v>boä</v>
          </cell>
          <cell r="F110">
            <v>7432</v>
          </cell>
          <cell r="G110">
            <v>159702</v>
          </cell>
          <cell r="H110">
            <v>77264</v>
          </cell>
        </row>
        <row r="111">
          <cell r="C111" t="str">
            <v>02.2103</v>
          </cell>
          <cell r="D111" t="str">
            <v>Dao caùch ly thao taùc baèng ñieän, ñieän aùp 66-110kV - 3 pha</v>
          </cell>
          <cell r="E111" t="str">
            <v>boä</v>
          </cell>
          <cell r="F111">
            <v>5946</v>
          </cell>
          <cell r="G111">
            <v>127762</v>
          </cell>
          <cell r="H111">
            <v>69538</v>
          </cell>
        </row>
        <row r="112">
          <cell r="C112" t="str">
            <v>02.2104</v>
          </cell>
          <cell r="D112" t="str">
            <v>Dao caùch ly thao taùc baèng ñieän, ñieän aùp &lt;=35kV - 3 pha</v>
          </cell>
          <cell r="E112" t="str">
            <v>boä</v>
          </cell>
          <cell r="F112">
            <v>4756</v>
          </cell>
          <cell r="G112">
            <v>102209</v>
          </cell>
          <cell r="H112">
            <v>62584</v>
          </cell>
        </row>
        <row r="113">
          <cell r="C113" t="str">
            <v>02.2100</v>
          </cell>
          <cell r="D113" t="str">
            <v>Dao caùch ly thao taùc baèng ñieän (3 pha - tieáp ñaát 1 phía) ÑG x 1,1</v>
          </cell>
          <cell r="E113">
            <v>140000</v>
          </cell>
          <cell r="F113">
            <v>6055</v>
          </cell>
          <cell r="G113">
            <v>6872</v>
          </cell>
          <cell r="H113">
            <v>34524</v>
          </cell>
        </row>
        <row r="114">
          <cell r="C114" t="str">
            <v>02.2101</v>
          </cell>
          <cell r="D114" t="str">
            <v>Dao caùch ly thao taùc baèng ñieän, ñieän aùp 500kV - 3 pha - 1 tieáp ñaát</v>
          </cell>
          <cell r="E114" t="str">
            <v>boä</v>
          </cell>
          <cell r="F114">
            <v>10219</v>
          </cell>
          <cell r="G114">
            <v>219590.80000000002</v>
          </cell>
          <cell r="H114">
            <v>94433.900000000009</v>
          </cell>
        </row>
        <row r="115">
          <cell r="C115" t="str">
            <v>02.2102</v>
          </cell>
          <cell r="D115" t="str">
            <v>Dao caùch ly thao taùc baèng ñieän, ñieän aùp 220kV - 3 pha - 1 tieáp ñaát</v>
          </cell>
          <cell r="E115" t="str">
            <v>boä</v>
          </cell>
          <cell r="F115">
            <v>8175.2000000000007</v>
          </cell>
          <cell r="G115">
            <v>175672.2</v>
          </cell>
          <cell r="H115">
            <v>84990.400000000009</v>
          </cell>
        </row>
        <row r="116">
          <cell r="C116" t="str">
            <v>02.2103</v>
          </cell>
          <cell r="D116" t="str">
            <v>Dao caùch ly thao taùc baèng ñieän, ñieän aùp 66-110kV - 3 pha - 1 tieáp ñaát</v>
          </cell>
          <cell r="E116" t="str">
            <v>boä</v>
          </cell>
          <cell r="F116">
            <v>6540.6</v>
          </cell>
          <cell r="G116">
            <v>140538.20000000001</v>
          </cell>
          <cell r="H116">
            <v>76491.8</v>
          </cell>
        </row>
        <row r="117">
          <cell r="C117" t="str">
            <v>02.2104</v>
          </cell>
          <cell r="D117" t="str">
            <v>Dao caùch ly thao taùc baèng ñieän, ñieän aùp &lt;=35kV - 3 pha - 1 tieáp ñaát</v>
          </cell>
          <cell r="E117" t="str">
            <v>boä</v>
          </cell>
          <cell r="F117">
            <v>5231.6000000000004</v>
          </cell>
          <cell r="G117">
            <v>112429.90000000001</v>
          </cell>
          <cell r="H117">
            <v>68842.400000000009</v>
          </cell>
        </row>
        <row r="118">
          <cell r="C118" t="str">
            <v>02.2100</v>
          </cell>
          <cell r="D118" t="str">
            <v>Dao caùch ly thao taùc baèng ñieän (3 pha 2 dao tieáp ñaát) ÑG x 1,15</v>
          </cell>
          <cell r="E118">
            <v>750000</v>
          </cell>
          <cell r="F118">
            <v>0</v>
          </cell>
          <cell r="G118">
            <v>0</v>
          </cell>
          <cell r="H118">
            <v>49312</v>
          </cell>
        </row>
        <row r="119">
          <cell r="C119" t="str">
            <v>02.2101</v>
          </cell>
          <cell r="D119" t="str">
            <v>Dao caùch ly thao taùc baèng ñieän, ñieän aùp 500kV - 3 pha - 2 tieáp ñaát</v>
          </cell>
          <cell r="E119" t="str">
            <v>boä</v>
          </cell>
          <cell r="F119">
            <v>10683.5</v>
          </cell>
          <cell r="G119">
            <v>229572.19999999998</v>
          </cell>
          <cell r="H119">
            <v>98726.349999999991</v>
          </cell>
        </row>
        <row r="120">
          <cell r="C120" t="str">
            <v>02.2102</v>
          </cell>
          <cell r="D120" t="str">
            <v>Dao caùch ly thao taùc baèng ñieän, ñieän aùp 220kV - 3 pha - 2 tieáp ñaát</v>
          </cell>
          <cell r="E120" t="str">
            <v>boä</v>
          </cell>
          <cell r="F120">
            <v>8546.7999999999993</v>
          </cell>
          <cell r="G120">
            <v>183657.3</v>
          </cell>
          <cell r="H120">
            <v>88853.599999999991</v>
          </cell>
        </row>
        <row r="121">
          <cell r="C121" t="str">
            <v>02.2103</v>
          </cell>
          <cell r="D121" t="str">
            <v>Dao caùch ly thao taùc baèng ñieän, ñieän aùp 66-110kV - 3 pha - 2 tieáp ñaát</v>
          </cell>
          <cell r="E121" t="str">
            <v>boä</v>
          </cell>
          <cell r="F121">
            <v>6837.9</v>
          </cell>
          <cell r="G121">
            <v>146926.29999999999</v>
          </cell>
          <cell r="H121">
            <v>79968.7</v>
          </cell>
        </row>
        <row r="122">
          <cell r="C122" t="str">
            <v>02.2104</v>
          </cell>
          <cell r="D122" t="str">
            <v>Dao caùch ly thao taùc baèng ñieän, ñieän aùp &lt;=35kV - 3 pha - 2 tieáp ñaát</v>
          </cell>
          <cell r="E122" t="str">
            <v>boä</v>
          </cell>
          <cell r="F122">
            <v>5469.4</v>
          </cell>
          <cell r="G122">
            <v>117540.34999999999</v>
          </cell>
          <cell r="H122">
            <v>71971.599999999991</v>
          </cell>
        </row>
        <row r="123">
          <cell r="C123" t="str">
            <v>02.2100</v>
          </cell>
          <cell r="D123" t="str">
            <v>Dao caùch ly thao taùc baèng ñieän (1 pha ) Ñôn giaù x 0,4</v>
          </cell>
          <cell r="E123">
            <v>100000</v>
          </cell>
          <cell r="F123">
            <v>5000</v>
          </cell>
          <cell r="G123">
            <v>33981</v>
          </cell>
          <cell r="H123">
            <v>15344</v>
          </cell>
        </row>
        <row r="124">
          <cell r="C124" t="str">
            <v>02.2101</v>
          </cell>
          <cell r="D124" t="str">
            <v>Dao caùch ly thao taùc baèng ñieän, ñieän aùp 500kV - 1 pha</v>
          </cell>
          <cell r="E124" t="str">
            <v>boä</v>
          </cell>
          <cell r="F124">
            <v>3716</v>
          </cell>
          <cell r="G124">
            <v>79851.200000000012</v>
          </cell>
          <cell r="H124">
            <v>34339.599999999999</v>
          </cell>
        </row>
        <row r="125">
          <cell r="C125" t="str">
            <v>02.2102</v>
          </cell>
          <cell r="D125" t="str">
            <v>Dao caùch ly thao taùc baèng ñieän, ñieän aùp 220kV - 1 pha</v>
          </cell>
          <cell r="E125" t="str">
            <v>boä</v>
          </cell>
          <cell r="F125">
            <v>2972.8</v>
          </cell>
          <cell r="G125">
            <v>63880.800000000003</v>
          </cell>
          <cell r="H125">
            <v>30905.600000000002</v>
          </cell>
        </row>
        <row r="126">
          <cell r="C126" t="str">
            <v>02.2103</v>
          </cell>
          <cell r="D126" t="str">
            <v>Dao caùch ly thao taùc baèng ñieän, ñieän aùp 66-110kV - 1 pha</v>
          </cell>
          <cell r="E126" t="str">
            <v>boä</v>
          </cell>
          <cell r="F126">
            <v>2378.4</v>
          </cell>
          <cell r="G126">
            <v>51104.800000000003</v>
          </cell>
          <cell r="H126">
            <v>27815.200000000001</v>
          </cell>
        </row>
        <row r="127">
          <cell r="C127" t="str">
            <v>02.2104</v>
          </cell>
          <cell r="D127" t="str">
            <v>Dao caùch ly thao taùc baèng ñieän, ñieän aùp &lt;=35kV - 1 pha</v>
          </cell>
          <cell r="E127" t="str">
            <v>boä</v>
          </cell>
          <cell r="F127">
            <v>1902.4</v>
          </cell>
          <cell r="G127">
            <v>40883.600000000006</v>
          </cell>
          <cell r="H127">
            <v>25033.600000000002</v>
          </cell>
        </row>
        <row r="128">
          <cell r="C128" t="str">
            <v>02.2200</v>
          </cell>
          <cell r="D128" t="str">
            <v>Dao caùch ly thao taùc baèng cô khí 3 pha khoâng tieáp ñaát</v>
          </cell>
          <cell r="E128">
            <v>1200000</v>
          </cell>
          <cell r="F128">
            <v>13566</v>
          </cell>
          <cell r="G128">
            <v>13566</v>
          </cell>
          <cell r="H128">
            <v>19180</v>
          </cell>
        </row>
        <row r="129">
          <cell r="C129" t="str">
            <v>02.2201</v>
          </cell>
          <cell r="D129" t="str">
            <v>Dao caùch ly thao taùc baèng cô khí, ñieän aùp 500KV 3 pha</v>
          </cell>
          <cell r="E129" t="str">
            <v>boä</v>
          </cell>
          <cell r="F129">
            <v>8624</v>
          </cell>
          <cell r="G129">
            <v>166357</v>
          </cell>
          <cell r="H129">
            <v>69401</v>
          </cell>
        </row>
        <row r="130">
          <cell r="C130" t="str">
            <v>02.2202</v>
          </cell>
          <cell r="D130" t="str">
            <v>Dao caùch ly thao taùc baèng cô khí, ñieän aùp 220KV 3 pha</v>
          </cell>
          <cell r="E130" t="str">
            <v>boä</v>
          </cell>
          <cell r="F130">
            <v>6899</v>
          </cell>
          <cell r="G130">
            <v>133085</v>
          </cell>
          <cell r="H130">
            <v>62461</v>
          </cell>
        </row>
        <row r="131">
          <cell r="C131" t="str">
            <v>02.2203</v>
          </cell>
          <cell r="D131" t="str">
            <v>Dao caùch ly thao taùc baèng cô khí, ñieän aùp 66-110KV 3 pha</v>
          </cell>
          <cell r="E131" t="str">
            <v>boä</v>
          </cell>
          <cell r="F131">
            <v>5519</v>
          </cell>
          <cell r="G131">
            <v>106468</v>
          </cell>
          <cell r="H131">
            <v>56215</v>
          </cell>
        </row>
        <row r="132">
          <cell r="C132" t="str">
            <v>02.2204</v>
          </cell>
          <cell r="D132" t="str">
            <v>Dao caùch ly thao taùc baèng cô khí, ñieän aùp &lt;=35KV 3 pha</v>
          </cell>
          <cell r="E132" t="str">
            <v>boä</v>
          </cell>
          <cell r="F132">
            <v>4415</v>
          </cell>
          <cell r="G132">
            <v>85175</v>
          </cell>
          <cell r="H132">
            <v>50593</v>
          </cell>
        </row>
        <row r="133">
          <cell r="C133" t="str">
            <v>02.2200</v>
          </cell>
          <cell r="D133" t="str">
            <v>Dao caùch ly thao taùc baèng cô khí 3 pha 1 tieáp ñaát - ÑG x 1,1</v>
          </cell>
          <cell r="E133">
            <v>750000</v>
          </cell>
          <cell r="G133">
            <v>9292</v>
          </cell>
          <cell r="H133">
            <v>59538</v>
          </cell>
        </row>
        <row r="134">
          <cell r="C134" t="str">
            <v>02.2201</v>
          </cell>
          <cell r="D134" t="str">
            <v>Dao caùch ly thao taùc baèng cô khí, ñieän aùp 500KV 3 pha</v>
          </cell>
          <cell r="E134" t="str">
            <v>boä</v>
          </cell>
          <cell r="F134">
            <v>9486.4000000000015</v>
          </cell>
          <cell r="G134">
            <v>182992.7</v>
          </cell>
          <cell r="H134">
            <v>76341.100000000006</v>
          </cell>
        </row>
        <row r="135">
          <cell r="C135" t="str">
            <v>02.2202</v>
          </cell>
          <cell r="D135" t="str">
            <v>Dao caùch ly thao taùc baèng cô khí, ñieän aùp 220KV 3 pha</v>
          </cell>
          <cell r="E135" t="str">
            <v>boä</v>
          </cell>
          <cell r="F135">
            <v>7588.9000000000005</v>
          </cell>
          <cell r="G135">
            <v>146393.5</v>
          </cell>
          <cell r="H135">
            <v>68707.100000000006</v>
          </cell>
        </row>
        <row r="136">
          <cell r="C136" t="str">
            <v>02.2203</v>
          </cell>
          <cell r="D136" t="str">
            <v>Dao caùch ly thao taùc baèng cô khí, ñieän aùp 66-110KV 3 pha</v>
          </cell>
          <cell r="E136" t="str">
            <v>boä</v>
          </cell>
          <cell r="F136">
            <v>6070.9000000000005</v>
          </cell>
          <cell r="G136">
            <v>117114.8</v>
          </cell>
          <cell r="H136">
            <v>61836.500000000007</v>
          </cell>
        </row>
        <row r="137">
          <cell r="C137" t="str">
            <v>02.2204</v>
          </cell>
          <cell r="D137" t="str">
            <v>Dao caùch ly thao taùc baèng cô khí, ñieän aùp &lt;=35KV 3 pha</v>
          </cell>
          <cell r="E137" t="str">
            <v>boä</v>
          </cell>
          <cell r="F137">
            <v>4856.5</v>
          </cell>
          <cell r="G137">
            <v>93692.500000000015</v>
          </cell>
          <cell r="H137">
            <v>55652.3</v>
          </cell>
        </row>
        <row r="138">
          <cell r="C138" t="str">
            <v>02.2200</v>
          </cell>
          <cell r="D138" t="str">
            <v>Dao caùch ly thao taùc baèng cô khí 3 pha 2 tieáp ñaát - ÑG x 1,15</v>
          </cell>
          <cell r="G138">
            <v>492.5</v>
          </cell>
          <cell r="H138">
            <v>421.95</v>
          </cell>
        </row>
        <row r="139">
          <cell r="C139" t="str">
            <v>02.2201</v>
          </cell>
          <cell r="D139" t="str">
            <v>Dao caùch ly thao taùc baèng cô khí, ñieän aùp 500KV 3 pha</v>
          </cell>
          <cell r="E139" t="str">
            <v>boä</v>
          </cell>
          <cell r="F139">
            <v>9917.5999999999985</v>
          </cell>
          <cell r="G139">
            <v>191310.55</v>
          </cell>
          <cell r="H139">
            <v>79811.149999999994</v>
          </cell>
        </row>
        <row r="140">
          <cell r="C140" t="str">
            <v>02.2202</v>
          </cell>
          <cell r="D140" t="str">
            <v>Dao caùch ly thao taùc baèng cô khí, ñieän aùp 220KV 3 pha</v>
          </cell>
          <cell r="E140" t="str">
            <v>boä</v>
          </cell>
          <cell r="F140">
            <v>7933.8499999999995</v>
          </cell>
          <cell r="G140">
            <v>153047.75</v>
          </cell>
          <cell r="H140">
            <v>71830.149999999994</v>
          </cell>
        </row>
        <row r="141">
          <cell r="C141" t="str">
            <v>02.2203</v>
          </cell>
          <cell r="D141" t="str">
            <v>Dao caùch ly thao taùc baèng cô khí, ñieän aùp 66-110KV 3 pha</v>
          </cell>
          <cell r="E141" t="str">
            <v>boä</v>
          </cell>
          <cell r="F141">
            <v>6346.8499999999995</v>
          </cell>
          <cell r="G141">
            <v>122438.2</v>
          </cell>
          <cell r="H141">
            <v>64647.249999999993</v>
          </cell>
        </row>
        <row r="142">
          <cell r="C142" t="str">
            <v>02.2204</v>
          </cell>
          <cell r="D142" t="str">
            <v>Dao caùch ly thao taùc baèng cô khí, ñieän aùp &lt;=35KV 3 pha</v>
          </cell>
          <cell r="E142" t="str">
            <v>boä</v>
          </cell>
          <cell r="F142">
            <v>5077.25</v>
          </cell>
          <cell r="G142">
            <v>97951.249999999985</v>
          </cell>
          <cell r="H142">
            <v>58181.95</v>
          </cell>
        </row>
        <row r="143">
          <cell r="C143" t="str">
            <v>02.2200</v>
          </cell>
          <cell r="D143" t="str">
            <v>Dao caùch ly thao taùc baèng cô khí 1 pha 1- ÑG x 0,4</v>
          </cell>
          <cell r="G143">
            <v>669.7</v>
          </cell>
          <cell r="H143">
            <v>1308.83</v>
          </cell>
        </row>
        <row r="144">
          <cell r="C144" t="str">
            <v>02.2201</v>
          </cell>
          <cell r="D144" t="str">
            <v>Dao caùch ly thao taùc baèng cô khí, ñieän aùp 500KV 1 pha</v>
          </cell>
          <cell r="E144" t="str">
            <v>boä</v>
          </cell>
          <cell r="F144">
            <v>3449.6000000000004</v>
          </cell>
          <cell r="G144">
            <v>66542.8</v>
          </cell>
          <cell r="H144">
            <v>27760.400000000001</v>
          </cell>
        </row>
        <row r="145">
          <cell r="C145" t="str">
            <v>02.2202</v>
          </cell>
          <cell r="D145" t="str">
            <v>Dao caùch ly thao taùc baèng cô khí, ñieän aùp 220KV 1 pha</v>
          </cell>
          <cell r="E145" t="str">
            <v>boä</v>
          </cell>
          <cell r="F145">
            <v>2759.6000000000004</v>
          </cell>
          <cell r="G145">
            <v>53234</v>
          </cell>
          <cell r="H145">
            <v>24984.400000000001</v>
          </cell>
        </row>
        <row r="146">
          <cell r="C146" t="str">
            <v>02.2203</v>
          </cell>
          <cell r="D146" t="str">
            <v>Dao caùch ly thao taùc baèng cô khí, ñieän aùp 66-110KV 1 pha</v>
          </cell>
          <cell r="E146" t="str">
            <v>boä</v>
          </cell>
          <cell r="F146">
            <v>2207.6</v>
          </cell>
          <cell r="G146">
            <v>42587.200000000004</v>
          </cell>
          <cell r="H146">
            <v>22486</v>
          </cell>
        </row>
        <row r="147">
          <cell r="C147" t="str">
            <v>02.2204</v>
          </cell>
          <cell r="D147" t="str">
            <v>Dao caùch ly thao taùc baèng cô khí, ñieän aùp &lt;=35KV 1 pha</v>
          </cell>
          <cell r="E147" t="str">
            <v>boä</v>
          </cell>
          <cell r="F147">
            <v>1766</v>
          </cell>
          <cell r="G147">
            <v>34070</v>
          </cell>
          <cell r="H147">
            <v>20237.2</v>
          </cell>
        </row>
        <row r="148">
          <cell r="C148" t="str">
            <v>02.3000</v>
          </cell>
          <cell r="D148" t="str">
            <v>Thanh caùi (bao goàm caùch ñieän &amp; moái noái thuoäc phaân ñoaïn)</v>
          </cell>
          <cell r="F148">
            <v>454.6</v>
          </cell>
          <cell r="G148">
            <v>428</v>
          </cell>
          <cell r="H148">
            <v>443.44</v>
          </cell>
        </row>
        <row r="149">
          <cell r="C149" t="str">
            <v>02.3001</v>
          </cell>
          <cell r="D149" t="str">
            <v>Thanh caùi ñieän aùp 500kV</v>
          </cell>
          <cell r="E149" t="str">
            <v>ph.ñoaïn</v>
          </cell>
          <cell r="F149">
            <v>9290</v>
          </cell>
          <cell r="G149">
            <v>66543</v>
          </cell>
          <cell r="H149">
            <v>69343</v>
          </cell>
        </row>
        <row r="150">
          <cell r="C150" t="str">
            <v>02.3002</v>
          </cell>
          <cell r="D150" t="str">
            <v>Thanh caùi ñieän aùp 220kV</v>
          </cell>
          <cell r="E150" t="str">
            <v>ph.ñoaïn</v>
          </cell>
          <cell r="F150">
            <v>7432</v>
          </cell>
          <cell r="G150">
            <v>53234</v>
          </cell>
          <cell r="H150">
            <v>55474</v>
          </cell>
        </row>
        <row r="151">
          <cell r="C151" t="str">
            <v>02.3003</v>
          </cell>
          <cell r="D151" t="str">
            <v>Thanh caùi ñieän aùp 66-110kV</v>
          </cell>
          <cell r="E151" t="str">
            <v>ph.ñoaïn</v>
          </cell>
          <cell r="F151">
            <v>5946</v>
          </cell>
          <cell r="G151">
            <v>42587</v>
          </cell>
          <cell r="H151">
            <v>44380</v>
          </cell>
        </row>
        <row r="152">
          <cell r="C152" t="str">
            <v>02.3004</v>
          </cell>
          <cell r="D152" t="str">
            <v>Thanh caùi ñieän aùp &lt;=35kV</v>
          </cell>
          <cell r="E152" t="str">
            <v>ph.ñoaïn</v>
          </cell>
          <cell r="F152">
            <v>4756</v>
          </cell>
          <cell r="G152">
            <v>34070</v>
          </cell>
          <cell r="H152">
            <v>35504</v>
          </cell>
        </row>
        <row r="153">
          <cell r="C153" t="str">
            <v>02.3000</v>
          </cell>
          <cell r="D153" t="str">
            <v>Ño ñieän trôû tieáp xuùc cuûa moái noái rieâng</v>
          </cell>
          <cell r="E153" t="str">
            <v>m.noái</v>
          </cell>
          <cell r="F153">
            <v>0</v>
          </cell>
          <cell r="G153">
            <v>5545</v>
          </cell>
        </row>
        <row r="154">
          <cell r="C154" t="str">
            <v>02.4000</v>
          </cell>
          <cell r="D154" t="str">
            <v>Caùch ñieän (Chæ duøng cho caùch ñieän ñoäc laäp)</v>
          </cell>
          <cell r="F154">
            <v>3234</v>
          </cell>
          <cell r="G154">
            <v>2604</v>
          </cell>
          <cell r="H154">
            <v>13362</v>
          </cell>
        </row>
        <row r="155">
          <cell r="C155" t="str">
            <v>02.4100</v>
          </cell>
          <cell r="D155" t="str">
            <v>Caùch ñieän ñöùng, treo</v>
          </cell>
          <cell r="E155" t="str">
            <v>m.noá+B_x0001__x0000__x0000__x0000__x0000__x0000_Vá@å@_x0000__x0000__x0000__x0000_@_x0001__x0000__x0000__x0000__x0000_À¢à@_x0001_ÍÌÌÌLÃÓ@Õ@@E²ü@_x0001_9ñ@ó@QÏ@_x0001_</v>
          </cell>
          <cell r="F155">
            <v>3234</v>
          </cell>
          <cell r="G155">
            <v>2604</v>
          </cell>
          <cell r="H155">
            <v>15392</v>
          </cell>
        </row>
        <row r="156">
          <cell r="C156" t="str">
            <v>02.4101</v>
          </cell>
          <cell r="D156" t="str">
            <v>Caùch ñieän ñöùng 66-500kV</v>
          </cell>
          <cell r="E156" t="str">
            <v>Ph.töû</v>
          </cell>
          <cell r="F156">
            <v>927</v>
          </cell>
          <cell r="G156">
            <v>4880</v>
          </cell>
          <cell r="H156">
            <v>22567</v>
          </cell>
        </row>
        <row r="157">
          <cell r="C157" t="str">
            <v>02.4102</v>
          </cell>
          <cell r="D157" t="str">
            <v>Caùch ñieän ñöùng 3-35kV</v>
          </cell>
          <cell r="E157" t="str">
            <v>caùi</v>
          </cell>
          <cell r="F157">
            <v>464</v>
          </cell>
          <cell r="G157">
            <v>2440</v>
          </cell>
          <cell r="H157">
            <v>11284</v>
          </cell>
        </row>
        <row r="158">
          <cell r="C158" t="str">
            <v>02.4103</v>
          </cell>
          <cell r="D158" t="str">
            <v>Caùch ñieän treo ñeå rôøi töøng baùt</v>
          </cell>
          <cell r="E158" t="str">
            <v>baùt</v>
          </cell>
          <cell r="F158">
            <v>232</v>
          </cell>
          <cell r="G158">
            <v>1220</v>
          </cell>
          <cell r="H158">
            <v>5642</v>
          </cell>
        </row>
        <row r="159">
          <cell r="C159" t="str">
            <v>02.4104</v>
          </cell>
          <cell r="D159" t="str">
            <v>Caùch ñieän treo ñaõ laép thaønh chuoãi</v>
          </cell>
          <cell r="E159" t="str">
            <v>baùt</v>
          </cell>
          <cell r="F159">
            <v>162</v>
          </cell>
          <cell r="G159">
            <v>732</v>
          </cell>
          <cell r="H159">
            <v>3949</v>
          </cell>
        </row>
        <row r="160">
          <cell r="C160" t="str">
            <v>02.4100</v>
          </cell>
          <cell r="D160" t="str">
            <v>Caùch ñieän treo soá löôïng &gt;100 baùt - ÑG x 0,5</v>
          </cell>
          <cell r="F160">
            <v>5402</v>
          </cell>
          <cell r="G160">
            <v>4352</v>
          </cell>
          <cell r="H160">
            <v>29261</v>
          </cell>
        </row>
        <row r="161">
          <cell r="C161" t="str">
            <v>02.4103</v>
          </cell>
          <cell r="D161" t="str">
            <v>Caùch ñieän treo ñeå rôøi töøng baùt, soá löôïng &gt;100baùt</v>
          </cell>
          <cell r="E161" t="str">
            <v>baùt</v>
          </cell>
          <cell r="F161">
            <v>116</v>
          </cell>
          <cell r="G161">
            <v>610</v>
          </cell>
          <cell r="H161">
            <v>2821</v>
          </cell>
        </row>
        <row r="162">
          <cell r="C162" t="str">
            <v>02.4104</v>
          </cell>
          <cell r="D162" t="str">
            <v>Caùch ñieän treo ñaõ laép thaønh chuoãi, soá löôïng &gt;100baùt</v>
          </cell>
          <cell r="E162" t="str">
            <v>baùt</v>
          </cell>
          <cell r="F162">
            <v>81</v>
          </cell>
          <cell r="G162">
            <v>366</v>
          </cell>
          <cell r="H162">
            <v>1974.5</v>
          </cell>
        </row>
        <row r="163">
          <cell r="C163" t="str">
            <v>02.4200</v>
          </cell>
          <cell r="D163" t="str">
            <v>Caùch ñieän xuyeân</v>
          </cell>
          <cell r="G163">
            <v>6006</v>
          </cell>
          <cell r="H163">
            <v>61229</v>
          </cell>
        </row>
        <row r="164">
          <cell r="C164" t="str">
            <v>02.4201</v>
          </cell>
          <cell r="D164" t="str">
            <v>Caùch ñieän xuyeân ñieän aùp 500kV</v>
          </cell>
          <cell r="E164" t="str">
            <v>caùi</v>
          </cell>
          <cell r="F164">
            <v>4172</v>
          </cell>
          <cell r="G164">
            <v>55452</v>
          </cell>
          <cell r="H164">
            <v>82667</v>
          </cell>
        </row>
        <row r="165">
          <cell r="C165" t="str">
            <v>02.4202</v>
          </cell>
          <cell r="D165" t="str">
            <v>Caùch ñieän xuyeân ñieän aùp 220kV</v>
          </cell>
          <cell r="E165" t="str">
            <v>caùi</v>
          </cell>
          <cell r="F165">
            <v>3754</v>
          </cell>
          <cell r="G165">
            <v>44362</v>
          </cell>
          <cell r="H165">
            <v>66133</v>
          </cell>
        </row>
        <row r="166">
          <cell r="C166" t="str">
            <v>02.4203</v>
          </cell>
          <cell r="D166" t="str">
            <v>Caùch ñieän xuyeân ñieän aùp 66-110kV</v>
          </cell>
          <cell r="E166" t="str">
            <v>caùi</v>
          </cell>
          <cell r="F166">
            <v>3379</v>
          </cell>
          <cell r="G166">
            <v>35489</v>
          </cell>
          <cell r="H166">
            <v>74177</v>
          </cell>
        </row>
        <row r="167">
          <cell r="C167" t="str">
            <v>02.4204</v>
          </cell>
          <cell r="D167" t="str">
            <v>Caùch ñieän xuyeân ñieän aùp &lt;=35kV</v>
          </cell>
          <cell r="E167" t="str">
            <v>caùi</v>
          </cell>
          <cell r="F167">
            <v>2086</v>
          </cell>
          <cell r="G167">
            <v>28392</v>
          </cell>
          <cell r="H167">
            <v>42325</v>
          </cell>
        </row>
        <row r="168">
          <cell r="C168" t="str">
            <v>02.4204</v>
          </cell>
          <cell r="D168" t="str">
            <v>Caùch ñieän xuyeân ñieän aùp 3-15kV</v>
          </cell>
          <cell r="E168" t="str">
            <v>caùi</v>
          </cell>
          <cell r="F168">
            <v>1668.8000000000002</v>
          </cell>
          <cell r="G168">
            <v>22713.600000000002</v>
          </cell>
          <cell r="H168">
            <v>33860</v>
          </cell>
        </row>
        <row r="169">
          <cell r="C169" t="str">
            <v>02.5000</v>
          </cell>
          <cell r="D169" t="str">
            <v>Tuï ñieän</v>
          </cell>
          <cell r="E169" t="str">
            <v>duï</v>
          </cell>
          <cell r="F169">
            <v>1669</v>
          </cell>
          <cell r="G169">
            <v>22713</v>
          </cell>
          <cell r="H169">
            <v>33860</v>
          </cell>
        </row>
        <row r="170">
          <cell r="C170" t="str">
            <v>02.5001</v>
          </cell>
          <cell r="D170" t="str">
            <v>Tuï ñieän ñieän aùp &gt;1000V</v>
          </cell>
          <cell r="E170" t="str">
            <v>tuï</v>
          </cell>
          <cell r="F170">
            <v>2086</v>
          </cell>
          <cell r="G170">
            <v>28392</v>
          </cell>
          <cell r="H170">
            <v>42325</v>
          </cell>
        </row>
        <row r="171">
          <cell r="C171" t="str">
            <v>02.5002</v>
          </cell>
          <cell r="D171" t="str">
            <v>Tuï ñieän ñieän aùp &lt;=1000V</v>
          </cell>
          <cell r="E171" t="str">
            <v>tuï</v>
          </cell>
          <cell r="F171">
            <v>1669</v>
          </cell>
          <cell r="G171">
            <v>22713</v>
          </cell>
          <cell r="H171">
            <v>33860</v>
          </cell>
        </row>
        <row r="172">
          <cell r="C172" t="str">
            <v>02.5002</v>
          </cell>
          <cell r="D172" t="str">
            <v>Tuï ñieän ñieän aùp &lt;=1000V, keå töø tuï thöù 5 - ÑG x 0,8</v>
          </cell>
          <cell r="E172" t="str">
            <v>tuï</v>
          </cell>
          <cell r="F172">
            <v>1335.2</v>
          </cell>
          <cell r="G172">
            <v>18170.400000000001</v>
          </cell>
          <cell r="H172">
            <v>27088</v>
          </cell>
        </row>
        <row r="173">
          <cell r="C173" t="str">
            <v>02.6000</v>
          </cell>
          <cell r="D173" t="str">
            <v>Caùp löïc 1 ruoät</v>
          </cell>
        </row>
        <row r="174">
          <cell r="C174" t="str">
            <v>02.6001</v>
          </cell>
          <cell r="D174" t="str">
            <v>Caùp löïc ñieän aùp 220kV 1 ruoät</v>
          </cell>
          <cell r="E174" t="str">
            <v>sôïi</v>
          </cell>
          <cell r="F174">
            <v>4710</v>
          </cell>
          <cell r="G174">
            <v>55363</v>
          </cell>
          <cell r="H174">
            <v>70857</v>
          </cell>
        </row>
        <row r="175">
          <cell r="C175" t="str">
            <v>02.6002</v>
          </cell>
          <cell r="D175" t="str">
            <v>Caùp löïc ñieän aùp 66-110kV 1 ruoät</v>
          </cell>
          <cell r="E175" t="str">
            <v>sôïi</v>
          </cell>
          <cell r="F175">
            <v>3768</v>
          </cell>
          <cell r="G175">
            <v>44291</v>
          </cell>
          <cell r="H175">
            <v>56686</v>
          </cell>
        </row>
        <row r="176">
          <cell r="C176" t="str">
            <v>02.6003</v>
          </cell>
          <cell r="D176" t="str">
            <v>Caùp löïc ñieän aùp 3-35kV 1 ruoät</v>
          </cell>
          <cell r="E176" t="str">
            <v>sôïi</v>
          </cell>
          <cell r="F176">
            <v>3014</v>
          </cell>
          <cell r="G176">
            <v>20595</v>
          </cell>
          <cell r="H176">
            <v>45349</v>
          </cell>
        </row>
        <row r="177">
          <cell r="C177" t="str">
            <v>02.6004</v>
          </cell>
          <cell r="D177" t="str">
            <v>Caùp löïc ñieän aùp &lt;1000kV 1 ruoät</v>
          </cell>
          <cell r="E177" t="str">
            <v>sôïi</v>
          </cell>
          <cell r="F177">
            <v>410</v>
          </cell>
          <cell r="G177">
            <v>10298</v>
          </cell>
          <cell r="H177">
            <v>2247</v>
          </cell>
        </row>
        <row r="178">
          <cell r="C178" t="str">
            <v>02.6000</v>
          </cell>
          <cell r="D178" t="str">
            <v>Caùp löïc &gt;2 ruoät - ÑG x 1,5</v>
          </cell>
        </row>
        <row r="179">
          <cell r="C179" t="str">
            <v>02.6001</v>
          </cell>
          <cell r="D179" t="str">
            <v>Caùp löïc ñieän aùp 220kV &gt;= 2 ruoät</v>
          </cell>
          <cell r="E179" t="str">
            <v>sôïi</v>
          </cell>
          <cell r="F179">
            <v>7065</v>
          </cell>
          <cell r="G179">
            <v>83044.5</v>
          </cell>
          <cell r="H179">
            <v>106285.5</v>
          </cell>
        </row>
        <row r="180">
          <cell r="C180" t="str">
            <v>02.6002</v>
          </cell>
          <cell r="D180" t="str">
            <v>Caùp löïc ñieän aùp 66-110kV &gt;= 2 ruoät</v>
          </cell>
          <cell r="E180" t="str">
            <v>sôïi</v>
          </cell>
          <cell r="F180">
            <v>5652</v>
          </cell>
          <cell r="G180">
            <v>66436.5</v>
          </cell>
          <cell r="H180">
            <v>85029</v>
          </cell>
        </row>
        <row r="181">
          <cell r="C181" t="str">
            <v>02.6003</v>
          </cell>
          <cell r="D181" t="str">
            <v>Caùp löïc ñieän aùp 3-35kV &gt;= 2 ruoät</v>
          </cell>
          <cell r="E181" t="str">
            <v>sôïi</v>
          </cell>
          <cell r="F181">
            <v>4521</v>
          </cell>
          <cell r="G181">
            <v>30892.5</v>
          </cell>
          <cell r="H181">
            <v>68023.5</v>
          </cell>
        </row>
        <row r="182">
          <cell r="C182" t="str">
            <v>02.6004</v>
          </cell>
          <cell r="D182" t="str">
            <v>Caùp löïc ñieän aùp &lt;1000kV &gt;= 2 ruoät</v>
          </cell>
          <cell r="E182" t="str">
            <v>sôïi</v>
          </cell>
          <cell r="F182">
            <v>615</v>
          </cell>
          <cell r="G182">
            <v>15447</v>
          </cell>
          <cell r="H182">
            <v>3370.5</v>
          </cell>
        </row>
        <row r="183">
          <cell r="C183" t="str">
            <v>02.6000</v>
          </cell>
          <cell r="D183" t="str">
            <v>Caùp löïc 1 ruoät daøi hôn 50m ñaàu kia bò khuaát - ÑGNC x 1,2</v>
          </cell>
          <cell r="H183">
            <v>34011</v>
          </cell>
        </row>
        <row r="184">
          <cell r="C184" t="str">
            <v>02.6001</v>
          </cell>
          <cell r="D184" t="str">
            <v>Caùp löïc ñieän aùp 220kV 1 ruoät - ñaàu kia bò khuaát</v>
          </cell>
          <cell r="E184" t="str">
            <v>sôïi</v>
          </cell>
          <cell r="F184">
            <v>4710</v>
          </cell>
          <cell r="G184">
            <v>66435.599999999991</v>
          </cell>
          <cell r="H184">
            <v>70857</v>
          </cell>
        </row>
        <row r="185">
          <cell r="C185" t="str">
            <v>02.6002</v>
          </cell>
          <cell r="D185" t="str">
            <v>Caùp löïc ñieän aùp 66-110kV 1 ruoät - ñaàu kia bò khuaát</v>
          </cell>
          <cell r="E185" t="str">
            <v>sôïi</v>
          </cell>
          <cell r="F185">
            <v>3768</v>
          </cell>
          <cell r="G185">
            <v>53149.2</v>
          </cell>
          <cell r="H185">
            <v>56686</v>
          </cell>
        </row>
        <row r="186">
          <cell r="C186" t="str">
            <v>02.6003</v>
          </cell>
          <cell r="D186" t="str">
            <v>Caùp löïc ñieän aùp 3-35kV 1 ruoät - ñaàu kia bò khuaát</v>
          </cell>
          <cell r="E186" t="str">
            <v>sôïi</v>
          </cell>
          <cell r="F186">
            <v>3014</v>
          </cell>
          <cell r="G186">
            <v>24714</v>
          </cell>
          <cell r="H186">
            <v>45349</v>
          </cell>
        </row>
        <row r="187">
          <cell r="C187" t="str">
            <v>02.6004</v>
          </cell>
          <cell r="D187" t="str">
            <v>Caùp löïc ñieän aùp &lt;1000kV 1 ruoät - ñaàu kia bò khuaát</v>
          </cell>
          <cell r="E187" t="str">
            <v>sôïi</v>
          </cell>
          <cell r="F187">
            <v>410</v>
          </cell>
          <cell r="G187">
            <v>12357.6</v>
          </cell>
          <cell r="H187">
            <v>2247</v>
          </cell>
        </row>
        <row r="188">
          <cell r="C188" t="str">
            <v>02.6000</v>
          </cell>
          <cell r="D188" t="str">
            <v>Caùp löïc &gt;2 ruoät - ÑG x 1,5 - Daøi hôn 50m; Ñaàu kia bò khuaát ÑGNC x 1,2</v>
          </cell>
          <cell r="F188">
            <v>3.21</v>
          </cell>
          <cell r="G188">
            <v>3.38</v>
          </cell>
          <cell r="H188">
            <v>352.91</v>
          </cell>
        </row>
        <row r="189">
          <cell r="C189" t="str">
            <v>02.6001</v>
          </cell>
          <cell r="D189" t="str">
            <v>Caùp löïc ñieän aùp 220kV &gt;= 2 ruoät ñaàu kia bò khuaát</v>
          </cell>
          <cell r="E189" t="str">
            <v>sôïi</v>
          </cell>
          <cell r="F189">
            <v>7065</v>
          </cell>
          <cell r="G189">
            <v>99653.4</v>
          </cell>
          <cell r="H189">
            <v>106285.5</v>
          </cell>
        </row>
        <row r="190">
          <cell r="C190" t="str">
            <v>02.6002</v>
          </cell>
          <cell r="D190" t="str">
            <v>Caùp löïc ñieän aùp 66-110kV &gt;= 2 ruoät ñaàu kia bò khuaát</v>
          </cell>
          <cell r="E190" t="str">
            <v>sôïi</v>
          </cell>
          <cell r="F190">
            <v>5652</v>
          </cell>
          <cell r="G190">
            <v>79723.8</v>
          </cell>
          <cell r="H190">
            <v>85029</v>
          </cell>
        </row>
        <row r="191">
          <cell r="C191" t="str">
            <v>02.6003</v>
          </cell>
          <cell r="D191" t="str">
            <v>Caùp löïc ñieän aùp 3-35kV &gt;= 2 ruoät ñaàu kia bò khuaát</v>
          </cell>
          <cell r="E191" t="str">
            <v>sôïi</v>
          </cell>
          <cell r="F191">
            <v>4521</v>
          </cell>
          <cell r="G191">
            <v>37071</v>
          </cell>
          <cell r="H191">
            <v>68023.5</v>
          </cell>
        </row>
        <row r="192">
          <cell r="C192" t="str">
            <v>02.6004</v>
          </cell>
          <cell r="D192" t="str">
            <v>Caùp löïc ñieän aùp &lt;1000kV &gt;= 2 ruoät ñaàu kia bò khuaát</v>
          </cell>
          <cell r="E192" t="str">
            <v>sôïi</v>
          </cell>
          <cell r="F192">
            <v>615</v>
          </cell>
          <cell r="G192">
            <v>18536.399999999998</v>
          </cell>
          <cell r="H192">
            <v>3370.5</v>
          </cell>
        </row>
        <row r="193">
          <cell r="C193" t="str">
            <v>02.7000</v>
          </cell>
          <cell r="D193" t="str">
            <v>Aptoâmaùt vaø khôûi ñoäng töø (AÙptoâmat &amp; KÑT coù ñoäng cô baûo veä aùp duïng ÑG ñoäng cô)</v>
          </cell>
          <cell r="F193">
            <v>4.21</v>
          </cell>
          <cell r="G193">
            <v>4.47</v>
          </cell>
          <cell r="H193">
            <v>902.22</v>
          </cell>
        </row>
        <row r="194">
          <cell r="C194" t="str">
            <v>02.7100</v>
          </cell>
          <cell r="D194" t="str">
            <v>Aptoâmaùt vaø khôûi ñoäng töø&gt;=200A</v>
          </cell>
          <cell r="F194">
            <v>6.01</v>
          </cell>
          <cell r="G194">
            <v>6.36</v>
          </cell>
          <cell r="H194">
            <v>1150.79</v>
          </cell>
        </row>
        <row r="195">
          <cell r="C195" t="str">
            <v>02.7101</v>
          </cell>
          <cell r="D195" t="str">
            <v>Aptoâmat vaø khôûi ñoäng töø 3 pha, doøng ñieän &gt;2000A</v>
          </cell>
          <cell r="E195" t="str">
            <v>caùi</v>
          </cell>
          <cell r="F195">
            <v>3826</v>
          </cell>
          <cell r="G195">
            <v>57301</v>
          </cell>
          <cell r="H195">
            <v>37963</v>
          </cell>
        </row>
        <row r="196">
          <cell r="C196" t="str">
            <v>02.7102</v>
          </cell>
          <cell r="D196" t="str">
            <v>Aptoâmat vaø khôûi ñoäng töø 3 pha, doøng ñieän 1000A-2000A</v>
          </cell>
          <cell r="E196" t="str">
            <v>caùi</v>
          </cell>
          <cell r="F196">
            <v>3061</v>
          </cell>
          <cell r="G196">
            <v>41256</v>
          </cell>
          <cell r="H196">
            <v>30770</v>
          </cell>
        </row>
        <row r="197">
          <cell r="C197" t="str">
            <v>02.7103</v>
          </cell>
          <cell r="D197" t="str">
            <v>Aptoâmat vaø khôûi ñoäng töø 3 pha, doøng ñieän 500A-&lt;1000A</v>
          </cell>
          <cell r="E197" t="str">
            <v>caùi</v>
          </cell>
          <cell r="F197">
            <v>2449</v>
          </cell>
          <cell r="G197">
            <v>28879</v>
          </cell>
          <cell r="H197">
            <v>27939</v>
          </cell>
        </row>
        <row r="198">
          <cell r="C198" t="str">
            <v>02.7104</v>
          </cell>
          <cell r="D198" t="str">
            <v>Aptoâmat vaø khôûi ñoäng töø 3 pha, doøng ñieän 200A-&lt;500A</v>
          </cell>
          <cell r="E198" t="str">
            <v>caùi</v>
          </cell>
          <cell r="F198">
            <v>1959</v>
          </cell>
          <cell r="G198">
            <v>23104</v>
          </cell>
          <cell r="H198">
            <v>20119</v>
          </cell>
        </row>
        <row r="199">
          <cell r="C199" t="str">
            <v>02.7200</v>
          </cell>
          <cell r="D199" t="str">
            <v>Aptoâmaùt vaø khôûi ñoäng töø&lt;200A 3 pha</v>
          </cell>
        </row>
        <row r="200">
          <cell r="C200" t="str">
            <v>02.7201</v>
          </cell>
          <cell r="D200" t="str">
            <v>Aptoâmaùt vaø khôûi ñoäng töø 3 pha, doøng ñieän &lt;200A</v>
          </cell>
          <cell r="E200" t="str">
            <v>caùi</v>
          </cell>
          <cell r="F200">
            <v>1371</v>
          </cell>
          <cell r="G200">
            <v>20331</v>
          </cell>
          <cell r="H200">
            <v>12712</v>
          </cell>
        </row>
        <row r="201">
          <cell r="C201" t="str">
            <v>02.7202</v>
          </cell>
          <cell r="D201" t="str">
            <v>Aptoâmaùt vaø khôûi ñoäng töø 3 pha, doøng ñieän &lt;100A</v>
          </cell>
          <cell r="E201" t="str">
            <v>caùi</v>
          </cell>
          <cell r="F201">
            <v>960</v>
          </cell>
          <cell r="G201">
            <v>14232</v>
          </cell>
          <cell r="H201">
            <v>8898</v>
          </cell>
        </row>
        <row r="202">
          <cell r="C202" t="str">
            <v>02.7203</v>
          </cell>
          <cell r="D202" t="str">
            <v>Aptoâmaùt vaø khôûi ñoäng töø 3 pha, doøng ñieän &lt;50A</v>
          </cell>
          <cell r="E202" t="str">
            <v>caùi</v>
          </cell>
          <cell r="F202">
            <v>672</v>
          </cell>
          <cell r="G202">
            <v>9962</v>
          </cell>
          <cell r="H202">
            <v>6229</v>
          </cell>
        </row>
        <row r="203">
          <cell r="C203" t="str">
            <v>02.7204</v>
          </cell>
          <cell r="D203" t="str">
            <v>Aptoâmaùt vaø khôûi ñoäng töø 3 pha, doøng ñieän &lt;10A</v>
          </cell>
          <cell r="E203" t="str">
            <v>caùi</v>
          </cell>
          <cell r="F203">
            <v>470</v>
          </cell>
          <cell r="G203">
            <v>6974</v>
          </cell>
          <cell r="H203">
            <v>4360</v>
          </cell>
        </row>
        <row r="204">
          <cell r="C204" t="str">
            <v>02.7200</v>
          </cell>
          <cell r="D204" t="str">
            <v>Aptoâmaùt vaø khôûi ñoäng töø&lt;200A 1 pha - ÑGNC 3P x 0,5</v>
          </cell>
          <cell r="F204">
            <v>30936.9</v>
          </cell>
          <cell r="H204">
            <v>1522.3</v>
          </cell>
        </row>
        <row r="205">
          <cell r="C205" t="str">
            <v>02.7201</v>
          </cell>
          <cell r="D205" t="str">
            <v>Aptoâmaùt vaø khôûi ñoäng töø 3 pha, doøng ñieän &lt;200A</v>
          </cell>
          <cell r="E205" t="str">
            <v>caùi</v>
          </cell>
          <cell r="F205">
            <v>1371</v>
          </cell>
          <cell r="G205">
            <v>10165.5</v>
          </cell>
          <cell r="H205">
            <v>12712</v>
          </cell>
        </row>
        <row r="206">
          <cell r="C206" t="str">
            <v>02.7202</v>
          </cell>
          <cell r="D206" t="str">
            <v>Aptoâmaùt vaø khôûi ñoäng töø 3 pha, doøng ñieän &lt;100A</v>
          </cell>
          <cell r="E206" t="str">
            <v>caùi</v>
          </cell>
          <cell r="F206">
            <v>960</v>
          </cell>
          <cell r="G206">
            <v>7116</v>
          </cell>
          <cell r="H206">
            <v>8898</v>
          </cell>
        </row>
        <row r="207">
          <cell r="C207" t="str">
            <v>02.7203</v>
          </cell>
          <cell r="D207" t="str">
            <v>Aptoâmaùt vaø khôûi ñoäng töø 3 pha, doøng ñieän &lt;50A</v>
          </cell>
          <cell r="E207" t="str">
            <v>caùi</v>
          </cell>
          <cell r="F207">
            <v>672</v>
          </cell>
          <cell r="G207">
            <v>4981</v>
          </cell>
          <cell r="H207">
            <v>6229</v>
          </cell>
        </row>
        <row r="208">
          <cell r="C208" t="str">
            <v>02.7204</v>
          </cell>
          <cell r="D208" t="str">
            <v>Aptoâmaùt vaø khôûi ñoäng töø 3 pha, doøng ñieän &lt;10A</v>
          </cell>
          <cell r="E208" t="str">
            <v>caùi</v>
          </cell>
          <cell r="F208">
            <v>470</v>
          </cell>
          <cell r="G208">
            <v>3487</v>
          </cell>
          <cell r="H208">
            <v>4360</v>
          </cell>
        </row>
        <row r="209">
          <cell r="C209" t="str">
            <v>03.0000</v>
          </cell>
          <cell r="D209" t="str">
            <v>THÍ NGHIEÄM HIEÄU CHÆNH CHOÁNG SEÙT VAN, TIEÁP ÑAÁT</v>
          </cell>
          <cell r="F209">
            <v>130886.9</v>
          </cell>
          <cell r="H209">
            <v>4414.6000000000004</v>
          </cell>
        </row>
        <row r="210">
          <cell r="C210" t="str">
            <v>03.1000</v>
          </cell>
          <cell r="D210" t="str">
            <v>Choáng seùt van</v>
          </cell>
          <cell r="F210">
            <v>958</v>
          </cell>
          <cell r="G210">
            <v>958</v>
          </cell>
          <cell r="H210">
            <v>460</v>
          </cell>
        </row>
        <row r="211">
          <cell r="C211" t="str">
            <v>03.1100</v>
          </cell>
          <cell r="D211" t="str">
            <v>Choáng seùt van 22-500kV</v>
          </cell>
        </row>
        <row r="212">
          <cell r="C212" t="str">
            <v>03.1101</v>
          </cell>
          <cell r="D212" t="str">
            <v>Choáng seùt van ñieän aùp 500kV</v>
          </cell>
          <cell r="E212" t="str">
            <v>ph.töû</v>
          </cell>
          <cell r="F212">
            <v>1780</v>
          </cell>
          <cell r="G212">
            <v>12199</v>
          </cell>
          <cell r="H212">
            <v>33851</v>
          </cell>
        </row>
        <row r="213">
          <cell r="C213" t="str">
            <v>03.1102</v>
          </cell>
          <cell r="D213" t="str">
            <v>Choáng seùt van ñieän aùp 220kV</v>
          </cell>
          <cell r="E213" t="str">
            <v>ph.töû</v>
          </cell>
          <cell r="F213">
            <v>1602</v>
          </cell>
          <cell r="G213">
            <v>10980</v>
          </cell>
          <cell r="H213">
            <v>30466</v>
          </cell>
        </row>
        <row r="214">
          <cell r="C214" t="str">
            <v>03.1103</v>
          </cell>
          <cell r="D214" t="str">
            <v>Choáng seùt van ñieän aùp 66-110kV</v>
          </cell>
          <cell r="E214" t="str">
            <v>ph.töû</v>
          </cell>
          <cell r="F214">
            <v>1442</v>
          </cell>
          <cell r="G214">
            <v>9882</v>
          </cell>
          <cell r="H214">
            <v>27419</v>
          </cell>
        </row>
        <row r="215">
          <cell r="C215" t="str">
            <v>03.1104</v>
          </cell>
          <cell r="D215" t="str">
            <v>Choáng seùt van ñieän aùp 22-35kV</v>
          </cell>
          <cell r="E215" t="str">
            <v>caùi</v>
          </cell>
          <cell r="F215">
            <v>1153</v>
          </cell>
          <cell r="G215">
            <v>7905</v>
          </cell>
          <cell r="H215">
            <v>21935</v>
          </cell>
        </row>
        <row r="216">
          <cell r="C216" t="str">
            <v>03.1200</v>
          </cell>
          <cell r="D216" t="str">
            <v>Choáng seùt van ñeán 15kV</v>
          </cell>
          <cell r="F216">
            <v>2871</v>
          </cell>
          <cell r="G216">
            <v>2300</v>
          </cell>
          <cell r="H216">
            <v>3529</v>
          </cell>
        </row>
        <row r="217">
          <cell r="C217" t="str">
            <v>03.1201</v>
          </cell>
          <cell r="D217" t="str">
            <v>Choáng seùt van ñieän aùp 10-15kV</v>
          </cell>
          <cell r="E217" t="str">
            <v>caùi</v>
          </cell>
          <cell r="F217">
            <v>923</v>
          </cell>
          <cell r="G217">
            <v>6324</v>
          </cell>
          <cell r="H217">
            <v>17548</v>
          </cell>
        </row>
        <row r="218">
          <cell r="C218" t="str">
            <v>03.1202</v>
          </cell>
          <cell r="D218" t="str">
            <v>Choáng seùt van ñieän aùp 3-6kV</v>
          </cell>
          <cell r="E218" t="str">
            <v>caùi</v>
          </cell>
          <cell r="F218">
            <v>830</v>
          </cell>
          <cell r="G218">
            <v>5692</v>
          </cell>
          <cell r="H218">
            <v>15793</v>
          </cell>
        </row>
        <row r="219">
          <cell r="C219" t="str">
            <v>03.1203</v>
          </cell>
          <cell r="D219" t="str">
            <v>Choáng seùt van ñieän aùp &lt;1kV</v>
          </cell>
          <cell r="E219" t="str">
            <v>caùi</v>
          </cell>
          <cell r="F219">
            <v>166</v>
          </cell>
          <cell r="G219">
            <v>2846</v>
          </cell>
          <cell r="H219">
            <v>7897</v>
          </cell>
        </row>
        <row r="220">
          <cell r="C220" t="str">
            <v>03.1204</v>
          </cell>
          <cell r="D220" t="str">
            <v>Thieát bò ñeám seùt</v>
          </cell>
          <cell r="E220" t="str">
            <v>caùi</v>
          </cell>
          <cell r="F220">
            <v>415</v>
          </cell>
          <cell r="G220">
            <v>3415</v>
          </cell>
          <cell r="H220">
            <v>1534</v>
          </cell>
        </row>
        <row r="221">
          <cell r="C221" t="str">
            <v>03.2000</v>
          </cell>
          <cell r="D221" t="str">
            <v>Tieáp ñaát, ñieän trôû suaát</v>
          </cell>
          <cell r="G221">
            <v>23300</v>
          </cell>
          <cell r="H221">
            <v>135312</v>
          </cell>
        </row>
        <row r="222">
          <cell r="C222" t="str">
            <v>03.2100</v>
          </cell>
          <cell r="D222" t="str">
            <v>Tieáp ñaát traïm bieán aùp</v>
          </cell>
          <cell r="G222">
            <v>24410</v>
          </cell>
          <cell r="H222">
            <v>317138</v>
          </cell>
        </row>
        <row r="223">
          <cell r="C223" t="str">
            <v>03.2101</v>
          </cell>
          <cell r="D223" t="str">
            <v>Tieáp ñaát traïm bieán aùp ñieän aùp 220-500kV</v>
          </cell>
          <cell r="E223" t="str">
            <v>heä.thg</v>
          </cell>
          <cell r="F223">
            <v>17500</v>
          </cell>
          <cell r="G223">
            <v>166357</v>
          </cell>
          <cell r="H223">
            <v>56427</v>
          </cell>
        </row>
        <row r="224">
          <cell r="C224" t="str">
            <v>03.2102</v>
          </cell>
          <cell r="D224" t="str">
            <v>Tieáp ñaát traïm bieán aùp ñieän aùp 66-110kV</v>
          </cell>
          <cell r="E224" t="str">
            <v>heä.thg</v>
          </cell>
          <cell r="F224">
            <v>14000</v>
          </cell>
          <cell r="G224">
            <v>133085</v>
          </cell>
          <cell r="H224">
            <v>45142</v>
          </cell>
        </row>
        <row r="225">
          <cell r="C225" t="str">
            <v>03.2103</v>
          </cell>
          <cell r="D225" t="str">
            <v>Tieáp ñaát traïm bieán aùp ñieän aùp &lt;=35kV</v>
          </cell>
          <cell r="E225" t="str">
            <v>heä.thg</v>
          </cell>
          <cell r="F225">
            <v>7000</v>
          </cell>
          <cell r="G225">
            <v>66543</v>
          </cell>
          <cell r="H225">
            <v>17180</v>
          </cell>
        </row>
        <row r="226">
          <cell r="C226" t="str">
            <v>03.2200</v>
          </cell>
          <cell r="D226" t="str">
            <v>Tieáp ñaát cuûa coät ñieän, coät thu loâi vaø ñieän trôû suaát cuûa ñaát</v>
          </cell>
          <cell r="F226">
            <v>3.21</v>
          </cell>
          <cell r="G226">
            <v>3.38</v>
          </cell>
          <cell r="H226">
            <v>352.91</v>
          </cell>
        </row>
        <row r="227">
          <cell r="C227" t="str">
            <v>03.2201</v>
          </cell>
          <cell r="D227" t="str">
            <v>Tieáp ñaát cuûa coät ñieän, coät thu loâi</v>
          </cell>
          <cell r="E227" t="str">
            <v>vò trí</v>
          </cell>
          <cell r="F227">
            <v>1050</v>
          </cell>
          <cell r="G227">
            <v>22181</v>
          </cell>
          <cell r="H227">
            <v>3693</v>
          </cell>
        </row>
        <row r="228">
          <cell r="C228" t="str">
            <v>03.2202</v>
          </cell>
          <cell r="D228" t="str">
            <v>Ñieän trôû suaát cuûa ñaát</v>
          </cell>
          <cell r="E228" t="str">
            <v>vò trí</v>
          </cell>
          <cell r="F228">
            <v>1575</v>
          </cell>
          <cell r="G228">
            <v>33271</v>
          </cell>
          <cell r="H228">
            <v>9414</v>
          </cell>
        </row>
        <row r="229">
          <cell r="C229" t="str">
            <v>03.2200</v>
          </cell>
          <cell r="D229" t="str">
            <v>Tieáp ñaát cuûa coät ñieän, coät thu loâi vaø ñieän trôû suaát cuûa ñaát sính laày, ñoài nuùi - ÑGNC x 1,1</v>
          </cell>
          <cell r="F229">
            <v>4.21</v>
          </cell>
          <cell r="G229">
            <v>4.47</v>
          </cell>
          <cell r="H229">
            <v>659.78</v>
          </cell>
        </row>
        <row r="230">
          <cell r="C230" t="str">
            <v>03.2201</v>
          </cell>
          <cell r="D230" t="str">
            <v>Tieáp ñaát cuûa coät ñieän, coät thu loâi</v>
          </cell>
          <cell r="E230" t="str">
            <v>vò trí</v>
          </cell>
          <cell r="F230">
            <v>1050</v>
          </cell>
          <cell r="G230">
            <v>24399.100000000002</v>
          </cell>
          <cell r="H230">
            <v>3693</v>
          </cell>
        </row>
        <row r="231">
          <cell r="C231" t="str">
            <v>03.2202</v>
          </cell>
          <cell r="D231" t="str">
            <v>Ñieän trôû suaát cuûa ñaát</v>
          </cell>
          <cell r="E231" t="str">
            <v>vò trí</v>
          </cell>
          <cell r="F231">
            <v>1575</v>
          </cell>
          <cell r="G231">
            <v>36598.100000000006</v>
          </cell>
          <cell r="H231">
            <v>9414</v>
          </cell>
        </row>
        <row r="232">
          <cell r="C232" t="str">
            <v>04.0000</v>
          </cell>
          <cell r="D232" t="str">
            <v>THÍ NGHIEÄM HIEÄU CHÆNH RÔ LE BAÛO VEÄ VAØ TÖÏ ÑOÄNG ÑIEÄN</v>
          </cell>
          <cell r="F232">
            <v>6.01</v>
          </cell>
          <cell r="G232">
            <v>6.36</v>
          </cell>
          <cell r="H232">
            <v>1150.79</v>
          </cell>
        </row>
        <row r="233">
          <cell r="C233" t="str">
            <v>04.1100</v>
          </cell>
          <cell r="D233" t="str">
            <v>Rô le so leäch</v>
          </cell>
        </row>
        <row r="234">
          <cell r="C234" t="str">
            <v>04.1101</v>
          </cell>
          <cell r="D234" t="str">
            <v>Rô le so leäch maùy bieán aùp</v>
          </cell>
          <cell r="E234" t="str">
            <v>caùi</v>
          </cell>
          <cell r="F234">
            <v>2557</v>
          </cell>
          <cell r="G234">
            <v>110904</v>
          </cell>
          <cell r="H234">
            <v>85589</v>
          </cell>
        </row>
        <row r="235">
          <cell r="C235" t="str">
            <v>04.1102</v>
          </cell>
          <cell r="D235" t="str">
            <v>Rô le so leäch thanh caùi</v>
          </cell>
          <cell r="E235" t="str">
            <v>caùi</v>
          </cell>
          <cell r="F235">
            <v>2813</v>
          </cell>
          <cell r="G235">
            <v>121995</v>
          </cell>
          <cell r="H235">
            <v>85589</v>
          </cell>
        </row>
        <row r="236">
          <cell r="C236" t="str">
            <v>04.1103</v>
          </cell>
          <cell r="D236" t="str">
            <v>Rô le so leäch trôû khaùng cao</v>
          </cell>
          <cell r="E236" t="str">
            <v>caùi</v>
          </cell>
          <cell r="F236">
            <v>5114</v>
          </cell>
          <cell r="G236">
            <v>199628</v>
          </cell>
          <cell r="H236">
            <v>85589</v>
          </cell>
        </row>
        <row r="237">
          <cell r="C237" t="str">
            <v>04.1104</v>
          </cell>
          <cell r="D237" t="str">
            <v>Rô le so leäch kyõ thuaät soá</v>
          </cell>
          <cell r="E237" t="str">
            <v>caùi</v>
          </cell>
          <cell r="F237">
            <v>2046</v>
          </cell>
          <cell r="G237">
            <v>277261</v>
          </cell>
          <cell r="H237">
            <v>74593</v>
          </cell>
        </row>
        <row r="238">
          <cell r="C238" t="str">
            <v>04.1100</v>
          </cell>
          <cell r="D238" t="str">
            <v>Rô le so leäch coù khoái phuï trôï - ÑGNC x 1,2</v>
          </cell>
          <cell r="F238">
            <v>3.51</v>
          </cell>
          <cell r="G238">
            <v>3.73</v>
          </cell>
          <cell r="H238">
            <v>464.92</v>
          </cell>
        </row>
        <row r="239">
          <cell r="C239" t="str">
            <v>04.1101</v>
          </cell>
          <cell r="D239" t="str">
            <v>Rô le so leäch maùy bieán aùp - coù khoái phuï trôï</v>
          </cell>
          <cell r="E239" t="str">
            <v>caùi</v>
          </cell>
          <cell r="F239">
            <v>2557</v>
          </cell>
          <cell r="G239">
            <v>133084.79999999999</v>
          </cell>
          <cell r="H239">
            <v>85589</v>
          </cell>
        </row>
        <row r="240">
          <cell r="C240" t="str">
            <v>04.1102</v>
          </cell>
          <cell r="D240" t="str">
            <v>Rô le so leäch thanh caùi - coù khoái phuï trôï</v>
          </cell>
          <cell r="E240" t="str">
            <v>caùi</v>
          </cell>
          <cell r="F240">
            <v>2813</v>
          </cell>
          <cell r="G240">
            <v>146394</v>
          </cell>
          <cell r="H240">
            <v>85589</v>
          </cell>
        </row>
        <row r="241">
          <cell r="C241" t="str">
            <v>04.1103</v>
          </cell>
          <cell r="D241" t="str">
            <v>Rô le so leäch trôû khaùng cao - coù khoái phuï trôï</v>
          </cell>
          <cell r="E241" t="str">
            <v>caùi</v>
          </cell>
          <cell r="F241">
            <v>5114</v>
          </cell>
          <cell r="G241">
            <v>239553.59999999998</v>
          </cell>
          <cell r="H241">
            <v>85589</v>
          </cell>
        </row>
        <row r="242">
          <cell r="C242" t="str">
            <v>04.1104</v>
          </cell>
          <cell r="D242" t="str">
            <v>Rô le so leäch kyõ thuaät soá - coù khoái phuï trôï</v>
          </cell>
          <cell r="E242" t="str">
            <v>caùi</v>
          </cell>
          <cell r="F242">
            <v>2046</v>
          </cell>
          <cell r="G242">
            <v>332713.2</v>
          </cell>
          <cell r="H242">
            <v>74593</v>
          </cell>
        </row>
        <row r="243">
          <cell r="C243" t="str">
            <v>04.1200</v>
          </cell>
          <cell r="D243" t="str">
            <v>Rô le khoaûng caùch</v>
          </cell>
          <cell r="E243" t="str">
            <v>caùi</v>
          </cell>
          <cell r="F243">
            <v>666</v>
          </cell>
          <cell r="G243">
            <v>756</v>
          </cell>
          <cell r="H243">
            <v>6444</v>
          </cell>
        </row>
        <row r="244">
          <cell r="C244" t="str">
            <v>04.1201</v>
          </cell>
          <cell r="D244" t="str">
            <v>Rô le khoaûng caùch ñieän töø, ñieän töû</v>
          </cell>
          <cell r="E244" t="str">
            <v>boä</v>
          </cell>
          <cell r="F244">
            <v>4147</v>
          </cell>
          <cell r="G244">
            <v>332713</v>
          </cell>
          <cell r="H244">
            <v>336307</v>
          </cell>
        </row>
        <row r="245">
          <cell r="C245" t="str">
            <v>04.1202</v>
          </cell>
          <cell r="D245" t="str">
            <v>Rô le khoaûng caùch kyõ thuaät soá</v>
          </cell>
          <cell r="E245" t="str">
            <v>boä</v>
          </cell>
          <cell r="F245">
            <v>3732</v>
          </cell>
          <cell r="G245">
            <v>399256</v>
          </cell>
          <cell r="H245">
            <v>436579</v>
          </cell>
        </row>
        <row r="246">
          <cell r="C246" t="str">
            <v>04.1300</v>
          </cell>
          <cell r="D246" t="str">
            <v>Rô le doøng ñieän, ñieän aùp</v>
          </cell>
          <cell r="F246">
            <v>913</v>
          </cell>
          <cell r="G246">
            <v>958</v>
          </cell>
          <cell r="H246">
            <v>2455</v>
          </cell>
        </row>
        <row r="247">
          <cell r="C247" t="str">
            <v>04.1301</v>
          </cell>
          <cell r="D247" t="str">
            <v>Rô le ñieän aùp ñieän töø, ñieän töû</v>
          </cell>
          <cell r="E247" t="str">
            <v>caùi</v>
          </cell>
          <cell r="F247">
            <v>2927</v>
          </cell>
          <cell r="G247">
            <v>147872</v>
          </cell>
          <cell r="H247">
            <v>208654</v>
          </cell>
        </row>
        <row r="248">
          <cell r="C248" t="str">
            <v>04.1302</v>
          </cell>
          <cell r="D248" t="str">
            <v>Rô le ñieän aùp kyõ thuaät soá</v>
          </cell>
          <cell r="E248" t="str">
            <v>caùi</v>
          </cell>
          <cell r="F248">
            <v>1464</v>
          </cell>
          <cell r="G248">
            <v>133085</v>
          </cell>
          <cell r="H248">
            <v>201991</v>
          </cell>
        </row>
        <row r="249">
          <cell r="C249" t="str">
            <v>04.1303</v>
          </cell>
          <cell r="D249" t="str">
            <v>Rô le doøng ñieän ñieän töø, ñieän töû</v>
          </cell>
          <cell r="E249" t="str">
            <v>caùi</v>
          </cell>
          <cell r="F249">
            <v>3075</v>
          </cell>
          <cell r="G249">
            <v>221809</v>
          </cell>
          <cell r="H249">
            <v>312144</v>
          </cell>
        </row>
        <row r="250">
          <cell r="C250" t="str">
            <v>04.1304</v>
          </cell>
          <cell r="D250" t="str">
            <v>Rô le doøng ñieän kyõ thuaät soá</v>
          </cell>
          <cell r="E250" t="str">
            <v>caùi</v>
          </cell>
          <cell r="F250">
            <v>1538</v>
          </cell>
          <cell r="G250">
            <v>199623</v>
          </cell>
          <cell r="H250">
            <v>302315</v>
          </cell>
        </row>
        <row r="251">
          <cell r="C251" t="str">
            <v>04.1400</v>
          </cell>
          <cell r="D251" t="str">
            <v>Rô le trung gian - thôøi gian - tín hieäu</v>
          </cell>
          <cell r="E251" t="str">
            <v>caùi</v>
          </cell>
          <cell r="F251">
            <v>2046</v>
          </cell>
          <cell r="G251">
            <v>20332</v>
          </cell>
          <cell r="H251">
            <v>56127</v>
          </cell>
        </row>
        <row r="252">
          <cell r="C252" t="str">
            <v>04.1401</v>
          </cell>
          <cell r="D252" t="str">
            <v>Rô le trung gian - thôøi gian ñieän töø, ñieän töû</v>
          </cell>
          <cell r="E252" t="str">
            <v>caùi</v>
          </cell>
          <cell r="F252">
            <v>2046</v>
          </cell>
          <cell r="G252">
            <v>20332</v>
          </cell>
          <cell r="H252">
            <v>56127</v>
          </cell>
        </row>
        <row r="253">
          <cell r="C253" t="str">
            <v>04.1402</v>
          </cell>
          <cell r="D253" t="str">
            <v>Rô le trung gian - thôøi gian kyõ thuaät soá</v>
          </cell>
          <cell r="E253" t="str">
            <v>caùi</v>
          </cell>
          <cell r="F253">
            <v>1548</v>
          </cell>
          <cell r="G253">
            <v>16266</v>
          </cell>
          <cell r="H253">
            <v>55421</v>
          </cell>
        </row>
        <row r="254">
          <cell r="C254" t="str">
            <v>04.1403</v>
          </cell>
          <cell r="D254" t="str">
            <v>Rô le tín hieäu ñieän töø, ñieän töû</v>
          </cell>
          <cell r="E254" t="str">
            <v>caùi</v>
          </cell>
          <cell r="F254">
            <v>1898</v>
          </cell>
          <cell r="G254">
            <v>18299</v>
          </cell>
          <cell r="H254">
            <v>50514</v>
          </cell>
        </row>
        <row r="255">
          <cell r="C255" t="str">
            <v>04.1404</v>
          </cell>
          <cell r="D255" t="str">
            <v>Rô le tín hieäu kyõ thuaät soá</v>
          </cell>
          <cell r="E255" t="str">
            <v>caùi</v>
          </cell>
          <cell r="F255">
            <v>1474</v>
          </cell>
          <cell r="G255">
            <v>14639</v>
          </cell>
          <cell r="H255">
            <v>49879</v>
          </cell>
        </row>
        <row r="256">
          <cell r="C256" t="str">
            <v>04.1500</v>
          </cell>
          <cell r="D256" t="str">
            <v>Rô le coâng suaát, doøng ñieän vaø ñieän aùp thöù töï nghòch, taàn soá</v>
          </cell>
          <cell r="H256">
            <v>58.863</v>
          </cell>
        </row>
        <row r="257">
          <cell r="C257" t="str">
            <v>6</v>
          </cell>
          <cell r="D257" t="str">
            <v>Rô le coâng suaát U2; I2 ñieän töø, ñieän töû</v>
          </cell>
          <cell r="E257" t="str">
            <v>caùi</v>
          </cell>
          <cell r="F257">
            <v>4147</v>
          </cell>
          <cell r="G257">
            <v>83178</v>
          </cell>
          <cell r="H257">
            <v>111321</v>
          </cell>
        </row>
        <row r="258">
          <cell r="C258" t="str">
            <v>04.1502</v>
          </cell>
          <cell r="D258" t="str">
            <v>Rô le coâng suaát kyõ thuaät soá</v>
          </cell>
          <cell r="E258" t="str">
            <v>caùi</v>
          </cell>
          <cell r="F258">
            <v>2874</v>
          </cell>
          <cell r="G258">
            <v>74860</v>
          </cell>
          <cell r="H258">
            <v>110097</v>
          </cell>
        </row>
        <row r="259">
          <cell r="C259" t="str">
            <v>04.1503</v>
          </cell>
          <cell r="D259" t="str">
            <v>Rô le taàn soá ñieän töø, ñieän töû</v>
          </cell>
          <cell r="E259" t="str">
            <v>caùi</v>
          </cell>
          <cell r="F259">
            <v>3407</v>
          </cell>
          <cell r="G259">
            <v>66543</v>
          </cell>
          <cell r="H259">
            <v>50514</v>
          </cell>
        </row>
        <row r="260">
          <cell r="C260" t="str">
            <v>04.1504</v>
          </cell>
          <cell r="D260" t="str">
            <v>Rô le taàn soá kyõ thuaät soá</v>
          </cell>
          <cell r="E260" t="str">
            <v>caùi</v>
          </cell>
          <cell r="F260">
            <v>2504</v>
          </cell>
          <cell r="G260">
            <v>59888</v>
          </cell>
          <cell r="H260">
            <v>59347</v>
          </cell>
        </row>
        <row r="261">
          <cell r="C261" t="str">
            <v>04.1600</v>
          </cell>
          <cell r="D261" t="str">
            <v>Rô le caét (ñaàu ra); baûo veä choáng hö hoûng maùy ngaét</v>
          </cell>
          <cell r="F261">
            <v>36219</v>
          </cell>
          <cell r="G261">
            <v>35673</v>
          </cell>
          <cell r="H261">
            <v>48712</v>
          </cell>
        </row>
        <row r="262">
          <cell r="C262" t="str">
            <v>04.1601</v>
          </cell>
          <cell r="D262" t="str">
            <v>Rô le caét (ñaàu ra) ñieän töø, ñieän töû</v>
          </cell>
          <cell r="E262" t="str">
            <v>boä</v>
          </cell>
          <cell r="F262">
            <v>2430</v>
          </cell>
          <cell r="G262">
            <v>22366</v>
          </cell>
          <cell r="H262">
            <v>56127</v>
          </cell>
        </row>
        <row r="263">
          <cell r="C263" t="str">
            <v>04.1602</v>
          </cell>
          <cell r="D263" t="str">
            <v>Rô le caét (ñaàu ra) kyõ thuaät soá</v>
          </cell>
          <cell r="E263" t="str">
            <v>boä</v>
          </cell>
          <cell r="F263">
            <v>1855</v>
          </cell>
          <cell r="G263">
            <v>17893</v>
          </cell>
          <cell r="H263">
            <v>55421</v>
          </cell>
        </row>
        <row r="264">
          <cell r="C264" t="str">
            <v>04.1603</v>
          </cell>
          <cell r="D264" t="str">
            <v>Rô le choáng hö hoûng maùy ngaét ñieän töø, ñieän töû</v>
          </cell>
          <cell r="E264" t="str">
            <v>boä</v>
          </cell>
          <cell r="F264">
            <v>2578</v>
          </cell>
          <cell r="G264">
            <v>55914</v>
          </cell>
          <cell r="H264">
            <v>138918</v>
          </cell>
        </row>
        <row r="265">
          <cell r="C265" t="str">
            <v>04.1604</v>
          </cell>
          <cell r="D265" t="str">
            <v>Rô le choáng hö hoûng maùy ngaét kyõ thuaät soá</v>
          </cell>
          <cell r="E265" t="str">
            <v>boä</v>
          </cell>
          <cell r="F265">
            <v>1929</v>
          </cell>
          <cell r="G265">
            <v>50323</v>
          </cell>
          <cell r="H265">
            <v>82759</v>
          </cell>
        </row>
        <row r="266">
          <cell r="C266" t="str">
            <v>04.1700</v>
          </cell>
          <cell r="D266" t="str">
            <v>Rô le hôïp boä töï ñoùng laïi; kieåm tra ñoàng boä</v>
          </cell>
          <cell r="F266">
            <v>33693</v>
          </cell>
          <cell r="G266">
            <v>33693</v>
          </cell>
          <cell r="H266">
            <v>48543</v>
          </cell>
        </row>
        <row r="267">
          <cell r="C267" t="str">
            <v>04.1701</v>
          </cell>
          <cell r="D267" t="str">
            <v>Rô le hôïp boä töï ñoùng laïi ñieän töø, ñieän töû</v>
          </cell>
          <cell r="E267" t="str">
            <v>boä</v>
          </cell>
          <cell r="F267">
            <v>4147</v>
          </cell>
          <cell r="G267">
            <v>66543</v>
          </cell>
          <cell r="H267">
            <v>111321</v>
          </cell>
        </row>
        <row r="268">
          <cell r="C268" t="str">
            <v>04.1702</v>
          </cell>
          <cell r="D268" t="str">
            <v>Rô le hôïp boä töï ñoùng laïi kyõ thuaät soá</v>
          </cell>
          <cell r="E268" t="str">
            <v>boä</v>
          </cell>
          <cell r="F268">
            <v>2074</v>
          </cell>
          <cell r="G268">
            <v>59888</v>
          </cell>
          <cell r="H268">
            <v>76701</v>
          </cell>
        </row>
        <row r="269">
          <cell r="C269" t="str">
            <v>04.1703</v>
          </cell>
          <cell r="D269" t="str">
            <v>Rô le hôïp boä kieåm tra ñoàng boä ñieän töø, ñieän töû</v>
          </cell>
          <cell r="E269" t="str">
            <v>boä</v>
          </cell>
          <cell r="F269">
            <v>4443</v>
          </cell>
          <cell r="G269">
            <v>79851</v>
          </cell>
          <cell r="H269">
            <v>133305</v>
          </cell>
        </row>
        <row r="270">
          <cell r="C270" t="str">
            <v>04.1704</v>
          </cell>
          <cell r="D270" t="str">
            <v>Rô le hôïp boä kieåm tra ñoàng boä kyõ thuaät soá</v>
          </cell>
          <cell r="E270" t="str">
            <v>boä</v>
          </cell>
          <cell r="F270">
            <v>3022</v>
          </cell>
          <cell r="G270">
            <v>63881</v>
          </cell>
          <cell r="H270">
            <v>108711</v>
          </cell>
        </row>
        <row r="271">
          <cell r="C271" t="str">
            <v>04.1800</v>
          </cell>
          <cell r="D271" t="str">
            <v>Rô le hôïp boä töï ñoäng ñieàu chænh ñieän aùp, töï ñoäng naïp aéc qui, ghi söï coá</v>
          </cell>
          <cell r="G271">
            <v>5555</v>
          </cell>
          <cell r="H271">
            <v>91336</v>
          </cell>
        </row>
        <row r="272">
          <cell r="C272" t="str">
            <v>04.1801</v>
          </cell>
          <cell r="D272" t="str">
            <v>Rô le hôïp boä töï ñoäng ñieàu chænh ñieän aùp ñieän töø, ñieän töû</v>
          </cell>
          <cell r="E272" t="str">
            <v>boä</v>
          </cell>
          <cell r="F272">
            <v>4147</v>
          </cell>
          <cell r="G272">
            <v>399256</v>
          </cell>
          <cell r="H272">
            <v>276904</v>
          </cell>
        </row>
        <row r="273">
          <cell r="C273" t="str">
            <v>04.1802</v>
          </cell>
          <cell r="D273" t="str">
            <v>Rô le hôïp boä töï ñoäng ñieàu chænh ñieän aùp kyõ thuaät soá</v>
          </cell>
          <cell r="E273" t="str">
            <v>boä</v>
          </cell>
          <cell r="F273">
            <v>2570</v>
          </cell>
          <cell r="G273">
            <v>359330</v>
          </cell>
          <cell r="H273">
            <v>263324</v>
          </cell>
        </row>
        <row r="274">
          <cell r="C274" t="str">
            <v>04.1803</v>
          </cell>
          <cell r="D274" t="str">
            <v>Rô le hôïp boä töï ñoäng naïp aéc qui</v>
          </cell>
          <cell r="E274" t="str">
            <v>boä</v>
          </cell>
          <cell r="F274">
            <v>4251</v>
          </cell>
          <cell r="G274">
            <v>95821</v>
          </cell>
          <cell r="H274">
            <v>53610</v>
          </cell>
        </row>
        <row r="275">
          <cell r="C275" t="str">
            <v>04.1804</v>
          </cell>
          <cell r="D275" t="str">
            <v>Rô le hôïp boä ghi söï coá</v>
          </cell>
          <cell r="E275" t="str">
            <v>boä</v>
          </cell>
          <cell r="F275">
            <v>5552</v>
          </cell>
          <cell r="G275">
            <v>399256</v>
          </cell>
          <cell r="H275">
            <v>264246</v>
          </cell>
        </row>
        <row r="276">
          <cell r="C276" t="str">
            <v>04.1900</v>
          </cell>
          <cell r="D276" t="str">
            <v>Rô le boä giaùm saùt maïch caét, giaùm saùt maïch doøng</v>
          </cell>
          <cell r="G276">
            <v>7425</v>
          </cell>
          <cell r="H276">
            <v>142078</v>
          </cell>
        </row>
        <row r="277">
          <cell r="C277" t="str">
            <v>04.1901</v>
          </cell>
          <cell r="D277" t="str">
            <v>Rô le boä giaùm saùt maïch caét ñieän töø, ñieän töû</v>
          </cell>
          <cell r="E277" t="str">
            <v>boä</v>
          </cell>
          <cell r="F277">
            <v>3555</v>
          </cell>
          <cell r="G277">
            <v>63881</v>
          </cell>
          <cell r="H277">
            <v>66699</v>
          </cell>
        </row>
        <row r="278">
          <cell r="C278" t="str">
            <v>04.1902</v>
          </cell>
          <cell r="D278" t="str">
            <v>Rô le boä giaùm saùt maïch caét kyõ thuaät soá</v>
          </cell>
          <cell r="E278" t="str">
            <v>boä</v>
          </cell>
          <cell r="F278">
            <v>2578</v>
          </cell>
          <cell r="G278">
            <v>56285</v>
          </cell>
          <cell r="H278">
            <v>46076</v>
          </cell>
        </row>
        <row r="279">
          <cell r="C279" t="str">
            <v>04.1903</v>
          </cell>
          <cell r="D279" t="str">
            <v>Rô le boä giaùm saùt maïch doøng ñieän töø, ñieän töû</v>
          </cell>
          <cell r="E279" t="str">
            <v>boä</v>
          </cell>
          <cell r="F279">
            <v>2407</v>
          </cell>
          <cell r="G279">
            <v>53234</v>
          </cell>
          <cell r="H279">
            <v>55660</v>
          </cell>
        </row>
        <row r="280">
          <cell r="C280" t="str">
            <v>04.1904</v>
          </cell>
          <cell r="D280" t="str">
            <v>Rô le boä giaùm saùt maïch doøng kyõ thuaät soá</v>
          </cell>
          <cell r="E280" t="str">
            <v>boä</v>
          </cell>
          <cell r="F280">
            <v>1704</v>
          </cell>
          <cell r="G280">
            <v>46905</v>
          </cell>
          <cell r="H280">
            <v>38350</v>
          </cell>
        </row>
        <row r="281">
          <cell r="C281" t="str">
            <v>04.2000</v>
          </cell>
          <cell r="D281" t="str">
            <v>Rô le hôi, doøng daàu</v>
          </cell>
          <cell r="G281">
            <v>523</v>
          </cell>
          <cell r="H281">
            <v>6766</v>
          </cell>
        </row>
        <row r="282">
          <cell r="C282" t="str">
            <v>04.2001</v>
          </cell>
          <cell r="D282" t="str">
            <v>Rô le hôi</v>
          </cell>
          <cell r="E282" t="str">
            <v>boä</v>
          </cell>
          <cell r="F282">
            <v>30176</v>
          </cell>
          <cell r="G282">
            <v>60997</v>
          </cell>
          <cell r="H282">
            <v>4122</v>
          </cell>
        </row>
        <row r="283">
          <cell r="C283" t="str">
            <v>04.2002</v>
          </cell>
          <cell r="D283" t="str">
            <v>Rô le doøng daàu</v>
          </cell>
          <cell r="E283" t="str">
            <v>boä</v>
          </cell>
          <cell r="F283">
            <v>24141</v>
          </cell>
          <cell r="G283">
            <v>48798</v>
          </cell>
          <cell r="H283">
            <v>3298</v>
          </cell>
        </row>
        <row r="284">
          <cell r="C284" t="str">
            <v>05.0000</v>
          </cell>
          <cell r="D284" t="str">
            <v>THÍ NGHIEÄM VAØ HIEÄU CHÆNH ÑO LÖÔØNG ÑIEÄN</v>
          </cell>
          <cell r="G284">
            <v>523</v>
          </cell>
          <cell r="H284">
            <v>5074</v>
          </cell>
        </row>
        <row r="285">
          <cell r="C285" t="str">
            <v>05.1000</v>
          </cell>
          <cell r="D285" t="str">
            <v>Ampe met, von met</v>
          </cell>
          <cell r="G285">
            <v>265</v>
          </cell>
          <cell r="H285">
            <v>3721</v>
          </cell>
        </row>
        <row r="286">
          <cell r="C286" t="str">
            <v>05.1001</v>
          </cell>
          <cell r="D286" t="str">
            <v>Ampe met loaïi AC</v>
          </cell>
          <cell r="E286" t="str">
            <v>caùi</v>
          </cell>
          <cell r="F286">
            <v>1671</v>
          </cell>
          <cell r="G286">
            <v>19519</v>
          </cell>
          <cell r="H286">
            <v>3501</v>
          </cell>
        </row>
        <row r="287">
          <cell r="C287" t="str">
            <v>05.1002</v>
          </cell>
          <cell r="D287" t="str">
            <v>Ampe met loaïi DC</v>
          </cell>
          <cell r="E287" t="str">
            <v>caùi</v>
          </cell>
          <cell r="F287">
            <v>1486</v>
          </cell>
          <cell r="G287">
            <v>17893</v>
          </cell>
          <cell r="H287">
            <v>3416</v>
          </cell>
        </row>
        <row r="288">
          <cell r="C288" t="str">
            <v>05.1003</v>
          </cell>
          <cell r="D288" t="str">
            <v>Voân met loaïi AC</v>
          </cell>
          <cell r="E288" t="str">
            <v>caùi</v>
          </cell>
          <cell r="F288">
            <v>1671</v>
          </cell>
          <cell r="G288">
            <v>19519</v>
          </cell>
          <cell r="H288">
            <v>3680</v>
          </cell>
        </row>
        <row r="289">
          <cell r="C289" t="str">
            <v>05.1004</v>
          </cell>
          <cell r="D289" t="str">
            <v>Voân met loaïi DC</v>
          </cell>
          <cell r="E289" t="str">
            <v>caùi</v>
          </cell>
          <cell r="F289">
            <v>1486</v>
          </cell>
          <cell r="G289">
            <v>17893</v>
          </cell>
          <cell r="H289">
            <v>3680</v>
          </cell>
        </row>
        <row r="290">
          <cell r="C290" t="str">
            <v>05.2000</v>
          </cell>
          <cell r="D290" t="str">
            <v>Ampemeùt, Voânmeùt coù boä bieán ñoåi; baùo chaïm ñaát; ño ñoä leäch ñieän aùp; chæ thò naác maùy bieán aùp; ñoàng boä keá; taàn soá keá</v>
          </cell>
          <cell r="G290">
            <v>308</v>
          </cell>
          <cell r="H290">
            <v>3383</v>
          </cell>
        </row>
        <row r="291">
          <cell r="C291" t="str">
            <v>05.2001</v>
          </cell>
          <cell r="D291" t="str">
            <v>Ampe keá, voân keá coù boä bieán ñoåi</v>
          </cell>
          <cell r="E291" t="str">
            <v>caùi</v>
          </cell>
          <cell r="F291">
            <v>1523</v>
          </cell>
          <cell r="G291">
            <v>20332</v>
          </cell>
          <cell r="H291">
            <v>4041</v>
          </cell>
        </row>
        <row r="292">
          <cell r="C292" t="str">
            <v>05.2002</v>
          </cell>
          <cell r="D292" t="str">
            <v>Baùo chaïm ñaát - leäch ñieän aùp</v>
          </cell>
          <cell r="E292" t="str">
            <v>caùi</v>
          </cell>
          <cell r="F292">
            <v>1412</v>
          </cell>
          <cell r="G292">
            <v>20332</v>
          </cell>
          <cell r="H292">
            <v>3680</v>
          </cell>
        </row>
        <row r="293">
          <cell r="C293" t="str">
            <v>05.2003</v>
          </cell>
          <cell r="D293" t="str">
            <v>Naác maùy bieán aùp ñoàng boä keá</v>
          </cell>
          <cell r="E293" t="str">
            <v>caùi</v>
          </cell>
          <cell r="F293">
            <v>1745</v>
          </cell>
          <cell r="G293">
            <v>40665</v>
          </cell>
          <cell r="H293">
            <v>3680</v>
          </cell>
        </row>
        <row r="294">
          <cell r="C294" t="str">
            <v>05.2004</v>
          </cell>
          <cell r="D294" t="str">
            <v>Taàn soá keá</v>
          </cell>
          <cell r="E294" t="str">
            <v>caùi</v>
          </cell>
          <cell r="F294">
            <v>1634</v>
          </cell>
          <cell r="G294">
            <v>36598</v>
          </cell>
          <cell r="H294">
            <v>4658</v>
          </cell>
        </row>
        <row r="295">
          <cell r="C295" t="str">
            <v>05.3000</v>
          </cell>
          <cell r="D295" t="str">
            <v>Ñoàng hoà coâng suaát 3 pha höõu coâng, voâ coâng coù boä bieán ñoåi vaø khoâng coù boä bieán ñoåi goùc pha</v>
          </cell>
          <cell r="F295">
            <v>235</v>
          </cell>
          <cell r="G295">
            <v>235</v>
          </cell>
          <cell r="H295">
            <v>3721</v>
          </cell>
        </row>
        <row r="296">
          <cell r="C296" t="str">
            <v>05.3001</v>
          </cell>
          <cell r="D296" t="str">
            <v>Ñoàng hoà coâng suaát 3 pha coù boä bieán ñoåi</v>
          </cell>
          <cell r="E296" t="str">
            <v>caùi</v>
          </cell>
          <cell r="F296">
            <v>1634</v>
          </cell>
          <cell r="G296">
            <v>40665</v>
          </cell>
          <cell r="H296">
            <v>3416</v>
          </cell>
        </row>
        <row r="297">
          <cell r="C297" t="str">
            <v>05.3002</v>
          </cell>
          <cell r="D297" t="str">
            <v>Ñoàng hoà coâng suaát 3 pha khoâng coù boä bieán ñoåi</v>
          </cell>
          <cell r="E297" t="str">
            <v>caùi</v>
          </cell>
          <cell r="F297">
            <v>1468</v>
          </cell>
          <cell r="G297">
            <v>32532</v>
          </cell>
          <cell r="H297">
            <v>3977</v>
          </cell>
        </row>
        <row r="298">
          <cell r="C298" t="str">
            <v>05.3003</v>
          </cell>
          <cell r="D298" t="str">
            <v>Ñoàng hoà goùc pha</v>
          </cell>
          <cell r="E298" t="str">
            <v>caùi</v>
          </cell>
          <cell r="F298">
            <v>1634</v>
          </cell>
          <cell r="G298">
            <v>36598</v>
          </cell>
          <cell r="H298">
            <v>5431</v>
          </cell>
        </row>
        <row r="299">
          <cell r="C299" t="str">
            <v>05.4000</v>
          </cell>
          <cell r="D299" t="str">
            <v>Coâng tô 3 pha höõu coâng, voâ coâng coù boä bieán ñoåi vaø khoâng coù boä bieán ñoåi; coâng tô 1 pha; coâng tô 3 pha coù laäp trình</v>
          </cell>
          <cell r="G299">
            <v>610</v>
          </cell>
          <cell r="H299">
            <v>7313</v>
          </cell>
        </row>
        <row r="300">
          <cell r="C300" t="str">
            <v>05.4001</v>
          </cell>
          <cell r="D300" t="str">
            <v>Coâng tô 3 pha coù boä bieán ñoåi</v>
          </cell>
          <cell r="E300" t="str">
            <v>caùi</v>
          </cell>
          <cell r="F300">
            <v>2411</v>
          </cell>
          <cell r="G300">
            <v>44362</v>
          </cell>
          <cell r="H300">
            <v>14486</v>
          </cell>
        </row>
        <row r="301">
          <cell r="C301" t="str">
            <v>05.4002</v>
          </cell>
          <cell r="D301" t="str">
            <v>Coâng tô 3 pha khoâng coù boä bieán ñoåi</v>
          </cell>
          <cell r="E301" t="str">
            <v>caùi</v>
          </cell>
          <cell r="F301">
            <v>2189</v>
          </cell>
          <cell r="G301">
            <v>28096</v>
          </cell>
          <cell r="H301">
            <v>14061</v>
          </cell>
        </row>
        <row r="302">
          <cell r="C302" t="str">
            <v>05.4003</v>
          </cell>
          <cell r="D302" t="str">
            <v>Coâng tô 1 pha</v>
          </cell>
          <cell r="E302" t="str">
            <v>caùi</v>
          </cell>
          <cell r="F302">
            <v>1856</v>
          </cell>
          <cell r="G302">
            <v>14048</v>
          </cell>
          <cell r="H302">
            <v>8235</v>
          </cell>
        </row>
        <row r="303">
          <cell r="C303" t="str">
            <v>05.4004</v>
          </cell>
          <cell r="D303" t="str">
            <v>Coâng tô 3 pha laäp trình</v>
          </cell>
          <cell r="E303" t="str">
            <v>caùi</v>
          </cell>
          <cell r="F303">
            <v>2411</v>
          </cell>
          <cell r="G303">
            <v>125692</v>
          </cell>
          <cell r="H303">
            <v>39006</v>
          </cell>
        </row>
        <row r="304">
          <cell r="C304" t="str">
            <v>05.5000</v>
          </cell>
          <cell r="D304" t="str">
            <v>Hôïp boä baûo veä ño löôøng ña chöùc naêng kyõ thuaät soá coù laäp trình</v>
          </cell>
          <cell r="H304">
            <v>3802</v>
          </cell>
        </row>
        <row r="305">
          <cell r="C305" t="str">
            <v>05.5000</v>
          </cell>
          <cell r="D305" t="str">
            <v>Hôïp boä baûo veä ño löôøng ña chöùc naêng kyõ thuaät soá coù laäp trình</v>
          </cell>
          <cell r="E305" t="str">
            <v>boä</v>
          </cell>
          <cell r="F305">
            <v>4913</v>
          </cell>
          <cell r="G305">
            <v>277261</v>
          </cell>
          <cell r="H305">
            <v>127771</v>
          </cell>
        </row>
        <row r="306">
          <cell r="C306" t="str">
            <v>05.5000</v>
          </cell>
          <cell r="D306" t="str">
            <v>Hôïp boä 1 chöùc naêng baûo veä ño löôøng ña chöùc naêng kyõ thuaät soá coù laäp trình</v>
          </cell>
          <cell r="E306" t="str">
            <v>boä</v>
          </cell>
          <cell r="F306">
            <v>982.6</v>
          </cell>
          <cell r="G306">
            <v>55452.200000000004</v>
          </cell>
          <cell r="H306">
            <v>25554.2</v>
          </cell>
        </row>
        <row r="307">
          <cell r="C307" t="str">
            <v>06.0000</v>
          </cell>
          <cell r="D307" t="str">
            <v>THÍ NGHIEÄM HIEÄU CHÆNH THIEÁT BÒ ÑO LÖÔØNG NHIEÄT</v>
          </cell>
          <cell r="H307">
            <v>4589</v>
          </cell>
        </row>
        <row r="308">
          <cell r="C308" t="str">
            <v>06.1000</v>
          </cell>
          <cell r="D308" t="str">
            <v>Aùp keá, chaân khoâng keá</v>
          </cell>
          <cell r="H308">
            <v>551</v>
          </cell>
        </row>
        <row r="309">
          <cell r="C309" t="str">
            <v>06.1001</v>
          </cell>
          <cell r="D309" t="str">
            <v>Aùp keá, chaân khoâng keá kieåu tröïc tieáp khoâng tieáp ñieåm</v>
          </cell>
          <cell r="E309" t="str">
            <v>caùi</v>
          </cell>
          <cell r="F309">
            <v>2759</v>
          </cell>
          <cell r="G309">
            <v>18484</v>
          </cell>
          <cell r="H309">
            <v>415</v>
          </cell>
        </row>
        <row r="310">
          <cell r="C310" t="str">
            <v>06.1002</v>
          </cell>
          <cell r="D310" t="str">
            <v>Aùp keá, chaân khoâng keá kieåu tröïc tieáp coù tieáp ñieåm</v>
          </cell>
          <cell r="E310" t="str">
            <v>caùi</v>
          </cell>
          <cell r="F310">
            <v>3090</v>
          </cell>
          <cell r="G310">
            <v>22181</v>
          </cell>
          <cell r="H310">
            <v>881</v>
          </cell>
        </row>
        <row r="311">
          <cell r="C311" t="str">
            <v>06.1003</v>
          </cell>
          <cell r="D311" t="str">
            <v>Aùp keá, chaân khoâng keá kieåu nhieät giaõn nôû khoâng tieáp ñieåm</v>
          </cell>
          <cell r="E311" t="str">
            <v>caùi</v>
          </cell>
          <cell r="F311">
            <v>1080</v>
          </cell>
          <cell r="G311">
            <v>20332</v>
          </cell>
          <cell r="H311">
            <v>415</v>
          </cell>
        </row>
        <row r="312">
          <cell r="C312" t="str">
            <v>06.1004</v>
          </cell>
          <cell r="D312" t="str">
            <v>Aùp keá, chaân khoâng keá kieåu nhieät giaõn nôû coù tieáp ñieåm</v>
          </cell>
          <cell r="E312" t="str">
            <v>caùi</v>
          </cell>
          <cell r="F312">
            <v>1411</v>
          </cell>
          <cell r="G312">
            <v>24399</v>
          </cell>
          <cell r="H312">
            <v>881</v>
          </cell>
        </row>
        <row r="313">
          <cell r="C313" t="str">
            <v>06.2000</v>
          </cell>
          <cell r="D313" t="str">
            <v>Ñoàng hoà chæ möùc, löu löôïng, caàu ño nhieät ñoä chæ thò</v>
          </cell>
          <cell r="H313">
            <v>3626</v>
          </cell>
        </row>
        <row r="314">
          <cell r="C314" t="str">
            <v>06.2001</v>
          </cell>
          <cell r="D314" t="str">
            <v>Ñoàng hoà möùc kieåu phao</v>
          </cell>
          <cell r="E314" t="str">
            <v>caùi</v>
          </cell>
          <cell r="F314">
            <v>1908</v>
          </cell>
          <cell r="G314">
            <v>12199</v>
          </cell>
          <cell r="H314">
            <v>415</v>
          </cell>
        </row>
        <row r="315">
          <cell r="C315" t="str">
            <v>06.2002</v>
          </cell>
          <cell r="D315" t="str">
            <v>Ñoàng hoà löu löôïng cheânh aùp chæ möùc</v>
          </cell>
          <cell r="E315" t="str">
            <v>caùi</v>
          </cell>
          <cell r="F315">
            <v>2648</v>
          </cell>
          <cell r="G315">
            <v>36598</v>
          </cell>
          <cell r="H315">
            <v>694</v>
          </cell>
        </row>
        <row r="316">
          <cell r="C316" t="str">
            <v>06.2003</v>
          </cell>
          <cell r="D316" t="str">
            <v>Ñoàng hoà löu löôïng cheânh aùp coù coâng tô</v>
          </cell>
          <cell r="E316" t="str">
            <v>caùi</v>
          </cell>
          <cell r="F316">
            <v>3349</v>
          </cell>
          <cell r="G316">
            <v>43918</v>
          </cell>
          <cell r="H316">
            <v>694</v>
          </cell>
        </row>
        <row r="317">
          <cell r="C317" t="str">
            <v>06.2004</v>
          </cell>
          <cell r="D317" t="str">
            <v>Caàu ño nhieät ñoä chæ thò</v>
          </cell>
          <cell r="E317" t="str">
            <v>caùi</v>
          </cell>
          <cell r="F317">
            <v>3719</v>
          </cell>
          <cell r="G317">
            <v>24399</v>
          </cell>
          <cell r="H317">
            <v>280</v>
          </cell>
        </row>
        <row r="318">
          <cell r="C318" t="str">
            <v>06.3000</v>
          </cell>
        </row>
        <row r="319">
          <cell r="C319" t="str">
            <v>06.3001</v>
          </cell>
          <cell r="D319" t="str">
            <v>Rô le aùp löïc, chaân khoâng</v>
          </cell>
          <cell r="E319" t="str">
            <v>caùi</v>
          </cell>
          <cell r="F319">
            <v>2780</v>
          </cell>
          <cell r="G319">
            <v>20332</v>
          </cell>
          <cell r="H319">
            <v>415</v>
          </cell>
        </row>
        <row r="320">
          <cell r="C320" t="str">
            <v>06.3002</v>
          </cell>
          <cell r="D320" t="str">
            <v>Rô le nhieät</v>
          </cell>
          <cell r="E320" t="str">
            <v>caùi</v>
          </cell>
          <cell r="F320">
            <v>2496</v>
          </cell>
          <cell r="G320">
            <v>24399</v>
          </cell>
          <cell r="H320">
            <v>466</v>
          </cell>
        </row>
        <row r="321">
          <cell r="C321" t="str">
            <v>06.3003</v>
          </cell>
          <cell r="D321" t="str">
            <v>Loâgoâmeùt ño nhieät ñoä</v>
          </cell>
          <cell r="E321" t="str">
            <v>caùi</v>
          </cell>
          <cell r="F321">
            <v>2496</v>
          </cell>
          <cell r="G321">
            <v>40665</v>
          </cell>
          <cell r="H321">
            <v>466</v>
          </cell>
        </row>
        <row r="322">
          <cell r="C322" t="str">
            <v>06.3004</v>
          </cell>
          <cell r="D322" t="str">
            <v>Boä bieán ñoåi tín hieäu</v>
          </cell>
          <cell r="E322" t="str">
            <v>caùi</v>
          </cell>
          <cell r="F322">
            <v>2496</v>
          </cell>
          <cell r="G322">
            <v>40665</v>
          </cell>
          <cell r="H322">
            <v>1118</v>
          </cell>
        </row>
        <row r="323">
          <cell r="C323" t="str">
            <v>07.0000</v>
          </cell>
          <cell r="D323" t="str">
            <v>THÍ NGHIEÄM HIEÄU CHÆNH MAÏCH ÑIEÀU KHIEÅN ÑO LÖÔØNG, RÔ LE BAÛO VEÄ, TÖÏ ÑOÄNG VAØ TÍN HIEÄU</v>
          </cell>
        </row>
        <row r="324">
          <cell r="C324" t="str">
            <v>07.1000</v>
          </cell>
          <cell r="D324" t="str">
            <v>Heä thoáng maïch nguoàn AC, DC, maïch tín hieäu trung taâm, maïch ñieän aùp vaø doøng ñieän</v>
          </cell>
        </row>
        <row r="325">
          <cell r="C325" t="str">
            <v>07.1001</v>
          </cell>
          <cell r="D325" t="str">
            <v>Heä thoáng maïch nguoàn AC</v>
          </cell>
          <cell r="E325" t="str">
            <v>H.thg</v>
          </cell>
          <cell r="F325">
            <v>13700</v>
          </cell>
          <cell r="G325">
            <v>288351</v>
          </cell>
          <cell r="H325">
            <v>22490</v>
          </cell>
        </row>
        <row r="326">
          <cell r="C326" t="str">
            <v>07.1002</v>
          </cell>
          <cell r="D326" t="str">
            <v>Heä thoáng maïch nguoàn DC</v>
          </cell>
          <cell r="E326" t="str">
            <v>H.thg</v>
          </cell>
          <cell r="F326">
            <v>10960</v>
          </cell>
          <cell r="G326">
            <v>259516</v>
          </cell>
          <cell r="H326">
            <v>20241</v>
          </cell>
        </row>
        <row r="327">
          <cell r="C327" t="str">
            <v>07.1003</v>
          </cell>
          <cell r="D327" t="str">
            <v>Heä thoáng maïch tín hieäu trung taâm</v>
          </cell>
          <cell r="E327" t="str">
            <v>H.thg</v>
          </cell>
          <cell r="F327">
            <v>10960</v>
          </cell>
          <cell r="G327">
            <v>346022</v>
          </cell>
          <cell r="H327">
            <v>26352</v>
          </cell>
        </row>
        <row r="328">
          <cell r="C328" t="str">
            <v>07.1004</v>
          </cell>
          <cell r="D328" t="str">
            <v>Heä thoáng maïch ñieän aùp vaø doøng ñieän</v>
          </cell>
          <cell r="E328" t="str">
            <v>H.thg</v>
          </cell>
          <cell r="F328">
            <v>13700</v>
          </cell>
          <cell r="G328">
            <v>221809</v>
          </cell>
          <cell r="H328">
            <v>17992</v>
          </cell>
        </row>
        <row r="329">
          <cell r="C329" t="str">
            <v>07.2000</v>
          </cell>
          <cell r="D329" t="str">
            <v>Maïch ñieàu khieån maùy ngaét, dao caùch ly 3 pha</v>
          </cell>
        </row>
        <row r="330">
          <cell r="C330" t="str">
            <v>07.2001</v>
          </cell>
          <cell r="D330" t="str">
            <v>Maïch ñieàu khieån maùy ngaét ñieän aùp 3-35kV</v>
          </cell>
          <cell r="E330" t="str">
            <v>boä</v>
          </cell>
          <cell r="F330">
            <v>5549</v>
          </cell>
          <cell r="G330">
            <v>170349</v>
          </cell>
          <cell r="H330">
            <v>27820</v>
          </cell>
        </row>
        <row r="331">
          <cell r="C331" t="str">
            <v>07.2002</v>
          </cell>
          <cell r="D331" t="str">
            <v>Maïch ñieàu khieån maùy ngaét ñieän aùp 66-110kV</v>
          </cell>
          <cell r="E331" t="str">
            <v>boä</v>
          </cell>
          <cell r="F331">
            <v>6936</v>
          </cell>
          <cell r="G331">
            <v>212936</v>
          </cell>
          <cell r="H331">
            <v>34775</v>
          </cell>
        </row>
        <row r="332">
          <cell r="C332" t="str">
            <v>07.2003</v>
          </cell>
          <cell r="D332" t="str">
            <v>Maïch ñieàu khieån maùy ngaét ñieän aùp 220-500kV</v>
          </cell>
          <cell r="E332" t="str">
            <v>boä</v>
          </cell>
          <cell r="F332">
            <v>8670</v>
          </cell>
          <cell r="G332">
            <v>266170</v>
          </cell>
          <cell r="H332">
            <v>43468</v>
          </cell>
        </row>
        <row r="333">
          <cell r="C333" t="str">
            <v>07.2004</v>
          </cell>
          <cell r="D333" t="str">
            <v>Maïch ñieàu khieån dao caùch ly coù ñieàu khieån</v>
          </cell>
          <cell r="E333" t="str">
            <v>boä</v>
          </cell>
          <cell r="F333">
            <v>4439</v>
          </cell>
          <cell r="G333">
            <v>136279</v>
          </cell>
          <cell r="H333">
            <v>22256</v>
          </cell>
        </row>
        <row r="334">
          <cell r="C334" t="str">
            <v>07.3000</v>
          </cell>
          <cell r="D334" t="str">
            <v>Maïch ñieàu khieån neùn khí, cöùu hoûa, laøm maùt maùy bieán aùp, saáy, chieáu saùng tuû</v>
          </cell>
        </row>
        <row r="335">
          <cell r="C335" t="str">
            <v>07.3001</v>
          </cell>
          <cell r="D335" t="str">
            <v>Maïch ñieàu khieån neùn khí</v>
          </cell>
          <cell r="E335" t="str">
            <v>boä</v>
          </cell>
          <cell r="F335">
            <v>1420</v>
          </cell>
          <cell r="G335">
            <v>34887</v>
          </cell>
          <cell r="H335">
            <v>5571</v>
          </cell>
        </row>
        <row r="336">
          <cell r="C336" t="str">
            <v>07.3002</v>
          </cell>
          <cell r="D336" t="str">
            <v>Maïch ñieàu khieån cöùu hoûa</v>
          </cell>
          <cell r="E336" t="str">
            <v>boä</v>
          </cell>
          <cell r="F336">
            <v>1776</v>
          </cell>
          <cell r="G336">
            <v>43609</v>
          </cell>
          <cell r="H336">
            <v>6964</v>
          </cell>
        </row>
        <row r="337">
          <cell r="C337" t="str">
            <v>07.3003</v>
          </cell>
          <cell r="D337" t="str">
            <v>Maïch ñieàu khieån laøm maùt MBA</v>
          </cell>
          <cell r="E337" t="str">
            <v>boä</v>
          </cell>
          <cell r="F337">
            <v>2220</v>
          </cell>
          <cell r="G337">
            <v>54512</v>
          </cell>
          <cell r="H337">
            <v>8705</v>
          </cell>
        </row>
        <row r="338">
          <cell r="C338" t="str">
            <v>07.3004</v>
          </cell>
          <cell r="D338" t="str">
            <v>Maïch ñieàu khieån saáy, chieáu saùng tuû</v>
          </cell>
          <cell r="E338" t="str">
            <v>boä</v>
          </cell>
          <cell r="F338">
            <v>1136</v>
          </cell>
          <cell r="G338">
            <v>27910</v>
          </cell>
          <cell r="H338">
            <v>885</v>
          </cell>
        </row>
        <row r="339">
          <cell r="C339" t="str">
            <v>07.4000</v>
          </cell>
          <cell r="D339" t="str">
            <v>Heä thoáng maïch baûo veä:(thôøi gian, trung gian, caét tröïc tieáp, maïch ñaàu ra cho 1 caáp baûo veä); ño löôøng; ghi chuïp; tín hieäu</v>
          </cell>
        </row>
        <row r="340">
          <cell r="C340" t="str">
            <v>07.4001</v>
          </cell>
          <cell r="D340" t="str">
            <v>Heä thoáng maïch ño löôøng</v>
          </cell>
          <cell r="E340" t="str">
            <v>h.thg</v>
          </cell>
          <cell r="F340">
            <v>4576</v>
          </cell>
          <cell r="G340">
            <v>177447</v>
          </cell>
          <cell r="H340">
            <v>25902</v>
          </cell>
        </row>
        <row r="341">
          <cell r="C341" t="str">
            <v>07.4002</v>
          </cell>
          <cell r="D341" t="str">
            <v>Heä thoáng maïch ghi chuïp</v>
          </cell>
          <cell r="E341" t="str">
            <v>h.thg</v>
          </cell>
          <cell r="F341">
            <v>8580</v>
          </cell>
          <cell r="G341">
            <v>332713</v>
          </cell>
          <cell r="H341">
            <v>40472</v>
          </cell>
        </row>
        <row r="342">
          <cell r="C342" t="str">
            <v>07.4003</v>
          </cell>
          <cell r="D342" t="str">
            <v>Heä thoáng maïch baûo veä:(thôøi gian, trung gian, caét tröïc tieáp, maïch ñaàu ra cho 1 caáp baûo veä); ño löôøng; ghi chuïp; tín hieäu</v>
          </cell>
          <cell r="E342" t="str">
            <v>h.thg</v>
          </cell>
          <cell r="F342">
            <v>5720</v>
          </cell>
          <cell r="G342">
            <v>221809</v>
          </cell>
          <cell r="H342">
            <v>32378</v>
          </cell>
        </row>
        <row r="343">
          <cell r="C343" t="str">
            <v>07.4004</v>
          </cell>
          <cell r="D343" t="str">
            <v>Heä thoáng maïch tín hieäu</v>
          </cell>
          <cell r="E343" t="str">
            <v>h.thg</v>
          </cell>
          <cell r="F343">
            <v>1373</v>
          </cell>
          <cell r="G343">
            <v>35489</v>
          </cell>
          <cell r="H343">
            <v>7771</v>
          </cell>
        </row>
        <row r="344">
          <cell r="C344" t="str">
            <v>07.5000</v>
          </cell>
          <cell r="D344" t="str">
            <v>Heä thoáng maïch töï ñoäng: ñieàu chænh ñieän aùp döôùi taûi, ñoùng laëp laïi maùy caét</v>
          </cell>
        </row>
        <row r="345">
          <cell r="C345" t="str">
            <v>07.5001</v>
          </cell>
          <cell r="D345" t="str">
            <v>Heä thoáng maïch töï ñoäng ñieàu chænh ñieän aùp döôùi taûi</v>
          </cell>
          <cell r="E345" t="str">
            <v>H.thg</v>
          </cell>
          <cell r="F345">
            <v>5878</v>
          </cell>
          <cell r="G345">
            <v>260256</v>
          </cell>
          <cell r="H345">
            <v>43468</v>
          </cell>
        </row>
        <row r="346">
          <cell r="C346" t="str">
            <v>07.5002</v>
          </cell>
          <cell r="D346" t="str">
            <v>Heä thoáng maïch töï ñoäng ñoùng laëp laïi maùy caét</v>
          </cell>
          <cell r="E346" t="str">
            <v>H.thg</v>
          </cell>
          <cell r="F346">
            <v>2939</v>
          </cell>
          <cell r="G346">
            <v>130128</v>
          </cell>
          <cell r="H346">
            <v>21734</v>
          </cell>
        </row>
        <row r="347">
          <cell r="C347" t="str">
            <v>07.6000</v>
          </cell>
          <cell r="D347" t="str">
            <v>Thieát bò ño xa</v>
          </cell>
          <cell r="E347" t="str">
            <v>H.thg</v>
          </cell>
          <cell r="F347">
            <v>10013</v>
          </cell>
          <cell r="G347">
            <v>166357</v>
          </cell>
          <cell r="H347">
            <v>14006</v>
          </cell>
        </row>
        <row r="348">
          <cell r="C348" t="str">
            <v>07.7000</v>
          </cell>
          <cell r="D348" t="str">
            <v>Sô ñoà logic ñieàu khieån baûo veä vaø truyeàn caét</v>
          </cell>
          <cell r="E348" t="str">
            <v>H.thg</v>
          </cell>
          <cell r="F348">
            <v>9503</v>
          </cell>
          <cell r="G348">
            <v>184841</v>
          </cell>
          <cell r="H348">
            <v>71132</v>
          </cell>
        </row>
        <row r="349">
          <cell r="C349" t="str">
            <v>08.0000</v>
          </cell>
          <cell r="D349" t="str">
            <v>THÍ NGHIEÄM VAØ HIEÄU CHÆNH MAÃU HOÙA</v>
          </cell>
        </row>
        <row r="350">
          <cell r="C350" t="str">
            <v>08.1000</v>
          </cell>
          <cell r="D350" t="str">
            <v>Tính chaát hoùa hoïc maãu daàu caùch ñieän</v>
          </cell>
          <cell r="E350" t="str">
            <v>maãu</v>
          </cell>
          <cell r="F350">
            <v>81128</v>
          </cell>
          <cell r="G350">
            <v>184841</v>
          </cell>
          <cell r="H350">
            <v>26735</v>
          </cell>
        </row>
        <row r="351">
          <cell r="C351" t="str">
            <v>08.2000</v>
          </cell>
          <cell r="D351" t="str">
            <v>Ñieän aùp xuyeân thuûng, Tgd cuûa daàu caùch ñieän</v>
          </cell>
        </row>
        <row r="352">
          <cell r="C352" t="str">
            <v>08.2001</v>
          </cell>
          <cell r="D352" t="str">
            <v>Ñieän aùp xuyeân thuûng</v>
          </cell>
          <cell r="E352" t="str">
            <v>maãu</v>
          </cell>
          <cell r="F352">
            <v>6977</v>
          </cell>
          <cell r="G352">
            <v>24399</v>
          </cell>
          <cell r="H352">
            <v>8202</v>
          </cell>
        </row>
        <row r="353">
          <cell r="C353" t="str">
            <v>08.2002</v>
          </cell>
          <cell r="D353" t="str">
            <v>Tgd cuûa daàu caùch ñieän</v>
          </cell>
          <cell r="E353" t="str">
            <v>maåu</v>
          </cell>
          <cell r="F353">
            <v>7659</v>
          </cell>
          <cell r="G353">
            <v>44362</v>
          </cell>
          <cell r="H353">
            <v>10974</v>
          </cell>
        </row>
        <row r="354">
          <cell r="C354" t="str">
            <v>08.3000</v>
          </cell>
          <cell r="D354" t="str">
            <v>Ñoä oån ñònh oâxy hoùa daàu caùch ñieän</v>
          </cell>
          <cell r="E354" t="str">
            <v>maãu</v>
          </cell>
          <cell r="F354">
            <v>97925</v>
          </cell>
          <cell r="G354">
            <v>382620</v>
          </cell>
          <cell r="H354">
            <v>162517</v>
          </cell>
        </row>
        <row r="355">
          <cell r="C355" t="str">
            <v>08.4000</v>
          </cell>
          <cell r="D355" t="str">
            <v>Haøm vi löôïng aåm cuûa daàu caùch ñieän</v>
          </cell>
          <cell r="E355" t="str">
            <v>maãu</v>
          </cell>
          <cell r="F355">
            <v>58046</v>
          </cell>
          <cell r="G355">
            <v>171902</v>
          </cell>
          <cell r="H355">
            <v>51096</v>
          </cell>
        </row>
        <row r="356">
          <cell r="C356" t="str">
            <v>08.5000</v>
          </cell>
          <cell r="D356" t="str">
            <v>Phaân tích haøm löôïng khí hoøa tan trong daàu caùch ñieän</v>
          </cell>
          <cell r="E356" t="str">
            <v>maãu</v>
          </cell>
          <cell r="F356">
            <v>153981</v>
          </cell>
          <cell r="G356">
            <v>221809</v>
          </cell>
          <cell r="H356">
            <v>324286</v>
          </cell>
        </row>
        <row r="357">
          <cell r="C357" t="str">
            <v>08.6000</v>
          </cell>
          <cell r="D357" t="str">
            <v>Phaân tích ñoä aåm trong khí SF6</v>
          </cell>
          <cell r="E357" t="str">
            <v>maãu</v>
          </cell>
          <cell r="F357">
            <v>50916</v>
          </cell>
          <cell r="G357">
            <v>184841</v>
          </cell>
          <cell r="H357">
            <v>200451</v>
          </cell>
        </row>
        <row r="358">
          <cell r="C358" t="str">
            <v>08.7000</v>
          </cell>
          <cell r="D358" t="str">
            <v>Thí nghieäm hieäu chænh maãu axít aéc qui</v>
          </cell>
          <cell r="E358" t="str">
            <v>maãu</v>
          </cell>
          <cell r="F358">
            <v>280775</v>
          </cell>
          <cell r="G358">
            <v>73936</v>
          </cell>
          <cell r="H358">
            <v>253993</v>
          </cell>
        </row>
        <row r="359">
          <cell r="C359" t="str">
            <v>08.8000</v>
          </cell>
          <cell r="D359" t="str">
            <v>Maãu nöôùc caát: dung dòch ñieän giaûi</v>
          </cell>
          <cell r="E359" t="str">
            <v>maãu</v>
          </cell>
          <cell r="F359">
            <v>92526</v>
          </cell>
          <cell r="G359">
            <v>73936</v>
          </cell>
          <cell r="H359">
            <v>112817</v>
          </cell>
        </row>
        <row r="360">
          <cell r="C360">
            <v>1</v>
          </cell>
          <cell r="D360" t="str">
            <v>Ngaên maùy caét phaân ñoaïn 110kV</v>
          </cell>
          <cell r="E360" t="str">
            <v xml:space="preserve">Ngaên </v>
          </cell>
          <cell r="F360">
            <v>68491</v>
          </cell>
          <cell r="G360">
            <v>2121478</v>
          </cell>
          <cell r="H360">
            <v>1557250</v>
          </cell>
        </row>
        <row r="361">
          <cell r="C361">
            <v>2</v>
          </cell>
          <cell r="D361" t="str">
            <v>Ngaên maùy caét phaân ñoaïn 220kV</v>
          </cell>
          <cell r="E361" t="str">
            <v xml:space="preserve">Ngaên </v>
          </cell>
          <cell r="F361">
            <v>82609</v>
          </cell>
          <cell r="G361">
            <v>2304840</v>
          </cell>
          <cell r="H361">
            <v>2009311</v>
          </cell>
        </row>
        <row r="362">
          <cell r="C362">
            <v>3</v>
          </cell>
          <cell r="D362" t="str">
            <v>Ngaên loä ra 220kV</v>
          </cell>
          <cell r="E362" t="str">
            <v xml:space="preserve">Ngaên </v>
          </cell>
          <cell r="F362">
            <v>107532</v>
          </cell>
          <cell r="G362">
            <v>3953231</v>
          </cell>
          <cell r="H362">
            <v>2470201</v>
          </cell>
        </row>
        <row r="363">
          <cell r="C363">
            <v>4</v>
          </cell>
          <cell r="D363" t="str">
            <v>Ngaên loä ra 110kV</v>
          </cell>
          <cell r="E363" t="str">
            <v xml:space="preserve">Ngaên </v>
          </cell>
          <cell r="F363">
            <v>105798</v>
          </cell>
          <cell r="G363">
            <v>3899997</v>
          </cell>
          <cell r="H363">
            <v>2461508</v>
          </cell>
        </row>
        <row r="364">
          <cell r="C364">
            <v>5</v>
          </cell>
          <cell r="D364" t="str">
            <v>Thanh caùi 220kV</v>
          </cell>
          <cell r="E364" t="str">
            <v>H.thoáng</v>
          </cell>
          <cell r="F364">
            <v>25168</v>
          </cell>
          <cell r="G364">
            <v>975959</v>
          </cell>
          <cell r="H364">
            <v>142462</v>
          </cell>
        </row>
        <row r="365">
          <cell r="C365">
            <v>6</v>
          </cell>
          <cell r="D365" t="str">
            <v>Thanh caùi 110kV</v>
          </cell>
          <cell r="E365" t="str">
            <v>H.thoáng</v>
          </cell>
          <cell r="F365">
            <v>18280</v>
          </cell>
          <cell r="G365">
            <v>660433</v>
          </cell>
          <cell r="H365">
            <v>86837</v>
          </cell>
        </row>
        <row r="366">
          <cell r="C366">
            <v>7</v>
          </cell>
          <cell r="D366" t="str">
            <v>Ngaên maùy bieán theá 220kV</v>
          </cell>
          <cell r="E366" t="str">
            <v xml:space="preserve">Ngaên </v>
          </cell>
          <cell r="F366">
            <v>315494</v>
          </cell>
          <cell r="G366">
            <v>8023417</v>
          </cell>
          <cell r="H366">
            <v>3375179</v>
          </cell>
        </row>
        <row r="367">
          <cell r="C367">
            <v>8</v>
          </cell>
          <cell r="D367" t="str">
            <v>Ngaên maùy bieán theá 110kV</v>
          </cell>
          <cell r="E367" t="str">
            <v xml:space="preserve">Ngaên </v>
          </cell>
          <cell r="F367">
            <v>253387</v>
          </cell>
          <cell r="G367">
            <v>6065557</v>
          </cell>
          <cell r="H367">
            <v>2396361</v>
          </cell>
        </row>
        <row r="368">
          <cell r="C368">
            <v>9</v>
          </cell>
          <cell r="D368" t="str">
            <v>Loä ra 22kV</v>
          </cell>
          <cell r="E368" t="str">
            <v xml:space="preserve">Ngaên </v>
          </cell>
          <cell r="F368">
            <v>57619</v>
          </cell>
          <cell r="G368">
            <v>1975508</v>
          </cell>
          <cell r="H368">
            <v>20988</v>
          </cell>
        </row>
        <row r="369">
          <cell r="C369">
            <v>10</v>
          </cell>
          <cell r="D369" t="str">
            <v>Tuû bieán ñieän theá 24(15)kV</v>
          </cell>
          <cell r="E369" t="str">
            <v>Tuû</v>
          </cell>
          <cell r="F369">
            <v>30434</v>
          </cell>
          <cell r="G369">
            <v>858584</v>
          </cell>
          <cell r="H369">
            <v>1120093</v>
          </cell>
        </row>
        <row r="370">
          <cell r="C370">
            <v>11</v>
          </cell>
          <cell r="D370" t="str">
            <v>Heä thoáng töï duøng AC</v>
          </cell>
          <cell r="E370" t="str">
            <v>H. thoáng</v>
          </cell>
          <cell r="F370">
            <v>66977</v>
          </cell>
          <cell r="G370">
            <v>1237732</v>
          </cell>
          <cell r="H370">
            <v>982965</v>
          </cell>
        </row>
        <row r="371">
          <cell r="C371">
            <v>12</v>
          </cell>
          <cell r="D371" t="str">
            <v>Heä thoáng töï duøng DC</v>
          </cell>
          <cell r="E371" t="str">
            <v>H. thoáng</v>
          </cell>
          <cell r="F371">
            <v>36302</v>
          </cell>
          <cell r="G371">
            <v>742087</v>
          </cell>
          <cell r="H371">
            <v>423413</v>
          </cell>
        </row>
      </sheetData>
      <sheetData sheetId="7"/>
      <sheetData sheetId="8"/>
      <sheetData sheetId="9"/>
      <sheetData sheetId="10" refreshError="1">
        <row r="2">
          <cell r="B2" t="str">
            <v>MT250</v>
          </cell>
          <cell r="C2" t="str">
            <v xml:space="preserve">     maùy troän 250L</v>
          </cell>
          <cell r="D2" t="str">
            <v xml:space="preserve">ca </v>
          </cell>
          <cell r="E2">
            <v>96197</v>
          </cell>
        </row>
        <row r="3">
          <cell r="B3" t="str">
            <v>MÑB-1KW</v>
          </cell>
          <cell r="C3" t="str">
            <v xml:space="preserve">     maùy ñaàm baøn 1kw</v>
          </cell>
          <cell r="D3" t="str">
            <v xml:space="preserve">ca </v>
          </cell>
          <cell r="E3">
            <v>35062</v>
          </cell>
        </row>
        <row r="4">
          <cell r="B4" t="str">
            <v>MÑD-1,5KW</v>
          </cell>
          <cell r="C4" t="str">
            <v xml:space="preserve">     maùy ñaàm duøi 1,5kw</v>
          </cell>
          <cell r="D4" t="str">
            <v xml:space="preserve">ca </v>
          </cell>
          <cell r="E4">
            <v>40025</v>
          </cell>
        </row>
        <row r="5">
          <cell r="B5" t="str">
            <v>MCAU-5T</v>
          </cell>
          <cell r="C5" t="str">
            <v xml:space="preserve">     maùy caåu 5 taán</v>
          </cell>
          <cell r="D5" t="str">
            <v xml:space="preserve">ca </v>
          </cell>
          <cell r="E5">
            <v>298161</v>
          </cell>
        </row>
        <row r="6">
          <cell r="B6" t="str">
            <v>UCT</v>
          </cell>
          <cell r="C6" t="str">
            <v xml:space="preserve">     maùy uoán caét theùp</v>
          </cell>
          <cell r="D6" t="str">
            <v xml:space="preserve">ca </v>
          </cell>
          <cell r="E6">
            <v>42295</v>
          </cell>
        </row>
        <row r="7">
          <cell r="B7" t="str">
            <v>HAN23K</v>
          </cell>
          <cell r="C7" t="str">
            <v xml:space="preserve">     maùy haøn 23KW</v>
          </cell>
          <cell r="D7" t="str">
            <v xml:space="preserve">ca </v>
          </cell>
          <cell r="E7">
            <v>155202</v>
          </cell>
        </row>
        <row r="8">
          <cell r="B8" t="str">
            <v>PUMP</v>
          </cell>
          <cell r="C8" t="str">
            <v>Maùy bôm nöôùc</v>
          </cell>
          <cell r="D8" t="str">
            <v xml:space="preserve">ca </v>
          </cell>
          <cell r="E8">
            <v>51339</v>
          </cell>
        </row>
      </sheetData>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refreshError="1"/>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ng"/>
      <sheetName val="T-Tramcat"/>
      <sheetName val="TramCat"/>
      <sheetName val="T.Tinh"/>
      <sheetName val="CT_TBA"/>
      <sheetName val="T-35KV"/>
      <sheetName val="35KV"/>
      <sheetName val="KhoBai"/>
      <sheetName val="ChuyenQuan"/>
      <sheetName val="T-TBA"/>
      <sheetName val="TBA"/>
      <sheetName val="CTVanChuyen"/>
      <sheetName val="VLC_Tramcat"/>
      <sheetName val="VLC_35KV"/>
      <sheetName val="VLC_TBA"/>
      <sheetName val="XL4Popp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TTBA"/>
      <sheetName val="TBA"/>
      <sheetName val="XL4Poppy"/>
    </sheetNames>
    <sheetDataSet>
      <sheetData sheetId="0"/>
      <sheetData sheetId="1"/>
      <sheetData sheetId="2"/>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MCT"/>
      <sheetName val="   PTVT cong trinh     "/>
      <sheetName val="MTP"/>
      <sheetName val="MTP1"/>
      <sheetName val="kinh phí XD"/>
      <sheetName val="CaMay"/>
      <sheetName val="DGiaT"/>
      <sheetName val="DGiaTN"/>
      <sheetName val="TT"/>
      <sheetName val="phuluc1"/>
      <sheetName val="TONG HOP VL-NC"/>
      <sheetName val="TONG_HOP_VL-NC"/>
      <sheetName val="TONG_HOP_VL-NC1"/>
      <sheetName val="Tke"/>
      <sheetName val="GTTB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1L-l=21m"/>
      <sheetName val="Sheet1"/>
      <sheetName val="p1R-l=21.2m"/>
      <sheetName val="p2R-l=17.9m"/>
      <sheetName val="p2L-l=17.8m"/>
      <sheetName val="p7R-l=10.9m"/>
      <sheetName val="p7L-l=11m"/>
      <sheetName val="XL4Poppy"/>
      <sheetName val="p1L_l_21m"/>
    </sheetNames>
    <sheetDataSet>
      <sheetData sheetId="0" refreshError="1">
        <row r="1">
          <cell r="A1">
            <v>21</v>
          </cell>
        </row>
      </sheetData>
      <sheetData sheetId="1" refreshError="1"/>
      <sheetData sheetId="2" refreshError="1"/>
      <sheetData sheetId="3" refreshError="1"/>
      <sheetData sheetId="4" refreshError="1"/>
      <sheetData sheetId="5" refreshError="1"/>
      <sheetData sheetId="6" refreshError="1"/>
      <sheetData sheetId="7" refreshError="1"/>
      <sheetData sheetId="8"/>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tt-dn"/>
      <sheetName val="DanhMuc"/>
      <sheetName val="soketoan"/>
      <sheetName val="inphieu"/>
      <sheetName val="cn+vt"/>
      <sheetName val="bctaichinh"/>
      <sheetName val="dmtk"/>
      <sheetName val="dmvt"/>
      <sheetName val="dmcn"/>
      <sheetName val="huongdan"/>
      <sheetName val="bct"/>
      <sheetName val="capnhat"/>
      <sheetName val="muavao"/>
      <sheetName val="muavao2"/>
      <sheetName val="banra"/>
      <sheetName val="nkc"/>
      <sheetName val="nkc (in)"/>
      <sheetName val="nksc"/>
      <sheetName val="nksc (in)"/>
      <sheetName val="phieuchi"/>
      <sheetName val="sodkctgs"/>
      <sheetName val="ctgs-tuan"/>
      <sheetName val="ctgs-tuan2"/>
      <sheetName val="sochitiet"/>
      <sheetName val="sotonghop"/>
      <sheetName val="soquy"/>
      <sheetName val="112"/>
      <sheetName val="133CT"/>
      <sheetName val="152ct"/>
      <sheetName val="ctttoan"/>
      <sheetName val="3331"/>
      <sheetName val="sobanhang"/>
      <sheetName val="621"/>
      <sheetName val="622"/>
      <sheetName val="627"/>
      <sheetName val="632"/>
      <sheetName val="635"/>
      <sheetName val="641"/>
      <sheetName val="642"/>
      <sheetName val="cdps"/>
      <sheetName val="cdkt"/>
      <sheetName val="kqkd"/>
      <sheetName val="tkhai"/>
      <sheetName val="hd"/>
      <sheetName val="hd_sd"/>
      <sheetName val="hd_dm"/>
      <sheetName val="hd_capnhat"/>
      <sheetName val="cn_tonghop"/>
      <sheetName val="XXXXXXXX"/>
      <sheetName val="XL4Popp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row r="6">
          <cell r="A6">
            <v>1111</v>
          </cell>
          <cell r="C6" t="str">
            <v>Tieàn maët</v>
          </cell>
          <cell r="D6">
            <v>18869545</v>
          </cell>
          <cell r="E6">
            <v>0</v>
          </cell>
          <cell r="F6">
            <v>86799130</v>
          </cell>
          <cell r="G6">
            <v>88883817</v>
          </cell>
          <cell r="H6">
            <v>16784858</v>
          </cell>
          <cell r="I6">
            <v>0</v>
          </cell>
        </row>
        <row r="7">
          <cell r="A7">
            <v>112</v>
          </cell>
          <cell r="C7" t="str">
            <v>Tieàn gôûi NH = VNÑ</v>
          </cell>
          <cell r="D7">
            <v>0</v>
          </cell>
          <cell r="E7">
            <v>0</v>
          </cell>
          <cell r="F7">
            <v>0</v>
          </cell>
          <cell r="G7">
            <v>0</v>
          </cell>
          <cell r="H7">
            <v>0</v>
          </cell>
          <cell r="I7">
            <v>0</v>
          </cell>
        </row>
        <row r="8">
          <cell r="A8">
            <v>131</v>
          </cell>
          <cell r="C8" t="str">
            <v>Phaûi thu cuûa khaùch haøng</v>
          </cell>
          <cell r="D8">
            <v>0</v>
          </cell>
          <cell r="E8">
            <v>0</v>
          </cell>
          <cell r="F8">
            <v>0</v>
          </cell>
          <cell r="G8">
            <v>0</v>
          </cell>
          <cell r="H8">
            <v>0</v>
          </cell>
          <cell r="I8">
            <v>0</v>
          </cell>
        </row>
        <row r="9">
          <cell r="A9">
            <v>133</v>
          </cell>
          <cell r="C9" t="str">
            <v>Thueá GTGT ñöôïc KT</v>
          </cell>
          <cell r="D9">
            <v>11168653</v>
          </cell>
          <cell r="E9">
            <v>0</v>
          </cell>
          <cell r="F9">
            <v>3833729</v>
          </cell>
          <cell r="G9">
            <v>7890830</v>
          </cell>
          <cell r="H9">
            <v>7111552</v>
          </cell>
          <cell r="I9">
            <v>0</v>
          </cell>
        </row>
        <row r="10">
          <cell r="A10">
            <v>141</v>
          </cell>
          <cell r="C10" t="str">
            <v>Taïm öùng</v>
          </cell>
          <cell r="D10">
            <v>0</v>
          </cell>
          <cell r="E10">
            <v>0</v>
          </cell>
          <cell r="F10">
            <v>0</v>
          </cell>
          <cell r="G10">
            <v>0</v>
          </cell>
          <cell r="H10">
            <v>0</v>
          </cell>
          <cell r="I10">
            <v>0</v>
          </cell>
        </row>
        <row r="11">
          <cell r="A11">
            <v>142</v>
          </cell>
          <cell r="C11" t="str">
            <v>Chi phí chôø phaân boå</v>
          </cell>
          <cell r="D11">
            <v>29576400</v>
          </cell>
          <cell r="E11">
            <v>0</v>
          </cell>
          <cell r="F11">
            <v>0</v>
          </cell>
          <cell r="G11">
            <v>0</v>
          </cell>
          <cell r="H11">
            <v>29576400</v>
          </cell>
          <cell r="I11">
            <v>0</v>
          </cell>
        </row>
        <row r="12">
          <cell r="A12">
            <v>152</v>
          </cell>
          <cell r="C12" t="str">
            <v>Nguyeân lieäu, vaät lieäu</v>
          </cell>
          <cell r="D12">
            <v>1608844695.7397432</v>
          </cell>
          <cell r="E12">
            <v>0</v>
          </cell>
          <cell r="F12">
            <v>52230706</v>
          </cell>
          <cell r="G12">
            <v>62853962</v>
          </cell>
          <cell r="H12">
            <v>1598221439.7397432</v>
          </cell>
          <cell r="I12">
            <v>0</v>
          </cell>
        </row>
        <row r="13">
          <cell r="A13">
            <v>153</v>
          </cell>
          <cell r="C13" t="str">
            <v>Coâng cuï, lao ñoäng</v>
          </cell>
          <cell r="D13">
            <v>7450200</v>
          </cell>
          <cell r="E13">
            <v>0</v>
          </cell>
          <cell r="F13">
            <v>0</v>
          </cell>
          <cell r="G13">
            <v>0</v>
          </cell>
          <cell r="H13">
            <v>7450200</v>
          </cell>
          <cell r="I13">
            <v>0</v>
          </cell>
        </row>
        <row r="14">
          <cell r="A14">
            <v>154</v>
          </cell>
          <cell r="C14" t="str">
            <v>Chi phí SP dôû dang</v>
          </cell>
          <cell r="D14">
            <v>0</v>
          </cell>
          <cell r="E14">
            <v>0</v>
          </cell>
          <cell r="F14">
            <v>78374902</v>
          </cell>
          <cell r="G14">
            <v>78374902</v>
          </cell>
          <cell r="H14">
            <v>0</v>
          </cell>
          <cell r="I14">
            <v>0</v>
          </cell>
        </row>
        <row r="15">
          <cell r="A15">
            <v>155</v>
          </cell>
          <cell r="C15" t="str">
            <v>Thaønh phaåm</v>
          </cell>
          <cell r="D15">
            <v>207011911.66703612</v>
          </cell>
          <cell r="E15">
            <v>0</v>
          </cell>
          <cell r="F15">
            <v>78374902</v>
          </cell>
          <cell r="G15">
            <v>77010000</v>
          </cell>
          <cell r="H15">
            <v>208376813.66703612</v>
          </cell>
          <cell r="I15">
            <v>0</v>
          </cell>
        </row>
        <row r="16">
          <cell r="A16">
            <v>211</v>
          </cell>
          <cell r="C16" t="str">
            <v>Taøi saûn coá ñònh</v>
          </cell>
          <cell r="D16">
            <v>784317813</v>
          </cell>
          <cell r="E16">
            <v>0</v>
          </cell>
          <cell r="F16">
            <v>0</v>
          </cell>
          <cell r="G16">
            <v>0</v>
          </cell>
          <cell r="H16">
            <v>784317813</v>
          </cell>
          <cell r="I16">
            <v>0</v>
          </cell>
        </row>
        <row r="17">
          <cell r="A17">
            <v>214</v>
          </cell>
          <cell r="C17" t="str">
            <v>Khaáu hao TSCÑ</v>
          </cell>
          <cell r="D17">
            <v>0</v>
          </cell>
          <cell r="E17">
            <v>65240700</v>
          </cell>
          <cell r="F17">
            <v>0</v>
          </cell>
          <cell r="G17">
            <v>0</v>
          </cell>
          <cell r="H17">
            <v>0</v>
          </cell>
          <cell r="I17">
            <v>65240700</v>
          </cell>
        </row>
        <row r="18">
          <cell r="A18">
            <v>311</v>
          </cell>
          <cell r="C18" t="str">
            <v>Vay ngaén haïn</v>
          </cell>
          <cell r="D18">
            <v>0</v>
          </cell>
          <cell r="E18">
            <v>1050000000</v>
          </cell>
          <cell r="F18">
            <v>0</v>
          </cell>
          <cell r="G18">
            <v>0</v>
          </cell>
          <cell r="H18">
            <v>0</v>
          </cell>
          <cell r="I18">
            <v>1050000000</v>
          </cell>
        </row>
        <row r="19">
          <cell r="A19">
            <v>331</v>
          </cell>
          <cell r="C19" t="str">
            <v>Phaûi traû ngöôøi baùn</v>
          </cell>
          <cell r="D19">
            <v>0</v>
          </cell>
          <cell r="E19">
            <v>649366744</v>
          </cell>
          <cell r="F19">
            <v>0</v>
          </cell>
          <cell r="G19">
            <v>0</v>
          </cell>
          <cell r="H19">
            <v>0</v>
          </cell>
          <cell r="I19">
            <v>649366744</v>
          </cell>
        </row>
        <row r="20">
          <cell r="A20">
            <v>3331</v>
          </cell>
          <cell r="C20" t="str">
            <v>Thueá GTGT phaûi noäp</v>
          </cell>
          <cell r="D20">
            <v>0</v>
          </cell>
          <cell r="E20">
            <v>0</v>
          </cell>
          <cell r="F20">
            <v>7890830</v>
          </cell>
          <cell r="G20">
            <v>7890830</v>
          </cell>
          <cell r="H20">
            <v>0</v>
          </cell>
          <cell r="I20">
            <v>0</v>
          </cell>
        </row>
        <row r="21">
          <cell r="A21">
            <v>3334</v>
          </cell>
          <cell r="C21" t="str">
            <v>Thueá Thu Nhaäp DN</v>
          </cell>
          <cell r="D21">
            <v>17966800</v>
          </cell>
          <cell r="E21">
            <v>0</v>
          </cell>
          <cell r="F21">
            <v>15493738</v>
          </cell>
          <cell r="G21">
            <v>23953600</v>
          </cell>
          <cell r="H21">
            <v>9506938</v>
          </cell>
          <cell r="I21">
            <v>0</v>
          </cell>
        </row>
        <row r="22">
          <cell r="A22">
            <v>3338</v>
          </cell>
          <cell r="C22" t="str">
            <v>Thueá Moân Baøi</v>
          </cell>
          <cell r="D22">
            <v>0</v>
          </cell>
          <cell r="E22">
            <v>0</v>
          </cell>
          <cell r="F22">
            <v>0</v>
          </cell>
          <cell r="G22">
            <v>0</v>
          </cell>
          <cell r="H22">
            <v>0</v>
          </cell>
          <cell r="I22">
            <v>0</v>
          </cell>
        </row>
        <row r="23">
          <cell r="A23">
            <v>334</v>
          </cell>
          <cell r="C23" t="str">
            <v>Phaûi traû löông CNV</v>
          </cell>
          <cell r="D23">
            <v>0</v>
          </cell>
          <cell r="E23">
            <v>0</v>
          </cell>
          <cell r="F23">
            <v>9000000</v>
          </cell>
          <cell r="G23">
            <v>9000000</v>
          </cell>
          <cell r="H23">
            <v>0</v>
          </cell>
          <cell r="I23">
            <v>0</v>
          </cell>
        </row>
        <row r="24">
          <cell r="A24">
            <v>3388</v>
          </cell>
          <cell r="C24" t="str">
            <v>Phaûi traû khaùc</v>
          </cell>
          <cell r="D24">
            <v>0</v>
          </cell>
          <cell r="E24">
            <v>0</v>
          </cell>
          <cell r="F24">
            <v>0</v>
          </cell>
          <cell r="G24">
            <v>0</v>
          </cell>
          <cell r="H24">
            <v>0</v>
          </cell>
          <cell r="I24">
            <v>0</v>
          </cell>
        </row>
        <row r="25">
          <cell r="A25">
            <v>411</v>
          </cell>
          <cell r="C25" t="str">
            <v xml:space="preserve">Nguoàn voán kinh doanh </v>
          </cell>
          <cell r="D25">
            <v>0</v>
          </cell>
          <cell r="E25">
            <v>800000000</v>
          </cell>
          <cell r="F25">
            <v>0</v>
          </cell>
          <cell r="G25">
            <v>0</v>
          </cell>
          <cell r="H25">
            <v>0</v>
          </cell>
          <cell r="I25">
            <v>800000000</v>
          </cell>
        </row>
        <row r="26">
          <cell r="A26">
            <v>4211</v>
          </cell>
          <cell r="C26" t="str">
            <v>LN chöa phaân phoái naêm tröôùc</v>
          </cell>
          <cell r="D26">
            <v>0</v>
          </cell>
          <cell r="E26">
            <v>59590010</v>
          </cell>
          <cell r="F26">
            <v>0</v>
          </cell>
          <cell r="G26">
            <v>0</v>
          </cell>
          <cell r="H26">
            <v>0</v>
          </cell>
          <cell r="I26">
            <v>59590010</v>
          </cell>
        </row>
        <row r="27">
          <cell r="A27">
            <v>4212</v>
          </cell>
          <cell r="C27" t="str">
            <v>LN chöa phaân phoái naêm nay</v>
          </cell>
          <cell r="D27">
            <v>0</v>
          </cell>
          <cell r="E27">
            <v>61008564.40677917</v>
          </cell>
          <cell r="F27">
            <v>23860004</v>
          </cell>
          <cell r="G27">
            <v>0</v>
          </cell>
          <cell r="H27">
            <v>0</v>
          </cell>
          <cell r="I27">
            <v>37148560.40677917</v>
          </cell>
        </row>
        <row r="28">
          <cell r="A28">
            <v>511</v>
          </cell>
          <cell r="C28" t="str">
            <v>Doanh thu baùn haøng</v>
          </cell>
          <cell r="D28">
            <v>0</v>
          </cell>
          <cell r="E28">
            <v>0</v>
          </cell>
          <cell r="F28">
            <v>78908300</v>
          </cell>
          <cell r="G28">
            <v>78908300</v>
          </cell>
          <cell r="H28">
            <v>0</v>
          </cell>
          <cell r="I28">
            <v>0</v>
          </cell>
        </row>
        <row r="29">
          <cell r="A29">
            <v>515</v>
          </cell>
          <cell r="C29" t="str">
            <v>Thu nhaäp hoaït ñoäng TC</v>
          </cell>
          <cell r="D29">
            <v>0</v>
          </cell>
          <cell r="E29">
            <v>0</v>
          </cell>
          <cell r="F29">
            <v>0</v>
          </cell>
          <cell r="G29">
            <v>0</v>
          </cell>
          <cell r="H29">
            <v>0</v>
          </cell>
          <cell r="I29">
            <v>0</v>
          </cell>
        </row>
        <row r="30">
          <cell r="A30">
            <v>621</v>
          </cell>
          <cell r="C30" t="str">
            <v>Chi phí NVL tröïc tieáp</v>
          </cell>
          <cell r="D30">
            <v>0</v>
          </cell>
          <cell r="E30">
            <v>0</v>
          </cell>
          <cell r="F30">
            <v>62853962</v>
          </cell>
          <cell r="G30">
            <v>62853962</v>
          </cell>
          <cell r="H30">
            <v>0</v>
          </cell>
          <cell r="I30">
            <v>0</v>
          </cell>
        </row>
        <row r="31">
          <cell r="A31">
            <v>622</v>
          </cell>
          <cell r="C31" t="str">
            <v>Chi phí nhaân coâng tröïc tieáp</v>
          </cell>
          <cell r="D31">
            <v>0</v>
          </cell>
          <cell r="E31">
            <v>0</v>
          </cell>
          <cell r="F31">
            <v>7000000</v>
          </cell>
          <cell r="G31">
            <v>7000000</v>
          </cell>
          <cell r="H31">
            <v>0</v>
          </cell>
          <cell r="I31">
            <v>0</v>
          </cell>
        </row>
        <row r="32">
          <cell r="A32">
            <v>627</v>
          </cell>
          <cell r="C32" t="str">
            <v>Chi phí saûn xuaát chung</v>
          </cell>
          <cell r="D32">
            <v>0</v>
          </cell>
          <cell r="E32">
            <v>0</v>
          </cell>
          <cell r="F32">
            <v>8520940</v>
          </cell>
          <cell r="G32">
            <v>8520940</v>
          </cell>
          <cell r="H32">
            <v>0</v>
          </cell>
          <cell r="I32">
            <v>0</v>
          </cell>
        </row>
        <row r="33">
          <cell r="A33">
            <v>632</v>
          </cell>
          <cell r="C33" t="str">
            <v>Giaù voán baùn haøng</v>
          </cell>
          <cell r="D33">
            <v>0</v>
          </cell>
          <cell r="E33">
            <v>0</v>
          </cell>
          <cell r="F33">
            <v>77010000</v>
          </cell>
          <cell r="G33">
            <v>77010000</v>
          </cell>
          <cell r="H33">
            <v>0</v>
          </cell>
          <cell r="I33">
            <v>0</v>
          </cell>
        </row>
        <row r="34">
          <cell r="A34">
            <v>635</v>
          </cell>
          <cell r="C34" t="str">
            <v>Chi phí taøi chính</v>
          </cell>
          <cell r="D34">
            <v>0</v>
          </cell>
          <cell r="E34">
            <v>0</v>
          </cell>
          <cell r="F34">
            <v>0</v>
          </cell>
          <cell r="G34">
            <v>0</v>
          </cell>
          <cell r="H34">
            <v>0</v>
          </cell>
          <cell r="I34">
            <v>0</v>
          </cell>
        </row>
        <row r="35">
          <cell r="A35">
            <v>641</v>
          </cell>
          <cell r="C35" t="str">
            <v>Chi phí baùn haøng</v>
          </cell>
          <cell r="D35">
            <v>0</v>
          </cell>
          <cell r="E35">
            <v>0</v>
          </cell>
          <cell r="F35">
            <v>0</v>
          </cell>
          <cell r="G35">
            <v>0</v>
          </cell>
          <cell r="H35">
            <v>0</v>
          </cell>
          <cell r="I35">
            <v>0</v>
          </cell>
        </row>
        <row r="36">
          <cell r="A36">
            <v>642</v>
          </cell>
          <cell r="C36" t="str">
            <v>Chi phí quaûn lyù DN</v>
          </cell>
          <cell r="D36">
            <v>0</v>
          </cell>
          <cell r="E36">
            <v>0</v>
          </cell>
          <cell r="F36">
            <v>11311642</v>
          </cell>
          <cell r="G36">
            <v>11311642</v>
          </cell>
          <cell r="H36">
            <v>0</v>
          </cell>
          <cell r="I36">
            <v>0</v>
          </cell>
        </row>
        <row r="37">
          <cell r="A37">
            <v>8211</v>
          </cell>
          <cell r="C37" t="str">
            <v>Chi phí thueá TNDN</v>
          </cell>
          <cell r="D37">
            <v>0</v>
          </cell>
          <cell r="E37">
            <v>0</v>
          </cell>
          <cell r="F37">
            <v>23953600</v>
          </cell>
          <cell r="G37">
            <v>23953600</v>
          </cell>
          <cell r="H37">
            <v>0</v>
          </cell>
          <cell r="I37">
            <v>0</v>
          </cell>
        </row>
        <row r="38">
          <cell r="A38">
            <v>911</v>
          </cell>
          <cell r="C38" t="str">
            <v>Xaùc ñònh KQKD</v>
          </cell>
          <cell r="D38">
            <v>0</v>
          </cell>
          <cell r="E38">
            <v>0</v>
          </cell>
          <cell r="F38">
            <v>102768304</v>
          </cell>
          <cell r="G38">
            <v>102768304</v>
          </cell>
          <cell r="H38">
            <v>0</v>
          </cell>
          <cell r="I38">
            <v>0</v>
          </cell>
        </row>
        <row r="39">
          <cell r="D39">
            <v>0</v>
          </cell>
          <cell r="E39">
            <v>0</v>
          </cell>
          <cell r="F39">
            <v>0</v>
          </cell>
          <cell r="G39">
            <v>0</v>
          </cell>
          <cell r="H39">
            <v>0</v>
          </cell>
          <cell r="I39">
            <v>0</v>
          </cell>
        </row>
        <row r="40">
          <cell r="D40">
            <v>0</v>
          </cell>
          <cell r="E40">
            <v>0</v>
          </cell>
          <cell r="F40">
            <v>0</v>
          </cell>
          <cell r="G40">
            <v>0</v>
          </cell>
          <cell r="H40">
            <v>0</v>
          </cell>
          <cell r="I40">
            <v>0</v>
          </cell>
        </row>
        <row r="41">
          <cell r="D41">
            <v>0</v>
          </cell>
          <cell r="E41">
            <v>0</v>
          </cell>
          <cell r="F41">
            <v>0</v>
          </cell>
          <cell r="G41">
            <v>0</v>
          </cell>
          <cell r="H41">
            <v>0</v>
          </cell>
          <cell r="I41">
            <v>0</v>
          </cell>
        </row>
        <row r="42">
          <cell r="D42">
            <v>0</v>
          </cell>
          <cell r="E42">
            <v>0</v>
          </cell>
          <cell r="F42">
            <v>0</v>
          </cell>
          <cell r="G42">
            <v>0</v>
          </cell>
          <cell r="H42">
            <v>0</v>
          </cell>
          <cell r="I42">
            <v>0</v>
          </cell>
        </row>
        <row r="43">
          <cell r="D43">
            <v>0</v>
          </cell>
          <cell r="E43">
            <v>0</v>
          </cell>
          <cell r="F43">
            <v>0</v>
          </cell>
          <cell r="G43">
            <v>0</v>
          </cell>
          <cell r="H43">
            <v>0</v>
          </cell>
          <cell r="I43">
            <v>0</v>
          </cell>
        </row>
        <row r="44">
          <cell r="D44">
            <v>0</v>
          </cell>
          <cell r="E44">
            <v>0</v>
          </cell>
          <cell r="F44">
            <v>0</v>
          </cell>
          <cell r="G44">
            <v>0</v>
          </cell>
          <cell r="H44">
            <v>0</v>
          </cell>
          <cell r="I44">
            <v>0</v>
          </cell>
        </row>
        <row r="45">
          <cell r="D45">
            <v>0</v>
          </cell>
          <cell r="E45">
            <v>0</v>
          </cell>
          <cell r="F45">
            <v>0</v>
          </cell>
          <cell r="G45">
            <v>0</v>
          </cell>
          <cell r="H45">
            <v>0</v>
          </cell>
          <cell r="I45">
            <v>0</v>
          </cell>
        </row>
        <row r="46">
          <cell r="D46">
            <v>0</v>
          </cell>
          <cell r="E46">
            <v>0</v>
          </cell>
          <cell r="F46">
            <v>0</v>
          </cell>
          <cell r="G46">
            <v>0</v>
          </cell>
          <cell r="H46">
            <v>0</v>
          </cell>
          <cell r="I46">
            <v>0</v>
          </cell>
        </row>
        <row r="47">
          <cell r="D47">
            <v>0</v>
          </cell>
          <cell r="E47">
            <v>0</v>
          </cell>
          <cell r="F47">
            <v>0</v>
          </cell>
          <cell r="G47">
            <v>0</v>
          </cell>
          <cell r="H47">
            <v>0</v>
          </cell>
          <cell r="I47">
            <v>0</v>
          </cell>
        </row>
        <row r="48">
          <cell r="D48">
            <v>0</v>
          </cell>
          <cell r="E48">
            <v>0</v>
          </cell>
          <cell r="F48">
            <v>0</v>
          </cell>
          <cell r="G48">
            <v>0</v>
          </cell>
          <cell r="H48">
            <v>0</v>
          </cell>
          <cell r="I48">
            <v>0</v>
          </cell>
        </row>
        <row r="49">
          <cell r="D49">
            <v>0</v>
          </cell>
          <cell r="E49">
            <v>0</v>
          </cell>
          <cell r="F49">
            <v>0</v>
          </cell>
          <cell r="G49">
            <v>0</v>
          </cell>
          <cell r="H49">
            <v>0</v>
          </cell>
          <cell r="I49">
            <v>0</v>
          </cell>
        </row>
        <row r="50">
          <cell r="D50">
            <v>0</v>
          </cell>
          <cell r="E50">
            <v>0</v>
          </cell>
          <cell r="F50">
            <v>0</v>
          </cell>
          <cell r="G50">
            <v>0</v>
          </cell>
          <cell r="H50">
            <v>0</v>
          </cell>
          <cell r="I50">
            <v>0</v>
          </cell>
        </row>
        <row r="51">
          <cell r="D51">
            <v>0</v>
          </cell>
          <cell r="E51">
            <v>0</v>
          </cell>
          <cell r="F51">
            <v>0</v>
          </cell>
          <cell r="G51">
            <v>0</v>
          </cell>
          <cell r="H51">
            <v>0</v>
          </cell>
          <cell r="I51">
            <v>0</v>
          </cell>
        </row>
        <row r="52">
          <cell r="D52">
            <v>0</v>
          </cell>
          <cell r="E52">
            <v>0</v>
          </cell>
          <cell r="F52">
            <v>0</v>
          </cell>
          <cell r="G52">
            <v>0</v>
          </cell>
          <cell r="H52">
            <v>0</v>
          </cell>
          <cell r="I52">
            <v>0</v>
          </cell>
        </row>
        <row r="53">
          <cell r="D53">
            <v>0</v>
          </cell>
          <cell r="E53">
            <v>0</v>
          </cell>
          <cell r="F53">
            <v>0</v>
          </cell>
          <cell r="G53">
            <v>0</v>
          </cell>
          <cell r="H53">
            <v>0</v>
          </cell>
          <cell r="I53">
            <v>0</v>
          </cell>
        </row>
        <row r="54">
          <cell r="D54">
            <v>0</v>
          </cell>
          <cell r="E54">
            <v>0</v>
          </cell>
          <cell r="F54">
            <v>0</v>
          </cell>
          <cell r="G54">
            <v>0</v>
          </cell>
          <cell r="H54">
            <v>0</v>
          </cell>
          <cell r="I54">
            <v>0</v>
          </cell>
        </row>
        <row r="55">
          <cell r="D55">
            <v>0</v>
          </cell>
          <cell r="E55">
            <v>0</v>
          </cell>
          <cell r="F55">
            <v>0</v>
          </cell>
          <cell r="G55">
            <v>0</v>
          </cell>
          <cell r="H55">
            <v>0</v>
          </cell>
          <cell r="I55">
            <v>0</v>
          </cell>
        </row>
        <row r="56">
          <cell r="D56">
            <v>0</v>
          </cell>
          <cell r="E56">
            <v>0</v>
          </cell>
          <cell r="F56">
            <v>0</v>
          </cell>
          <cell r="G56">
            <v>0</v>
          </cell>
          <cell r="H56">
            <v>0</v>
          </cell>
          <cell r="I56">
            <v>0</v>
          </cell>
        </row>
        <row r="57">
          <cell r="D57">
            <v>0</v>
          </cell>
          <cell r="E57">
            <v>0</v>
          </cell>
          <cell r="F57">
            <v>0</v>
          </cell>
          <cell r="G57">
            <v>0</v>
          </cell>
          <cell r="H57">
            <v>0</v>
          </cell>
          <cell r="I57">
            <v>0</v>
          </cell>
        </row>
        <row r="58">
          <cell r="D58">
            <v>0</v>
          </cell>
          <cell r="E58">
            <v>0</v>
          </cell>
          <cell r="F58">
            <v>0</v>
          </cell>
          <cell r="G58">
            <v>0</v>
          </cell>
          <cell r="H58">
            <v>0</v>
          </cell>
          <cell r="I58">
            <v>0</v>
          </cell>
        </row>
        <row r="59">
          <cell r="D59">
            <v>0</v>
          </cell>
          <cell r="E59">
            <v>0</v>
          </cell>
          <cell r="F59">
            <v>0</v>
          </cell>
          <cell r="G59">
            <v>0</v>
          </cell>
          <cell r="H59">
            <v>0</v>
          </cell>
          <cell r="I59">
            <v>0</v>
          </cell>
        </row>
        <row r="60">
          <cell r="D60">
            <v>0</v>
          </cell>
          <cell r="E60">
            <v>0</v>
          </cell>
          <cell r="F60">
            <v>0</v>
          </cell>
          <cell r="G60">
            <v>0</v>
          </cell>
          <cell r="H60">
            <v>0</v>
          </cell>
          <cell r="I60">
            <v>0</v>
          </cell>
        </row>
        <row r="61">
          <cell r="D61">
            <v>0</v>
          </cell>
          <cell r="E61">
            <v>0</v>
          </cell>
          <cell r="F61">
            <v>0</v>
          </cell>
          <cell r="G61">
            <v>0</v>
          </cell>
          <cell r="H61">
            <v>0</v>
          </cell>
          <cell r="I61">
            <v>0</v>
          </cell>
        </row>
        <row r="62">
          <cell r="D62">
            <v>0</v>
          </cell>
          <cell r="E62">
            <v>0</v>
          </cell>
          <cell r="F62">
            <v>0</v>
          </cell>
          <cell r="G62">
            <v>0</v>
          </cell>
          <cell r="H62">
            <v>0</v>
          </cell>
          <cell r="I62">
            <v>0</v>
          </cell>
        </row>
        <row r="63">
          <cell r="D63">
            <v>0</v>
          </cell>
          <cell r="E63">
            <v>0</v>
          </cell>
          <cell r="F63">
            <v>0</v>
          </cell>
          <cell r="G63">
            <v>0</v>
          </cell>
          <cell r="H63">
            <v>0</v>
          </cell>
          <cell r="I63">
            <v>0</v>
          </cell>
        </row>
        <row r="64">
          <cell r="D64">
            <v>0</v>
          </cell>
          <cell r="E64">
            <v>0</v>
          </cell>
          <cell r="F64">
            <v>0</v>
          </cell>
          <cell r="G64">
            <v>0</v>
          </cell>
          <cell r="H64">
            <v>0</v>
          </cell>
          <cell r="I64">
            <v>0</v>
          </cell>
        </row>
        <row r="65">
          <cell r="D65">
            <v>0</v>
          </cell>
          <cell r="E65">
            <v>0</v>
          </cell>
          <cell r="F65">
            <v>0</v>
          </cell>
          <cell r="G65">
            <v>0</v>
          </cell>
          <cell r="H65">
            <v>0</v>
          </cell>
          <cell r="I65">
            <v>0</v>
          </cell>
        </row>
        <row r="66">
          <cell r="D66">
            <v>0</v>
          </cell>
          <cell r="E66">
            <v>0</v>
          </cell>
          <cell r="F66">
            <v>0</v>
          </cell>
          <cell r="G66">
            <v>0</v>
          </cell>
          <cell r="H66">
            <v>0</v>
          </cell>
          <cell r="I66">
            <v>0</v>
          </cell>
        </row>
        <row r="67">
          <cell r="D67">
            <v>0</v>
          </cell>
          <cell r="E67">
            <v>0</v>
          </cell>
          <cell r="F67">
            <v>0</v>
          </cell>
          <cell r="G67">
            <v>0</v>
          </cell>
          <cell r="H67">
            <v>0</v>
          </cell>
          <cell r="I67">
            <v>0</v>
          </cell>
        </row>
        <row r="68">
          <cell r="D68">
            <v>0</v>
          </cell>
          <cell r="E68">
            <v>0</v>
          </cell>
          <cell r="F68">
            <v>0</v>
          </cell>
          <cell r="G68">
            <v>0</v>
          </cell>
          <cell r="H68">
            <v>0</v>
          </cell>
          <cell r="I68">
            <v>0</v>
          </cell>
        </row>
        <row r="69">
          <cell r="D69">
            <v>0</v>
          </cell>
          <cell r="E69">
            <v>0</v>
          </cell>
          <cell r="F69">
            <v>0</v>
          </cell>
          <cell r="G69">
            <v>0</v>
          </cell>
          <cell r="H69">
            <v>0</v>
          </cell>
          <cell r="I69">
            <v>0</v>
          </cell>
        </row>
        <row r="70">
          <cell r="D70">
            <v>0</v>
          </cell>
          <cell r="E70">
            <v>0</v>
          </cell>
          <cell r="F70">
            <v>0</v>
          </cell>
          <cell r="G70">
            <v>0</v>
          </cell>
          <cell r="H70">
            <v>0</v>
          </cell>
          <cell r="I70">
            <v>0</v>
          </cell>
        </row>
        <row r="71">
          <cell r="D71">
            <v>0</v>
          </cell>
          <cell r="E71">
            <v>0</v>
          </cell>
          <cell r="F71">
            <v>0</v>
          </cell>
          <cell r="G71">
            <v>0</v>
          </cell>
          <cell r="H71">
            <v>0</v>
          </cell>
          <cell r="I71">
            <v>0</v>
          </cell>
        </row>
        <row r="72">
          <cell r="D72">
            <v>0</v>
          </cell>
          <cell r="E72">
            <v>0</v>
          </cell>
          <cell r="F72">
            <v>0</v>
          </cell>
          <cell r="G72">
            <v>0</v>
          </cell>
          <cell r="H72">
            <v>0</v>
          </cell>
          <cell r="I72">
            <v>0</v>
          </cell>
        </row>
        <row r="73">
          <cell r="D73">
            <v>0</v>
          </cell>
          <cell r="E73">
            <v>0</v>
          </cell>
          <cell r="F73">
            <v>0</v>
          </cell>
          <cell r="G73">
            <v>0</v>
          </cell>
          <cell r="H73">
            <v>0</v>
          </cell>
          <cell r="I73">
            <v>0</v>
          </cell>
        </row>
        <row r="74">
          <cell r="D74">
            <v>0</v>
          </cell>
          <cell r="E74">
            <v>0</v>
          </cell>
          <cell r="F74">
            <v>0</v>
          </cell>
          <cell r="G74">
            <v>0</v>
          </cell>
          <cell r="H74">
            <v>0</v>
          </cell>
          <cell r="I74">
            <v>0</v>
          </cell>
        </row>
        <row r="75">
          <cell r="D75">
            <v>0</v>
          </cell>
          <cell r="E75">
            <v>0</v>
          </cell>
          <cell r="F75">
            <v>0</v>
          </cell>
          <cell r="G75">
            <v>0</v>
          </cell>
          <cell r="H75">
            <v>0</v>
          </cell>
          <cell r="I75">
            <v>0</v>
          </cell>
        </row>
        <row r="76">
          <cell r="D76">
            <v>0</v>
          </cell>
          <cell r="E76">
            <v>0</v>
          </cell>
          <cell r="F76">
            <v>0</v>
          </cell>
          <cell r="G76">
            <v>0</v>
          </cell>
          <cell r="H76">
            <v>0</v>
          </cell>
          <cell r="I76">
            <v>0</v>
          </cell>
        </row>
        <row r="77">
          <cell r="D77">
            <v>0</v>
          </cell>
          <cell r="E77">
            <v>0</v>
          </cell>
          <cell r="F77">
            <v>0</v>
          </cell>
          <cell r="G77">
            <v>0</v>
          </cell>
          <cell r="H77">
            <v>0</v>
          </cell>
          <cell r="I77">
            <v>0</v>
          </cell>
        </row>
        <row r="78">
          <cell r="D78">
            <v>0</v>
          </cell>
          <cell r="E78">
            <v>0</v>
          </cell>
          <cell r="F78">
            <v>0</v>
          </cell>
          <cell r="G78">
            <v>0</v>
          </cell>
          <cell r="H78">
            <v>0</v>
          </cell>
          <cell r="I78">
            <v>0</v>
          </cell>
        </row>
        <row r="79">
          <cell r="D79">
            <v>0</v>
          </cell>
          <cell r="E79">
            <v>0</v>
          </cell>
          <cell r="F79">
            <v>0</v>
          </cell>
          <cell r="G79">
            <v>0</v>
          </cell>
          <cell r="H79">
            <v>0</v>
          </cell>
          <cell r="I79">
            <v>0</v>
          </cell>
        </row>
        <row r="80">
          <cell r="D80">
            <v>0</v>
          </cell>
          <cell r="E80">
            <v>0</v>
          </cell>
          <cell r="F80">
            <v>0</v>
          </cell>
          <cell r="G80">
            <v>0</v>
          </cell>
          <cell r="H80">
            <v>0</v>
          </cell>
          <cell r="I80">
            <v>0</v>
          </cell>
        </row>
        <row r="81">
          <cell r="D81">
            <v>0</v>
          </cell>
          <cell r="E81">
            <v>0</v>
          </cell>
          <cell r="F81">
            <v>0</v>
          </cell>
          <cell r="G81">
            <v>0</v>
          </cell>
          <cell r="H81">
            <v>0</v>
          </cell>
          <cell r="I81">
            <v>0</v>
          </cell>
        </row>
        <row r="82">
          <cell r="D82">
            <v>0</v>
          </cell>
          <cell r="E82">
            <v>0</v>
          </cell>
          <cell r="F82">
            <v>0</v>
          </cell>
          <cell r="G82">
            <v>0</v>
          </cell>
          <cell r="H82">
            <v>0</v>
          </cell>
          <cell r="I82">
            <v>0</v>
          </cell>
        </row>
        <row r="83">
          <cell r="D83">
            <v>0</v>
          </cell>
          <cell r="E83">
            <v>0</v>
          </cell>
          <cell r="F83">
            <v>0</v>
          </cell>
          <cell r="G83">
            <v>0</v>
          </cell>
          <cell r="H83">
            <v>0</v>
          </cell>
          <cell r="I83">
            <v>0</v>
          </cell>
        </row>
        <row r="84">
          <cell r="D84">
            <v>0</v>
          </cell>
          <cell r="E84">
            <v>0</v>
          </cell>
          <cell r="F84">
            <v>0</v>
          </cell>
          <cell r="G84">
            <v>0</v>
          </cell>
          <cell r="H84">
            <v>0</v>
          </cell>
          <cell r="I84">
            <v>0</v>
          </cell>
        </row>
        <row r="85">
          <cell r="D85">
            <v>0</v>
          </cell>
          <cell r="E85">
            <v>0</v>
          </cell>
          <cell r="F85">
            <v>0</v>
          </cell>
          <cell r="G85">
            <v>0</v>
          </cell>
          <cell r="H85">
            <v>0</v>
          </cell>
          <cell r="I85">
            <v>0</v>
          </cell>
        </row>
        <row r="86">
          <cell r="D86">
            <v>0</v>
          </cell>
          <cell r="E86">
            <v>0</v>
          </cell>
          <cell r="F86">
            <v>0</v>
          </cell>
          <cell r="G86">
            <v>0</v>
          </cell>
          <cell r="H86">
            <v>0</v>
          </cell>
          <cell r="I86">
            <v>0</v>
          </cell>
        </row>
        <row r="87">
          <cell r="D87">
            <v>0</v>
          </cell>
          <cell r="E87">
            <v>0</v>
          </cell>
          <cell r="F87">
            <v>0</v>
          </cell>
          <cell r="G87">
            <v>0</v>
          </cell>
          <cell r="H87">
            <v>0</v>
          </cell>
          <cell r="I87">
            <v>0</v>
          </cell>
        </row>
        <row r="88">
          <cell r="D88">
            <v>0</v>
          </cell>
          <cell r="E88">
            <v>0</v>
          </cell>
          <cell r="F88">
            <v>0</v>
          </cell>
          <cell r="G88">
            <v>0</v>
          </cell>
          <cell r="H88">
            <v>0</v>
          </cell>
          <cell r="I88">
            <v>0</v>
          </cell>
        </row>
        <row r="89">
          <cell r="D89">
            <v>0</v>
          </cell>
          <cell r="E89">
            <v>0</v>
          </cell>
          <cell r="F89">
            <v>0</v>
          </cell>
          <cell r="G89">
            <v>0</v>
          </cell>
          <cell r="H89">
            <v>0</v>
          </cell>
          <cell r="I89">
            <v>0</v>
          </cell>
        </row>
        <row r="90">
          <cell r="D90">
            <v>0</v>
          </cell>
          <cell r="E90">
            <v>0</v>
          </cell>
          <cell r="F90">
            <v>0</v>
          </cell>
          <cell r="G90">
            <v>0</v>
          </cell>
          <cell r="H90">
            <v>0</v>
          </cell>
          <cell r="I90">
            <v>0</v>
          </cell>
        </row>
        <row r="91">
          <cell r="D91">
            <v>0</v>
          </cell>
          <cell r="E91">
            <v>0</v>
          </cell>
          <cell r="F91">
            <v>0</v>
          </cell>
          <cell r="G91">
            <v>0</v>
          </cell>
          <cell r="H91">
            <v>0</v>
          </cell>
          <cell r="I91">
            <v>0</v>
          </cell>
        </row>
        <row r="92">
          <cell r="D92">
            <v>0</v>
          </cell>
          <cell r="E92">
            <v>0</v>
          </cell>
          <cell r="F92">
            <v>0</v>
          </cell>
          <cell r="G92">
            <v>0</v>
          </cell>
          <cell r="H92">
            <v>0</v>
          </cell>
          <cell r="I92">
            <v>0</v>
          </cell>
        </row>
        <row r="93">
          <cell r="D93">
            <v>0</v>
          </cell>
          <cell r="E93">
            <v>0</v>
          </cell>
          <cell r="F93">
            <v>0</v>
          </cell>
          <cell r="G93">
            <v>0</v>
          </cell>
          <cell r="H93">
            <v>0</v>
          </cell>
          <cell r="I93">
            <v>0</v>
          </cell>
        </row>
        <row r="94">
          <cell r="D94">
            <v>0</v>
          </cell>
          <cell r="E94">
            <v>0</v>
          </cell>
          <cell r="F94">
            <v>0</v>
          </cell>
          <cell r="G94">
            <v>0</v>
          </cell>
          <cell r="H94">
            <v>0</v>
          </cell>
          <cell r="I94">
            <v>0</v>
          </cell>
        </row>
        <row r="95">
          <cell r="D95">
            <v>0</v>
          </cell>
          <cell r="E95">
            <v>0</v>
          </cell>
          <cell r="F95">
            <v>0</v>
          </cell>
          <cell r="G95">
            <v>0</v>
          </cell>
          <cell r="H95">
            <v>0</v>
          </cell>
          <cell r="I95">
            <v>0</v>
          </cell>
        </row>
        <row r="96">
          <cell r="D96">
            <v>0</v>
          </cell>
          <cell r="E96">
            <v>0</v>
          </cell>
          <cell r="F96">
            <v>0</v>
          </cell>
          <cell r="G96">
            <v>0</v>
          </cell>
          <cell r="H96">
            <v>0</v>
          </cell>
          <cell r="I96">
            <v>0</v>
          </cell>
        </row>
        <row r="97">
          <cell r="D97">
            <v>0</v>
          </cell>
          <cell r="E97">
            <v>0</v>
          </cell>
          <cell r="F97">
            <v>0</v>
          </cell>
          <cell r="G97">
            <v>0</v>
          </cell>
          <cell r="H97">
            <v>0</v>
          </cell>
          <cell r="I97">
            <v>0</v>
          </cell>
        </row>
        <row r="98">
          <cell r="D98">
            <v>0</v>
          </cell>
          <cell r="E98">
            <v>0</v>
          </cell>
          <cell r="F98">
            <v>0</v>
          </cell>
          <cell r="G98">
            <v>0</v>
          </cell>
          <cell r="H98">
            <v>0</v>
          </cell>
          <cell r="I98">
            <v>0</v>
          </cell>
        </row>
        <row r="99">
          <cell r="D99">
            <v>0</v>
          </cell>
          <cell r="E99">
            <v>0</v>
          </cell>
          <cell r="F99">
            <v>0</v>
          </cell>
          <cell r="G99">
            <v>0</v>
          </cell>
          <cell r="H99">
            <v>0</v>
          </cell>
          <cell r="I99">
            <v>0</v>
          </cell>
        </row>
        <row r="100">
          <cell r="D100">
            <v>0</v>
          </cell>
          <cell r="E100">
            <v>0</v>
          </cell>
          <cell r="F100">
            <v>0</v>
          </cell>
          <cell r="G100">
            <v>0</v>
          </cell>
          <cell r="H100">
            <v>0</v>
          </cell>
          <cell r="I100">
            <v>0</v>
          </cell>
        </row>
      </sheetData>
      <sheetData sheetId="41"/>
      <sheetData sheetId="42"/>
      <sheetData sheetId="43"/>
      <sheetData sheetId="44"/>
      <sheetData sheetId="45"/>
      <sheetData sheetId="46"/>
      <sheetData sheetId="47"/>
      <sheetData sheetId="48"/>
      <sheetData sheetId="49"/>
      <sheetData sheetId="50"/>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T"/>
      <sheetName val="So ho"/>
      <sheetName val="HCT"/>
      <sheetName val="CT"/>
      <sheetName val="TH"/>
      <sheetName val="ChietTinh HCT"/>
      <sheetName val="Banh ke hop"/>
      <sheetName val="00000000"/>
      <sheetName val="XL4Poppy"/>
      <sheetName val="Banh ke lap hop"/>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KP"/>
      <sheetName val="GVL"/>
      <sheetName val="gia"/>
      <sheetName val="PTDG"/>
      <sheetName val="DTCT"/>
      <sheetName val="THXL"/>
      <sheetName val="Sheet4"/>
      <sheetName val="Sheet3"/>
      <sheetName val="Sheet2"/>
      <sheetName val="Sheet1"/>
      <sheetName val="Sheet8"/>
      <sheetName val="cq,cmduong"/>
      <sheetName val="cq,cmcau"/>
      <sheetName val="XL4Poppy"/>
      <sheetName val="XXXXXXXX"/>
      <sheetName val="331"/>
      <sheetName val="334"/>
      <sheetName val="336"/>
      <sheetName val="338"/>
      <sheetName val="141"/>
      <sheetName val="142"/>
      <sheetName val="131"/>
      <sheetName val="111"/>
      <sheetName val="TK154"/>
      <sheetName val="12t"/>
      <sheetName val="Q4"/>
      <sheetName val="9t"/>
      <sheetName val="Q3"/>
      <sheetName val="6t"/>
      <sheetName val="Q2"/>
      <sheetName val="BAO CAO CP Q.I"/>
      <sheetName val="TAI SAN CO DINH"/>
      <sheetName val="Gia thanh do dang"/>
      <sheetName val="gia thanh 2003"/>
      <sheetName val="Quantity"/>
      <sheetName val="MTC"/>
      <sheetName val="N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et ke TT 3 pha"/>
      <sheetName val="Liet ke TT 1 pha"/>
      <sheetName val="Liet ke HTDL"/>
      <sheetName val="Liet ke HTHH"/>
      <sheetName val="Liet ke TBA 1x25"/>
      <sheetName val="Liet ke TBA 1x15"/>
      <sheetName val="Liet ke TBA 3x15"/>
      <sheetName val="Liet ke TBA 1x50"/>
      <sheetName val="Khoi luong VC"/>
      <sheetName val="Dinh nghia"/>
      <sheetName val="Huong dan"/>
      <sheetName val="tong du toan"/>
      <sheetName val="Define finishing"/>
      <sheetName val="Don gia III"/>
      <sheetName val="Don gia CT"/>
      <sheetName val="Liet ke TBA 1x1_x0003_"/>
      <sheetName val=""/>
      <sheetName val="Liet C_x000f__x0000__x0000_BA 3x15"/>
      <sheetName val="Liet C_x000f_"/>
      <sheetName val="Liet C_x000f_??BA 3x15"/>
      <sheetName val="CHITIET VL-NC-TT1p"/>
      <sheetName val="Gia vat tu"/>
      <sheetName val="CHITIET VL-NC"/>
      <sheetName val="CHITIET VL-NC-TT -1p"/>
      <sheetName val="CHITIET VL-NC-TT-3p"/>
      <sheetName val="Liet ke TT 3 p(a"/>
      <sheetName val="QMCT"/>
      <sheetName val="Liet_ke_TT_3_pha"/>
      <sheetName val="Liet_ke_TT_1_pha"/>
      <sheetName val="Liet_ke_HTDL"/>
      <sheetName val="Liet_ke_HTHH"/>
      <sheetName val="Liet_ke_TBA_1x25"/>
      <sheetName val="Liet_ke_TBA_1x15"/>
      <sheetName val="Liet_ke_TBA_3x15"/>
      <sheetName val="Liet_ke_TBA_1x50"/>
      <sheetName val="Khoi_luong_VC"/>
      <sheetName val="Dinh_nghia"/>
      <sheetName val="Huong_dan"/>
      <sheetName val="CHITIET_VL-NC"/>
      <sheetName val="Liet_ke_TT_3_pha1"/>
      <sheetName val="Liet_ke_TT_1_pha1"/>
      <sheetName val="Liet_ke_HTDL1"/>
      <sheetName val="Liet_ke_HTHH1"/>
      <sheetName val="Liet_ke_TBA_1x251"/>
      <sheetName val="Liet_ke_TBA_1x151"/>
      <sheetName val="Liet_ke_TBA_3x151"/>
      <sheetName val="Liet_ke_TBA_1x501"/>
      <sheetName val="Khoi_luong_VC1"/>
      <sheetName val="Dinh_nghia1"/>
      <sheetName val="Huong_dan1"/>
      <sheetName val="CHITIET_VL-NC1"/>
      <sheetName val="TONGKE3p"/>
      <sheetName val="gvl"/>
      <sheetName val="CaMay"/>
      <sheetName val="DGiaT"/>
      <sheetName val="DGiaTN"/>
      <sheetName val="TT"/>
      <sheetName val="Define_finishing"/>
      <sheetName val="Don_gia_III"/>
      <sheetName val="Don_gia_CT"/>
      <sheetName val="Liet_ke_TBA_1x1"/>
      <sheetName val="phuluc1"/>
      <sheetName val="TONG HOP VL-NC"/>
      <sheetName val="Liet C_x000f___BA 3x15"/>
      <sheetName val="MTP"/>
      <sheetName val="Don gia Dak Lak"/>
      <sheetName val="[Bang liet ke cong trinh so 45."/>
      <sheetName val="_Bang liet ke cong trinh so 45."/>
      <sheetName val="Chiet tinh dz35"/>
      <sheetName val="chi tiet"/>
      <sheetName val="CDTK1"/>
      <sheetName val="KT"/>
      <sheetName val="00:02:22_x0000_T 1 pha"/>
      <sheetName val="00:02:22?T 1 pha"/>
      <sheetName val="tong_du_toan"/>
      <sheetName val="Liet_CBA_3x15"/>
      <sheetName val="Liet_C"/>
      <sheetName val="Gia_vat_tu"/>
      <sheetName val="Liet_C??BA_3x15"/>
      <sheetName val="CHITIET_VL-NC-TT1p"/>
      <sheetName val="Liet_ke_TT_3_p(a"/>
      <sheetName val="00:02:22T_1_pha"/>
      <sheetName val="00_02_22"/>
      <sheetName val="TH-XLap"/>
      <sheetName val="Liet C_x000f_?BA 3x15"/>
      <sheetName val="Liet_C__BA_3x15"/>
      <sheetName val="00_02_22T_1_pha"/>
      <sheetName val="chitimc"/>
      <sheetName val="THPDMoi  (2)"/>
      <sheetName val="dongia (2)"/>
      <sheetName val="gtrinh"/>
      <sheetName val="lam-moi"/>
      <sheetName val="chitiet"/>
      <sheetName val="TONGKE3p "/>
      <sheetName val="giathanh1"/>
      <sheetName val="Du_lieu"/>
      <sheetName val="TH VL, NC, DDHT Thanhphuoc"/>
      <sheetName val="#REF"/>
      <sheetName val="DONGIA"/>
      <sheetName val="thao-go"/>
      <sheetName val="DON GIA"/>
      <sheetName val="TONGKE-HT"/>
      <sheetName val="DG"/>
      <sheetName val="dtxl"/>
      <sheetName val="LKVL-CK-HT-GD1"/>
      <sheetName val="t-h HA THE"/>
      <sheetName val="TONG HOP VL-NC TT"/>
      <sheetName val="TNHCHINH"/>
      <sheetName val="TH XL"/>
      <sheetName val="VC"/>
      <sheetName val="KH-Q1,Q2,01"/>
      <sheetName val="Tiepdia"/>
      <sheetName val="TDTKP"/>
      <sheetName val="TDTKP1"/>
      <sheetName val="KPVC-BD "/>
      <sheetName val="VCV-BE-TONG"/>
      <sheetName val="Overall Notes"/>
      <sheetName val="Liet ke VT 3 pha"/>
      <sheetName val="p1L_l_21m"/>
      <sheetName val="Liet C_x000f__BA 3x15"/>
      <sheetName val="단가"/>
      <sheetName val="00_02_22_T 1 pha"/>
      <sheetName val="Dinh Muc VT"/>
      <sheetName val="CHITIET VL_NC"/>
      <sheetName val="tong_du_toan1"/>
      <sheetName val="Don_gia_III1"/>
      <sheetName val="Don_gia_CT1"/>
      <sheetName val="Gia_vat_tu1"/>
      <sheetName val="Define_finishing1"/>
      <sheetName val="CHITIET_VL-NC-TT1p1"/>
      <sheetName val="Liet_ke_TT_3_p(a1"/>
      <sheetName val="[Bang_liet_ke_cong_trinh_so_45_"/>
      <sheetName val="CHITIET_VL-NC-TT_-1p"/>
      <sheetName val="CHITIET_VL-NC-TT-3p"/>
      <sheetName val="_Bang_liet_ke_cong_trinh_so_45_"/>
      <sheetName val="Liet_C?BA_3x15"/>
      <sheetName val="Liet_ke_VT_3_pha"/>
      <sheetName val="TONG_HOP_VL-NC"/>
      <sheetName val="chi_tiet"/>
      <sheetName val="Don_gia_Dak_Lak"/>
      <sheetName val="Chiet_tinh_dz35"/>
      <sheetName val="THPDMoi__(2)"/>
      <sheetName val="dongia_(2)"/>
      <sheetName val="TONGKE3p_"/>
      <sheetName val="TH_VL,_NC,_DDHT_Thanhphuoc"/>
      <sheetName val="DON_GIA"/>
      <sheetName val="t-h_HA_THE"/>
      <sheetName val="TONG_HOP_VL-NC_TT"/>
      <sheetName val="TH_XL"/>
      <sheetName val="KPVC-BD_"/>
      <sheetName val="Overall_Notes"/>
      <sheetName val="00:02:22?T_1_pha"/>
      <sheetName val="Liet_ke_TT_3_pha2"/>
      <sheetName val="Liet_ke_TT_1_pha2"/>
      <sheetName val="Liet_ke_HTDL2"/>
      <sheetName val="Liet_ke_HTHH2"/>
      <sheetName val="Liet_ke_TBA_1x252"/>
      <sheetName val="Liet_ke_TBA_1x152"/>
      <sheetName val="Liet_ke_TBA_3x152"/>
      <sheetName val="Liet_ke_TBA_1x502"/>
      <sheetName val="Khoi_luong_VC2"/>
      <sheetName val="Dinh_nghia2"/>
      <sheetName val="Huong_dan2"/>
      <sheetName val="tong_du_toan2"/>
      <sheetName val="Don_gia_III2"/>
      <sheetName val="Don_gia_CT2"/>
      <sheetName val="Gia_vat_tu2"/>
      <sheetName val="Define_finishing2"/>
      <sheetName val="CHITIET_VL-NC2"/>
      <sheetName val="CHITIET_VL-NC-TT1p2"/>
      <sheetName val="Liet_ke_TT_3_p(a2"/>
      <sheetName val="Liet_ke_TT_3_pha3"/>
      <sheetName val="Liet_ke_TT_1_pha3"/>
      <sheetName val="Liet_ke_HTDL3"/>
      <sheetName val="Liet_ke_HTHH3"/>
      <sheetName val="Liet_ke_TBA_1x253"/>
      <sheetName val="Liet_ke_TBA_1x153"/>
      <sheetName val="Liet_ke_TBA_3x153"/>
      <sheetName val="Liet_ke_TBA_1x503"/>
      <sheetName val="Khoi_luong_VC3"/>
      <sheetName val="Dinh_nghia3"/>
      <sheetName val="Huong_dan3"/>
      <sheetName val="tong_du_toan3"/>
      <sheetName val="Don_gia_III3"/>
      <sheetName val="Don_gia_CT3"/>
      <sheetName val="Gia_vat_tu3"/>
      <sheetName val="Define_finishing3"/>
      <sheetName val="CHITIET_VL-NC3"/>
      <sheetName val="CHITIET_VL-NC-TT1p3"/>
      <sheetName val="Liet_ke_TT_3_p(a3"/>
      <sheetName val="Liet_ke_TT_3_pha4"/>
      <sheetName val="Liet_ke_TT_1_pha4"/>
      <sheetName val="Liet_ke_HTDL4"/>
      <sheetName val="Liet_ke_HTHH4"/>
      <sheetName val="Liet_ke_TBA_1x254"/>
      <sheetName val="Liet_ke_TBA_1x154"/>
      <sheetName val="Liet_ke_TBA_3x154"/>
      <sheetName val="Liet_ke_TBA_1x504"/>
      <sheetName val="Khoi_luong_VC4"/>
      <sheetName val="Dinh_nghia4"/>
      <sheetName val="Huong_dan4"/>
      <sheetName val="tong_du_toan4"/>
      <sheetName val="Don_gia_III4"/>
      <sheetName val="Don_gia_CT4"/>
      <sheetName val="Gia_vat_tu4"/>
      <sheetName val="Define_finishing4"/>
      <sheetName val="CHITIET_VL-NC4"/>
      <sheetName val="CHITIET_VL-NC-TT1p4"/>
      <sheetName val="Liet_ke_TT_3_p(a4"/>
      <sheetName val="tra-vat-lieu"/>
      <sheetName val="Liet_C_BA_3x15"/>
      <sheetName val="00_02_22_T_1_pha"/>
      <sheetName val="Liet ke TBA 1x1_x005f_x0003_"/>
      <sheetName val="Liet C_x005f_x000f_"/>
      <sheetName val="Liet C_x005f_x000f___BA 3x15"/>
      <sheetName val="Liet C_x005f_x000F__BA 3x15"/>
      <sheetName val="Liet C_x005f_x000F_BA 3x15"/>
      <sheetName val="data"/>
      <sheetName val="Don gia vung III"/>
      <sheetName val="TN"/>
      <sheetName val="ND"/>
      <sheetName val="VL"/>
      <sheetName val="p1L-l=21m"/>
      <sheetName val="Sheet3"/>
      <sheetName val="TNHC"/>
      <sheetName val="cot_xa"/>
      <sheetName val="Mong"/>
      <sheetName val="Income Statement"/>
      <sheetName val="Shareholders' Equity"/>
      <sheetName val="00:02:22"/>
    </sheetNames>
    <sheetDataSet>
      <sheetData sheetId="0"/>
      <sheetData sheetId="1"/>
      <sheetData sheetId="2"/>
      <sheetData sheetId="3"/>
      <sheetData sheetId="4"/>
      <sheetData sheetId="5"/>
      <sheetData sheetId="6"/>
      <sheetData sheetId="7"/>
      <sheetData sheetId="8"/>
      <sheetData sheetId="9" refreshError="1">
        <row r="3">
          <cell r="A3" t="str">
            <v>CX7</v>
          </cell>
          <cell r="B3" t="str">
            <v>Chaèng xieân CX coät 7,5 m</v>
          </cell>
        </row>
        <row r="4">
          <cell r="A4" t="str">
            <v>CX6</v>
          </cell>
          <cell r="B4" t="str">
            <v>Chaèng xieân CX coät 6,5 m</v>
          </cell>
        </row>
        <row r="5">
          <cell r="A5" t="str">
            <v>CX8</v>
          </cell>
          <cell r="B5" t="str">
            <v>Chaèng xieân CX coät 8,4 m</v>
          </cell>
        </row>
        <row r="6">
          <cell r="A6" t="str">
            <v>CX10</v>
          </cell>
          <cell r="B6" t="str">
            <v>Chaèng xieân CX coät 10,5 m</v>
          </cell>
        </row>
        <row r="7">
          <cell r="A7" t="str">
            <v>CX12</v>
          </cell>
          <cell r="B7" t="str">
            <v>Chaèng xieân CX coät 12 m</v>
          </cell>
        </row>
        <row r="8">
          <cell r="A8" t="str">
            <v>CX14</v>
          </cell>
          <cell r="B8" t="str">
            <v>Chaèng xieân CX coät 14 m</v>
          </cell>
        </row>
        <row r="9">
          <cell r="A9" t="str">
            <v>CH6</v>
          </cell>
          <cell r="B9" t="str">
            <v>Chaèng heïp CH coät 6,5 m</v>
          </cell>
        </row>
        <row r="10">
          <cell r="A10" t="str">
            <v>CH7</v>
          </cell>
          <cell r="B10" t="str">
            <v>Chaèng heïp CH coät 7,5 m</v>
          </cell>
        </row>
        <row r="11">
          <cell r="A11" t="str">
            <v>CH8</v>
          </cell>
          <cell r="B11" t="str">
            <v>Chaèng heïp CH coät 8,4 m</v>
          </cell>
        </row>
        <row r="12">
          <cell r="A12" t="str">
            <v>CH10</v>
          </cell>
          <cell r="B12" t="str">
            <v>Chaèng heïp CH coät 10,5 m</v>
          </cell>
        </row>
        <row r="13">
          <cell r="A13" t="str">
            <v>CH12</v>
          </cell>
          <cell r="B13" t="str">
            <v>Chaèng heïp CH coät 12 m</v>
          </cell>
        </row>
        <row r="14">
          <cell r="A14" t="str">
            <v>CH14</v>
          </cell>
          <cell r="B14" t="str">
            <v>Chaèng heïp CH coät 14 m</v>
          </cell>
        </row>
        <row r="15">
          <cell r="A15" t="str">
            <v>Tieáp ñaát 7</v>
          </cell>
          <cell r="B15" t="str">
            <v>Tieáp ñaát coät 7,5m</v>
          </cell>
        </row>
        <row r="16">
          <cell r="A16" t="str">
            <v>Tieáp ñaát 6</v>
          </cell>
          <cell r="B16" t="str">
            <v>Tieáp ñaát coät 6,5m</v>
          </cell>
        </row>
        <row r="17">
          <cell r="A17" t="str">
            <v>Tieáp ñaát 8</v>
          </cell>
          <cell r="B17" t="str">
            <v>Tieáp ñaát coät 8,4m</v>
          </cell>
        </row>
        <row r="18">
          <cell r="A18" t="str">
            <v>Tieáp ñaát 10</v>
          </cell>
          <cell r="B18" t="str">
            <v>Tieáp ñaát coät 10,5m</v>
          </cell>
        </row>
        <row r="19">
          <cell r="A19" t="str">
            <v>Tieáp ñaát 12</v>
          </cell>
          <cell r="B19" t="str">
            <v>Tieáp ñaát coät 12m</v>
          </cell>
        </row>
        <row r="20">
          <cell r="A20" t="str">
            <v>Tieáp ñaát 14</v>
          </cell>
          <cell r="B20" t="str">
            <v>Tieáp ñaát coät 14m</v>
          </cell>
        </row>
      </sheetData>
      <sheetData sheetId="10"/>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refreshError="1"/>
      <sheetData sheetId="22" refreshError="1"/>
      <sheetData sheetId="23" refreshError="1"/>
      <sheetData sheetId="24" refreshError="1"/>
      <sheetData sheetId="25"/>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refreshError="1"/>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VanChuyen"/>
      <sheetName val="TT-35KV+TBA"/>
      <sheetName val="35KV"/>
      <sheetName val="TBA "/>
      <sheetName val="T_35KV"/>
      <sheetName val="Thop"/>
      <sheetName val="TT_0,22KV"/>
      <sheetName val="0,22"/>
      <sheetName val="T_0,22KV"/>
      <sheetName val="CP_Thietbi"/>
      <sheetName val="XAY LAP 0,2 kV"/>
      <sheetName val="CP_Xaylap"/>
      <sheetName val="CP_Khac"/>
      <sheetName val="VLC_0,22"/>
      <sheetName val="VL_35"/>
      <sheetName val="THVL"/>
      <sheetName val="CP KHAC 0,2 kV"/>
      <sheetName val="TONG DU TOAN 0,22 kV"/>
      <sheetName val="Gia_GC_Satthe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uy DPRR chung11"/>
      <sheetName val="Quy DPRR cu the11"/>
      <sheetName val="THOP"/>
      <sheetName val="Quy DPRR cu the"/>
      <sheetName val="Quy DPRR chung"/>
    </sheetNames>
    <sheetDataSet>
      <sheetData sheetId="0" refreshError="1">
        <row r="13">
          <cell r="G13">
            <v>9757.3831187084324</v>
          </cell>
          <cell r="H13">
            <v>4712.3336170866187</v>
          </cell>
          <cell r="I13">
            <v>14469.716735795051</v>
          </cell>
        </row>
        <row r="14">
          <cell r="G14">
            <v>7929.3107431967264</v>
          </cell>
          <cell r="H14">
            <v>2790.4103630966247</v>
          </cell>
          <cell r="I14">
            <v>10719.721106293351</v>
          </cell>
        </row>
        <row r="15">
          <cell r="G15">
            <v>2237.8798520077862</v>
          </cell>
          <cell r="H15">
            <v>1821.2164212318658</v>
          </cell>
          <cell r="I15">
            <v>4059.096273239652</v>
          </cell>
        </row>
        <row r="16">
          <cell r="G16">
            <v>3211.0454265086769</v>
          </cell>
          <cell r="H16">
            <v>2038.5585640448739</v>
          </cell>
          <cell r="I16">
            <v>5249.6039905535508</v>
          </cell>
        </row>
        <row r="17">
          <cell r="G17">
            <v>5982.7775716871756</v>
          </cell>
          <cell r="H17">
            <v>1243.7664685081745</v>
          </cell>
          <cell r="I17">
            <v>7226.5440401953501</v>
          </cell>
        </row>
        <row r="18">
          <cell r="G18">
            <v>4118.8041007856209</v>
          </cell>
          <cell r="H18">
            <v>2068.0978523289432</v>
          </cell>
          <cell r="I18">
            <v>6186.9019531145641</v>
          </cell>
        </row>
        <row r="19">
          <cell r="G19">
            <v>4752.913378093519</v>
          </cell>
          <cell r="H19">
            <v>1271.5684657589272</v>
          </cell>
          <cell r="I19">
            <v>6024.4818438524462</v>
          </cell>
        </row>
        <row r="20">
          <cell r="G20">
            <v>850.55301372795725</v>
          </cell>
          <cell r="H20">
            <v>2662.860341919235</v>
          </cell>
          <cell r="I20">
            <v>3513.4133556471925</v>
          </cell>
        </row>
        <row r="21">
          <cell r="G21">
            <v>1602.1085093770203</v>
          </cell>
          <cell r="H21">
            <v>1528.1730228943779</v>
          </cell>
          <cell r="I21">
            <v>3130.2815322713982</v>
          </cell>
        </row>
        <row r="22">
          <cell r="G22">
            <v>6866.5120966778022</v>
          </cell>
          <cell r="H22">
            <v>2625.6236341974336</v>
          </cell>
          <cell r="I22">
            <v>9492.1357308752358</v>
          </cell>
        </row>
        <row r="23">
          <cell r="G23">
            <v>2812.2186601443359</v>
          </cell>
          <cell r="H23">
            <v>1531.5126301244186</v>
          </cell>
          <cell r="I23">
            <v>4343.7312902687545</v>
          </cell>
        </row>
        <row r="24">
          <cell r="G24">
            <v>0</v>
          </cell>
          <cell r="H24">
            <v>960.41550892990347</v>
          </cell>
          <cell r="I24">
            <v>960.41550892990347</v>
          </cell>
        </row>
        <row r="25">
          <cell r="G25">
            <v>1759.1158377427676</v>
          </cell>
          <cell r="H25">
            <v>743.43949165485424</v>
          </cell>
          <cell r="I25">
            <v>2502.5553293976218</v>
          </cell>
        </row>
        <row r="26">
          <cell r="G26">
            <v>189.69167222838439</v>
          </cell>
          <cell r="H26">
            <v>538.8890757220754</v>
          </cell>
          <cell r="I26">
            <v>728.58074795045979</v>
          </cell>
        </row>
        <row r="27">
          <cell r="G27">
            <v>1068.2374880456696</v>
          </cell>
          <cell r="H27">
            <v>843.64689569954044</v>
          </cell>
          <cell r="I27">
            <v>1911.88438374521</v>
          </cell>
        </row>
        <row r="28">
          <cell r="G28">
            <v>406.44916125890069</v>
          </cell>
          <cell r="H28">
            <v>775.1198272688755</v>
          </cell>
          <cell r="I28">
            <v>1181.5689885277761</v>
          </cell>
        </row>
        <row r="29">
          <cell r="G29">
            <v>762.90125711631504</v>
          </cell>
          <cell r="H29">
            <v>914.94383846837241</v>
          </cell>
          <cell r="I29">
            <v>1677.8450955846874</v>
          </cell>
        </row>
        <row r="30">
          <cell r="G30">
            <v>0</v>
          </cell>
          <cell r="H30">
            <v>380.40592306517414</v>
          </cell>
          <cell r="I30">
            <v>380.40592306517414</v>
          </cell>
        </row>
        <row r="31">
          <cell r="G31">
            <v>1294.4288589663461</v>
          </cell>
          <cell r="H31">
            <v>768.92247179642845</v>
          </cell>
          <cell r="I31">
            <v>2063.3513307627745</v>
          </cell>
        </row>
        <row r="32">
          <cell r="G32">
            <v>1325.8175373479687</v>
          </cell>
          <cell r="H32">
            <v>644.94046200733078</v>
          </cell>
          <cell r="I32">
            <v>1970.7579993552995</v>
          </cell>
        </row>
        <row r="33">
          <cell r="G33">
            <v>1148.1142301412797</v>
          </cell>
          <cell r="H33">
            <v>490.60819306136113</v>
          </cell>
          <cell r="I33">
            <v>1638.7224232026408</v>
          </cell>
        </row>
        <row r="34">
          <cell r="G34">
            <v>444.75937619132316</v>
          </cell>
          <cell r="H34">
            <v>585.03975643092895</v>
          </cell>
          <cell r="I34">
            <v>1029.799132622252</v>
          </cell>
        </row>
        <row r="35">
          <cell r="G35">
            <v>326.96393782695748</v>
          </cell>
          <cell r="H35">
            <v>767.34742375677354</v>
          </cell>
          <cell r="I35">
            <v>1094.311361583731</v>
          </cell>
        </row>
        <row r="36">
          <cell r="G36">
            <v>1316.9843806148203</v>
          </cell>
          <cell r="H36">
            <v>752.56211788574933</v>
          </cell>
          <cell r="I36">
            <v>2069.5464985005697</v>
          </cell>
        </row>
        <row r="37">
          <cell r="G37">
            <v>648.38206398225975</v>
          </cell>
          <cell r="H37">
            <v>521.03540354595111</v>
          </cell>
          <cell r="I37">
            <v>1169.4174675282109</v>
          </cell>
        </row>
        <row r="38">
          <cell r="G38">
            <v>1595.6266556105522</v>
          </cell>
          <cell r="H38">
            <v>647.04839793912674</v>
          </cell>
          <cell r="I38">
            <v>2242.675053549679</v>
          </cell>
        </row>
        <row r="39">
          <cell r="G39">
            <v>898.80604922976545</v>
          </cell>
          <cell r="H39">
            <v>333.55233729113979</v>
          </cell>
          <cell r="I39">
            <v>1232.3583865209052</v>
          </cell>
        </row>
        <row r="40">
          <cell r="G40">
            <v>305.57521364115109</v>
          </cell>
          <cell r="H40">
            <v>516.32731606134939</v>
          </cell>
          <cell r="I40">
            <v>821.90252970250049</v>
          </cell>
        </row>
        <row r="41">
          <cell r="G41">
            <v>517.4320479483921</v>
          </cell>
          <cell r="H41">
            <v>264.11104515602108</v>
          </cell>
          <cell r="I41">
            <v>781.54309310441317</v>
          </cell>
        </row>
        <row r="42">
          <cell r="G42">
            <v>69.561771187733669</v>
          </cell>
          <cell r="H42">
            <v>573.60140237976373</v>
          </cell>
          <cell r="I42">
            <v>643.16317356749744</v>
          </cell>
        </row>
        <row r="43">
          <cell r="G43">
            <v>61.836448621486468</v>
          </cell>
          <cell r="H43">
            <v>415.96623465759654</v>
          </cell>
          <cell r="I43">
            <v>477.802683279083</v>
          </cell>
        </row>
        <row r="44">
          <cell r="G44">
            <v>767.12815877586866</v>
          </cell>
          <cell r="H44">
            <v>327.24225641730607</v>
          </cell>
          <cell r="I44">
            <v>1094.3704151931747</v>
          </cell>
        </row>
        <row r="45">
          <cell r="G45">
            <v>1133.0479740217293</v>
          </cell>
          <cell r="H45">
            <v>350.40043219085123</v>
          </cell>
          <cell r="I45">
            <v>1483.4484062125805</v>
          </cell>
        </row>
        <row r="46">
          <cell r="G46">
            <v>0</v>
          </cell>
          <cell r="H46">
            <v>291.15122743284911</v>
          </cell>
          <cell r="I46">
            <v>291.15122743284911</v>
          </cell>
        </row>
        <row r="47">
          <cell r="G47">
            <v>292.9370130989231</v>
          </cell>
          <cell r="H47">
            <v>311.72613554712325</v>
          </cell>
          <cell r="I47">
            <v>604.66314864604635</v>
          </cell>
        </row>
        <row r="48">
          <cell r="G48">
            <v>0</v>
          </cell>
          <cell r="H48">
            <v>391.69326757319823</v>
          </cell>
          <cell r="I48">
            <v>391.69326757319823</v>
          </cell>
        </row>
        <row r="49">
          <cell r="G49">
            <v>255.40823828292531</v>
          </cell>
          <cell r="H49">
            <v>360.05080042721198</v>
          </cell>
          <cell r="I49">
            <v>615.45903871013729</v>
          </cell>
        </row>
        <row r="50">
          <cell r="G50">
            <v>804.83957904827946</v>
          </cell>
          <cell r="H50">
            <v>236.02813846546758</v>
          </cell>
          <cell r="I50">
            <v>1040.867717513747</v>
          </cell>
        </row>
        <row r="51">
          <cell r="G51">
            <v>346.71542116196565</v>
          </cell>
          <cell r="H51">
            <v>345.98335433637828</v>
          </cell>
          <cell r="I51">
            <v>692.69877549834393</v>
          </cell>
        </row>
        <row r="52">
          <cell r="G52">
            <v>472.09718778957472</v>
          </cell>
          <cell r="H52">
            <v>361.88315171595866</v>
          </cell>
          <cell r="I52">
            <v>833.98033950553338</v>
          </cell>
        </row>
        <row r="53">
          <cell r="G53">
            <v>547.46631483727469</v>
          </cell>
          <cell r="H53">
            <v>331.31157937789897</v>
          </cell>
          <cell r="I53">
            <v>878.77789421517366</v>
          </cell>
        </row>
        <row r="54">
          <cell r="G54">
            <v>0</v>
          </cell>
          <cell r="H54">
            <v>360.21893226793065</v>
          </cell>
          <cell r="I54">
            <v>360.21893226793065</v>
          </cell>
        </row>
        <row r="55">
          <cell r="G55">
            <v>145.52004989809649</v>
          </cell>
          <cell r="H55">
            <v>431.53115021838113</v>
          </cell>
          <cell r="I55">
            <v>577.05120011647762</v>
          </cell>
        </row>
        <row r="56">
          <cell r="G56">
            <v>371.43302919124176</v>
          </cell>
          <cell r="H56">
            <v>375.06230856084824</v>
          </cell>
          <cell r="I56">
            <v>746.49533775208999</v>
          </cell>
        </row>
        <row r="57">
          <cell r="G57">
            <v>247.51236616382562</v>
          </cell>
          <cell r="H57">
            <v>359.60895271978609</v>
          </cell>
          <cell r="I57">
            <v>607.12131888361171</v>
          </cell>
        </row>
        <row r="58">
          <cell r="G58">
            <v>0</v>
          </cell>
          <cell r="H58">
            <v>0</v>
          </cell>
          <cell r="I58">
            <v>0</v>
          </cell>
        </row>
        <row r="59">
          <cell r="G59">
            <v>0</v>
          </cell>
          <cell r="H59">
            <v>301.62137289382696</v>
          </cell>
          <cell r="I59">
            <v>301.62137289382696</v>
          </cell>
        </row>
        <row r="60">
          <cell r="G60">
            <v>111.58192885770384</v>
          </cell>
          <cell r="H60">
            <v>315.42024774422441</v>
          </cell>
          <cell r="I60">
            <v>427.00217660192823</v>
          </cell>
        </row>
        <row r="61">
          <cell r="G61">
            <v>690.94985107671266</v>
          </cell>
          <cell r="H61">
            <v>202.24736615726317</v>
          </cell>
          <cell r="I61">
            <v>893.19721723397583</v>
          </cell>
        </row>
        <row r="62">
          <cell r="G62">
            <v>0</v>
          </cell>
          <cell r="H62">
            <v>0</v>
          </cell>
          <cell r="I62">
            <v>0</v>
          </cell>
        </row>
        <row r="63">
          <cell r="G63">
            <v>0</v>
          </cell>
          <cell r="H63">
            <v>256.75061588592087</v>
          </cell>
          <cell r="I63">
            <v>256.75061588592087</v>
          </cell>
        </row>
        <row r="64">
          <cell r="G64">
            <v>492.7859177102975</v>
          </cell>
          <cell r="H64">
            <v>81.130769289410466</v>
          </cell>
          <cell r="I64">
            <v>573.91668699970796</v>
          </cell>
        </row>
        <row r="65">
          <cell r="G65">
            <v>0</v>
          </cell>
          <cell r="H65">
            <v>0</v>
          </cell>
          <cell r="I65">
            <v>0</v>
          </cell>
        </row>
        <row r="66">
          <cell r="G66">
            <v>0</v>
          </cell>
          <cell r="H66">
            <v>142.73732483756532</v>
          </cell>
          <cell r="I66">
            <v>142.73732483756532</v>
          </cell>
        </row>
        <row r="67">
          <cell r="G67">
            <v>0</v>
          </cell>
          <cell r="H67">
            <v>0</v>
          </cell>
          <cell r="I67">
            <v>0</v>
          </cell>
        </row>
        <row r="68">
          <cell r="G68">
            <v>0</v>
          </cell>
          <cell r="H68">
            <v>0</v>
          </cell>
          <cell r="I68">
            <v>0</v>
          </cell>
        </row>
        <row r="69">
          <cell r="G69">
            <v>106.0978222971808</v>
          </cell>
          <cell r="H69">
            <v>60.732248852289572</v>
          </cell>
          <cell r="I69">
            <v>166.83007114947037</v>
          </cell>
        </row>
        <row r="70">
          <cell r="G70">
            <v>25.733573423614207</v>
          </cell>
          <cell r="H70">
            <v>51.624884858947382</v>
          </cell>
          <cell r="I70">
            <v>77.358458282561585</v>
          </cell>
        </row>
        <row r="71">
          <cell r="G71">
            <v>0</v>
          </cell>
          <cell r="H71">
            <v>0</v>
          </cell>
          <cell r="I71">
            <v>0</v>
          </cell>
        </row>
        <row r="72">
          <cell r="G72">
            <v>14469.716735795051</v>
          </cell>
          <cell r="H72">
            <v>-319.60630558733101</v>
          </cell>
          <cell r="I72">
            <v>14150.11043020772</v>
          </cell>
        </row>
        <row r="73">
          <cell r="G73">
            <v>10719.721106293351</v>
          </cell>
          <cell r="H73">
            <v>1029.507733954355</v>
          </cell>
          <cell r="I73">
            <v>11749.228840247706</v>
          </cell>
        </row>
        <row r="74">
          <cell r="G74">
            <v>4059.096273239652</v>
          </cell>
          <cell r="H74">
            <v>-252.58866048438449</v>
          </cell>
          <cell r="I74">
            <v>3806.5076127552675</v>
          </cell>
        </row>
        <row r="75">
          <cell r="G75">
            <v>5249.6039905535508</v>
          </cell>
          <cell r="H75">
            <v>1298.6335094084443</v>
          </cell>
          <cell r="I75">
            <v>6548.2374999619951</v>
          </cell>
        </row>
        <row r="76">
          <cell r="G76">
            <v>7226.5440401953501</v>
          </cell>
          <cell r="H76">
            <v>434.58933909701682</v>
          </cell>
          <cell r="I76">
            <v>7661.133379292367</v>
          </cell>
        </row>
        <row r="77">
          <cell r="G77">
            <v>6186.9019531145641</v>
          </cell>
          <cell r="H77">
            <v>176.5500707387464</v>
          </cell>
          <cell r="I77">
            <v>6363.4520238533105</v>
          </cell>
        </row>
        <row r="78">
          <cell r="G78">
            <v>6024.4818438524462</v>
          </cell>
          <cell r="H78">
            <v>658.95658190423001</v>
          </cell>
          <cell r="I78">
            <v>6683.4384257566762</v>
          </cell>
        </row>
        <row r="79">
          <cell r="G79">
            <v>3513.4133556471925</v>
          </cell>
          <cell r="H79">
            <v>-542.18548331993452</v>
          </cell>
          <cell r="I79">
            <v>2971.227872327258</v>
          </cell>
        </row>
        <row r="80">
          <cell r="G80">
            <v>3130.2815322713982</v>
          </cell>
          <cell r="H80">
            <v>237.44790546703643</v>
          </cell>
          <cell r="I80">
            <v>3367.7294377384346</v>
          </cell>
        </row>
        <row r="81">
          <cell r="G81">
            <v>9492.1357308752358</v>
          </cell>
          <cell r="H81">
            <v>-581.49233385300431</v>
          </cell>
          <cell r="I81">
            <v>8910.6433970222315</v>
          </cell>
        </row>
        <row r="82">
          <cell r="G82">
            <v>4343.7312902687545</v>
          </cell>
          <cell r="H82">
            <v>-57.468624760039347</v>
          </cell>
          <cell r="I82">
            <v>4286.2626655087151</v>
          </cell>
        </row>
        <row r="83">
          <cell r="G83">
            <v>960.41550892990347</v>
          </cell>
          <cell r="H83">
            <v>42.762702215117656</v>
          </cell>
          <cell r="I83">
            <v>1003.1782111450211</v>
          </cell>
        </row>
        <row r="84">
          <cell r="G84">
            <v>2502.5553293976218</v>
          </cell>
          <cell r="H84">
            <v>286.82731145089565</v>
          </cell>
          <cell r="I84">
            <v>2789.3826408485174</v>
          </cell>
        </row>
        <row r="85">
          <cell r="G85">
            <v>728.58074795045979</v>
          </cell>
          <cell r="H85">
            <v>186.96283410837987</v>
          </cell>
          <cell r="I85">
            <v>915.54358205883966</v>
          </cell>
        </row>
        <row r="86">
          <cell r="G86">
            <v>1911.88438374521</v>
          </cell>
          <cell r="H86">
            <v>131.74415441156088</v>
          </cell>
          <cell r="I86">
            <v>2043.6285381567709</v>
          </cell>
        </row>
        <row r="87">
          <cell r="G87">
            <v>1181.5689885277761</v>
          </cell>
          <cell r="H87">
            <v>147.47510982444305</v>
          </cell>
          <cell r="I87">
            <v>1329.0440983522192</v>
          </cell>
        </row>
        <row r="88">
          <cell r="G88">
            <v>1677.8450955846874</v>
          </cell>
          <cell r="H88">
            <v>-49.928053889774446</v>
          </cell>
          <cell r="I88">
            <v>1627.917041694913</v>
          </cell>
        </row>
        <row r="89">
          <cell r="G89">
            <v>380.40592306517414</v>
          </cell>
          <cell r="H89">
            <v>132.52232077701746</v>
          </cell>
          <cell r="I89">
            <v>512.92824384219159</v>
          </cell>
        </row>
        <row r="90">
          <cell r="G90">
            <v>2063.3513307627745</v>
          </cell>
          <cell r="H90">
            <v>171.36077381287441</v>
          </cell>
          <cell r="I90">
            <v>2234.7121045756489</v>
          </cell>
        </row>
        <row r="91">
          <cell r="G91">
            <v>1970.7579993552995</v>
          </cell>
          <cell r="H91">
            <v>205.90940182218537</v>
          </cell>
          <cell r="I91">
            <v>2176.6674011774849</v>
          </cell>
        </row>
        <row r="92">
          <cell r="G92">
            <v>1638.7224232026408</v>
          </cell>
          <cell r="H92">
            <v>237.84966428992084</v>
          </cell>
          <cell r="I92">
            <v>1876.5720874925616</v>
          </cell>
        </row>
        <row r="93">
          <cell r="G93">
            <v>1029.799132622252</v>
          </cell>
          <cell r="H93">
            <v>435.99754508510591</v>
          </cell>
          <cell r="I93">
            <v>1465.796677707358</v>
          </cell>
        </row>
        <row r="94">
          <cell r="G94">
            <v>1094.311361583731</v>
          </cell>
          <cell r="H94">
            <v>109.41390381062661</v>
          </cell>
          <cell r="I94">
            <v>1203.7252653943576</v>
          </cell>
        </row>
        <row r="95">
          <cell r="G95">
            <v>2069.5464985005697</v>
          </cell>
          <cell r="H95">
            <v>164.56842736713361</v>
          </cell>
          <cell r="I95">
            <v>2234.1149258677033</v>
          </cell>
        </row>
        <row r="96">
          <cell r="G96">
            <v>1169.4174675282109</v>
          </cell>
          <cell r="H96">
            <v>162.52059194143794</v>
          </cell>
          <cell r="I96">
            <v>1331.9380594696488</v>
          </cell>
        </row>
        <row r="97">
          <cell r="G97">
            <v>2242.675053549679</v>
          </cell>
          <cell r="H97">
            <v>92.572307150119286</v>
          </cell>
          <cell r="I97">
            <v>2335.2473606997983</v>
          </cell>
        </row>
        <row r="98">
          <cell r="G98">
            <v>1232.3583865209052</v>
          </cell>
          <cell r="H98">
            <v>189.65686125341131</v>
          </cell>
          <cell r="I98">
            <v>1422.0152477743165</v>
          </cell>
        </row>
        <row r="99">
          <cell r="G99">
            <v>821.90252970250049</v>
          </cell>
          <cell r="H99">
            <v>7.9556205677132539</v>
          </cell>
          <cell r="I99">
            <v>829.85815027021374</v>
          </cell>
        </row>
        <row r="100">
          <cell r="G100">
            <v>781.54309310441317</v>
          </cell>
          <cell r="H100">
            <v>362.44593595967081</v>
          </cell>
          <cell r="I100">
            <v>1143.989029064084</v>
          </cell>
        </row>
        <row r="101">
          <cell r="G101">
            <v>643.16317356749744</v>
          </cell>
          <cell r="H101">
            <v>89.469857992522975</v>
          </cell>
          <cell r="I101">
            <v>732.63303156002041</v>
          </cell>
        </row>
        <row r="102">
          <cell r="G102">
            <v>477.802683279083</v>
          </cell>
          <cell r="H102">
            <v>92.950334451247841</v>
          </cell>
          <cell r="I102">
            <v>570.75301773033084</v>
          </cell>
        </row>
        <row r="103">
          <cell r="G103">
            <v>1094.3704151931747</v>
          </cell>
          <cell r="H103">
            <v>141.61853740278343</v>
          </cell>
          <cell r="I103">
            <v>1235.9889525959582</v>
          </cell>
        </row>
        <row r="104">
          <cell r="G104">
            <v>1483.4484062125805</v>
          </cell>
          <cell r="H104">
            <v>39.190631756474204</v>
          </cell>
          <cell r="I104">
            <v>1522.6390379690547</v>
          </cell>
        </row>
        <row r="105">
          <cell r="G105">
            <v>291.15122743284911</v>
          </cell>
          <cell r="H105">
            <v>228.88235129761478</v>
          </cell>
          <cell r="I105">
            <v>520.03357873046389</v>
          </cell>
        </row>
        <row r="106">
          <cell r="G106">
            <v>604.66314864604635</v>
          </cell>
          <cell r="H106">
            <v>48.230186565873737</v>
          </cell>
          <cell r="I106">
            <v>652.89333521192009</v>
          </cell>
        </row>
        <row r="107">
          <cell r="G107">
            <v>391.69326757319823</v>
          </cell>
          <cell r="H107">
            <v>157.66824159095358</v>
          </cell>
          <cell r="I107">
            <v>549.36150916415181</v>
          </cell>
        </row>
        <row r="108">
          <cell r="G108">
            <v>615.45903871013729</v>
          </cell>
          <cell r="H108">
            <v>127.16156134035305</v>
          </cell>
          <cell r="I108">
            <v>742.62060005049034</v>
          </cell>
        </row>
        <row r="109">
          <cell r="G109">
            <v>1040.867717513747</v>
          </cell>
          <cell r="H109">
            <v>208.03840065942518</v>
          </cell>
          <cell r="I109">
            <v>1248.9061181731722</v>
          </cell>
        </row>
        <row r="110">
          <cell r="G110">
            <v>692.69877549834393</v>
          </cell>
          <cell r="H110">
            <v>117.2311322701421</v>
          </cell>
          <cell r="I110">
            <v>809.92990776848603</v>
          </cell>
        </row>
        <row r="111">
          <cell r="G111">
            <v>833.98033950553338</v>
          </cell>
          <cell r="H111">
            <v>124.70244435603286</v>
          </cell>
          <cell r="I111">
            <v>958.68278386156624</v>
          </cell>
        </row>
        <row r="112">
          <cell r="G112">
            <v>878.77789421517366</v>
          </cell>
          <cell r="H112">
            <v>124.83919472658374</v>
          </cell>
          <cell r="I112">
            <v>1003.6170889417574</v>
          </cell>
        </row>
        <row r="113">
          <cell r="G113">
            <v>360.21893226793065</v>
          </cell>
          <cell r="H113">
            <v>96.964780054960215</v>
          </cell>
          <cell r="I113">
            <v>457.18371232289087</v>
          </cell>
        </row>
        <row r="114">
          <cell r="G114">
            <v>577.05120011647762</v>
          </cell>
          <cell r="H114">
            <v>33.765069966782676</v>
          </cell>
          <cell r="I114">
            <v>610.81627008326029</v>
          </cell>
        </row>
        <row r="115">
          <cell r="G115">
            <v>746.49533775208999</v>
          </cell>
          <cell r="H115">
            <v>82.934789924012534</v>
          </cell>
          <cell r="I115">
            <v>829.43012767610253</v>
          </cell>
        </row>
        <row r="116">
          <cell r="G116">
            <v>607.12131888361171</v>
          </cell>
          <cell r="H116">
            <v>52.554017652193238</v>
          </cell>
          <cell r="I116">
            <v>659.67533653580495</v>
          </cell>
        </row>
        <row r="117">
          <cell r="G117">
            <v>0</v>
          </cell>
          <cell r="H117">
            <v>0</v>
          </cell>
          <cell r="I117">
            <v>0</v>
          </cell>
        </row>
        <row r="118">
          <cell r="G118">
            <v>301.62137289382696</v>
          </cell>
          <cell r="H118">
            <v>56.009696826808693</v>
          </cell>
          <cell r="I118">
            <v>357.63106972063565</v>
          </cell>
        </row>
        <row r="119">
          <cell r="G119">
            <v>427.00217660192823</v>
          </cell>
          <cell r="H119">
            <v>57.98998500839599</v>
          </cell>
          <cell r="I119">
            <v>484.99216161032422</v>
          </cell>
        </row>
        <row r="120">
          <cell r="G120">
            <v>893.19721723397583</v>
          </cell>
          <cell r="H120">
            <v>82.843476618047589</v>
          </cell>
          <cell r="I120">
            <v>976.04069385202342</v>
          </cell>
        </row>
        <row r="121">
          <cell r="G121">
            <v>0</v>
          </cell>
          <cell r="H121">
            <v>0</v>
          </cell>
          <cell r="I121">
            <v>0</v>
          </cell>
        </row>
        <row r="122">
          <cell r="G122">
            <v>256.75061588592087</v>
          </cell>
          <cell r="H122">
            <v>-58.101535480153643</v>
          </cell>
          <cell r="I122">
            <v>198.64908040576722</v>
          </cell>
        </row>
        <row r="123">
          <cell r="G123">
            <v>573.91668699970796</v>
          </cell>
          <cell r="H123">
            <v>75.965994643778345</v>
          </cell>
          <cell r="I123">
            <v>649.88268164348631</v>
          </cell>
        </row>
        <row r="124">
          <cell r="G124">
            <v>0</v>
          </cell>
          <cell r="H124">
            <v>0</v>
          </cell>
          <cell r="I124">
            <v>0</v>
          </cell>
        </row>
        <row r="125">
          <cell r="G125">
            <v>142.73732483756532</v>
          </cell>
          <cell r="H125">
            <v>28.877374004684185</v>
          </cell>
          <cell r="I125">
            <v>171.61469884224951</v>
          </cell>
        </row>
        <row r="126">
          <cell r="G126">
            <v>0</v>
          </cell>
          <cell r="H126">
            <v>0</v>
          </cell>
          <cell r="I126">
            <v>0</v>
          </cell>
        </row>
        <row r="127">
          <cell r="G127">
            <v>0</v>
          </cell>
          <cell r="H127">
            <v>0</v>
          </cell>
          <cell r="I127">
            <v>0</v>
          </cell>
        </row>
        <row r="128">
          <cell r="G128">
            <v>166.83007114947037</v>
          </cell>
          <cell r="H128">
            <v>36.170164042574726</v>
          </cell>
          <cell r="I128">
            <v>203.0002351920451</v>
          </cell>
        </row>
        <row r="129">
          <cell r="G129">
            <v>77.358458282561585</v>
          </cell>
          <cell r="H129">
            <v>16.437337154842155</v>
          </cell>
          <cell r="I129">
            <v>93.79579543740374</v>
          </cell>
        </row>
        <row r="130">
          <cell r="G130">
            <v>0</v>
          </cell>
          <cell r="H130">
            <v>0</v>
          </cell>
          <cell r="I130">
            <v>0</v>
          </cell>
        </row>
        <row r="131">
          <cell r="G131">
            <v>14150.11043020772</v>
          </cell>
          <cell r="H131">
            <v>702.18425276080052</v>
          </cell>
          <cell r="I131">
            <v>14852.294682968521</v>
          </cell>
        </row>
        <row r="132">
          <cell r="G132">
            <v>11749.228840247706</v>
          </cell>
          <cell r="H132">
            <v>1222.5787968980112</v>
          </cell>
          <cell r="I132">
            <v>12971.807637145717</v>
          </cell>
        </row>
        <row r="133">
          <cell r="G133">
            <v>3806.5076127552675</v>
          </cell>
          <cell r="H133">
            <v>1000.0606102588372</v>
          </cell>
          <cell r="I133">
            <v>4806.5682230141047</v>
          </cell>
        </row>
        <row r="134">
          <cell r="G134">
            <v>6548.2374999619951</v>
          </cell>
          <cell r="H134">
            <v>276.45806571921457</v>
          </cell>
          <cell r="I134">
            <v>6824.6955656812097</v>
          </cell>
        </row>
        <row r="135">
          <cell r="G135">
            <v>7661.133379292367</v>
          </cell>
          <cell r="H135">
            <v>719.83016417717954</v>
          </cell>
          <cell r="I135">
            <v>8380.9635434695465</v>
          </cell>
        </row>
        <row r="136">
          <cell r="G136">
            <v>6363.4520238533105</v>
          </cell>
          <cell r="H136">
            <v>266.93304440958855</v>
          </cell>
          <cell r="I136">
            <v>6630.385068262899</v>
          </cell>
        </row>
        <row r="137">
          <cell r="G137">
            <v>6683.4384257566762</v>
          </cell>
          <cell r="H137">
            <v>0</v>
          </cell>
          <cell r="I137">
            <v>6683.4384257566762</v>
          </cell>
        </row>
        <row r="138">
          <cell r="G138">
            <v>2971.227872327258</v>
          </cell>
          <cell r="H138">
            <v>395.0338369198189</v>
          </cell>
          <cell r="I138">
            <v>3366.2617092470769</v>
          </cell>
        </row>
        <row r="139">
          <cell r="G139">
            <v>3367.7294377384346</v>
          </cell>
          <cell r="H139">
            <v>286.24649058191244</v>
          </cell>
          <cell r="I139">
            <v>3653.9759283203471</v>
          </cell>
        </row>
        <row r="140">
          <cell r="G140">
            <v>8910.6433970222315</v>
          </cell>
          <cell r="H140">
            <v>0</v>
          </cell>
          <cell r="I140">
            <v>8910.6433970222315</v>
          </cell>
        </row>
        <row r="141">
          <cell r="G141">
            <v>4286.2626655087151</v>
          </cell>
          <cell r="H141">
            <v>163.05922530413409</v>
          </cell>
          <cell r="I141">
            <v>4449.3218908128492</v>
          </cell>
        </row>
        <row r="142">
          <cell r="G142">
            <v>1003.1782111450211</v>
          </cell>
          <cell r="H142">
            <v>77.74775375528543</v>
          </cell>
          <cell r="I142">
            <v>1080.9259649003066</v>
          </cell>
        </row>
        <row r="143">
          <cell r="G143">
            <v>2789.3826408485174</v>
          </cell>
          <cell r="H143">
            <v>192.19348155971602</v>
          </cell>
          <cell r="I143">
            <v>2981.5761224082335</v>
          </cell>
        </row>
        <row r="144">
          <cell r="G144">
            <v>915.54358205883966</v>
          </cell>
          <cell r="H144">
            <v>511.24649859023532</v>
          </cell>
          <cell r="I144">
            <v>1426.790080649075</v>
          </cell>
        </row>
        <row r="145">
          <cell r="G145">
            <v>2043.6285381567709</v>
          </cell>
          <cell r="H145">
            <v>16.530619362669768</v>
          </cell>
          <cell r="I145">
            <v>2060.1591575194407</v>
          </cell>
        </row>
        <row r="146">
          <cell r="G146">
            <v>1329.0440983522192</v>
          </cell>
          <cell r="H146">
            <v>149.69403028999454</v>
          </cell>
          <cell r="I146">
            <v>1478.7381286422137</v>
          </cell>
        </row>
        <row r="147">
          <cell r="G147">
            <v>1627.917041694913</v>
          </cell>
          <cell r="H147">
            <v>189.05174203001661</v>
          </cell>
          <cell r="I147">
            <v>1816.9687837249296</v>
          </cell>
        </row>
        <row r="148">
          <cell r="G148">
            <v>512.92824384219159</v>
          </cell>
          <cell r="H148">
            <v>60.394174730526061</v>
          </cell>
          <cell r="I148">
            <v>573.32241857271765</v>
          </cell>
        </row>
        <row r="149">
          <cell r="G149">
            <v>2234.7121045756489</v>
          </cell>
          <cell r="H149">
            <v>77.201146273478571</v>
          </cell>
          <cell r="I149">
            <v>2311.9132508491275</v>
          </cell>
        </row>
        <row r="150">
          <cell r="G150">
            <v>2176.6674011774849</v>
          </cell>
          <cell r="H150">
            <v>0</v>
          </cell>
          <cell r="I150">
            <v>2176.6674011774849</v>
          </cell>
        </row>
        <row r="151">
          <cell r="G151">
            <v>1876.5720874925616</v>
          </cell>
          <cell r="H151">
            <v>263.21971111942435</v>
          </cell>
          <cell r="I151">
            <v>2139.791798611986</v>
          </cell>
        </row>
        <row r="152">
          <cell r="G152">
            <v>1465.796677707358</v>
          </cell>
          <cell r="H152">
            <v>0</v>
          </cell>
          <cell r="I152">
            <v>1465.796677707358</v>
          </cell>
        </row>
        <row r="153">
          <cell r="G153">
            <v>1203.7252653943576</v>
          </cell>
          <cell r="H153">
            <v>128.28021233591312</v>
          </cell>
          <cell r="I153">
            <v>1332.0054777302707</v>
          </cell>
        </row>
        <row r="154">
          <cell r="G154">
            <v>2234.1149258677033</v>
          </cell>
          <cell r="H154">
            <v>0</v>
          </cell>
          <cell r="I154">
            <v>2234.1149258677033</v>
          </cell>
        </row>
        <row r="155">
          <cell r="G155">
            <v>1331.9380594696488</v>
          </cell>
          <cell r="H155">
            <v>43.881560259287426</v>
          </cell>
          <cell r="I155">
            <v>1375.8196197289362</v>
          </cell>
        </row>
        <row r="156">
          <cell r="G156">
            <v>2335.2473606997983</v>
          </cell>
          <cell r="H156">
            <v>63.993932066734487</v>
          </cell>
          <cell r="I156">
            <v>2399.2412927665328</v>
          </cell>
        </row>
        <row r="157">
          <cell r="G157">
            <v>1422.0152477743165</v>
          </cell>
          <cell r="H157">
            <v>100.98596724293861</v>
          </cell>
          <cell r="I157">
            <v>1523.0012150172552</v>
          </cell>
        </row>
        <row r="158">
          <cell r="G158">
            <v>829.85815027021374</v>
          </cell>
          <cell r="H158">
            <v>122.45748826580063</v>
          </cell>
          <cell r="I158">
            <v>952.31563853601438</v>
          </cell>
        </row>
        <row r="159">
          <cell r="G159">
            <v>1143.989029064084</v>
          </cell>
          <cell r="H159">
            <v>0</v>
          </cell>
          <cell r="I159">
            <v>1143.989029064084</v>
          </cell>
        </row>
        <row r="160">
          <cell r="G160">
            <v>732.63303156002041</v>
          </cell>
          <cell r="H160">
            <v>19.070194410794215</v>
          </cell>
          <cell r="I160">
            <v>751.70322597081463</v>
          </cell>
        </row>
        <row r="161">
          <cell r="G161">
            <v>570.75301773033084</v>
          </cell>
          <cell r="H161">
            <v>88.861771950653178</v>
          </cell>
          <cell r="I161">
            <v>659.61478968098402</v>
          </cell>
        </row>
        <row r="162">
          <cell r="G162">
            <v>1235.9889525959582</v>
          </cell>
          <cell r="H162">
            <v>21.518051015691753</v>
          </cell>
          <cell r="I162">
            <v>1257.5070036116499</v>
          </cell>
        </row>
        <row r="163">
          <cell r="G163">
            <v>1522.6390379690547</v>
          </cell>
          <cell r="H163">
            <v>156.23598096266505</v>
          </cell>
          <cell r="I163">
            <v>1678.8750189317198</v>
          </cell>
        </row>
        <row r="164">
          <cell r="G164">
            <v>520.03357873046389</v>
          </cell>
          <cell r="H164">
            <v>64.978506498352431</v>
          </cell>
          <cell r="I164">
            <v>585.01208522881632</v>
          </cell>
        </row>
        <row r="165">
          <cell r="G165">
            <v>652.89333521192009</v>
          </cell>
          <cell r="H165">
            <v>35.550259331109032</v>
          </cell>
          <cell r="I165">
            <v>688.44359454302912</v>
          </cell>
        </row>
        <row r="166">
          <cell r="G166">
            <v>549.36150916415181</v>
          </cell>
          <cell r="H166">
            <v>82.516111454479983</v>
          </cell>
          <cell r="I166">
            <v>631.87762061863179</v>
          </cell>
        </row>
        <row r="167">
          <cell r="G167">
            <v>742.62060005049034</v>
          </cell>
          <cell r="H167">
            <v>97.628530585080625</v>
          </cell>
          <cell r="I167">
            <v>840.24913063557096</v>
          </cell>
        </row>
        <row r="168">
          <cell r="G168">
            <v>1248.9061181731722</v>
          </cell>
          <cell r="H168">
            <v>79.1329653776952</v>
          </cell>
          <cell r="I168">
            <v>1328.0390835508674</v>
          </cell>
        </row>
        <row r="169">
          <cell r="G169">
            <v>809.92990776848603</v>
          </cell>
          <cell r="H169">
            <v>59.784056457069482</v>
          </cell>
          <cell r="I169">
            <v>869.71396422555551</v>
          </cell>
        </row>
        <row r="170">
          <cell r="G170">
            <v>958.68278386156624</v>
          </cell>
          <cell r="H170">
            <v>66.328891433194372</v>
          </cell>
          <cell r="I170">
            <v>1025.0116752947606</v>
          </cell>
        </row>
        <row r="171">
          <cell r="G171">
            <v>1003.6170889417574</v>
          </cell>
          <cell r="H171">
            <v>67.684234156258071</v>
          </cell>
          <cell r="I171">
            <v>1071.3013230980155</v>
          </cell>
        </row>
        <row r="172">
          <cell r="G172">
            <v>457.18371232289087</v>
          </cell>
          <cell r="H172">
            <v>98.460390814170296</v>
          </cell>
          <cell r="I172">
            <v>555.64410313706117</v>
          </cell>
        </row>
        <row r="173">
          <cell r="G173">
            <v>610.81627008326029</v>
          </cell>
          <cell r="H173">
            <v>0</v>
          </cell>
          <cell r="I173">
            <v>610.81627008326029</v>
          </cell>
        </row>
        <row r="174">
          <cell r="G174">
            <v>829.43012767610253</v>
          </cell>
          <cell r="H174">
            <v>0</v>
          </cell>
          <cell r="I174">
            <v>829.43012767610253</v>
          </cell>
        </row>
        <row r="175">
          <cell r="G175">
            <v>659.67533653580495</v>
          </cell>
          <cell r="H175">
            <v>24.640208684667755</v>
          </cell>
          <cell r="I175">
            <v>684.3155452204727</v>
          </cell>
        </row>
        <row r="176">
          <cell r="G176">
            <v>0</v>
          </cell>
          <cell r="H176">
            <v>0.75749999999999995</v>
          </cell>
          <cell r="I176">
            <v>0.75749999999999995</v>
          </cell>
        </row>
        <row r="177">
          <cell r="G177">
            <v>357.63106972063565</v>
          </cell>
          <cell r="H177">
            <v>39.26744846273175</v>
          </cell>
          <cell r="I177">
            <v>396.8985181833674</v>
          </cell>
        </row>
        <row r="178">
          <cell r="G178">
            <v>484.99216161032422</v>
          </cell>
          <cell r="H178">
            <v>0</v>
          </cell>
          <cell r="I178">
            <v>484.99216161032422</v>
          </cell>
        </row>
        <row r="179">
          <cell r="G179">
            <v>976.04069385202342</v>
          </cell>
          <cell r="H179">
            <v>73.854673995341273</v>
          </cell>
          <cell r="I179">
            <v>1049.8953678473647</v>
          </cell>
        </row>
        <row r="180">
          <cell r="G180">
            <v>0</v>
          </cell>
          <cell r="H180">
            <v>0</v>
          </cell>
          <cell r="I180">
            <v>0</v>
          </cell>
        </row>
        <row r="181">
          <cell r="G181">
            <v>198.64908040576722</v>
          </cell>
          <cell r="H181">
            <v>20.431070856120783</v>
          </cell>
          <cell r="I181">
            <v>219.08015126188801</v>
          </cell>
        </row>
        <row r="182">
          <cell r="G182">
            <v>649.88268164348631</v>
          </cell>
          <cell r="H182">
            <v>0</v>
          </cell>
          <cell r="I182">
            <v>649.88268164348631</v>
          </cell>
        </row>
        <row r="183">
          <cell r="G183">
            <v>0</v>
          </cell>
          <cell r="H183">
            <v>0</v>
          </cell>
          <cell r="I183">
            <v>0</v>
          </cell>
        </row>
        <row r="184">
          <cell r="G184">
            <v>171.61469884224951</v>
          </cell>
          <cell r="H184">
            <v>15.281492848727709</v>
          </cell>
          <cell r="I184">
            <v>186.89619169097722</v>
          </cell>
        </row>
        <row r="185">
          <cell r="G185">
            <v>0</v>
          </cell>
          <cell r="H185">
            <v>0</v>
          </cell>
          <cell r="I185">
            <v>0</v>
          </cell>
        </row>
        <row r="186">
          <cell r="G186">
            <v>0</v>
          </cell>
          <cell r="H186">
            <v>0</v>
          </cell>
          <cell r="I186">
            <v>0</v>
          </cell>
        </row>
        <row r="187">
          <cell r="G187">
            <v>203.0002351920451</v>
          </cell>
          <cell r="H187">
            <v>0</v>
          </cell>
          <cell r="I187">
            <v>203.0002351920451</v>
          </cell>
        </row>
        <row r="188">
          <cell r="G188">
            <v>93.79579543740374</v>
          </cell>
          <cell r="H188">
            <v>21.193754818122471</v>
          </cell>
          <cell r="I188">
            <v>114.98955025552621</v>
          </cell>
        </row>
        <row r="189">
          <cell r="G189">
            <v>0</v>
          </cell>
          <cell r="H189">
            <v>0</v>
          </cell>
          <cell r="I189">
            <v>0</v>
          </cell>
        </row>
        <row r="190">
          <cell r="G190">
            <v>14852.294682968521</v>
          </cell>
          <cell r="H190">
            <v>260.05286184770739</v>
          </cell>
          <cell r="I190">
            <v>15112.347544816228</v>
          </cell>
        </row>
        <row r="191">
          <cell r="G191">
            <v>12971.807637145717</v>
          </cell>
          <cell r="H191">
            <v>0</v>
          </cell>
          <cell r="I191">
            <v>12971.807637145717</v>
          </cell>
        </row>
        <row r="192">
          <cell r="G192">
            <v>4806.5682230141047</v>
          </cell>
          <cell r="H192">
            <v>2313.5681089868704</v>
          </cell>
          <cell r="I192">
            <v>7120.136332000975</v>
          </cell>
        </row>
        <row r="193">
          <cell r="G193">
            <v>6824.6955656812097</v>
          </cell>
          <cell r="H193">
            <v>387.20279546314396</v>
          </cell>
          <cell r="I193">
            <v>7211.8983611443537</v>
          </cell>
        </row>
        <row r="194">
          <cell r="G194">
            <v>8380.9635434695465</v>
          </cell>
          <cell r="H194">
            <v>550.35723870056427</v>
          </cell>
          <cell r="I194">
            <v>8931.3207821701108</v>
          </cell>
        </row>
        <row r="195">
          <cell r="G195">
            <v>6630.385068262899</v>
          </cell>
          <cell r="H195">
            <v>210.22185277324934</v>
          </cell>
          <cell r="I195">
            <v>6840.6069210361484</v>
          </cell>
        </row>
        <row r="196">
          <cell r="G196">
            <v>6683.4384257566762</v>
          </cell>
          <cell r="H196">
            <v>356.3465930041566</v>
          </cell>
          <cell r="I196">
            <v>7039.7850187608328</v>
          </cell>
        </row>
        <row r="197">
          <cell r="G197">
            <v>3366.2617092470769</v>
          </cell>
          <cell r="H197">
            <v>8.327103005094159</v>
          </cell>
          <cell r="I197">
            <v>3374.588812252171</v>
          </cell>
        </row>
        <row r="198">
          <cell r="G198">
            <v>3653.9759283203471</v>
          </cell>
          <cell r="H198">
            <v>41.615901544743338</v>
          </cell>
          <cell r="I198">
            <v>3695.5918298650904</v>
          </cell>
        </row>
        <row r="199">
          <cell r="G199">
            <v>8910.6433970222315</v>
          </cell>
          <cell r="H199">
            <v>211.05601463555831</v>
          </cell>
          <cell r="I199">
            <v>9121.6994116577898</v>
          </cell>
        </row>
        <row r="200">
          <cell r="G200">
            <v>4449.3218908128492</v>
          </cell>
          <cell r="H200">
            <v>297.05501723717043</v>
          </cell>
          <cell r="I200">
            <v>4746.3769080500197</v>
          </cell>
        </row>
        <row r="201">
          <cell r="G201">
            <v>1080.9259649003066</v>
          </cell>
          <cell r="H201">
            <v>211.12089577573488</v>
          </cell>
          <cell r="I201">
            <v>1292.0468606760414</v>
          </cell>
        </row>
        <row r="202">
          <cell r="G202">
            <v>2981.5761224082335</v>
          </cell>
          <cell r="H202">
            <v>359.4323256616035</v>
          </cell>
          <cell r="I202">
            <v>3341.008448069837</v>
          </cell>
        </row>
        <row r="203">
          <cell r="G203">
            <v>1426.790080649075</v>
          </cell>
          <cell r="H203">
            <v>88.782335898707515</v>
          </cell>
          <cell r="I203">
            <v>1515.5724165477825</v>
          </cell>
        </row>
        <row r="204">
          <cell r="G204">
            <v>2060.1591575194407</v>
          </cell>
          <cell r="H204">
            <v>84.451981891616924</v>
          </cell>
          <cell r="I204">
            <v>2144.6111394110576</v>
          </cell>
        </row>
        <row r="205">
          <cell r="G205">
            <v>1478.7381286422137</v>
          </cell>
          <cell r="H205">
            <v>143.13125026206581</v>
          </cell>
          <cell r="I205">
            <v>1621.8693789042795</v>
          </cell>
        </row>
        <row r="206">
          <cell r="G206">
            <v>1816.9687837249296</v>
          </cell>
          <cell r="H206">
            <v>64.972408412245841</v>
          </cell>
          <cell r="I206">
            <v>1881.9411921371754</v>
          </cell>
        </row>
        <row r="207">
          <cell r="G207">
            <v>573.32241857271765</v>
          </cell>
          <cell r="H207">
            <v>341.44346005408693</v>
          </cell>
          <cell r="I207">
            <v>914.76587862680458</v>
          </cell>
        </row>
        <row r="208">
          <cell r="G208">
            <v>2311.9132508491275</v>
          </cell>
          <cell r="H208">
            <v>111.77209452274838</v>
          </cell>
          <cell r="I208">
            <v>2423.6853453718759</v>
          </cell>
        </row>
        <row r="209">
          <cell r="G209">
            <v>2176.6674011774849</v>
          </cell>
          <cell r="H209">
            <v>101.12539076006669</v>
          </cell>
          <cell r="I209">
            <v>2277.7927919375516</v>
          </cell>
        </row>
        <row r="210">
          <cell r="G210">
            <v>2139.791798611986</v>
          </cell>
          <cell r="H210">
            <v>0</v>
          </cell>
          <cell r="I210">
            <v>2139.791798611986</v>
          </cell>
        </row>
        <row r="211">
          <cell r="G211">
            <v>1465.796677707358</v>
          </cell>
          <cell r="H211">
            <v>105.77505475132284</v>
          </cell>
          <cell r="I211">
            <v>1571.5717324586808</v>
          </cell>
        </row>
        <row r="212">
          <cell r="G212">
            <v>1332.0054777302707</v>
          </cell>
          <cell r="H212">
            <v>0</v>
          </cell>
          <cell r="I212">
            <v>1332.0054777302707</v>
          </cell>
        </row>
        <row r="213">
          <cell r="G213">
            <v>2234.1149258677033</v>
          </cell>
          <cell r="H213">
            <v>2.9841319317138186</v>
          </cell>
          <cell r="I213">
            <v>2237.0990577994171</v>
          </cell>
        </row>
        <row r="214">
          <cell r="G214">
            <v>1375.8196197289362</v>
          </cell>
          <cell r="H214">
            <v>70.393542310894645</v>
          </cell>
          <cell r="I214">
            <v>1446.2131620398309</v>
          </cell>
        </row>
        <row r="215">
          <cell r="G215">
            <v>2399.2412927665328</v>
          </cell>
          <cell r="H215">
            <v>41.161037766072695</v>
          </cell>
          <cell r="I215">
            <v>2440.4023305326054</v>
          </cell>
        </row>
        <row r="216">
          <cell r="G216">
            <v>1523.0012150172552</v>
          </cell>
          <cell r="H216">
            <v>146.52848047553198</v>
          </cell>
          <cell r="I216">
            <v>1669.5296954927871</v>
          </cell>
        </row>
        <row r="217">
          <cell r="G217">
            <v>952.31563853601438</v>
          </cell>
          <cell r="H217">
            <v>54.490914618571423</v>
          </cell>
          <cell r="I217">
            <v>1006.8065531545858</v>
          </cell>
        </row>
        <row r="218">
          <cell r="G218">
            <v>1143.989029064084</v>
          </cell>
          <cell r="H218">
            <v>95.614077435458967</v>
          </cell>
          <cell r="I218">
            <v>1239.6031064995429</v>
          </cell>
        </row>
        <row r="219">
          <cell r="G219">
            <v>751.70322597081463</v>
          </cell>
          <cell r="H219">
            <v>40.72737116593612</v>
          </cell>
          <cell r="I219">
            <v>792.43059713675075</v>
          </cell>
        </row>
        <row r="220">
          <cell r="G220">
            <v>659.61478968098402</v>
          </cell>
          <cell r="H220">
            <v>108.84955596929308</v>
          </cell>
          <cell r="I220">
            <v>768.4643456502771</v>
          </cell>
        </row>
        <row r="221">
          <cell r="G221">
            <v>1257.5070036116499</v>
          </cell>
          <cell r="H221">
            <v>164.9970101180279</v>
          </cell>
          <cell r="I221">
            <v>1422.5040137296778</v>
          </cell>
        </row>
        <row r="222">
          <cell r="G222">
            <v>1678.8750189317198</v>
          </cell>
          <cell r="H222">
            <v>111.69338515911704</v>
          </cell>
          <cell r="I222">
            <v>1790.5684040908368</v>
          </cell>
        </row>
        <row r="223">
          <cell r="G223">
            <v>585.01208522881632</v>
          </cell>
          <cell r="H223">
            <v>56.02791229522893</v>
          </cell>
          <cell r="I223">
            <v>641.03999752404525</v>
          </cell>
        </row>
        <row r="224">
          <cell r="G224">
            <v>688.44359454302912</v>
          </cell>
          <cell r="H224">
            <v>117.65670275814659</v>
          </cell>
          <cell r="I224">
            <v>806.10029730117571</v>
          </cell>
        </row>
        <row r="225">
          <cell r="G225">
            <v>631.87762061863179</v>
          </cell>
          <cell r="H225">
            <v>23.017748851434249</v>
          </cell>
          <cell r="I225">
            <v>654.89536947006604</v>
          </cell>
        </row>
        <row r="226">
          <cell r="G226">
            <v>840.24913063557096</v>
          </cell>
          <cell r="H226">
            <v>71.378898824528051</v>
          </cell>
          <cell r="I226">
            <v>911.62802946009901</v>
          </cell>
        </row>
        <row r="227">
          <cell r="G227">
            <v>1328.0390835508674</v>
          </cell>
          <cell r="H227">
            <v>93.883546933439902</v>
          </cell>
          <cell r="I227">
            <v>1421.9226304843073</v>
          </cell>
        </row>
        <row r="228">
          <cell r="G228">
            <v>869.71396422555551</v>
          </cell>
          <cell r="H228">
            <v>85.565316791985992</v>
          </cell>
          <cell r="I228">
            <v>955.27928101754151</v>
          </cell>
        </row>
        <row r="229">
          <cell r="G229">
            <v>1025.0116752947606</v>
          </cell>
          <cell r="H229">
            <v>68.792048944084172</v>
          </cell>
          <cell r="I229">
            <v>1093.8037242388448</v>
          </cell>
        </row>
        <row r="230">
          <cell r="G230">
            <v>1071.3013230980155</v>
          </cell>
          <cell r="H230">
            <v>76.420946032501433</v>
          </cell>
          <cell r="I230">
            <v>1147.7222691305169</v>
          </cell>
        </row>
        <row r="231">
          <cell r="G231">
            <v>555.64410313706117</v>
          </cell>
          <cell r="H231">
            <v>32.519575981484195</v>
          </cell>
          <cell r="I231">
            <v>588.16367911854536</v>
          </cell>
        </row>
        <row r="232">
          <cell r="G232">
            <v>610.81627008326029</v>
          </cell>
          <cell r="H232">
            <v>35.569422957006623</v>
          </cell>
          <cell r="I232">
            <v>646.38569304026691</v>
          </cell>
        </row>
        <row r="233">
          <cell r="G233">
            <v>829.43012767610253</v>
          </cell>
          <cell r="H233">
            <v>60.888454411258067</v>
          </cell>
          <cell r="I233">
            <v>890.3185820873606</v>
          </cell>
        </row>
        <row r="234">
          <cell r="G234">
            <v>684.3155452204727</v>
          </cell>
          <cell r="H234">
            <v>33.19443764949267</v>
          </cell>
          <cell r="I234">
            <v>717.50998286996537</v>
          </cell>
        </row>
        <row r="235">
          <cell r="G235">
            <v>0.75749999999999995</v>
          </cell>
          <cell r="H235">
            <v>20.727740662499997</v>
          </cell>
          <cell r="I235">
            <v>21.485240662499997</v>
          </cell>
        </row>
        <row r="236">
          <cell r="G236">
            <v>396.8985181833674</v>
          </cell>
          <cell r="H236">
            <v>42.067485312124234</v>
          </cell>
          <cell r="I236">
            <v>438.96600349549163</v>
          </cell>
        </row>
        <row r="237">
          <cell r="G237">
            <v>484.99216161032422</v>
          </cell>
          <cell r="H237">
            <v>19.361782060908865</v>
          </cell>
          <cell r="I237">
            <v>504.35394367123308</v>
          </cell>
        </row>
        <row r="238">
          <cell r="G238">
            <v>1049.8953678473647</v>
          </cell>
          <cell r="H238">
            <v>15.563762484000335</v>
          </cell>
          <cell r="I238">
            <v>1065.459130331365</v>
          </cell>
        </row>
        <row r="239">
          <cell r="G239">
            <v>0</v>
          </cell>
          <cell r="H239">
            <v>0</v>
          </cell>
          <cell r="I239">
            <v>0</v>
          </cell>
        </row>
        <row r="240">
          <cell r="G240">
            <v>219.08015126188801</v>
          </cell>
          <cell r="H240">
            <v>33.578071416796178</v>
          </cell>
          <cell r="I240">
            <v>252.65822267868418</v>
          </cell>
        </row>
        <row r="241">
          <cell r="G241">
            <v>649.88268164348631</v>
          </cell>
          <cell r="H241">
            <v>23.851732904168216</v>
          </cell>
          <cell r="I241">
            <v>673.73441454765452</v>
          </cell>
        </row>
        <row r="242">
          <cell r="G242">
            <v>0</v>
          </cell>
          <cell r="H242">
            <v>56.481899999999996</v>
          </cell>
          <cell r="I242">
            <v>56.481899999999996</v>
          </cell>
        </row>
        <row r="243">
          <cell r="G243">
            <v>186.89619169097722</v>
          </cell>
          <cell r="H243">
            <v>26.276513838926121</v>
          </cell>
          <cell r="I243">
            <v>213.17270552990334</v>
          </cell>
        </row>
        <row r="244">
          <cell r="G244">
            <v>0</v>
          </cell>
          <cell r="H244">
            <v>0</v>
          </cell>
          <cell r="I244">
            <v>0</v>
          </cell>
        </row>
        <row r="245">
          <cell r="G245">
            <v>0</v>
          </cell>
          <cell r="H245">
            <v>39.273415042499998</v>
          </cell>
          <cell r="I245">
            <v>39.273415042499998</v>
          </cell>
        </row>
        <row r="246">
          <cell r="G246">
            <v>203.0002351920451</v>
          </cell>
          <cell r="H246">
            <v>27.953775371443641</v>
          </cell>
          <cell r="I246">
            <v>230.95401056348874</v>
          </cell>
        </row>
        <row r="247">
          <cell r="G247">
            <v>114.98955025552621</v>
          </cell>
          <cell r="H247">
            <v>17.69861604196899</v>
          </cell>
          <cell r="I247">
            <v>132.6881662974952</v>
          </cell>
        </row>
        <row r="248">
          <cell r="G248">
            <v>0</v>
          </cell>
          <cell r="H248">
            <v>0</v>
          </cell>
          <cell r="I248">
            <v>0</v>
          </cell>
        </row>
        <row r="249">
          <cell r="G249">
            <v>15112.347544816228</v>
          </cell>
          <cell r="H249">
            <v>250.2553134094378</v>
          </cell>
          <cell r="I249">
            <v>15362.602858225666</v>
          </cell>
        </row>
        <row r="250">
          <cell r="G250">
            <v>12971.807637145717</v>
          </cell>
          <cell r="H250">
            <v>162.96698381885471</v>
          </cell>
          <cell r="I250">
            <v>13134.774620964572</v>
          </cell>
        </row>
        <row r="251">
          <cell r="G251">
            <v>7120.136332000975</v>
          </cell>
          <cell r="H251">
            <v>0</v>
          </cell>
          <cell r="I251">
            <v>7120.136332000975</v>
          </cell>
        </row>
        <row r="252">
          <cell r="G252">
            <v>7211.8983611443537</v>
          </cell>
          <cell r="H252">
            <v>431.83777300767542</v>
          </cell>
          <cell r="I252">
            <v>7643.7361341520291</v>
          </cell>
        </row>
        <row r="253">
          <cell r="G253">
            <v>8931.3207821701108</v>
          </cell>
          <cell r="H253">
            <v>616.85295725349533</v>
          </cell>
          <cell r="I253">
            <v>9548.1737394236061</v>
          </cell>
        </row>
        <row r="254">
          <cell r="G254">
            <v>6840.6069210361484</v>
          </cell>
          <cell r="H254">
            <v>383.22984603488203</v>
          </cell>
          <cell r="I254">
            <v>7223.8367670710304</v>
          </cell>
        </row>
        <row r="255">
          <cell r="G255">
            <v>7039.7850187608328</v>
          </cell>
          <cell r="H255">
            <v>388.73323886263734</v>
          </cell>
          <cell r="I255">
            <v>7428.5182576234702</v>
          </cell>
        </row>
        <row r="256">
          <cell r="G256">
            <v>3374.588812252171</v>
          </cell>
          <cell r="H256">
            <v>136.84325350109657</v>
          </cell>
          <cell r="I256">
            <v>3511.4320657532676</v>
          </cell>
        </row>
        <row r="257">
          <cell r="G257">
            <v>3695.5918298650904</v>
          </cell>
          <cell r="H257">
            <v>198.21273415810538</v>
          </cell>
          <cell r="I257">
            <v>3893.8045640231958</v>
          </cell>
        </row>
        <row r="258">
          <cell r="G258">
            <v>9121.6994116577898</v>
          </cell>
          <cell r="H258">
            <v>18.65760603142553</v>
          </cell>
          <cell r="I258">
            <v>9140.3570176892154</v>
          </cell>
        </row>
        <row r="259">
          <cell r="G259">
            <v>4746.3769080500197</v>
          </cell>
          <cell r="H259">
            <v>116.56697176300713</v>
          </cell>
          <cell r="I259">
            <v>4862.9438798130268</v>
          </cell>
        </row>
        <row r="260">
          <cell r="G260">
            <v>1292.0468606760414</v>
          </cell>
          <cell r="H260">
            <v>623.32611990795931</v>
          </cell>
          <cell r="I260">
            <v>1915.3729805840007</v>
          </cell>
        </row>
        <row r="261">
          <cell r="G261">
            <v>3341.008448069837</v>
          </cell>
          <cell r="H261">
            <v>149.63657023615951</v>
          </cell>
          <cell r="I261">
            <v>3490.6450183059965</v>
          </cell>
        </row>
        <row r="262">
          <cell r="G262">
            <v>1515.5724165477825</v>
          </cell>
          <cell r="H262">
            <v>93.181059394899421</v>
          </cell>
          <cell r="I262">
            <v>1608.7534759426819</v>
          </cell>
        </row>
        <row r="263">
          <cell r="G263">
            <v>2144.6111394110576</v>
          </cell>
          <cell r="H263">
            <v>201.84266668785176</v>
          </cell>
          <cell r="I263">
            <v>2346.4538060989094</v>
          </cell>
        </row>
        <row r="264">
          <cell r="G264">
            <v>1621.8693789042795</v>
          </cell>
          <cell r="H264">
            <v>31.27773083468287</v>
          </cell>
          <cell r="I264">
            <v>1653.1471097389624</v>
          </cell>
        </row>
        <row r="265">
          <cell r="G265">
            <v>1881.9411921371754</v>
          </cell>
          <cell r="H265">
            <v>121.81976941186531</v>
          </cell>
          <cell r="I265">
            <v>2003.7609615490408</v>
          </cell>
        </row>
        <row r="266">
          <cell r="G266">
            <v>914.76587862680458</v>
          </cell>
          <cell r="H266">
            <v>283.88099231142064</v>
          </cell>
          <cell r="I266">
            <v>1198.6468709382252</v>
          </cell>
        </row>
        <row r="267">
          <cell r="G267">
            <v>2423.6853453718759</v>
          </cell>
          <cell r="H267">
            <v>59.006590476991278</v>
          </cell>
          <cell r="I267">
            <v>2482.6919358488672</v>
          </cell>
        </row>
        <row r="268">
          <cell r="G268">
            <v>2277.7927919375516</v>
          </cell>
          <cell r="H268">
            <v>210.80280643521701</v>
          </cell>
          <cell r="I268">
            <v>2488.5955983727686</v>
          </cell>
        </row>
        <row r="269">
          <cell r="G269">
            <v>2139.791798611986</v>
          </cell>
          <cell r="H269">
            <v>167.28496442850019</v>
          </cell>
          <cell r="I269">
            <v>2307.0767630404862</v>
          </cell>
        </row>
        <row r="270">
          <cell r="G270">
            <v>1571.5717324586808</v>
          </cell>
          <cell r="H270">
            <v>30.36529637057788</v>
          </cell>
          <cell r="I270">
            <v>1601.9370288292587</v>
          </cell>
        </row>
        <row r="271">
          <cell r="G271">
            <v>1332.0054777302707</v>
          </cell>
          <cell r="H271">
            <v>99.158575471301901</v>
          </cell>
          <cell r="I271">
            <v>1431.1640532015726</v>
          </cell>
        </row>
        <row r="272">
          <cell r="G272">
            <v>2237.0990577994171</v>
          </cell>
          <cell r="H272">
            <v>102.43136098633067</v>
          </cell>
          <cell r="I272">
            <v>2339.5304187857478</v>
          </cell>
        </row>
        <row r="273">
          <cell r="G273">
            <v>1446.2131620398309</v>
          </cell>
          <cell r="H273">
            <v>128.73656445226175</v>
          </cell>
          <cell r="I273">
            <v>1574.9497264920926</v>
          </cell>
        </row>
        <row r="274">
          <cell r="G274">
            <v>2440.4023305326054</v>
          </cell>
          <cell r="H274">
            <v>29.62137287313044</v>
          </cell>
          <cell r="I274">
            <v>2470.0237034057359</v>
          </cell>
        </row>
        <row r="275">
          <cell r="G275">
            <v>1669.5296954927871</v>
          </cell>
          <cell r="H275">
            <v>86.623218100476151</v>
          </cell>
          <cell r="I275">
            <v>1756.1529135932633</v>
          </cell>
        </row>
        <row r="276">
          <cell r="G276">
            <v>1006.8065531545858</v>
          </cell>
          <cell r="H276">
            <v>155.26088165860915</v>
          </cell>
          <cell r="I276">
            <v>1162.067434813195</v>
          </cell>
        </row>
        <row r="277">
          <cell r="G277">
            <v>1239.6031064995429</v>
          </cell>
          <cell r="H277">
            <v>115.00761700920634</v>
          </cell>
          <cell r="I277">
            <v>1354.6107235087493</v>
          </cell>
        </row>
        <row r="278">
          <cell r="G278">
            <v>792.43059713675075</v>
          </cell>
          <cell r="H278">
            <v>73.213462792350469</v>
          </cell>
          <cell r="I278">
            <v>865.64405992910122</v>
          </cell>
        </row>
        <row r="279">
          <cell r="G279">
            <v>768.4643456502771</v>
          </cell>
          <cell r="H279">
            <v>83.670997640776932</v>
          </cell>
          <cell r="I279">
            <v>852.13534329105403</v>
          </cell>
        </row>
        <row r="280">
          <cell r="G280">
            <v>1422.5040137296778</v>
          </cell>
          <cell r="H280">
            <v>101.41657841023471</v>
          </cell>
          <cell r="I280">
            <v>1523.9205921399125</v>
          </cell>
        </row>
        <row r="281">
          <cell r="G281">
            <v>1790.5684040908368</v>
          </cell>
          <cell r="H281">
            <v>95.726160846505991</v>
          </cell>
          <cell r="I281">
            <v>1886.2945649373428</v>
          </cell>
        </row>
        <row r="282">
          <cell r="G282">
            <v>641.03999752404525</v>
          </cell>
          <cell r="H282">
            <v>112.08767378417008</v>
          </cell>
          <cell r="I282">
            <v>753.12767130821533</v>
          </cell>
        </row>
        <row r="283">
          <cell r="G283">
            <v>806.10029730117571</v>
          </cell>
          <cell r="H283">
            <v>228.90695637769613</v>
          </cell>
          <cell r="I283">
            <v>1035.0072536788718</v>
          </cell>
        </row>
        <row r="284">
          <cell r="G284">
            <v>654.89536947006604</v>
          </cell>
          <cell r="H284">
            <v>50.455990783849984</v>
          </cell>
          <cell r="I284">
            <v>705.35136025391603</v>
          </cell>
        </row>
        <row r="285">
          <cell r="G285">
            <v>911.62802946009901</v>
          </cell>
          <cell r="H285">
            <v>48.644752412415755</v>
          </cell>
          <cell r="I285">
            <v>960.27278187251477</v>
          </cell>
        </row>
        <row r="286">
          <cell r="G286">
            <v>1421.9226304843073</v>
          </cell>
          <cell r="H286">
            <v>86.711860969930513</v>
          </cell>
          <cell r="I286">
            <v>1508.6344914542378</v>
          </cell>
        </row>
        <row r="287">
          <cell r="G287">
            <v>955.27928101754151</v>
          </cell>
          <cell r="H287">
            <v>74.725147643547871</v>
          </cell>
          <cell r="I287">
            <v>1030.0044286610894</v>
          </cell>
        </row>
        <row r="288">
          <cell r="G288">
            <v>1093.8037242388448</v>
          </cell>
          <cell r="H288">
            <v>53.51132062685906</v>
          </cell>
          <cell r="I288">
            <v>1147.3150448657038</v>
          </cell>
        </row>
        <row r="289">
          <cell r="G289">
            <v>1147.7222691305169</v>
          </cell>
          <cell r="H289">
            <v>45.633401668175566</v>
          </cell>
          <cell r="I289">
            <v>1193.3556707986925</v>
          </cell>
        </row>
        <row r="290">
          <cell r="G290">
            <v>588.16367911854536</v>
          </cell>
          <cell r="H290">
            <v>50.280228127390615</v>
          </cell>
          <cell r="I290">
            <v>638.44390724593597</v>
          </cell>
        </row>
        <row r="291">
          <cell r="G291">
            <v>646.38569304026691</v>
          </cell>
          <cell r="H291">
            <v>120.25376626946388</v>
          </cell>
          <cell r="I291">
            <v>766.6394593097308</v>
          </cell>
        </row>
        <row r="292">
          <cell r="G292">
            <v>890.3185820873606</v>
          </cell>
          <cell r="H292">
            <v>34.721520656208327</v>
          </cell>
          <cell r="I292">
            <v>925.04010274356892</v>
          </cell>
        </row>
        <row r="293">
          <cell r="G293">
            <v>717.50998286996537</v>
          </cell>
          <cell r="H293">
            <v>39.544780628737385</v>
          </cell>
          <cell r="I293">
            <v>757.05476349870275</v>
          </cell>
        </row>
        <row r="294">
          <cell r="G294">
            <v>21.485240662499997</v>
          </cell>
          <cell r="H294">
            <v>458.678237835</v>
          </cell>
          <cell r="I294">
            <v>480.16347849750002</v>
          </cell>
        </row>
        <row r="295">
          <cell r="G295">
            <v>438.96600349549163</v>
          </cell>
          <cell r="H295">
            <v>25.278699477417831</v>
          </cell>
          <cell r="I295">
            <v>464.24470297290947</v>
          </cell>
        </row>
        <row r="296">
          <cell r="G296">
            <v>504.35394367123308</v>
          </cell>
          <cell r="H296">
            <v>25.95232318196031</v>
          </cell>
          <cell r="I296">
            <v>530.30626685319339</v>
          </cell>
        </row>
        <row r="297">
          <cell r="G297">
            <v>1065.459130331365</v>
          </cell>
          <cell r="H297">
            <v>36.670573473919148</v>
          </cell>
          <cell r="I297">
            <v>1102.1297038052842</v>
          </cell>
        </row>
        <row r="298">
          <cell r="G298">
            <v>0</v>
          </cell>
          <cell r="H298">
            <v>291.88079845500005</v>
          </cell>
          <cell r="I298">
            <v>291.88079845500005</v>
          </cell>
        </row>
        <row r="299">
          <cell r="G299">
            <v>252.65822267868418</v>
          </cell>
          <cell r="H299">
            <v>14.816067129489227</v>
          </cell>
          <cell r="I299">
            <v>267.47428980817341</v>
          </cell>
        </row>
        <row r="300">
          <cell r="G300">
            <v>673.73441454765452</v>
          </cell>
          <cell r="H300">
            <v>80.418163352270085</v>
          </cell>
          <cell r="I300">
            <v>754.15257789992461</v>
          </cell>
        </row>
        <row r="301">
          <cell r="G301">
            <v>56.481899999999996</v>
          </cell>
          <cell r="H301">
            <v>183.59069100000002</v>
          </cell>
          <cell r="I301">
            <v>240.07259100000002</v>
          </cell>
        </row>
        <row r="302">
          <cell r="G302">
            <v>213.17270552990334</v>
          </cell>
          <cell r="H302">
            <v>13.949219346172896</v>
          </cell>
          <cell r="I302">
            <v>227.12192487607624</v>
          </cell>
        </row>
        <row r="303">
          <cell r="G303">
            <v>0</v>
          </cell>
          <cell r="H303">
            <v>205.76658</v>
          </cell>
          <cell r="I303">
            <v>205.76658</v>
          </cell>
        </row>
        <row r="304">
          <cell r="G304">
            <v>39.273415042499998</v>
          </cell>
          <cell r="H304">
            <v>116.84313887999997</v>
          </cell>
          <cell r="I304">
            <v>156.11655392249997</v>
          </cell>
        </row>
        <row r="305">
          <cell r="G305">
            <v>230.95401056348874</v>
          </cell>
          <cell r="H305">
            <v>1.8103936929572058</v>
          </cell>
          <cell r="I305">
            <v>232.76440425644594</v>
          </cell>
        </row>
        <row r="306">
          <cell r="G306">
            <v>132.6881662974952</v>
          </cell>
          <cell r="H306">
            <v>13.252304649442664</v>
          </cell>
          <cell r="I306">
            <v>145.94047094693786</v>
          </cell>
        </row>
        <row r="307">
          <cell r="G307">
            <v>0</v>
          </cell>
          <cell r="H307">
            <v>1.1673750000000001</v>
          </cell>
          <cell r="I307">
            <v>1.1673750000000001</v>
          </cell>
        </row>
        <row r="308">
          <cell r="G308">
            <v>15362.602858225666</v>
          </cell>
          <cell r="H308">
            <v>509.00980498178808</v>
          </cell>
          <cell r="I308">
            <v>15871.612663207454</v>
          </cell>
        </row>
        <row r="309">
          <cell r="G309">
            <v>13134.774620964572</v>
          </cell>
          <cell r="H309">
            <v>896.60443759564771</v>
          </cell>
          <cell r="I309">
            <v>14031.37905856022</v>
          </cell>
        </row>
        <row r="310">
          <cell r="G310">
            <v>7120.136332000975</v>
          </cell>
          <cell r="H310">
            <v>0</v>
          </cell>
          <cell r="I310">
            <v>7120.136332000975</v>
          </cell>
        </row>
        <row r="311">
          <cell r="G311">
            <v>7643.7361341520291</v>
          </cell>
          <cell r="H311">
            <v>358.44425323230848</v>
          </cell>
          <cell r="I311">
            <v>8002.1803873843373</v>
          </cell>
        </row>
        <row r="312">
          <cell r="G312">
            <v>9548.1737394236061</v>
          </cell>
          <cell r="H312">
            <v>773.84146417580882</v>
          </cell>
          <cell r="I312">
            <v>10322.015203599414</v>
          </cell>
        </row>
        <row r="313">
          <cell r="G313">
            <v>7223.8367670710304</v>
          </cell>
          <cell r="H313">
            <v>304.62079393594797</v>
          </cell>
          <cell r="I313">
            <v>7528.4575610069787</v>
          </cell>
        </row>
        <row r="314">
          <cell r="G314">
            <v>7428.5182576234702</v>
          </cell>
          <cell r="H314">
            <v>684.80735605522386</v>
          </cell>
          <cell r="I314">
            <v>8113.325613678694</v>
          </cell>
        </row>
        <row r="315">
          <cell r="G315">
            <v>3511.4320657532676</v>
          </cell>
          <cell r="H315">
            <v>2.937199946987413</v>
          </cell>
          <cell r="I315">
            <v>3514.3692657002548</v>
          </cell>
        </row>
        <row r="316">
          <cell r="G316">
            <v>3893.8045640231958</v>
          </cell>
          <cell r="H316">
            <v>187.59565631172521</v>
          </cell>
          <cell r="I316">
            <v>4081.400220334921</v>
          </cell>
        </row>
        <row r="317">
          <cell r="G317">
            <v>9140.3570176892154</v>
          </cell>
          <cell r="H317">
            <v>1070.1326866508643</v>
          </cell>
          <cell r="I317">
            <v>10210.48970434008</v>
          </cell>
        </row>
        <row r="318">
          <cell r="G318">
            <v>4862.9438798130268</v>
          </cell>
          <cell r="H318">
            <v>49.872743761876258</v>
          </cell>
          <cell r="I318">
            <v>4912.8166235749031</v>
          </cell>
        </row>
        <row r="319">
          <cell r="G319">
            <v>1915.3729805840007</v>
          </cell>
          <cell r="H319">
            <v>173.92286460156069</v>
          </cell>
          <cell r="I319">
            <v>2089.2958451855616</v>
          </cell>
        </row>
        <row r="320">
          <cell r="G320">
            <v>3490.6450183059965</v>
          </cell>
          <cell r="H320">
            <v>86.753945466806329</v>
          </cell>
          <cell r="I320">
            <v>3577.3989637728027</v>
          </cell>
        </row>
        <row r="321">
          <cell r="G321">
            <v>1608.7534759426819</v>
          </cell>
          <cell r="H321">
            <v>92.332793573814712</v>
          </cell>
          <cell r="I321">
            <v>1701.0862695164967</v>
          </cell>
        </row>
        <row r="322">
          <cell r="G322">
            <v>2346.4538060989094</v>
          </cell>
          <cell r="H322">
            <v>86.543608642903507</v>
          </cell>
          <cell r="I322">
            <v>2432.9974147418129</v>
          </cell>
        </row>
        <row r="323">
          <cell r="G323">
            <v>1653.1471097389624</v>
          </cell>
          <cell r="H323">
            <v>7.5041284452336043</v>
          </cell>
          <cell r="I323">
            <v>1660.651238184196</v>
          </cell>
        </row>
        <row r="324">
          <cell r="G324">
            <v>2003.7609615490408</v>
          </cell>
          <cell r="H324">
            <v>108.53132051666856</v>
          </cell>
          <cell r="I324">
            <v>2112.2922820657095</v>
          </cell>
        </row>
        <row r="325">
          <cell r="G325">
            <v>1198.6468709382252</v>
          </cell>
          <cell r="H325">
            <v>0</v>
          </cell>
          <cell r="I325">
            <v>1198.6468709382252</v>
          </cell>
        </row>
        <row r="326">
          <cell r="G326">
            <v>2482.6919358488672</v>
          </cell>
          <cell r="H326">
            <v>63.25230020014066</v>
          </cell>
          <cell r="I326">
            <v>2545.9442360490079</v>
          </cell>
        </row>
        <row r="327">
          <cell r="G327">
            <v>2488.5955983727686</v>
          </cell>
          <cell r="H327">
            <v>32.445582674017452</v>
          </cell>
          <cell r="I327">
            <v>2521.0411810467858</v>
          </cell>
        </row>
        <row r="328">
          <cell r="G328">
            <v>2307.0767630404862</v>
          </cell>
          <cell r="H328">
            <v>48.019533216785305</v>
          </cell>
          <cell r="I328">
            <v>2355.0962962572717</v>
          </cell>
        </row>
        <row r="329">
          <cell r="G329">
            <v>1601.9370288292587</v>
          </cell>
          <cell r="H329">
            <v>25.115516693455625</v>
          </cell>
          <cell r="I329">
            <v>1627.0525455227144</v>
          </cell>
        </row>
        <row r="330">
          <cell r="G330">
            <v>1431.1640532015726</v>
          </cell>
          <cell r="H330">
            <v>42.418429545282805</v>
          </cell>
          <cell r="I330">
            <v>1473.5824827468555</v>
          </cell>
        </row>
        <row r="331">
          <cell r="G331">
            <v>2339.5304187857478</v>
          </cell>
          <cell r="H331">
            <v>170.82685901235268</v>
          </cell>
          <cell r="I331">
            <v>2510.3572777981003</v>
          </cell>
        </row>
        <row r="332">
          <cell r="G332">
            <v>1574.9497264920926</v>
          </cell>
          <cell r="H332">
            <v>77.761861767592535</v>
          </cell>
          <cell r="I332">
            <v>1652.7115882596852</v>
          </cell>
        </row>
        <row r="333">
          <cell r="G333">
            <v>2470.0237034057359</v>
          </cell>
          <cell r="H333">
            <v>79.059441030796066</v>
          </cell>
          <cell r="I333">
            <v>2549.0831444365322</v>
          </cell>
        </row>
        <row r="334">
          <cell r="G334">
            <v>1756.1529135932633</v>
          </cell>
          <cell r="H334">
            <v>65.010503228896809</v>
          </cell>
          <cell r="I334">
            <v>1821.1634168221601</v>
          </cell>
        </row>
        <row r="335">
          <cell r="G335">
            <v>1162.067434813195</v>
          </cell>
          <cell r="H335">
            <v>0</v>
          </cell>
          <cell r="I335">
            <v>1162.067434813195</v>
          </cell>
        </row>
        <row r="336">
          <cell r="G336">
            <v>1354.6107235087493</v>
          </cell>
          <cell r="H336">
            <v>81.352332047457665</v>
          </cell>
          <cell r="I336">
            <v>1435.9630555562069</v>
          </cell>
        </row>
        <row r="337">
          <cell r="G337">
            <v>865.64405992910122</v>
          </cell>
          <cell r="H337">
            <v>59.991531200051604</v>
          </cell>
          <cell r="I337">
            <v>925.63559112915277</v>
          </cell>
        </row>
        <row r="338">
          <cell r="G338">
            <v>852.13534329105403</v>
          </cell>
          <cell r="H338">
            <v>172.42835146926126</v>
          </cell>
          <cell r="I338">
            <v>1024.5636947603152</v>
          </cell>
        </row>
        <row r="339">
          <cell r="G339">
            <v>1523.9205921399125</v>
          </cell>
          <cell r="H339">
            <v>55.915096291917713</v>
          </cell>
          <cell r="I339">
            <v>1579.8356884318302</v>
          </cell>
        </row>
        <row r="340">
          <cell r="G340">
            <v>1886.2945649373428</v>
          </cell>
          <cell r="H340">
            <v>77.340354028720085</v>
          </cell>
          <cell r="I340">
            <v>1963.634918966063</v>
          </cell>
        </row>
        <row r="341">
          <cell r="G341">
            <v>753.12767130821533</v>
          </cell>
          <cell r="H341">
            <v>108.22350777611383</v>
          </cell>
          <cell r="I341">
            <v>861.35117908432915</v>
          </cell>
        </row>
        <row r="342">
          <cell r="G342">
            <v>1035.0072536788718</v>
          </cell>
          <cell r="H342">
            <v>0</v>
          </cell>
          <cell r="I342">
            <v>1035.0072536788718</v>
          </cell>
        </row>
        <row r="343">
          <cell r="G343">
            <v>705.35136025391603</v>
          </cell>
          <cell r="H343">
            <v>75.567499264956965</v>
          </cell>
          <cell r="I343">
            <v>780.91885951887298</v>
          </cell>
        </row>
        <row r="344">
          <cell r="G344">
            <v>960.27278187251477</v>
          </cell>
          <cell r="H344">
            <v>46.237545469992071</v>
          </cell>
          <cell r="I344">
            <v>1006.5103273425068</v>
          </cell>
        </row>
        <row r="345">
          <cell r="G345">
            <v>1508.6344914542378</v>
          </cell>
          <cell r="H345">
            <v>39.833728455821507</v>
          </cell>
          <cell r="I345">
            <v>1548.4682199100594</v>
          </cell>
        </row>
        <row r="346">
          <cell r="G346">
            <v>1030.0044286610894</v>
          </cell>
          <cell r="H346">
            <v>69.089414416223335</v>
          </cell>
          <cell r="I346">
            <v>1099.0938430773126</v>
          </cell>
        </row>
        <row r="347">
          <cell r="G347">
            <v>1147.3150448657038</v>
          </cell>
          <cell r="H347">
            <v>45.792991224867173</v>
          </cell>
          <cell r="I347">
            <v>1193.108036090571</v>
          </cell>
        </row>
        <row r="348">
          <cell r="G348">
            <v>1193.3556707986925</v>
          </cell>
          <cell r="H348">
            <v>71.631223271694111</v>
          </cell>
          <cell r="I348">
            <v>1264.9868940703866</v>
          </cell>
        </row>
        <row r="349">
          <cell r="G349">
            <v>638.44390724593597</v>
          </cell>
          <cell r="H349">
            <v>25.64231985042019</v>
          </cell>
          <cell r="I349">
            <v>664.0862270963562</v>
          </cell>
        </row>
        <row r="350">
          <cell r="G350">
            <v>766.6394593097308</v>
          </cell>
          <cell r="H350">
            <v>58.426426268466876</v>
          </cell>
          <cell r="I350">
            <v>825.06588557819771</v>
          </cell>
        </row>
        <row r="351">
          <cell r="G351">
            <v>925.04010274356892</v>
          </cell>
          <cell r="H351">
            <v>41.771872091016157</v>
          </cell>
          <cell r="I351">
            <v>966.81197483458504</v>
          </cell>
        </row>
        <row r="352">
          <cell r="G352">
            <v>757.05476349870275</v>
          </cell>
          <cell r="H352">
            <v>0</v>
          </cell>
          <cell r="I352">
            <v>757.05476349870275</v>
          </cell>
        </row>
        <row r="353">
          <cell r="G353">
            <v>480.16347849750002</v>
          </cell>
          <cell r="H353">
            <v>205.77940285499992</v>
          </cell>
          <cell r="I353">
            <v>685.94288135249997</v>
          </cell>
        </row>
        <row r="354">
          <cell r="G354">
            <v>464.24470297290947</v>
          </cell>
          <cell r="H354">
            <v>25.129575571530967</v>
          </cell>
          <cell r="I354">
            <v>489.37427854444041</v>
          </cell>
        </row>
        <row r="355">
          <cell r="G355">
            <v>530.30626685319339</v>
          </cell>
          <cell r="H355">
            <v>37.210805215200345</v>
          </cell>
          <cell r="I355">
            <v>567.51707206839376</v>
          </cell>
        </row>
        <row r="356">
          <cell r="G356">
            <v>1102.1297038052842</v>
          </cell>
          <cell r="H356">
            <v>29.887195133140693</v>
          </cell>
          <cell r="I356">
            <v>1132.0168989384249</v>
          </cell>
        </row>
        <row r="357">
          <cell r="G357">
            <v>291.88079845500005</v>
          </cell>
          <cell r="H357">
            <v>-41.182439820000035</v>
          </cell>
          <cell r="I357">
            <v>250.69835863500001</v>
          </cell>
        </row>
        <row r="358">
          <cell r="G358">
            <v>267.47428980817341</v>
          </cell>
          <cell r="H358">
            <v>25.17283973006511</v>
          </cell>
          <cell r="I358">
            <v>292.64712953823852</v>
          </cell>
        </row>
        <row r="359">
          <cell r="G359">
            <v>754.15257789992461</v>
          </cell>
          <cell r="H359">
            <v>8.4418598934340494</v>
          </cell>
          <cell r="I359">
            <v>762.59443779335868</v>
          </cell>
        </row>
        <row r="360">
          <cell r="G360">
            <v>240.07259100000002</v>
          </cell>
          <cell r="H360">
            <v>172.31500701749994</v>
          </cell>
          <cell r="I360">
            <v>412.38759801749995</v>
          </cell>
        </row>
        <row r="361">
          <cell r="G361">
            <v>227.12192487607624</v>
          </cell>
          <cell r="H361">
            <v>27.22511212178815</v>
          </cell>
          <cell r="I361">
            <v>254.34703699786439</v>
          </cell>
        </row>
        <row r="362">
          <cell r="G362">
            <v>205.76658</v>
          </cell>
          <cell r="H362">
            <v>142.57512599999998</v>
          </cell>
          <cell r="I362">
            <v>348.34170599999999</v>
          </cell>
        </row>
        <row r="363">
          <cell r="G363">
            <v>156.11655392249997</v>
          </cell>
          <cell r="H363">
            <v>239.097737505</v>
          </cell>
          <cell r="I363">
            <v>395.21429142749997</v>
          </cell>
        </row>
        <row r="364">
          <cell r="G364">
            <v>232.76440425644594</v>
          </cell>
          <cell r="H364">
            <v>20.304123251958675</v>
          </cell>
          <cell r="I364">
            <v>253.06852750840463</v>
          </cell>
        </row>
        <row r="365">
          <cell r="G365">
            <v>145.94047094693786</v>
          </cell>
          <cell r="H365">
            <v>7.6107921339183155</v>
          </cell>
          <cell r="I365">
            <v>153.55126308085619</v>
          </cell>
        </row>
        <row r="366">
          <cell r="G366">
            <v>1.1673750000000001</v>
          </cell>
          <cell r="H366">
            <v>164.381835</v>
          </cell>
          <cell r="I366">
            <v>165.54920999999999</v>
          </cell>
        </row>
        <row r="367">
          <cell r="G367">
            <v>0</v>
          </cell>
          <cell r="H367">
            <v>72.441749999999999</v>
          </cell>
          <cell r="I367">
            <v>72.441749999999999</v>
          </cell>
        </row>
        <row r="368">
          <cell r="G368">
            <v>15871.612663207454</v>
          </cell>
          <cell r="H368">
            <v>0</v>
          </cell>
          <cell r="I368">
            <v>15871.612663207454</v>
          </cell>
        </row>
        <row r="369">
          <cell r="G369">
            <v>14031.37905856022</v>
          </cell>
          <cell r="H369">
            <v>0</v>
          </cell>
          <cell r="I369">
            <v>14031.37905856022</v>
          </cell>
        </row>
        <row r="370">
          <cell r="G370">
            <v>7120.136332000975</v>
          </cell>
          <cell r="H370">
            <v>0</v>
          </cell>
          <cell r="I370">
            <v>7120.136332000975</v>
          </cell>
        </row>
        <row r="371">
          <cell r="G371">
            <v>8002.1803873843373</v>
          </cell>
          <cell r="H371">
            <v>0</v>
          </cell>
          <cell r="I371">
            <v>8002.1803873843373</v>
          </cell>
        </row>
        <row r="372">
          <cell r="G372">
            <v>10322.015203599414</v>
          </cell>
          <cell r="H372">
            <v>0</v>
          </cell>
          <cell r="I372">
            <v>10322.015203599414</v>
          </cell>
        </row>
        <row r="373">
          <cell r="G373">
            <v>7528.4575610069787</v>
          </cell>
          <cell r="H373">
            <v>0</v>
          </cell>
          <cell r="I373">
            <v>7528.4575610069787</v>
          </cell>
        </row>
        <row r="374">
          <cell r="G374">
            <v>8113.325613678694</v>
          </cell>
          <cell r="H374">
            <v>0</v>
          </cell>
          <cell r="I374">
            <v>8113.325613678694</v>
          </cell>
        </row>
        <row r="375">
          <cell r="G375">
            <v>3514.3692657002548</v>
          </cell>
          <cell r="H375">
            <v>0</v>
          </cell>
          <cell r="I375">
            <v>3514.3692657002548</v>
          </cell>
        </row>
        <row r="376">
          <cell r="G376">
            <v>4081.400220334921</v>
          </cell>
          <cell r="H376">
            <v>0</v>
          </cell>
          <cell r="I376">
            <v>4081.400220334921</v>
          </cell>
        </row>
        <row r="377">
          <cell r="G377">
            <v>10210.48970434008</v>
          </cell>
          <cell r="H377">
            <v>0</v>
          </cell>
          <cell r="I377">
            <v>10210.48970434008</v>
          </cell>
        </row>
        <row r="378">
          <cell r="G378">
            <v>4912.8166235749031</v>
          </cell>
          <cell r="H378">
            <v>0</v>
          </cell>
          <cell r="I378">
            <v>4912.8166235749031</v>
          </cell>
        </row>
        <row r="379">
          <cell r="G379">
            <v>2089.2958451855616</v>
          </cell>
          <cell r="H379">
            <v>0</v>
          </cell>
          <cell r="I379">
            <v>2089.2958451855616</v>
          </cell>
        </row>
        <row r="380">
          <cell r="G380">
            <v>3577.3989637728027</v>
          </cell>
          <cell r="H380">
            <v>0</v>
          </cell>
          <cell r="I380">
            <v>3577.3989637728027</v>
          </cell>
        </row>
        <row r="381">
          <cell r="G381">
            <v>1701.0862695164967</v>
          </cell>
          <cell r="H381">
            <v>0</v>
          </cell>
          <cell r="I381">
            <v>1701.0862695164967</v>
          </cell>
        </row>
        <row r="382">
          <cell r="G382">
            <v>2432.9974147418129</v>
          </cell>
          <cell r="H382">
            <v>0</v>
          </cell>
          <cell r="I382">
            <v>2432.9974147418129</v>
          </cell>
        </row>
        <row r="383">
          <cell r="G383">
            <v>1660.651238184196</v>
          </cell>
          <cell r="H383">
            <v>0</v>
          </cell>
          <cell r="I383">
            <v>1660.651238184196</v>
          </cell>
        </row>
        <row r="384">
          <cell r="G384">
            <v>2112.2922820657095</v>
          </cell>
          <cell r="H384">
            <v>0</v>
          </cell>
          <cell r="I384">
            <v>2112.2922820657095</v>
          </cell>
        </row>
        <row r="385">
          <cell r="G385">
            <v>1198.6468709382252</v>
          </cell>
          <cell r="H385">
            <v>0</v>
          </cell>
          <cell r="I385">
            <v>1198.6468709382252</v>
          </cell>
        </row>
        <row r="386">
          <cell r="G386">
            <v>2545.9442360490079</v>
          </cell>
          <cell r="H386">
            <v>0</v>
          </cell>
          <cell r="I386">
            <v>2545.9442360490079</v>
          </cell>
        </row>
        <row r="387">
          <cell r="G387">
            <v>2521.0411810467858</v>
          </cell>
          <cell r="H387">
            <v>0</v>
          </cell>
          <cell r="I387">
            <v>2521.0411810467858</v>
          </cell>
        </row>
        <row r="388">
          <cell r="G388">
            <v>2355.0962962572717</v>
          </cell>
          <cell r="H388">
            <v>0</v>
          </cell>
          <cell r="I388">
            <v>2355.0962962572717</v>
          </cell>
        </row>
        <row r="389">
          <cell r="G389">
            <v>1627.0525455227144</v>
          </cell>
          <cell r="H389">
            <v>0</v>
          </cell>
          <cell r="I389">
            <v>1627.0525455227144</v>
          </cell>
        </row>
        <row r="390">
          <cell r="G390">
            <v>1473.5824827468555</v>
          </cell>
          <cell r="H390">
            <v>0</v>
          </cell>
          <cell r="I390">
            <v>1473.5824827468555</v>
          </cell>
        </row>
        <row r="391">
          <cell r="G391">
            <v>2510.3572777981003</v>
          </cell>
          <cell r="H391">
            <v>0</v>
          </cell>
          <cell r="I391">
            <v>2510.3572777981003</v>
          </cell>
        </row>
        <row r="392">
          <cell r="G392">
            <v>1652.7115882596852</v>
          </cell>
          <cell r="H392">
            <v>0</v>
          </cell>
          <cell r="I392">
            <v>1652.7115882596852</v>
          </cell>
        </row>
        <row r="393">
          <cell r="G393">
            <v>2549.0831444365322</v>
          </cell>
          <cell r="H393">
            <v>0</v>
          </cell>
          <cell r="I393">
            <v>2549.0831444365322</v>
          </cell>
        </row>
        <row r="394">
          <cell r="G394">
            <v>1821.1634168221601</v>
          </cell>
          <cell r="H394">
            <v>0</v>
          </cell>
          <cell r="I394">
            <v>1821.1634168221601</v>
          </cell>
        </row>
        <row r="395">
          <cell r="G395">
            <v>1162.067434813195</v>
          </cell>
          <cell r="H395">
            <v>0</v>
          </cell>
          <cell r="I395">
            <v>1162.067434813195</v>
          </cell>
        </row>
        <row r="396">
          <cell r="G396">
            <v>1435.9630555562069</v>
          </cell>
          <cell r="H396">
            <v>0</v>
          </cell>
          <cell r="I396">
            <v>1435.9630555562069</v>
          </cell>
        </row>
        <row r="397">
          <cell r="G397">
            <v>925.63559112915277</v>
          </cell>
          <cell r="H397">
            <v>0</v>
          </cell>
          <cell r="I397">
            <v>925.63559112915277</v>
          </cell>
        </row>
        <row r="398">
          <cell r="G398">
            <v>1024.5636947603152</v>
          </cell>
          <cell r="H398">
            <v>0</v>
          </cell>
          <cell r="I398">
            <v>1024.5636947603152</v>
          </cell>
        </row>
        <row r="399">
          <cell r="G399">
            <v>1579.8356884318302</v>
          </cell>
          <cell r="H399">
            <v>0</v>
          </cell>
          <cell r="I399">
            <v>1579.8356884318302</v>
          </cell>
        </row>
        <row r="400">
          <cell r="G400">
            <v>1963.634918966063</v>
          </cell>
          <cell r="H400">
            <v>0</v>
          </cell>
          <cell r="I400">
            <v>1963.634918966063</v>
          </cell>
        </row>
        <row r="401">
          <cell r="G401">
            <v>861.35117908432915</v>
          </cell>
          <cell r="H401">
            <v>0</v>
          </cell>
          <cell r="I401">
            <v>861.35117908432915</v>
          </cell>
        </row>
        <row r="402">
          <cell r="G402">
            <v>1035.0072536788718</v>
          </cell>
          <cell r="H402">
            <v>0</v>
          </cell>
          <cell r="I402">
            <v>1035.0072536788718</v>
          </cell>
        </row>
        <row r="403">
          <cell r="G403">
            <v>780.91885951887298</v>
          </cell>
          <cell r="H403">
            <v>0</v>
          </cell>
          <cell r="I403">
            <v>780.91885951887298</v>
          </cell>
        </row>
        <row r="404">
          <cell r="G404">
            <v>1006.5103273425068</v>
          </cell>
          <cell r="H404">
            <v>0</v>
          </cell>
          <cell r="I404">
            <v>1006.5103273425068</v>
          </cell>
        </row>
        <row r="405">
          <cell r="G405">
            <v>1548.4682199100594</v>
          </cell>
          <cell r="H405">
            <v>0</v>
          </cell>
          <cell r="I405">
            <v>1548.4682199100594</v>
          </cell>
        </row>
        <row r="406">
          <cell r="G406">
            <v>1099.0938430773126</v>
          </cell>
          <cell r="H406">
            <v>0</v>
          </cell>
          <cell r="I406">
            <v>1099.0938430773126</v>
          </cell>
        </row>
        <row r="407">
          <cell r="G407">
            <v>1193.108036090571</v>
          </cell>
          <cell r="H407">
            <v>0</v>
          </cell>
          <cell r="I407">
            <v>1193.108036090571</v>
          </cell>
        </row>
        <row r="408">
          <cell r="G408">
            <v>1264.9868940703866</v>
          </cell>
          <cell r="H408">
            <v>0</v>
          </cell>
          <cell r="I408">
            <v>1264.9868940703866</v>
          </cell>
        </row>
        <row r="409">
          <cell r="G409">
            <v>664.0862270963562</v>
          </cell>
          <cell r="H409">
            <v>0</v>
          </cell>
          <cell r="I409">
            <v>664.0862270963562</v>
          </cell>
        </row>
        <row r="410">
          <cell r="G410">
            <v>825.06588557819771</v>
          </cell>
          <cell r="H410">
            <v>0</v>
          </cell>
          <cell r="I410">
            <v>825.06588557819771</v>
          </cell>
        </row>
        <row r="411">
          <cell r="G411">
            <v>966.81197483458504</v>
          </cell>
          <cell r="H411">
            <v>0</v>
          </cell>
          <cell r="I411">
            <v>966.81197483458504</v>
          </cell>
        </row>
        <row r="412">
          <cell r="G412">
            <v>757.05476349870275</v>
          </cell>
          <cell r="H412">
            <v>0</v>
          </cell>
          <cell r="I412">
            <v>757.05476349870275</v>
          </cell>
        </row>
        <row r="413">
          <cell r="G413">
            <v>685.94288135249997</v>
          </cell>
          <cell r="H413">
            <v>0</v>
          </cell>
          <cell r="I413">
            <v>685.94288135249997</v>
          </cell>
        </row>
        <row r="414">
          <cell r="G414">
            <v>489.37427854444041</v>
          </cell>
          <cell r="H414">
            <v>0</v>
          </cell>
          <cell r="I414">
            <v>489.37427854444041</v>
          </cell>
        </row>
        <row r="415">
          <cell r="G415">
            <v>567.51707206839376</v>
          </cell>
          <cell r="H415">
            <v>0</v>
          </cell>
          <cell r="I415">
            <v>567.51707206839376</v>
          </cell>
        </row>
        <row r="416">
          <cell r="G416">
            <v>1132.0168989384249</v>
          </cell>
          <cell r="H416">
            <v>0</v>
          </cell>
          <cell r="I416">
            <v>1132.0168989384249</v>
          </cell>
        </row>
        <row r="417">
          <cell r="G417">
            <v>250.69835863500001</v>
          </cell>
          <cell r="H417">
            <v>0</v>
          </cell>
          <cell r="I417">
            <v>250.69835863500001</v>
          </cell>
        </row>
        <row r="418">
          <cell r="G418">
            <v>292.64712953823852</v>
          </cell>
          <cell r="H418">
            <v>0</v>
          </cell>
          <cell r="I418">
            <v>292.64712953823852</v>
          </cell>
        </row>
        <row r="419">
          <cell r="G419">
            <v>762.59443779335868</v>
          </cell>
          <cell r="H419">
            <v>0</v>
          </cell>
          <cell r="I419">
            <v>762.59443779335868</v>
          </cell>
        </row>
        <row r="420">
          <cell r="G420">
            <v>412.38759801749995</v>
          </cell>
          <cell r="H420">
            <v>0</v>
          </cell>
          <cell r="I420">
            <v>412.38759801749995</v>
          </cell>
        </row>
        <row r="421">
          <cell r="G421">
            <v>254.34703699786439</v>
          </cell>
          <cell r="H421">
            <v>0</v>
          </cell>
          <cell r="I421">
            <v>254.34703699786439</v>
          </cell>
        </row>
        <row r="422">
          <cell r="G422">
            <v>348.34170599999999</v>
          </cell>
          <cell r="H422">
            <v>0</v>
          </cell>
          <cell r="I422">
            <v>348.34170599999999</v>
          </cell>
        </row>
        <row r="423">
          <cell r="G423">
            <v>395.21429142749997</v>
          </cell>
          <cell r="H423">
            <v>0</v>
          </cell>
          <cell r="I423">
            <v>395.21429142749997</v>
          </cell>
        </row>
        <row r="424">
          <cell r="G424">
            <v>253.06852750840463</v>
          </cell>
          <cell r="H424">
            <v>0</v>
          </cell>
          <cell r="I424">
            <v>253.06852750840463</v>
          </cell>
        </row>
        <row r="425">
          <cell r="G425">
            <v>153.55126308085619</v>
          </cell>
          <cell r="H425">
            <v>0</v>
          </cell>
          <cell r="I425">
            <v>153.55126308085619</v>
          </cell>
        </row>
        <row r="426">
          <cell r="G426">
            <v>165.54920999999999</v>
          </cell>
          <cell r="H426">
            <v>0</v>
          </cell>
          <cell r="I426">
            <v>165.54920999999999</v>
          </cell>
        </row>
        <row r="427">
          <cell r="G427">
            <v>72.441749999999999</v>
          </cell>
          <cell r="H427">
            <v>0</v>
          </cell>
          <cell r="I427">
            <v>72.441749999999999</v>
          </cell>
        </row>
      </sheetData>
      <sheetData sheetId="1" refreshError="1">
        <row r="15">
          <cell r="C15">
            <v>1</v>
          </cell>
          <cell r="D15" t="str">
            <v>HN</v>
          </cell>
          <cell r="E15" t="str">
            <v>8/3HN</v>
          </cell>
          <cell r="G15">
            <v>0</v>
          </cell>
          <cell r="H15">
            <v>0</v>
          </cell>
          <cell r="I15">
            <v>0</v>
          </cell>
          <cell r="K15">
            <v>0</v>
          </cell>
        </row>
        <row r="16">
          <cell r="C16">
            <v>1</v>
          </cell>
          <cell r="D16" t="str">
            <v>MT</v>
          </cell>
          <cell r="E16" t="str">
            <v>AG</v>
          </cell>
          <cell r="G16">
            <v>53.102499999999999</v>
          </cell>
          <cell r="H16">
            <v>0</v>
          </cell>
          <cell r="I16">
            <v>-1.4679499999999948</v>
          </cell>
          <cell r="K16">
            <v>51.634550000000004</v>
          </cell>
        </row>
        <row r="17">
          <cell r="C17">
            <v>1</v>
          </cell>
          <cell r="D17" t="str">
            <v>MTr</v>
          </cell>
          <cell r="E17" t="str">
            <v>VT</v>
          </cell>
          <cell r="G17">
            <v>59.1145</v>
          </cell>
          <cell r="H17">
            <v>34.59974947368439</v>
          </cell>
          <cell r="I17">
            <v>0</v>
          </cell>
          <cell r="K17">
            <v>93.71424947368439</v>
          </cell>
        </row>
        <row r="18">
          <cell r="C18">
            <v>1</v>
          </cell>
          <cell r="D18" t="str">
            <v>MT</v>
          </cell>
          <cell r="E18" t="str">
            <v>BL</v>
          </cell>
          <cell r="G18">
            <v>1254.7747549999999</v>
          </cell>
          <cell r="H18">
            <v>0</v>
          </cell>
          <cell r="I18">
            <v>-105.36303499999985</v>
          </cell>
          <cell r="K18">
            <v>1149.4117200000001</v>
          </cell>
        </row>
        <row r="19">
          <cell r="C19">
            <v>1</v>
          </cell>
          <cell r="D19" t="str">
            <v>MB</v>
          </cell>
          <cell r="E19" t="str">
            <v>BN</v>
          </cell>
          <cell r="G19">
            <v>331.4</v>
          </cell>
          <cell r="H19">
            <v>71.884550000000047</v>
          </cell>
          <cell r="I19">
            <v>0</v>
          </cell>
          <cell r="K19">
            <v>403.28455000000002</v>
          </cell>
        </row>
        <row r="20">
          <cell r="C20">
            <v>1</v>
          </cell>
          <cell r="D20" t="str">
            <v>MT</v>
          </cell>
          <cell r="E20" t="str">
            <v>BT</v>
          </cell>
          <cell r="G20">
            <v>0</v>
          </cell>
          <cell r="H20">
            <v>0</v>
          </cell>
          <cell r="I20">
            <v>0</v>
          </cell>
          <cell r="K20">
            <v>0</v>
          </cell>
        </row>
        <row r="21">
          <cell r="C21">
            <v>1</v>
          </cell>
          <cell r="D21" t="str">
            <v>MTr</v>
          </cell>
          <cell r="E21" t="str">
            <v>B?</v>
          </cell>
          <cell r="G21">
            <v>3.5045500000000001</v>
          </cell>
          <cell r="H21">
            <v>26.558974999999997</v>
          </cell>
          <cell r="I21">
            <v>0</v>
          </cell>
          <cell r="K21">
            <v>30.063524999999998</v>
          </cell>
        </row>
        <row r="22">
          <cell r="C22">
            <v>1</v>
          </cell>
          <cell r="D22" t="str">
            <v>MTr</v>
          </cell>
          <cell r="E22" t="str">
            <v>BD</v>
          </cell>
          <cell r="G22">
            <v>165.51789500000001</v>
          </cell>
          <cell r="H22">
            <v>0</v>
          </cell>
          <cell r="I22">
            <v>-11.50469500000003</v>
          </cell>
          <cell r="J22">
            <v>6.1079999999999997</v>
          </cell>
          <cell r="K22">
            <v>147.90519999999998</v>
          </cell>
        </row>
        <row r="23">
          <cell r="C23">
            <v>1</v>
          </cell>
          <cell r="D23" t="str">
            <v>MTr</v>
          </cell>
          <cell r="E23" t="str">
            <v>BP</v>
          </cell>
          <cell r="G23">
            <v>39.913650000000004</v>
          </cell>
          <cell r="H23">
            <v>44.236699999999999</v>
          </cell>
          <cell r="I23">
            <v>0</v>
          </cell>
          <cell r="K23">
            <v>84.150350000000003</v>
          </cell>
        </row>
        <row r="24">
          <cell r="C24">
            <v>1</v>
          </cell>
          <cell r="D24" t="str">
            <v>MTr</v>
          </cell>
          <cell r="E24" t="str">
            <v>BT</v>
          </cell>
          <cell r="G24">
            <v>0</v>
          </cell>
          <cell r="H24">
            <v>0</v>
          </cell>
          <cell r="I24">
            <v>0</v>
          </cell>
          <cell r="K24">
            <v>0</v>
          </cell>
        </row>
        <row r="25">
          <cell r="C25">
            <v>1</v>
          </cell>
          <cell r="D25" t="str">
            <v>MT</v>
          </cell>
          <cell r="E25" t="str">
            <v>CM</v>
          </cell>
          <cell r="G25">
            <v>0</v>
          </cell>
          <cell r="H25">
            <v>0</v>
          </cell>
          <cell r="I25">
            <v>0</v>
          </cell>
          <cell r="K25">
            <v>0</v>
          </cell>
        </row>
        <row r="26">
          <cell r="C26">
            <v>1</v>
          </cell>
          <cell r="D26" t="str">
            <v>MT</v>
          </cell>
          <cell r="E26" t="str">
            <v>CT</v>
          </cell>
          <cell r="G26">
            <v>302.963075</v>
          </cell>
          <cell r="H26">
            <v>0</v>
          </cell>
          <cell r="I26">
            <v>-26.293346020000001</v>
          </cell>
          <cell r="K26">
            <v>276.66972898</v>
          </cell>
        </row>
        <row r="27">
          <cell r="C27">
            <v>1</v>
          </cell>
          <cell r="D27" t="str">
            <v>HCM</v>
          </cell>
          <cell r="E27" t="str">
            <v>CL</v>
          </cell>
          <cell r="G27">
            <v>643.311418</v>
          </cell>
          <cell r="H27">
            <v>1621.3858544478201</v>
          </cell>
          <cell r="I27">
            <v>0</v>
          </cell>
          <cell r="K27">
            <v>2264.6972724478201</v>
          </cell>
        </row>
        <row r="28">
          <cell r="C28">
            <v>1</v>
          </cell>
          <cell r="D28" t="str">
            <v>HCM</v>
          </cell>
          <cell r="E28" t="str">
            <v>8T3</v>
          </cell>
          <cell r="G28">
            <v>215.75375</v>
          </cell>
          <cell r="H28">
            <v>522.76276390050009</v>
          </cell>
          <cell r="I28">
            <v>0</v>
          </cell>
          <cell r="K28">
            <v>738.51651390050006</v>
          </cell>
        </row>
        <row r="29">
          <cell r="C29">
            <v>1</v>
          </cell>
          <cell r="D29" t="str">
            <v>HCM</v>
          </cell>
          <cell r="E29" t="str">
            <v>CC</v>
          </cell>
          <cell r="G29">
            <v>170.54994999999997</v>
          </cell>
          <cell r="H29">
            <v>322.84421499999996</v>
          </cell>
          <cell r="I29">
            <v>0</v>
          </cell>
          <cell r="J29">
            <v>167.4</v>
          </cell>
          <cell r="K29">
            <v>325.99416499999995</v>
          </cell>
        </row>
        <row r="30">
          <cell r="C30">
            <v>1</v>
          </cell>
          <cell r="D30" t="str">
            <v>MTr</v>
          </cell>
          <cell r="E30" t="str">
            <v>?N</v>
          </cell>
          <cell r="G30">
            <v>15.866975</v>
          </cell>
          <cell r="H30">
            <v>51.790040000000005</v>
          </cell>
          <cell r="I30">
            <v>0</v>
          </cell>
          <cell r="J30">
            <v>15.215</v>
          </cell>
          <cell r="K30">
            <v>52.442014999999998</v>
          </cell>
        </row>
        <row r="31">
          <cell r="C31">
            <v>1</v>
          </cell>
          <cell r="D31" t="str">
            <v>MTr</v>
          </cell>
          <cell r="E31" t="str">
            <v>?L</v>
          </cell>
          <cell r="G31">
            <v>41.416249999999998</v>
          </cell>
          <cell r="H31">
            <v>4.8716000000000008</v>
          </cell>
          <cell r="I31">
            <v>0</v>
          </cell>
          <cell r="K31">
            <v>46.287849999999999</v>
          </cell>
        </row>
        <row r="32">
          <cell r="C32">
            <v>1</v>
          </cell>
          <cell r="D32" t="str">
            <v>HN</v>
          </cell>
          <cell r="E32" t="str">
            <v>??</v>
          </cell>
          <cell r="G32">
            <v>1.095</v>
          </cell>
          <cell r="H32">
            <v>5.4693179999999995</v>
          </cell>
          <cell r="I32">
            <v>0</v>
          </cell>
          <cell r="K32">
            <v>6.5643179999999992</v>
          </cell>
        </row>
        <row r="33">
          <cell r="C33">
            <v>1</v>
          </cell>
          <cell r="D33" t="str">
            <v>MTr</v>
          </cell>
          <cell r="E33" t="str">
            <v>?N</v>
          </cell>
          <cell r="G33">
            <v>207.92618999999999</v>
          </cell>
          <cell r="H33">
            <v>24.028879999999994</v>
          </cell>
          <cell r="I33">
            <v>0</v>
          </cell>
          <cell r="J33">
            <v>9.4030000000000005</v>
          </cell>
          <cell r="K33">
            <v>222.55206999999999</v>
          </cell>
        </row>
        <row r="34">
          <cell r="C34">
            <v>1</v>
          </cell>
          <cell r="D34" t="str">
            <v>MT</v>
          </cell>
          <cell r="E34" t="str">
            <v>?T</v>
          </cell>
          <cell r="G34">
            <v>55.735500000000002</v>
          </cell>
          <cell r="H34">
            <v>0</v>
          </cell>
          <cell r="I34">
            <v>-14.264750000000006</v>
          </cell>
          <cell r="K34">
            <v>41.470749999999995</v>
          </cell>
        </row>
        <row r="35">
          <cell r="C35">
            <v>1</v>
          </cell>
          <cell r="D35" t="str">
            <v>MTr</v>
          </cell>
          <cell r="E35" t="str">
            <v>GL</v>
          </cell>
          <cell r="H35">
            <v>0</v>
          </cell>
          <cell r="I35">
            <v>0</v>
          </cell>
          <cell r="K35">
            <v>0</v>
          </cell>
        </row>
        <row r="36">
          <cell r="C36">
            <v>1</v>
          </cell>
          <cell r="D36" t="str">
            <v>HCM</v>
          </cell>
          <cell r="E36" t="str">
            <v>GV</v>
          </cell>
          <cell r="G36">
            <v>81.915080000000003</v>
          </cell>
          <cell r="H36">
            <v>34.17443999999999</v>
          </cell>
          <cell r="I36">
            <v>0</v>
          </cell>
          <cell r="K36">
            <v>116.08951999999999</v>
          </cell>
        </row>
        <row r="37">
          <cell r="C37">
            <v>1</v>
          </cell>
          <cell r="D37" t="str">
            <v>HN</v>
          </cell>
          <cell r="E37" t="str">
            <v>HN</v>
          </cell>
          <cell r="G37">
            <v>25.205900300000867</v>
          </cell>
          <cell r="H37">
            <v>78.522199699999533</v>
          </cell>
          <cell r="I37">
            <v>0</v>
          </cell>
          <cell r="J37">
            <v>15.303000000000001</v>
          </cell>
          <cell r="K37">
            <v>88.425100000000398</v>
          </cell>
        </row>
        <row r="38">
          <cell r="C38">
            <v>1</v>
          </cell>
          <cell r="D38" t="str">
            <v>MB</v>
          </cell>
          <cell r="E38" t="str">
            <v>HD</v>
          </cell>
          <cell r="G38">
            <v>0</v>
          </cell>
          <cell r="H38">
            <v>0</v>
          </cell>
          <cell r="I38">
            <v>0</v>
          </cell>
          <cell r="K38">
            <v>0</v>
          </cell>
        </row>
        <row r="39">
          <cell r="C39">
            <v>1</v>
          </cell>
          <cell r="D39" t="str">
            <v>MB</v>
          </cell>
          <cell r="E39" t="str">
            <v>HP</v>
          </cell>
          <cell r="G39">
            <v>0</v>
          </cell>
          <cell r="H39">
            <v>0</v>
          </cell>
          <cell r="I39">
            <v>0</v>
          </cell>
          <cell r="K39">
            <v>0</v>
          </cell>
        </row>
        <row r="40">
          <cell r="C40">
            <v>1</v>
          </cell>
          <cell r="D40" t="str">
            <v>MT</v>
          </cell>
          <cell r="E40" t="str">
            <v>HG</v>
          </cell>
          <cell r="G40">
            <v>167.93672999999998</v>
          </cell>
          <cell r="H40">
            <v>21.110370000000017</v>
          </cell>
          <cell r="I40">
            <v>0</v>
          </cell>
          <cell r="K40">
            <v>189.0471</v>
          </cell>
        </row>
        <row r="41">
          <cell r="C41">
            <v>1</v>
          </cell>
          <cell r="D41" t="str">
            <v>HCM</v>
          </cell>
          <cell r="E41" t="str">
            <v>HV</v>
          </cell>
          <cell r="H41">
            <v>0</v>
          </cell>
          <cell r="I41">
            <v>0</v>
          </cell>
          <cell r="K41">
            <v>0</v>
          </cell>
        </row>
        <row r="42">
          <cell r="C42">
            <v>1</v>
          </cell>
          <cell r="D42" t="str">
            <v>HCM</v>
          </cell>
          <cell r="E42" t="str">
            <v>HM</v>
          </cell>
          <cell r="G42">
            <v>46.641289999999998</v>
          </cell>
          <cell r="H42">
            <v>115.82771</v>
          </cell>
          <cell r="I42">
            <v>0</v>
          </cell>
          <cell r="J42">
            <v>108.32299999999999</v>
          </cell>
          <cell r="K42">
            <v>54.146000000000001</v>
          </cell>
        </row>
        <row r="43">
          <cell r="C43">
            <v>1</v>
          </cell>
          <cell r="D43" t="str">
            <v>MTr</v>
          </cell>
          <cell r="E43" t="str">
            <v>HA</v>
          </cell>
          <cell r="G43">
            <v>85.678925000000007</v>
          </cell>
          <cell r="H43">
            <v>71.572119999999998</v>
          </cell>
          <cell r="I43">
            <v>0</v>
          </cell>
          <cell r="K43">
            <v>157.251045</v>
          </cell>
        </row>
        <row r="44">
          <cell r="C44">
            <v>1</v>
          </cell>
          <cell r="D44" t="str">
            <v>HCM</v>
          </cell>
          <cell r="E44" t="str">
            <v>HS</v>
          </cell>
          <cell r="G44">
            <v>4726.5243439999995</v>
          </cell>
          <cell r="H44">
            <v>95.619395999999782</v>
          </cell>
          <cell r="I44">
            <v>0</v>
          </cell>
          <cell r="J44">
            <v>98.983500000000006</v>
          </cell>
          <cell r="K44">
            <v>4723.1602399999992</v>
          </cell>
        </row>
        <row r="45">
          <cell r="C45">
            <v>1</v>
          </cell>
          <cell r="D45" t="str">
            <v>MTr</v>
          </cell>
          <cell r="E45" t="str">
            <v>HUE</v>
          </cell>
          <cell r="G45">
            <v>139.55456100000001</v>
          </cell>
          <cell r="H45">
            <v>129.77273755000002</v>
          </cell>
          <cell r="I45">
            <v>0</v>
          </cell>
          <cell r="K45">
            <v>269.32729855000002</v>
          </cell>
        </row>
        <row r="46">
          <cell r="C46">
            <v>1</v>
          </cell>
          <cell r="D46" t="str">
            <v>HCM</v>
          </cell>
          <cell r="E46" t="str">
            <v>H?</v>
          </cell>
          <cell r="G46">
            <v>331.55194999999998</v>
          </cell>
          <cell r="H46">
            <v>205.57479100000006</v>
          </cell>
          <cell r="I46">
            <v>0</v>
          </cell>
          <cell r="K46">
            <v>537.12674100000004</v>
          </cell>
        </row>
        <row r="47">
          <cell r="C47">
            <v>1</v>
          </cell>
          <cell r="D47" t="str">
            <v>MB</v>
          </cell>
          <cell r="E47" t="str">
            <v>HY</v>
          </cell>
          <cell r="G47">
            <v>30.045901999999998</v>
          </cell>
          <cell r="H47">
            <v>10.620435000000001</v>
          </cell>
          <cell r="I47">
            <v>0</v>
          </cell>
          <cell r="K47">
            <v>40.666336999999999</v>
          </cell>
        </row>
        <row r="48">
          <cell r="C48">
            <v>1</v>
          </cell>
          <cell r="D48" t="str">
            <v>MTr</v>
          </cell>
          <cell r="E48" t="str">
            <v>KH</v>
          </cell>
          <cell r="G48">
            <v>499.92855500000002</v>
          </cell>
          <cell r="H48">
            <v>0</v>
          </cell>
          <cell r="I48">
            <v>-0.38583979999998519</v>
          </cell>
          <cell r="K48">
            <v>499.54271520000003</v>
          </cell>
        </row>
        <row r="49">
          <cell r="C49">
            <v>1</v>
          </cell>
          <cell r="D49" t="str">
            <v>MT</v>
          </cell>
          <cell r="E49" t="str">
            <v>KG</v>
          </cell>
          <cell r="G49">
            <v>293.17810000000003</v>
          </cell>
          <cell r="H49">
            <v>90.774237729999982</v>
          </cell>
          <cell r="I49">
            <v>0</v>
          </cell>
          <cell r="J49">
            <v>109.702</v>
          </cell>
          <cell r="K49">
            <v>274.25033773000001</v>
          </cell>
        </row>
        <row r="50">
          <cell r="C50">
            <v>1</v>
          </cell>
          <cell r="D50" t="str">
            <v>MTr</v>
          </cell>
          <cell r="E50" t="str">
            <v>L?</v>
          </cell>
          <cell r="G50">
            <v>49.266090030000001</v>
          </cell>
          <cell r="H50">
            <v>0</v>
          </cell>
          <cell r="I50">
            <v>-14.386240030000003</v>
          </cell>
          <cell r="K50">
            <v>34.879849999999998</v>
          </cell>
        </row>
        <row r="51">
          <cell r="C51">
            <v>1</v>
          </cell>
          <cell r="D51" t="str">
            <v>MB</v>
          </cell>
          <cell r="E51" t="str">
            <v>LS</v>
          </cell>
          <cell r="G51">
            <v>0</v>
          </cell>
          <cell r="H51">
            <v>0</v>
          </cell>
          <cell r="I51">
            <v>0</v>
          </cell>
          <cell r="K51">
            <v>0</v>
          </cell>
        </row>
        <row r="52">
          <cell r="C52">
            <v>1</v>
          </cell>
          <cell r="D52" t="str">
            <v>MT</v>
          </cell>
          <cell r="E52" t="str">
            <v>LA</v>
          </cell>
          <cell r="G52">
            <v>22.4998</v>
          </cell>
          <cell r="H52">
            <v>24.038200000000003</v>
          </cell>
          <cell r="I52">
            <v>0</v>
          </cell>
          <cell r="J52">
            <v>2.9790000000000001</v>
          </cell>
          <cell r="K52">
            <v>43.559000000000005</v>
          </cell>
        </row>
        <row r="53">
          <cell r="C53">
            <v>1</v>
          </cell>
          <cell r="D53" t="str">
            <v>HN</v>
          </cell>
          <cell r="E53" t="str">
            <v>LB</v>
          </cell>
          <cell r="G53">
            <v>0</v>
          </cell>
          <cell r="H53">
            <v>0</v>
          </cell>
          <cell r="I53">
            <v>0</v>
          </cell>
          <cell r="K53">
            <v>0</v>
          </cell>
        </row>
        <row r="54">
          <cell r="C54">
            <v>1</v>
          </cell>
          <cell r="D54" t="str">
            <v>MT</v>
          </cell>
          <cell r="E54" t="str">
            <v>PQ</v>
          </cell>
          <cell r="G54">
            <v>0</v>
          </cell>
          <cell r="H54">
            <v>0.16176999999999997</v>
          </cell>
          <cell r="I54">
            <v>0</v>
          </cell>
          <cell r="K54">
            <v>0.16176999999999997</v>
          </cell>
        </row>
        <row r="55">
          <cell r="C55">
            <v>1</v>
          </cell>
          <cell r="D55" t="str">
            <v>MTr</v>
          </cell>
          <cell r="E55" t="str">
            <v>PY</v>
          </cell>
          <cell r="G55">
            <v>48.045000000000002</v>
          </cell>
          <cell r="H55">
            <v>41.845299999999995</v>
          </cell>
          <cell r="I55">
            <v>0</v>
          </cell>
          <cell r="K55">
            <v>89.890299999999996</v>
          </cell>
        </row>
        <row r="56">
          <cell r="C56">
            <v>1</v>
          </cell>
          <cell r="D56" t="str">
            <v>HCM</v>
          </cell>
          <cell r="E56" t="str">
            <v>Q10</v>
          </cell>
          <cell r="G56">
            <v>0</v>
          </cell>
          <cell r="H56">
            <v>0</v>
          </cell>
          <cell r="I56">
            <v>0</v>
          </cell>
          <cell r="K56">
            <v>0</v>
          </cell>
        </row>
        <row r="57">
          <cell r="C57">
            <v>1</v>
          </cell>
          <cell r="D57" t="str">
            <v>HCM</v>
          </cell>
          <cell r="E57" t="str">
            <v>Q4</v>
          </cell>
          <cell r="G57">
            <v>0</v>
          </cell>
          <cell r="H57">
            <v>0</v>
          </cell>
          <cell r="I57">
            <v>0</v>
          </cell>
          <cell r="K57">
            <v>0</v>
          </cell>
        </row>
        <row r="58">
          <cell r="C58">
            <v>1</v>
          </cell>
          <cell r="D58" t="str">
            <v>HCM</v>
          </cell>
          <cell r="E58" t="str">
            <v>Q8</v>
          </cell>
          <cell r="G58">
            <v>0</v>
          </cell>
          <cell r="H58">
            <v>0</v>
          </cell>
          <cell r="I58">
            <v>0</v>
          </cell>
          <cell r="K58">
            <v>0</v>
          </cell>
        </row>
        <row r="59">
          <cell r="C59">
            <v>1</v>
          </cell>
          <cell r="D59" t="str">
            <v>MTr</v>
          </cell>
          <cell r="E59" t="str">
            <v>QB</v>
          </cell>
          <cell r="G59">
            <v>0</v>
          </cell>
          <cell r="H59">
            <v>0</v>
          </cell>
          <cell r="I59">
            <v>0</v>
          </cell>
          <cell r="K59">
            <v>0</v>
          </cell>
        </row>
        <row r="60">
          <cell r="C60">
            <v>1</v>
          </cell>
          <cell r="D60" t="str">
            <v>MTr</v>
          </cell>
          <cell r="E60" t="str">
            <v>QT</v>
          </cell>
          <cell r="G60">
            <v>90.22518500000001</v>
          </cell>
          <cell r="H60">
            <v>5.9586509999999748</v>
          </cell>
          <cell r="I60">
            <v>0</v>
          </cell>
          <cell r="K60">
            <v>96.183835999999985</v>
          </cell>
        </row>
        <row r="61">
          <cell r="C61">
            <v>1</v>
          </cell>
          <cell r="D61" t="str">
            <v>HCM</v>
          </cell>
          <cell r="E61" t="str">
            <v>SG</v>
          </cell>
          <cell r="G61">
            <v>842.25442677449996</v>
          </cell>
          <cell r="H61">
            <v>5087.9362762255005</v>
          </cell>
          <cell r="I61">
            <v>0</v>
          </cell>
          <cell r="K61">
            <v>5930.1907030000002</v>
          </cell>
        </row>
        <row r="62">
          <cell r="C62">
            <v>1</v>
          </cell>
          <cell r="D62" t="str">
            <v>HN</v>
          </cell>
          <cell r="E62" t="str">
            <v>SGD2</v>
          </cell>
          <cell r="G62">
            <v>0</v>
          </cell>
          <cell r="H62">
            <v>0</v>
          </cell>
          <cell r="I62">
            <v>0</v>
          </cell>
          <cell r="K62">
            <v>0</v>
          </cell>
        </row>
        <row r="63">
          <cell r="C63">
            <v>1</v>
          </cell>
          <cell r="D63" t="str">
            <v>HCM</v>
          </cell>
          <cell r="E63" t="str">
            <v>SGD1</v>
          </cell>
          <cell r="G63">
            <v>1642.4659919999999</v>
          </cell>
          <cell r="H63">
            <v>0</v>
          </cell>
          <cell r="I63">
            <v>-176.52976999999987</v>
          </cell>
          <cell r="K63">
            <v>1465.936222</v>
          </cell>
        </row>
        <row r="64">
          <cell r="C64">
            <v>1</v>
          </cell>
          <cell r="D64" t="str">
            <v>MT</v>
          </cell>
          <cell r="E64" t="str">
            <v>ST</v>
          </cell>
          <cell r="G64">
            <v>67.868920000000003</v>
          </cell>
          <cell r="H64">
            <v>0</v>
          </cell>
          <cell r="I64">
            <v>-11.475090000000002</v>
          </cell>
          <cell r="K64">
            <v>56.393830000000001</v>
          </cell>
        </row>
        <row r="65">
          <cell r="C65">
            <v>1</v>
          </cell>
          <cell r="D65" t="str">
            <v>HCM</v>
          </cell>
          <cell r="E65" t="str">
            <v>TB</v>
          </cell>
          <cell r="G65">
            <v>7182.9089093499997</v>
          </cell>
          <cell r="H65">
            <v>0</v>
          </cell>
          <cell r="I65">
            <v>-759.05815435000022</v>
          </cell>
          <cell r="K65">
            <v>6423.8507549999995</v>
          </cell>
        </row>
        <row r="66">
          <cell r="C66">
            <v>1</v>
          </cell>
          <cell r="D66" t="str">
            <v>HCM</v>
          </cell>
          <cell r="E66" t="str">
            <v>TP</v>
          </cell>
          <cell r="G66">
            <v>0</v>
          </cell>
          <cell r="H66">
            <v>0</v>
          </cell>
          <cell r="I66">
            <v>0</v>
          </cell>
          <cell r="K66">
            <v>0</v>
          </cell>
        </row>
        <row r="67">
          <cell r="C67">
            <v>1</v>
          </cell>
          <cell r="D67" t="str">
            <v>HCM</v>
          </cell>
          <cell r="E67" t="str">
            <v>TN</v>
          </cell>
          <cell r="G67">
            <v>1777.1078</v>
          </cell>
          <cell r="H67">
            <v>51.685850000000073</v>
          </cell>
          <cell r="I67">
            <v>0</v>
          </cell>
          <cell r="K67">
            <v>1828.7936500000001</v>
          </cell>
        </row>
        <row r="68">
          <cell r="C68">
            <v>1</v>
          </cell>
          <cell r="D68" t="str">
            <v>HN</v>
          </cell>
          <cell r="E68" t="str">
            <v>TL</v>
          </cell>
          <cell r="G68">
            <v>0</v>
          </cell>
          <cell r="H68">
            <v>0</v>
          </cell>
          <cell r="I68">
            <v>0</v>
          </cell>
          <cell r="K68">
            <v>0</v>
          </cell>
        </row>
        <row r="69">
          <cell r="C69">
            <v>1</v>
          </cell>
          <cell r="D69" t="str">
            <v>MB</v>
          </cell>
          <cell r="E69" t="str">
            <v>TH</v>
          </cell>
          <cell r="G69">
            <v>0</v>
          </cell>
          <cell r="H69">
            <v>0</v>
          </cell>
          <cell r="I69">
            <v>0</v>
          </cell>
          <cell r="K69">
            <v>0</v>
          </cell>
        </row>
        <row r="70">
          <cell r="C70">
            <v>1</v>
          </cell>
          <cell r="D70" t="str">
            <v>HN</v>
          </cell>
          <cell r="E70" t="str">
            <v>TT</v>
          </cell>
          <cell r="G70">
            <v>0</v>
          </cell>
          <cell r="H70">
            <v>0</v>
          </cell>
          <cell r="I70">
            <v>0</v>
          </cell>
          <cell r="K70">
            <v>0</v>
          </cell>
        </row>
        <row r="71">
          <cell r="C71">
            <v>1</v>
          </cell>
          <cell r="D71" t="str">
            <v>HCM</v>
          </cell>
          <cell r="E71" t="str">
            <v>T?</v>
          </cell>
          <cell r="G71">
            <v>0</v>
          </cell>
          <cell r="H71">
            <v>0</v>
          </cell>
          <cell r="I71">
            <v>0</v>
          </cell>
          <cell r="K71">
            <v>0</v>
          </cell>
        </row>
        <row r="72">
          <cell r="C72">
            <v>1</v>
          </cell>
          <cell r="D72" t="str">
            <v>MT</v>
          </cell>
          <cell r="E72" t="str">
            <v>TG</v>
          </cell>
          <cell r="G72">
            <v>3.9448528</v>
          </cell>
          <cell r="H72">
            <v>16.947018071428641</v>
          </cell>
          <cell r="I72">
            <v>0</v>
          </cell>
          <cell r="K72">
            <v>20.89187087142864</v>
          </cell>
        </row>
        <row r="73">
          <cell r="C73">
            <v>1</v>
          </cell>
          <cell r="D73" t="str">
            <v>MT</v>
          </cell>
          <cell r="E73" t="str">
            <v>VL</v>
          </cell>
          <cell r="G73">
            <v>170.979432</v>
          </cell>
          <cell r="H73">
            <v>134.83908200000295</v>
          </cell>
          <cell r="I73">
            <v>0</v>
          </cell>
          <cell r="K73">
            <v>305.81851400000295</v>
          </cell>
        </row>
        <row r="74">
          <cell r="C74">
            <v>2</v>
          </cell>
          <cell r="D74" t="str">
            <v>HN</v>
          </cell>
          <cell r="E74" t="str">
            <v>8/3HN</v>
          </cell>
          <cell r="G74">
            <v>0</v>
          </cell>
          <cell r="H74">
            <v>0</v>
          </cell>
          <cell r="I74">
            <v>0</v>
          </cell>
          <cell r="J74">
            <v>0</v>
          </cell>
          <cell r="K74">
            <v>0</v>
          </cell>
        </row>
        <row r="75">
          <cell r="C75">
            <v>2</v>
          </cell>
          <cell r="D75" t="str">
            <v>MT</v>
          </cell>
          <cell r="E75" t="str">
            <v>AG</v>
          </cell>
          <cell r="G75">
            <v>51.634550000000004</v>
          </cell>
          <cell r="H75">
            <v>3.3600199999999951</v>
          </cell>
          <cell r="I75">
            <v>0</v>
          </cell>
          <cell r="J75">
            <v>32.707999999999998</v>
          </cell>
          <cell r="K75">
            <v>22.286570000000001</v>
          </cell>
        </row>
        <row r="76">
          <cell r="C76">
            <v>2</v>
          </cell>
          <cell r="D76" t="str">
            <v>MTr</v>
          </cell>
          <cell r="E76" t="str">
            <v>VT</v>
          </cell>
          <cell r="G76">
            <v>93.71424947368439</v>
          </cell>
          <cell r="H76">
            <v>25.261818421053821</v>
          </cell>
          <cell r="I76">
            <v>0</v>
          </cell>
          <cell r="J76">
            <v>6.66</v>
          </cell>
          <cell r="K76">
            <v>112.31606789473821</v>
          </cell>
        </row>
        <row r="77">
          <cell r="C77">
            <v>2</v>
          </cell>
          <cell r="D77" t="str">
            <v>MT</v>
          </cell>
          <cell r="E77" t="str">
            <v>BL</v>
          </cell>
          <cell r="G77">
            <v>1149.4117200000001</v>
          </cell>
          <cell r="H77">
            <v>140.25498999999974</v>
          </cell>
          <cell r="I77">
            <v>0</v>
          </cell>
          <cell r="J77">
            <v>14.166</v>
          </cell>
          <cell r="K77">
            <v>1275.5007099999998</v>
          </cell>
        </row>
        <row r="78">
          <cell r="C78">
            <v>2</v>
          </cell>
          <cell r="D78" t="str">
            <v>MB</v>
          </cell>
          <cell r="E78" t="str">
            <v>BN</v>
          </cell>
          <cell r="G78">
            <v>403.28455000000002</v>
          </cell>
          <cell r="H78">
            <v>104.51544999999999</v>
          </cell>
          <cell r="I78">
            <v>0</v>
          </cell>
          <cell r="J78">
            <v>0</v>
          </cell>
          <cell r="K78">
            <v>507.8</v>
          </cell>
        </row>
        <row r="79">
          <cell r="C79">
            <v>2</v>
          </cell>
          <cell r="D79" t="str">
            <v>MT</v>
          </cell>
          <cell r="E79" t="str">
            <v>BT</v>
          </cell>
          <cell r="G79">
            <v>0</v>
          </cell>
          <cell r="H79">
            <v>0</v>
          </cell>
          <cell r="I79">
            <v>0</v>
          </cell>
          <cell r="J79">
            <v>0</v>
          </cell>
          <cell r="K79">
            <v>0</v>
          </cell>
        </row>
        <row r="80">
          <cell r="C80">
            <v>2</v>
          </cell>
          <cell r="D80" t="str">
            <v>MTr</v>
          </cell>
          <cell r="E80" t="str">
            <v>B?</v>
          </cell>
          <cell r="G80">
            <v>30.063524999999998</v>
          </cell>
          <cell r="H80">
            <v>69.098475000000008</v>
          </cell>
          <cell r="I80">
            <v>0</v>
          </cell>
          <cell r="J80">
            <v>0</v>
          </cell>
          <cell r="K80">
            <v>99.162000000000006</v>
          </cell>
        </row>
        <row r="81">
          <cell r="C81">
            <v>2</v>
          </cell>
          <cell r="D81" t="str">
            <v>MTr</v>
          </cell>
          <cell r="E81" t="str">
            <v>BD</v>
          </cell>
          <cell r="G81">
            <v>147.90519999999998</v>
          </cell>
          <cell r="H81">
            <v>55.893040000000028</v>
          </cell>
          <cell r="I81">
            <v>0</v>
          </cell>
          <cell r="J81">
            <v>4.5739999999999998</v>
          </cell>
          <cell r="K81">
            <v>199.22424000000001</v>
          </cell>
        </row>
        <row r="82">
          <cell r="C82">
            <v>2</v>
          </cell>
          <cell r="D82" t="str">
            <v>MTr</v>
          </cell>
          <cell r="E82" t="str">
            <v>BP</v>
          </cell>
          <cell r="G82">
            <v>84.150350000000003</v>
          </cell>
          <cell r="H82">
            <v>85.084712999999994</v>
          </cell>
          <cell r="I82">
            <v>0</v>
          </cell>
          <cell r="J82">
            <v>0</v>
          </cell>
          <cell r="K82">
            <v>169.235063</v>
          </cell>
        </row>
        <row r="83">
          <cell r="C83">
            <v>2</v>
          </cell>
          <cell r="D83" t="str">
            <v>MTr</v>
          </cell>
          <cell r="E83" t="str">
            <v>BT</v>
          </cell>
          <cell r="G83">
            <v>0</v>
          </cell>
          <cell r="H83">
            <v>0</v>
          </cell>
          <cell r="I83">
            <v>0</v>
          </cell>
          <cell r="J83">
            <v>0</v>
          </cell>
          <cell r="K83">
            <v>0</v>
          </cell>
        </row>
        <row r="84">
          <cell r="C84">
            <v>2</v>
          </cell>
          <cell r="D84" t="str">
            <v>MT</v>
          </cell>
          <cell r="E84" t="str">
            <v>CM</v>
          </cell>
          <cell r="G84">
            <v>0</v>
          </cell>
          <cell r="H84">
            <v>24.852750000000071</v>
          </cell>
          <cell r="I84">
            <v>0</v>
          </cell>
          <cell r="J84">
            <v>0</v>
          </cell>
          <cell r="K84">
            <v>24.852750000000071</v>
          </cell>
        </row>
        <row r="85">
          <cell r="C85">
            <v>2</v>
          </cell>
          <cell r="D85" t="str">
            <v>MT</v>
          </cell>
          <cell r="E85" t="str">
            <v>CT</v>
          </cell>
          <cell r="G85">
            <v>276.66972898</v>
          </cell>
          <cell r="H85">
            <v>26.279032019999999</v>
          </cell>
          <cell r="I85">
            <v>0</v>
          </cell>
          <cell r="J85">
            <v>4.4379999999999997</v>
          </cell>
          <cell r="K85">
            <v>298.510761</v>
          </cell>
        </row>
        <row r="86">
          <cell r="C86">
            <v>2</v>
          </cell>
          <cell r="D86" t="str">
            <v>HCM</v>
          </cell>
          <cell r="E86" t="str">
            <v>CL</v>
          </cell>
          <cell r="G86">
            <v>2264.6972724478201</v>
          </cell>
          <cell r="H86">
            <v>0</v>
          </cell>
          <cell r="I86">
            <v>-1779.1345564478202</v>
          </cell>
          <cell r="J86">
            <v>0</v>
          </cell>
          <cell r="K86">
            <v>485.56271600000002</v>
          </cell>
        </row>
        <row r="87">
          <cell r="C87">
            <v>2</v>
          </cell>
          <cell r="D87" t="str">
            <v>HCM</v>
          </cell>
          <cell r="E87" t="str">
            <v>8T3</v>
          </cell>
          <cell r="G87">
            <v>738.51651390050006</v>
          </cell>
          <cell r="H87">
            <v>178.04213592949998</v>
          </cell>
          <cell r="I87">
            <v>0</v>
          </cell>
          <cell r="J87">
            <v>0</v>
          </cell>
          <cell r="K87">
            <v>916.55864983000004</v>
          </cell>
        </row>
        <row r="88">
          <cell r="C88">
            <v>2</v>
          </cell>
          <cell r="D88" t="str">
            <v>HCM</v>
          </cell>
          <cell r="E88" t="str">
            <v>CC</v>
          </cell>
          <cell r="G88">
            <v>325.99416499999995</v>
          </cell>
          <cell r="H88">
            <v>17.461320000000057</v>
          </cell>
          <cell r="I88">
            <v>0</v>
          </cell>
          <cell r="J88">
            <v>0</v>
          </cell>
          <cell r="K88">
            <v>343.45548500000001</v>
          </cell>
        </row>
        <row r="89">
          <cell r="C89">
            <v>2</v>
          </cell>
          <cell r="D89" t="str">
            <v>MTr</v>
          </cell>
          <cell r="E89" t="str">
            <v>?N</v>
          </cell>
          <cell r="G89">
            <v>52.442014999999998</v>
          </cell>
          <cell r="H89">
            <v>0</v>
          </cell>
          <cell r="I89">
            <v>-0.75299499999999853</v>
          </cell>
          <cell r="J89">
            <v>0</v>
          </cell>
          <cell r="K89">
            <v>51.689019999999999</v>
          </cell>
        </row>
        <row r="90">
          <cell r="C90">
            <v>2</v>
          </cell>
          <cell r="D90" t="str">
            <v>MTr</v>
          </cell>
          <cell r="E90" t="str">
            <v>?L</v>
          </cell>
          <cell r="G90">
            <v>46.287849999999999</v>
          </cell>
          <cell r="H90">
            <v>0</v>
          </cell>
          <cell r="I90">
            <v>-2.092099999999995</v>
          </cell>
          <cell r="J90">
            <v>0</v>
          </cell>
          <cell r="K90">
            <v>44.195750000000004</v>
          </cell>
        </row>
        <row r="91">
          <cell r="C91">
            <v>2</v>
          </cell>
          <cell r="D91" t="str">
            <v>HN</v>
          </cell>
          <cell r="E91" t="str">
            <v>??</v>
          </cell>
          <cell r="G91">
            <v>6.5643179999999992</v>
          </cell>
          <cell r="H91">
            <v>8.2778460000000003</v>
          </cell>
          <cell r="I91">
            <v>0</v>
          </cell>
          <cell r="J91">
            <v>0</v>
          </cell>
          <cell r="K91">
            <v>14.842164</v>
          </cell>
        </row>
        <row r="92">
          <cell r="C92">
            <v>2</v>
          </cell>
          <cell r="D92" t="str">
            <v>MTr</v>
          </cell>
          <cell r="E92" t="str">
            <v>?N</v>
          </cell>
          <cell r="G92">
            <v>222.55206999999999</v>
          </cell>
          <cell r="H92">
            <v>0</v>
          </cell>
          <cell r="I92">
            <v>-10.850624999999983</v>
          </cell>
          <cell r="J92">
            <v>10.614000000000001</v>
          </cell>
          <cell r="K92">
            <v>201.087445</v>
          </cell>
        </row>
        <row r="93">
          <cell r="C93">
            <v>2</v>
          </cell>
          <cell r="D93" t="str">
            <v>MT</v>
          </cell>
          <cell r="E93" t="str">
            <v>?T</v>
          </cell>
          <cell r="G93">
            <v>41.470749999999995</v>
          </cell>
          <cell r="H93">
            <v>35.169809999999998</v>
          </cell>
          <cell r="I93">
            <v>0</v>
          </cell>
          <cell r="J93">
            <v>0</v>
          </cell>
          <cell r="K93">
            <v>76.640559999999994</v>
          </cell>
        </row>
        <row r="94">
          <cell r="C94">
            <v>2</v>
          </cell>
          <cell r="D94" t="str">
            <v>MTr</v>
          </cell>
          <cell r="E94" t="str">
            <v>GL</v>
          </cell>
          <cell r="G94">
            <v>0</v>
          </cell>
          <cell r="H94">
            <v>0</v>
          </cell>
          <cell r="I94">
            <v>0</v>
          </cell>
          <cell r="J94">
            <v>0</v>
          </cell>
          <cell r="K94">
            <v>0</v>
          </cell>
        </row>
        <row r="95">
          <cell r="C95">
            <v>2</v>
          </cell>
          <cell r="D95" t="str">
            <v>HCM</v>
          </cell>
          <cell r="E95" t="str">
            <v>GV</v>
          </cell>
          <cell r="G95">
            <v>116.08951999999999</v>
          </cell>
          <cell r="H95">
            <v>11.006760200000013</v>
          </cell>
          <cell r="I95">
            <v>0</v>
          </cell>
          <cell r="J95">
            <v>2.95</v>
          </cell>
          <cell r="K95">
            <v>124.14628020000001</v>
          </cell>
        </row>
        <row r="96">
          <cell r="C96">
            <v>2</v>
          </cell>
          <cell r="D96" t="str">
            <v>HN</v>
          </cell>
          <cell r="E96" t="str">
            <v>HN</v>
          </cell>
          <cell r="G96">
            <v>88.425100000000398</v>
          </cell>
          <cell r="H96">
            <v>98.126900000000049</v>
          </cell>
          <cell r="I96">
            <v>0</v>
          </cell>
          <cell r="J96">
            <v>0</v>
          </cell>
          <cell r="K96">
            <v>186.55200000000045</v>
          </cell>
        </row>
        <row r="97">
          <cell r="C97">
            <v>2</v>
          </cell>
          <cell r="D97" t="str">
            <v>MB</v>
          </cell>
          <cell r="E97" t="str">
            <v>HD</v>
          </cell>
          <cell r="G97">
            <v>0</v>
          </cell>
          <cell r="H97">
            <v>0</v>
          </cell>
          <cell r="I97">
            <v>0</v>
          </cell>
          <cell r="J97">
            <v>0</v>
          </cell>
          <cell r="K97">
            <v>0</v>
          </cell>
        </row>
        <row r="98">
          <cell r="C98">
            <v>2</v>
          </cell>
          <cell r="D98" t="str">
            <v>MB</v>
          </cell>
          <cell r="E98" t="str">
            <v>HP</v>
          </cell>
          <cell r="G98">
            <v>0</v>
          </cell>
          <cell r="H98">
            <v>0</v>
          </cell>
          <cell r="I98">
            <v>0</v>
          </cell>
          <cell r="J98">
            <v>0</v>
          </cell>
          <cell r="K98">
            <v>0</v>
          </cell>
        </row>
        <row r="99">
          <cell r="C99">
            <v>2</v>
          </cell>
          <cell r="D99" t="str">
            <v>MT</v>
          </cell>
          <cell r="E99" t="str">
            <v>HG</v>
          </cell>
          <cell r="G99">
            <v>189.0471</v>
          </cell>
          <cell r="H99">
            <v>0</v>
          </cell>
          <cell r="I99">
            <v>-12.687780000000004</v>
          </cell>
          <cell r="J99">
            <v>0</v>
          </cell>
          <cell r="K99">
            <v>176.35932</v>
          </cell>
        </row>
        <row r="100">
          <cell r="C100">
            <v>2</v>
          </cell>
          <cell r="D100" t="str">
            <v>HCM</v>
          </cell>
          <cell r="E100" t="str">
            <v>HV</v>
          </cell>
          <cell r="G100">
            <v>0</v>
          </cell>
          <cell r="H100">
            <v>0</v>
          </cell>
          <cell r="I100">
            <v>0</v>
          </cell>
          <cell r="J100">
            <v>0</v>
          </cell>
          <cell r="K100">
            <v>0</v>
          </cell>
        </row>
        <row r="101">
          <cell r="C101">
            <v>2</v>
          </cell>
          <cell r="D101" t="str">
            <v>HCM</v>
          </cell>
          <cell r="E101" t="str">
            <v>HM</v>
          </cell>
          <cell r="G101">
            <v>54.146000000000001</v>
          </cell>
          <cell r="H101">
            <v>45.018545000000003</v>
          </cell>
          <cell r="I101">
            <v>0</v>
          </cell>
          <cell r="J101">
            <v>0</v>
          </cell>
          <cell r="K101">
            <v>99.164545000000004</v>
          </cell>
        </row>
        <row r="102">
          <cell r="C102">
            <v>2</v>
          </cell>
          <cell r="D102" t="str">
            <v>MTr</v>
          </cell>
          <cell r="E102" t="str">
            <v>HA</v>
          </cell>
          <cell r="G102">
            <v>157.251045</v>
          </cell>
          <cell r="H102">
            <v>10.616399999999999</v>
          </cell>
          <cell r="I102">
            <v>0</v>
          </cell>
          <cell r="J102">
            <v>0</v>
          </cell>
          <cell r="K102">
            <v>167.867445</v>
          </cell>
        </row>
        <row r="103">
          <cell r="C103">
            <v>2</v>
          </cell>
          <cell r="D103" t="str">
            <v>HCM</v>
          </cell>
          <cell r="E103" t="str">
            <v>HS</v>
          </cell>
          <cell r="G103">
            <v>4723.1602399999992</v>
          </cell>
          <cell r="H103">
            <v>0</v>
          </cell>
          <cell r="I103">
            <v>-344.64999999999873</v>
          </cell>
          <cell r="J103">
            <v>0</v>
          </cell>
          <cell r="K103">
            <v>4378.5102400000005</v>
          </cell>
        </row>
        <row r="104">
          <cell r="C104">
            <v>2</v>
          </cell>
          <cell r="D104" t="str">
            <v>MTr</v>
          </cell>
          <cell r="E104" t="str">
            <v>HUE</v>
          </cell>
          <cell r="G104">
            <v>269.32729855000002</v>
          </cell>
          <cell r="H104">
            <v>64.133174999999937</v>
          </cell>
          <cell r="I104">
            <v>0</v>
          </cell>
          <cell r="J104">
            <v>0</v>
          </cell>
          <cell r="K104">
            <v>333.46047354999996</v>
          </cell>
        </row>
        <row r="105">
          <cell r="C105">
            <v>2</v>
          </cell>
          <cell r="D105" t="str">
            <v>HCM</v>
          </cell>
          <cell r="E105" t="str">
            <v>H?</v>
          </cell>
          <cell r="G105">
            <v>537.12674100000004</v>
          </cell>
          <cell r="H105">
            <v>0</v>
          </cell>
          <cell r="I105">
            <v>-166.73173000000003</v>
          </cell>
          <cell r="J105">
            <v>0</v>
          </cell>
          <cell r="K105">
            <v>370.39501100000001</v>
          </cell>
        </row>
        <row r="106">
          <cell r="C106">
            <v>2</v>
          </cell>
          <cell r="D106" t="str">
            <v>MB</v>
          </cell>
          <cell r="E106" t="str">
            <v>HY</v>
          </cell>
          <cell r="G106">
            <v>40.666336999999999</v>
          </cell>
          <cell r="H106">
            <v>14.263154</v>
          </cell>
          <cell r="I106">
            <v>0</v>
          </cell>
          <cell r="J106">
            <v>0</v>
          </cell>
          <cell r="K106">
            <v>54.929490999999999</v>
          </cell>
        </row>
        <row r="107">
          <cell r="C107">
            <v>2</v>
          </cell>
          <cell r="D107" t="str">
            <v>MTr</v>
          </cell>
          <cell r="E107" t="str">
            <v>KH</v>
          </cell>
          <cell r="G107">
            <v>499.54271520000003</v>
          </cell>
          <cell r="H107">
            <v>0</v>
          </cell>
          <cell r="I107">
            <v>-0.56186000000002423</v>
          </cell>
          <cell r="J107">
            <v>0</v>
          </cell>
          <cell r="K107">
            <v>498.98085520000001</v>
          </cell>
        </row>
        <row r="108">
          <cell r="C108">
            <v>2</v>
          </cell>
          <cell r="D108" t="str">
            <v>MT</v>
          </cell>
          <cell r="E108" t="str">
            <v>KG</v>
          </cell>
          <cell r="G108">
            <v>274.25033773000001</v>
          </cell>
          <cell r="H108">
            <v>0.54642818999997189</v>
          </cell>
          <cell r="I108">
            <v>0</v>
          </cell>
          <cell r="J108">
            <v>0</v>
          </cell>
          <cell r="K108">
            <v>274.79676591999998</v>
          </cell>
        </row>
        <row r="109">
          <cell r="C109">
            <v>2</v>
          </cell>
          <cell r="D109" t="str">
            <v>MTr</v>
          </cell>
          <cell r="E109" t="str">
            <v>L?</v>
          </cell>
          <cell r="G109">
            <v>34.879849999999998</v>
          </cell>
          <cell r="H109">
            <v>8.0907000000000053</v>
          </cell>
          <cell r="I109">
            <v>0</v>
          </cell>
          <cell r="J109">
            <v>0</v>
          </cell>
          <cell r="K109">
            <v>42.970550000000003</v>
          </cell>
        </row>
        <row r="110">
          <cell r="C110">
            <v>2</v>
          </cell>
          <cell r="D110" t="str">
            <v>MB</v>
          </cell>
          <cell r="E110" t="str">
            <v>LS</v>
          </cell>
          <cell r="G110">
            <v>0</v>
          </cell>
          <cell r="H110">
            <v>0</v>
          </cell>
          <cell r="I110">
            <v>0</v>
          </cell>
          <cell r="J110">
            <v>0</v>
          </cell>
          <cell r="K110">
            <v>0</v>
          </cell>
        </row>
        <row r="111">
          <cell r="C111">
            <v>2</v>
          </cell>
          <cell r="D111" t="str">
            <v>MT</v>
          </cell>
          <cell r="E111" t="str">
            <v>LA</v>
          </cell>
          <cell r="G111">
            <v>43.559000000000005</v>
          </cell>
          <cell r="H111">
            <v>0</v>
          </cell>
          <cell r="I111">
            <v>-9.1132000000000062</v>
          </cell>
          <cell r="J111">
            <v>5.2545000000000002</v>
          </cell>
          <cell r="K111">
            <v>29.191299999999998</v>
          </cell>
        </row>
        <row r="112">
          <cell r="C112">
            <v>2</v>
          </cell>
          <cell r="D112" t="str">
            <v>HN</v>
          </cell>
          <cell r="E112" t="str">
            <v>LB</v>
          </cell>
          <cell r="G112">
            <v>0</v>
          </cell>
          <cell r="H112">
            <v>0</v>
          </cell>
          <cell r="I112">
            <v>0</v>
          </cell>
          <cell r="J112">
            <v>0</v>
          </cell>
          <cell r="K112">
            <v>0</v>
          </cell>
        </row>
        <row r="113">
          <cell r="C113">
            <v>2</v>
          </cell>
          <cell r="D113" t="str">
            <v>MT</v>
          </cell>
          <cell r="E113" t="str">
            <v>PQ</v>
          </cell>
          <cell r="G113">
            <v>0.16176999999999997</v>
          </cell>
          <cell r="H113">
            <v>0</v>
          </cell>
          <cell r="I113">
            <v>-0.16176999999999997</v>
          </cell>
          <cell r="J113">
            <v>0</v>
          </cell>
          <cell r="K113">
            <v>0</v>
          </cell>
        </row>
        <row r="114">
          <cell r="C114">
            <v>2</v>
          </cell>
          <cell r="D114" t="str">
            <v>MTr</v>
          </cell>
          <cell r="E114" t="str">
            <v>PY</v>
          </cell>
          <cell r="G114">
            <v>89.890299999999996</v>
          </cell>
          <cell r="H114">
            <v>0</v>
          </cell>
          <cell r="I114">
            <v>-8.1742999999999952</v>
          </cell>
          <cell r="J114">
            <v>18.332000000000001</v>
          </cell>
          <cell r="K114">
            <v>63.384</v>
          </cell>
        </row>
        <row r="115">
          <cell r="C115">
            <v>2</v>
          </cell>
          <cell r="D115" t="str">
            <v>HCM</v>
          </cell>
          <cell r="E115" t="str">
            <v>Q10</v>
          </cell>
          <cell r="G115">
            <v>0</v>
          </cell>
          <cell r="H115">
            <v>0</v>
          </cell>
          <cell r="I115">
            <v>0</v>
          </cell>
          <cell r="J115">
            <v>0</v>
          </cell>
        </row>
        <row r="116">
          <cell r="C116">
            <v>2</v>
          </cell>
          <cell r="D116" t="str">
            <v>HCM</v>
          </cell>
          <cell r="E116" t="str">
            <v>Q4</v>
          </cell>
          <cell r="G116">
            <v>0</v>
          </cell>
          <cell r="H116">
            <v>78.752257</v>
          </cell>
          <cell r="I116">
            <v>0</v>
          </cell>
          <cell r="J116">
            <v>0</v>
          </cell>
          <cell r="K116">
            <v>78.752257</v>
          </cell>
        </row>
        <row r="117">
          <cell r="C117">
            <v>2</v>
          </cell>
          <cell r="D117" t="str">
            <v>HCM</v>
          </cell>
          <cell r="E117" t="str">
            <v>Q8</v>
          </cell>
          <cell r="G117">
            <v>0</v>
          </cell>
          <cell r="H117">
            <v>0</v>
          </cell>
          <cell r="I117">
            <v>0</v>
          </cell>
          <cell r="J117">
            <v>0</v>
          </cell>
          <cell r="K117">
            <v>0</v>
          </cell>
        </row>
        <row r="118">
          <cell r="C118">
            <v>2</v>
          </cell>
          <cell r="D118" t="str">
            <v>MTr</v>
          </cell>
          <cell r="E118" t="str">
            <v>QB</v>
          </cell>
          <cell r="G118">
            <v>0</v>
          </cell>
          <cell r="H118">
            <v>0</v>
          </cell>
          <cell r="I118">
            <v>0</v>
          </cell>
          <cell r="J118">
            <v>0</v>
          </cell>
          <cell r="K118">
            <v>0</v>
          </cell>
        </row>
        <row r="119">
          <cell r="C119">
            <v>2</v>
          </cell>
          <cell r="D119" t="str">
            <v>MTr</v>
          </cell>
          <cell r="E119" t="str">
            <v>QT</v>
          </cell>
          <cell r="G119">
            <v>96.183835999999985</v>
          </cell>
          <cell r="H119">
            <v>74.265129000000002</v>
          </cell>
          <cell r="I119">
            <v>0</v>
          </cell>
          <cell r="J119">
            <v>0</v>
          </cell>
          <cell r="K119">
            <v>170.44896499999999</v>
          </cell>
        </row>
        <row r="120">
          <cell r="C120">
            <v>2</v>
          </cell>
          <cell r="D120" t="str">
            <v>HCM</v>
          </cell>
          <cell r="E120" t="str">
            <v>SG</v>
          </cell>
          <cell r="G120">
            <v>5930.1907030000002</v>
          </cell>
          <cell r="H120">
            <v>0</v>
          </cell>
          <cell r="I120">
            <v>-39.300667000000111</v>
          </cell>
          <cell r="J120">
            <v>15.302</v>
          </cell>
          <cell r="K120">
            <v>5875.5880360000001</v>
          </cell>
        </row>
        <row r="121">
          <cell r="C121">
            <v>2</v>
          </cell>
          <cell r="D121" t="str">
            <v>HN</v>
          </cell>
          <cell r="E121" t="str">
            <v>SGD2</v>
          </cell>
          <cell r="G121">
            <v>0</v>
          </cell>
          <cell r="H121">
            <v>0</v>
          </cell>
          <cell r="I121">
            <v>0</v>
          </cell>
          <cell r="J121">
            <v>0</v>
          </cell>
          <cell r="K121">
            <v>0</v>
          </cell>
        </row>
        <row r="122">
          <cell r="C122">
            <v>2</v>
          </cell>
          <cell r="D122" t="str">
            <v>HCM</v>
          </cell>
          <cell r="E122" t="str">
            <v>SGD1</v>
          </cell>
          <cell r="G122">
            <v>1465.936222</v>
          </cell>
          <cell r="H122">
            <v>0</v>
          </cell>
          <cell r="I122">
            <v>-391.84833500000013</v>
          </cell>
          <cell r="J122">
            <v>7.5750669999999998</v>
          </cell>
          <cell r="K122">
            <v>1066.5128199999999</v>
          </cell>
        </row>
        <row r="123">
          <cell r="C123">
            <v>2</v>
          </cell>
          <cell r="D123" t="str">
            <v>MT</v>
          </cell>
          <cell r="E123" t="str">
            <v>ST</v>
          </cell>
          <cell r="G123">
            <v>56.393830000000001</v>
          </cell>
          <cell r="H123">
            <v>0</v>
          </cell>
          <cell r="I123">
            <v>-11.170544999999997</v>
          </cell>
          <cell r="J123">
            <v>0</v>
          </cell>
          <cell r="K123">
            <v>45.223285000000004</v>
          </cell>
        </row>
        <row r="124">
          <cell r="C124">
            <v>2</v>
          </cell>
          <cell r="D124" t="str">
            <v>HCM</v>
          </cell>
          <cell r="E124" t="str">
            <v>TB</v>
          </cell>
          <cell r="G124">
            <v>6423.8507549999995</v>
          </cell>
          <cell r="H124">
            <v>0</v>
          </cell>
          <cell r="I124">
            <v>-309.80179999999928</v>
          </cell>
          <cell r="J124">
            <v>1669</v>
          </cell>
          <cell r="K124">
            <v>4445.0489550000002</v>
          </cell>
        </row>
        <row r="125">
          <cell r="C125">
            <v>2</v>
          </cell>
          <cell r="D125" t="str">
            <v>HCM</v>
          </cell>
          <cell r="E125" t="str">
            <v>TP</v>
          </cell>
          <cell r="G125">
            <v>0</v>
          </cell>
          <cell r="H125">
            <v>0</v>
          </cell>
          <cell r="I125">
            <v>0</v>
          </cell>
          <cell r="J125">
            <v>0</v>
          </cell>
          <cell r="K125">
            <v>0</v>
          </cell>
        </row>
        <row r="126">
          <cell r="C126">
            <v>2</v>
          </cell>
          <cell r="D126" t="str">
            <v>HCM</v>
          </cell>
          <cell r="E126" t="str">
            <v>TN</v>
          </cell>
          <cell r="G126">
            <v>1828.7936500000001</v>
          </cell>
          <cell r="H126">
            <v>7.2688999999998032</v>
          </cell>
          <cell r="I126">
            <v>0</v>
          </cell>
          <cell r="J126">
            <v>0</v>
          </cell>
          <cell r="K126">
            <v>1836.0625499999999</v>
          </cell>
        </row>
        <row r="127">
          <cell r="C127">
            <v>2</v>
          </cell>
          <cell r="D127" t="str">
            <v>HN</v>
          </cell>
          <cell r="E127" t="str">
            <v>TL</v>
          </cell>
          <cell r="G127">
            <v>0</v>
          </cell>
          <cell r="H127">
            <v>0</v>
          </cell>
          <cell r="I127">
            <v>0</v>
          </cell>
          <cell r="J127">
            <v>0</v>
          </cell>
          <cell r="K127">
            <v>0</v>
          </cell>
        </row>
        <row r="128">
          <cell r="C128">
            <v>2</v>
          </cell>
          <cell r="D128" t="str">
            <v>MB</v>
          </cell>
          <cell r="E128" t="str">
            <v>TH</v>
          </cell>
          <cell r="G128">
            <v>0</v>
          </cell>
          <cell r="H128">
            <v>13.85</v>
          </cell>
          <cell r="I128">
            <v>0</v>
          </cell>
          <cell r="J128">
            <v>0</v>
          </cell>
          <cell r="K128">
            <v>13.85</v>
          </cell>
        </row>
        <row r="129">
          <cell r="C129">
            <v>2</v>
          </cell>
          <cell r="D129" t="str">
            <v>HN</v>
          </cell>
          <cell r="E129" t="str">
            <v>TT</v>
          </cell>
          <cell r="G129">
            <v>0</v>
          </cell>
          <cell r="H129">
            <v>0</v>
          </cell>
          <cell r="I129">
            <v>0</v>
          </cell>
          <cell r="J129">
            <v>0</v>
          </cell>
          <cell r="K129">
            <v>0</v>
          </cell>
        </row>
        <row r="130">
          <cell r="C130">
            <v>2</v>
          </cell>
          <cell r="D130" t="str">
            <v>HCM</v>
          </cell>
          <cell r="E130" t="str">
            <v>T?</v>
          </cell>
          <cell r="G130">
            <v>0</v>
          </cell>
          <cell r="H130">
            <v>0.65098999999999996</v>
          </cell>
          <cell r="I130">
            <v>0</v>
          </cell>
          <cell r="J130">
            <v>0</v>
          </cell>
          <cell r="K130">
            <v>0.65098999999999996</v>
          </cell>
        </row>
        <row r="131">
          <cell r="C131">
            <v>2</v>
          </cell>
          <cell r="D131" t="str">
            <v>MT</v>
          </cell>
          <cell r="E131" t="str">
            <v>TG</v>
          </cell>
          <cell r="G131">
            <v>20.89187087142864</v>
          </cell>
          <cell r="H131">
            <v>22.452789700000299</v>
          </cell>
          <cell r="I131">
            <v>0</v>
          </cell>
          <cell r="J131">
            <v>0</v>
          </cell>
          <cell r="K131">
            <v>43.344660571428939</v>
          </cell>
        </row>
        <row r="132">
          <cell r="C132">
            <v>2</v>
          </cell>
          <cell r="D132" t="str">
            <v>MT</v>
          </cell>
          <cell r="E132" t="str">
            <v>VL</v>
          </cell>
          <cell r="G132">
            <v>305.81851400000295</v>
          </cell>
          <cell r="H132">
            <v>273.38524600000306</v>
          </cell>
          <cell r="I132">
            <v>0</v>
          </cell>
          <cell r="J132">
            <v>40.337000000000003</v>
          </cell>
          <cell r="K132">
            <v>538.86676000000602</v>
          </cell>
        </row>
        <row r="133">
          <cell r="C133">
            <v>3</v>
          </cell>
          <cell r="D133" t="str">
            <v>HN</v>
          </cell>
          <cell r="E133" t="str">
            <v>8/3HN</v>
          </cell>
          <cell r="G133">
            <v>0</v>
          </cell>
          <cell r="H133">
            <v>0</v>
          </cell>
          <cell r="I133">
            <v>0</v>
          </cell>
          <cell r="K133">
            <v>0</v>
          </cell>
        </row>
        <row r="134">
          <cell r="C134">
            <v>3</v>
          </cell>
          <cell r="D134" t="str">
            <v>MT</v>
          </cell>
          <cell r="E134" t="str">
            <v>AG</v>
          </cell>
          <cell r="G134">
            <v>22.286570000000001</v>
          </cell>
          <cell r="H134">
            <v>9.4255090000000017</v>
          </cell>
          <cell r="I134">
            <v>0</v>
          </cell>
          <cell r="K134">
            <v>31.712079000000003</v>
          </cell>
        </row>
        <row r="135">
          <cell r="C135">
            <v>3</v>
          </cell>
          <cell r="D135" t="str">
            <v>MTr</v>
          </cell>
          <cell r="E135" t="str">
            <v>VT</v>
          </cell>
          <cell r="G135">
            <v>112.31606789473821</v>
          </cell>
          <cell r="H135">
            <v>0</v>
          </cell>
          <cell r="I135">
            <v>-30.615639084009985</v>
          </cell>
          <cell r="K135">
            <v>81.700428810728226</v>
          </cell>
        </row>
        <row r="136">
          <cell r="C136">
            <v>3</v>
          </cell>
          <cell r="D136" t="str">
            <v>MT</v>
          </cell>
          <cell r="E136" t="str">
            <v>BL</v>
          </cell>
          <cell r="G136">
            <v>1275.5007099999998</v>
          </cell>
          <cell r="H136">
            <v>0</v>
          </cell>
          <cell r="I136">
            <v>-593.42343000000005</v>
          </cell>
          <cell r="K136">
            <v>682.07727999999975</v>
          </cell>
        </row>
        <row r="137">
          <cell r="C137">
            <v>3</v>
          </cell>
          <cell r="D137" t="str">
            <v>MB</v>
          </cell>
          <cell r="E137" t="str">
            <v>BN</v>
          </cell>
          <cell r="G137">
            <v>507.8</v>
          </cell>
          <cell r="H137">
            <v>39.40101999999996</v>
          </cell>
          <cell r="I137">
            <v>0</v>
          </cell>
          <cell r="K137">
            <v>547.20101999999997</v>
          </cell>
        </row>
        <row r="138">
          <cell r="C138">
            <v>3</v>
          </cell>
          <cell r="D138" t="str">
            <v>MT</v>
          </cell>
          <cell r="E138" t="str">
            <v>BT</v>
          </cell>
          <cell r="G138">
            <v>0</v>
          </cell>
          <cell r="H138">
            <v>3.2719999999999998</v>
          </cell>
          <cell r="I138">
            <v>0</v>
          </cell>
          <cell r="K138">
            <v>3.2719999999999998</v>
          </cell>
        </row>
        <row r="139">
          <cell r="C139">
            <v>3</v>
          </cell>
          <cell r="D139" t="str">
            <v>MTr</v>
          </cell>
          <cell r="E139" t="str">
            <v>B?</v>
          </cell>
          <cell r="G139">
            <v>99.162000000000006</v>
          </cell>
          <cell r="H139">
            <v>101.31325735999999</v>
          </cell>
          <cell r="I139">
            <v>0</v>
          </cell>
          <cell r="K139">
            <v>200.47525736</v>
          </cell>
        </row>
        <row r="140">
          <cell r="C140">
            <v>3</v>
          </cell>
          <cell r="D140" t="str">
            <v>MTr</v>
          </cell>
          <cell r="E140" t="str">
            <v>BD</v>
          </cell>
          <cell r="G140">
            <v>199.22424000000001</v>
          </cell>
          <cell r="H140">
            <v>0</v>
          </cell>
          <cell r="I140">
            <v>-61.588945000000166</v>
          </cell>
          <cell r="K140">
            <v>137.63529499999984</v>
          </cell>
        </row>
        <row r="141">
          <cell r="C141">
            <v>3</v>
          </cell>
          <cell r="D141" t="str">
            <v>MTr</v>
          </cell>
          <cell r="E141" t="str">
            <v>BP</v>
          </cell>
          <cell r="G141">
            <v>169.235063</v>
          </cell>
          <cell r="H141">
            <v>0</v>
          </cell>
          <cell r="I141">
            <v>-25.178463000000079</v>
          </cell>
          <cell r="K141">
            <v>144.05659999999992</v>
          </cell>
        </row>
        <row r="142">
          <cell r="C142">
            <v>3</v>
          </cell>
          <cell r="D142" t="str">
            <v>MTr</v>
          </cell>
          <cell r="E142" t="str">
            <v>BT</v>
          </cell>
          <cell r="G142">
            <v>0</v>
          </cell>
          <cell r="H142">
            <v>0</v>
          </cell>
          <cell r="I142">
            <v>0</v>
          </cell>
          <cell r="K142">
            <v>0</v>
          </cell>
        </row>
        <row r="143">
          <cell r="C143">
            <v>3</v>
          </cell>
          <cell r="D143" t="str">
            <v>MT</v>
          </cell>
          <cell r="E143" t="str">
            <v>CM</v>
          </cell>
          <cell r="G143">
            <v>24.852750000000071</v>
          </cell>
          <cell r="H143">
            <v>0</v>
          </cell>
          <cell r="I143">
            <v>-17.06256500000007</v>
          </cell>
          <cell r="K143">
            <v>7.7901850000000001</v>
          </cell>
        </row>
        <row r="144">
          <cell r="C144">
            <v>3</v>
          </cell>
          <cell r="D144" t="str">
            <v>MT</v>
          </cell>
          <cell r="E144" t="str">
            <v>CT</v>
          </cell>
          <cell r="G144">
            <v>298.510761</v>
          </cell>
          <cell r="H144">
            <v>0</v>
          </cell>
          <cell r="I144">
            <v>-80.999170000000021</v>
          </cell>
          <cell r="K144">
            <v>217.51159099999998</v>
          </cell>
        </row>
        <row r="145">
          <cell r="C145">
            <v>3</v>
          </cell>
          <cell r="D145" t="str">
            <v>HCM</v>
          </cell>
          <cell r="E145" t="str">
            <v>CL</v>
          </cell>
          <cell r="G145">
            <v>485.56271600000002</v>
          </cell>
          <cell r="H145">
            <v>0</v>
          </cell>
          <cell r="I145">
            <v>-12.240321714285187</v>
          </cell>
          <cell r="K145">
            <v>473.32239428571484</v>
          </cell>
        </row>
        <row r="146">
          <cell r="C146">
            <v>3</v>
          </cell>
          <cell r="D146" t="str">
            <v>HCM</v>
          </cell>
          <cell r="E146" t="str">
            <v>8T3</v>
          </cell>
          <cell r="G146">
            <v>916.55864983000004</v>
          </cell>
          <cell r="H146">
            <v>555.52098176799984</v>
          </cell>
          <cell r="I146">
            <v>0</v>
          </cell>
          <cell r="K146">
            <v>1472.0796315979999</v>
          </cell>
        </row>
        <row r="147">
          <cell r="C147">
            <v>3</v>
          </cell>
          <cell r="D147" t="str">
            <v>HCM</v>
          </cell>
          <cell r="E147" t="str">
            <v>CC</v>
          </cell>
          <cell r="G147">
            <v>343.45548500000001</v>
          </cell>
          <cell r="H147">
            <v>0</v>
          </cell>
          <cell r="I147">
            <v>-222.390635</v>
          </cell>
          <cell r="K147">
            <v>121.06485000000001</v>
          </cell>
        </row>
        <row r="148">
          <cell r="C148">
            <v>3</v>
          </cell>
          <cell r="D148" t="str">
            <v>MTr</v>
          </cell>
          <cell r="E148" t="str">
            <v>?N</v>
          </cell>
          <cell r="G148">
            <v>51.689019999999999</v>
          </cell>
          <cell r="H148">
            <v>26.853285</v>
          </cell>
          <cell r="I148">
            <v>0</v>
          </cell>
          <cell r="K148">
            <v>78.542304999999999</v>
          </cell>
        </row>
        <row r="149">
          <cell r="C149">
            <v>3</v>
          </cell>
          <cell r="D149" t="str">
            <v>MTr</v>
          </cell>
          <cell r="E149" t="str">
            <v>?L</v>
          </cell>
          <cell r="G149">
            <v>44.195750000000004</v>
          </cell>
          <cell r="H149">
            <v>6.8767499999999977</v>
          </cell>
          <cell r="I149">
            <v>0</v>
          </cell>
          <cell r="J149">
            <v>13.327999999999999</v>
          </cell>
          <cell r="K149">
            <v>37.744500000000002</v>
          </cell>
        </row>
        <row r="150">
          <cell r="C150">
            <v>3</v>
          </cell>
          <cell r="D150" t="str">
            <v>HN</v>
          </cell>
          <cell r="E150" t="str">
            <v>??</v>
          </cell>
          <cell r="G150">
            <v>14.842164</v>
          </cell>
          <cell r="H150">
            <v>2.0417470000000009</v>
          </cell>
          <cell r="I150">
            <v>0</v>
          </cell>
          <cell r="K150">
            <v>16.883911000000001</v>
          </cell>
        </row>
        <row r="151">
          <cell r="C151">
            <v>3</v>
          </cell>
          <cell r="D151" t="str">
            <v>MTr</v>
          </cell>
          <cell r="E151" t="str">
            <v>?N</v>
          </cell>
          <cell r="G151">
            <v>201.087445</v>
          </cell>
          <cell r="H151">
            <v>0</v>
          </cell>
          <cell r="I151">
            <v>-15.903194999999982</v>
          </cell>
          <cell r="K151">
            <v>185.18425000000002</v>
          </cell>
        </row>
        <row r="152">
          <cell r="C152">
            <v>3</v>
          </cell>
          <cell r="D152" t="str">
            <v>MT</v>
          </cell>
          <cell r="E152" t="str">
            <v>?T</v>
          </cell>
          <cell r="G152">
            <v>76.640559999999994</v>
          </cell>
          <cell r="H152">
            <v>0</v>
          </cell>
          <cell r="I152">
            <v>-38.667859999999997</v>
          </cell>
          <cell r="K152">
            <v>37.972699999999996</v>
          </cell>
        </row>
        <row r="153">
          <cell r="C153">
            <v>3</v>
          </cell>
          <cell r="D153" t="str">
            <v>MTr</v>
          </cell>
          <cell r="E153" t="str">
            <v>GL</v>
          </cell>
          <cell r="G153">
            <v>0</v>
          </cell>
          <cell r="H153">
            <v>0</v>
          </cell>
          <cell r="I153">
            <v>0</v>
          </cell>
          <cell r="K153">
            <v>0</v>
          </cell>
        </row>
        <row r="154">
          <cell r="C154">
            <v>3</v>
          </cell>
          <cell r="D154" t="str">
            <v>HCM</v>
          </cell>
          <cell r="E154" t="str">
            <v>GV</v>
          </cell>
          <cell r="G154">
            <v>124.14628020000001</v>
          </cell>
          <cell r="H154">
            <v>0</v>
          </cell>
          <cell r="I154">
            <v>-25.497595200000006</v>
          </cell>
          <cell r="K154">
            <v>98.648685</v>
          </cell>
        </row>
        <row r="155">
          <cell r="C155">
            <v>3</v>
          </cell>
          <cell r="D155" t="str">
            <v>HN</v>
          </cell>
          <cell r="E155" t="str">
            <v>HN</v>
          </cell>
          <cell r="G155">
            <v>186.55200000000045</v>
          </cell>
          <cell r="H155">
            <v>6.4994600000013349</v>
          </cell>
          <cell r="I155">
            <v>0</v>
          </cell>
          <cell r="K155">
            <v>193.05146000000178</v>
          </cell>
        </row>
        <row r="156">
          <cell r="C156">
            <v>3</v>
          </cell>
          <cell r="D156" t="str">
            <v>MB</v>
          </cell>
          <cell r="E156" t="str">
            <v>HD</v>
          </cell>
          <cell r="G156">
            <v>0</v>
          </cell>
          <cell r="H156">
            <v>0</v>
          </cell>
          <cell r="I156">
            <v>0</v>
          </cell>
          <cell r="K156">
            <v>0</v>
          </cell>
        </row>
        <row r="157">
          <cell r="C157">
            <v>3</v>
          </cell>
          <cell r="D157" t="str">
            <v>MB</v>
          </cell>
          <cell r="E157" t="str">
            <v>HP</v>
          </cell>
          <cell r="G157">
            <v>0</v>
          </cell>
          <cell r="H157">
            <v>0</v>
          </cell>
          <cell r="I157">
            <v>0</v>
          </cell>
          <cell r="K157">
            <v>0</v>
          </cell>
        </row>
        <row r="158">
          <cell r="C158">
            <v>3</v>
          </cell>
          <cell r="D158" t="str">
            <v>MT</v>
          </cell>
          <cell r="E158" t="str">
            <v>HG</v>
          </cell>
          <cell r="G158">
            <v>176.35932</v>
          </cell>
          <cell r="H158">
            <v>0</v>
          </cell>
          <cell r="I158">
            <v>-30.031109999999984</v>
          </cell>
          <cell r="K158">
            <v>146.32821000000001</v>
          </cell>
        </row>
        <row r="159">
          <cell r="C159">
            <v>3</v>
          </cell>
          <cell r="D159" t="str">
            <v>HCM</v>
          </cell>
          <cell r="E159" t="str">
            <v>HV</v>
          </cell>
          <cell r="G159">
            <v>0</v>
          </cell>
          <cell r="H159">
            <v>0</v>
          </cell>
          <cell r="I159">
            <v>0</v>
          </cell>
          <cell r="K159">
            <v>0</v>
          </cell>
        </row>
        <row r="160">
          <cell r="C160">
            <v>3</v>
          </cell>
          <cell r="D160" t="str">
            <v>HCM</v>
          </cell>
          <cell r="E160" t="str">
            <v>HM</v>
          </cell>
          <cell r="G160">
            <v>99.164545000000004</v>
          </cell>
          <cell r="H160">
            <v>0</v>
          </cell>
          <cell r="I160">
            <v>-69.230424999999997</v>
          </cell>
          <cell r="K160">
            <v>29.93412</v>
          </cell>
        </row>
        <row r="161">
          <cell r="C161">
            <v>3</v>
          </cell>
          <cell r="D161" t="str">
            <v>MTr</v>
          </cell>
          <cell r="E161" t="str">
            <v>HA</v>
          </cell>
          <cell r="G161">
            <v>167.867445</v>
          </cell>
          <cell r="H161">
            <v>48.81490500000001</v>
          </cell>
          <cell r="I161">
            <v>0</v>
          </cell>
          <cell r="K161">
            <v>216.68235000000001</v>
          </cell>
        </row>
        <row r="162">
          <cell r="C162">
            <v>3</v>
          </cell>
          <cell r="D162" t="str">
            <v>HCM</v>
          </cell>
          <cell r="E162" t="str">
            <v>HS</v>
          </cell>
          <cell r="G162">
            <v>4378.5102400000005</v>
          </cell>
          <cell r="H162">
            <v>37.41784799999914</v>
          </cell>
          <cell r="I162">
            <v>0</v>
          </cell>
          <cell r="K162">
            <v>4415.9280879999997</v>
          </cell>
        </row>
        <row r="163">
          <cell r="C163">
            <v>3</v>
          </cell>
          <cell r="D163" t="str">
            <v>MTr</v>
          </cell>
          <cell r="E163" t="str">
            <v>HUE</v>
          </cell>
          <cell r="G163">
            <v>333.46047354999996</v>
          </cell>
          <cell r="H163">
            <v>0</v>
          </cell>
          <cell r="I163">
            <v>-212.09745354999998</v>
          </cell>
          <cell r="K163">
            <v>121.36301999999998</v>
          </cell>
        </row>
        <row r="164">
          <cell r="C164">
            <v>3</v>
          </cell>
          <cell r="D164" t="str">
            <v>HCM</v>
          </cell>
          <cell r="E164" t="str">
            <v>H?</v>
          </cell>
          <cell r="G164">
            <v>370.39501100000001</v>
          </cell>
          <cell r="H164">
            <v>8.8117999999998915</v>
          </cell>
          <cell r="I164">
            <v>0</v>
          </cell>
          <cell r="K164">
            <v>379.2068109999999</v>
          </cell>
        </row>
        <row r="165">
          <cell r="C165">
            <v>3</v>
          </cell>
          <cell r="D165" t="str">
            <v>MB</v>
          </cell>
          <cell r="E165" t="str">
            <v>HY</v>
          </cell>
          <cell r="G165">
            <v>54.929490999999999</v>
          </cell>
          <cell r="H165">
            <v>0</v>
          </cell>
          <cell r="I165">
            <v>-22.330336000000003</v>
          </cell>
          <cell r="K165">
            <v>32.599154999999996</v>
          </cell>
        </row>
        <row r="166">
          <cell r="C166">
            <v>3</v>
          </cell>
          <cell r="D166" t="str">
            <v>MTr</v>
          </cell>
          <cell r="E166" t="str">
            <v>KH</v>
          </cell>
          <cell r="G166">
            <v>498.98085520000001</v>
          </cell>
          <cell r="H166">
            <v>0</v>
          </cell>
          <cell r="I166">
            <v>-384.3379612</v>
          </cell>
          <cell r="K166">
            <v>114.64289400000003</v>
          </cell>
        </row>
        <row r="167">
          <cell r="C167">
            <v>3</v>
          </cell>
          <cell r="D167" t="str">
            <v>MT</v>
          </cell>
          <cell r="E167" t="str">
            <v>KG</v>
          </cell>
          <cell r="G167">
            <v>274.79676591999998</v>
          </cell>
          <cell r="H167">
            <v>0</v>
          </cell>
          <cell r="I167">
            <v>-57.588623919999947</v>
          </cell>
          <cell r="K167">
            <v>217.20814200000004</v>
          </cell>
        </row>
        <row r="168">
          <cell r="C168">
            <v>3</v>
          </cell>
          <cell r="D168" t="str">
            <v>MTr</v>
          </cell>
          <cell r="E168" t="str">
            <v>L?</v>
          </cell>
          <cell r="G168">
            <v>42.970550000000003</v>
          </cell>
          <cell r="H168">
            <v>0</v>
          </cell>
          <cell r="I168">
            <v>-1.0495500000000035</v>
          </cell>
          <cell r="K168">
            <v>41.920999999999999</v>
          </cell>
        </row>
        <row r="169">
          <cell r="C169">
            <v>3</v>
          </cell>
          <cell r="D169" t="str">
            <v>MB</v>
          </cell>
          <cell r="E169" t="str">
            <v>LS</v>
          </cell>
          <cell r="G169">
            <v>0</v>
          </cell>
          <cell r="H169">
            <v>0</v>
          </cell>
          <cell r="I169">
            <v>0</v>
          </cell>
          <cell r="K169">
            <v>0</v>
          </cell>
        </row>
        <row r="170">
          <cell r="C170">
            <v>3</v>
          </cell>
          <cell r="D170" t="str">
            <v>MT</v>
          </cell>
          <cell r="E170" t="str">
            <v>LA</v>
          </cell>
          <cell r="G170">
            <v>29.191299999999998</v>
          </cell>
          <cell r="H170">
            <v>0</v>
          </cell>
          <cell r="I170">
            <v>-21.3247</v>
          </cell>
          <cell r="K170">
            <v>7.8666</v>
          </cell>
        </row>
        <row r="171">
          <cell r="C171">
            <v>3</v>
          </cell>
          <cell r="D171" t="str">
            <v>HN</v>
          </cell>
          <cell r="E171" t="str">
            <v>LB</v>
          </cell>
          <cell r="G171">
            <v>0</v>
          </cell>
          <cell r="H171">
            <v>0</v>
          </cell>
          <cell r="I171">
            <v>0</v>
          </cell>
          <cell r="K171">
            <v>0</v>
          </cell>
        </row>
        <row r="172">
          <cell r="C172">
            <v>3</v>
          </cell>
          <cell r="D172" t="str">
            <v>MT</v>
          </cell>
          <cell r="E172" t="str">
            <v>PQ</v>
          </cell>
          <cell r="G172">
            <v>0</v>
          </cell>
          <cell r="H172">
            <v>0.14000000000000001</v>
          </cell>
          <cell r="I172">
            <v>0</v>
          </cell>
          <cell r="K172">
            <v>0.14000000000000001</v>
          </cell>
        </row>
        <row r="173">
          <cell r="C173">
            <v>3</v>
          </cell>
          <cell r="D173" t="str">
            <v>MTr</v>
          </cell>
          <cell r="E173" t="str">
            <v>PY</v>
          </cell>
          <cell r="G173">
            <v>63.384</v>
          </cell>
          <cell r="H173">
            <v>0.47230499999999331</v>
          </cell>
          <cell r="I173">
            <v>0</v>
          </cell>
          <cell r="J173">
            <v>3.3239999999999998</v>
          </cell>
          <cell r="K173">
            <v>60.532304999999994</v>
          </cell>
        </row>
        <row r="174">
          <cell r="C174">
            <v>3</v>
          </cell>
          <cell r="D174" t="str">
            <v>HCM</v>
          </cell>
          <cell r="E174" t="str">
            <v>Q10</v>
          </cell>
          <cell r="H174">
            <v>0</v>
          </cell>
          <cell r="I174">
            <v>0</v>
          </cell>
          <cell r="K174">
            <v>0</v>
          </cell>
        </row>
        <row r="175">
          <cell r="C175">
            <v>3</v>
          </cell>
          <cell r="D175" t="str">
            <v>HCM</v>
          </cell>
          <cell r="E175" t="str">
            <v>Q4</v>
          </cell>
          <cell r="G175">
            <v>78.752257</v>
          </cell>
          <cell r="H175">
            <v>0</v>
          </cell>
          <cell r="I175">
            <v>-62.315456999999995</v>
          </cell>
          <cell r="K175">
            <v>16.436800000000002</v>
          </cell>
        </row>
        <row r="176">
          <cell r="C176">
            <v>3</v>
          </cell>
          <cell r="D176" t="str">
            <v>HCM</v>
          </cell>
          <cell r="E176" t="str">
            <v>Q8</v>
          </cell>
          <cell r="G176">
            <v>0</v>
          </cell>
          <cell r="H176">
            <v>2.8421709430404009E-15</v>
          </cell>
          <cell r="I176">
            <v>0</v>
          </cell>
          <cell r="K176">
            <v>2.8421709430404009E-15</v>
          </cell>
        </row>
        <row r="177">
          <cell r="C177">
            <v>3</v>
          </cell>
          <cell r="D177" t="str">
            <v>MTr</v>
          </cell>
          <cell r="E177" t="str">
            <v>QB</v>
          </cell>
          <cell r="G177">
            <v>0</v>
          </cell>
          <cell r="H177">
            <v>0</v>
          </cell>
          <cell r="I177">
            <v>0</v>
          </cell>
          <cell r="K177">
            <v>0</v>
          </cell>
        </row>
        <row r="178">
          <cell r="C178">
            <v>3</v>
          </cell>
          <cell r="D178" t="str">
            <v>MTr</v>
          </cell>
          <cell r="E178" t="str">
            <v>QT</v>
          </cell>
          <cell r="G178">
            <v>170.44896499999999</v>
          </cell>
          <cell r="H178">
            <v>18.631250000000051</v>
          </cell>
          <cell r="I178">
            <v>0</v>
          </cell>
          <cell r="K178">
            <v>189.08021500000004</v>
          </cell>
        </row>
        <row r="179">
          <cell r="C179">
            <v>3</v>
          </cell>
          <cell r="D179" t="str">
            <v>HCM</v>
          </cell>
          <cell r="E179" t="str">
            <v>SG</v>
          </cell>
          <cell r="G179">
            <v>5875.5880360000001</v>
          </cell>
          <cell r="H179">
            <v>5722.945784999999</v>
          </cell>
          <cell r="I179">
            <v>0</v>
          </cell>
          <cell r="K179">
            <v>11598.533820999999</v>
          </cell>
        </row>
        <row r="180">
          <cell r="C180">
            <v>3</v>
          </cell>
          <cell r="D180" t="str">
            <v>HN</v>
          </cell>
          <cell r="E180" t="str">
            <v>SGD2</v>
          </cell>
          <cell r="G180">
            <v>0</v>
          </cell>
          <cell r="H180">
            <v>89.485400000000297</v>
          </cell>
          <cell r="I180">
            <v>0</v>
          </cell>
          <cell r="K180">
            <v>89.485400000000297</v>
          </cell>
        </row>
        <row r="181">
          <cell r="C181">
            <v>3</v>
          </cell>
          <cell r="D181" t="str">
            <v>HCM</v>
          </cell>
          <cell r="E181" t="str">
            <v>SGD1</v>
          </cell>
          <cell r="G181">
            <v>1066.5128199999999</v>
          </cell>
          <cell r="H181">
            <v>3795.8195484999997</v>
          </cell>
          <cell r="I181">
            <v>0</v>
          </cell>
          <cell r="J181">
            <v>3833.4031399999999</v>
          </cell>
          <cell r="K181">
            <v>1028.9292284999999</v>
          </cell>
        </row>
        <row r="182">
          <cell r="C182">
            <v>3</v>
          </cell>
          <cell r="D182" t="str">
            <v>MT</v>
          </cell>
          <cell r="E182" t="str">
            <v>ST</v>
          </cell>
          <cell r="G182">
            <v>45.223285000000004</v>
          </cell>
          <cell r="H182">
            <v>0</v>
          </cell>
          <cell r="I182">
            <v>-4.155655000000003</v>
          </cell>
          <cell r="K182">
            <v>41.067630000000001</v>
          </cell>
        </row>
        <row r="183">
          <cell r="C183">
            <v>3</v>
          </cell>
          <cell r="D183" t="str">
            <v>HCM</v>
          </cell>
          <cell r="E183" t="str">
            <v>TB</v>
          </cell>
          <cell r="G183">
            <v>4445.0489550000002</v>
          </cell>
          <cell r="H183">
            <v>125.5140999999976</v>
          </cell>
          <cell r="I183">
            <v>0</v>
          </cell>
          <cell r="K183">
            <v>4570.5630549999978</v>
          </cell>
        </row>
        <row r="184">
          <cell r="C184">
            <v>3</v>
          </cell>
          <cell r="D184" t="str">
            <v>HCM</v>
          </cell>
          <cell r="E184" t="str">
            <v>TP</v>
          </cell>
          <cell r="G184">
            <v>0</v>
          </cell>
          <cell r="H184">
            <v>0</v>
          </cell>
          <cell r="I184">
            <v>0</v>
          </cell>
          <cell r="K184">
            <v>0</v>
          </cell>
        </row>
        <row r="185">
          <cell r="C185">
            <v>3</v>
          </cell>
          <cell r="D185" t="str">
            <v>HCM</v>
          </cell>
          <cell r="E185" t="str">
            <v>TN</v>
          </cell>
          <cell r="G185">
            <v>1836.0625499999999</v>
          </cell>
          <cell r="H185">
            <v>0</v>
          </cell>
          <cell r="I185">
            <v>-122.99256499999956</v>
          </cell>
          <cell r="K185">
            <v>1713.0699850000003</v>
          </cell>
        </row>
        <row r="186">
          <cell r="C186">
            <v>3</v>
          </cell>
          <cell r="D186" t="str">
            <v>HN</v>
          </cell>
          <cell r="E186" t="str">
            <v>TL</v>
          </cell>
          <cell r="G186">
            <v>0</v>
          </cell>
          <cell r="H186">
            <v>0</v>
          </cell>
          <cell r="I186">
            <v>0</v>
          </cell>
          <cell r="K186">
            <v>0</v>
          </cell>
        </row>
        <row r="187">
          <cell r="C187">
            <v>3</v>
          </cell>
          <cell r="D187" t="str">
            <v>MB</v>
          </cell>
          <cell r="E187" t="str">
            <v>TH</v>
          </cell>
          <cell r="G187">
            <v>13.85</v>
          </cell>
          <cell r="H187">
            <v>3.1500000000000004</v>
          </cell>
          <cell r="I187">
            <v>0</v>
          </cell>
          <cell r="K187">
            <v>17</v>
          </cell>
        </row>
        <row r="188">
          <cell r="C188">
            <v>3</v>
          </cell>
          <cell r="D188" t="str">
            <v>HN</v>
          </cell>
          <cell r="E188" t="str">
            <v>TT</v>
          </cell>
          <cell r="G188">
            <v>0</v>
          </cell>
          <cell r="H188">
            <v>0</v>
          </cell>
          <cell r="I188">
            <v>0</v>
          </cell>
          <cell r="K188">
            <v>0</v>
          </cell>
        </row>
        <row r="189">
          <cell r="C189">
            <v>3</v>
          </cell>
          <cell r="D189" t="str">
            <v>HCM</v>
          </cell>
          <cell r="E189" t="str">
            <v>T?</v>
          </cell>
          <cell r="G189">
            <v>0.65098999999999996</v>
          </cell>
          <cell r="H189">
            <v>0</v>
          </cell>
          <cell r="I189">
            <v>-0.65098999999999996</v>
          </cell>
          <cell r="K189">
            <v>0</v>
          </cell>
        </row>
        <row r="190">
          <cell r="C190">
            <v>3</v>
          </cell>
          <cell r="D190" t="str">
            <v>MT</v>
          </cell>
          <cell r="E190" t="str">
            <v>TG</v>
          </cell>
          <cell r="G190">
            <v>43.344660571428939</v>
          </cell>
          <cell r="H190">
            <v>30.324956805212459</v>
          </cell>
          <cell r="I190">
            <v>0</v>
          </cell>
          <cell r="K190">
            <v>73.669617376641398</v>
          </cell>
        </row>
        <row r="191">
          <cell r="C191">
            <v>3</v>
          </cell>
          <cell r="D191" t="str">
            <v>MT</v>
          </cell>
          <cell r="E191" t="str">
            <v>VL</v>
          </cell>
          <cell r="G191">
            <v>538.86676000000602</v>
          </cell>
          <cell r="H191">
            <v>0</v>
          </cell>
          <cell r="I191">
            <v>-466.36419500000602</v>
          </cell>
          <cell r="K191">
            <v>72.50256499999999</v>
          </cell>
        </row>
        <row r="192">
          <cell r="C192">
            <v>4</v>
          </cell>
          <cell r="D192" t="str">
            <v>HN</v>
          </cell>
          <cell r="E192" t="str">
            <v>8/3HN</v>
          </cell>
          <cell r="G192">
            <v>0</v>
          </cell>
        </row>
        <row r="193">
          <cell r="C193">
            <v>4</v>
          </cell>
          <cell r="D193" t="str">
            <v>MT</v>
          </cell>
          <cell r="E193" t="str">
            <v>AG</v>
          </cell>
          <cell r="G193">
            <v>31.712079000000003</v>
          </cell>
        </row>
        <row r="194">
          <cell r="C194">
            <v>4</v>
          </cell>
          <cell r="D194" t="str">
            <v>MTr</v>
          </cell>
          <cell r="E194" t="str">
            <v>VT</v>
          </cell>
          <cell r="G194">
            <v>81.700428810728226</v>
          </cell>
        </row>
        <row r="195">
          <cell r="C195">
            <v>4</v>
          </cell>
          <cell r="D195" t="str">
            <v>MT</v>
          </cell>
          <cell r="E195" t="str">
            <v>BL</v>
          </cell>
          <cell r="G195">
            <v>682.07727999999975</v>
          </cell>
        </row>
        <row r="196">
          <cell r="C196">
            <v>4</v>
          </cell>
          <cell r="D196" t="str">
            <v>MB</v>
          </cell>
          <cell r="E196" t="str">
            <v>BN</v>
          </cell>
          <cell r="G196">
            <v>547.20101999999997</v>
          </cell>
        </row>
        <row r="197">
          <cell r="C197">
            <v>4</v>
          </cell>
          <cell r="D197" t="str">
            <v>MT</v>
          </cell>
          <cell r="E197" t="str">
            <v>BT</v>
          </cell>
          <cell r="G197">
            <v>3.2719999999999998</v>
          </cell>
        </row>
        <row r="198">
          <cell r="C198">
            <v>4</v>
          </cell>
          <cell r="D198" t="str">
            <v>MTr</v>
          </cell>
          <cell r="E198" t="str">
            <v>B?</v>
          </cell>
          <cell r="G198">
            <v>200.47525736</v>
          </cell>
        </row>
        <row r="199">
          <cell r="C199">
            <v>4</v>
          </cell>
          <cell r="D199" t="str">
            <v>MTr</v>
          </cell>
          <cell r="E199" t="str">
            <v>BD</v>
          </cell>
          <cell r="G199">
            <v>137.63529499999984</v>
          </cell>
        </row>
        <row r="200">
          <cell r="C200">
            <v>4</v>
          </cell>
          <cell r="D200" t="str">
            <v>MTr</v>
          </cell>
          <cell r="E200" t="str">
            <v>BP</v>
          </cell>
          <cell r="G200">
            <v>144.05659999999992</v>
          </cell>
        </row>
        <row r="201">
          <cell r="C201">
            <v>4</v>
          </cell>
          <cell r="D201" t="str">
            <v>MTr</v>
          </cell>
          <cell r="E201" t="str">
            <v>BT</v>
          </cell>
          <cell r="G201">
            <v>0</v>
          </cell>
        </row>
        <row r="202">
          <cell r="C202">
            <v>4</v>
          </cell>
          <cell r="D202" t="str">
            <v>MT</v>
          </cell>
          <cell r="E202" t="str">
            <v>CM</v>
          </cell>
          <cell r="G202">
            <v>7.7901850000000001</v>
          </cell>
        </row>
        <row r="203">
          <cell r="C203">
            <v>4</v>
          </cell>
          <cell r="D203" t="str">
            <v>MT</v>
          </cell>
          <cell r="E203" t="str">
            <v>CT</v>
          </cell>
          <cell r="G203">
            <v>217.51159099999998</v>
          </cell>
        </row>
        <row r="204">
          <cell r="C204">
            <v>4</v>
          </cell>
          <cell r="D204" t="str">
            <v>HCM</v>
          </cell>
          <cell r="E204" t="str">
            <v>CL</v>
          </cell>
          <cell r="G204">
            <v>473.32239428571484</v>
          </cell>
        </row>
        <row r="205">
          <cell r="C205">
            <v>4</v>
          </cell>
          <cell r="D205" t="str">
            <v>HCM</v>
          </cell>
          <cell r="E205" t="str">
            <v>8T3</v>
          </cell>
          <cell r="G205">
            <v>1472.0796315979999</v>
          </cell>
        </row>
        <row r="206">
          <cell r="C206">
            <v>4</v>
          </cell>
          <cell r="D206" t="str">
            <v>HCM</v>
          </cell>
          <cell r="E206" t="str">
            <v>CC</v>
          </cell>
          <cell r="G206">
            <v>121.06485000000001</v>
          </cell>
        </row>
        <row r="207">
          <cell r="C207">
            <v>4</v>
          </cell>
          <cell r="D207" t="str">
            <v>MTr</v>
          </cell>
          <cell r="E207" t="str">
            <v>?N</v>
          </cell>
          <cell r="G207">
            <v>78.542304999999999</v>
          </cell>
        </row>
        <row r="208">
          <cell r="C208">
            <v>4</v>
          </cell>
          <cell r="D208" t="str">
            <v>MTr</v>
          </cell>
          <cell r="E208" t="str">
            <v>?L</v>
          </cell>
          <cell r="G208">
            <v>37.744500000000002</v>
          </cell>
        </row>
        <row r="209">
          <cell r="C209">
            <v>4</v>
          </cell>
          <cell r="D209" t="str">
            <v>HN</v>
          </cell>
          <cell r="E209" t="str">
            <v>??</v>
          </cell>
          <cell r="G209">
            <v>16.883911000000001</v>
          </cell>
        </row>
        <row r="210">
          <cell r="C210">
            <v>4</v>
          </cell>
          <cell r="D210" t="str">
            <v>MTr</v>
          </cell>
          <cell r="E210" t="str">
            <v>?N</v>
          </cell>
          <cell r="G210">
            <v>185.18425000000002</v>
          </cell>
        </row>
        <row r="211">
          <cell r="C211">
            <v>4</v>
          </cell>
          <cell r="D211" t="str">
            <v>MT</v>
          </cell>
          <cell r="E211" t="str">
            <v>?T</v>
          </cell>
          <cell r="G211">
            <v>37.972699999999996</v>
          </cell>
        </row>
        <row r="212">
          <cell r="C212">
            <v>4</v>
          </cell>
          <cell r="D212" t="str">
            <v>MTr</v>
          </cell>
          <cell r="E212" t="str">
            <v>GL</v>
          </cell>
          <cell r="G212">
            <v>0</v>
          </cell>
        </row>
        <row r="213">
          <cell r="C213">
            <v>4</v>
          </cell>
          <cell r="D213" t="str">
            <v>HCM</v>
          </cell>
          <cell r="E213" t="str">
            <v>GV</v>
          </cell>
          <cell r="G213">
            <v>98.648685</v>
          </cell>
        </row>
        <row r="214">
          <cell r="C214">
            <v>4</v>
          </cell>
          <cell r="D214" t="str">
            <v>HN</v>
          </cell>
          <cell r="E214" t="str">
            <v>HN</v>
          </cell>
          <cell r="G214">
            <v>193.05146000000178</v>
          </cell>
        </row>
        <row r="215">
          <cell r="C215">
            <v>4</v>
          </cell>
          <cell r="D215" t="str">
            <v>MB</v>
          </cell>
          <cell r="E215" t="str">
            <v>HD</v>
          </cell>
          <cell r="G215">
            <v>0</v>
          </cell>
        </row>
        <row r="216">
          <cell r="C216">
            <v>4</v>
          </cell>
          <cell r="D216" t="str">
            <v>MB</v>
          </cell>
          <cell r="E216" t="str">
            <v>HP</v>
          </cell>
          <cell r="G216">
            <v>0</v>
          </cell>
        </row>
        <row r="217">
          <cell r="C217">
            <v>4</v>
          </cell>
          <cell r="D217" t="str">
            <v>MT</v>
          </cell>
          <cell r="E217" t="str">
            <v>HG</v>
          </cell>
          <cell r="G217">
            <v>146.32821000000001</v>
          </cell>
        </row>
        <row r="218">
          <cell r="C218">
            <v>4</v>
          </cell>
          <cell r="D218" t="str">
            <v>HCM</v>
          </cell>
          <cell r="E218" t="str">
            <v>HV</v>
          </cell>
          <cell r="G218">
            <v>0</v>
          </cell>
        </row>
        <row r="219">
          <cell r="C219">
            <v>4</v>
          </cell>
          <cell r="D219" t="str">
            <v>HCM</v>
          </cell>
          <cell r="E219" t="str">
            <v>HM</v>
          </cell>
          <cell r="G219">
            <v>29.93412</v>
          </cell>
        </row>
        <row r="220">
          <cell r="C220">
            <v>4</v>
          </cell>
          <cell r="D220" t="str">
            <v>MTr</v>
          </cell>
          <cell r="E220" t="str">
            <v>HA</v>
          </cell>
          <cell r="G220">
            <v>216.68235000000001</v>
          </cell>
        </row>
        <row r="221">
          <cell r="C221">
            <v>4</v>
          </cell>
          <cell r="D221" t="str">
            <v>HCM</v>
          </cell>
          <cell r="E221" t="str">
            <v>HS</v>
          </cell>
          <cell r="G221">
            <v>4415.9280879999997</v>
          </cell>
        </row>
        <row r="222">
          <cell r="C222">
            <v>4</v>
          </cell>
          <cell r="D222" t="str">
            <v>MTr</v>
          </cell>
          <cell r="E222" t="str">
            <v>HUE</v>
          </cell>
          <cell r="G222">
            <v>121.36301999999998</v>
          </cell>
        </row>
        <row r="223">
          <cell r="C223">
            <v>4</v>
          </cell>
          <cell r="D223" t="str">
            <v>HCM</v>
          </cell>
          <cell r="E223" t="str">
            <v>H?</v>
          </cell>
          <cell r="G223">
            <v>379.2068109999999</v>
          </cell>
        </row>
        <row r="224">
          <cell r="C224">
            <v>4</v>
          </cell>
          <cell r="D224" t="str">
            <v>MB</v>
          </cell>
          <cell r="E224" t="str">
            <v>HY</v>
          </cell>
          <cell r="G224">
            <v>32.599154999999996</v>
          </cell>
        </row>
        <row r="225">
          <cell r="C225">
            <v>4</v>
          </cell>
          <cell r="D225" t="str">
            <v>MTr</v>
          </cell>
          <cell r="E225" t="str">
            <v>KH</v>
          </cell>
          <cell r="G225">
            <v>114.64289400000003</v>
          </cell>
        </row>
        <row r="226">
          <cell r="C226">
            <v>4</v>
          </cell>
          <cell r="D226" t="str">
            <v>MT</v>
          </cell>
          <cell r="E226" t="str">
            <v>KG</v>
          </cell>
          <cell r="G226">
            <v>217.20814200000004</v>
          </cell>
        </row>
        <row r="227">
          <cell r="C227">
            <v>4</v>
          </cell>
          <cell r="D227" t="str">
            <v>MTr</v>
          </cell>
          <cell r="E227" t="str">
            <v>L?</v>
          </cell>
          <cell r="G227">
            <v>41.920999999999999</v>
          </cell>
        </row>
        <row r="228">
          <cell r="C228">
            <v>4</v>
          </cell>
          <cell r="D228" t="str">
            <v>MB</v>
          </cell>
          <cell r="E228" t="str">
            <v>LS</v>
          </cell>
          <cell r="G228">
            <v>0</v>
          </cell>
        </row>
        <row r="229">
          <cell r="C229">
            <v>4</v>
          </cell>
          <cell r="D229" t="str">
            <v>MT</v>
          </cell>
          <cell r="E229" t="str">
            <v>LA</v>
          </cell>
          <cell r="G229">
            <v>7.8666</v>
          </cell>
        </row>
        <row r="230">
          <cell r="C230">
            <v>4</v>
          </cell>
          <cell r="D230" t="str">
            <v>HN</v>
          </cell>
          <cell r="E230" t="str">
            <v>LB</v>
          </cell>
          <cell r="G230">
            <v>0</v>
          </cell>
        </row>
        <row r="231">
          <cell r="C231">
            <v>4</v>
          </cell>
          <cell r="D231" t="str">
            <v>MT</v>
          </cell>
          <cell r="E231" t="str">
            <v>PQ</v>
          </cell>
          <cell r="G231">
            <v>0.14000000000000001</v>
          </cell>
        </row>
        <row r="232">
          <cell r="C232">
            <v>4</v>
          </cell>
          <cell r="D232" t="str">
            <v>MTr</v>
          </cell>
          <cell r="E232" t="str">
            <v>PY</v>
          </cell>
          <cell r="G232">
            <v>60.532304999999994</v>
          </cell>
        </row>
        <row r="233">
          <cell r="C233">
            <v>4</v>
          </cell>
          <cell r="D233" t="str">
            <v>HCM</v>
          </cell>
          <cell r="E233" t="str">
            <v>Q10</v>
          </cell>
          <cell r="G233">
            <v>0</v>
          </cell>
        </row>
        <row r="234">
          <cell r="C234">
            <v>4</v>
          </cell>
          <cell r="D234" t="str">
            <v>HCM</v>
          </cell>
          <cell r="E234" t="str">
            <v>Q4</v>
          </cell>
          <cell r="G234">
            <v>16.436800000000002</v>
          </cell>
        </row>
        <row r="235">
          <cell r="C235">
            <v>4</v>
          </cell>
          <cell r="D235" t="str">
            <v>HCM</v>
          </cell>
          <cell r="E235" t="str">
            <v>Q8</v>
          </cell>
          <cell r="G235">
            <v>2.8421709430404009E-15</v>
          </cell>
        </row>
        <row r="236">
          <cell r="C236">
            <v>4</v>
          </cell>
          <cell r="D236" t="str">
            <v>MTr</v>
          </cell>
          <cell r="E236" t="str">
            <v>QB</v>
          </cell>
          <cell r="G236">
            <v>0</v>
          </cell>
        </row>
        <row r="237">
          <cell r="C237">
            <v>4</v>
          </cell>
          <cell r="D237" t="str">
            <v>MTr</v>
          </cell>
          <cell r="E237" t="str">
            <v>QT</v>
          </cell>
          <cell r="G237">
            <v>189.08021500000004</v>
          </cell>
        </row>
        <row r="238">
          <cell r="C238">
            <v>4</v>
          </cell>
          <cell r="D238" t="str">
            <v>HCM</v>
          </cell>
          <cell r="E238" t="str">
            <v>SG</v>
          </cell>
          <cell r="G238">
            <v>11598.533820999999</v>
          </cell>
        </row>
        <row r="239">
          <cell r="C239">
            <v>4</v>
          </cell>
          <cell r="D239" t="str">
            <v>HN</v>
          </cell>
          <cell r="E239" t="str">
            <v>SGD2</v>
          </cell>
          <cell r="G239">
            <v>89.485400000000297</v>
          </cell>
        </row>
        <row r="240">
          <cell r="C240">
            <v>4</v>
          </cell>
          <cell r="D240" t="str">
            <v>HCM</v>
          </cell>
          <cell r="E240" t="str">
            <v>SGD1</v>
          </cell>
          <cell r="G240">
            <v>1028.9292284999999</v>
          </cell>
        </row>
        <row r="241">
          <cell r="C241">
            <v>4</v>
          </cell>
          <cell r="D241" t="str">
            <v>MT</v>
          </cell>
          <cell r="E241" t="str">
            <v>ST</v>
          </cell>
          <cell r="G241">
            <v>41.067630000000001</v>
          </cell>
        </row>
        <row r="242">
          <cell r="C242">
            <v>4</v>
          </cell>
          <cell r="D242" t="str">
            <v>HCM</v>
          </cell>
          <cell r="E242" t="str">
            <v>TB</v>
          </cell>
          <cell r="G242">
            <v>4570.5630549999978</v>
          </cell>
        </row>
        <row r="243">
          <cell r="C243">
            <v>4</v>
          </cell>
          <cell r="D243" t="str">
            <v>HCM</v>
          </cell>
          <cell r="E243" t="str">
            <v>TP</v>
          </cell>
          <cell r="G243">
            <v>0</v>
          </cell>
        </row>
        <row r="244">
          <cell r="C244">
            <v>4</v>
          </cell>
          <cell r="D244" t="str">
            <v>HCM</v>
          </cell>
          <cell r="E244" t="str">
            <v>TN</v>
          </cell>
          <cell r="G244">
            <v>1713.0699850000003</v>
          </cell>
        </row>
        <row r="245">
          <cell r="C245">
            <v>4</v>
          </cell>
          <cell r="D245" t="str">
            <v>HN</v>
          </cell>
          <cell r="E245" t="str">
            <v>TL</v>
          </cell>
          <cell r="G245">
            <v>0</v>
          </cell>
        </row>
        <row r="246">
          <cell r="C246">
            <v>4</v>
          </cell>
          <cell r="D246" t="str">
            <v>MB</v>
          </cell>
          <cell r="E246" t="str">
            <v>TH</v>
          </cell>
          <cell r="G246">
            <v>17</v>
          </cell>
        </row>
        <row r="247">
          <cell r="C247">
            <v>4</v>
          </cell>
          <cell r="D247" t="str">
            <v>HN</v>
          </cell>
          <cell r="E247" t="str">
            <v>TT</v>
          </cell>
          <cell r="G247">
            <v>0</v>
          </cell>
        </row>
        <row r="248">
          <cell r="C248">
            <v>4</v>
          </cell>
          <cell r="D248" t="str">
            <v>HCM</v>
          </cell>
          <cell r="E248" t="str">
            <v>T?</v>
          </cell>
          <cell r="G248">
            <v>0</v>
          </cell>
        </row>
        <row r="249">
          <cell r="C249">
            <v>4</v>
          </cell>
          <cell r="D249" t="str">
            <v>MT</v>
          </cell>
          <cell r="E249" t="str">
            <v>TG</v>
          </cell>
          <cell r="G249">
            <v>73.669617376641398</v>
          </cell>
        </row>
        <row r="250">
          <cell r="C250">
            <v>4</v>
          </cell>
          <cell r="D250" t="str">
            <v>MT</v>
          </cell>
          <cell r="E250" t="str">
            <v>VL</v>
          </cell>
          <cell r="G250">
            <v>72.50256499999999</v>
          </cell>
        </row>
      </sheetData>
      <sheetData sheetId="2"/>
      <sheetData sheetId="3" refreshError="1"/>
      <sheetData sheetId="4"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iem-Toan"/>
      <sheetName val="SuDung"/>
      <sheetName val="NhapSL"/>
      <sheetName val="PhanBoNgang"/>
      <sheetName val="Noi-Luc"/>
      <sheetName val="Thep-MatCat"/>
      <sheetName val="Tinh-Duyet"/>
      <sheetName val="Khai-Thac"/>
      <sheetName val="Dam-Ngang"/>
      <sheetName val="MAT-CAU"/>
      <sheetName val="Rp"/>
      <sheetName val="Rm"/>
      <sheetName val="H10-H30"/>
      <sheetName val="XB80-X60"/>
      <sheetName val="Kiem_Toan"/>
      <sheetName val="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TDZ0,4"/>
      <sheetName val="DGVT"/>
      <sheetName val="THDT"/>
      <sheetName val="THDZ22kV"/>
      <sheetName val="BTDZ22kV"/>
      <sheetName val="CTDZ22kV"/>
      <sheetName val="VC89DZ22"/>
      <sheetName val="THTBACongTo"/>
      <sheetName val="TB+TNTBACongTo"/>
      <sheetName val="BTTBACongTo"/>
      <sheetName val="VC89TBACongTo"/>
      <sheetName val="THTBAKheTien"/>
      <sheetName val="TB+TNTBAKheTien"/>
      <sheetName val="BTTBAKheTien"/>
      <sheetName val="VCDDTBAKhetien"/>
      <sheetName val="CTTBA"/>
      <sheetName val="THDZ0,4"/>
      <sheetName val="BTDZ0,4"/>
      <sheetName val="VC89DZ0,4"/>
      <sheetName val="CTBT"/>
      <sheetName val="KS"/>
      <sheetName val="XL4Poppy"/>
    </sheetNames>
    <sheetDataSet>
      <sheetData sheetId="0" refreshError="1">
        <row r="3">
          <cell r="B3" t="str">
            <v>TT</v>
          </cell>
          <cell r="C3" t="str">
            <v>M· hiÖu</v>
          </cell>
          <cell r="D3" t="str">
            <v xml:space="preserve"> Néi dung c«ng viÖc </v>
          </cell>
          <cell r="E3" t="str">
            <v>§VT</v>
          </cell>
          <cell r="F3" t="str">
            <v xml:space="preserve">Khèi l­îng </v>
          </cell>
          <cell r="H3" t="str">
            <v xml:space="preserve">§¬n gi¸ </v>
          </cell>
          <cell r="I3" t="str">
            <v>Thµnh tiÒn (VND)</v>
          </cell>
        </row>
        <row r="4">
          <cell r="F4" t="str">
            <v>TK</v>
          </cell>
          <cell r="G4" t="str">
            <v>TLHH</v>
          </cell>
          <cell r="I4" t="str">
            <v>VËt liÖu</v>
          </cell>
          <cell r="J4" t="str">
            <v xml:space="preserve">Nh©n c«ng </v>
          </cell>
          <cell r="K4" t="str">
            <v>MTC</v>
          </cell>
        </row>
        <row r="5">
          <cell r="A5" t="str">
            <v>M1</v>
          </cell>
          <cell r="B5">
            <v>1</v>
          </cell>
          <cell r="D5" t="str">
            <v>Mãng cét M1</v>
          </cell>
          <cell r="I5">
            <v>307897.72241117392</v>
          </cell>
          <cell r="J5">
            <v>167200.54884099998</v>
          </cell>
        </row>
        <row r="6">
          <cell r="B6" t="str">
            <v>a</v>
          </cell>
          <cell r="D6" t="str">
            <v>VËt liÖu:</v>
          </cell>
        </row>
        <row r="7">
          <cell r="C7" t="str">
            <v>CTBT</v>
          </cell>
          <cell r="D7" t="str">
            <v xml:space="preserve">Bª t«ng M50 </v>
          </cell>
          <cell r="E7" t="str">
            <v>m3</v>
          </cell>
          <cell r="F7">
            <v>0.14399999999999999</v>
          </cell>
          <cell r="G7">
            <v>1.0249999999999999</v>
          </cell>
          <cell r="H7">
            <v>241344.73244097224</v>
          </cell>
          <cell r="I7">
            <v>35622.482508287496</v>
          </cell>
        </row>
        <row r="8">
          <cell r="C8" t="str">
            <v>CTBT</v>
          </cell>
          <cell r="D8" t="str">
            <v>Bª t«ng M100</v>
          </cell>
          <cell r="E8" t="str">
            <v>m3</v>
          </cell>
          <cell r="F8">
            <v>0.98</v>
          </cell>
          <cell r="G8">
            <v>1.0249999999999999</v>
          </cell>
          <cell r="H8">
            <v>271055.49019699998</v>
          </cell>
          <cell r="I8">
            <v>272275.23990288645</v>
          </cell>
        </row>
        <row r="9">
          <cell r="B9" t="str">
            <v>b</v>
          </cell>
          <cell r="D9" t="str">
            <v>Nh©n c«ng:</v>
          </cell>
        </row>
        <row r="10">
          <cell r="C10" t="str">
            <v>03.1113</v>
          </cell>
          <cell r="D10" t="str">
            <v>§µo ®Êt cÊp 3 s©u 1m dt&lt;5m2</v>
          </cell>
          <cell r="E10" t="str">
            <v>m3</v>
          </cell>
          <cell r="F10">
            <v>1.8719999999999999</v>
          </cell>
          <cell r="G10">
            <v>1</v>
          </cell>
          <cell r="H10">
            <v>24428</v>
          </cell>
          <cell r="J10">
            <v>45729.216</v>
          </cell>
        </row>
        <row r="11">
          <cell r="C11" t="str">
            <v>03.2203</v>
          </cell>
          <cell r="D11" t="str">
            <v>LÊp ®¾p ®Êt ®Çm chÆt</v>
          </cell>
          <cell r="E11" t="str">
            <v>m3</v>
          </cell>
          <cell r="F11">
            <v>2.2000000000000002</v>
          </cell>
          <cell r="G11">
            <v>1</v>
          </cell>
          <cell r="H11">
            <v>10890</v>
          </cell>
          <cell r="J11">
            <v>23958.000000000004</v>
          </cell>
        </row>
        <row r="12">
          <cell r="C12" t="str">
            <v>04.3101</v>
          </cell>
          <cell r="D12" t="str">
            <v>§æ bª t«ng lãt mãng M50</v>
          </cell>
          <cell r="E12" t="str">
            <v>m3</v>
          </cell>
          <cell r="F12">
            <v>0.14399999999999999</v>
          </cell>
          <cell r="G12">
            <v>1</v>
          </cell>
          <cell r="H12">
            <v>39732</v>
          </cell>
          <cell r="J12">
            <v>5721.4079999999994</v>
          </cell>
        </row>
        <row r="13">
          <cell r="C13" t="str">
            <v>04.3311</v>
          </cell>
          <cell r="D13" t="str">
            <v>§æ bª t«ng M100</v>
          </cell>
          <cell r="E13" t="str">
            <v>m3</v>
          </cell>
          <cell r="F13">
            <v>0.98</v>
          </cell>
          <cell r="G13">
            <v>1</v>
          </cell>
          <cell r="H13">
            <v>45030</v>
          </cell>
          <cell r="J13">
            <v>44129.4</v>
          </cell>
        </row>
        <row r="14">
          <cell r="C14" t="str">
            <v>CTBT</v>
          </cell>
          <cell r="D14" t="str">
            <v>V/c Bª t«ng M50#</v>
          </cell>
          <cell r="E14" t="str">
            <v>m3</v>
          </cell>
          <cell r="F14">
            <v>0.14399999999999999</v>
          </cell>
          <cell r="G14">
            <v>1</v>
          </cell>
          <cell r="H14">
            <v>39273.335465277778</v>
          </cell>
          <cell r="J14">
            <v>5655.3603069999999</v>
          </cell>
        </row>
        <row r="15">
          <cell r="C15" t="str">
            <v>CTBT</v>
          </cell>
          <cell r="D15" t="str">
            <v>V/c Bª t«ng M100#</v>
          </cell>
          <cell r="E15" t="str">
            <v>m3</v>
          </cell>
          <cell r="F15">
            <v>0.98</v>
          </cell>
          <cell r="G15">
            <v>1</v>
          </cell>
          <cell r="H15">
            <v>39778.688300000002</v>
          </cell>
          <cell r="J15">
            <v>38983.114534</v>
          </cell>
        </row>
        <row r="16">
          <cell r="C16" t="str">
            <v>02.11482</v>
          </cell>
          <cell r="D16" t="str">
            <v xml:space="preserve">VËn chuyÓn dông cô thi c«ng </v>
          </cell>
          <cell r="E16" t="str">
            <v>tÊn</v>
          </cell>
          <cell r="F16">
            <v>0.1</v>
          </cell>
          <cell r="G16">
            <v>1</v>
          </cell>
          <cell r="H16">
            <v>30240.5</v>
          </cell>
          <cell r="J16">
            <v>3024.05</v>
          </cell>
        </row>
        <row r="17">
          <cell r="A17" t="str">
            <v>M2</v>
          </cell>
          <cell r="B17">
            <v>2</v>
          </cell>
          <cell r="D17" t="str">
            <v>Mãng cét M2 (cét ®óp)</v>
          </cell>
          <cell r="I17">
            <v>379220.40474767657</v>
          </cell>
          <cell r="J17">
            <v>476132.44557595835</v>
          </cell>
        </row>
        <row r="18">
          <cell r="B18" t="str">
            <v>a</v>
          </cell>
          <cell r="D18" t="str">
            <v>VËt liÖu:</v>
          </cell>
        </row>
        <row r="19">
          <cell r="C19" t="str">
            <v>CTBT</v>
          </cell>
          <cell r="D19" t="str">
            <v>Bª t«ng M50</v>
          </cell>
          <cell r="E19" t="str">
            <v>m3</v>
          </cell>
          <cell r="F19">
            <v>0.17399999999999999</v>
          </cell>
          <cell r="G19">
            <v>1.0249999999999999</v>
          </cell>
          <cell r="H19">
            <v>241344.73244097224</v>
          </cell>
          <cell r="I19">
            <v>43043.833030847389</v>
          </cell>
        </row>
        <row r="20">
          <cell r="C20" t="str">
            <v>CTBT</v>
          </cell>
          <cell r="D20" t="str">
            <v>Bª t«ng M100</v>
          </cell>
          <cell r="E20" t="str">
            <v>m3</v>
          </cell>
          <cell r="F20">
            <v>1.21</v>
          </cell>
          <cell r="G20">
            <v>1.0249999999999999</v>
          </cell>
          <cell r="H20">
            <v>271055.49019699998</v>
          </cell>
          <cell r="I20">
            <v>336176.5717168292</v>
          </cell>
        </row>
        <row r="21">
          <cell r="B21" t="str">
            <v>b</v>
          </cell>
          <cell r="D21" t="str">
            <v>Nh©n c«ng:</v>
          </cell>
        </row>
        <row r="22">
          <cell r="C22" t="str">
            <v>03.1113</v>
          </cell>
          <cell r="D22" t="str">
            <v>§µo ®Êt C3 s©u1m dt&lt;5m2</v>
          </cell>
          <cell r="E22" t="str">
            <v>m3</v>
          </cell>
          <cell r="F22">
            <v>2.262</v>
          </cell>
          <cell r="G22">
            <v>1</v>
          </cell>
          <cell r="H22">
            <v>24428</v>
          </cell>
          <cell r="J22">
            <v>55256.135999999999</v>
          </cell>
        </row>
        <row r="23">
          <cell r="C23" t="str">
            <v>03.2203</v>
          </cell>
          <cell r="D23" t="str">
            <v>LÊp ®¾p ®Êt</v>
          </cell>
          <cell r="E23" t="str">
            <v>m3</v>
          </cell>
          <cell r="F23">
            <v>2.5</v>
          </cell>
          <cell r="G23">
            <v>1</v>
          </cell>
          <cell r="H23">
            <v>10890</v>
          </cell>
          <cell r="J23">
            <v>27225</v>
          </cell>
        </row>
        <row r="24">
          <cell r="C24" t="str">
            <v>04.3311</v>
          </cell>
          <cell r="D24" t="str">
            <v>§æ bª t«ng M100</v>
          </cell>
          <cell r="E24" t="str">
            <v>m3</v>
          </cell>
          <cell r="F24">
            <v>1.21</v>
          </cell>
          <cell r="G24">
            <v>1</v>
          </cell>
          <cell r="H24">
            <v>45030</v>
          </cell>
          <cell r="J24">
            <v>54486.299999999996</v>
          </cell>
        </row>
        <row r="25">
          <cell r="C25" t="str">
            <v>04.3101</v>
          </cell>
          <cell r="D25" t="str">
            <v>§æ bª t«ng lãt mãng M50</v>
          </cell>
          <cell r="E25" t="str">
            <v>m3</v>
          </cell>
          <cell r="F25">
            <v>0.17399999999999999</v>
          </cell>
          <cell r="G25">
            <v>1</v>
          </cell>
          <cell r="H25">
            <v>39732</v>
          </cell>
          <cell r="J25">
            <v>6913.3679999999995</v>
          </cell>
        </row>
        <row r="26">
          <cell r="C26" t="str">
            <v>CTBT</v>
          </cell>
          <cell r="D26" t="str">
            <v>V/c Bª t«ng M50#</v>
          </cell>
          <cell r="E26" t="str">
            <v>m3</v>
          </cell>
          <cell r="F26">
            <v>0.17399999999999999</v>
          </cell>
          <cell r="G26">
            <v>1</v>
          </cell>
          <cell r="H26">
            <v>39273.335465277778</v>
          </cell>
          <cell r="J26">
            <v>6833.5603709583329</v>
          </cell>
        </row>
        <row r="27">
          <cell r="C27" t="str">
            <v>CTBT</v>
          </cell>
          <cell r="D27" t="str">
            <v>V/c Bª t«ng M100#</v>
          </cell>
          <cell r="E27" t="str">
            <v>m4</v>
          </cell>
          <cell r="F27">
            <v>1.21</v>
          </cell>
          <cell r="G27">
            <v>1</v>
          </cell>
          <cell r="H27">
            <v>39778.688300000002</v>
          </cell>
          <cell r="J27">
            <v>48132.212843000001</v>
          </cell>
        </row>
        <row r="28">
          <cell r="B28">
            <v>3</v>
          </cell>
          <cell r="D28" t="str">
            <v>Mãng cét M1H-0,2</v>
          </cell>
          <cell r="I28">
            <v>252331.34692078899</v>
          </cell>
          <cell r="J28">
            <v>137130.909181</v>
          </cell>
        </row>
        <row r="29">
          <cell r="B29" t="str">
            <v>a</v>
          </cell>
          <cell r="D29" t="str">
            <v>VËt liÖu:</v>
          </cell>
        </row>
        <row r="30">
          <cell r="C30" t="str">
            <v>CTBT</v>
          </cell>
          <cell r="D30" t="str">
            <v xml:space="preserve">Bª t«ng M50 </v>
          </cell>
          <cell r="E30" t="str">
            <v>m3</v>
          </cell>
          <cell r="F30">
            <v>0.14399999999999999</v>
          </cell>
          <cell r="G30">
            <v>1.0249999999999999</v>
          </cell>
          <cell r="H30">
            <v>241344.73244097224</v>
          </cell>
          <cell r="I30">
            <v>35622.482508287496</v>
          </cell>
        </row>
        <row r="31">
          <cell r="C31" t="str">
            <v>CTBT</v>
          </cell>
          <cell r="D31" t="str">
            <v>Bª t«ng M100</v>
          </cell>
          <cell r="E31" t="str">
            <v>m3</v>
          </cell>
          <cell r="F31">
            <v>0.78</v>
          </cell>
          <cell r="G31">
            <v>1.0249999999999999</v>
          </cell>
          <cell r="H31">
            <v>271055.49019699998</v>
          </cell>
          <cell r="I31">
            <v>216708.86441250148</v>
          </cell>
        </row>
        <row r="32">
          <cell r="B32" t="str">
            <v>b</v>
          </cell>
          <cell r="D32" t="str">
            <v>Nh©n c«ng:</v>
          </cell>
        </row>
        <row r="33">
          <cell r="C33" t="str">
            <v>03.1113</v>
          </cell>
          <cell r="D33" t="str">
            <v>§µo ®Êt cÊp 3 s©u 1m dt&lt;5m2</v>
          </cell>
          <cell r="E33" t="str">
            <v>m3</v>
          </cell>
          <cell r="F33">
            <v>1.5840000000000001</v>
          </cell>
          <cell r="G33">
            <v>1</v>
          </cell>
          <cell r="H33">
            <v>24428</v>
          </cell>
          <cell r="J33">
            <v>38693.952000000005</v>
          </cell>
        </row>
        <row r="34">
          <cell r="C34" t="str">
            <v>03.2203</v>
          </cell>
          <cell r="D34" t="str">
            <v>LÊp ®¾p ®Êt ®Çm chÆt</v>
          </cell>
          <cell r="E34" t="str">
            <v>m3</v>
          </cell>
          <cell r="F34">
            <v>1.85</v>
          </cell>
          <cell r="G34">
            <v>1</v>
          </cell>
          <cell r="H34">
            <v>10890</v>
          </cell>
          <cell r="J34">
            <v>20146.5</v>
          </cell>
        </row>
        <row r="35">
          <cell r="C35" t="str">
            <v>04.3311</v>
          </cell>
          <cell r="D35" t="str">
            <v>§æ bª t«ng M50</v>
          </cell>
          <cell r="E35" t="str">
            <v>m3</v>
          </cell>
          <cell r="F35">
            <v>0.14399999999999999</v>
          </cell>
          <cell r="G35">
            <v>1</v>
          </cell>
          <cell r="H35">
            <v>45030</v>
          </cell>
          <cell r="J35">
            <v>6484.32</v>
          </cell>
        </row>
        <row r="36">
          <cell r="C36" t="str">
            <v>04.3311</v>
          </cell>
          <cell r="D36" t="str">
            <v>§æ bª t«ng M100</v>
          </cell>
          <cell r="E36" t="str">
            <v>m3</v>
          </cell>
          <cell r="F36">
            <v>0.78</v>
          </cell>
          <cell r="G36">
            <v>1</v>
          </cell>
          <cell r="H36">
            <v>45030</v>
          </cell>
          <cell r="J36">
            <v>35123.4</v>
          </cell>
        </row>
        <row r="37">
          <cell r="C37" t="str">
            <v>CTBT</v>
          </cell>
          <cell r="D37" t="str">
            <v>V/c Bª t«ng M50#</v>
          </cell>
          <cell r="E37" t="str">
            <v>m3</v>
          </cell>
          <cell r="F37">
            <v>0.14399999999999999</v>
          </cell>
          <cell r="G37">
            <v>1</v>
          </cell>
          <cell r="H37">
            <v>39273.335465277778</v>
          </cell>
          <cell r="J37">
            <v>5655.3603069999999</v>
          </cell>
        </row>
        <row r="38">
          <cell r="C38" t="str">
            <v>CTBT</v>
          </cell>
          <cell r="D38" t="str">
            <v>V/c Bª t«ng M100#</v>
          </cell>
          <cell r="E38" t="str">
            <v>m3</v>
          </cell>
          <cell r="F38">
            <v>0.78</v>
          </cell>
          <cell r="G38">
            <v>1</v>
          </cell>
          <cell r="H38">
            <v>39778.688300000002</v>
          </cell>
          <cell r="J38">
            <v>31027.376874000001</v>
          </cell>
        </row>
        <row r="40">
          <cell r="C40" t="str">
            <v>02.11482</v>
          </cell>
          <cell r="D40" t="str">
            <v xml:space="preserve">VËn chuyÓn dông cô thi c«ng </v>
          </cell>
          <cell r="E40" t="str">
            <v>tÊn</v>
          </cell>
          <cell r="F40">
            <v>0.1</v>
          </cell>
          <cell r="G40">
            <v>1</v>
          </cell>
          <cell r="H40">
            <v>30240.5</v>
          </cell>
          <cell r="J40">
            <v>3024.05</v>
          </cell>
        </row>
        <row r="41">
          <cell r="A41" t="str">
            <v>MT§-3</v>
          </cell>
          <cell r="B41">
            <v>4</v>
          </cell>
          <cell r="D41" t="str">
            <v>Mãng MT§-3</v>
          </cell>
          <cell r="I41">
            <v>649449.8793076931</v>
          </cell>
          <cell r="J41">
            <v>312382.54381399998</v>
          </cell>
          <cell r="K41">
            <v>182.37603999999999</v>
          </cell>
        </row>
        <row r="42">
          <cell r="B42" t="str">
            <v>a</v>
          </cell>
          <cell r="D42" t="str">
            <v>VËt liÖu:</v>
          </cell>
        </row>
        <row r="43">
          <cell r="D43" t="str">
            <v>ThÐp CT3F8 : 12,86 mm</v>
          </cell>
          <cell r="E43" t="str">
            <v>kg</v>
          </cell>
          <cell r="F43">
            <v>5.0796999999999999</v>
          </cell>
          <cell r="G43">
            <v>1.0249999999999999</v>
          </cell>
          <cell r="H43">
            <v>4865</v>
          </cell>
          <cell r="I43">
            <v>25330.559012499994</v>
          </cell>
        </row>
        <row r="44">
          <cell r="C44" t="str">
            <v>§G-CB</v>
          </cell>
          <cell r="D44" t="str">
            <v>ThÐp CT3F10: 9,12m</v>
          </cell>
          <cell r="E44" t="str">
            <v>kg</v>
          </cell>
          <cell r="F44">
            <v>5.6270399999999992</v>
          </cell>
          <cell r="G44">
            <v>1.0249999999999999</v>
          </cell>
          <cell r="H44">
            <v>4499</v>
          </cell>
          <cell r="I44">
            <v>25948.954283999992</v>
          </cell>
        </row>
        <row r="45">
          <cell r="C45" t="str">
            <v>§G-CB</v>
          </cell>
          <cell r="D45" t="str">
            <v>D©y thÐp buécF1</v>
          </cell>
          <cell r="E45" t="str">
            <v>nt</v>
          </cell>
          <cell r="F45">
            <v>7.2538116E-2</v>
          </cell>
          <cell r="G45">
            <v>1.02</v>
          </cell>
          <cell r="H45">
            <v>6667</v>
          </cell>
          <cell r="I45">
            <v>493.28385175944004</v>
          </cell>
        </row>
        <row r="46">
          <cell r="C46" t="str">
            <v>CTBT</v>
          </cell>
          <cell r="D46" t="str">
            <v>Bª t«ng lãt mãng M50#</v>
          </cell>
          <cell r="E46" t="str">
            <v>m3</v>
          </cell>
          <cell r="F46">
            <v>0.252</v>
          </cell>
          <cell r="G46">
            <v>1.0249999999999999</v>
          </cell>
          <cell r="H46">
            <v>241344.73244097224</v>
          </cell>
          <cell r="I46">
            <v>62339.344389503123</v>
          </cell>
        </row>
        <row r="47">
          <cell r="C47" t="str">
            <v>CTBT</v>
          </cell>
          <cell r="D47" t="str">
            <v>Bª t«ng ®óc mãng M150#</v>
          </cell>
          <cell r="E47" t="str">
            <v>m3</v>
          </cell>
          <cell r="F47">
            <v>1.35</v>
          </cell>
          <cell r="G47">
            <v>1.0249999999999999</v>
          </cell>
          <cell r="H47">
            <v>360515.85238875001</v>
          </cell>
          <cell r="I47">
            <v>498863.81074293284</v>
          </cell>
        </row>
        <row r="48">
          <cell r="C48" t="str">
            <v>CTBT</v>
          </cell>
          <cell r="D48" t="str">
            <v>Bª t«ng chÌn mãng M200#</v>
          </cell>
          <cell r="E48" t="str">
            <v>m3</v>
          </cell>
          <cell r="F48">
            <v>8.2000000000000003E-2</v>
          </cell>
          <cell r="G48">
            <v>1.0249999999999999</v>
          </cell>
          <cell r="H48">
            <v>433955.11037474993</v>
          </cell>
          <cell r="I48">
            <v>36473.927026997728</v>
          </cell>
        </row>
        <row r="49">
          <cell r="B49" t="str">
            <v>b</v>
          </cell>
          <cell r="C49" t="str">
            <v>§M67/58</v>
          </cell>
          <cell r="D49" t="str">
            <v xml:space="preserve"> Nh©n c«ng</v>
          </cell>
        </row>
        <row r="50">
          <cell r="C50" t="str">
            <v>03.1113</v>
          </cell>
          <cell r="D50" t="str">
            <v>§µo mãng ®Êt cÊp 3</v>
          </cell>
          <cell r="E50" t="str">
            <v>m3</v>
          </cell>
          <cell r="F50">
            <v>5.12</v>
          </cell>
          <cell r="G50">
            <v>1</v>
          </cell>
          <cell r="H50">
            <v>24428</v>
          </cell>
          <cell r="J50">
            <v>125071.36</v>
          </cell>
        </row>
        <row r="51">
          <cell r="C51" t="str">
            <v>03.2203</v>
          </cell>
          <cell r="D51" t="str">
            <v>LÊp ®Êt mãng + ®Çm chÆt</v>
          </cell>
          <cell r="E51" t="str">
            <v>m3</v>
          </cell>
          <cell r="F51">
            <v>3.5179999999999998</v>
          </cell>
          <cell r="G51">
            <v>1</v>
          </cell>
          <cell r="H51">
            <v>10890</v>
          </cell>
          <cell r="J51">
            <v>38311.019999999997</v>
          </cell>
        </row>
        <row r="52">
          <cell r="C52" t="str">
            <v>04.3101</v>
          </cell>
          <cell r="D52" t="str">
            <v>§æ bª t«ng lãt mãng M50</v>
          </cell>
          <cell r="E52" t="str">
            <v>m3</v>
          </cell>
          <cell r="F52">
            <v>0.252</v>
          </cell>
          <cell r="G52">
            <v>1</v>
          </cell>
          <cell r="H52">
            <v>39732</v>
          </cell>
          <cell r="J52">
            <v>10012.464</v>
          </cell>
        </row>
        <row r="53">
          <cell r="C53" t="str">
            <v>04.3312</v>
          </cell>
          <cell r="D53" t="str">
            <v>§æ bª t«ng ®óc mãng M150</v>
          </cell>
          <cell r="E53" t="str">
            <v>m3</v>
          </cell>
          <cell r="F53">
            <v>1.35</v>
          </cell>
          <cell r="G53">
            <v>1</v>
          </cell>
          <cell r="H53">
            <v>45030</v>
          </cell>
          <cell r="J53">
            <v>60790.500000000007</v>
          </cell>
        </row>
        <row r="54">
          <cell r="C54" t="str">
            <v>04.3103</v>
          </cell>
          <cell r="D54" t="str">
            <v>§æ bª t«ng chÌn mãng M200</v>
          </cell>
          <cell r="E54" t="str">
            <v>m3</v>
          </cell>
          <cell r="F54">
            <v>8.2000000000000003E-2</v>
          </cell>
          <cell r="G54">
            <v>1</v>
          </cell>
          <cell r="H54">
            <v>45030</v>
          </cell>
          <cell r="J54">
            <v>3692.46</v>
          </cell>
        </row>
        <row r="55">
          <cell r="C55" t="str">
            <v>04.1101</v>
          </cell>
          <cell r="D55" t="str">
            <v>Gia c«ng cèt thÐp mãng</v>
          </cell>
          <cell r="E55" t="str">
            <v>tÊn</v>
          </cell>
          <cell r="F55">
            <v>1.078E-2</v>
          </cell>
          <cell r="G55">
            <v>1</v>
          </cell>
          <cell r="H55">
            <v>201593</v>
          </cell>
          <cell r="J55">
            <v>2173.17254</v>
          </cell>
        </row>
        <row r="56">
          <cell r="C56" t="str">
            <v>CTBT</v>
          </cell>
          <cell r="D56" t="str">
            <v>VC bª t«ng lãt mãng M50#</v>
          </cell>
          <cell r="E56" t="str">
            <v>m3</v>
          </cell>
          <cell r="F56">
            <v>0.25829999999999997</v>
          </cell>
          <cell r="G56">
            <v>1</v>
          </cell>
          <cell r="H56">
            <v>10890</v>
          </cell>
          <cell r="J56">
            <v>2812.8869999999997</v>
          </cell>
        </row>
        <row r="57">
          <cell r="C57" t="str">
            <v>CTBT</v>
          </cell>
          <cell r="D57" t="str">
            <v>VC bª t«ng ®óc mãng M150#</v>
          </cell>
          <cell r="E57" t="str">
            <v>m3</v>
          </cell>
          <cell r="F57">
            <v>1.38375</v>
          </cell>
          <cell r="G57">
            <v>1</v>
          </cell>
          <cell r="H57">
            <v>45030</v>
          </cell>
          <cell r="J57">
            <v>62310.262500000004</v>
          </cell>
        </row>
        <row r="58">
          <cell r="C58" t="str">
            <v>CTBT</v>
          </cell>
          <cell r="D58" t="str">
            <v>VC bª t«ng chÌn mãng M200#</v>
          </cell>
          <cell r="E58" t="str">
            <v>m3</v>
          </cell>
          <cell r="F58">
            <v>8.405E-2</v>
          </cell>
          <cell r="G58">
            <v>1</v>
          </cell>
          <cell r="H58">
            <v>45030</v>
          </cell>
          <cell r="J58">
            <v>3784.7714999999998</v>
          </cell>
        </row>
        <row r="59">
          <cell r="C59" t="str">
            <v>02.1352+
02.1114</v>
          </cell>
          <cell r="D59" t="str">
            <v>V.C, bèc dì cèt thÐp mãng cù ly 300m</v>
          </cell>
          <cell r="E59" t="str">
            <v>tÊn</v>
          </cell>
          <cell r="F59">
            <v>1.078E-2</v>
          </cell>
          <cell r="G59">
            <v>1</v>
          </cell>
          <cell r="H59">
            <v>37068.300000000003</v>
          </cell>
          <cell r="J59">
            <v>399.59627399999999</v>
          </cell>
        </row>
        <row r="60">
          <cell r="C60" t="str">
            <v>02.1482+
02.1126</v>
          </cell>
          <cell r="D60" t="str">
            <v>V.C, bèc dì dông cô thi c«ng ( 0,05 tÊn x 2 lÇn )</v>
          </cell>
          <cell r="E60" t="str">
            <v>tÊn</v>
          </cell>
          <cell r="F60">
            <v>0.1</v>
          </cell>
          <cell r="G60">
            <v>1</v>
          </cell>
          <cell r="H60">
            <v>30240.5</v>
          </cell>
          <cell r="J60">
            <v>3024.05</v>
          </cell>
        </row>
        <row r="61">
          <cell r="B61" t="str">
            <v>c</v>
          </cell>
          <cell r="D61" t="str">
            <v>M¸y thi c«ng</v>
          </cell>
        </row>
        <row r="62">
          <cell r="C62" t="str">
            <v>04.1101</v>
          </cell>
          <cell r="D62" t="str">
            <v>G.c«ng cèt thÐp mãng  d &lt; 10mm</v>
          </cell>
          <cell r="E62" t="str">
            <v>tÊn</v>
          </cell>
          <cell r="F62">
            <v>1.078E-2</v>
          </cell>
          <cell r="G62">
            <v>1</v>
          </cell>
          <cell r="H62">
            <v>16918</v>
          </cell>
          <cell r="K62">
            <v>182.37603999999999</v>
          </cell>
        </row>
        <row r="63">
          <cell r="A63" t="str">
            <v>LT8,5A</v>
          </cell>
          <cell r="B63" t="str">
            <v>5.</v>
          </cell>
          <cell r="D63" t="str">
            <v>Cét bª t«ng LT-8,5A</v>
          </cell>
          <cell r="E63" t="str">
            <v>cét</v>
          </cell>
          <cell r="I63">
            <v>704896.98</v>
          </cell>
          <cell r="J63">
            <v>144122.845</v>
          </cell>
        </row>
        <row r="64">
          <cell r="D64" t="str">
            <v>VËt liÖu:</v>
          </cell>
        </row>
        <row r="65">
          <cell r="B65" t="str">
            <v>a</v>
          </cell>
          <cell r="D65" t="str">
            <v>Cét LT8,5A; (Dngän=160)</v>
          </cell>
          <cell r="E65" t="str">
            <v>cét</v>
          </cell>
          <cell r="F65">
            <v>1</v>
          </cell>
          <cell r="G65">
            <v>1.002</v>
          </cell>
          <cell r="H65">
            <v>695000</v>
          </cell>
          <cell r="I65">
            <v>696390</v>
          </cell>
        </row>
        <row r="66">
          <cell r="C66" t="str">
            <v>05.5212</v>
          </cell>
          <cell r="D66" t="str">
            <v xml:space="preserve">VËt liÖu phô </v>
          </cell>
          <cell r="E66" t="str">
            <v>cét</v>
          </cell>
          <cell r="F66">
            <v>1</v>
          </cell>
          <cell r="G66">
            <v>1.002</v>
          </cell>
          <cell r="H66">
            <v>8490</v>
          </cell>
          <cell r="I66">
            <v>8506.98</v>
          </cell>
        </row>
        <row r="67">
          <cell r="D67" t="str">
            <v>Nh©n c«ng:</v>
          </cell>
        </row>
        <row r="68">
          <cell r="B68" t="str">
            <v>b</v>
          </cell>
          <cell r="C68" t="str">
            <v>05.5212</v>
          </cell>
          <cell r="D68" t="str">
            <v>Dùng cét: h&lt;=10m</v>
          </cell>
          <cell r="E68" t="str">
            <v>cét</v>
          </cell>
          <cell r="F68">
            <v>1</v>
          </cell>
          <cell r="G68">
            <v>1</v>
          </cell>
          <cell r="H68">
            <v>80605</v>
          </cell>
          <cell r="J68">
            <v>80605</v>
          </cell>
        </row>
        <row r="69">
          <cell r="C69" t="str">
            <v>02.1482</v>
          </cell>
          <cell r="D69" t="str">
            <v>V/c dông cô thi c«ng ( 0,5 tÊn x 2 lÇn )</v>
          </cell>
          <cell r="E69" t="str">
            <v>tÊn</v>
          </cell>
          <cell r="F69">
            <v>1</v>
          </cell>
          <cell r="G69">
            <v>1</v>
          </cell>
          <cell r="H69">
            <v>30240.5</v>
          </cell>
          <cell r="J69">
            <v>30240.5</v>
          </cell>
        </row>
        <row r="70">
          <cell r="C70" t="str">
            <v>02.1462</v>
          </cell>
          <cell r="D70" t="str">
            <v>V/c cét bª t«ng</v>
          </cell>
          <cell r="E70" t="str">
            <v>tÊn</v>
          </cell>
          <cell r="F70">
            <v>0.71</v>
          </cell>
          <cell r="G70">
            <v>1</v>
          </cell>
          <cell r="H70">
            <v>46869.5</v>
          </cell>
          <cell r="J70">
            <v>33277.345000000001</v>
          </cell>
        </row>
        <row r="71">
          <cell r="A71" t="str">
            <v>LT8,5B</v>
          </cell>
          <cell r="B71" t="str">
            <v>6.</v>
          </cell>
          <cell r="D71" t="str">
            <v>Cét bª t«ng LT-8,5B</v>
          </cell>
          <cell r="E71" t="str">
            <v>cét</v>
          </cell>
          <cell r="I71">
            <v>760006.98</v>
          </cell>
          <cell r="J71">
            <v>119930.44500000001</v>
          </cell>
        </row>
        <row r="72">
          <cell r="B72" t="str">
            <v>a</v>
          </cell>
          <cell r="D72" t="str">
            <v>VËt liÖu:</v>
          </cell>
        </row>
        <row r="73">
          <cell r="D73" t="str">
            <v>Cét H 8,5B (Dngän=160)</v>
          </cell>
          <cell r="F73">
            <v>1</v>
          </cell>
          <cell r="G73">
            <v>1.002</v>
          </cell>
          <cell r="H73">
            <v>750000</v>
          </cell>
          <cell r="I73">
            <v>751500</v>
          </cell>
        </row>
        <row r="74">
          <cell r="C74" t="str">
            <v>05.5212</v>
          </cell>
          <cell r="D74" t="str">
            <v xml:space="preserve">VËt liÖu phô </v>
          </cell>
          <cell r="E74" t="str">
            <v>cét</v>
          </cell>
          <cell r="F74">
            <v>1</v>
          </cell>
          <cell r="G74">
            <v>1.002</v>
          </cell>
          <cell r="H74">
            <v>8490</v>
          </cell>
          <cell r="I74">
            <v>8506.98</v>
          </cell>
        </row>
        <row r="75">
          <cell r="B75" t="str">
            <v>b</v>
          </cell>
          <cell r="D75" t="str">
            <v>Nh©n c«ng:</v>
          </cell>
          <cell r="E75" t="str">
            <v xml:space="preserve">cét </v>
          </cell>
        </row>
        <row r="76">
          <cell r="C76" t="str">
            <v>05.5212</v>
          </cell>
          <cell r="D76" t="str">
            <v>Dùng cét : H&lt;10m</v>
          </cell>
          <cell r="E76" t="str">
            <v>cét</v>
          </cell>
          <cell r="F76">
            <v>1</v>
          </cell>
          <cell r="G76">
            <v>1</v>
          </cell>
          <cell r="H76">
            <v>80605</v>
          </cell>
          <cell r="J76">
            <v>80605</v>
          </cell>
        </row>
        <row r="77">
          <cell r="C77" t="str">
            <v>02.1482</v>
          </cell>
          <cell r="D77" t="str">
            <v>V/c dông cô thi c«ng ( 0,5 tÊn x 2 lÇn )</v>
          </cell>
          <cell r="E77" t="str">
            <v>tÊn</v>
          </cell>
          <cell r="F77">
            <v>0.2</v>
          </cell>
          <cell r="G77">
            <v>1</v>
          </cell>
          <cell r="H77">
            <v>30240.5</v>
          </cell>
          <cell r="J77">
            <v>6048.1</v>
          </cell>
        </row>
        <row r="78">
          <cell r="C78" t="str">
            <v>02.1462</v>
          </cell>
          <cell r="D78" t="str">
            <v xml:space="preserve">V/c cét bª t«ng: </v>
          </cell>
          <cell r="E78" t="str">
            <v>tÊn</v>
          </cell>
          <cell r="F78">
            <v>0.71</v>
          </cell>
          <cell r="G78">
            <v>1</v>
          </cell>
          <cell r="H78">
            <v>46869.5</v>
          </cell>
          <cell r="J78">
            <v>33277.345000000001</v>
          </cell>
        </row>
        <row r="79">
          <cell r="A79" t="str">
            <v>LT12</v>
          </cell>
          <cell r="B79" t="str">
            <v>7.</v>
          </cell>
          <cell r="D79" t="str">
            <v>Cét bª t«ng LT12B</v>
          </cell>
          <cell r="I79">
            <v>1651786.98</v>
          </cell>
          <cell r="J79">
            <v>143897.55000000002</v>
          </cell>
        </row>
        <row r="80">
          <cell r="B80" t="str">
            <v>a</v>
          </cell>
          <cell r="D80" t="str">
            <v>VËt liÖu:</v>
          </cell>
        </row>
        <row r="81">
          <cell r="D81" t="str">
            <v>Cét bª t«ng LT 12B</v>
          </cell>
          <cell r="E81" t="str">
            <v>cét</v>
          </cell>
          <cell r="F81">
            <v>1</v>
          </cell>
          <cell r="G81">
            <v>1.002</v>
          </cell>
          <cell r="H81">
            <v>1640000</v>
          </cell>
          <cell r="I81">
            <v>1643280</v>
          </cell>
        </row>
        <row r="82">
          <cell r="C82" t="str">
            <v>05.5213</v>
          </cell>
          <cell r="D82" t="str">
            <v xml:space="preserve">VËt liÖu phô </v>
          </cell>
          <cell r="E82" t="str">
            <v>cét</v>
          </cell>
          <cell r="F82">
            <v>1</v>
          </cell>
          <cell r="G82">
            <v>1.002</v>
          </cell>
          <cell r="H82">
            <v>8490</v>
          </cell>
          <cell r="I82">
            <v>8506.98</v>
          </cell>
        </row>
        <row r="83">
          <cell r="B83" t="str">
            <v>b</v>
          </cell>
          <cell r="D83" t="str">
            <v>Nh©n c«ng:</v>
          </cell>
        </row>
        <row r="84">
          <cell r="C84" t="str">
            <v>05.5213</v>
          </cell>
          <cell r="D84" t="str">
            <v>Dùng cét : H&lt;12m</v>
          </cell>
          <cell r="E84" t="str">
            <v>cét</v>
          </cell>
          <cell r="F84">
            <v>1</v>
          </cell>
          <cell r="G84">
            <v>1</v>
          </cell>
          <cell r="H84">
            <v>86293</v>
          </cell>
          <cell r="J84">
            <v>86293</v>
          </cell>
        </row>
        <row r="85">
          <cell r="C85" t="str">
            <v>02.1482</v>
          </cell>
          <cell r="D85" t="str">
            <v>V/c dông cô thi c«ng ( 0,5 tÊn x 2 lÇn )</v>
          </cell>
          <cell r="E85" t="str">
            <v>tÊn</v>
          </cell>
          <cell r="F85">
            <v>0.2</v>
          </cell>
          <cell r="G85">
            <v>1</v>
          </cell>
          <cell r="H85">
            <v>30240.5</v>
          </cell>
          <cell r="J85">
            <v>6048.1</v>
          </cell>
        </row>
        <row r="86">
          <cell r="C86" t="str">
            <v>02.1462</v>
          </cell>
          <cell r="D86" t="str">
            <v xml:space="preserve">V/c cét bª t«ng </v>
          </cell>
          <cell r="E86" t="str">
            <v>tÊn</v>
          </cell>
          <cell r="F86">
            <v>1.1000000000000001</v>
          </cell>
          <cell r="G86">
            <v>1</v>
          </cell>
          <cell r="H86">
            <v>46869.5</v>
          </cell>
          <cell r="J86">
            <v>51556.450000000004</v>
          </cell>
        </row>
        <row r="88">
          <cell r="B88" t="str">
            <v>8.</v>
          </cell>
          <cell r="D88" t="str">
            <v>Cét bª t«ng  LT-7,5A</v>
          </cell>
        </row>
        <row r="89">
          <cell r="B89" t="str">
            <v>a</v>
          </cell>
          <cell r="D89" t="str">
            <v>VËt liÖu:</v>
          </cell>
        </row>
        <row r="90">
          <cell r="D90" t="str">
            <v>Cét LT7,5A (Dngän=160)</v>
          </cell>
          <cell r="E90" t="str">
            <v>cét</v>
          </cell>
          <cell r="F90">
            <v>1</v>
          </cell>
          <cell r="G90">
            <v>1.002</v>
          </cell>
          <cell r="H90">
            <v>605000</v>
          </cell>
          <cell r="I90">
            <v>606210</v>
          </cell>
        </row>
        <row r="91">
          <cell r="C91" t="str">
            <v>05.5211</v>
          </cell>
          <cell r="D91" t="str">
            <v xml:space="preserve">VËt liÖu phô </v>
          </cell>
          <cell r="E91" t="str">
            <v>cét</v>
          </cell>
          <cell r="F91">
            <v>1</v>
          </cell>
          <cell r="G91">
            <v>1.002</v>
          </cell>
          <cell r="H91">
            <v>8490</v>
          </cell>
          <cell r="I91">
            <v>8506.98</v>
          </cell>
        </row>
        <row r="92">
          <cell r="B92" t="str">
            <v>b</v>
          </cell>
          <cell r="D92" t="str">
            <v>Nh©n c«ng:</v>
          </cell>
        </row>
        <row r="93">
          <cell r="C93" t="str">
            <v>05.5211</v>
          </cell>
          <cell r="D93" t="str">
            <v>Dùng cét: H&lt;8m</v>
          </cell>
          <cell r="E93" t="str">
            <v>cét</v>
          </cell>
          <cell r="F93">
            <v>1</v>
          </cell>
          <cell r="G93">
            <v>1</v>
          </cell>
          <cell r="H93">
            <v>74917</v>
          </cell>
          <cell r="J93">
            <v>74917</v>
          </cell>
        </row>
        <row r="94">
          <cell r="C94" t="str">
            <v>02.1482</v>
          </cell>
          <cell r="D94" t="str">
            <v>V/c dông cô thi c«ng ( 0,5 tÊn x 2 lÇn )</v>
          </cell>
          <cell r="E94" t="str">
            <v>tÊn</v>
          </cell>
          <cell r="F94">
            <v>0.2</v>
          </cell>
          <cell r="G94">
            <v>1</v>
          </cell>
          <cell r="H94">
            <v>30240.5</v>
          </cell>
          <cell r="J94">
            <v>6048.1</v>
          </cell>
        </row>
        <row r="95">
          <cell r="C95" t="str">
            <v>02.1462</v>
          </cell>
          <cell r="D95" t="str">
            <v xml:space="preserve">V/c cét bª t«ng </v>
          </cell>
          <cell r="E95" t="str">
            <v>tÊn</v>
          </cell>
          <cell r="F95">
            <v>0.57599999999999996</v>
          </cell>
          <cell r="G95">
            <v>1</v>
          </cell>
          <cell r="H95">
            <v>46869.5</v>
          </cell>
          <cell r="J95">
            <v>26996.831999999999</v>
          </cell>
        </row>
        <row r="97">
          <cell r="B97" t="str">
            <v>9.</v>
          </cell>
          <cell r="D97" t="str">
            <v>Cét bª t«ng LT-7,5B</v>
          </cell>
          <cell r="E97" t="str">
            <v>cét</v>
          </cell>
        </row>
        <row r="98">
          <cell r="B98" t="str">
            <v>a</v>
          </cell>
          <cell r="D98" t="str">
            <v>VËt liÖu:</v>
          </cell>
        </row>
        <row r="99">
          <cell r="D99" t="str">
            <v>Cét LT7,5B (Dngän=160)</v>
          </cell>
          <cell r="E99" t="str">
            <v>cét</v>
          </cell>
          <cell r="F99">
            <v>1</v>
          </cell>
          <cell r="G99">
            <v>1.002</v>
          </cell>
          <cell r="H99">
            <v>620000</v>
          </cell>
          <cell r="I99">
            <v>621240</v>
          </cell>
        </row>
        <row r="100">
          <cell r="C100" t="str">
            <v>05.5211</v>
          </cell>
          <cell r="D100" t="str">
            <v xml:space="preserve">VËt liÖu phô </v>
          </cell>
          <cell r="E100" t="str">
            <v>cét</v>
          </cell>
          <cell r="F100">
            <v>1</v>
          </cell>
          <cell r="G100">
            <v>1.002</v>
          </cell>
          <cell r="H100">
            <v>8490</v>
          </cell>
          <cell r="I100">
            <v>8506.98</v>
          </cell>
        </row>
        <row r="101">
          <cell r="B101" t="str">
            <v>b</v>
          </cell>
          <cell r="D101" t="str">
            <v>Nh©n c«ng:</v>
          </cell>
        </row>
        <row r="102">
          <cell r="C102" t="str">
            <v>05.5211</v>
          </cell>
          <cell r="D102" t="str">
            <v>Dùng cét: H&lt;8m</v>
          </cell>
          <cell r="E102" t="str">
            <v>cét</v>
          </cell>
          <cell r="F102">
            <v>1</v>
          </cell>
          <cell r="G102">
            <v>1</v>
          </cell>
          <cell r="H102">
            <v>74917</v>
          </cell>
          <cell r="J102">
            <v>74917</v>
          </cell>
        </row>
        <row r="103">
          <cell r="C103" t="str">
            <v>02.1482</v>
          </cell>
          <cell r="D103" t="str">
            <v>V/c dông cô thi c«ng ( 0,5 tÊn x 2 lÇn )</v>
          </cell>
          <cell r="E103" t="str">
            <v>tÊn</v>
          </cell>
          <cell r="F103">
            <v>0.2</v>
          </cell>
          <cell r="G103">
            <v>1</v>
          </cell>
          <cell r="H103">
            <v>30240.5</v>
          </cell>
          <cell r="J103">
            <v>6048.1</v>
          </cell>
        </row>
        <row r="104">
          <cell r="C104" t="str">
            <v>02.1462</v>
          </cell>
          <cell r="D104" t="str">
            <v xml:space="preserve">V/c cét bª t«ng </v>
          </cell>
          <cell r="E104" t="str">
            <v>tÊn</v>
          </cell>
          <cell r="F104">
            <v>0.57599999999999996</v>
          </cell>
          <cell r="G104">
            <v>1</v>
          </cell>
          <cell r="H104">
            <v>46869.5</v>
          </cell>
          <cell r="J104">
            <v>26996.831999999999</v>
          </cell>
        </row>
        <row r="106">
          <cell r="B106">
            <v>10</v>
          </cell>
          <cell r="D106" t="str">
            <v>Cét bª t«ng LT-7,5C</v>
          </cell>
          <cell r="E106" t="str">
            <v>cét</v>
          </cell>
        </row>
        <row r="107">
          <cell r="B107" t="str">
            <v>a</v>
          </cell>
          <cell r="D107" t="str">
            <v>VËt liÖu:</v>
          </cell>
        </row>
        <row r="108">
          <cell r="D108" t="str">
            <v>Cét LT7,5C (Dngän=160)</v>
          </cell>
          <cell r="E108" t="str">
            <v>cét</v>
          </cell>
          <cell r="F108">
            <v>1</v>
          </cell>
          <cell r="G108">
            <v>1.002</v>
          </cell>
          <cell r="I108">
            <v>0</v>
          </cell>
        </row>
        <row r="109">
          <cell r="C109" t="str">
            <v>05.5211</v>
          </cell>
          <cell r="D109" t="str">
            <v xml:space="preserve">VËt liÖu phô </v>
          </cell>
          <cell r="E109" t="str">
            <v>cét</v>
          </cell>
          <cell r="F109">
            <v>1</v>
          </cell>
          <cell r="G109">
            <v>1.002</v>
          </cell>
          <cell r="H109">
            <v>8490</v>
          </cell>
          <cell r="I109">
            <v>8506.98</v>
          </cell>
        </row>
        <row r="110">
          <cell r="B110" t="str">
            <v>b</v>
          </cell>
          <cell r="D110" t="str">
            <v>Nh©n c«ng:</v>
          </cell>
        </row>
        <row r="111">
          <cell r="C111" t="str">
            <v>05.5211</v>
          </cell>
          <cell r="D111" t="str">
            <v>Dùng cét: H&lt;8m</v>
          </cell>
          <cell r="E111" t="str">
            <v>cét</v>
          </cell>
          <cell r="F111">
            <v>1</v>
          </cell>
          <cell r="G111">
            <v>1</v>
          </cell>
          <cell r="H111">
            <v>74917</v>
          </cell>
          <cell r="J111">
            <v>74917</v>
          </cell>
        </row>
        <row r="112">
          <cell r="C112" t="str">
            <v>02.1482</v>
          </cell>
          <cell r="D112" t="str">
            <v>V/c dông cô thi c«ng ( 0,5 tÊn x 2 lÇn )</v>
          </cell>
          <cell r="E112" t="str">
            <v>tÊn</v>
          </cell>
          <cell r="F112">
            <v>0.2</v>
          </cell>
          <cell r="G112">
            <v>1</v>
          </cell>
          <cell r="H112">
            <v>30240.5</v>
          </cell>
          <cell r="J112">
            <v>6048.1</v>
          </cell>
        </row>
        <row r="113">
          <cell r="C113" t="str">
            <v>02.1462</v>
          </cell>
          <cell r="D113" t="str">
            <v xml:space="preserve">V/c cét bª t«ng </v>
          </cell>
          <cell r="E113" t="str">
            <v>tÊn</v>
          </cell>
          <cell r="F113">
            <v>0.57599999999999996</v>
          </cell>
          <cell r="G113">
            <v>1</v>
          </cell>
          <cell r="H113">
            <v>46869.5</v>
          </cell>
          <cell r="J113">
            <v>26996.831999999999</v>
          </cell>
        </row>
        <row r="114">
          <cell r="C114" t="str">
            <v>II.</v>
          </cell>
          <cell r="D114" t="str">
            <v xml:space="preserve">PhÇn xµ vµ tiÕp ®Þa </v>
          </cell>
        </row>
        <row r="116">
          <cell r="A116" t="str">
            <v>RC2</v>
          </cell>
          <cell r="B116">
            <v>11</v>
          </cell>
          <cell r="D116" t="str">
            <v>TiÕp ®Þa RC2</v>
          </cell>
          <cell r="I116">
            <v>288358.63750000001</v>
          </cell>
          <cell r="J116">
            <v>143728.62233820002</v>
          </cell>
          <cell r="K116">
            <v>1552</v>
          </cell>
        </row>
        <row r="117">
          <cell r="B117" t="str">
            <v>a</v>
          </cell>
          <cell r="D117" t="str">
            <v>VËt liÖu:</v>
          </cell>
        </row>
        <row r="118">
          <cell r="D118" t="str">
            <v xml:space="preserve">S¾t gãc L63 x 63 x 6 </v>
          </cell>
          <cell r="E118" t="str">
            <v>kg</v>
          </cell>
          <cell r="F118">
            <v>34.32</v>
          </cell>
          <cell r="G118">
            <v>1.0249999999999999</v>
          </cell>
          <cell r="H118">
            <v>6190</v>
          </cell>
          <cell r="I118">
            <v>217751.81999999998</v>
          </cell>
        </row>
        <row r="119">
          <cell r="D119" t="str">
            <v>S¾t dÑt 40 x 4</v>
          </cell>
          <cell r="E119" t="str">
            <v>kg</v>
          </cell>
          <cell r="F119">
            <v>0.05</v>
          </cell>
          <cell r="G119">
            <v>1.0249999999999999</v>
          </cell>
          <cell r="H119">
            <v>6250</v>
          </cell>
          <cell r="I119">
            <v>320.3125</v>
          </cell>
        </row>
        <row r="120">
          <cell r="D120" t="str">
            <v xml:space="preserve">S¾t trßn F12 </v>
          </cell>
          <cell r="E120" t="str">
            <v>kg</v>
          </cell>
          <cell r="F120">
            <v>11.100000000000001</v>
          </cell>
          <cell r="G120">
            <v>1.0249999999999999</v>
          </cell>
          <cell r="H120">
            <v>6095</v>
          </cell>
          <cell r="I120">
            <v>69345.862500000003</v>
          </cell>
        </row>
        <row r="121">
          <cell r="D121" t="str">
            <v xml:space="preserve">Bu l«ng M12 x 40 </v>
          </cell>
          <cell r="E121" t="str">
            <v>kg</v>
          </cell>
          <cell r="F121">
            <v>8.4000000000000005E-2</v>
          </cell>
          <cell r="G121">
            <v>1.0249999999999999</v>
          </cell>
          <cell r="H121">
            <v>10925</v>
          </cell>
          <cell r="I121">
            <v>940.64249999999993</v>
          </cell>
        </row>
        <row r="122">
          <cell r="B122" t="str">
            <v>b</v>
          </cell>
          <cell r="D122" t="str">
            <v xml:space="preserve">Nh©n c«ng </v>
          </cell>
        </row>
        <row r="123">
          <cell r="C123" t="str">
            <v>03.3103</v>
          </cell>
          <cell r="D123" t="str">
            <v xml:space="preserve">§µo ®Êt tiÕp ®Þa C3:D=10m;Rtb=0,6/0,4m;S=0,8m  </v>
          </cell>
          <cell r="E123" t="str">
            <v>m3</v>
          </cell>
          <cell r="F123">
            <v>3.6000000000000005</v>
          </cell>
          <cell r="G123">
            <v>1</v>
          </cell>
          <cell r="H123">
            <v>21926</v>
          </cell>
          <cell r="J123">
            <v>78933.600000000006</v>
          </cell>
        </row>
        <row r="124">
          <cell r="C124" t="str">
            <v>03.3203</v>
          </cell>
          <cell r="D124" t="str">
            <v>LÊp ®Êt tiÕp ®Þa: §Êt cÊp 3</v>
          </cell>
          <cell r="E124" t="str">
            <v>m4</v>
          </cell>
          <cell r="F124">
            <v>3.6000000000000005</v>
          </cell>
          <cell r="G124">
            <v>1</v>
          </cell>
          <cell r="H124">
            <v>10007</v>
          </cell>
          <cell r="J124">
            <v>36025.200000000004</v>
          </cell>
        </row>
        <row r="125">
          <cell r="C125" t="str">
            <v>05.7002</v>
          </cell>
          <cell r="D125" t="str">
            <v xml:space="preserve">Gia c«ng r¶i d©y tiÕp ®Þa </v>
          </cell>
          <cell r="E125" t="str">
            <v>kg</v>
          </cell>
          <cell r="F125">
            <v>11.100000000000001</v>
          </cell>
          <cell r="G125">
            <v>1</v>
          </cell>
          <cell r="H125">
            <v>154.83000000000001</v>
          </cell>
          <cell r="J125">
            <v>1718.6130000000003</v>
          </cell>
        </row>
        <row r="126">
          <cell r="C126" t="str">
            <v>06.04.10</v>
          </cell>
          <cell r="D126" t="str">
            <v>Gia c«ng cäc tiÕp ®Þa</v>
          </cell>
          <cell r="E126" t="str">
            <v xml:space="preserve">c¸i </v>
          </cell>
          <cell r="F126">
            <v>2</v>
          </cell>
          <cell r="G126">
            <v>1</v>
          </cell>
          <cell r="H126">
            <v>5899.5</v>
          </cell>
          <cell r="J126">
            <v>11799</v>
          </cell>
        </row>
        <row r="127">
          <cell r="C127" t="str">
            <v>05.8003</v>
          </cell>
          <cell r="D127" t="str">
            <v xml:space="preserve">§ãng cäc tiÕp ®Þa </v>
          </cell>
          <cell r="E127" t="str">
            <v xml:space="preserve">cäc </v>
          </cell>
          <cell r="F127">
            <v>2</v>
          </cell>
          <cell r="G127">
            <v>1</v>
          </cell>
          <cell r="H127">
            <v>6781.8</v>
          </cell>
          <cell r="J127">
            <v>13563.6</v>
          </cell>
        </row>
        <row r="128">
          <cell r="C128" t="str">
            <v>02.1352</v>
          </cell>
          <cell r="D128" t="str">
            <v xml:space="preserve">V/c, bèc dì s¾t thÐp </v>
          </cell>
          <cell r="E128" t="str">
            <v>tÊn</v>
          </cell>
          <cell r="F128">
            <v>4.5554000000000004E-2</v>
          </cell>
          <cell r="G128">
            <v>1</v>
          </cell>
          <cell r="H128">
            <v>37068.300000000003</v>
          </cell>
          <cell r="J128">
            <v>1688.6093382000004</v>
          </cell>
        </row>
        <row r="129">
          <cell r="B129" t="str">
            <v>c</v>
          </cell>
          <cell r="D129" t="str">
            <v>M¸y thi c«ng</v>
          </cell>
        </row>
        <row r="130">
          <cell r="C130" t="str">
            <v>05.8003</v>
          </cell>
          <cell r="D130" t="str">
            <v xml:space="preserve">M¸y hµn </v>
          </cell>
          <cell r="E130" t="str">
            <v>cäc</v>
          </cell>
          <cell r="F130">
            <v>2</v>
          </cell>
          <cell r="G130">
            <v>1</v>
          </cell>
          <cell r="H130">
            <v>776</v>
          </cell>
          <cell r="K130">
            <v>1552</v>
          </cell>
        </row>
        <row r="132">
          <cell r="A132" t="str">
            <v>CDV1</v>
          </cell>
          <cell r="B132">
            <v>12</v>
          </cell>
          <cell r="D132" t="str">
            <v>Cæ dÒ CDV-1</v>
          </cell>
          <cell r="I132">
            <v>54843.499999999993</v>
          </cell>
          <cell r="J132">
            <v>5859.8993579999997</v>
          </cell>
        </row>
        <row r="133">
          <cell r="B133" t="str">
            <v>a</v>
          </cell>
          <cell r="D133" t="str">
            <v>VËt liÖu:</v>
          </cell>
        </row>
        <row r="134">
          <cell r="C134" t="str">
            <v>PL§G</v>
          </cell>
          <cell r="D134" t="str">
            <v>ThÐp dÑt 100x5 (m¹ kÏm nnóng nãng)</v>
          </cell>
          <cell r="E134" t="str">
            <v>kg</v>
          </cell>
          <cell r="F134">
            <v>5.0199999999999996</v>
          </cell>
          <cell r="G134">
            <v>1</v>
          </cell>
          <cell r="H134">
            <v>10925</v>
          </cell>
          <cell r="I134">
            <v>54843.499999999993</v>
          </cell>
        </row>
        <row r="135">
          <cell r="B135" t="str">
            <v>b</v>
          </cell>
          <cell r="D135" t="str">
            <v>Nh©n c«ng:</v>
          </cell>
        </row>
        <row r="136">
          <cell r="C136" t="str">
            <v>02.1362</v>
          </cell>
          <cell r="D136" t="str">
            <v xml:space="preserve">V/c s¾t c¸c lo¹i </v>
          </cell>
          <cell r="E136" t="str">
            <v>tÊn</v>
          </cell>
          <cell r="F136">
            <v>5.0199999999999993E-3</v>
          </cell>
          <cell r="G136">
            <v>1</v>
          </cell>
          <cell r="H136">
            <v>34242.899999999994</v>
          </cell>
          <cell r="J136">
            <v>171.89935799999995</v>
          </cell>
        </row>
        <row r="137">
          <cell r="C137" t="str">
            <v>06.2110</v>
          </cell>
          <cell r="D137" t="str">
            <v>L¾p cæ dÒ</v>
          </cell>
          <cell r="E137" t="str">
            <v>bé</v>
          </cell>
          <cell r="F137">
            <v>1</v>
          </cell>
          <cell r="G137">
            <v>1</v>
          </cell>
          <cell r="H137">
            <v>5688</v>
          </cell>
          <cell r="J137">
            <v>5688</v>
          </cell>
        </row>
        <row r="138">
          <cell r="A138" t="str">
            <v>CDV2</v>
          </cell>
          <cell r="B138">
            <v>13</v>
          </cell>
          <cell r="D138" t="str">
            <v>Cæ dÒ CDV-2</v>
          </cell>
          <cell r="I138">
            <v>65331.500000000007</v>
          </cell>
          <cell r="J138">
            <v>5892.7725419999997</v>
          </cell>
        </row>
        <row r="139">
          <cell r="B139" t="str">
            <v>a</v>
          </cell>
          <cell r="D139" t="str">
            <v>VËt liÖu:</v>
          </cell>
        </row>
        <row r="140">
          <cell r="C140" t="str">
            <v>PL§G</v>
          </cell>
          <cell r="D140" t="str">
            <v>ThÐp dÑt 100x5 (m¹ kÏm nnóng nãng)</v>
          </cell>
          <cell r="E140" t="str">
            <v>kg</v>
          </cell>
          <cell r="F140">
            <v>5.98</v>
          </cell>
          <cell r="G140">
            <v>1</v>
          </cell>
          <cell r="H140">
            <v>10925</v>
          </cell>
          <cell r="I140">
            <v>65331.500000000007</v>
          </cell>
        </row>
        <row r="141">
          <cell r="B141" t="str">
            <v>b</v>
          </cell>
          <cell r="D141" t="str">
            <v>Nh©n c«ng:</v>
          </cell>
        </row>
        <row r="142">
          <cell r="C142" t="str">
            <v>02.1362</v>
          </cell>
          <cell r="D142" t="str">
            <v xml:space="preserve">V/c s¾t c¸c lo¹i </v>
          </cell>
          <cell r="E142" t="str">
            <v>tÊn</v>
          </cell>
          <cell r="F142">
            <v>5.9800000000000001E-3</v>
          </cell>
          <cell r="G142">
            <v>1</v>
          </cell>
          <cell r="H142">
            <v>34242.899999999994</v>
          </cell>
          <cell r="J142">
            <v>204.77254199999996</v>
          </cell>
        </row>
        <row r="143">
          <cell r="C143" t="str">
            <v>06.2110</v>
          </cell>
          <cell r="D143" t="str">
            <v>L¾p cæ dÒ</v>
          </cell>
          <cell r="E143" t="str">
            <v>bé</v>
          </cell>
          <cell r="F143">
            <v>1</v>
          </cell>
          <cell r="G143">
            <v>1</v>
          </cell>
          <cell r="H143">
            <v>5688</v>
          </cell>
          <cell r="J143">
            <v>5688</v>
          </cell>
        </row>
        <row r="144">
          <cell r="A144" t="str">
            <v>CD2</v>
          </cell>
          <cell r="B144">
            <v>14</v>
          </cell>
          <cell r="D144" t="str">
            <v>Cæ dÒ CD-2</v>
          </cell>
          <cell r="I144">
            <v>64894.500000000007</v>
          </cell>
          <cell r="J144">
            <v>5891.4028259999995</v>
          </cell>
        </row>
        <row r="145">
          <cell r="B145" t="str">
            <v>a</v>
          </cell>
          <cell r="D145" t="str">
            <v>VËt liÖu:</v>
          </cell>
        </row>
        <row r="146">
          <cell r="C146" t="str">
            <v>PL§G</v>
          </cell>
          <cell r="D146" t="str">
            <v>ThÐp dÑt 100x5 (m¹ kÏm nnóng nãng)</v>
          </cell>
          <cell r="E146" t="str">
            <v>kg</v>
          </cell>
          <cell r="F146">
            <v>5.94</v>
          </cell>
          <cell r="G146">
            <v>1</v>
          </cell>
          <cell r="H146">
            <v>10925</v>
          </cell>
          <cell r="I146">
            <v>64894.500000000007</v>
          </cell>
        </row>
        <row r="147">
          <cell r="B147" t="str">
            <v>b</v>
          </cell>
          <cell r="D147" t="str">
            <v>Nh©n c«ng:</v>
          </cell>
        </row>
        <row r="148">
          <cell r="C148" t="str">
            <v>02.1362</v>
          </cell>
          <cell r="D148" t="str">
            <v xml:space="preserve">V/c s¾t c¸c lo¹i </v>
          </cell>
          <cell r="E148" t="str">
            <v>tÊn</v>
          </cell>
          <cell r="F148">
            <v>5.94E-3</v>
          </cell>
          <cell r="G148">
            <v>1</v>
          </cell>
          <cell r="H148">
            <v>34242.899999999994</v>
          </cell>
          <cell r="J148">
            <v>203.40282599999998</v>
          </cell>
        </row>
        <row r="149">
          <cell r="C149" t="str">
            <v>06.2110</v>
          </cell>
          <cell r="D149" t="str">
            <v>L¾p cæ dÒ</v>
          </cell>
          <cell r="E149" t="str">
            <v>bé</v>
          </cell>
          <cell r="F149">
            <v>1</v>
          </cell>
          <cell r="G149">
            <v>1</v>
          </cell>
          <cell r="H149">
            <v>5688</v>
          </cell>
          <cell r="J149">
            <v>5688</v>
          </cell>
        </row>
        <row r="150">
          <cell r="A150" t="str">
            <v>CD1</v>
          </cell>
          <cell r="B150">
            <v>15</v>
          </cell>
          <cell r="D150" t="str">
            <v>Cæ dÒ CD-1</v>
          </cell>
          <cell r="I150">
            <v>52877</v>
          </cell>
          <cell r="J150">
            <v>5853.7356360000003</v>
          </cell>
        </row>
        <row r="151">
          <cell r="B151" t="str">
            <v>a</v>
          </cell>
          <cell r="D151" t="str">
            <v>VËt liÖu:</v>
          </cell>
        </row>
        <row r="152">
          <cell r="C152" t="str">
            <v>PL§G</v>
          </cell>
          <cell r="D152" t="str">
            <v>ThÐp dÑt 100x5 (m¹ kÏm nhóng nãng)</v>
          </cell>
          <cell r="E152" t="str">
            <v>kg</v>
          </cell>
          <cell r="F152">
            <v>4.84</v>
          </cell>
          <cell r="G152">
            <v>1</v>
          </cell>
          <cell r="H152">
            <v>10925</v>
          </cell>
          <cell r="I152">
            <v>52877</v>
          </cell>
        </row>
        <row r="153">
          <cell r="B153" t="str">
            <v>b</v>
          </cell>
          <cell r="D153" t="str">
            <v>Nh©n c«ng:</v>
          </cell>
        </row>
        <row r="154">
          <cell r="C154" t="str">
            <v>02.1362</v>
          </cell>
          <cell r="D154" t="str">
            <v xml:space="preserve">V/c s¾t c¸c lo¹i </v>
          </cell>
          <cell r="E154" t="str">
            <v>tÊn</v>
          </cell>
          <cell r="F154">
            <v>4.8399999999999997E-3</v>
          </cell>
          <cell r="G154">
            <v>1</v>
          </cell>
          <cell r="H154">
            <v>34242.899999999994</v>
          </cell>
          <cell r="J154">
            <v>165.73563599999997</v>
          </cell>
        </row>
        <row r="155">
          <cell r="C155" t="str">
            <v>06.2110</v>
          </cell>
          <cell r="D155" t="str">
            <v>L¾p cæ dÒ</v>
          </cell>
          <cell r="E155" t="str">
            <v>bé</v>
          </cell>
          <cell r="F155">
            <v>1</v>
          </cell>
          <cell r="G155">
            <v>1</v>
          </cell>
          <cell r="H155">
            <v>5688</v>
          </cell>
          <cell r="J155">
            <v>5688</v>
          </cell>
        </row>
        <row r="156">
          <cell r="B156">
            <v>16</v>
          </cell>
          <cell r="D156" t="str">
            <v>Cæ dÒ nÐo ngang m¹ch kÐp: CDN2-2N</v>
          </cell>
          <cell r="I156">
            <v>78004.5</v>
          </cell>
          <cell r="J156">
            <v>5932.4943059999996</v>
          </cell>
        </row>
        <row r="157">
          <cell r="B157" t="str">
            <v>a</v>
          </cell>
          <cell r="D157" t="str">
            <v>VËt liÖu:</v>
          </cell>
        </row>
        <row r="158">
          <cell r="D158" t="str">
            <v>ThÐp dÑt 100x5 (m¹ kÏm nnóng nãng)</v>
          </cell>
          <cell r="E158" t="str">
            <v>kg</v>
          </cell>
          <cell r="F158">
            <v>7.14</v>
          </cell>
          <cell r="G158">
            <v>1</v>
          </cell>
          <cell r="H158">
            <v>10925</v>
          </cell>
          <cell r="I158">
            <v>78004.5</v>
          </cell>
        </row>
        <row r="159">
          <cell r="B159" t="str">
            <v>b</v>
          </cell>
          <cell r="D159" t="str">
            <v>Nh©n c«ng:</v>
          </cell>
        </row>
        <row r="160">
          <cell r="C160" t="str">
            <v>02.1362</v>
          </cell>
          <cell r="D160" t="str">
            <v xml:space="preserve">V/c s¾t c¸c lo¹i </v>
          </cell>
          <cell r="E160" t="str">
            <v>tÊn</v>
          </cell>
          <cell r="F160">
            <v>7.1399999999999996E-3</v>
          </cell>
          <cell r="G160">
            <v>1</v>
          </cell>
          <cell r="H160">
            <v>34242.899999999994</v>
          </cell>
          <cell r="J160">
            <v>244.49430599999994</v>
          </cell>
        </row>
        <row r="161">
          <cell r="C161" t="str">
            <v>06.2110</v>
          </cell>
          <cell r="D161" t="str">
            <v>L¾p cæ dÒ</v>
          </cell>
          <cell r="E161" t="str">
            <v>bé</v>
          </cell>
          <cell r="F161">
            <v>1</v>
          </cell>
          <cell r="G161">
            <v>1</v>
          </cell>
          <cell r="H161">
            <v>5688</v>
          </cell>
          <cell r="J161">
            <v>5688</v>
          </cell>
        </row>
        <row r="162">
          <cell r="B162">
            <v>17</v>
          </cell>
          <cell r="D162" t="str">
            <v>Cæ dÒ nÐo XT t¹i TBA: CDN-T</v>
          </cell>
          <cell r="I162">
            <v>85215</v>
          </cell>
          <cell r="J162">
            <v>5955.0946199999998</v>
          </cell>
        </row>
        <row r="163">
          <cell r="B163" t="str">
            <v>a</v>
          </cell>
          <cell r="D163" t="str">
            <v>VËt liÖu:</v>
          </cell>
        </row>
        <row r="164">
          <cell r="D164" t="str">
            <v>ThÐp dÑt 100x5 (m¹ kÏm nnóng nãng)</v>
          </cell>
          <cell r="E164" t="str">
            <v>kg</v>
          </cell>
          <cell r="F164">
            <v>7.8</v>
          </cell>
          <cell r="G164">
            <v>1</v>
          </cell>
          <cell r="H164">
            <v>10925</v>
          </cell>
          <cell r="I164">
            <v>85215</v>
          </cell>
        </row>
        <row r="165">
          <cell r="B165" t="str">
            <v>b</v>
          </cell>
          <cell r="D165" t="str">
            <v>Nh©n c«ng:</v>
          </cell>
        </row>
        <row r="166">
          <cell r="C166" t="str">
            <v>02.1362</v>
          </cell>
          <cell r="D166" t="str">
            <v xml:space="preserve">V/c s¾t c¸c lo¹i </v>
          </cell>
          <cell r="E166" t="str">
            <v>tÊn</v>
          </cell>
          <cell r="F166">
            <v>7.7999999999999996E-3</v>
          </cell>
          <cell r="G166">
            <v>1</v>
          </cell>
          <cell r="H166">
            <v>34242.899999999994</v>
          </cell>
          <cell r="J166">
            <v>267.09461999999996</v>
          </cell>
        </row>
        <row r="167">
          <cell r="C167" t="str">
            <v>06.2110</v>
          </cell>
          <cell r="D167" t="str">
            <v>L¾p cæ dÒ</v>
          </cell>
          <cell r="E167" t="str">
            <v>bé</v>
          </cell>
          <cell r="F167">
            <v>1</v>
          </cell>
          <cell r="G167">
            <v>1</v>
          </cell>
          <cell r="H167">
            <v>5688</v>
          </cell>
          <cell r="J167">
            <v>5688</v>
          </cell>
        </row>
        <row r="168">
          <cell r="D168" t="str">
            <v xml:space="preserve">D©y dÉn vµ phô kiÖn </v>
          </cell>
        </row>
        <row r="169">
          <cell r="A169" t="str">
            <v>XLPE4*70</v>
          </cell>
          <cell r="B169">
            <v>18</v>
          </cell>
          <cell r="D169" t="str">
            <v>C¸p vÆn xo¾n XLPE 4*70</v>
          </cell>
          <cell r="I169">
            <v>42740012</v>
          </cell>
          <cell r="J169">
            <v>556028.92999999993</v>
          </cell>
        </row>
        <row r="170">
          <cell r="D170" t="str">
            <v xml:space="preserve">VËt liÖu </v>
          </cell>
        </row>
        <row r="171">
          <cell r="C171" t="str">
            <v>§¬n gi¸</v>
          </cell>
          <cell r="D171" t="str">
            <v>C¸p vÆn xo¾n XLPE 4*70</v>
          </cell>
          <cell r="E171" t="str">
            <v>km</v>
          </cell>
          <cell r="F171">
            <v>1</v>
          </cell>
          <cell r="G171">
            <v>1</v>
          </cell>
          <cell r="H171">
            <v>42735000</v>
          </cell>
          <cell r="I171">
            <v>42735000</v>
          </cell>
        </row>
        <row r="172">
          <cell r="C172" t="str">
            <v>06.7005-67</v>
          </cell>
          <cell r="D172" t="str">
            <v xml:space="preserve">VËt liÖu phô </v>
          </cell>
          <cell r="E172" t="str">
            <v>km</v>
          </cell>
          <cell r="F172">
            <v>1</v>
          </cell>
          <cell r="G172">
            <v>1</v>
          </cell>
          <cell r="H172">
            <v>5012</v>
          </cell>
          <cell r="I172">
            <v>5012</v>
          </cell>
        </row>
        <row r="173">
          <cell r="D173" t="str">
            <v xml:space="preserve">Nh©n c«ng </v>
          </cell>
        </row>
        <row r="174">
          <cell r="C174" t="str">
            <v>06.7005</v>
          </cell>
          <cell r="D174" t="str">
            <v>KÐo d©y VX 4*70</v>
          </cell>
          <cell r="E174" t="str">
            <v>Km</v>
          </cell>
          <cell r="F174">
            <v>1</v>
          </cell>
          <cell r="G174">
            <v>1.1499999999999999</v>
          </cell>
          <cell r="H174">
            <v>457464</v>
          </cell>
          <cell r="J174">
            <v>526083.6</v>
          </cell>
        </row>
        <row r="175">
          <cell r="C175" t="str">
            <v>02.1442-67</v>
          </cell>
          <cell r="D175" t="str">
            <v xml:space="preserve">VËn chuyÓn d©y cù ly 300m </v>
          </cell>
          <cell r="E175" t="str">
            <v xml:space="preserve">TÊn </v>
          </cell>
          <cell r="F175">
            <v>0.85</v>
          </cell>
          <cell r="G175">
            <v>1</v>
          </cell>
          <cell r="H175">
            <v>35229.800000000003</v>
          </cell>
          <cell r="J175">
            <v>29945.33</v>
          </cell>
        </row>
        <row r="177">
          <cell r="A177" t="str">
            <v>XLPE4*50</v>
          </cell>
          <cell r="B177">
            <v>19</v>
          </cell>
          <cell r="D177" t="str">
            <v>C¸p vÆn xo¾n XLPE 4*50</v>
          </cell>
          <cell r="I177">
            <v>34129687</v>
          </cell>
          <cell r="J177">
            <v>465099.13999999996</v>
          </cell>
        </row>
        <row r="178">
          <cell r="D178" t="str">
            <v xml:space="preserve">VËt  liÖu </v>
          </cell>
        </row>
        <row r="179">
          <cell r="C179" t="str">
            <v>§¬n gi¸</v>
          </cell>
          <cell r="D179" t="str">
            <v>C¸p vÆn xo¾n XLPE 4*50</v>
          </cell>
          <cell r="E179" t="str">
            <v>Km</v>
          </cell>
          <cell r="F179">
            <v>1</v>
          </cell>
          <cell r="G179">
            <v>1</v>
          </cell>
          <cell r="H179">
            <v>34125000</v>
          </cell>
          <cell r="I179">
            <v>34125000</v>
          </cell>
        </row>
        <row r="180">
          <cell r="C180" t="str">
            <v>06.7004</v>
          </cell>
          <cell r="D180" t="str">
            <v xml:space="preserve">VËt liÖu phô </v>
          </cell>
          <cell r="E180" t="str">
            <v>Km</v>
          </cell>
          <cell r="F180">
            <v>1</v>
          </cell>
          <cell r="G180">
            <v>1</v>
          </cell>
          <cell r="H180">
            <v>4687</v>
          </cell>
          <cell r="I180">
            <v>4687</v>
          </cell>
        </row>
        <row r="181">
          <cell r="D181" t="str">
            <v xml:space="preserve">Nh©n c«ng </v>
          </cell>
        </row>
        <row r="182">
          <cell r="C182" t="str">
            <v>06.7004</v>
          </cell>
          <cell r="D182" t="str">
            <v>KÐo d©y VX 4*50</v>
          </cell>
          <cell r="E182" t="str">
            <v>Km</v>
          </cell>
          <cell r="F182">
            <v>1</v>
          </cell>
          <cell r="G182">
            <v>1.1499999999999999</v>
          </cell>
          <cell r="H182">
            <v>387585</v>
          </cell>
          <cell r="J182">
            <v>445722.74999999994</v>
          </cell>
        </row>
        <row r="183">
          <cell r="C183" t="str">
            <v>02.1442-67</v>
          </cell>
          <cell r="D183" t="str">
            <v xml:space="preserve">VËn chuyÓn d©y cù ly 300m </v>
          </cell>
          <cell r="E183" t="str">
            <v xml:space="preserve">TÊn </v>
          </cell>
          <cell r="F183">
            <v>0.55000000000000004</v>
          </cell>
          <cell r="G183">
            <v>1</v>
          </cell>
          <cell r="H183">
            <v>35229.800000000003</v>
          </cell>
          <cell r="J183">
            <v>19376.390000000003</v>
          </cell>
        </row>
        <row r="185">
          <cell r="A185" t="str">
            <v>XLPE4*95</v>
          </cell>
          <cell r="B185">
            <v>20</v>
          </cell>
          <cell r="D185" t="str">
            <v>C¸p vÆn xo¾n XLPE 4*95</v>
          </cell>
          <cell r="I185">
            <v>60905328</v>
          </cell>
          <cell r="J185">
            <v>748978.94</v>
          </cell>
        </row>
        <row r="186">
          <cell r="D186" t="str">
            <v>VËt liÖu</v>
          </cell>
        </row>
        <row r="187">
          <cell r="C187" t="str">
            <v>§¬n gi¸</v>
          </cell>
          <cell r="D187" t="str">
            <v>C¸p vÆn xo¾n XLPE 4*95</v>
          </cell>
          <cell r="E187" t="str">
            <v>Km</v>
          </cell>
          <cell r="F187">
            <v>1</v>
          </cell>
          <cell r="G187">
            <v>1</v>
          </cell>
          <cell r="H187">
            <v>60900000</v>
          </cell>
          <cell r="I187">
            <v>60900000</v>
          </cell>
        </row>
        <row r="188">
          <cell r="C188" t="str">
            <v>06.7006-67</v>
          </cell>
          <cell r="D188" t="str">
            <v>VËt t­ phô</v>
          </cell>
          <cell r="E188" t="str">
            <v>Km</v>
          </cell>
          <cell r="F188">
            <v>1</v>
          </cell>
          <cell r="G188">
            <v>1</v>
          </cell>
          <cell r="H188">
            <v>5328</v>
          </cell>
          <cell r="I188">
            <v>5328</v>
          </cell>
        </row>
        <row r="189">
          <cell r="D189" t="str">
            <v xml:space="preserve">Nh©n c«ng </v>
          </cell>
        </row>
        <row r="190">
          <cell r="C190" t="str">
            <v>06.7006-67</v>
          </cell>
          <cell r="D190" t="str">
            <v>Keã d©y VX 4*95</v>
          </cell>
          <cell r="E190" t="str">
            <v>Km</v>
          </cell>
          <cell r="F190">
            <v>1</v>
          </cell>
          <cell r="G190">
            <v>1.1499999999999999</v>
          </cell>
          <cell r="H190">
            <v>634437</v>
          </cell>
          <cell r="J190">
            <v>729602.54999999993</v>
          </cell>
        </row>
        <row r="191">
          <cell r="C191" t="str">
            <v>02.1442-67</v>
          </cell>
          <cell r="D191" t="str">
            <v xml:space="preserve">VËn chuyÓn d©y cù ly 300m </v>
          </cell>
          <cell r="E191" t="str">
            <v xml:space="preserve">TÊn </v>
          </cell>
          <cell r="F191">
            <v>0.55000000000000004</v>
          </cell>
          <cell r="G191">
            <v>1</v>
          </cell>
          <cell r="H191">
            <v>35229.800000000003</v>
          </cell>
          <cell r="J191">
            <v>19376.390000000003</v>
          </cell>
        </row>
        <row r="192">
          <cell r="A192" t="str">
            <v>XLPE4*35</v>
          </cell>
          <cell r="B192">
            <v>19</v>
          </cell>
          <cell r="D192" t="str">
            <v>C¸p vÆn xo¾n XLPE 4*35</v>
          </cell>
          <cell r="I192">
            <v>25204687</v>
          </cell>
          <cell r="J192">
            <v>693153.17999999993</v>
          </cell>
        </row>
        <row r="193">
          <cell r="D193" t="str">
            <v xml:space="preserve">VËt  liÖu </v>
          </cell>
        </row>
        <row r="194">
          <cell r="C194" t="str">
            <v>§¬n gi¸</v>
          </cell>
          <cell r="D194" t="str">
            <v>C¸p vÆn xo¾n XLPE 4*35</v>
          </cell>
          <cell r="E194" t="str">
            <v>Km</v>
          </cell>
          <cell r="F194">
            <v>1</v>
          </cell>
          <cell r="G194">
            <v>1</v>
          </cell>
          <cell r="H194">
            <v>25200000</v>
          </cell>
          <cell r="I194">
            <v>25200000</v>
          </cell>
        </row>
        <row r="195">
          <cell r="C195" t="str">
            <v>06.7004</v>
          </cell>
          <cell r="D195" t="str">
            <v xml:space="preserve">VËt liÖu phô </v>
          </cell>
          <cell r="E195" t="str">
            <v>Km</v>
          </cell>
          <cell r="F195">
            <v>1</v>
          </cell>
          <cell r="G195">
            <v>1</v>
          </cell>
          <cell r="H195">
            <v>4687</v>
          </cell>
          <cell r="I195">
            <v>4687</v>
          </cell>
        </row>
        <row r="196">
          <cell r="D196" t="str">
            <v xml:space="preserve">Nh©n c«ng </v>
          </cell>
        </row>
        <row r="197">
          <cell r="C197" t="str">
            <v>06.7004</v>
          </cell>
          <cell r="D197" t="str">
            <v>KÐo d©y VX 4*50</v>
          </cell>
          <cell r="E197" t="str">
            <v>Km</v>
          </cell>
          <cell r="F197">
            <v>1</v>
          </cell>
          <cell r="G197">
            <v>1.1499999999999999</v>
          </cell>
          <cell r="H197">
            <v>387585</v>
          </cell>
          <cell r="J197">
            <v>445722.74999999994</v>
          </cell>
        </row>
        <row r="198">
          <cell r="C198" t="str">
            <v>02.1442-67</v>
          </cell>
          <cell r="D198" t="str">
            <v xml:space="preserve">VËn chuyÓn d©y cù ly 300m </v>
          </cell>
          <cell r="E198" t="str">
            <v xml:space="preserve">TÊn </v>
          </cell>
          <cell r="F198">
            <v>0.39</v>
          </cell>
          <cell r="G198">
            <v>1</v>
          </cell>
          <cell r="H198">
            <v>634437</v>
          </cell>
          <cell r="J198">
            <v>247430.43000000002</v>
          </cell>
        </row>
        <row r="200">
          <cell r="A200" t="str">
            <v>XLPE2*50</v>
          </cell>
          <cell r="B200">
            <v>21</v>
          </cell>
          <cell r="D200" t="str">
            <v xml:space="preserve">C¸p vÆn xo¾n XLPE 2*50 </v>
          </cell>
          <cell r="I200">
            <v>16664372</v>
          </cell>
          <cell r="J200">
            <v>272642.84599999996</v>
          </cell>
        </row>
        <row r="201">
          <cell r="D201" t="str">
            <v>VËt liÖu</v>
          </cell>
        </row>
        <row r="202">
          <cell r="C202" t="str">
            <v>§¬n gi¸</v>
          </cell>
          <cell r="D202" t="str">
            <v xml:space="preserve">C¸p vÆn xo¾n XLPE 2*50 </v>
          </cell>
          <cell r="E202" t="str">
            <v>Km</v>
          </cell>
          <cell r="F202">
            <v>1</v>
          </cell>
          <cell r="G202">
            <v>1</v>
          </cell>
          <cell r="H202">
            <v>16660000</v>
          </cell>
          <cell r="I202">
            <v>16660000</v>
          </cell>
        </row>
        <row r="203">
          <cell r="C203" t="str">
            <v>06.7003-67</v>
          </cell>
          <cell r="D203" t="str">
            <v>VËt t­ phô</v>
          </cell>
          <cell r="E203" t="str">
            <v>Km</v>
          </cell>
          <cell r="F203">
            <v>1</v>
          </cell>
          <cell r="G203">
            <v>1</v>
          </cell>
          <cell r="H203">
            <v>4372</v>
          </cell>
          <cell r="I203">
            <v>4372</v>
          </cell>
        </row>
        <row r="204">
          <cell r="D204" t="str">
            <v xml:space="preserve">Nh©n c«ng </v>
          </cell>
        </row>
        <row r="205">
          <cell r="C205" t="str">
            <v>06.7003-67</v>
          </cell>
          <cell r="D205" t="str">
            <v>KÐo d©y VX 2*50</v>
          </cell>
          <cell r="E205" t="str">
            <v>Km</v>
          </cell>
          <cell r="F205">
            <v>1</v>
          </cell>
          <cell r="G205">
            <v>1.1499999999999999</v>
          </cell>
          <cell r="H205">
            <v>224214.19999999998</v>
          </cell>
          <cell r="J205">
            <v>257846.32999999996</v>
          </cell>
        </row>
        <row r="206">
          <cell r="C206" t="str">
            <v>02.1441-67</v>
          </cell>
          <cell r="D206" t="str">
            <v xml:space="preserve">VËn chuyÓn d©y cù ly 300m </v>
          </cell>
          <cell r="E206" t="str">
            <v xml:space="preserve">TÊn </v>
          </cell>
          <cell r="F206">
            <v>0.42</v>
          </cell>
          <cell r="G206">
            <v>1</v>
          </cell>
          <cell r="H206">
            <v>35229.800000000003</v>
          </cell>
          <cell r="J206">
            <v>14796.516000000001</v>
          </cell>
        </row>
        <row r="208">
          <cell r="A208" t="str">
            <v>XLPE2*35</v>
          </cell>
          <cell r="B208">
            <v>22</v>
          </cell>
          <cell r="D208" t="str">
            <v xml:space="preserve">C¸p vÆn xo¾n XLPE 2*35 </v>
          </cell>
          <cell r="I208">
            <v>12504372</v>
          </cell>
          <cell r="J208">
            <v>272642.84599999996</v>
          </cell>
        </row>
        <row r="209">
          <cell r="D209" t="str">
            <v>VËt liÖu</v>
          </cell>
        </row>
        <row r="210">
          <cell r="C210" t="str">
            <v>§¬n gi¸</v>
          </cell>
          <cell r="D210" t="str">
            <v xml:space="preserve">C¸p vÆn xo¾n XLPE 2*35 </v>
          </cell>
          <cell r="E210" t="str">
            <v>Km</v>
          </cell>
          <cell r="F210">
            <v>1</v>
          </cell>
          <cell r="G210">
            <v>1</v>
          </cell>
          <cell r="H210">
            <v>12500000</v>
          </cell>
          <cell r="I210">
            <v>12500000</v>
          </cell>
        </row>
        <row r="211">
          <cell r="C211" t="str">
            <v>06.7003-67</v>
          </cell>
          <cell r="D211" t="str">
            <v>VËt t­ phô</v>
          </cell>
          <cell r="E211" t="str">
            <v>Km</v>
          </cell>
          <cell r="F211">
            <v>1</v>
          </cell>
          <cell r="G211">
            <v>1</v>
          </cell>
          <cell r="H211">
            <v>4372</v>
          </cell>
          <cell r="I211">
            <v>4372</v>
          </cell>
        </row>
        <row r="212">
          <cell r="D212" t="str">
            <v xml:space="preserve">Nh©n c«ng </v>
          </cell>
        </row>
        <row r="213">
          <cell r="C213" t="str">
            <v>06.7003-67</v>
          </cell>
          <cell r="D213" t="str">
            <v>KÐo d©y VX 2*35</v>
          </cell>
          <cell r="E213" t="str">
            <v>Km</v>
          </cell>
          <cell r="F213">
            <v>1</v>
          </cell>
          <cell r="G213">
            <v>1.1499999999999999</v>
          </cell>
          <cell r="H213">
            <v>224214.19999999998</v>
          </cell>
          <cell r="J213">
            <v>257846.32999999996</v>
          </cell>
        </row>
        <row r="214">
          <cell r="C214" t="str">
            <v>02.1441-67</v>
          </cell>
          <cell r="D214" t="str">
            <v xml:space="preserve">VËn chuyÓn d©y cù ly 300m </v>
          </cell>
          <cell r="E214" t="str">
            <v xml:space="preserve">TÊn </v>
          </cell>
          <cell r="F214">
            <v>0.42</v>
          </cell>
          <cell r="G214">
            <v>1</v>
          </cell>
          <cell r="H214">
            <v>35229.800000000003</v>
          </cell>
          <cell r="J214">
            <v>14796.516000000001</v>
          </cell>
        </row>
        <row r="215">
          <cell r="A215" t="str">
            <v>K§VGT</v>
          </cell>
          <cell r="B215">
            <v>23</v>
          </cell>
          <cell r="D215" t="str">
            <v xml:space="preserve">KÐo d©y v­ît ®­êng giao th«ng </v>
          </cell>
          <cell r="I215">
            <v>207922</v>
          </cell>
          <cell r="J215">
            <v>159014</v>
          </cell>
        </row>
        <row r="216">
          <cell r="C216" t="str">
            <v>06.5052-67</v>
          </cell>
          <cell r="D216" t="str">
            <v xml:space="preserve">VËt liÖu </v>
          </cell>
          <cell r="E216" t="str">
            <v xml:space="preserve">VÞ trÝ </v>
          </cell>
          <cell r="F216">
            <v>1</v>
          </cell>
          <cell r="H216">
            <v>207922</v>
          </cell>
          <cell r="I216">
            <v>207922</v>
          </cell>
        </row>
        <row r="217">
          <cell r="D217" t="str">
            <v xml:space="preserve">Nh©n c«ng </v>
          </cell>
        </row>
        <row r="218">
          <cell r="C218" t="str">
            <v>06.5052-67</v>
          </cell>
          <cell r="D218" t="str">
            <v xml:space="preserve">KÐo d©y v­ît ®­êng giao th«ng </v>
          </cell>
          <cell r="E218" t="str">
            <v xml:space="preserve">VÞ trÝ </v>
          </cell>
          <cell r="F218">
            <v>1</v>
          </cell>
          <cell r="G218">
            <v>1</v>
          </cell>
          <cell r="H218">
            <v>159014</v>
          </cell>
          <cell r="J218">
            <v>159014</v>
          </cell>
        </row>
      </sheetData>
      <sheetData sheetId="1" refreshError="1">
        <row r="1">
          <cell r="B1">
            <v>0.3</v>
          </cell>
        </row>
        <row r="7">
          <cell r="B7">
            <v>6250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G"/>
      <sheetName val="Bæ sung"/>
      <sheetName val="TH"/>
      <sheetName val="BT"/>
      <sheetName val="klThep"/>
      <sheetName val="CT"/>
      <sheetName val="TB_TB+VLC"/>
      <sheetName val="VC"/>
      <sheetName val="thoatdau"/>
      <sheetName val="x"/>
      <sheetName val="chenhlech"/>
      <sheetName val="phuluc"/>
      <sheetName val="TBOTB+VLC"/>
      <sheetName val="Bæ_sung"/>
      <sheetName val="QMCT"/>
      <sheetName val="Kiem-Toan"/>
      <sheetName val="TONG HOP VL-NC"/>
      <sheetName val="DON GIA"/>
      <sheetName val="Gia_GC_Satthep"/>
      <sheetName val="149-2"/>
    </sheetNames>
    <sheetDataSet>
      <sheetData sheetId="0"/>
      <sheetData sheetId="1"/>
      <sheetData sheetId="2"/>
      <sheetData sheetId="3" refreshError="1">
        <row r="13">
          <cell r="I13">
            <v>3874454.1310680551</v>
          </cell>
          <cell r="J13">
            <v>1187684.9697848</v>
          </cell>
        </row>
      </sheetData>
      <sheetData sheetId="4"/>
      <sheetData sheetId="5"/>
      <sheetData sheetId="6"/>
      <sheetData sheetId="7" refreshError="1">
        <row r="26">
          <cell r="E26">
            <v>1664966</v>
          </cell>
        </row>
      </sheetData>
      <sheetData sheetId="8"/>
      <sheetData sheetId="9"/>
      <sheetData sheetId="10" refreshError="1">
        <row r="43">
          <cell r="I43">
            <v>-1966835.6140885209</v>
          </cell>
        </row>
      </sheetData>
      <sheetData sheetId="11"/>
      <sheetData sheetId="12"/>
      <sheetData sheetId="13"/>
      <sheetData sheetId="14" refreshError="1"/>
      <sheetData sheetId="15" refreshError="1"/>
      <sheetData sheetId="16" refreshError="1"/>
      <sheetData sheetId="17" refreshError="1"/>
      <sheetData sheetId="18"/>
      <sheetData sheetId="19"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ITIET VL-NC-TT1p"/>
      <sheetName val="lkbv"/>
      <sheetName val="DON GIA"/>
      <sheetName val="TONGKE3p"/>
      <sheetName val="TONGKE1P"/>
      <sheetName val="TONGKE1P (2)"/>
      <sheetName val="LKVT-1P"/>
      <sheetName val="VC DD1PHA "/>
      <sheetName val="t-h TT1P (2)"/>
      <sheetName val="TDTKP (2)"/>
      <sheetName val="t-h TT3P"/>
      <sheetName val="CHITIET VL-NC-DDTT3PHA  (2)"/>
      <sheetName val="TONG HOP VL-NC"/>
      <sheetName val="VC DD3PHA "/>
      <sheetName val="CHITIET VL-NC-TT1p (2)"/>
      <sheetName val="Sheet2 (2)"/>
      <sheetName val="Sheet2"/>
      <sheetName val="CHITIET VL-NC-DDTT3PHA "/>
      <sheetName val="CHITIET VL_NC_TT1p"/>
    </sheetNames>
    <sheetDataSet>
      <sheetData sheetId="0" refreshError="1">
        <row r="4">
          <cell r="D4">
            <v>0.1</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itimc"/>
    </sheetNames>
    <sheetDataSet>
      <sheetData sheetId="0"/>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VL"/>
      <sheetName val="VCTC"/>
      <sheetName val="THKLC"/>
      <sheetName val="THVT"/>
      <sheetName val="VC"/>
      <sheetName val="VatLieu"/>
      <sheetName val="THDZ"/>
      <sheetName val="ChiTietDZ"/>
      <sheetName val="DGTH"/>
      <sheetName val="VuaBT"/>
      <sheetName val="ThongSo"/>
      <sheetName val="PLCT"/>
      <sheetName val="Tram"/>
      <sheetName val="BGD-KT-TC"/>
      <sheetName val="LX"/>
      <sheetName val="BAOVE"/>
      <sheetName val="HA NOI"/>
      <sheetName val="Cao su"/>
      <sheetName val="PHONGKD"/>
      <sheetName val="BDHCSU"/>
      <sheetName val="BDHBD"/>
      <sheetName val="CN CK"/>
      <sheetName val="Sheet1"/>
      <sheetName val="BDHBK"/>
      <sheetName val="DANDAP"/>
      <sheetName val="tam ung"/>
      <sheetName val="SPDANDAP"/>
      <sheetName val="INLUA"/>
      <sheetName val="SP INLUA"/>
      <sheetName val="TPBK"/>
      <sheetName val="SP TPBK"/>
      <sheetName val="KHAUBONG"/>
      <sheetName val="SP KHAUBONG"/>
      <sheetName val="phukho"/>
      <sheetName val="RUOTLATEX"/>
      <sheetName val="cluyen"/>
      <sheetName val="sp cluyen"/>
      <sheetName val="RUOT"/>
      <sheetName val="SP RUOT"/>
      <sheetName val="vo"/>
      <sheetName val="sp vo"/>
      <sheetName val="tpcs"/>
      <sheetName val="sp tpcs"/>
      <sheetName val="ilgo"/>
      <sheetName val="spilgo"/>
      <sheetName val="clgo"/>
      <sheetName val="spclogo"/>
      <sheetName val="bongdan"/>
      <sheetName val="spbdan"/>
      <sheetName val="tamung"/>
      <sheetName val="TONGHOP"/>
      <sheetName val="00000000"/>
      <sheetName val="XL4Poppy"/>
      <sheetName val="XL4Test5"/>
      <sheetName val="CHITIET VL-NC-TT1p"/>
      <sheetName val="KL-THO"/>
      <sheetName val="P"/>
      <sheetName val="CHITIET VL_NC_TT1p"/>
      <sheetName val="CHITIET_VL-NC-TT1p"/>
      <sheetName val="HA_NOI"/>
      <sheetName val="Cao_su"/>
      <sheetName val="CN_CK"/>
      <sheetName val="tam_ung"/>
      <sheetName val="SP_INLUA"/>
      <sheetName val="SP_TPBK"/>
      <sheetName val="SP_KHAUBONG"/>
      <sheetName val="sp_cluyen"/>
      <sheetName val="SP_RUOT"/>
      <sheetName val="sp_vo"/>
      <sheetName val="sp_tpcs"/>
      <sheetName val="kinh phí XD"/>
      <sheetName val="TONG HOP VL-NC"/>
      <sheetName val="Don gia vung III"/>
      <sheetName val="DG"/>
      <sheetName val="pp1p"/>
      <sheetName val="pp3p "/>
      <sheetName val="chitiet"/>
      <sheetName val="TONGKE3p"/>
      <sheetName val="CHITIET VL-NC"/>
      <sheetName val="DON GIA"/>
      <sheetName val="TEN MST CTY BR"/>
      <sheetName val="TienLuong"/>
      <sheetName val="CHITIET_VL_NC_TT1p"/>
      <sheetName val="NGUYEN VAN THANH 2.0"/>
      <sheetName val="DONGIA"/>
      <sheetName val="lam-moi"/>
      <sheetName val="thao-go"/>
      <sheetName val="TH XL"/>
      <sheetName val="VAO"/>
      <sheetName val="Dinh nghia"/>
      <sheetName val="HT"/>
      <sheetName val="MTP"/>
      <sheetName val="MTP1"/>
      <sheetName val="ctdg"/>
      <sheetName val="QMCT"/>
      <sheetName val="CHITIET_VL-NC-TT1p1"/>
      <sheetName val="HA_NOI1"/>
      <sheetName val="Cao_su1"/>
      <sheetName val="CN_CK1"/>
      <sheetName val="tam_ung1"/>
      <sheetName val="SP_INLUA1"/>
      <sheetName val="SP_TPBK1"/>
      <sheetName val="SP_KHAUBONG1"/>
      <sheetName val="sp_cluyen1"/>
      <sheetName val="SP_RUOT1"/>
      <sheetName val="sp_vo1"/>
      <sheetName val="sp_tpcs1"/>
      <sheetName val="kinh_phí_XD"/>
      <sheetName val="chitimc"/>
      <sheetName val="_x0000__x0000__x0000__x0000__x0000__x0000__x0000__x0000_"/>
      <sheetName val="chenhlech"/>
      <sheetName val="BT"/>
      <sheetName val="[NGUYEN VAN THANH 2.0.xls][NGUY"/>
      <sheetName val="VuaFT"/>
      <sheetName val="BETON"/>
      <sheetName val="CHITIET_VL_NC_TT1p1"/>
      <sheetName val="TONG_HOP_VL-NC"/>
      <sheetName val="Don_gia_vung_III"/>
      <sheetName val="DON_GIA"/>
      <sheetName val="NGUYEN_VAN_THANH_2_0"/>
      <sheetName val="CHITIET_VL-NC"/>
      <sheetName val="HA_NOI2"/>
      <sheetName val="Cao_su2"/>
      <sheetName val="CN_CK2"/>
      <sheetName val="tam_ung2"/>
      <sheetName val="SP_INLUA2"/>
      <sheetName val="SP_TPBK2"/>
      <sheetName val="SP_KHAUBONG2"/>
      <sheetName val="sp_cluyen2"/>
      <sheetName val="SP_RUOT2"/>
      <sheetName val="sp_vo2"/>
      <sheetName val="sp_tpcs2"/>
      <sheetName val="CHITIET_VL-NC-TT1p2"/>
      <sheetName val="CHITIET_VL_NC_TT1p2"/>
      <sheetName val="HA_NOI3"/>
      <sheetName val="Cao_su3"/>
      <sheetName val="CN_CK3"/>
      <sheetName val="tam_ung3"/>
      <sheetName val="SP_INLUA3"/>
      <sheetName val="SP_TPBK3"/>
      <sheetName val="SP_KHAUBONG3"/>
      <sheetName val="sp_cluyen3"/>
      <sheetName val="SP_RUOT3"/>
      <sheetName val="sp_vo3"/>
      <sheetName val="sp_tpcs3"/>
      <sheetName val="CHITIET_VL-NC-TT1p3"/>
      <sheetName val="CHITIET_VL_NC_TT1p3"/>
      <sheetName val="HA_NOI4"/>
      <sheetName val="Cao_su4"/>
      <sheetName val="CN_CK4"/>
      <sheetName val="tam_ung4"/>
      <sheetName val="SP_INLUA4"/>
      <sheetName val="SP_TPBK4"/>
      <sheetName val="SP_KHAUBONG4"/>
      <sheetName val="sp_cluyen4"/>
      <sheetName val="SP_RUOT4"/>
      <sheetName val="sp_vo4"/>
      <sheetName val="sp_tpcs4"/>
      <sheetName val="CHITIET_VL-NC-TT1p4"/>
      <sheetName val="CHITIET_VL_NC_TT1p4"/>
      <sheetName val="T T CL VC DZ 22"/>
      <sheetName val="[NGUYEN VAN THANH 2.0.xls]_NG_4"/>
      <sheetName val="[NGUYEN VAN THANH 2.0.xls]_NG_2"/>
      <sheetName val="[NGUYEN VAN THANH 2.0.xls]_NG_3"/>
      <sheetName val="[NGUYEN VAN THANH 2.0.xls]_NG_5"/>
      <sheetName val="[NGUYEN VAN THANH 2.0.xls]_NG_6"/>
      <sheetName val="[NGUYEN VAN THANH 2.0.xls]_NG_7"/>
      <sheetName val="[NGUYEN VAN THANH 2.0.xls]_NG_8"/>
      <sheetName val="[NGUYEN VAN THANH 2.0.xls]_NG_9"/>
      <sheetName val="KHAUBO_x000e_G"/>
      <sheetName val="kinh_phí_XD1"/>
      <sheetName val="kinh_phí_XD2"/>
      <sheetName val="MTO REV.0"/>
      <sheetName val="Gia thanh chuoi su"/>
      <sheetName val="Tiep dia"/>
      <sheetName val="Don gia vung III-Can Tho"/>
      <sheetName val="LEGEND"/>
      <sheetName val="DGVL_BUCL"/>
      <sheetName val="Tiepdia"/>
      <sheetName val="_NGUYEN VAN THANH 2.0.xls__NGUY"/>
    </sheetNames>
    <sheetDataSet>
      <sheetData sheetId="0"/>
      <sheetData sheetId="1"/>
      <sheetData sheetId="2"/>
      <sheetData sheetId="3"/>
      <sheetData sheetId="4"/>
      <sheetData sheetId="5"/>
      <sheetData sheetId="6"/>
      <sheetData sheetId="7"/>
      <sheetData sheetId="8"/>
      <sheetData sheetId="9"/>
      <sheetData sheetId="10" refreshError="1">
        <row r="11">
          <cell r="C11">
            <v>0.15</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refreshError="1"/>
      <sheetData sheetId="109" refreshError="1"/>
      <sheetData sheetId="110" refreshError="1"/>
      <sheetData sheetId="111" refreshError="1"/>
      <sheetData sheetId="112" refreshError="1"/>
      <sheetData sheetId="113"/>
      <sheetData sheetId="114" refreshError="1"/>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dgia-mong"/>
      <sheetName val="Sheet1"/>
      <sheetName val="KIOT630"/>
      <sheetName val="t.t tiep dia"/>
      <sheetName val="Tram Kiot - compaq"/>
      <sheetName val="Sheet9"/>
      <sheetName val="Sheet8"/>
      <sheetName val="GT-CN"/>
      <sheetName val="Cap ngam"/>
      <sheetName val="GT-TBA"/>
      <sheetName val="DT-TBA"/>
      <sheetName val="Tong hop"/>
      <sheetName val="00000000"/>
      <sheetName val="10000000"/>
      <sheetName val="20000000"/>
      <sheetName val="XL4Test5"/>
      <sheetName val="XL4Poppy"/>
    </sheetNames>
    <sheetDataSet>
      <sheetData sheetId="0" refreshError="1">
        <row r="6">
          <cell r="A6" t="str">
            <v>M1-0,4-‡G</v>
          </cell>
        </row>
        <row r="15">
          <cell r="A15" t="str">
            <v>M2-0,4-‡G</v>
          </cell>
        </row>
        <row r="24">
          <cell r="A24" t="str">
            <v>M3-0,4-‡G</v>
          </cell>
        </row>
        <row r="33">
          <cell r="A33" t="str">
            <v>M4-0,4-‡G</v>
          </cell>
        </row>
        <row r="42">
          <cell r="A42" t="str">
            <v>M5-0,4-‡G</v>
          </cell>
        </row>
        <row r="51">
          <cell r="A51" t="str">
            <v>R1A</v>
          </cell>
        </row>
        <row r="60">
          <cell r="A60" t="str">
            <v>R1B</v>
          </cell>
        </row>
        <row r="70">
          <cell r="A70" t="str">
            <v>VLDC</v>
          </cell>
        </row>
        <row r="71">
          <cell r="A71" t="str">
            <v>E102</v>
          </cell>
        </row>
        <row r="72">
          <cell r="A72" t="str">
            <v>E103</v>
          </cell>
        </row>
        <row r="73">
          <cell r="A73" t="str">
            <v>LT8C</v>
          </cell>
        </row>
        <row r="74">
          <cell r="A74" t="str">
            <v>D101</v>
          </cell>
        </row>
        <row r="75">
          <cell r="A75" t="str">
            <v>D102</v>
          </cell>
        </row>
        <row r="76">
          <cell r="A76" t="str">
            <v>D104</v>
          </cell>
        </row>
        <row r="77">
          <cell r="A77" t="str">
            <v>D105</v>
          </cell>
        </row>
        <row r="78">
          <cell r="A78" t="str">
            <v>D115</v>
          </cell>
        </row>
        <row r="79">
          <cell r="A79" t="str">
            <v>D116</v>
          </cell>
        </row>
        <row r="80">
          <cell r="A80" t="str">
            <v>D119</v>
          </cell>
        </row>
        <row r="81">
          <cell r="A81" t="str">
            <v>D106</v>
          </cell>
        </row>
        <row r="82">
          <cell r="A82" t="str">
            <v>D110</v>
          </cell>
        </row>
        <row r="83">
          <cell r="A83" t="str">
            <v>D122</v>
          </cell>
        </row>
        <row r="84">
          <cell r="A84" t="str">
            <v>P-KDV‡</v>
          </cell>
        </row>
        <row r="85">
          <cell r="A85" t="str">
            <v>P-KDBG</v>
          </cell>
        </row>
        <row r="86">
          <cell r="A86" t="str">
            <v>C‡C-95</v>
          </cell>
        </row>
        <row r="87">
          <cell r="A87" t="str">
            <v>C‡C-50</v>
          </cell>
        </row>
        <row r="88">
          <cell r="A88" t="str">
            <v>C‡C-25</v>
          </cell>
        </row>
        <row r="89">
          <cell r="A89" t="str">
            <v>G‡TT</v>
          </cell>
        </row>
        <row r="90">
          <cell r="A90" t="str">
            <v>T‡O</v>
          </cell>
        </row>
        <row r="92">
          <cell r="A92" t="str">
            <v>VC-TC</v>
          </cell>
        </row>
        <row r="93">
          <cell r="A93" t="str">
            <v>VC-C</v>
          </cell>
        </row>
        <row r="94">
          <cell r="A94" t="str">
            <v>VC-PK</v>
          </cell>
        </row>
        <row r="95">
          <cell r="A95" t="str">
            <v>VC-CA</v>
          </cell>
        </row>
        <row r="96">
          <cell r="A96" t="str">
            <v>VC-‡</v>
          </cell>
        </row>
        <row r="97">
          <cell r="A97" t="str">
            <v>VC-XM</v>
          </cell>
        </row>
        <row r="98">
          <cell r="A98" t="str">
            <v>VC-CP</v>
          </cell>
        </row>
        <row r="99">
          <cell r="A99" t="str">
            <v>VC-DCTC</v>
          </cell>
        </row>
        <row r="100">
          <cell r="A100" t="str">
            <v>VC-N</v>
          </cell>
        </row>
        <row r="102">
          <cell r="A102" t="str">
            <v>VCCG-MA</v>
          </cell>
        </row>
        <row r="103">
          <cell r="A103" t="str">
            <v>VCCG-CA</v>
          </cell>
        </row>
        <row r="104">
          <cell r="A104" t="str">
            <v>VCCG-PKA</v>
          </cell>
        </row>
        <row r="105">
          <cell r="A105" t="str">
            <v>VCCG-MB</v>
          </cell>
        </row>
        <row r="106">
          <cell r="A106" t="str">
            <v>VCCG-CB</v>
          </cell>
        </row>
        <row r="107">
          <cell r="A107" t="str">
            <v>VCCG-PKB</v>
          </cell>
        </row>
        <row r="108">
          <cell r="A108" t="str">
            <v>VCCG-MTH</v>
          </cell>
        </row>
        <row r="109">
          <cell r="A109" t="str">
            <v>VCCG-CTH</v>
          </cell>
        </row>
        <row r="110">
          <cell r="A110" t="str">
            <v>VCCG-PKTH</v>
          </cell>
        </row>
        <row r="111">
          <cell r="A111" t="str">
            <v>LKB</v>
          </cell>
        </row>
        <row r="115">
          <cell r="A115" t="str">
            <v>TN-T‡</v>
          </cell>
        </row>
        <row r="117">
          <cell r="A117" t="str">
            <v>T</v>
          </cell>
        </row>
        <row r="124">
          <cell r="A124" t="str">
            <v>B</v>
          </cell>
        </row>
        <row r="131">
          <cell r="A131" t="str">
            <v>H</v>
          </cell>
        </row>
        <row r="138">
          <cell r="A138" t="str">
            <v>XHL-0,4</v>
          </cell>
        </row>
        <row r="143">
          <cell r="A143" t="str">
            <v>X‡L-0,4</v>
          </cell>
        </row>
        <row r="148">
          <cell r="A148" t="str">
            <v>H4</v>
          </cell>
        </row>
        <row r="149">
          <cell r="A149" t="str">
            <v>H2</v>
          </cell>
        </row>
        <row r="150">
          <cell r="A150" t="str">
            <v>KS</v>
          </cell>
        </row>
        <row r="151">
          <cell r="A151" t="str">
            <v>GBVBT</v>
          </cell>
        </row>
        <row r="152">
          <cell r="A152" t="str">
            <v>VGBT</v>
          </cell>
        </row>
        <row r="153">
          <cell r="A153" t="str">
            <v>‡NL</v>
          </cell>
        </row>
        <row r="154">
          <cell r="A154" t="str">
            <v>I101</v>
          </cell>
        </row>
        <row r="155">
          <cell r="A155" t="str">
            <v>DR</v>
          </cell>
        </row>
        <row r="156">
          <cell r="A156" t="str">
            <v>SHM</v>
          </cell>
        </row>
        <row r="157">
          <cell r="A157" t="str">
            <v>TN-CT</v>
          </cell>
        </row>
        <row r="158">
          <cell r="A158" t="str">
            <v>LT8B</v>
          </cell>
        </row>
        <row r="159">
          <cell r="A159" t="str">
            <v>BTM100-</v>
          </cell>
        </row>
        <row r="160">
          <cell r="A160" t="str">
            <v>BL14x150</v>
          </cell>
        </row>
        <row r="163">
          <cell r="A163" t="str">
            <v>X‡V</v>
          </cell>
        </row>
        <row r="166">
          <cell r="A166" t="str">
            <v>X‡ D</v>
          </cell>
        </row>
        <row r="169">
          <cell r="A169" t="str">
            <v>X‡TR</v>
          </cell>
        </row>
        <row r="172">
          <cell r="A172" t="str">
            <v>DCS</v>
          </cell>
        </row>
        <row r="175">
          <cell r="A175" t="str">
            <v>X‡S1</v>
          </cell>
        </row>
        <row r="178">
          <cell r="A178" t="str">
            <v>T‡TA</v>
          </cell>
        </row>
        <row r="186">
          <cell r="A186" t="str">
            <v>T‡TB</v>
          </cell>
        </row>
        <row r="198">
          <cell r="A198" t="str">
            <v>MCTR</v>
          </cell>
        </row>
        <row r="209">
          <cell r="A209" t="str">
            <v>MCTRO</v>
          </cell>
        </row>
        <row r="218">
          <cell r="A218" t="str">
            <v>LM160</v>
          </cell>
        </row>
        <row r="219">
          <cell r="A219" t="str">
            <v>LM250</v>
          </cell>
        </row>
        <row r="220">
          <cell r="A220" t="str">
            <v>LM400</v>
          </cell>
        </row>
        <row r="221">
          <cell r="A221" t="str">
            <v>LTHT</v>
          </cell>
        </row>
        <row r="222">
          <cell r="A222" t="str">
            <v>LCSV</v>
          </cell>
        </row>
        <row r="223">
          <cell r="A223" t="str">
            <v>G115</v>
          </cell>
        </row>
        <row r="224">
          <cell r="A224" t="str">
            <v>VLPCCTR</v>
          </cell>
        </row>
        <row r="225">
          <cell r="A225" t="str">
            <v>G114</v>
          </cell>
        </row>
        <row r="226">
          <cell r="A226" t="str">
            <v>VLPCDPT</v>
          </cell>
        </row>
        <row r="227">
          <cell r="A227" t="str">
            <v>G118</v>
          </cell>
        </row>
        <row r="228">
          <cell r="A228" t="str">
            <v>G117</v>
          </cell>
        </row>
        <row r="229">
          <cell r="A229" t="str">
            <v>E104</v>
          </cell>
        </row>
        <row r="230">
          <cell r="A230" t="str">
            <v>VLDC-12</v>
          </cell>
        </row>
        <row r="231">
          <cell r="A231" t="str">
            <v>X‡ D</v>
          </cell>
        </row>
        <row r="232">
          <cell r="A232" t="str">
            <v>DBCS</v>
          </cell>
        </row>
        <row r="233">
          <cell r="A233" t="str">
            <v>X‡V</v>
          </cell>
        </row>
        <row r="234">
          <cell r="A234" t="str">
            <v>X‡TR</v>
          </cell>
        </row>
        <row r="235">
          <cell r="A235" t="str">
            <v>X‡S1</v>
          </cell>
        </row>
        <row r="236">
          <cell r="A236" t="str">
            <v>C119</v>
          </cell>
        </row>
        <row r="237">
          <cell r="A237" t="str">
            <v>3C1A</v>
          </cell>
        </row>
        <row r="238">
          <cell r="A238" t="str">
            <v>D125</v>
          </cell>
        </row>
        <row r="239">
          <cell r="A239" t="str">
            <v>3C1B</v>
          </cell>
        </row>
        <row r="240">
          <cell r="A240" t="str">
            <v>C109</v>
          </cell>
        </row>
        <row r="241">
          <cell r="A241" t="str">
            <v>C106</v>
          </cell>
        </row>
        <row r="242">
          <cell r="A242" t="str">
            <v>C123</v>
          </cell>
        </row>
        <row r="243">
          <cell r="A243" t="str">
            <v>3C2</v>
          </cell>
        </row>
        <row r="244">
          <cell r="A244" t="str">
            <v>3C3</v>
          </cell>
        </row>
        <row r="245">
          <cell r="A245" t="str">
            <v>C117</v>
          </cell>
        </row>
        <row r="246">
          <cell r="A246" t="str">
            <v>TXMA70</v>
          </cell>
        </row>
        <row r="247">
          <cell r="A247" t="str">
            <v>‡NL</v>
          </cell>
        </row>
        <row r="248">
          <cell r="A248" t="str">
            <v>CUM240</v>
          </cell>
        </row>
        <row r="249">
          <cell r="A249" t="str">
            <v>CUM70</v>
          </cell>
        </row>
        <row r="250">
          <cell r="A250" t="str">
            <v>VCMBA</v>
          </cell>
        </row>
        <row r="251">
          <cell r="A251" t="str">
            <v>VCTBPK</v>
          </cell>
        </row>
        <row r="252">
          <cell r="A252" t="str">
            <v>TNMBA</v>
          </cell>
        </row>
        <row r="253">
          <cell r="A253" t="str">
            <v>TNT‡T</v>
          </cell>
        </row>
        <row r="254">
          <cell r="A254" t="str">
            <v>TN-C0,4</v>
          </cell>
        </row>
        <row r="255">
          <cell r="A255" t="str">
            <v>TN-C22</v>
          </cell>
        </row>
        <row r="256">
          <cell r="A256" t="str">
            <v>TN-A500</v>
          </cell>
        </row>
        <row r="257">
          <cell r="A257" t="str">
            <v>TN-A1000</v>
          </cell>
        </row>
        <row r="258">
          <cell r="A258" t="str">
            <v>TNCTO</v>
          </cell>
        </row>
        <row r="259">
          <cell r="A259" t="str">
            <v>TNTC</v>
          </cell>
        </row>
        <row r="260">
          <cell r="A260" t="str">
            <v>TNTI</v>
          </cell>
        </row>
        <row r="261">
          <cell r="A261" t="str">
            <v>TNS‡</v>
          </cell>
        </row>
        <row r="262">
          <cell r="A262" t="str">
            <v>CUM240P</v>
          </cell>
        </row>
        <row r="263">
          <cell r="A263" t="str">
            <v>CUM70P</v>
          </cell>
        </row>
        <row r="264">
          <cell r="A264" t="str">
            <v>C102</v>
          </cell>
        </row>
        <row r="265">
          <cell r="A265" t="str">
            <v>C110</v>
          </cell>
        </row>
        <row r="266">
          <cell r="A266" t="str">
            <v>C120</v>
          </cell>
        </row>
        <row r="267">
          <cell r="A267" t="str">
            <v>C120A</v>
          </cell>
        </row>
        <row r="268">
          <cell r="A268" t="str">
            <v>C121</v>
          </cell>
        </row>
        <row r="269">
          <cell r="A269" t="str">
            <v>C121A</v>
          </cell>
        </row>
        <row r="270">
          <cell r="A270" t="str">
            <v>OT200</v>
          </cell>
        </row>
        <row r="271">
          <cell r="A271" t="str">
            <v>GC-RC</v>
          </cell>
        </row>
        <row r="272">
          <cell r="A272" t="str">
            <v>C‡-RC</v>
          </cell>
        </row>
        <row r="273">
          <cell r="A273" t="str">
            <v>LBH</v>
          </cell>
        </row>
        <row r="274">
          <cell r="A274" t="str">
            <v>‡ D50</v>
          </cell>
        </row>
        <row r="275">
          <cell r="A275" t="str">
            <v>GCT‡</v>
          </cell>
        </row>
        <row r="276">
          <cell r="A276" t="str">
            <v>L‡CM</v>
          </cell>
        </row>
        <row r="277">
          <cell r="A277" t="str">
            <v>L‡CG‡</v>
          </cell>
        </row>
        <row r="278">
          <cell r="A278" t="str">
            <v>L‡CO</v>
          </cell>
        </row>
        <row r="279">
          <cell r="A279" t="str">
            <v>L‡ON</v>
          </cell>
        </row>
        <row r="280">
          <cell r="A280" t="str">
            <v>L‡OC</v>
          </cell>
        </row>
        <row r="281">
          <cell r="A281" t="str">
            <v>‡ ‡RC</v>
          </cell>
        </row>
        <row r="282">
          <cell r="A282" t="str">
            <v>L‡RC</v>
          </cell>
        </row>
        <row r="283">
          <cell r="A283" t="str">
            <v>X‡LX</v>
          </cell>
        </row>
        <row r="284">
          <cell r="A284" t="str">
            <v>X5T</v>
          </cell>
        </row>
        <row r="285">
          <cell r="A285" t="str">
            <v>BGLX</v>
          </cell>
        </row>
        <row r="286">
          <cell r="A286" t="str">
            <v>BGXX</v>
          </cell>
        </row>
        <row r="287">
          <cell r="A287" t="str">
            <v>G‡C16-1</v>
          </cell>
        </row>
        <row r="292">
          <cell r="A292" t="str">
            <v>G‡C1-16-1</v>
          </cell>
        </row>
        <row r="297">
          <cell r="A297" t="str">
            <v>G‡C12-1</v>
          </cell>
        </row>
        <row r="302">
          <cell r="A302" t="str">
            <v>G‡C12-2</v>
          </cell>
        </row>
        <row r="307">
          <cell r="A307" t="str">
            <v>G‡CQM-6</v>
          </cell>
        </row>
        <row r="314">
          <cell r="A314" t="str">
            <v>G‡CQM-12</v>
          </cell>
        </row>
        <row r="322">
          <cell r="A322" t="str">
            <v>GL</v>
          </cell>
        </row>
        <row r="328">
          <cell r="A328" t="str">
            <v>AC-35</v>
          </cell>
        </row>
        <row r="329">
          <cell r="A329" t="str">
            <v>G35</v>
          </cell>
        </row>
        <row r="330">
          <cell r="A330" t="str">
            <v>DNC50</v>
          </cell>
        </row>
        <row r="331">
          <cell r="A331" t="str">
            <v>KCCQ</v>
          </cell>
        </row>
        <row r="339">
          <cell r="A339" t="str">
            <v>G‡C1-1</v>
          </cell>
        </row>
        <row r="344">
          <cell r="A344" t="str">
            <v>G‡C16-2</v>
          </cell>
        </row>
        <row r="349">
          <cell r="A349" t="str">
            <v>G‡ ‡C-3</v>
          </cell>
        </row>
        <row r="357">
          <cell r="A357" t="str">
            <v>‡P‡N</v>
          </cell>
        </row>
        <row r="359">
          <cell r="A359" t="str">
            <v>‡PBT</v>
          </cell>
        </row>
        <row r="362">
          <cell r="A362" t="str">
            <v>G‡C-24</v>
          </cell>
        </row>
        <row r="369">
          <cell r="A369" t="str">
            <v>G‡C-0,4</v>
          </cell>
        </row>
        <row r="376">
          <cell r="A376" t="str">
            <v>RC-0,4</v>
          </cell>
        </row>
        <row r="386">
          <cell r="A386" t="str">
            <v>RC-24</v>
          </cell>
        </row>
        <row r="396">
          <cell r="A396" t="str">
            <v>QVT</v>
          </cell>
        </row>
        <row r="399">
          <cell r="A399" t="str">
            <v>LN75</v>
          </cell>
        </row>
        <row r="403">
          <cell r="A403" t="str">
            <v>TRT</v>
          </cell>
        </row>
        <row r="407">
          <cell r="A407" t="str">
            <v>HTCS</v>
          </cell>
        </row>
        <row r="424">
          <cell r="A424" t="str">
            <v>T‡RC-0,4</v>
          </cell>
        </row>
        <row r="434">
          <cell r="A434" t="str">
            <v>T‡RC-24</v>
          </cell>
        </row>
        <row r="444">
          <cell r="A444" t="str">
            <v>T‡-24</v>
          </cell>
        </row>
        <row r="454">
          <cell r="A454" t="str">
            <v>T‡1M</v>
          </cell>
        </row>
        <row r="465">
          <cell r="A465" t="str">
            <v>T‡2M</v>
          </cell>
        </row>
        <row r="476">
          <cell r="A476" t="str">
            <v>VLDC-10</v>
          </cell>
        </row>
        <row r="478">
          <cell r="A478" t="str">
            <v>XKL</v>
          </cell>
        </row>
        <row r="483">
          <cell r="A483" t="str">
            <v>SHT</v>
          </cell>
        </row>
        <row r="484">
          <cell r="A484" t="str">
            <v>G120</v>
          </cell>
        </row>
        <row r="485">
          <cell r="A485" t="str">
            <v>G95</v>
          </cell>
        </row>
        <row r="486">
          <cell r="A486" t="str">
            <v>G50</v>
          </cell>
        </row>
        <row r="487">
          <cell r="A487" t="str">
            <v>SF10</v>
          </cell>
        </row>
        <row r="488">
          <cell r="A488" t="str">
            <v>‡CAM50</v>
          </cell>
        </row>
        <row r="489">
          <cell r="A489" t="str">
            <v>LDN</v>
          </cell>
        </row>
        <row r="491">
          <cell r="A491" t="str">
            <v>TS‡L</v>
          </cell>
        </row>
        <row r="493">
          <cell r="A493" t="str">
            <v>TS‡H</v>
          </cell>
        </row>
        <row r="495">
          <cell r="A495" t="str">
            <v>TSC2</v>
          </cell>
        </row>
        <row r="497">
          <cell r="A497" t="str">
            <v>TSC3</v>
          </cell>
        </row>
        <row r="499">
          <cell r="A499" t="str">
            <v>TT‡</v>
          </cell>
        </row>
        <row r="501">
          <cell r="A501" t="str">
            <v>TX‡</v>
          </cell>
        </row>
        <row r="503">
          <cell r="A503" t="str">
            <v>TXK</v>
          </cell>
        </row>
        <row r="505">
          <cell r="A505" t="str">
            <v>TD35'</v>
          </cell>
        </row>
        <row r="507">
          <cell r="A507" t="str">
            <v>TD50</v>
          </cell>
        </row>
        <row r="509">
          <cell r="A509" t="str">
            <v>TD70'</v>
          </cell>
        </row>
        <row r="511">
          <cell r="A511" t="str">
            <v>TD95</v>
          </cell>
        </row>
        <row r="513">
          <cell r="A513" t="str">
            <v>TD120</v>
          </cell>
        </row>
        <row r="515">
          <cell r="A515" t="str">
            <v>TD150</v>
          </cell>
        </row>
        <row r="517">
          <cell r="A517" t="str">
            <v>TD185</v>
          </cell>
        </row>
        <row r="519">
          <cell r="A519" t="str">
            <v>THLT10</v>
          </cell>
        </row>
        <row r="521">
          <cell r="A521" t="str">
            <v>THLT12</v>
          </cell>
        </row>
        <row r="523">
          <cell r="A523" t="str">
            <v>THLT14</v>
          </cell>
        </row>
        <row r="525">
          <cell r="A525" t="str">
            <v>THBK12</v>
          </cell>
        </row>
        <row r="530">
          <cell r="A530" t="str">
            <v>TCCTR6</v>
          </cell>
        </row>
        <row r="531">
          <cell r="A531" t="str">
            <v>TMBA320-250</v>
          </cell>
        </row>
        <row r="534">
          <cell r="A534" t="str">
            <v>TMBA-400</v>
          </cell>
        </row>
        <row r="537">
          <cell r="A537" t="str">
            <v>TTHT</v>
          </cell>
        </row>
        <row r="540">
          <cell r="A540" t="str">
            <v>TD35</v>
          </cell>
        </row>
        <row r="542">
          <cell r="A542" t="str">
            <v>TS0,4</v>
          </cell>
        </row>
        <row r="544">
          <cell r="A544" t="str">
            <v>TX‡T</v>
          </cell>
        </row>
        <row r="546">
          <cell r="A546" t="str">
            <v>TXN</v>
          </cell>
        </row>
        <row r="548">
          <cell r="A548" t="str">
            <v>TX‡S</v>
          </cell>
        </row>
        <row r="550">
          <cell r="A550" t="str">
            <v>TX‡CD</v>
          </cell>
        </row>
        <row r="552">
          <cell r="A552" t="str">
            <v>TX‡CC</v>
          </cell>
        </row>
        <row r="554">
          <cell r="A554" t="str">
            <v>TCD‡P</v>
          </cell>
        </row>
        <row r="556">
          <cell r="A556" t="str">
            <v>TCC‡P</v>
          </cell>
        </row>
        <row r="558">
          <cell r="A558" t="str">
            <v>TTLV</v>
          </cell>
        </row>
        <row r="560">
          <cell r="A560" t="str">
            <v>TCLT10</v>
          </cell>
        </row>
        <row r="562">
          <cell r="A562" t="str">
            <v>TCLT12</v>
          </cell>
        </row>
        <row r="564">
          <cell r="A564" t="str">
            <v>TS6/LT</v>
          </cell>
        </row>
        <row r="566">
          <cell r="A566" t="str">
            <v>TS6/V</v>
          </cell>
        </row>
        <row r="568">
          <cell r="A568" t="str">
            <v>TX‡CT</v>
          </cell>
        </row>
        <row r="570">
          <cell r="A570" t="str">
            <v>TX‡CS</v>
          </cell>
        </row>
        <row r="572">
          <cell r="A572" t="str">
            <v>TX‡T‡</v>
          </cell>
        </row>
        <row r="574">
          <cell r="A574" t="str">
            <v>TG</v>
          </cell>
        </row>
        <row r="576">
          <cell r="A576" t="str">
            <v>TGM</v>
          </cell>
        </row>
        <row r="578">
          <cell r="A578" t="str">
            <v>TT</v>
          </cell>
        </row>
        <row r="580">
          <cell r="A580" t="str">
            <v>TT‡</v>
          </cell>
        </row>
        <row r="582">
          <cell r="A582" t="str">
            <v>TCSS</v>
          </cell>
        </row>
        <row r="583">
          <cell r="A583" t="str">
            <v>TS35/LT</v>
          </cell>
        </row>
        <row r="585">
          <cell r="A585" t="str">
            <v>TH10</v>
          </cell>
        </row>
        <row r="587">
          <cell r="A587" t="str">
            <v>TH5</v>
          </cell>
        </row>
        <row r="589">
          <cell r="A589" t="str">
            <v>TCT</v>
          </cell>
        </row>
        <row r="591">
          <cell r="A591" t="str">
            <v>TD</v>
          </cell>
        </row>
        <row r="594">
          <cell r="A594" t="str">
            <v>TX-0,4D</v>
          </cell>
        </row>
        <row r="596">
          <cell r="A596" t="str">
            <v>TX-0,4</v>
          </cell>
        </row>
        <row r="598">
          <cell r="A598" t="str">
            <v>TXR</v>
          </cell>
        </row>
        <row r="600">
          <cell r="A600" t="str">
            <v>TS-0,4</v>
          </cell>
        </row>
        <row r="602">
          <cell r="A602" t="str">
            <v>TCH8,5</v>
          </cell>
        </row>
        <row r="604">
          <cell r="A604" t="str">
            <v>TCS-0,4</v>
          </cell>
        </row>
        <row r="606">
          <cell r="A606" t="str">
            <v>TCV7</v>
          </cell>
        </row>
        <row r="608">
          <cell r="A608" t="str">
            <v>TH7</v>
          </cell>
        </row>
        <row r="610">
          <cell r="A610" t="str">
            <v>THBH8</v>
          </cell>
        </row>
        <row r="612">
          <cell r="A612" t="str">
            <v>TD25</v>
          </cell>
        </row>
        <row r="613">
          <cell r="A613" t="str">
            <v>THH10</v>
          </cell>
        </row>
        <row r="614">
          <cell r="A614" t="str">
            <v>THBH8</v>
          </cell>
        </row>
        <row r="615">
          <cell r="A615" t="str">
            <v>TCLT8,5</v>
          </cell>
        </row>
        <row r="616">
          <cell r="A616" t="str">
            <v>THCTH4</v>
          </cell>
        </row>
        <row r="617">
          <cell r="A617" t="str">
            <v>THCTH1</v>
          </cell>
        </row>
        <row r="618">
          <cell r="A618" t="str">
            <v>TBI</v>
          </cell>
        </row>
        <row r="619">
          <cell r="A619" t="str">
            <v>TCH8</v>
          </cell>
        </row>
        <row r="620">
          <cell r="A620" t="str">
            <v>‡C-95</v>
          </cell>
        </row>
        <row r="621">
          <cell r="A621" t="str">
            <v>THS1</v>
          </cell>
        </row>
        <row r="622">
          <cell r="A622" t="str">
            <v>THS4</v>
          </cell>
        </row>
        <row r="624">
          <cell r="A624" t="str">
            <v>TTCT</v>
          </cell>
        </row>
        <row r="625">
          <cell r="A625" t="str">
            <v>TATM</v>
          </cell>
        </row>
        <row r="626">
          <cell r="A626" t="str">
            <v>TC</v>
          </cell>
        </row>
        <row r="627">
          <cell r="A627" t="str">
            <v>TT‡O</v>
          </cell>
        </row>
        <row r="628">
          <cell r="A628" t="str">
            <v>TCMM</v>
          </cell>
        </row>
        <row r="629">
          <cell r="A629" t="str">
            <v>THCT-3</v>
          </cell>
        </row>
        <row r="630">
          <cell r="A630" t="str">
            <v>TSXT</v>
          </cell>
        </row>
        <row r="631">
          <cell r="A631" t="str">
            <v>TMBA-400</v>
          </cell>
        </row>
        <row r="632">
          <cell r="A632" t="str">
            <v>TMBA-630</v>
          </cell>
        </row>
        <row r="633">
          <cell r="A633" t="str">
            <v>TCTR</v>
          </cell>
        </row>
        <row r="634">
          <cell r="A634" t="str">
            <v>TSOA</v>
          </cell>
        </row>
        <row r="635">
          <cell r="A635" t="str">
            <v>TCS‡OA</v>
          </cell>
        </row>
        <row r="636">
          <cell r="A636" t="str">
            <v>TCC6</v>
          </cell>
        </row>
        <row r="637">
          <cell r="A637" t="str">
            <v>TCDL‡</v>
          </cell>
        </row>
        <row r="638">
          <cell r="A638" t="str">
            <v>TMBA180</v>
          </cell>
        </row>
        <row r="639">
          <cell r="A639" t="str">
            <v>TM250</v>
          </cell>
        </row>
        <row r="641">
          <cell r="A641" t="str">
            <v>TCT3</v>
          </cell>
        </row>
        <row r="642">
          <cell r="A642" t="str">
            <v>TH-0,4</v>
          </cell>
        </row>
        <row r="643">
          <cell r="A643" t="str">
            <v>TG‡PC</v>
          </cell>
        </row>
        <row r="644">
          <cell r="A644" t="str">
            <v>T‡C</v>
          </cell>
        </row>
        <row r="645">
          <cell r="A645" t="str">
            <v>TS35/LT</v>
          </cell>
        </row>
        <row r="646">
          <cell r="A646" t="str">
            <v>TLAT</v>
          </cell>
        </row>
        <row r="647">
          <cell r="A647" t="str">
            <v>TC‡C</v>
          </cell>
        </row>
        <row r="648">
          <cell r="A648" t="str">
            <v>TS‡22</v>
          </cell>
        </row>
        <row r="649">
          <cell r="A649" t="str">
            <v>TCD-0,4</v>
          </cell>
        </row>
        <row r="650">
          <cell r="A650" t="str">
            <v>E116</v>
          </cell>
        </row>
        <row r="661">
          <cell r="A661" t="str">
            <v>TM630</v>
          </cell>
        </row>
        <row r="662">
          <cell r="A662" t="str">
            <v>TM400</v>
          </cell>
        </row>
        <row r="663">
          <cell r="A663" t="str">
            <v>TMBA-320</v>
          </cell>
        </row>
        <row r="664">
          <cell r="A664" t="str">
            <v>TCD ‡P</v>
          </cell>
        </row>
        <row r="665">
          <cell r="A665" t="str">
            <v>TX‡CS</v>
          </cell>
        </row>
        <row r="666">
          <cell r="A666" t="str">
            <v>T-C-S</v>
          </cell>
        </row>
        <row r="667">
          <cell r="A667" t="str">
            <v>TK‡SX</v>
          </cell>
        </row>
        <row r="668">
          <cell r="A668" t="str">
            <v>‡CAM70</v>
          </cell>
        </row>
        <row r="669">
          <cell r="A669" t="str">
            <v>‡CAM95</v>
          </cell>
        </row>
        <row r="670">
          <cell r="A670" t="str">
            <v>‡CAM240</v>
          </cell>
        </row>
        <row r="671">
          <cell r="A671" t="str">
            <v>‡CM240</v>
          </cell>
        </row>
        <row r="672">
          <cell r="A672" t="str">
            <v>TNCD</v>
          </cell>
        </row>
        <row r="673">
          <cell r="A673" t="str">
            <v>TNCS</v>
          </cell>
        </row>
        <row r="674">
          <cell r="A674" t="str">
            <v>BAT</v>
          </cell>
        </row>
        <row r="675">
          <cell r="A675" t="str">
            <v>BTT</v>
          </cell>
        </row>
        <row r="676">
          <cell r="A676" t="str">
            <v>G‡2DP</v>
          </cell>
        </row>
        <row r="681">
          <cell r="A681" t="str">
            <v>G‡TDC</v>
          </cell>
        </row>
        <row r="686">
          <cell r="A686" t="str">
            <v>G115x3</v>
          </cell>
        </row>
        <row r="687">
          <cell r="A687" t="str">
            <v>C106-</v>
          </cell>
        </row>
        <row r="688">
          <cell r="A688" t="str">
            <v>C108-</v>
          </cell>
        </row>
        <row r="689">
          <cell r="A689" t="str">
            <v>C109-</v>
          </cell>
        </row>
        <row r="690">
          <cell r="A690" t="str">
            <v>3C1-1-</v>
          </cell>
        </row>
        <row r="691">
          <cell r="A691" t="str">
            <v>3C1-3-</v>
          </cell>
        </row>
        <row r="692">
          <cell r="A692" t="str">
            <v>3C1-2-</v>
          </cell>
        </row>
        <row r="693">
          <cell r="A693" t="str">
            <v>H70/70</v>
          </cell>
        </row>
        <row r="694">
          <cell r="A694" t="str">
            <v>C124</v>
          </cell>
        </row>
        <row r="695">
          <cell r="A695" t="str">
            <v>0,5XMCTR</v>
          </cell>
        </row>
        <row r="697">
          <cell r="A697" t="str">
            <v>VC-TC-5</v>
          </cell>
        </row>
        <row r="698">
          <cell r="A698" t="str">
            <v>VC-C-5</v>
          </cell>
        </row>
        <row r="699">
          <cell r="A699" t="str">
            <v>VC-PK-5</v>
          </cell>
        </row>
        <row r="700">
          <cell r="A700" t="str">
            <v>VC-CA-5</v>
          </cell>
        </row>
        <row r="701">
          <cell r="A701" t="str">
            <v>VC-‡-5</v>
          </cell>
        </row>
        <row r="702">
          <cell r="A702" t="str">
            <v>VC-XM-5</v>
          </cell>
        </row>
        <row r="703">
          <cell r="A703" t="str">
            <v>VC-CP-5</v>
          </cell>
        </row>
        <row r="704">
          <cell r="A704" t="str">
            <v>VC-DCTC-5</v>
          </cell>
        </row>
        <row r="705">
          <cell r="A705" t="str">
            <v>VC-N-5</v>
          </cell>
        </row>
        <row r="706">
          <cell r="A706" t="str">
            <v>VC-MBA-5</v>
          </cell>
        </row>
        <row r="707">
          <cell r="A707" t="str">
            <v>VCTBPK-5</v>
          </cell>
        </row>
        <row r="710">
          <cell r="A710" t="str">
            <v>VC-TC-3</v>
          </cell>
        </row>
        <row r="711">
          <cell r="A711" t="str">
            <v>VC-C-3</v>
          </cell>
        </row>
        <row r="712">
          <cell r="A712" t="str">
            <v>VC-CA-3</v>
          </cell>
        </row>
        <row r="713">
          <cell r="A713" t="str">
            <v>VC-‡-3</v>
          </cell>
        </row>
        <row r="714">
          <cell r="A714" t="str">
            <v>VC-XM-3</v>
          </cell>
        </row>
        <row r="715">
          <cell r="A715" t="str">
            <v>VC-CP-3</v>
          </cell>
        </row>
        <row r="716">
          <cell r="A716" t="str">
            <v>VCDCTC-3</v>
          </cell>
        </row>
        <row r="717">
          <cell r="A717" t="str">
            <v>VC-N-3</v>
          </cell>
        </row>
        <row r="718">
          <cell r="A718" t="str">
            <v>VCMBA-3</v>
          </cell>
        </row>
        <row r="719">
          <cell r="A719" t="str">
            <v>VCTBPK-3</v>
          </cell>
        </row>
        <row r="720">
          <cell r="A720" t="str">
            <v>C104</v>
          </cell>
        </row>
        <row r="721">
          <cell r="A721" t="str">
            <v>G110</v>
          </cell>
        </row>
        <row r="722">
          <cell r="A722" t="str">
            <v>G111</v>
          </cell>
        </row>
        <row r="723">
          <cell r="A723" t="str">
            <v>CT40</v>
          </cell>
        </row>
        <row r="724">
          <cell r="A724" t="str">
            <v>U120</v>
          </cell>
        </row>
        <row r="725">
          <cell r="A725" t="str">
            <v>B16x120</v>
          </cell>
        </row>
        <row r="726">
          <cell r="A726" t="str">
            <v>B14x150</v>
          </cell>
        </row>
        <row r="727">
          <cell r="A727" t="str">
            <v>‡C-ABC</v>
          </cell>
        </row>
        <row r="728">
          <cell r="A728" t="str">
            <v>LM630</v>
          </cell>
        </row>
        <row r="729">
          <cell r="A729" t="str">
            <v>LT24</v>
          </cell>
        </row>
        <row r="730">
          <cell r="A730" t="str">
            <v>XG110</v>
          </cell>
        </row>
        <row r="731">
          <cell r="A731" t="str">
            <v>XG220</v>
          </cell>
        </row>
        <row r="732">
          <cell r="A732" t="str">
            <v>BTM200</v>
          </cell>
        </row>
        <row r="733">
          <cell r="A733" t="str">
            <v>BTM100</v>
          </cell>
        </row>
        <row r="734">
          <cell r="A734" t="str">
            <v>LN100</v>
          </cell>
        </row>
        <row r="735">
          <cell r="A735" t="str">
            <v>S-S-T</v>
          </cell>
        </row>
        <row r="736">
          <cell r="A736" t="str">
            <v>C‡</v>
          </cell>
        </row>
        <row r="737">
          <cell r="A737" t="str">
            <v>ON100</v>
          </cell>
        </row>
        <row r="738">
          <cell r="A738" t="str">
            <v>PK-2</v>
          </cell>
        </row>
        <row r="739">
          <cell r="A739" t="str">
            <v>HTCS1</v>
          </cell>
        </row>
        <row r="762">
          <cell r="A762" t="str">
            <v>T‡BT</v>
          </cell>
        </row>
        <row r="773">
          <cell r="A773" t="str">
            <v>T‡BXA</v>
          </cell>
        </row>
        <row r="780">
          <cell r="A780" t="str">
            <v>T‡BXB</v>
          </cell>
        </row>
        <row r="792">
          <cell r="A792" t="str">
            <v>T‡TKA</v>
          </cell>
        </row>
        <row r="799">
          <cell r="A799" t="str">
            <v>T‡TKB</v>
          </cell>
        </row>
        <row r="811">
          <cell r="A811" t="str">
            <v>HTCSTK</v>
          </cell>
        </row>
        <row r="832">
          <cell r="A832" t="str">
            <v>T‡TKA-II</v>
          </cell>
        </row>
        <row r="839">
          <cell r="A839" t="str">
            <v>T‡TKB-II</v>
          </cell>
        </row>
        <row r="848">
          <cell r="A848" t="str">
            <v>HTCSTK</v>
          </cell>
        </row>
        <row r="869">
          <cell r="A869" t="str">
            <v>TS</v>
          </cell>
        </row>
        <row r="870">
          <cell r="A870" t="str">
            <v>TGV</v>
          </cell>
        </row>
        <row r="871">
          <cell r="A871" t="str">
            <v>TM180</v>
          </cell>
        </row>
        <row r="872">
          <cell r="A872" t="str">
            <v>TM100</v>
          </cell>
        </row>
        <row r="873">
          <cell r="A873" t="str">
            <v>TM50</v>
          </cell>
        </row>
        <row r="874">
          <cell r="A874" t="str">
            <v>TM560</v>
          </cell>
        </row>
        <row r="875">
          <cell r="A875" t="str">
            <v>T‡TKA-II</v>
          </cell>
        </row>
        <row r="882">
          <cell r="A882" t="str">
            <v>HTT‡K-A</v>
          </cell>
        </row>
        <row r="889">
          <cell r="A889" t="str">
            <v>HTT‡K-B</v>
          </cell>
        </row>
        <row r="897">
          <cell r="A897" t="str">
            <v>HTT‡6-A</v>
          </cell>
        </row>
        <row r="904">
          <cell r="A904" t="str">
            <v>HTT‡6-B</v>
          </cell>
        </row>
        <row r="911">
          <cell r="A911" t="str">
            <v>HTT‡3-A</v>
          </cell>
        </row>
        <row r="918">
          <cell r="A918" t="str">
            <v>HTT‡3-B</v>
          </cell>
        </row>
        <row r="925">
          <cell r="A925" t="str">
            <v>HTT‡3T-A</v>
          </cell>
        </row>
        <row r="932">
          <cell r="A932" t="str">
            <v>HTT‡3T-B</v>
          </cell>
        </row>
        <row r="939">
          <cell r="A939" t="str">
            <v>CS1B1</v>
          </cell>
        </row>
        <row r="961">
          <cell r="A961" t="str">
            <v>CS1B2</v>
          </cell>
        </row>
        <row r="983">
          <cell r="A983" t="str">
            <v>CS2B-A</v>
          </cell>
        </row>
        <row r="1006">
          <cell r="A1006" t="str">
            <v>PDT</v>
          </cell>
        </row>
        <row r="1008">
          <cell r="A1008" t="str">
            <v>POMP</v>
          </cell>
        </row>
        <row r="1010">
          <cell r="A1010" t="str">
            <v>C104</v>
          </cell>
        </row>
        <row r="1011">
          <cell r="A1011" t="str">
            <v>G112</v>
          </cell>
        </row>
        <row r="1012">
          <cell r="A1012" t="str">
            <v>BTGV</v>
          </cell>
        </row>
        <row r="1013">
          <cell r="A1013" t="str">
            <v>HTCS2</v>
          </cell>
        </row>
        <row r="1038">
          <cell r="A1038" t="str">
            <v>HTT‡2A</v>
          </cell>
        </row>
        <row r="1045">
          <cell r="A1045" t="str">
            <v>HTT‡2B</v>
          </cell>
        </row>
        <row r="1058">
          <cell r="A1058" t="str">
            <v>HTT‡T4-A</v>
          </cell>
        </row>
        <row r="1065">
          <cell r="A1065" t="str">
            <v>HTT‡T4-B</v>
          </cell>
        </row>
        <row r="1078">
          <cell r="A1078" t="str">
            <v>VCGV</v>
          </cell>
        </row>
        <row r="1079">
          <cell r="A1079" t="str">
            <v>G109</v>
          </cell>
        </row>
        <row r="1080">
          <cell r="A1080" t="str">
            <v>LM50</v>
          </cell>
        </row>
        <row r="1082">
          <cell r="A1082" t="str">
            <v>TM630'</v>
          </cell>
        </row>
        <row r="1083">
          <cell r="A1083" t="str">
            <v>TM560'</v>
          </cell>
        </row>
        <row r="1084">
          <cell r="A1084" t="str">
            <v>TM320'</v>
          </cell>
        </row>
        <row r="1085">
          <cell r="A1085" t="str">
            <v>TM400'</v>
          </cell>
        </row>
        <row r="1086">
          <cell r="A1086" t="str">
            <v>TM250'</v>
          </cell>
        </row>
        <row r="1087">
          <cell r="A1087" t="str">
            <v>TM180'</v>
          </cell>
        </row>
        <row r="1088">
          <cell r="A1088" t="str">
            <v>TM100'</v>
          </cell>
        </row>
        <row r="1089">
          <cell r="A1089" t="str">
            <v>TM50'</v>
          </cell>
        </row>
        <row r="1090">
          <cell r="A1090" t="str">
            <v>TCD35'</v>
          </cell>
        </row>
        <row r="1091">
          <cell r="A1091" t="str">
            <v>TCD6'</v>
          </cell>
        </row>
        <row r="1092">
          <cell r="A1092" t="str">
            <v>TM25'</v>
          </cell>
        </row>
        <row r="1093">
          <cell r="A1093" t="str">
            <v>TCDL‡35'</v>
          </cell>
        </row>
        <row r="1094">
          <cell r="A1094" t="str">
            <v>TCDL‡6'</v>
          </cell>
        </row>
        <row r="1095">
          <cell r="A1095" t="str">
            <v>TCC35'</v>
          </cell>
        </row>
        <row r="1096">
          <cell r="A1096" t="str">
            <v>TCCTR6'</v>
          </cell>
        </row>
        <row r="1097">
          <cell r="A1097" t="str">
            <v>TCCTR35'</v>
          </cell>
        </row>
        <row r="1098">
          <cell r="A1098" t="str">
            <v>TCS35'</v>
          </cell>
        </row>
        <row r="1099">
          <cell r="A1099" t="str">
            <v>TCS6'</v>
          </cell>
        </row>
        <row r="1100">
          <cell r="A1100" t="str">
            <v>TSXT'</v>
          </cell>
        </row>
        <row r="1101">
          <cell r="A1101" t="str">
            <v>TTDO'</v>
          </cell>
        </row>
        <row r="1102">
          <cell r="A1102" t="str">
            <v>TMC35'</v>
          </cell>
        </row>
        <row r="1103">
          <cell r="A1103" t="str">
            <v>TTKCO'</v>
          </cell>
        </row>
        <row r="1104">
          <cell r="A1104" t="str">
            <v>TTB'</v>
          </cell>
        </row>
        <row r="1105">
          <cell r="A1105" t="str">
            <v>TC'</v>
          </cell>
        </row>
        <row r="1106">
          <cell r="A1106" t="str">
            <v>TSOA'</v>
          </cell>
        </row>
        <row r="1107">
          <cell r="A1107" t="str">
            <v>TATM'</v>
          </cell>
        </row>
        <row r="1108">
          <cell r="A1108" t="str">
            <v>TCT3'</v>
          </cell>
        </row>
        <row r="1109">
          <cell r="A1109" t="str">
            <v>TCT1'</v>
          </cell>
        </row>
        <row r="1110">
          <cell r="A1110" t="str">
            <v>TTI0,4'</v>
          </cell>
        </row>
        <row r="1111">
          <cell r="A1111" t="str">
            <v>TTI6'</v>
          </cell>
        </row>
        <row r="1112">
          <cell r="A1112" t="str">
            <v>TS0,4'</v>
          </cell>
        </row>
        <row r="1113">
          <cell r="A1113" t="str">
            <v>TTU'</v>
          </cell>
        </row>
        <row r="1114">
          <cell r="A1114" t="str">
            <v>TDM35'</v>
          </cell>
        </row>
        <row r="1115">
          <cell r="A1115" t="str">
            <v>TDM50'</v>
          </cell>
        </row>
        <row r="1116">
          <cell r="A1116" t="str">
            <v>TDM70'</v>
          </cell>
        </row>
        <row r="1117">
          <cell r="A1117" t="str">
            <v>TDM95'</v>
          </cell>
        </row>
        <row r="1118">
          <cell r="A1118" t="str">
            <v>TDM120'</v>
          </cell>
        </row>
        <row r="1119">
          <cell r="A1119" t="str">
            <v>TDM150'</v>
          </cell>
        </row>
        <row r="1120">
          <cell r="A1120" t="str">
            <v>TDM185'</v>
          </cell>
        </row>
        <row r="1121">
          <cell r="A1121" t="str">
            <v>TDM240'</v>
          </cell>
        </row>
        <row r="1122">
          <cell r="A1122" t="str">
            <v>TDA35'</v>
          </cell>
        </row>
        <row r="1123">
          <cell r="A1123" t="str">
            <v>TDA50'</v>
          </cell>
        </row>
        <row r="1124">
          <cell r="A1124" t="str">
            <v>TDA70'</v>
          </cell>
        </row>
        <row r="1125">
          <cell r="A1125" t="str">
            <v>TDA95'</v>
          </cell>
        </row>
        <row r="1126">
          <cell r="A1126" t="str">
            <v>TDA120'</v>
          </cell>
        </row>
        <row r="1127">
          <cell r="A1127" t="str">
            <v>TDA150'</v>
          </cell>
        </row>
        <row r="1128">
          <cell r="A1128" t="str">
            <v>TDA185'</v>
          </cell>
        </row>
        <row r="1129">
          <cell r="A1129" t="str">
            <v>TS6L'</v>
          </cell>
        </row>
        <row r="1130">
          <cell r="A1130" t="str">
            <v>TS35L'</v>
          </cell>
        </row>
        <row r="1131">
          <cell r="A1131" t="str">
            <v>TLT10'</v>
          </cell>
        </row>
        <row r="1132">
          <cell r="A1132" t="str">
            <v>TLT12'</v>
          </cell>
        </row>
        <row r="1133">
          <cell r="A1133" t="str">
            <v>THBK12'</v>
          </cell>
        </row>
        <row r="1134">
          <cell r="A1134" t="str">
            <v>TBH10'</v>
          </cell>
        </row>
        <row r="1135">
          <cell r="A1135" t="str">
            <v>TBH9'</v>
          </cell>
        </row>
        <row r="1136">
          <cell r="A1136" t="str">
            <v>TH8,5'</v>
          </cell>
        </row>
        <row r="1137">
          <cell r="A1137" t="str">
            <v>TBN'</v>
          </cell>
        </row>
        <row r="1138">
          <cell r="A1138" t="str">
            <v>TBAQ'</v>
          </cell>
        </row>
        <row r="1139">
          <cell r="A1139" t="str">
            <v>TTHT'</v>
          </cell>
        </row>
        <row r="1140">
          <cell r="A1140" t="str">
            <v>TLT14'</v>
          </cell>
        </row>
        <row r="1141">
          <cell r="A1141" t="str">
            <v>TX'</v>
          </cell>
        </row>
        <row r="1142">
          <cell r="A1142" t="str">
            <v>TX50'</v>
          </cell>
        </row>
        <row r="1143">
          <cell r="A1143" t="str">
            <v>TX100'</v>
          </cell>
        </row>
        <row r="1144">
          <cell r="A1144" t="str">
            <v>TT‡O'</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DZ"/>
      <sheetName val="CTDZTA"/>
      <sheetName val="1426(TN)"/>
      <sheetName val="7606(TBA)"/>
      <sheetName val="7606(DZ)"/>
      <sheetName val="Thongso"/>
      <sheetName val="TH DTXD"/>
      <sheetName val="THXL "/>
      <sheetName val="DTXL"/>
      <sheetName val="THTBA"/>
      <sheetName val="CTTBA"/>
      <sheetName val="TH0.4 TB"/>
      <sheetName val="CT0.4"/>
      <sheetName val="CTBT"/>
      <sheetName val="VC"/>
      <sheetName val="denbu"/>
      <sheetName val="Môi Trường"/>
      <sheetName val="Luong"/>
      <sheetName val="Dat Dao Mong"/>
      <sheetName val="Sheet0"/>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4-05"/>
      <sheetName val="SQ"/>
      <sheetName val="QN 08-3"/>
      <sheetName val="CNV (8-3)"/>
      <sheetName val="DH(28-3)"/>
      <sheetName val="00000000"/>
      <sheetName val="XL4Poppy"/>
      <sheetName val="XL4Test5"/>
    </sheetNames>
    <sheetDataSet>
      <sheetData sheetId="0"/>
      <sheetData sheetId="1" refreshError="1">
        <row r="10">
          <cell r="B10" t="str">
            <v>NguyÔn V¨n Hïng</v>
          </cell>
          <cell r="C10" t="str">
            <v>SQ</v>
          </cell>
          <cell r="D10" t="str">
            <v>4//</v>
          </cell>
          <cell r="E10" t="str">
            <v>G§ C«ng ty</v>
          </cell>
          <cell r="F10">
            <v>6.5</v>
          </cell>
          <cell r="G10" t="str">
            <v>10-75</v>
          </cell>
          <cell r="H10" t="str">
            <v>8,0</v>
          </cell>
          <cell r="I10">
            <v>1885000</v>
          </cell>
          <cell r="J10">
            <v>546650</v>
          </cell>
          <cell r="K10">
            <v>174000</v>
          </cell>
          <cell r="L10">
            <v>2605650</v>
          </cell>
          <cell r="M10">
            <v>521130</v>
          </cell>
          <cell r="N10">
            <v>130282.5</v>
          </cell>
          <cell r="O10" t="str">
            <v>X</v>
          </cell>
          <cell r="R10" t="str">
            <v>VP</v>
          </cell>
          <cell r="S10" t="str">
            <v>VP</v>
          </cell>
          <cell r="T10" t="str">
            <v>VP</v>
          </cell>
          <cell r="U10" t="str">
            <v>VP</v>
          </cell>
          <cell r="V10" t="str">
            <v>VP</v>
          </cell>
          <cell r="W10" t="str">
            <v>VP</v>
          </cell>
          <cell r="X10" t="str">
            <v>VP</v>
          </cell>
          <cell r="Y10" t="str">
            <v>VP</v>
          </cell>
          <cell r="Z10" t="str">
            <v>VP</v>
          </cell>
          <cell r="AA10" t="str">
            <v>VP</v>
          </cell>
          <cell r="AB10" t="str">
            <v>VP</v>
          </cell>
          <cell r="AC10" t="str">
            <v>VP</v>
          </cell>
        </row>
        <row r="11">
          <cell r="B11" t="str">
            <v>NguyÔn Kim T©n</v>
          </cell>
          <cell r="C11" t="str">
            <v>SQ</v>
          </cell>
          <cell r="D11" t="str">
            <v>3//NL1</v>
          </cell>
          <cell r="E11" t="str">
            <v>PG§ C«ng ty</v>
          </cell>
          <cell r="F11">
            <v>6.2</v>
          </cell>
          <cell r="G11" t="str">
            <v>05-71</v>
          </cell>
          <cell r="H11" t="str">
            <v>7,7</v>
          </cell>
          <cell r="I11">
            <v>1798000</v>
          </cell>
          <cell r="J11">
            <v>593340</v>
          </cell>
          <cell r="K11">
            <v>145000</v>
          </cell>
          <cell r="L11">
            <v>2536340</v>
          </cell>
          <cell r="M11">
            <v>507268</v>
          </cell>
          <cell r="N11">
            <v>126817</v>
          </cell>
          <cell r="O11" t="str">
            <v>X</v>
          </cell>
          <cell r="R11" t="str">
            <v>VP</v>
          </cell>
          <cell r="S11" t="str">
            <v>VP</v>
          </cell>
          <cell r="T11" t="str">
            <v>VP</v>
          </cell>
          <cell r="U11" t="str">
            <v>VP</v>
          </cell>
          <cell r="V11" t="str">
            <v>VP</v>
          </cell>
          <cell r="W11" t="str">
            <v>VP</v>
          </cell>
          <cell r="X11" t="str">
            <v>VP</v>
          </cell>
          <cell r="Y11" t="str">
            <v>VP</v>
          </cell>
          <cell r="Z11" t="str">
            <v>VP</v>
          </cell>
          <cell r="AA11" t="str">
            <v>VP</v>
          </cell>
          <cell r="AB11" t="str">
            <v>VP</v>
          </cell>
          <cell r="AC11" t="str">
            <v>VP</v>
          </cell>
        </row>
        <row r="12">
          <cell r="B12" t="str">
            <v>Bïi Nguyªn §«ng</v>
          </cell>
          <cell r="D12" t="str">
            <v>3//NL2</v>
          </cell>
          <cell r="E12" t="str">
            <v>PG§ C«ng ty</v>
          </cell>
          <cell r="F12">
            <v>6.5</v>
          </cell>
          <cell r="G12" t="str">
            <v>05-72</v>
          </cell>
          <cell r="H12" t="str">
            <v>8,1</v>
          </cell>
          <cell r="I12">
            <v>1885000</v>
          </cell>
          <cell r="J12">
            <v>603200</v>
          </cell>
          <cell r="K12">
            <v>145000</v>
          </cell>
          <cell r="L12">
            <v>2633200</v>
          </cell>
          <cell r="M12">
            <v>526640</v>
          </cell>
          <cell r="N12">
            <v>131660</v>
          </cell>
          <cell r="O12" t="str">
            <v>X</v>
          </cell>
          <cell r="R12" t="str">
            <v>BTL</v>
          </cell>
          <cell r="S12" t="str">
            <v>BTL</v>
          </cell>
          <cell r="T12" t="str">
            <v>BTL</v>
          </cell>
          <cell r="U12" t="str">
            <v>VP</v>
          </cell>
          <cell r="V12" t="str">
            <v>VP</v>
          </cell>
          <cell r="W12" t="str">
            <v>VP</v>
          </cell>
          <cell r="X12" t="str">
            <v>VP</v>
          </cell>
          <cell r="Y12" t="str">
            <v>VP</v>
          </cell>
          <cell r="Z12" t="str">
            <v>VP</v>
          </cell>
          <cell r="AA12" t="str">
            <v>VP</v>
          </cell>
          <cell r="AB12" t="str">
            <v>VP</v>
          </cell>
          <cell r="AC12" t="str">
            <v>VP</v>
          </cell>
        </row>
        <row r="13">
          <cell r="B13" t="str">
            <v>Lý V¨n Hïng</v>
          </cell>
          <cell r="C13" t="str">
            <v>SQ</v>
          </cell>
          <cell r="D13" t="str">
            <v>2//</v>
          </cell>
          <cell r="E13" t="str">
            <v>PG§ C«ng ty</v>
          </cell>
          <cell r="F13">
            <v>5.3</v>
          </cell>
          <cell r="G13" t="str">
            <v>10-77</v>
          </cell>
          <cell r="H13" t="str">
            <v>6,6</v>
          </cell>
          <cell r="I13">
            <v>1537000</v>
          </cell>
          <cell r="J13">
            <v>414990</v>
          </cell>
          <cell r="K13">
            <v>145000</v>
          </cell>
          <cell r="L13">
            <v>2096990</v>
          </cell>
          <cell r="M13">
            <v>419398</v>
          </cell>
          <cell r="N13">
            <v>104849.5</v>
          </cell>
          <cell r="O13" t="str">
            <v>X</v>
          </cell>
          <cell r="R13" t="str">
            <v>VP</v>
          </cell>
          <cell r="S13" t="str">
            <v>VP</v>
          </cell>
          <cell r="T13" t="str">
            <v>VP</v>
          </cell>
          <cell r="U13" t="str">
            <v>VP</v>
          </cell>
          <cell r="V13" t="str">
            <v>VP</v>
          </cell>
          <cell r="W13" t="str">
            <v>VP</v>
          </cell>
          <cell r="X13" t="str">
            <v>VP</v>
          </cell>
          <cell r="Y13" t="str">
            <v>VP</v>
          </cell>
          <cell r="Z13" t="str">
            <v>VP</v>
          </cell>
          <cell r="AA13" t="str">
            <v>VP</v>
          </cell>
          <cell r="AB13" t="str">
            <v>VP</v>
          </cell>
          <cell r="AC13" t="str">
            <v>VP</v>
          </cell>
        </row>
        <row r="14">
          <cell r="B14" t="str">
            <v>NguyÔn H÷u TiÕn</v>
          </cell>
          <cell r="C14" t="str">
            <v>SQ</v>
          </cell>
          <cell r="D14" t="str">
            <v>2//NL2</v>
          </cell>
          <cell r="E14" t="str">
            <v>Chñ nhiÖm CTrÞ</v>
          </cell>
          <cell r="F14">
            <v>5.9</v>
          </cell>
          <cell r="G14" t="str">
            <v>02-75</v>
          </cell>
          <cell r="H14" t="str">
            <v>7,4</v>
          </cell>
          <cell r="I14">
            <v>1711000</v>
          </cell>
          <cell r="J14">
            <v>496190.00000000006</v>
          </cell>
          <cell r="K14">
            <v>116000</v>
          </cell>
          <cell r="L14">
            <v>2323190</v>
          </cell>
          <cell r="M14">
            <v>464638</v>
          </cell>
          <cell r="N14">
            <v>116159.5</v>
          </cell>
          <cell r="O14" t="str">
            <v>X</v>
          </cell>
          <cell r="R14" t="str">
            <v>VP</v>
          </cell>
          <cell r="S14" t="str">
            <v>VP</v>
          </cell>
          <cell r="T14" t="str">
            <v>VP</v>
          </cell>
          <cell r="U14" t="str">
            <v>VP</v>
          </cell>
          <cell r="V14" t="str">
            <v>VP</v>
          </cell>
          <cell r="W14" t="str">
            <v>VP</v>
          </cell>
          <cell r="X14" t="str">
            <v>VP</v>
          </cell>
          <cell r="Y14" t="str">
            <v>VP</v>
          </cell>
          <cell r="Z14" t="str">
            <v>VP</v>
          </cell>
          <cell r="AA14" t="str">
            <v>VP</v>
          </cell>
          <cell r="AB14" t="str">
            <v>VP</v>
          </cell>
          <cell r="AC14" t="str">
            <v>VP</v>
          </cell>
        </row>
        <row r="15">
          <cell r="B15" t="str">
            <v>TrÇn Träng Dòng</v>
          </cell>
          <cell r="D15" t="str">
            <v>2//</v>
          </cell>
          <cell r="E15" t="str">
            <v>Phã CN CTrÞ</v>
          </cell>
          <cell r="F15">
            <v>5.3</v>
          </cell>
          <cell r="G15" t="str">
            <v>09-85</v>
          </cell>
          <cell r="H15" t="str">
            <v>6,6</v>
          </cell>
          <cell r="I15">
            <v>1537000</v>
          </cell>
          <cell r="J15">
            <v>292030</v>
          </cell>
          <cell r="K15">
            <v>101500</v>
          </cell>
          <cell r="L15">
            <v>1930530</v>
          </cell>
          <cell r="M15">
            <v>386106</v>
          </cell>
          <cell r="N15">
            <v>96526.5</v>
          </cell>
          <cell r="O15" t="str">
            <v>X</v>
          </cell>
          <cell r="R15" t="str">
            <v>BTL</v>
          </cell>
          <cell r="S15" t="str">
            <v>BTL</v>
          </cell>
          <cell r="T15" t="str">
            <v>BTL</v>
          </cell>
          <cell r="U15" t="str">
            <v>BTL</v>
          </cell>
          <cell r="V15" t="str">
            <v>VP</v>
          </cell>
          <cell r="W15" t="str">
            <v>VP</v>
          </cell>
          <cell r="X15" t="str">
            <v>VP</v>
          </cell>
          <cell r="Y15" t="str">
            <v>VP</v>
          </cell>
          <cell r="Z15" t="str">
            <v>VP</v>
          </cell>
          <cell r="AA15" t="str">
            <v>VP</v>
          </cell>
          <cell r="AB15" t="str">
            <v>VP</v>
          </cell>
          <cell r="AC15" t="str">
            <v>VP</v>
          </cell>
        </row>
        <row r="16">
          <cell r="B16" t="str">
            <v>TrÇn Xu©n Nghiªn</v>
          </cell>
          <cell r="C16" t="str">
            <v>SQ</v>
          </cell>
          <cell r="D16" t="str">
            <v>1//NL2</v>
          </cell>
          <cell r="E16" t="str">
            <v>Trî lý</v>
          </cell>
          <cell r="F16">
            <v>5.3</v>
          </cell>
          <cell r="G16" t="str">
            <v>12-78</v>
          </cell>
          <cell r="H16" t="str">
            <v>6,8</v>
          </cell>
          <cell r="I16">
            <v>1537000</v>
          </cell>
          <cell r="J16">
            <v>399619.99999999994</v>
          </cell>
          <cell r="K16">
            <v>0</v>
          </cell>
          <cell r="L16">
            <v>1936620</v>
          </cell>
          <cell r="M16">
            <v>387324</v>
          </cell>
          <cell r="N16">
            <v>96831</v>
          </cell>
          <cell r="O16" t="str">
            <v>X</v>
          </cell>
          <cell r="R16" t="str">
            <v>VP</v>
          </cell>
          <cell r="S16" t="str">
            <v>VP</v>
          </cell>
          <cell r="T16" t="str">
            <v>VP</v>
          </cell>
          <cell r="U16" t="str">
            <v>VP</v>
          </cell>
          <cell r="V16" t="str">
            <v>VP</v>
          </cell>
          <cell r="W16" t="str">
            <v>VP</v>
          </cell>
          <cell r="X16" t="str">
            <v>VP</v>
          </cell>
          <cell r="Y16" t="str">
            <v>VP</v>
          </cell>
          <cell r="Z16" t="str">
            <v>VP</v>
          </cell>
          <cell r="AA16" t="str">
            <v>VP</v>
          </cell>
          <cell r="AB16" t="str">
            <v>VP</v>
          </cell>
          <cell r="AC16" t="str">
            <v>VP</v>
          </cell>
        </row>
        <row r="17">
          <cell r="B17" t="str">
            <v>Ph¹m Do·n Thanh</v>
          </cell>
          <cell r="C17" t="str">
            <v>SQ</v>
          </cell>
          <cell r="D17" t="str">
            <v>1//</v>
          </cell>
          <cell r="E17" t="str">
            <v>Trî lý</v>
          </cell>
          <cell r="F17">
            <v>4.8</v>
          </cell>
          <cell r="G17" t="str">
            <v>07-84</v>
          </cell>
          <cell r="H17" t="str">
            <v>6,0</v>
          </cell>
          <cell r="I17">
            <v>1392000</v>
          </cell>
          <cell r="J17">
            <v>278400</v>
          </cell>
          <cell r="K17">
            <v>0</v>
          </cell>
          <cell r="L17">
            <v>1670400</v>
          </cell>
          <cell r="M17">
            <v>334080</v>
          </cell>
          <cell r="N17">
            <v>83520</v>
          </cell>
          <cell r="O17" t="str">
            <v>X</v>
          </cell>
          <cell r="R17" t="str">
            <v>VP</v>
          </cell>
          <cell r="S17" t="str">
            <v>VP</v>
          </cell>
          <cell r="T17" t="str">
            <v>VP</v>
          </cell>
          <cell r="U17" t="str">
            <v>VP</v>
          </cell>
          <cell r="V17" t="str">
            <v>VP</v>
          </cell>
          <cell r="W17" t="str">
            <v>VP</v>
          </cell>
          <cell r="X17" t="str">
            <v>CT BM</v>
          </cell>
          <cell r="Y17" t="str">
            <v>CT BM</v>
          </cell>
          <cell r="Z17" t="str">
            <v>CT BM</v>
          </cell>
          <cell r="AA17" t="str">
            <v>CT BM</v>
          </cell>
          <cell r="AB17" t="str">
            <v>CT BM</v>
          </cell>
          <cell r="AC17" t="str">
            <v>CT BM</v>
          </cell>
        </row>
        <row r="18">
          <cell r="B18" t="str">
            <v>Ng« V¨n Thµnh</v>
          </cell>
          <cell r="C18" t="str">
            <v>SQ</v>
          </cell>
          <cell r="D18" t="str">
            <v>2//NL2</v>
          </cell>
          <cell r="E18" t="str">
            <v>Trî lý</v>
          </cell>
          <cell r="F18">
            <v>5.9</v>
          </cell>
          <cell r="G18" t="str">
            <v>11-76</v>
          </cell>
          <cell r="H18" t="str">
            <v>7,4</v>
          </cell>
          <cell r="I18">
            <v>1711000</v>
          </cell>
          <cell r="J18">
            <v>479080.00000000006</v>
          </cell>
          <cell r="K18">
            <v>0</v>
          </cell>
          <cell r="L18">
            <v>2190080</v>
          </cell>
          <cell r="M18">
            <v>438016</v>
          </cell>
          <cell r="N18">
            <v>109504</v>
          </cell>
          <cell r="O18" t="str">
            <v>X</v>
          </cell>
          <cell r="R18" t="str">
            <v>VP</v>
          </cell>
          <cell r="S18" t="str">
            <v>VP</v>
          </cell>
          <cell r="T18" t="str">
            <v>VP</v>
          </cell>
          <cell r="U18" t="str">
            <v>VP</v>
          </cell>
          <cell r="V18" t="str">
            <v>VP</v>
          </cell>
          <cell r="W18" t="str">
            <v>VP</v>
          </cell>
          <cell r="X18" t="str">
            <v>VP</v>
          </cell>
          <cell r="Y18" t="str">
            <v>VP</v>
          </cell>
          <cell r="Z18" t="str">
            <v>VP</v>
          </cell>
          <cell r="AA18" t="str">
            <v>VP</v>
          </cell>
          <cell r="AB18" t="str">
            <v>VP</v>
          </cell>
          <cell r="AC18" t="str">
            <v>VP</v>
          </cell>
        </row>
        <row r="19">
          <cell r="B19" t="str">
            <v>Lª Xu©n Thøc</v>
          </cell>
          <cell r="D19" t="str">
            <v>2//NL1</v>
          </cell>
          <cell r="E19" t="str">
            <v>KÕ to¸n tr­ëng</v>
          </cell>
          <cell r="F19">
            <v>5.6</v>
          </cell>
          <cell r="G19" t="str">
            <v>07-79</v>
          </cell>
          <cell r="H19" t="str">
            <v>7,0</v>
          </cell>
          <cell r="I19">
            <v>1624000</v>
          </cell>
          <cell r="J19">
            <v>406000</v>
          </cell>
          <cell r="K19">
            <v>145000</v>
          </cell>
          <cell r="L19">
            <v>2175000</v>
          </cell>
          <cell r="M19">
            <v>435000</v>
          </cell>
          <cell r="N19">
            <v>108750</v>
          </cell>
          <cell r="O19" t="str">
            <v>X</v>
          </cell>
          <cell r="R19" t="str">
            <v>BTL</v>
          </cell>
          <cell r="S19" t="str">
            <v>BTL</v>
          </cell>
          <cell r="T19" t="str">
            <v>BTL</v>
          </cell>
          <cell r="U19" t="str">
            <v>BTL</v>
          </cell>
          <cell r="V19" t="str">
            <v>BTL</v>
          </cell>
          <cell r="W19" t="str">
            <v>BTL</v>
          </cell>
          <cell r="X19" t="str">
            <v>VP</v>
          </cell>
          <cell r="Y19" t="str">
            <v>VP</v>
          </cell>
          <cell r="Z19" t="str">
            <v>VP</v>
          </cell>
          <cell r="AA19" t="str">
            <v>VP</v>
          </cell>
          <cell r="AB19" t="str">
            <v>VP</v>
          </cell>
          <cell r="AC19" t="str">
            <v>VP</v>
          </cell>
        </row>
        <row r="20">
          <cell r="B20" t="str">
            <v>Cao §×nh Hoµ</v>
          </cell>
          <cell r="C20" t="str">
            <v>SQ</v>
          </cell>
          <cell r="D20" t="str">
            <v>4/</v>
          </cell>
          <cell r="E20" t="str">
            <v>Phã P.KH</v>
          </cell>
          <cell r="F20">
            <v>4.1500000000000004</v>
          </cell>
          <cell r="G20" t="str">
            <v>02-85</v>
          </cell>
          <cell r="H20" t="str">
            <v>5,4</v>
          </cell>
          <cell r="I20">
            <v>1203500</v>
          </cell>
          <cell r="J20">
            <v>228665.00000000003</v>
          </cell>
          <cell r="K20">
            <v>101500</v>
          </cell>
          <cell r="L20">
            <v>1533665</v>
          </cell>
          <cell r="M20">
            <v>306733</v>
          </cell>
          <cell r="N20">
            <v>76683.25</v>
          </cell>
          <cell r="O20" t="str">
            <v>X</v>
          </cell>
          <cell r="R20" t="str">
            <v>XN 253</v>
          </cell>
          <cell r="S20" t="str">
            <v>XN 253</v>
          </cell>
          <cell r="T20" t="str">
            <v>XN 253</v>
          </cell>
          <cell r="U20" t="str">
            <v>XN 253</v>
          </cell>
          <cell r="V20" t="str">
            <v>XN 253</v>
          </cell>
          <cell r="W20" t="str">
            <v>VP</v>
          </cell>
          <cell r="X20" t="str">
            <v>VP</v>
          </cell>
          <cell r="Y20" t="str">
            <v>VP</v>
          </cell>
          <cell r="Z20" t="str">
            <v>VP</v>
          </cell>
          <cell r="AA20" t="str">
            <v>VP</v>
          </cell>
          <cell r="AB20" t="str">
            <v>VP</v>
          </cell>
          <cell r="AC20" t="str">
            <v>VP</v>
          </cell>
        </row>
        <row r="21">
          <cell r="B21" t="str">
            <v>Vò Kh¾c TuyÕn</v>
          </cell>
          <cell r="C21" t="str">
            <v>SQ</v>
          </cell>
          <cell r="D21" t="str">
            <v>2//NL1</v>
          </cell>
          <cell r="E21" t="str">
            <v>Trî lý</v>
          </cell>
          <cell r="F21">
            <v>5.6</v>
          </cell>
          <cell r="G21" t="str">
            <v>06-70</v>
          </cell>
          <cell r="H21" t="str">
            <v>7,0</v>
          </cell>
          <cell r="I21">
            <v>1624000</v>
          </cell>
          <cell r="J21">
            <v>552159.99999999988</v>
          </cell>
          <cell r="L21">
            <v>2176160</v>
          </cell>
          <cell r="M21">
            <v>435232</v>
          </cell>
          <cell r="N21">
            <v>108808</v>
          </cell>
          <cell r="O21" t="str">
            <v>X</v>
          </cell>
          <cell r="R21" t="str">
            <v>XN Næ</v>
          </cell>
          <cell r="S21" t="str">
            <v>XN Næ</v>
          </cell>
          <cell r="T21" t="str">
            <v>XN Næ</v>
          </cell>
          <cell r="U21" t="str">
            <v>XN Næ</v>
          </cell>
          <cell r="V21" t="str">
            <v>VP</v>
          </cell>
          <cell r="W21" t="str">
            <v>VP</v>
          </cell>
          <cell r="X21" t="str">
            <v>VP</v>
          </cell>
          <cell r="Y21" t="str">
            <v>VP</v>
          </cell>
          <cell r="Z21" t="str">
            <v>VP</v>
          </cell>
          <cell r="AA21" t="str">
            <v>VP</v>
          </cell>
          <cell r="AB21" t="str">
            <v>VP</v>
          </cell>
          <cell r="AC21" t="str">
            <v>VP</v>
          </cell>
        </row>
        <row r="22">
          <cell r="B22" t="str">
            <v>§Æng Ngäc Minh</v>
          </cell>
          <cell r="C22" t="str">
            <v>SQ</v>
          </cell>
          <cell r="D22" t="str">
            <v>1//</v>
          </cell>
          <cell r="E22" t="str">
            <v>Phã phßng KT-TBVT</v>
          </cell>
          <cell r="F22">
            <v>4.8</v>
          </cell>
          <cell r="G22" t="str">
            <v>09-87</v>
          </cell>
          <cell r="H22" t="str">
            <v>6,0</v>
          </cell>
          <cell r="I22">
            <v>1392000</v>
          </cell>
          <cell r="J22">
            <v>236640</v>
          </cell>
          <cell r="K22">
            <v>101500</v>
          </cell>
          <cell r="L22">
            <v>1730140</v>
          </cell>
          <cell r="M22">
            <v>346028</v>
          </cell>
          <cell r="N22">
            <v>86507</v>
          </cell>
          <cell r="O22" t="str">
            <v>X</v>
          </cell>
          <cell r="R22" t="str">
            <v>VP</v>
          </cell>
          <cell r="S22" t="str">
            <v>VP</v>
          </cell>
          <cell r="T22" t="str">
            <v>VP</v>
          </cell>
          <cell r="U22" t="str">
            <v>VP</v>
          </cell>
          <cell r="V22" t="str">
            <v>VP</v>
          </cell>
          <cell r="W22" t="str">
            <v>VP</v>
          </cell>
          <cell r="X22" t="str">
            <v>VP</v>
          </cell>
          <cell r="Y22" t="str">
            <v>VP</v>
          </cell>
          <cell r="Z22" t="str">
            <v>VP</v>
          </cell>
          <cell r="AA22" t="str">
            <v>VP</v>
          </cell>
          <cell r="AB22" t="str">
            <v>VP</v>
          </cell>
          <cell r="AC22" t="str">
            <v>VP</v>
          </cell>
        </row>
        <row r="23">
          <cell r="B23" t="str">
            <v>NguyÔn TiÕn Hïng</v>
          </cell>
          <cell r="C23" t="str">
            <v>SQ</v>
          </cell>
          <cell r="D23" t="str">
            <v>2//NL2</v>
          </cell>
          <cell r="E23" t="str">
            <v>Tr­ëng P.TCL§TL</v>
          </cell>
          <cell r="F23">
            <v>5.9</v>
          </cell>
          <cell r="G23" t="str">
            <v>06-74</v>
          </cell>
          <cell r="H23" t="str">
            <v>7,4</v>
          </cell>
          <cell r="I23">
            <v>1711000</v>
          </cell>
          <cell r="J23">
            <v>513300</v>
          </cell>
          <cell r="K23">
            <v>116000</v>
          </cell>
          <cell r="L23">
            <v>2340300</v>
          </cell>
          <cell r="M23">
            <v>468060</v>
          </cell>
          <cell r="N23">
            <v>117015</v>
          </cell>
          <cell r="O23" t="str">
            <v>X</v>
          </cell>
          <cell r="R23" t="str">
            <v>VP</v>
          </cell>
          <cell r="S23" t="str">
            <v>VP</v>
          </cell>
          <cell r="T23" t="str">
            <v>VP</v>
          </cell>
          <cell r="U23" t="str">
            <v>VP</v>
          </cell>
          <cell r="V23" t="str">
            <v>VP</v>
          </cell>
          <cell r="W23" t="str">
            <v>VP</v>
          </cell>
          <cell r="X23" t="str">
            <v>VP</v>
          </cell>
          <cell r="Y23" t="str">
            <v>VP</v>
          </cell>
          <cell r="Z23" t="str">
            <v>VP</v>
          </cell>
          <cell r="AA23" t="str">
            <v>VP</v>
          </cell>
          <cell r="AB23" t="str">
            <v>VP</v>
          </cell>
          <cell r="AC23" t="str">
            <v>VP</v>
          </cell>
        </row>
        <row r="24">
          <cell r="B24" t="str">
            <v>Ph¹m Thanh Mai</v>
          </cell>
          <cell r="C24" t="str">
            <v>SQ</v>
          </cell>
          <cell r="D24" t="str">
            <v>2//NL2</v>
          </cell>
          <cell r="E24" t="str">
            <v>Phã P.TCL§TL</v>
          </cell>
          <cell r="F24">
            <v>5.9</v>
          </cell>
          <cell r="G24" t="str">
            <v>05-72</v>
          </cell>
          <cell r="H24" t="str">
            <v>7,4</v>
          </cell>
          <cell r="I24">
            <v>1711000</v>
          </cell>
          <cell r="J24">
            <v>547520</v>
          </cell>
          <cell r="K24">
            <v>101500</v>
          </cell>
          <cell r="L24">
            <v>2360020</v>
          </cell>
          <cell r="M24">
            <v>472004</v>
          </cell>
          <cell r="N24">
            <v>118001</v>
          </cell>
          <cell r="O24" t="str">
            <v>X</v>
          </cell>
          <cell r="R24" t="str">
            <v>VP</v>
          </cell>
          <cell r="S24" t="str">
            <v>VP</v>
          </cell>
          <cell r="T24" t="str">
            <v>VP</v>
          </cell>
          <cell r="U24" t="str">
            <v>VP</v>
          </cell>
          <cell r="V24" t="str">
            <v>VP</v>
          </cell>
          <cell r="W24" t="str">
            <v>VP</v>
          </cell>
          <cell r="X24" t="str">
            <v>VP</v>
          </cell>
          <cell r="Y24" t="str">
            <v>VP</v>
          </cell>
          <cell r="Z24" t="str">
            <v>VP</v>
          </cell>
          <cell r="AA24" t="str">
            <v>VP</v>
          </cell>
          <cell r="AB24" t="str">
            <v>VP</v>
          </cell>
          <cell r="AC24" t="str">
            <v>VP</v>
          </cell>
        </row>
        <row r="25">
          <cell r="B25" t="str">
            <v>NguyÔn Hoµng Trung</v>
          </cell>
          <cell r="D25" t="str">
            <v>1/</v>
          </cell>
          <cell r="E25" t="str">
            <v>Trî lý kü thuËt</v>
          </cell>
          <cell r="F25">
            <v>3.2</v>
          </cell>
          <cell r="G25" t="str">
            <v>09-98</v>
          </cell>
          <cell r="H25" t="str">
            <v>4,2</v>
          </cell>
          <cell r="I25">
            <v>928000</v>
          </cell>
          <cell r="J25">
            <v>55680.000000000007</v>
          </cell>
          <cell r="K25">
            <v>0</v>
          </cell>
          <cell r="L25">
            <v>983680</v>
          </cell>
          <cell r="M25">
            <v>196736</v>
          </cell>
          <cell r="N25">
            <v>49184</v>
          </cell>
          <cell r="O25" t="str">
            <v>X</v>
          </cell>
        </row>
        <row r="26">
          <cell r="B26" t="str">
            <v>Mai V¨n Qu©n</v>
          </cell>
          <cell r="C26" t="str">
            <v>SQ</v>
          </cell>
          <cell r="D26" t="str">
            <v>1//</v>
          </cell>
          <cell r="E26" t="str">
            <v>Tr­ëng ban BM</v>
          </cell>
          <cell r="F26">
            <v>4.8</v>
          </cell>
          <cell r="G26" t="str">
            <v>09-86</v>
          </cell>
          <cell r="H26" t="str">
            <v>6,0</v>
          </cell>
          <cell r="I26">
            <v>1392000</v>
          </cell>
          <cell r="J26">
            <v>250559.99999999997</v>
          </cell>
          <cell r="K26">
            <v>0</v>
          </cell>
          <cell r="L26">
            <v>1642560</v>
          </cell>
          <cell r="M26">
            <v>328512</v>
          </cell>
          <cell r="N26">
            <v>82128</v>
          </cell>
          <cell r="O26" t="str">
            <v>X</v>
          </cell>
          <cell r="R26" t="str">
            <v>VP</v>
          </cell>
          <cell r="S26" t="str">
            <v>VP</v>
          </cell>
          <cell r="T26" t="str">
            <v>VP</v>
          </cell>
          <cell r="U26" t="str">
            <v>VP</v>
          </cell>
          <cell r="V26" t="str">
            <v>VP</v>
          </cell>
          <cell r="W26" t="str">
            <v>VP</v>
          </cell>
          <cell r="X26" t="str">
            <v>VP</v>
          </cell>
          <cell r="Y26" t="str">
            <v>VP</v>
          </cell>
          <cell r="Z26" t="str">
            <v>VP</v>
          </cell>
          <cell r="AA26" t="str">
            <v>VP</v>
          </cell>
          <cell r="AB26" t="str">
            <v>VP</v>
          </cell>
          <cell r="AC26" t="str">
            <v>VP</v>
          </cell>
        </row>
        <row r="27">
          <cell r="B27" t="str">
            <v>Ph¹m ViÖt C­êng</v>
          </cell>
          <cell r="C27" t="str">
            <v>SQ</v>
          </cell>
          <cell r="D27" t="str">
            <v>2//</v>
          </cell>
          <cell r="E27" t="str">
            <v>Tr­ëng P.Kü thuËt</v>
          </cell>
          <cell r="F27">
            <v>5.3</v>
          </cell>
          <cell r="G27" t="str">
            <v>07-79</v>
          </cell>
          <cell r="H27" t="str">
            <v>6,6</v>
          </cell>
          <cell r="I27">
            <v>1537000</v>
          </cell>
          <cell r="J27">
            <v>384250</v>
          </cell>
          <cell r="K27">
            <v>116000</v>
          </cell>
          <cell r="L27">
            <v>2037250</v>
          </cell>
          <cell r="M27">
            <v>407450</v>
          </cell>
          <cell r="N27">
            <v>101862.5</v>
          </cell>
          <cell r="O27" t="str">
            <v>X</v>
          </cell>
          <cell r="R27" t="str">
            <v>B§H DQ</v>
          </cell>
          <cell r="S27" t="str">
            <v>B§H DQ</v>
          </cell>
          <cell r="T27" t="str">
            <v>B§H DQ</v>
          </cell>
          <cell r="U27" t="str">
            <v>B§H DQ</v>
          </cell>
          <cell r="V27" t="str">
            <v>B§H DQ</v>
          </cell>
          <cell r="W27" t="str">
            <v>B§H DQ</v>
          </cell>
          <cell r="X27" t="str">
            <v>B§H DQ</v>
          </cell>
          <cell r="Y27" t="str">
            <v>B§H DQ</v>
          </cell>
          <cell r="Z27" t="str">
            <v>B§H DQ</v>
          </cell>
          <cell r="AA27" t="str">
            <v>B§H DQ</v>
          </cell>
          <cell r="AB27" t="str">
            <v>B§H DQ</v>
          </cell>
          <cell r="AC27" t="str">
            <v>B§H DQ</v>
          </cell>
        </row>
        <row r="28">
          <cell r="B28" t="str">
            <v>Bïi ViÖt Ch©u</v>
          </cell>
          <cell r="C28" t="str">
            <v>SQ</v>
          </cell>
          <cell r="D28" t="str">
            <v>3//</v>
          </cell>
          <cell r="E28" t="str">
            <v>Trî lý</v>
          </cell>
          <cell r="F28">
            <v>5.9</v>
          </cell>
          <cell r="G28" t="str">
            <v>01-71</v>
          </cell>
          <cell r="H28" t="str">
            <v>7,3</v>
          </cell>
          <cell r="I28">
            <v>1711000</v>
          </cell>
          <cell r="J28">
            <v>564630.00000000012</v>
          </cell>
          <cell r="K28">
            <v>0</v>
          </cell>
          <cell r="L28">
            <v>2275630</v>
          </cell>
          <cell r="M28">
            <v>455126</v>
          </cell>
          <cell r="N28">
            <v>113781.5</v>
          </cell>
          <cell r="O28" t="str">
            <v>X</v>
          </cell>
          <cell r="R28" t="str">
            <v>VP</v>
          </cell>
          <cell r="S28" t="str">
            <v>VP</v>
          </cell>
          <cell r="T28" t="str">
            <v>VP</v>
          </cell>
          <cell r="U28" t="str">
            <v>VP</v>
          </cell>
          <cell r="V28" t="str">
            <v>VP</v>
          </cell>
          <cell r="W28" t="str">
            <v>VP</v>
          </cell>
          <cell r="X28" t="str">
            <v>VP</v>
          </cell>
          <cell r="Y28" t="str">
            <v>VP</v>
          </cell>
          <cell r="Z28" t="str">
            <v>VP</v>
          </cell>
          <cell r="AA28" t="str">
            <v>VP</v>
          </cell>
          <cell r="AB28" t="str">
            <v>VP</v>
          </cell>
          <cell r="AC28" t="str">
            <v>VP</v>
          </cell>
        </row>
        <row r="29">
          <cell r="B29" t="str">
            <v>NguyÔn TiÕn §¹t</v>
          </cell>
          <cell r="C29" t="str">
            <v>SQ</v>
          </cell>
          <cell r="D29" t="str">
            <v>1//NL2</v>
          </cell>
          <cell r="E29" t="str">
            <v>Trî lý</v>
          </cell>
          <cell r="F29">
            <v>5.3</v>
          </cell>
          <cell r="G29" t="str">
            <v>04-78</v>
          </cell>
          <cell r="H29" t="str">
            <v>6,8</v>
          </cell>
          <cell r="I29">
            <v>1537000</v>
          </cell>
          <cell r="J29">
            <v>399619.99999999994</v>
          </cell>
          <cell r="K29">
            <v>0</v>
          </cell>
          <cell r="L29">
            <v>1936620</v>
          </cell>
          <cell r="M29">
            <v>387324</v>
          </cell>
          <cell r="N29">
            <v>96831</v>
          </cell>
          <cell r="O29" t="str">
            <v>X</v>
          </cell>
          <cell r="R29" t="str">
            <v>B§H DQ</v>
          </cell>
          <cell r="S29" t="str">
            <v>B§H DQ</v>
          </cell>
          <cell r="T29" t="str">
            <v>B§H DQ</v>
          </cell>
          <cell r="U29" t="str">
            <v>B§H DQ</v>
          </cell>
          <cell r="V29" t="str">
            <v>B§H DQ</v>
          </cell>
          <cell r="W29" t="str">
            <v>B§H DQ</v>
          </cell>
          <cell r="X29" t="str">
            <v>B§H DQ</v>
          </cell>
          <cell r="Y29" t="str">
            <v>B§H DQ</v>
          </cell>
          <cell r="Z29" t="str">
            <v>B§H DQ</v>
          </cell>
          <cell r="AA29" t="str">
            <v>B§H DQ</v>
          </cell>
          <cell r="AB29" t="str">
            <v>B§H DQ</v>
          </cell>
          <cell r="AC29" t="str">
            <v>B§H DQ</v>
          </cell>
        </row>
        <row r="30">
          <cell r="B30" t="str">
            <v>§ç V¨n T©n</v>
          </cell>
          <cell r="C30" t="str">
            <v>SQ</v>
          </cell>
          <cell r="D30" t="str">
            <v>2//</v>
          </cell>
          <cell r="E30" t="str">
            <v>Trî lý</v>
          </cell>
          <cell r="F30">
            <v>5.3</v>
          </cell>
          <cell r="G30" t="str">
            <v>05-72</v>
          </cell>
          <cell r="H30" t="str">
            <v>6,6</v>
          </cell>
          <cell r="I30">
            <v>1537000</v>
          </cell>
          <cell r="J30">
            <v>491840</v>
          </cell>
          <cell r="K30">
            <v>0</v>
          </cell>
          <cell r="L30">
            <v>2028840</v>
          </cell>
          <cell r="M30">
            <v>405768</v>
          </cell>
          <cell r="N30">
            <v>101442</v>
          </cell>
          <cell r="O30" t="str">
            <v>X</v>
          </cell>
          <cell r="R30" t="str">
            <v>VP</v>
          </cell>
          <cell r="S30" t="str">
            <v>VP</v>
          </cell>
          <cell r="T30" t="str">
            <v>VP</v>
          </cell>
          <cell r="U30" t="str">
            <v>VP</v>
          </cell>
          <cell r="V30" t="str">
            <v>VP</v>
          </cell>
          <cell r="W30" t="str">
            <v>VP</v>
          </cell>
          <cell r="X30" t="str">
            <v>VP</v>
          </cell>
          <cell r="Y30" t="str">
            <v>VP</v>
          </cell>
          <cell r="Z30" t="str">
            <v>VP</v>
          </cell>
          <cell r="AA30" t="str">
            <v>VP</v>
          </cell>
          <cell r="AB30" t="str">
            <v>VP</v>
          </cell>
          <cell r="AC30" t="str">
            <v>VP</v>
          </cell>
        </row>
        <row r="31">
          <cell r="B31" t="str">
            <v>Ng« Trung Khiªm</v>
          </cell>
          <cell r="C31" t="str">
            <v>SQ</v>
          </cell>
          <cell r="D31" t="str">
            <v>4/NL2</v>
          </cell>
          <cell r="E31" t="str">
            <v>Trî lý</v>
          </cell>
          <cell r="F31">
            <v>4.8</v>
          </cell>
          <cell r="G31" t="str">
            <v>07-82</v>
          </cell>
          <cell r="H31" t="str">
            <v>6,2</v>
          </cell>
          <cell r="I31">
            <v>1392000</v>
          </cell>
          <cell r="J31">
            <v>306240</v>
          </cell>
          <cell r="K31">
            <v>0</v>
          </cell>
          <cell r="L31">
            <v>1698240</v>
          </cell>
          <cell r="M31">
            <v>339648</v>
          </cell>
          <cell r="N31">
            <v>84912</v>
          </cell>
          <cell r="O31" t="str">
            <v>X</v>
          </cell>
          <cell r="X31" t="str">
            <v>VP</v>
          </cell>
        </row>
        <row r="32">
          <cell r="B32" t="str">
            <v>V¨n Huy Anh</v>
          </cell>
          <cell r="C32" t="str">
            <v>SQ</v>
          </cell>
          <cell r="D32" t="str">
            <v>2/</v>
          </cell>
          <cell r="E32" t="str">
            <v>Trî lý</v>
          </cell>
          <cell r="F32">
            <v>3.5</v>
          </cell>
          <cell r="G32" t="str">
            <v>10-96</v>
          </cell>
          <cell r="H32" t="str">
            <v>4,6</v>
          </cell>
          <cell r="I32">
            <v>1015000</v>
          </cell>
          <cell r="J32">
            <v>81200</v>
          </cell>
          <cell r="K32">
            <v>0</v>
          </cell>
          <cell r="L32">
            <v>1096200</v>
          </cell>
          <cell r="M32">
            <v>219240</v>
          </cell>
          <cell r="N32">
            <v>54810</v>
          </cell>
          <cell r="O32" t="str">
            <v>X</v>
          </cell>
          <cell r="R32" t="str">
            <v>VP</v>
          </cell>
          <cell r="S32" t="str">
            <v>VP</v>
          </cell>
          <cell r="T32" t="str">
            <v>VP</v>
          </cell>
          <cell r="U32" t="str">
            <v>VP</v>
          </cell>
          <cell r="V32" t="str">
            <v>VP</v>
          </cell>
          <cell r="W32" t="str">
            <v>VP</v>
          </cell>
          <cell r="X32" t="str">
            <v>VP</v>
          </cell>
          <cell r="Y32" t="str">
            <v>VP</v>
          </cell>
          <cell r="Z32" t="str">
            <v>VP</v>
          </cell>
          <cell r="AA32" t="str">
            <v>VP</v>
          </cell>
          <cell r="AB32" t="str">
            <v>VP</v>
          </cell>
          <cell r="AC32" t="str">
            <v>VP</v>
          </cell>
        </row>
        <row r="33">
          <cell r="B33" t="str">
            <v>NguyÔn M¹nh L©m</v>
          </cell>
          <cell r="C33" t="str">
            <v>SQ</v>
          </cell>
          <cell r="D33" t="str">
            <v>2//</v>
          </cell>
          <cell r="E33" t="str">
            <v>Ch¸nh v¨n phßng</v>
          </cell>
          <cell r="F33">
            <v>5.3</v>
          </cell>
          <cell r="G33" t="str">
            <v>11-83</v>
          </cell>
          <cell r="H33" t="str">
            <v>6,6</v>
          </cell>
          <cell r="I33">
            <v>1537000</v>
          </cell>
          <cell r="J33">
            <v>322770</v>
          </cell>
          <cell r="K33">
            <v>116000</v>
          </cell>
          <cell r="L33">
            <v>1975770</v>
          </cell>
          <cell r="M33">
            <v>395154</v>
          </cell>
          <cell r="N33">
            <v>98788.5</v>
          </cell>
          <cell r="O33" t="str">
            <v>X</v>
          </cell>
          <cell r="R33" t="str">
            <v>VP</v>
          </cell>
          <cell r="S33" t="str">
            <v>VP</v>
          </cell>
          <cell r="T33" t="str">
            <v>VP</v>
          </cell>
          <cell r="U33" t="str">
            <v>VP</v>
          </cell>
          <cell r="V33" t="str">
            <v>VP</v>
          </cell>
          <cell r="W33" t="str">
            <v>VP</v>
          </cell>
          <cell r="X33" t="str">
            <v>VP</v>
          </cell>
          <cell r="Y33" t="str">
            <v>VP</v>
          </cell>
          <cell r="Z33" t="str">
            <v>VP</v>
          </cell>
          <cell r="AA33" t="str">
            <v>VP</v>
          </cell>
          <cell r="AB33" t="str">
            <v>VP</v>
          </cell>
          <cell r="AC33" t="str">
            <v>VP</v>
          </cell>
        </row>
        <row r="34">
          <cell r="B34" t="str">
            <v>Bïi §×nh Soa</v>
          </cell>
          <cell r="C34" t="str">
            <v>SQ</v>
          </cell>
          <cell r="D34" t="str">
            <v>1//NL2</v>
          </cell>
          <cell r="E34" t="str">
            <v xml:space="preserve"> Qu©n y</v>
          </cell>
          <cell r="F34">
            <v>5.3</v>
          </cell>
          <cell r="G34" t="str">
            <v>05-71</v>
          </cell>
          <cell r="H34" t="str">
            <v>6,8</v>
          </cell>
          <cell r="I34">
            <v>1537000</v>
          </cell>
          <cell r="J34">
            <v>507210</v>
          </cell>
          <cell r="K34">
            <v>0</v>
          </cell>
          <cell r="L34">
            <v>2044210</v>
          </cell>
          <cell r="M34">
            <v>408842</v>
          </cell>
          <cell r="N34">
            <v>102210.5</v>
          </cell>
          <cell r="O34" t="str">
            <v>X</v>
          </cell>
          <cell r="R34" t="str">
            <v>VP</v>
          </cell>
          <cell r="S34" t="str">
            <v>VP</v>
          </cell>
          <cell r="T34" t="str">
            <v>VP</v>
          </cell>
          <cell r="U34" t="str">
            <v>VP</v>
          </cell>
          <cell r="V34" t="str">
            <v>VP</v>
          </cell>
          <cell r="W34" t="str">
            <v>VP</v>
          </cell>
          <cell r="X34" t="str">
            <v>VP</v>
          </cell>
          <cell r="Y34" t="str">
            <v>VP</v>
          </cell>
          <cell r="Z34" t="str">
            <v>VP</v>
          </cell>
          <cell r="AA34" t="str">
            <v>VP</v>
          </cell>
          <cell r="AB34" t="str">
            <v>VP</v>
          </cell>
          <cell r="AC34" t="str">
            <v>VP</v>
          </cell>
        </row>
        <row r="35">
          <cell r="B35" t="str">
            <v>Lª §¨ng Thµ</v>
          </cell>
          <cell r="C35" t="str">
            <v>SQ</v>
          </cell>
          <cell r="D35" t="str">
            <v>2//NL1</v>
          </cell>
          <cell r="E35" t="str">
            <v>Trî lý</v>
          </cell>
          <cell r="F35">
            <v>5.6</v>
          </cell>
          <cell r="G35" t="str">
            <v>10-77</v>
          </cell>
          <cell r="H35" t="str">
            <v>7,0</v>
          </cell>
          <cell r="I35">
            <v>1624000</v>
          </cell>
          <cell r="J35">
            <v>438480</v>
          </cell>
          <cell r="K35">
            <v>0</v>
          </cell>
          <cell r="L35">
            <v>2062480</v>
          </cell>
          <cell r="M35">
            <v>412496</v>
          </cell>
          <cell r="N35">
            <v>103124</v>
          </cell>
          <cell r="O35" t="str">
            <v>X</v>
          </cell>
          <cell r="R35" t="str">
            <v>CT N1</v>
          </cell>
          <cell r="S35" t="str">
            <v>CT N1</v>
          </cell>
          <cell r="T35" t="str">
            <v>CT N1</v>
          </cell>
          <cell r="U35" t="str">
            <v>CT N1</v>
          </cell>
          <cell r="V35" t="str">
            <v>CT N1</v>
          </cell>
          <cell r="W35" t="str">
            <v>CT DQ</v>
          </cell>
          <cell r="X35" t="str">
            <v>CT DQ</v>
          </cell>
          <cell r="Y35" t="str">
            <v>CT DQ</v>
          </cell>
          <cell r="Z35" t="str">
            <v>CT DQ</v>
          </cell>
          <cell r="AA35" t="str">
            <v>CT DQ</v>
          </cell>
          <cell r="AB35" t="str">
            <v>CT DQ</v>
          </cell>
          <cell r="AC35" t="str">
            <v>CT DQ</v>
          </cell>
        </row>
        <row r="36">
          <cell r="B36" t="str">
            <v>Vâ Hång S¬n</v>
          </cell>
          <cell r="C36" t="str">
            <v>SQ</v>
          </cell>
          <cell r="D36" t="str">
            <v>1//NL1</v>
          </cell>
          <cell r="E36" t="str">
            <v>Phã B§H AV­¬ng</v>
          </cell>
          <cell r="F36">
            <v>5.05</v>
          </cell>
          <cell r="G36" t="str">
            <v>04-81</v>
          </cell>
          <cell r="H36" t="str">
            <v>6,4</v>
          </cell>
          <cell r="I36">
            <v>1464500</v>
          </cell>
          <cell r="J36">
            <v>336835</v>
          </cell>
          <cell r="K36">
            <v>0</v>
          </cell>
          <cell r="L36">
            <v>1801335</v>
          </cell>
          <cell r="M36">
            <v>360267</v>
          </cell>
          <cell r="N36">
            <v>90066.75</v>
          </cell>
          <cell r="O36" t="str">
            <v>X</v>
          </cell>
          <cell r="R36" t="str">
            <v>B§H AV</v>
          </cell>
          <cell r="S36" t="str">
            <v>B§H AV</v>
          </cell>
          <cell r="T36" t="str">
            <v>B§H AV</v>
          </cell>
          <cell r="U36" t="str">
            <v>B§H AV</v>
          </cell>
          <cell r="V36" t="str">
            <v>B§H AV</v>
          </cell>
          <cell r="W36" t="str">
            <v>B§H AV</v>
          </cell>
          <cell r="X36" t="str">
            <v>B§H AV</v>
          </cell>
          <cell r="Y36" t="str">
            <v>B§H AV</v>
          </cell>
          <cell r="Z36" t="str">
            <v>B§H AV</v>
          </cell>
          <cell r="AA36" t="str">
            <v>B§H AV</v>
          </cell>
          <cell r="AB36" t="str">
            <v>B§H AV</v>
          </cell>
          <cell r="AC36" t="str">
            <v>B§H AV</v>
          </cell>
        </row>
        <row r="37">
          <cell r="B37" t="str">
            <v>NguyÔn v¨n ChÊt</v>
          </cell>
          <cell r="C37" t="str">
            <v>SQ</v>
          </cell>
          <cell r="D37" t="str">
            <v>1//NL2</v>
          </cell>
          <cell r="E37" t="str">
            <v>Phã B§H AV­¬ng</v>
          </cell>
          <cell r="F37">
            <v>5.3</v>
          </cell>
          <cell r="G37" t="str">
            <v>11-73</v>
          </cell>
          <cell r="H37" t="str">
            <v>6,8</v>
          </cell>
          <cell r="I37">
            <v>1537000</v>
          </cell>
          <cell r="J37">
            <v>476469.99999999994</v>
          </cell>
          <cell r="K37">
            <v>0</v>
          </cell>
          <cell r="L37">
            <v>2013470</v>
          </cell>
          <cell r="M37">
            <v>402694</v>
          </cell>
          <cell r="N37">
            <v>100673.5</v>
          </cell>
          <cell r="O37" t="str">
            <v>X</v>
          </cell>
          <cell r="R37" t="str">
            <v>B§H AV</v>
          </cell>
          <cell r="S37" t="str">
            <v>B§H AV</v>
          </cell>
          <cell r="T37" t="str">
            <v>B§H AV</v>
          </cell>
          <cell r="U37" t="str">
            <v>B§H AV</v>
          </cell>
          <cell r="V37" t="str">
            <v>B§H AV</v>
          </cell>
          <cell r="W37" t="str">
            <v>B§H AV</v>
          </cell>
          <cell r="X37" t="str">
            <v>B§H AV</v>
          </cell>
          <cell r="Y37" t="str">
            <v>B§H AV</v>
          </cell>
          <cell r="Z37" t="str">
            <v>B§H AV</v>
          </cell>
          <cell r="AA37" t="str">
            <v>B§H AV</v>
          </cell>
          <cell r="AB37" t="str">
            <v>B§H AV</v>
          </cell>
          <cell r="AC37" t="str">
            <v>B§H AV</v>
          </cell>
        </row>
        <row r="38">
          <cell r="B38" t="str">
            <v>L­u T«n Hµ</v>
          </cell>
          <cell r="C38" t="str">
            <v>SQ</v>
          </cell>
          <cell r="D38" t="str">
            <v>1//NL2</v>
          </cell>
          <cell r="E38" t="str">
            <v>Phã phßng KT</v>
          </cell>
          <cell r="F38">
            <v>5.3</v>
          </cell>
          <cell r="G38" t="str">
            <v>07-74</v>
          </cell>
          <cell r="H38" t="str">
            <v>6,8</v>
          </cell>
          <cell r="I38">
            <v>1537000</v>
          </cell>
          <cell r="J38">
            <v>461100</v>
          </cell>
          <cell r="K38">
            <v>101500</v>
          </cell>
          <cell r="L38">
            <v>2099600</v>
          </cell>
          <cell r="M38">
            <v>419920</v>
          </cell>
          <cell r="N38">
            <v>104980</v>
          </cell>
          <cell r="O38" t="str">
            <v>X</v>
          </cell>
          <cell r="R38" t="str">
            <v>B§H AV</v>
          </cell>
          <cell r="S38" t="str">
            <v>B§H AV</v>
          </cell>
          <cell r="T38" t="str">
            <v>B§H AV</v>
          </cell>
          <cell r="U38" t="str">
            <v>VP</v>
          </cell>
          <cell r="V38" t="str">
            <v>VP</v>
          </cell>
          <cell r="W38" t="str">
            <v>VP</v>
          </cell>
          <cell r="X38" t="str">
            <v>VP</v>
          </cell>
          <cell r="Y38" t="str">
            <v>VP</v>
          </cell>
          <cell r="Z38" t="str">
            <v>VP</v>
          </cell>
          <cell r="AA38" t="str">
            <v>VP</v>
          </cell>
          <cell r="AB38" t="str">
            <v>VP</v>
          </cell>
          <cell r="AC38" t="str">
            <v>VP</v>
          </cell>
        </row>
        <row r="39">
          <cell r="B39" t="str">
            <v>NguyÔn Quèc Dòng</v>
          </cell>
          <cell r="C39" t="str">
            <v>SQ</v>
          </cell>
          <cell r="D39" t="str">
            <v>1//NL1</v>
          </cell>
          <cell r="E39" t="str">
            <v>Phã B§H AV­¬ng</v>
          </cell>
          <cell r="F39">
            <v>5.05</v>
          </cell>
          <cell r="G39" t="str">
            <v>10-84</v>
          </cell>
          <cell r="H39" t="str">
            <v>6,4</v>
          </cell>
          <cell r="I39">
            <v>1464500</v>
          </cell>
          <cell r="J39">
            <v>292900</v>
          </cell>
          <cell r="K39">
            <v>0</v>
          </cell>
          <cell r="L39">
            <v>1757400</v>
          </cell>
          <cell r="M39">
            <v>351480</v>
          </cell>
          <cell r="N39">
            <v>87870</v>
          </cell>
          <cell r="O39" t="str">
            <v>X</v>
          </cell>
          <cell r="U39" t="str">
            <v>CT N1</v>
          </cell>
          <cell r="V39" t="str">
            <v>CT N1</v>
          </cell>
          <cell r="X39" t="str">
            <v>CT phÇn hë</v>
          </cell>
        </row>
        <row r="40">
          <cell r="B40" t="str">
            <v>NguyÔn B¸ To¶n</v>
          </cell>
          <cell r="C40" t="str">
            <v>SQ</v>
          </cell>
          <cell r="D40" t="str">
            <v>4/</v>
          </cell>
          <cell r="E40" t="str">
            <v>CH phã</v>
          </cell>
          <cell r="F40">
            <v>3.8</v>
          </cell>
          <cell r="G40" t="str">
            <v>08-92</v>
          </cell>
          <cell r="H40" t="str">
            <v>5,0</v>
          </cell>
          <cell r="I40">
            <v>1102000</v>
          </cell>
          <cell r="J40">
            <v>132239.99999999997</v>
          </cell>
          <cell r="K40">
            <v>0</v>
          </cell>
          <cell r="L40">
            <v>1234240</v>
          </cell>
          <cell r="M40">
            <v>246848</v>
          </cell>
          <cell r="N40">
            <v>61712</v>
          </cell>
          <cell r="O40" t="str">
            <v>X</v>
          </cell>
          <cell r="U40" t="str">
            <v>CT N1</v>
          </cell>
          <cell r="V40" t="str">
            <v>CT N1</v>
          </cell>
          <cell r="X40" t="str">
            <v>CT N1</v>
          </cell>
        </row>
        <row r="41">
          <cell r="B41" t="str">
            <v>Ph¹m Trung Hoµn</v>
          </cell>
          <cell r="D41" t="str">
            <v>4/</v>
          </cell>
          <cell r="E41" t="str">
            <v>CH phã</v>
          </cell>
          <cell r="F41">
            <v>4.1500000000000004</v>
          </cell>
          <cell r="G41" t="str">
            <v>08-91</v>
          </cell>
          <cell r="H41" t="str">
            <v>5,4</v>
          </cell>
          <cell r="I41">
            <v>1203500</v>
          </cell>
          <cell r="J41">
            <v>156455</v>
          </cell>
          <cell r="K41">
            <v>0</v>
          </cell>
          <cell r="L41">
            <v>1359955</v>
          </cell>
          <cell r="M41">
            <v>271991</v>
          </cell>
          <cell r="N41">
            <v>67997.75</v>
          </cell>
          <cell r="O41" t="str">
            <v>X</v>
          </cell>
        </row>
        <row r="42">
          <cell r="B42" t="str">
            <v>Hoµng Long</v>
          </cell>
          <cell r="D42" t="str">
            <v>4/</v>
          </cell>
          <cell r="E42" t="str">
            <v>CH phã</v>
          </cell>
          <cell r="F42">
            <v>3.8</v>
          </cell>
          <cell r="G42" t="str">
            <v>08-92</v>
          </cell>
          <cell r="H42" t="str">
            <v>5,0</v>
          </cell>
          <cell r="I42">
            <v>1102000</v>
          </cell>
          <cell r="J42">
            <v>132239.99999999997</v>
          </cell>
          <cell r="K42">
            <v>0</v>
          </cell>
          <cell r="L42">
            <v>1234240</v>
          </cell>
          <cell r="M42">
            <v>246848</v>
          </cell>
          <cell r="N42">
            <v>61712</v>
          </cell>
          <cell r="O42" t="str">
            <v>X</v>
          </cell>
        </row>
        <row r="43">
          <cell r="B43" t="str">
            <v>NguyÔn §øc ThÞnh</v>
          </cell>
          <cell r="C43" t="str">
            <v>SQ</v>
          </cell>
          <cell r="D43" t="str">
            <v>1//NL1</v>
          </cell>
          <cell r="E43" t="str">
            <v xml:space="preserve">ChØ huy CT </v>
          </cell>
          <cell r="F43">
            <v>5.05</v>
          </cell>
          <cell r="G43" t="str">
            <v>10-83</v>
          </cell>
          <cell r="H43" t="str">
            <v>6,4</v>
          </cell>
          <cell r="I43">
            <v>1464500</v>
          </cell>
          <cell r="J43">
            <v>307545</v>
          </cell>
          <cell r="K43">
            <v>0</v>
          </cell>
          <cell r="L43">
            <v>1772045</v>
          </cell>
          <cell r="M43">
            <v>354409</v>
          </cell>
          <cell r="N43">
            <v>88602.25</v>
          </cell>
          <cell r="O43" t="str">
            <v>X</v>
          </cell>
          <cell r="X43" t="str">
            <v>VP</v>
          </cell>
        </row>
        <row r="44">
          <cell r="B44" t="str">
            <v>NguyÔn V¨n NghÜa</v>
          </cell>
          <cell r="C44" t="str">
            <v>SQ</v>
          </cell>
          <cell r="D44" t="str">
            <v>1//</v>
          </cell>
          <cell r="E44" t="str">
            <v>Trî lý</v>
          </cell>
          <cell r="F44">
            <v>4.8</v>
          </cell>
          <cell r="G44" t="str">
            <v>03-87</v>
          </cell>
          <cell r="H44" t="str">
            <v>6,0</v>
          </cell>
          <cell r="I44">
            <v>1392000</v>
          </cell>
          <cell r="J44">
            <v>236640</v>
          </cell>
          <cell r="K44">
            <v>0</v>
          </cell>
          <cell r="L44">
            <v>1628640</v>
          </cell>
          <cell r="M44">
            <v>325728</v>
          </cell>
          <cell r="N44">
            <v>81432</v>
          </cell>
          <cell r="O44" t="str">
            <v>X</v>
          </cell>
          <cell r="X44" t="str">
            <v>VP</v>
          </cell>
        </row>
        <row r="45">
          <cell r="B45" t="str">
            <v>Hå V¨n Hµ</v>
          </cell>
          <cell r="C45" t="str">
            <v>SQ</v>
          </cell>
          <cell r="D45" t="str">
            <v>3/</v>
          </cell>
          <cell r="E45" t="str">
            <v>Trî lý</v>
          </cell>
          <cell r="F45">
            <v>3.8</v>
          </cell>
          <cell r="G45" t="str">
            <v>09-94</v>
          </cell>
          <cell r="H45" t="str">
            <v>5,0</v>
          </cell>
          <cell r="I45">
            <v>1102000</v>
          </cell>
          <cell r="J45">
            <v>110200</v>
          </cell>
          <cell r="K45">
            <v>0</v>
          </cell>
          <cell r="L45">
            <v>1212200</v>
          </cell>
          <cell r="M45">
            <v>242440</v>
          </cell>
          <cell r="N45">
            <v>60610</v>
          </cell>
          <cell r="O45" t="str">
            <v>X</v>
          </cell>
          <cell r="X45" t="str">
            <v>VP</v>
          </cell>
        </row>
        <row r="46">
          <cell r="B46" t="str">
            <v>Hµ V¨n Choang</v>
          </cell>
          <cell r="C46" t="str">
            <v>SQ</v>
          </cell>
          <cell r="D46" t="str">
            <v>3//NL2</v>
          </cell>
          <cell r="E46" t="str">
            <v>Phã B§H HCM</v>
          </cell>
          <cell r="F46">
            <v>6.5</v>
          </cell>
          <cell r="G46" t="str">
            <v>05-70</v>
          </cell>
          <cell r="H46" t="str">
            <v>8,1</v>
          </cell>
          <cell r="I46">
            <v>1885000</v>
          </cell>
          <cell r="J46">
            <v>640900</v>
          </cell>
          <cell r="K46">
            <v>0</v>
          </cell>
          <cell r="L46">
            <v>2525900</v>
          </cell>
          <cell r="M46">
            <v>505180</v>
          </cell>
          <cell r="N46">
            <v>126295</v>
          </cell>
          <cell r="O46" t="str">
            <v>X</v>
          </cell>
          <cell r="X46" t="str">
            <v>VP</v>
          </cell>
        </row>
        <row r="47">
          <cell r="B47" t="str">
            <v>Tr­¬ng ThiÕu D­</v>
          </cell>
          <cell r="C47" t="str">
            <v>SQ</v>
          </cell>
          <cell r="D47" t="str">
            <v>2//NL1</v>
          </cell>
          <cell r="E47" t="str">
            <v>Phã B§H HCM</v>
          </cell>
          <cell r="F47">
            <v>5.6</v>
          </cell>
          <cell r="G47" t="str">
            <v>06-72</v>
          </cell>
          <cell r="H47">
            <v>7</v>
          </cell>
          <cell r="I47">
            <v>1624000</v>
          </cell>
          <cell r="J47">
            <v>519680</v>
          </cell>
          <cell r="K47">
            <v>0</v>
          </cell>
          <cell r="L47">
            <v>2143680</v>
          </cell>
          <cell r="M47">
            <v>428736</v>
          </cell>
          <cell r="N47">
            <v>107184</v>
          </cell>
          <cell r="O47" t="str">
            <v>X</v>
          </cell>
          <cell r="X47" t="str">
            <v>VP</v>
          </cell>
        </row>
        <row r="48">
          <cell r="B48" t="str">
            <v>TrÇn V¨n Linh</v>
          </cell>
          <cell r="C48" t="str">
            <v>SQ</v>
          </cell>
          <cell r="D48" t="str">
            <v>4/NL2</v>
          </cell>
          <cell r="E48" t="str">
            <v>§éi tr­ëng</v>
          </cell>
          <cell r="F48">
            <v>4.8</v>
          </cell>
          <cell r="G48" t="str">
            <v>08-82</v>
          </cell>
          <cell r="H48">
            <v>6.2</v>
          </cell>
          <cell r="I48">
            <v>1392000</v>
          </cell>
          <cell r="J48">
            <v>306240</v>
          </cell>
          <cell r="K48">
            <v>0</v>
          </cell>
          <cell r="L48">
            <v>1698240</v>
          </cell>
          <cell r="M48">
            <v>339648</v>
          </cell>
          <cell r="N48">
            <v>84912</v>
          </cell>
          <cell r="O48" t="str">
            <v>X</v>
          </cell>
          <cell r="X48" t="str">
            <v>VP</v>
          </cell>
        </row>
        <row r="49">
          <cell r="B49" t="str">
            <v>Lª V¨n Th¸i</v>
          </cell>
          <cell r="C49" t="str">
            <v>H§L§</v>
          </cell>
          <cell r="D49" t="str">
            <v>2/</v>
          </cell>
          <cell r="E49" t="str">
            <v>§éi phã</v>
          </cell>
          <cell r="F49">
            <v>3.2</v>
          </cell>
          <cell r="G49" t="str">
            <v>01-04</v>
          </cell>
          <cell r="H49">
            <v>4.2</v>
          </cell>
          <cell r="I49">
            <v>928000</v>
          </cell>
          <cell r="J49">
            <v>0</v>
          </cell>
          <cell r="K49">
            <v>0</v>
          </cell>
          <cell r="L49">
            <v>928000</v>
          </cell>
          <cell r="M49">
            <v>185600</v>
          </cell>
          <cell r="N49">
            <v>46400</v>
          </cell>
          <cell r="P49" t="str">
            <v>X</v>
          </cell>
        </row>
        <row r="50">
          <cell r="B50" t="str">
            <v>Phïng §×nh Ba</v>
          </cell>
          <cell r="D50" t="str">
            <v>2//NL1</v>
          </cell>
          <cell r="E50" t="str">
            <v>§éi tr­ëng</v>
          </cell>
          <cell r="F50" t="str">
            <v>5,60</v>
          </cell>
          <cell r="G50" t="str">
            <v>12-74</v>
          </cell>
          <cell r="H50">
            <v>7</v>
          </cell>
          <cell r="I50">
            <v>1624000</v>
          </cell>
          <cell r="J50">
            <v>487200</v>
          </cell>
          <cell r="K50">
            <v>0</v>
          </cell>
          <cell r="L50">
            <v>2111200</v>
          </cell>
          <cell r="M50">
            <v>422240</v>
          </cell>
          <cell r="N50">
            <v>105560</v>
          </cell>
          <cell r="O50" t="str">
            <v>X</v>
          </cell>
        </row>
        <row r="51">
          <cell r="B51" t="str">
            <v>TrÇn V¨n §ång</v>
          </cell>
          <cell r="C51" t="str">
            <v>SQ</v>
          </cell>
          <cell r="D51" t="str">
            <v>2//</v>
          </cell>
          <cell r="E51" t="str">
            <v>Tr­ëng §D MNam</v>
          </cell>
          <cell r="F51">
            <v>5.3</v>
          </cell>
          <cell r="G51" t="str">
            <v>02-75</v>
          </cell>
          <cell r="H51">
            <v>6.6</v>
          </cell>
          <cell r="I51">
            <v>1537000</v>
          </cell>
          <cell r="J51">
            <v>445730</v>
          </cell>
          <cell r="K51">
            <v>0</v>
          </cell>
          <cell r="L51">
            <v>1982730</v>
          </cell>
          <cell r="M51">
            <v>396546</v>
          </cell>
          <cell r="N51">
            <v>99136.5</v>
          </cell>
          <cell r="O51" t="str">
            <v>X</v>
          </cell>
          <cell r="X51" t="str">
            <v>P.Nam</v>
          </cell>
        </row>
        <row r="52">
          <cell r="B52" t="str">
            <v>Phan Thanh Tïng</v>
          </cell>
          <cell r="C52" t="str">
            <v>SQ</v>
          </cell>
          <cell r="D52" t="str">
            <v>2//NL2</v>
          </cell>
          <cell r="E52" t="str">
            <v>G§ XN CTGT PB¾c</v>
          </cell>
          <cell r="F52">
            <v>5.9</v>
          </cell>
          <cell r="G52" t="str">
            <v>12-67</v>
          </cell>
          <cell r="H52">
            <v>7.4</v>
          </cell>
          <cell r="I52">
            <v>1711000</v>
          </cell>
          <cell r="J52">
            <v>633070</v>
          </cell>
          <cell r="K52">
            <v>116000</v>
          </cell>
          <cell r="L52">
            <v>2460070</v>
          </cell>
          <cell r="M52">
            <v>492014</v>
          </cell>
          <cell r="N52">
            <v>123003.5</v>
          </cell>
          <cell r="O52" t="str">
            <v>X</v>
          </cell>
          <cell r="X52" t="str">
            <v>25/3</v>
          </cell>
        </row>
        <row r="53">
          <cell r="B53" t="str">
            <v>TrÇn Xu©n B¶o</v>
          </cell>
          <cell r="C53" t="str">
            <v>SQ</v>
          </cell>
          <cell r="D53" t="str">
            <v>1//NL1</v>
          </cell>
          <cell r="E53" t="str">
            <v>PG§ XN CTGT PB¾c</v>
          </cell>
          <cell r="F53">
            <v>5.05</v>
          </cell>
          <cell r="G53" t="str">
            <v>11-77</v>
          </cell>
          <cell r="H53">
            <v>6.4</v>
          </cell>
          <cell r="I53">
            <v>1464500</v>
          </cell>
          <cell r="J53">
            <v>395415</v>
          </cell>
          <cell r="K53">
            <v>101500</v>
          </cell>
          <cell r="L53">
            <v>1961415</v>
          </cell>
          <cell r="M53">
            <v>392283</v>
          </cell>
          <cell r="N53">
            <v>98070.75</v>
          </cell>
          <cell r="O53" t="str">
            <v>X</v>
          </cell>
          <cell r="X53" t="str">
            <v>P.B¾c</v>
          </cell>
        </row>
        <row r="54">
          <cell r="B54" t="str">
            <v>Ng« Trung Kiªn</v>
          </cell>
          <cell r="C54" t="str">
            <v>SQ</v>
          </cell>
          <cell r="D54" t="str">
            <v>1//</v>
          </cell>
          <cell r="E54" t="str">
            <v>Trî lý</v>
          </cell>
          <cell r="F54">
            <v>4.8</v>
          </cell>
          <cell r="G54" t="str">
            <v>12-74</v>
          </cell>
          <cell r="H54">
            <v>6</v>
          </cell>
          <cell r="I54">
            <v>1392000</v>
          </cell>
          <cell r="J54">
            <v>417600</v>
          </cell>
          <cell r="K54">
            <v>0</v>
          </cell>
          <cell r="L54">
            <v>1809600</v>
          </cell>
          <cell r="M54">
            <v>361920</v>
          </cell>
          <cell r="N54">
            <v>90480</v>
          </cell>
          <cell r="O54" t="str">
            <v>X</v>
          </cell>
          <cell r="X54" t="str">
            <v>25/3</v>
          </cell>
        </row>
        <row r="55">
          <cell r="B55" t="str">
            <v>NguyÔn TÊt B¸</v>
          </cell>
          <cell r="C55" t="str">
            <v>SQ</v>
          </cell>
          <cell r="D55" t="str">
            <v>2//NL2</v>
          </cell>
          <cell r="E55" t="str">
            <v>Trî lý</v>
          </cell>
          <cell r="F55">
            <v>5.9</v>
          </cell>
          <cell r="G55" t="str">
            <v>05-72</v>
          </cell>
          <cell r="H55">
            <v>7.4</v>
          </cell>
          <cell r="I55">
            <v>1711000</v>
          </cell>
          <cell r="J55">
            <v>547520</v>
          </cell>
          <cell r="K55">
            <v>0</v>
          </cell>
          <cell r="L55">
            <v>2258520</v>
          </cell>
          <cell r="M55">
            <v>451704</v>
          </cell>
          <cell r="N55">
            <v>112926</v>
          </cell>
          <cell r="O55" t="str">
            <v>X</v>
          </cell>
          <cell r="X55" t="str">
            <v>25/3</v>
          </cell>
        </row>
        <row r="56">
          <cell r="B56" t="str">
            <v>§ç V¨n Cöu</v>
          </cell>
          <cell r="C56" t="str">
            <v>SQ</v>
          </cell>
          <cell r="D56" t="str">
            <v>4/</v>
          </cell>
          <cell r="E56" t="str">
            <v>Trî lý</v>
          </cell>
          <cell r="F56">
            <v>3.8</v>
          </cell>
          <cell r="G56" t="str">
            <v>02-92</v>
          </cell>
          <cell r="H56">
            <v>5</v>
          </cell>
          <cell r="I56">
            <v>1102000</v>
          </cell>
          <cell r="J56">
            <v>132239.99999999997</v>
          </cell>
          <cell r="K56">
            <v>0</v>
          </cell>
          <cell r="L56">
            <v>1234240</v>
          </cell>
          <cell r="M56">
            <v>246848</v>
          </cell>
          <cell r="N56">
            <v>61712</v>
          </cell>
          <cell r="O56" t="str">
            <v>X</v>
          </cell>
          <cell r="X56" t="str">
            <v>25/3</v>
          </cell>
        </row>
        <row r="57">
          <cell r="B57" t="str">
            <v>NguyÔn M¹nh C­êng</v>
          </cell>
          <cell r="C57" t="str">
            <v>H§L§</v>
          </cell>
          <cell r="D57" t="str">
            <v>2/</v>
          </cell>
          <cell r="E57" t="str">
            <v>Trî lý</v>
          </cell>
          <cell r="F57">
            <v>3.2</v>
          </cell>
          <cell r="G57" t="str">
            <v>08-95</v>
          </cell>
          <cell r="H57">
            <v>4.2</v>
          </cell>
          <cell r="I57">
            <v>928000</v>
          </cell>
          <cell r="J57">
            <v>0</v>
          </cell>
          <cell r="K57">
            <v>0</v>
          </cell>
          <cell r="L57">
            <v>928000</v>
          </cell>
          <cell r="M57">
            <v>185600</v>
          </cell>
          <cell r="N57">
            <v>46400</v>
          </cell>
          <cell r="O57" t="str">
            <v>X</v>
          </cell>
          <cell r="X57">
            <v>47</v>
          </cell>
        </row>
        <row r="58">
          <cell r="B58" t="str">
            <v>NguyÔn V¨n NguyÖt</v>
          </cell>
          <cell r="C58" t="str">
            <v>SQ</v>
          </cell>
          <cell r="D58" t="str">
            <v>2//NL2</v>
          </cell>
          <cell r="E58" t="str">
            <v>PG§ XN NgÇm</v>
          </cell>
          <cell r="F58">
            <v>5.9</v>
          </cell>
          <cell r="G58" t="str">
            <v>06-79</v>
          </cell>
          <cell r="H58">
            <v>7.4</v>
          </cell>
          <cell r="I58">
            <v>1711000</v>
          </cell>
          <cell r="J58">
            <v>427750</v>
          </cell>
          <cell r="K58">
            <v>101500</v>
          </cell>
          <cell r="L58">
            <v>2240250</v>
          </cell>
          <cell r="M58">
            <v>448050</v>
          </cell>
          <cell r="N58">
            <v>112012.5</v>
          </cell>
          <cell r="O58" t="str">
            <v>X</v>
          </cell>
          <cell r="X58" t="str">
            <v>NgÇm</v>
          </cell>
        </row>
        <row r="59">
          <cell r="B59" t="str">
            <v>Mai Xu©n Thuû</v>
          </cell>
          <cell r="C59" t="str">
            <v>SQ</v>
          </cell>
          <cell r="D59" t="str">
            <v>1//</v>
          </cell>
          <cell r="E59" t="str">
            <v>PG§ XN NgÇm</v>
          </cell>
          <cell r="F59">
            <v>4.8</v>
          </cell>
          <cell r="G59" t="str">
            <v>10-83</v>
          </cell>
          <cell r="H59">
            <v>6</v>
          </cell>
          <cell r="I59">
            <v>1392000</v>
          </cell>
          <cell r="J59">
            <v>292320</v>
          </cell>
          <cell r="K59">
            <v>101500</v>
          </cell>
          <cell r="L59">
            <v>1785820</v>
          </cell>
          <cell r="M59">
            <v>357164</v>
          </cell>
          <cell r="N59">
            <v>89291</v>
          </cell>
          <cell r="O59" t="str">
            <v>X</v>
          </cell>
          <cell r="X59" t="str">
            <v>NgÇm</v>
          </cell>
        </row>
        <row r="60">
          <cell r="B60" t="str">
            <v>NguyÔn B¸ Thä</v>
          </cell>
          <cell r="D60" t="str">
            <v>1/</v>
          </cell>
          <cell r="E60" t="str">
            <v xml:space="preserve">Trî lý </v>
          </cell>
          <cell r="F60">
            <v>3.2</v>
          </cell>
          <cell r="G60" t="str">
            <v>09-98</v>
          </cell>
          <cell r="H60">
            <v>4.2</v>
          </cell>
          <cell r="I60">
            <v>928000</v>
          </cell>
          <cell r="J60">
            <v>55680.000000000007</v>
          </cell>
          <cell r="K60">
            <v>0</v>
          </cell>
          <cell r="L60">
            <v>983680</v>
          </cell>
          <cell r="M60">
            <v>196736</v>
          </cell>
          <cell r="N60">
            <v>49184</v>
          </cell>
          <cell r="O60" t="str">
            <v>X</v>
          </cell>
        </row>
        <row r="61">
          <cell r="B61" t="str">
            <v>Tèng Thanh Phóc</v>
          </cell>
          <cell r="C61" t="str">
            <v>SQ</v>
          </cell>
          <cell r="D61" t="str">
            <v>4/</v>
          </cell>
          <cell r="E61" t="str">
            <v>G§ XN KSTK</v>
          </cell>
          <cell r="F61">
            <v>4.1500000000000004</v>
          </cell>
          <cell r="G61" t="str">
            <v>10-95</v>
          </cell>
          <cell r="H61">
            <v>5.4</v>
          </cell>
          <cell r="I61">
            <v>1203500</v>
          </cell>
          <cell r="J61">
            <v>108315</v>
          </cell>
          <cell r="K61">
            <v>116000</v>
          </cell>
          <cell r="L61">
            <v>1427815</v>
          </cell>
          <cell r="M61">
            <v>285563</v>
          </cell>
          <cell r="N61">
            <v>71390.75</v>
          </cell>
          <cell r="O61" t="str">
            <v>X</v>
          </cell>
          <cell r="X61" t="str">
            <v>KSTK</v>
          </cell>
          <cell r="Y61">
            <v>1</v>
          </cell>
        </row>
        <row r="62">
          <cell r="B62" t="str">
            <v>Ph¹m V¨n ThÓ</v>
          </cell>
          <cell r="C62" t="str">
            <v>SQ</v>
          </cell>
          <cell r="D62" t="str">
            <v>1//NL2</v>
          </cell>
          <cell r="E62" t="str">
            <v>PG§ XN KSTK</v>
          </cell>
          <cell r="F62">
            <v>5.3</v>
          </cell>
          <cell r="G62" t="str">
            <v>03-75</v>
          </cell>
          <cell r="H62">
            <v>6.8</v>
          </cell>
          <cell r="I62">
            <v>1537000</v>
          </cell>
          <cell r="J62">
            <v>445730</v>
          </cell>
          <cell r="K62">
            <v>101500</v>
          </cell>
          <cell r="L62">
            <v>2084230</v>
          </cell>
          <cell r="M62">
            <v>416846</v>
          </cell>
          <cell r="N62">
            <v>104211.5</v>
          </cell>
          <cell r="O62" t="str">
            <v>X</v>
          </cell>
          <cell r="X62" t="str">
            <v>VP</v>
          </cell>
        </row>
        <row r="63">
          <cell r="B63" t="str">
            <v xml:space="preserve">NguyÔn V¨n Toµn </v>
          </cell>
          <cell r="C63" t="str">
            <v>H§L§</v>
          </cell>
          <cell r="D63" t="str">
            <v>2/</v>
          </cell>
          <cell r="E63" t="str">
            <v>Trî lý</v>
          </cell>
          <cell r="F63">
            <v>3.2</v>
          </cell>
          <cell r="G63" t="str">
            <v>03-00</v>
          </cell>
          <cell r="H63">
            <v>4.2</v>
          </cell>
          <cell r="I63">
            <v>928000</v>
          </cell>
          <cell r="J63">
            <v>0</v>
          </cell>
          <cell r="K63">
            <v>0</v>
          </cell>
          <cell r="L63">
            <v>928000</v>
          </cell>
          <cell r="M63">
            <v>185600</v>
          </cell>
          <cell r="N63">
            <v>46400</v>
          </cell>
          <cell r="O63" t="str">
            <v>X</v>
          </cell>
        </row>
        <row r="64">
          <cell r="B64" t="str">
            <v>NguyÔn Thanh Bµn</v>
          </cell>
          <cell r="C64" t="str">
            <v>SQ</v>
          </cell>
          <cell r="D64" t="str">
            <v>2//NL1</v>
          </cell>
          <cell r="E64" t="str">
            <v>G§ XN Næ</v>
          </cell>
          <cell r="F64">
            <v>5.6</v>
          </cell>
          <cell r="G64" t="str">
            <v>02-75</v>
          </cell>
          <cell r="H64">
            <v>7</v>
          </cell>
          <cell r="I64">
            <v>1624000</v>
          </cell>
          <cell r="J64">
            <v>470959.99999999994</v>
          </cell>
          <cell r="K64">
            <v>116000</v>
          </cell>
          <cell r="L64">
            <v>2210960</v>
          </cell>
          <cell r="M64">
            <v>442192</v>
          </cell>
          <cell r="N64">
            <v>110548</v>
          </cell>
          <cell r="O64" t="str">
            <v>X</v>
          </cell>
          <cell r="X64" t="str">
            <v>Næ</v>
          </cell>
        </row>
        <row r="65">
          <cell r="B65" t="str">
            <v>Phan Xu©n Thiªm</v>
          </cell>
          <cell r="C65" t="str">
            <v>SQ</v>
          </cell>
          <cell r="D65" t="str">
            <v>1//NL1</v>
          </cell>
          <cell r="E65" t="str">
            <v>PG§ XN Næ</v>
          </cell>
          <cell r="F65">
            <v>5.05</v>
          </cell>
          <cell r="G65" t="str">
            <v>03-84</v>
          </cell>
          <cell r="H65">
            <v>6.4</v>
          </cell>
          <cell r="I65">
            <v>1464500</v>
          </cell>
          <cell r="J65">
            <v>292900</v>
          </cell>
          <cell r="K65">
            <v>101500</v>
          </cell>
          <cell r="L65">
            <v>1858900</v>
          </cell>
          <cell r="M65">
            <v>371780</v>
          </cell>
          <cell r="N65">
            <v>92945</v>
          </cell>
          <cell r="O65" t="str">
            <v>X</v>
          </cell>
          <cell r="X65" t="str">
            <v>Næ</v>
          </cell>
        </row>
        <row r="66">
          <cell r="B66" t="str">
            <v>NguyÔn V¨n B×nh</v>
          </cell>
          <cell r="D66" t="str">
            <v>1//NL2</v>
          </cell>
          <cell r="E66" t="str">
            <v>PG§ XN Næ</v>
          </cell>
          <cell r="F66">
            <v>5.3</v>
          </cell>
          <cell r="G66" t="str">
            <v>10-76</v>
          </cell>
          <cell r="H66">
            <v>6.8</v>
          </cell>
          <cell r="I66">
            <v>1537000</v>
          </cell>
          <cell r="J66">
            <v>430360</v>
          </cell>
          <cell r="K66">
            <v>101500</v>
          </cell>
          <cell r="L66">
            <v>2068860</v>
          </cell>
          <cell r="M66">
            <v>413772</v>
          </cell>
          <cell r="N66">
            <v>103443</v>
          </cell>
          <cell r="O66" t="str">
            <v>X</v>
          </cell>
        </row>
        <row r="67">
          <cell r="B67" t="str">
            <v>NguyÔn H¶i Hång</v>
          </cell>
          <cell r="D67" t="str">
            <v>1//</v>
          </cell>
          <cell r="E67" t="str">
            <v>Trî lý</v>
          </cell>
          <cell r="F67">
            <v>4.8</v>
          </cell>
          <cell r="G67" t="str">
            <v>10-84</v>
          </cell>
          <cell r="H67">
            <v>6</v>
          </cell>
          <cell r="I67">
            <v>1392000</v>
          </cell>
          <cell r="J67">
            <v>278400</v>
          </cell>
          <cell r="K67">
            <v>0</v>
          </cell>
          <cell r="L67">
            <v>1670400</v>
          </cell>
          <cell r="M67">
            <v>334080</v>
          </cell>
          <cell r="N67">
            <v>83520</v>
          </cell>
          <cell r="O67" t="str">
            <v>X</v>
          </cell>
          <cell r="X67" t="str">
            <v>Næ</v>
          </cell>
        </row>
        <row r="68">
          <cell r="B68" t="str">
            <v>Bïi H÷u TrÇn</v>
          </cell>
          <cell r="C68" t="str">
            <v>SQ</v>
          </cell>
          <cell r="D68" t="str">
            <v>1//</v>
          </cell>
          <cell r="E68" t="str">
            <v>Trî lý</v>
          </cell>
          <cell r="F68">
            <v>4.8</v>
          </cell>
          <cell r="G68" t="str">
            <v>02-85</v>
          </cell>
          <cell r="H68">
            <v>6</v>
          </cell>
          <cell r="I68">
            <v>1392000</v>
          </cell>
          <cell r="J68">
            <v>264480</v>
          </cell>
          <cell r="K68">
            <v>0</v>
          </cell>
          <cell r="L68">
            <v>1656480</v>
          </cell>
          <cell r="M68">
            <v>331296</v>
          </cell>
          <cell r="N68">
            <v>82824</v>
          </cell>
          <cell r="O68" t="str">
            <v>X</v>
          </cell>
          <cell r="X68" t="str">
            <v>Næ</v>
          </cell>
        </row>
        <row r="69">
          <cell r="B69" t="str">
            <v>Lª V¨n TuÊn</v>
          </cell>
          <cell r="D69" t="str">
            <v>4/</v>
          </cell>
          <cell r="E69" t="str">
            <v>Trî lý</v>
          </cell>
          <cell r="F69">
            <v>4.1500000000000004</v>
          </cell>
          <cell r="G69" t="str">
            <v>03-92</v>
          </cell>
          <cell r="H69">
            <v>5.4</v>
          </cell>
          <cell r="I69">
            <v>1203500</v>
          </cell>
          <cell r="J69">
            <v>144420.00000000003</v>
          </cell>
          <cell r="L69">
            <v>1347920</v>
          </cell>
          <cell r="M69">
            <v>269584</v>
          </cell>
          <cell r="N69">
            <v>67396</v>
          </cell>
          <cell r="O69" t="str">
            <v>X</v>
          </cell>
        </row>
        <row r="70">
          <cell r="B70" t="str">
            <v>T¨ng V¨n Chi</v>
          </cell>
          <cell r="C70" t="str">
            <v>SQ</v>
          </cell>
          <cell r="D70" t="str">
            <v>4/NL1</v>
          </cell>
          <cell r="E70" t="str">
            <v>Trî lý</v>
          </cell>
          <cell r="F70">
            <v>4.1500000000000004</v>
          </cell>
          <cell r="G70" t="str">
            <v>03-91</v>
          </cell>
          <cell r="H70">
            <v>5.8</v>
          </cell>
          <cell r="I70">
            <v>1203500</v>
          </cell>
          <cell r="J70">
            <v>156455</v>
          </cell>
          <cell r="K70">
            <v>0</v>
          </cell>
          <cell r="L70">
            <v>1359955</v>
          </cell>
          <cell r="M70">
            <v>271991</v>
          </cell>
          <cell r="N70">
            <v>67997.75</v>
          </cell>
          <cell r="O70" t="str">
            <v>X</v>
          </cell>
          <cell r="X70" t="str">
            <v>VP</v>
          </cell>
        </row>
        <row r="71">
          <cell r="B71" t="str">
            <v>NguyÔn H÷u Thô</v>
          </cell>
          <cell r="C71" t="str">
            <v>SQ</v>
          </cell>
          <cell r="D71" t="str">
            <v>4/</v>
          </cell>
          <cell r="E71" t="str">
            <v>Trî lý</v>
          </cell>
          <cell r="F71">
            <v>4.1500000000000004</v>
          </cell>
          <cell r="G71" t="str">
            <v>02-85</v>
          </cell>
          <cell r="H71">
            <v>5.4</v>
          </cell>
          <cell r="I71">
            <v>1203500</v>
          </cell>
          <cell r="J71">
            <v>228665.00000000003</v>
          </cell>
          <cell r="K71">
            <v>0</v>
          </cell>
          <cell r="L71">
            <v>1432165</v>
          </cell>
          <cell r="M71">
            <v>286433</v>
          </cell>
          <cell r="N71">
            <v>71608.25</v>
          </cell>
          <cell r="O71" t="str">
            <v>X</v>
          </cell>
          <cell r="X71" t="str">
            <v>Næ</v>
          </cell>
        </row>
        <row r="72">
          <cell r="B72" t="str">
            <v>T¨ng V¨n Chóc</v>
          </cell>
          <cell r="C72" t="str">
            <v>SQ</v>
          </cell>
          <cell r="D72" t="str">
            <v>2//NL2</v>
          </cell>
          <cell r="E72" t="str">
            <v>G§ XN S§C</v>
          </cell>
          <cell r="F72">
            <v>5.9</v>
          </cell>
          <cell r="G72" t="str">
            <v>12-72</v>
          </cell>
          <cell r="H72">
            <v>7.4</v>
          </cell>
          <cell r="I72">
            <v>1711000</v>
          </cell>
          <cell r="J72">
            <v>547520</v>
          </cell>
          <cell r="K72">
            <v>116000</v>
          </cell>
          <cell r="L72">
            <v>2374520</v>
          </cell>
          <cell r="M72">
            <v>474904</v>
          </cell>
          <cell r="N72">
            <v>118726</v>
          </cell>
          <cell r="O72" t="str">
            <v>X</v>
          </cell>
          <cell r="X72" t="str">
            <v>S§C</v>
          </cell>
        </row>
        <row r="73">
          <cell r="B73" t="str">
            <v>NguyÔn Minh §øc</v>
          </cell>
          <cell r="C73" t="str">
            <v>SQ</v>
          </cell>
          <cell r="D73" t="str">
            <v>1//NL1</v>
          </cell>
          <cell r="E73" t="str">
            <v>PG§ XN S§C</v>
          </cell>
          <cell r="F73">
            <v>5.05</v>
          </cell>
          <cell r="G73" t="str">
            <v>12-81</v>
          </cell>
          <cell r="H73">
            <v>6.4</v>
          </cell>
          <cell r="I73">
            <v>1464500</v>
          </cell>
          <cell r="J73">
            <v>336835</v>
          </cell>
          <cell r="K73">
            <v>101500</v>
          </cell>
          <cell r="L73">
            <v>1902835</v>
          </cell>
          <cell r="M73">
            <v>380567</v>
          </cell>
          <cell r="N73">
            <v>95141.75</v>
          </cell>
          <cell r="O73" t="str">
            <v>X</v>
          </cell>
          <cell r="X73" t="str">
            <v>25/3</v>
          </cell>
        </row>
        <row r="74">
          <cell r="B74" t="str">
            <v>NguyÔn Thóc Hµo</v>
          </cell>
          <cell r="C74" t="str">
            <v>SQ</v>
          </cell>
          <cell r="D74" t="str">
            <v>1//</v>
          </cell>
          <cell r="E74" t="str">
            <v>Trî lý</v>
          </cell>
          <cell r="F74">
            <v>4.8</v>
          </cell>
          <cell r="G74" t="str">
            <v>04-81</v>
          </cell>
          <cell r="H74">
            <v>6</v>
          </cell>
          <cell r="I74">
            <v>1392000</v>
          </cell>
          <cell r="J74">
            <v>320159.99999999994</v>
          </cell>
          <cell r="K74">
            <v>0</v>
          </cell>
          <cell r="L74">
            <v>1712160</v>
          </cell>
          <cell r="M74">
            <v>342432</v>
          </cell>
          <cell r="N74">
            <v>85608</v>
          </cell>
          <cell r="O74" t="str">
            <v>X</v>
          </cell>
          <cell r="X74" t="str">
            <v>S§C</v>
          </cell>
        </row>
        <row r="75">
          <cell r="B75" t="str">
            <v>NguyÔn Do·n TuÊn</v>
          </cell>
          <cell r="C75" t="str">
            <v>SQ</v>
          </cell>
          <cell r="D75" t="str">
            <v>1//</v>
          </cell>
          <cell r="E75" t="str">
            <v>Trî lý</v>
          </cell>
          <cell r="F75">
            <v>4.8</v>
          </cell>
          <cell r="G75" t="str">
            <v>08-76</v>
          </cell>
          <cell r="H75">
            <v>6</v>
          </cell>
          <cell r="I75">
            <v>1392000</v>
          </cell>
          <cell r="J75">
            <v>389760</v>
          </cell>
          <cell r="K75">
            <v>0</v>
          </cell>
          <cell r="L75">
            <v>1781760</v>
          </cell>
          <cell r="M75">
            <v>356352</v>
          </cell>
          <cell r="N75">
            <v>89088</v>
          </cell>
          <cell r="O75" t="str">
            <v>X</v>
          </cell>
          <cell r="X75" t="str">
            <v>S§C</v>
          </cell>
        </row>
        <row r="76">
          <cell r="B76" t="str">
            <v>Vò V¨n HiÓn</v>
          </cell>
          <cell r="C76" t="str">
            <v>SQ</v>
          </cell>
          <cell r="D76" t="str">
            <v>4/</v>
          </cell>
          <cell r="E76" t="str">
            <v>Trî lý</v>
          </cell>
          <cell r="F76">
            <v>3.8</v>
          </cell>
          <cell r="G76" t="str">
            <v>08-92</v>
          </cell>
          <cell r="H76">
            <v>5</v>
          </cell>
          <cell r="I76">
            <v>1102000</v>
          </cell>
          <cell r="J76">
            <v>132239.99999999997</v>
          </cell>
          <cell r="K76">
            <v>0</v>
          </cell>
          <cell r="L76">
            <v>1234240</v>
          </cell>
          <cell r="M76">
            <v>246848</v>
          </cell>
          <cell r="N76">
            <v>61712</v>
          </cell>
          <cell r="O76" t="str">
            <v>X</v>
          </cell>
          <cell r="X76" t="str">
            <v>S§C</v>
          </cell>
        </row>
        <row r="77">
          <cell r="B77" t="str">
            <v>Ng« V¨n Dòng</v>
          </cell>
          <cell r="C77" t="str">
            <v>SQ</v>
          </cell>
          <cell r="D77" t="str">
            <v>2//NL1</v>
          </cell>
          <cell r="E77" t="str">
            <v>Trî lý</v>
          </cell>
          <cell r="F77">
            <v>5.6</v>
          </cell>
          <cell r="G77" t="str">
            <v>04-74</v>
          </cell>
          <cell r="H77">
            <v>7</v>
          </cell>
          <cell r="I77">
            <v>1624000</v>
          </cell>
          <cell r="J77">
            <v>487200</v>
          </cell>
          <cell r="K77">
            <v>0</v>
          </cell>
          <cell r="L77">
            <v>2111200</v>
          </cell>
          <cell r="M77">
            <v>422240</v>
          </cell>
          <cell r="N77">
            <v>105560</v>
          </cell>
          <cell r="O77" t="str">
            <v>X</v>
          </cell>
          <cell r="X77" t="str">
            <v>S§C</v>
          </cell>
        </row>
        <row r="78">
          <cell r="B78" t="str">
            <v>NguyÔn Duy Kh­¬ng</v>
          </cell>
          <cell r="C78" t="str">
            <v>SQ</v>
          </cell>
          <cell r="D78" t="str">
            <v>2//NL2</v>
          </cell>
          <cell r="E78" t="str">
            <v>G§ XN P.B¾c</v>
          </cell>
          <cell r="F78">
            <v>5.9</v>
          </cell>
          <cell r="G78" t="str">
            <v>12-73</v>
          </cell>
          <cell r="H78">
            <v>7.4</v>
          </cell>
          <cell r="I78">
            <v>1711000</v>
          </cell>
          <cell r="J78">
            <v>530410</v>
          </cell>
          <cell r="K78">
            <v>116000</v>
          </cell>
          <cell r="L78">
            <v>2357410</v>
          </cell>
          <cell r="M78">
            <v>471482</v>
          </cell>
          <cell r="N78">
            <v>117870.5</v>
          </cell>
          <cell r="O78" t="str">
            <v>X</v>
          </cell>
          <cell r="X78" t="str">
            <v>P.B¾c</v>
          </cell>
        </row>
        <row r="79">
          <cell r="B79" t="str">
            <v>TrÇn Quang Khanh</v>
          </cell>
          <cell r="C79" t="str">
            <v>SQ</v>
          </cell>
          <cell r="D79" t="str">
            <v>2//NL1</v>
          </cell>
          <cell r="E79" t="str">
            <v>PG§ XN P.B¾c</v>
          </cell>
          <cell r="F79">
            <v>5.6</v>
          </cell>
          <cell r="G79" t="str">
            <v>06-71</v>
          </cell>
          <cell r="H79">
            <v>7</v>
          </cell>
          <cell r="I79">
            <v>1624000</v>
          </cell>
          <cell r="J79">
            <v>535919.99999999988</v>
          </cell>
          <cell r="K79">
            <v>101500</v>
          </cell>
          <cell r="L79">
            <v>2261420</v>
          </cell>
          <cell r="M79">
            <v>452284</v>
          </cell>
          <cell r="N79">
            <v>113071</v>
          </cell>
          <cell r="O79" t="str">
            <v>X</v>
          </cell>
          <cell r="X79" t="str">
            <v>P.B¾c</v>
          </cell>
        </row>
        <row r="80">
          <cell r="B80" t="str">
            <v>S¸i Minh §¹o</v>
          </cell>
          <cell r="C80" t="str">
            <v>SQ</v>
          </cell>
          <cell r="D80" t="str">
            <v>1//NL1</v>
          </cell>
          <cell r="E80" t="str">
            <v>Trî lý</v>
          </cell>
          <cell r="F80">
            <v>5.05</v>
          </cell>
          <cell r="G80" t="str">
            <v>10-80</v>
          </cell>
          <cell r="H80">
            <v>6.4</v>
          </cell>
          <cell r="I80">
            <v>1464500</v>
          </cell>
          <cell r="J80">
            <v>351480</v>
          </cell>
          <cell r="K80">
            <v>0</v>
          </cell>
          <cell r="L80">
            <v>1815980</v>
          </cell>
          <cell r="M80">
            <v>363196</v>
          </cell>
          <cell r="N80">
            <v>90799</v>
          </cell>
          <cell r="O80" t="str">
            <v>X</v>
          </cell>
          <cell r="X80" t="str">
            <v>P.B¾c</v>
          </cell>
        </row>
        <row r="81">
          <cell r="B81" t="str">
            <v>Bïi §×nh NhiÖm</v>
          </cell>
          <cell r="C81" t="str">
            <v>SQ</v>
          </cell>
          <cell r="D81" t="str">
            <v>1//NL1</v>
          </cell>
          <cell r="E81" t="str">
            <v>Trî lý</v>
          </cell>
          <cell r="F81">
            <v>5.05</v>
          </cell>
          <cell r="G81" t="str">
            <v>12-72</v>
          </cell>
          <cell r="H81">
            <v>6.4</v>
          </cell>
          <cell r="I81">
            <v>1464500</v>
          </cell>
          <cell r="J81">
            <v>468640</v>
          </cell>
          <cell r="K81">
            <v>0</v>
          </cell>
          <cell r="L81">
            <v>1933140</v>
          </cell>
          <cell r="M81">
            <v>386628</v>
          </cell>
          <cell r="N81">
            <v>96657</v>
          </cell>
          <cell r="O81" t="str">
            <v>X</v>
          </cell>
          <cell r="X81" t="str">
            <v>P.B¾c</v>
          </cell>
        </row>
        <row r="82">
          <cell r="B82" t="str">
            <v>§ç V¨n Thøc</v>
          </cell>
          <cell r="C82" t="str">
            <v>SQ</v>
          </cell>
          <cell r="D82" t="str">
            <v>4/NL2</v>
          </cell>
          <cell r="E82" t="str">
            <v>Trî lý</v>
          </cell>
          <cell r="F82">
            <v>4.5</v>
          </cell>
          <cell r="G82" t="str">
            <v>07-84</v>
          </cell>
          <cell r="H82">
            <v>6.2</v>
          </cell>
          <cell r="I82">
            <v>1305000</v>
          </cell>
          <cell r="J82">
            <v>261000</v>
          </cell>
          <cell r="K82">
            <v>0</v>
          </cell>
          <cell r="L82">
            <v>1566000</v>
          </cell>
          <cell r="M82">
            <v>313200</v>
          </cell>
          <cell r="N82">
            <v>78300</v>
          </cell>
          <cell r="O82" t="str">
            <v>X</v>
          </cell>
          <cell r="X82" t="str">
            <v>P.B¾c</v>
          </cell>
        </row>
        <row r="83">
          <cell r="B83" t="str">
            <v>Phan V¨n HiÓn</v>
          </cell>
          <cell r="C83" t="str">
            <v>SQ</v>
          </cell>
          <cell r="D83" t="str">
            <v>1//</v>
          </cell>
          <cell r="E83" t="str">
            <v>G§ XN P.Nam</v>
          </cell>
          <cell r="F83">
            <v>4.8</v>
          </cell>
          <cell r="G83" t="str">
            <v>10-84</v>
          </cell>
          <cell r="H83">
            <v>6</v>
          </cell>
          <cell r="I83">
            <v>1392000</v>
          </cell>
          <cell r="J83">
            <v>278400</v>
          </cell>
          <cell r="K83">
            <v>116000</v>
          </cell>
          <cell r="L83">
            <v>1786400</v>
          </cell>
          <cell r="M83">
            <v>357280</v>
          </cell>
          <cell r="N83">
            <v>89320</v>
          </cell>
          <cell r="O83" t="str">
            <v>X</v>
          </cell>
          <cell r="X83" t="str">
            <v>S§C</v>
          </cell>
        </row>
        <row r="84">
          <cell r="B84" t="str">
            <v>TrÇn Hång Hµ</v>
          </cell>
          <cell r="C84" t="str">
            <v>SQ</v>
          </cell>
          <cell r="D84" t="str">
            <v>1//</v>
          </cell>
          <cell r="E84" t="str">
            <v>PG§ XN P.Nam</v>
          </cell>
          <cell r="F84">
            <v>4.8</v>
          </cell>
          <cell r="G84" t="str">
            <v>08-83</v>
          </cell>
          <cell r="H84">
            <v>6</v>
          </cell>
          <cell r="I84">
            <v>1392000</v>
          </cell>
          <cell r="J84">
            <v>292320</v>
          </cell>
          <cell r="K84">
            <v>101500</v>
          </cell>
          <cell r="L84">
            <v>1785820</v>
          </cell>
          <cell r="M84">
            <v>357164</v>
          </cell>
          <cell r="N84">
            <v>89291</v>
          </cell>
          <cell r="O84" t="str">
            <v>X</v>
          </cell>
          <cell r="X84" t="str">
            <v>P.Nam</v>
          </cell>
        </row>
        <row r="85">
          <cell r="B85" t="str">
            <v>NguyÔn V¨n ThuËn</v>
          </cell>
          <cell r="C85" t="str">
            <v>SQ</v>
          </cell>
          <cell r="D85" t="str">
            <v>1//</v>
          </cell>
          <cell r="E85" t="str">
            <v>PG§ XN P.NAm</v>
          </cell>
          <cell r="F85">
            <v>4.8</v>
          </cell>
          <cell r="G85" t="str">
            <v>07-78</v>
          </cell>
          <cell r="H85">
            <v>6</v>
          </cell>
          <cell r="I85">
            <v>1392000</v>
          </cell>
          <cell r="J85">
            <v>361920</v>
          </cell>
          <cell r="K85">
            <v>101500</v>
          </cell>
          <cell r="L85">
            <v>1855420</v>
          </cell>
          <cell r="M85">
            <v>371084</v>
          </cell>
          <cell r="N85">
            <v>92771</v>
          </cell>
          <cell r="O85" t="str">
            <v>X</v>
          </cell>
          <cell r="X85" t="str">
            <v>P.Nam</v>
          </cell>
        </row>
        <row r="86">
          <cell r="B86" t="str">
            <v>NguyÔn V¨n Quang</v>
          </cell>
          <cell r="C86" t="str">
            <v>SQ</v>
          </cell>
          <cell r="D86" t="str">
            <v>4/NL2</v>
          </cell>
          <cell r="E86" t="str">
            <v>Trî lý</v>
          </cell>
          <cell r="F86">
            <v>4.5</v>
          </cell>
          <cell r="G86" t="str">
            <v>04-81</v>
          </cell>
          <cell r="H86">
            <v>6.2</v>
          </cell>
          <cell r="I86">
            <v>1305000</v>
          </cell>
          <cell r="J86">
            <v>300150</v>
          </cell>
          <cell r="K86">
            <v>0</v>
          </cell>
          <cell r="L86">
            <v>1605150</v>
          </cell>
          <cell r="M86">
            <v>321030</v>
          </cell>
          <cell r="N86">
            <v>80257.5</v>
          </cell>
          <cell r="O86" t="str">
            <v>X</v>
          </cell>
          <cell r="X86" t="str">
            <v>P.Nam</v>
          </cell>
        </row>
        <row r="87">
          <cell r="B87" t="str">
            <v>NguyÔn §×nh ThÞnh</v>
          </cell>
          <cell r="C87" t="str">
            <v>SQ</v>
          </cell>
          <cell r="D87" t="str">
            <v>4/NL2</v>
          </cell>
          <cell r="E87" t="str">
            <v>Trî lý</v>
          </cell>
          <cell r="F87">
            <v>4.8</v>
          </cell>
          <cell r="G87" t="str">
            <v>10-80</v>
          </cell>
          <cell r="H87">
            <v>6.2</v>
          </cell>
          <cell r="I87">
            <v>1392000</v>
          </cell>
          <cell r="J87">
            <v>334079.99999999994</v>
          </cell>
          <cell r="K87">
            <v>0</v>
          </cell>
          <cell r="L87">
            <v>1726080</v>
          </cell>
          <cell r="M87">
            <v>345216</v>
          </cell>
          <cell r="N87">
            <v>86304</v>
          </cell>
          <cell r="O87" t="str">
            <v>X</v>
          </cell>
          <cell r="X87" t="str">
            <v>P.Nam</v>
          </cell>
        </row>
        <row r="88">
          <cell r="B88" t="str">
            <v>Ng« Gia B¶o</v>
          </cell>
          <cell r="C88" t="str">
            <v>SQ</v>
          </cell>
          <cell r="D88" t="str">
            <v>2//NL1</v>
          </cell>
          <cell r="E88" t="str">
            <v>G§ LD VUTRAC</v>
          </cell>
          <cell r="F88">
            <v>5.6</v>
          </cell>
          <cell r="G88" t="str">
            <v>11-73</v>
          </cell>
          <cell r="H88">
            <v>7</v>
          </cell>
          <cell r="I88">
            <v>1624000</v>
          </cell>
          <cell r="J88">
            <v>503440</v>
          </cell>
          <cell r="K88">
            <v>116000</v>
          </cell>
          <cell r="L88">
            <v>2243440</v>
          </cell>
          <cell r="M88">
            <v>448688</v>
          </cell>
          <cell r="N88">
            <v>112172</v>
          </cell>
          <cell r="O88" t="str">
            <v>X</v>
          </cell>
          <cell r="X88" t="str">
            <v>VUTRAC</v>
          </cell>
        </row>
        <row r="89">
          <cell r="B89" t="str">
            <v>Lª Tïng S¬n</v>
          </cell>
          <cell r="C89" t="str">
            <v>SQ</v>
          </cell>
          <cell r="D89" t="str">
            <v>2//NL1</v>
          </cell>
          <cell r="E89" t="str">
            <v>PG§ LD VUTRAC</v>
          </cell>
          <cell r="F89">
            <v>5.6</v>
          </cell>
          <cell r="G89" t="str">
            <v>09-74</v>
          </cell>
          <cell r="H89">
            <v>7</v>
          </cell>
          <cell r="I89">
            <v>1624000</v>
          </cell>
          <cell r="J89">
            <v>487200</v>
          </cell>
          <cell r="K89">
            <v>101500</v>
          </cell>
          <cell r="L89">
            <v>2212700</v>
          </cell>
          <cell r="M89">
            <v>442540</v>
          </cell>
          <cell r="N89">
            <v>110635</v>
          </cell>
          <cell r="O89" t="str">
            <v>X</v>
          </cell>
          <cell r="X89" t="str">
            <v>VUTRAC</v>
          </cell>
        </row>
        <row r="90">
          <cell r="B90" t="str">
            <v>Lª V¨n Ng÷</v>
          </cell>
          <cell r="C90" t="str">
            <v>SQ</v>
          </cell>
          <cell r="D90" t="str">
            <v>4//NL1</v>
          </cell>
          <cell r="E90" t="str">
            <v>Nguyªn G§ Cty</v>
          </cell>
          <cell r="F90">
            <v>6.85</v>
          </cell>
          <cell r="G90" t="str">
            <v>04-65</v>
          </cell>
          <cell r="H90">
            <v>8.4</v>
          </cell>
          <cell r="I90">
            <v>1986500</v>
          </cell>
          <cell r="J90">
            <v>774735</v>
          </cell>
          <cell r="K90">
            <v>0</v>
          </cell>
          <cell r="L90">
            <v>2761235</v>
          </cell>
          <cell r="M90">
            <v>552247</v>
          </cell>
          <cell r="N90">
            <v>138061.75</v>
          </cell>
          <cell r="O90" t="str">
            <v>X</v>
          </cell>
          <cell r="X90" t="str">
            <v>VP</v>
          </cell>
        </row>
        <row r="91">
          <cell r="B91" t="str">
            <v>NguyÔn Quang ¸nh</v>
          </cell>
          <cell r="C91" t="str">
            <v>SQ</v>
          </cell>
          <cell r="D91" t="str">
            <v>4//</v>
          </cell>
          <cell r="E91" t="str">
            <v>Nguyªn Tr.B§H</v>
          </cell>
          <cell r="F91">
            <v>6.5</v>
          </cell>
          <cell r="G91" t="str">
            <v>02-66</v>
          </cell>
          <cell r="H91">
            <v>8</v>
          </cell>
          <cell r="I91">
            <v>1885000</v>
          </cell>
          <cell r="J91">
            <v>716300</v>
          </cell>
          <cell r="K91">
            <v>0</v>
          </cell>
          <cell r="L91">
            <v>2601300</v>
          </cell>
          <cell r="M91">
            <v>520260</v>
          </cell>
          <cell r="N91">
            <v>130065</v>
          </cell>
          <cell r="O91" t="str">
            <v>X</v>
          </cell>
          <cell r="X91" t="str">
            <v>VP</v>
          </cell>
        </row>
        <row r="92">
          <cell r="B92" t="str">
            <v>TrÇn V¨n Mü</v>
          </cell>
          <cell r="C92" t="str">
            <v>SQ</v>
          </cell>
          <cell r="D92" t="str">
            <v>3//</v>
          </cell>
          <cell r="E92" t="str">
            <v xml:space="preserve">Nguyªn G§ XN </v>
          </cell>
          <cell r="F92">
            <v>5.9</v>
          </cell>
          <cell r="G92" t="str">
            <v>09-72</v>
          </cell>
          <cell r="H92">
            <v>7.3</v>
          </cell>
          <cell r="I92">
            <v>1711000</v>
          </cell>
          <cell r="J92">
            <v>547520</v>
          </cell>
          <cell r="K92">
            <v>0</v>
          </cell>
          <cell r="L92">
            <v>2258520</v>
          </cell>
          <cell r="M92">
            <v>451704</v>
          </cell>
          <cell r="N92">
            <v>112926</v>
          </cell>
          <cell r="O92" t="str">
            <v>X</v>
          </cell>
          <cell r="X92" t="str">
            <v>KSTK</v>
          </cell>
          <cell r="Y92">
            <v>1</v>
          </cell>
        </row>
        <row r="93">
          <cell r="B93" t="str">
            <v>Lª ThÕ §Ønh</v>
          </cell>
          <cell r="C93" t="str">
            <v>SQ</v>
          </cell>
          <cell r="D93" t="str">
            <v>2//NL1</v>
          </cell>
          <cell r="E93" t="str">
            <v>Trî lý</v>
          </cell>
          <cell r="F93">
            <v>5.6</v>
          </cell>
          <cell r="G93" t="str">
            <v>08-71</v>
          </cell>
          <cell r="H93">
            <v>7</v>
          </cell>
          <cell r="I93">
            <v>1624000</v>
          </cell>
          <cell r="J93">
            <v>535919.99999999988</v>
          </cell>
          <cell r="K93">
            <v>0</v>
          </cell>
          <cell r="L93">
            <v>2159920</v>
          </cell>
          <cell r="M93">
            <v>431984</v>
          </cell>
          <cell r="N93">
            <v>107996</v>
          </cell>
          <cell r="O93" t="str">
            <v>X</v>
          </cell>
          <cell r="X93" t="str">
            <v>VP</v>
          </cell>
        </row>
        <row r="94">
          <cell r="B94" t="str">
            <v>Lª V¨n Häc</v>
          </cell>
          <cell r="C94" t="str">
            <v>SQ</v>
          </cell>
          <cell r="D94" t="str">
            <v>1//</v>
          </cell>
          <cell r="E94" t="str">
            <v>Trî lý</v>
          </cell>
          <cell r="F94">
            <v>5.35</v>
          </cell>
          <cell r="G94" t="str">
            <v>02-85</v>
          </cell>
          <cell r="H94">
            <v>6.8</v>
          </cell>
          <cell r="I94">
            <v>1551500</v>
          </cell>
          <cell r="J94">
            <v>294784.99999999994</v>
          </cell>
          <cell r="K94">
            <v>145000</v>
          </cell>
          <cell r="L94">
            <v>1991285</v>
          </cell>
          <cell r="M94">
            <v>398257</v>
          </cell>
          <cell r="N94">
            <v>99564.25</v>
          </cell>
          <cell r="O94" t="str">
            <v>X</v>
          </cell>
          <cell r="X94" t="str">
            <v>VP</v>
          </cell>
        </row>
        <row r="95">
          <cell r="B95" t="str">
            <v>§Ëu Phi ThuÇn</v>
          </cell>
          <cell r="C95" t="str">
            <v>QNCN</v>
          </cell>
          <cell r="D95" t="str">
            <v>3//CN</v>
          </cell>
          <cell r="E95" t="str">
            <v>PG§ Cty</v>
          </cell>
          <cell r="F95">
            <v>5.35</v>
          </cell>
          <cell r="G95" t="str">
            <v>02-85</v>
          </cell>
          <cell r="H95">
            <v>7</v>
          </cell>
          <cell r="I95">
            <v>1551500</v>
          </cell>
          <cell r="J95">
            <v>294784.99999999994</v>
          </cell>
          <cell r="K95">
            <v>145000</v>
          </cell>
          <cell r="L95">
            <v>1991285</v>
          </cell>
          <cell r="M95">
            <v>398257</v>
          </cell>
          <cell r="N95">
            <v>99564.25</v>
          </cell>
          <cell r="O95" t="str">
            <v>X</v>
          </cell>
          <cell r="X95" t="str">
            <v>VP</v>
          </cell>
        </row>
        <row r="96">
          <cell r="B96" t="str">
            <v>Ph¹m Hïng</v>
          </cell>
          <cell r="C96" t="str">
            <v>QNCN</v>
          </cell>
          <cell r="D96" t="str">
            <v>1//CN</v>
          </cell>
          <cell r="E96" t="str">
            <v>TP KÕ ho¹ch</v>
          </cell>
          <cell r="F96">
            <v>4.45</v>
          </cell>
          <cell r="G96" t="str">
            <v>03-97</v>
          </cell>
          <cell r="H96">
            <v>5.95</v>
          </cell>
          <cell r="I96">
            <v>1290500</v>
          </cell>
          <cell r="J96">
            <v>90335</v>
          </cell>
          <cell r="K96">
            <v>116000</v>
          </cell>
          <cell r="L96">
            <v>1496835</v>
          </cell>
          <cell r="M96">
            <v>299367</v>
          </cell>
          <cell r="N96">
            <v>74841.75</v>
          </cell>
          <cell r="O96" t="str">
            <v>X</v>
          </cell>
          <cell r="X96" t="str">
            <v>VP</v>
          </cell>
        </row>
        <row r="97">
          <cell r="B97" t="str">
            <v>§Æng Hång Thanh</v>
          </cell>
          <cell r="C97" t="str">
            <v>QNCN</v>
          </cell>
          <cell r="D97" t="str">
            <v>1//CN</v>
          </cell>
          <cell r="E97" t="str">
            <v>Phã P.Kü thuËt</v>
          </cell>
          <cell r="F97">
            <v>4.45</v>
          </cell>
          <cell r="G97" t="str">
            <v>10-88</v>
          </cell>
          <cell r="H97">
            <v>5.95</v>
          </cell>
          <cell r="I97">
            <v>1290500</v>
          </cell>
          <cell r="J97">
            <v>206480</v>
          </cell>
          <cell r="K97">
            <v>101500</v>
          </cell>
          <cell r="L97">
            <v>1598480</v>
          </cell>
          <cell r="M97">
            <v>319696</v>
          </cell>
          <cell r="N97">
            <v>79924</v>
          </cell>
          <cell r="O97" t="str">
            <v>X</v>
          </cell>
          <cell r="X97" t="str">
            <v>CT N1</v>
          </cell>
        </row>
        <row r="98">
          <cell r="B98" t="str">
            <v>NguyÔn Xu©n Lai</v>
          </cell>
          <cell r="C98" t="str">
            <v>QNCN</v>
          </cell>
          <cell r="D98" t="str">
            <v>1//CN</v>
          </cell>
          <cell r="E98" t="str">
            <v>Trî lý</v>
          </cell>
          <cell r="F98">
            <v>4.1500000000000004</v>
          </cell>
          <cell r="G98" t="str">
            <v>03-88</v>
          </cell>
          <cell r="H98">
            <v>5.4</v>
          </cell>
          <cell r="I98">
            <v>1203500</v>
          </cell>
          <cell r="J98">
            <v>192560</v>
          </cell>
          <cell r="K98">
            <v>101500</v>
          </cell>
          <cell r="L98">
            <v>1396060</v>
          </cell>
          <cell r="M98">
            <v>279212</v>
          </cell>
          <cell r="N98">
            <v>69803</v>
          </cell>
          <cell r="O98" t="str">
            <v>X</v>
          </cell>
          <cell r="X98" t="str">
            <v>VP</v>
          </cell>
        </row>
        <row r="99">
          <cell r="B99" t="str">
            <v>NguyÔn ViÖt Anh</v>
          </cell>
          <cell r="C99" t="str">
            <v>QNCN</v>
          </cell>
          <cell r="D99" t="str">
            <v>2//CN</v>
          </cell>
          <cell r="E99" t="str">
            <v>Phã P.KÕ ho¹ch</v>
          </cell>
          <cell r="F99">
            <v>4.75</v>
          </cell>
          <cell r="G99" t="str">
            <v>03-82</v>
          </cell>
          <cell r="H99">
            <v>6.3</v>
          </cell>
          <cell r="I99">
            <v>1377500</v>
          </cell>
          <cell r="J99">
            <v>303050</v>
          </cell>
          <cell r="K99">
            <v>101500</v>
          </cell>
          <cell r="L99">
            <v>1782050</v>
          </cell>
          <cell r="M99">
            <v>356410</v>
          </cell>
          <cell r="N99">
            <v>89102.5</v>
          </cell>
          <cell r="O99" t="str">
            <v>X</v>
          </cell>
          <cell r="X99" t="str">
            <v>VP</v>
          </cell>
          <cell r="Y99">
            <v>1</v>
          </cell>
        </row>
        <row r="100">
          <cell r="B100" t="str">
            <v>M· Quý Phong</v>
          </cell>
          <cell r="C100" t="str">
            <v>QNCN</v>
          </cell>
          <cell r="D100" t="str">
            <v>3/CN</v>
          </cell>
          <cell r="E100" t="str">
            <v>PT Ban TC-KT</v>
          </cell>
          <cell r="F100">
            <v>3.55</v>
          </cell>
          <cell r="G100" t="str">
            <v>03-91</v>
          </cell>
          <cell r="H100">
            <v>4.9000000000000004</v>
          </cell>
          <cell r="I100">
            <v>1029500</v>
          </cell>
          <cell r="J100">
            <v>133835</v>
          </cell>
          <cell r="L100">
            <v>1163335</v>
          </cell>
          <cell r="M100">
            <v>232667</v>
          </cell>
          <cell r="N100">
            <v>58166.75</v>
          </cell>
          <cell r="O100" t="str">
            <v>X</v>
          </cell>
          <cell r="X100" t="str">
            <v>KSTK</v>
          </cell>
          <cell r="Y100">
            <v>1</v>
          </cell>
        </row>
        <row r="101">
          <cell r="B101" t="str">
            <v>Lª §×nh Lam</v>
          </cell>
          <cell r="C101" t="str">
            <v>H§L§</v>
          </cell>
          <cell r="D101" t="str">
            <v>CNV</v>
          </cell>
          <cell r="E101" t="str">
            <v>CHT C«ng tr­êng</v>
          </cell>
          <cell r="F101">
            <v>2.5</v>
          </cell>
          <cell r="G101" t="str">
            <v>06-96</v>
          </cell>
          <cell r="H101">
            <v>3.27</v>
          </cell>
          <cell r="I101">
            <v>725000</v>
          </cell>
          <cell r="J101">
            <v>0</v>
          </cell>
          <cell r="L101">
            <v>725000</v>
          </cell>
          <cell r="M101">
            <v>145000</v>
          </cell>
          <cell r="N101">
            <v>36250</v>
          </cell>
          <cell r="O101" t="str">
            <v>X</v>
          </cell>
          <cell r="X101" t="str">
            <v>S§C</v>
          </cell>
        </row>
        <row r="102">
          <cell r="B102" t="str">
            <v>NguyÔn V¨n Kh¸nh</v>
          </cell>
          <cell r="C102" t="str">
            <v>CNVQP</v>
          </cell>
          <cell r="D102" t="str">
            <v>CNV</v>
          </cell>
          <cell r="E102" t="str">
            <v>TL Kü thuËt</v>
          </cell>
          <cell r="F102">
            <v>2.2599999999999998</v>
          </cell>
          <cell r="G102" t="str">
            <v>07-97</v>
          </cell>
          <cell r="H102">
            <v>3.27</v>
          </cell>
          <cell r="I102">
            <v>655399.99999999988</v>
          </cell>
          <cell r="J102">
            <v>0</v>
          </cell>
          <cell r="K102">
            <v>116000</v>
          </cell>
          <cell r="L102">
            <v>655399.99999999988</v>
          </cell>
          <cell r="M102">
            <v>131079.99999999997</v>
          </cell>
          <cell r="N102">
            <v>32769.999999999993</v>
          </cell>
          <cell r="O102" t="str">
            <v>X</v>
          </cell>
          <cell r="X102" t="str">
            <v>S§C</v>
          </cell>
          <cell r="Y102" t="str">
            <v>3,85(lªn 7/03)</v>
          </cell>
        </row>
        <row r="103">
          <cell r="B103" t="str">
            <v>Hå Quang Quý</v>
          </cell>
          <cell r="C103" t="str">
            <v>QNCN</v>
          </cell>
          <cell r="D103" t="str">
            <v>4/CN</v>
          </cell>
          <cell r="E103" t="str">
            <v>G§ XN NgÇm</v>
          </cell>
          <cell r="F103">
            <v>3.85</v>
          </cell>
          <cell r="G103" t="str">
            <v>02-80</v>
          </cell>
          <cell r="H103">
            <v>5.25</v>
          </cell>
          <cell r="I103">
            <v>1116500</v>
          </cell>
          <cell r="J103">
            <v>267960</v>
          </cell>
          <cell r="K103">
            <v>116000</v>
          </cell>
          <cell r="L103">
            <v>1500460</v>
          </cell>
          <cell r="M103">
            <v>300092</v>
          </cell>
          <cell r="N103">
            <v>75023</v>
          </cell>
          <cell r="O103" t="str">
            <v>X</v>
          </cell>
          <cell r="X103" t="str">
            <v>NgÇm</v>
          </cell>
          <cell r="Y103" t="str">
            <v>3,85(lªn 7/03)</v>
          </cell>
        </row>
        <row r="104">
          <cell r="B104" t="str">
            <v>NguyÔn TÊt Ngµ</v>
          </cell>
          <cell r="C104" t="str">
            <v>H§L§</v>
          </cell>
          <cell r="D104" t="str">
            <v>CNV</v>
          </cell>
          <cell r="E104" t="str">
            <v>TL Kü thuËt</v>
          </cell>
          <cell r="F104">
            <v>2.98</v>
          </cell>
          <cell r="G104" t="str">
            <v>08-03</v>
          </cell>
          <cell r="H104">
            <v>3.89</v>
          </cell>
          <cell r="I104">
            <v>864200</v>
          </cell>
          <cell r="J104">
            <v>0</v>
          </cell>
          <cell r="L104">
            <v>864200</v>
          </cell>
          <cell r="M104">
            <v>172840</v>
          </cell>
          <cell r="N104">
            <v>43210</v>
          </cell>
          <cell r="O104" t="str">
            <v>X</v>
          </cell>
          <cell r="X104">
            <v>32</v>
          </cell>
        </row>
        <row r="105">
          <cell r="B105" t="str">
            <v>Ph¹m §×nh S¬n</v>
          </cell>
          <cell r="C105" t="str">
            <v>CNVQP</v>
          </cell>
          <cell r="D105" t="str">
            <v>CNV</v>
          </cell>
          <cell r="E105" t="str">
            <v>Trî lý</v>
          </cell>
          <cell r="F105">
            <v>2.2599999999999998</v>
          </cell>
          <cell r="G105" t="str">
            <v>03-96</v>
          </cell>
          <cell r="H105">
            <v>2.96</v>
          </cell>
          <cell r="I105">
            <v>655399.99999999988</v>
          </cell>
          <cell r="J105">
            <v>0</v>
          </cell>
          <cell r="K105">
            <v>101500</v>
          </cell>
          <cell r="L105">
            <v>655399.99999999988</v>
          </cell>
          <cell r="M105">
            <v>131079.99999999997</v>
          </cell>
          <cell r="N105">
            <v>32769.999999999993</v>
          </cell>
          <cell r="O105" t="str">
            <v>X</v>
          </cell>
          <cell r="X105" t="str">
            <v>VP</v>
          </cell>
        </row>
        <row r="106">
          <cell r="B106" t="str">
            <v>Hå Sü Dòng</v>
          </cell>
          <cell r="C106" t="str">
            <v>CNVQP</v>
          </cell>
          <cell r="D106" t="str">
            <v>CNV</v>
          </cell>
          <cell r="E106" t="str">
            <v>Phã P.TC-KT</v>
          </cell>
          <cell r="F106">
            <v>2.74</v>
          </cell>
          <cell r="G106" t="str">
            <v>08-93</v>
          </cell>
          <cell r="H106">
            <v>3.89</v>
          </cell>
          <cell r="I106">
            <v>794600.00000000012</v>
          </cell>
          <cell r="J106">
            <v>0</v>
          </cell>
          <cell r="K106">
            <v>101500</v>
          </cell>
          <cell r="L106">
            <v>896100.00000000012</v>
          </cell>
          <cell r="M106">
            <v>179220.00000000003</v>
          </cell>
          <cell r="N106">
            <v>44805.000000000007</v>
          </cell>
          <cell r="O106" t="str">
            <v>X</v>
          </cell>
          <cell r="X106" t="str">
            <v>VP</v>
          </cell>
        </row>
        <row r="107">
          <cell r="B107" t="str">
            <v>Ng« ThÞ Chóc</v>
          </cell>
          <cell r="C107" t="str">
            <v>QNCN</v>
          </cell>
          <cell r="D107" t="str">
            <v>1//CN</v>
          </cell>
          <cell r="E107" t="str">
            <v xml:space="preserve">KÕ to¸n </v>
          </cell>
          <cell r="F107">
            <v>4.45</v>
          </cell>
          <cell r="G107" t="str">
            <v>08-74</v>
          </cell>
          <cell r="I107">
            <v>1290500</v>
          </cell>
          <cell r="J107">
            <v>387150</v>
          </cell>
          <cell r="L107">
            <v>1677650</v>
          </cell>
          <cell r="M107">
            <v>335530</v>
          </cell>
          <cell r="N107">
            <v>83882.5</v>
          </cell>
          <cell r="O107" t="str">
            <v>X</v>
          </cell>
          <cell r="X107" t="str">
            <v>VP</v>
          </cell>
        </row>
        <row r="108">
          <cell r="B108" t="str">
            <v>Ng« ThÞ Chóc</v>
          </cell>
          <cell r="C108" t="str">
            <v>QNCN</v>
          </cell>
          <cell r="D108" t="str">
            <v>1//CN</v>
          </cell>
          <cell r="E108" t="str">
            <v xml:space="preserve">KÕ to¸n </v>
          </cell>
          <cell r="F108">
            <v>4.45</v>
          </cell>
          <cell r="G108" t="str">
            <v>08-74</v>
          </cell>
          <cell r="I108">
            <v>1290500</v>
          </cell>
          <cell r="J108">
            <v>387150</v>
          </cell>
          <cell r="L108">
            <v>1677650</v>
          </cell>
          <cell r="M108">
            <v>335530</v>
          </cell>
          <cell r="N108">
            <v>83882.5</v>
          </cell>
          <cell r="O108" t="str">
            <v>X</v>
          </cell>
          <cell r="X108" t="str">
            <v>VP</v>
          </cell>
        </row>
        <row r="109">
          <cell r="B109" t="str">
            <v>NguyÔn TiÕn L©n</v>
          </cell>
          <cell r="C109" t="str">
            <v>QNCN</v>
          </cell>
          <cell r="D109" t="str">
            <v>1//CN</v>
          </cell>
          <cell r="E109" t="str">
            <v>L¸i xe</v>
          </cell>
          <cell r="F109">
            <v>4.2</v>
          </cell>
          <cell r="G109" t="str">
            <v>06-74</v>
          </cell>
          <cell r="I109">
            <v>1218000</v>
          </cell>
          <cell r="J109">
            <v>365400</v>
          </cell>
          <cell r="L109">
            <v>1583400</v>
          </cell>
          <cell r="M109">
            <v>316680</v>
          </cell>
          <cell r="N109">
            <v>79170</v>
          </cell>
          <cell r="O109" t="str">
            <v>X</v>
          </cell>
          <cell r="X109" t="str">
            <v>VP</v>
          </cell>
        </row>
        <row r="110">
          <cell r="B110" t="str">
            <v>Hoµng V¨n Khang</v>
          </cell>
          <cell r="C110" t="str">
            <v>QNCN</v>
          </cell>
          <cell r="D110" t="str">
            <v>4/CN</v>
          </cell>
          <cell r="E110" t="str">
            <v>L¸i xe</v>
          </cell>
          <cell r="F110">
            <v>4</v>
          </cell>
          <cell r="G110" t="str">
            <v>06-82</v>
          </cell>
          <cell r="I110">
            <v>1160000</v>
          </cell>
          <cell r="J110">
            <v>255200</v>
          </cell>
          <cell r="L110">
            <v>1415200</v>
          </cell>
          <cell r="M110">
            <v>283040</v>
          </cell>
          <cell r="N110">
            <v>70760</v>
          </cell>
          <cell r="O110" t="str">
            <v>X</v>
          </cell>
          <cell r="X110" t="str">
            <v>VP</v>
          </cell>
        </row>
        <row r="111">
          <cell r="B111" t="str">
            <v>Vò V¨n S¬n</v>
          </cell>
          <cell r="C111" t="str">
            <v>QNCN</v>
          </cell>
          <cell r="D111" t="str">
            <v>1//CN</v>
          </cell>
          <cell r="E111" t="str">
            <v>L¸i xe</v>
          </cell>
          <cell r="F111">
            <v>4.2</v>
          </cell>
          <cell r="G111" t="str">
            <v>10-74</v>
          </cell>
          <cell r="I111">
            <v>1218000</v>
          </cell>
          <cell r="J111">
            <v>365400</v>
          </cell>
          <cell r="L111">
            <v>1583400</v>
          </cell>
          <cell r="M111">
            <v>316680</v>
          </cell>
          <cell r="N111">
            <v>79170</v>
          </cell>
          <cell r="O111" t="str">
            <v>X</v>
          </cell>
          <cell r="X111" t="str">
            <v>VP</v>
          </cell>
        </row>
        <row r="112">
          <cell r="B112" t="str">
            <v>Lª Minh H­ng</v>
          </cell>
          <cell r="C112" t="str">
            <v>QNCN</v>
          </cell>
          <cell r="D112" t="str">
            <v>1//CN</v>
          </cell>
          <cell r="E112" t="str">
            <v>§éi tr­ëng ®éi xe</v>
          </cell>
          <cell r="F112">
            <v>4.2</v>
          </cell>
          <cell r="G112" t="str">
            <v>02-85</v>
          </cell>
          <cell r="I112">
            <v>1218000</v>
          </cell>
          <cell r="J112">
            <v>231420</v>
          </cell>
          <cell r="L112">
            <v>1449420</v>
          </cell>
          <cell r="M112">
            <v>289884</v>
          </cell>
          <cell r="N112">
            <v>72471</v>
          </cell>
          <cell r="O112" t="str">
            <v>X</v>
          </cell>
          <cell r="X112" t="str">
            <v>VP</v>
          </cell>
        </row>
        <row r="113">
          <cell r="B113" t="str">
            <v>Phïng V¨n H­êng</v>
          </cell>
          <cell r="C113" t="str">
            <v>QNCN</v>
          </cell>
          <cell r="D113" t="str">
            <v>1//CN</v>
          </cell>
          <cell r="E113" t="str">
            <v>L¸i xe</v>
          </cell>
          <cell r="F113">
            <v>4.2</v>
          </cell>
          <cell r="G113" t="str">
            <v>08-76</v>
          </cell>
          <cell r="I113">
            <v>1218000</v>
          </cell>
          <cell r="J113">
            <v>341040</v>
          </cell>
          <cell r="L113">
            <v>1559040</v>
          </cell>
          <cell r="M113">
            <v>311808</v>
          </cell>
          <cell r="N113">
            <v>77952</v>
          </cell>
          <cell r="O113" t="str">
            <v>X</v>
          </cell>
          <cell r="X113" t="str">
            <v>VP</v>
          </cell>
        </row>
        <row r="114">
          <cell r="B114" t="str">
            <v>§ç TÊt Vinh</v>
          </cell>
          <cell r="C114" t="str">
            <v>QNCN</v>
          </cell>
          <cell r="D114" t="str">
            <v>1//CN</v>
          </cell>
          <cell r="E114" t="str">
            <v>L¸i xe</v>
          </cell>
          <cell r="F114">
            <v>4.2</v>
          </cell>
          <cell r="G114" t="str">
            <v>11-77</v>
          </cell>
          <cell r="I114">
            <v>1218000</v>
          </cell>
          <cell r="J114">
            <v>328860</v>
          </cell>
          <cell r="L114">
            <v>1546860</v>
          </cell>
          <cell r="M114">
            <v>309372</v>
          </cell>
          <cell r="N114">
            <v>77343</v>
          </cell>
          <cell r="O114" t="str">
            <v>X</v>
          </cell>
          <cell r="X114" t="str">
            <v>VP</v>
          </cell>
        </row>
        <row r="115">
          <cell r="B115" t="str">
            <v>NguyÔn TuÊn Minh</v>
          </cell>
          <cell r="C115" t="str">
            <v>QNCN</v>
          </cell>
          <cell r="D115" t="str">
            <v>3/CN</v>
          </cell>
          <cell r="E115" t="str">
            <v>Nh©n viªn HC</v>
          </cell>
          <cell r="F115">
            <v>3.5</v>
          </cell>
          <cell r="G115" t="str">
            <v>03-87</v>
          </cell>
          <cell r="I115">
            <v>1015000</v>
          </cell>
          <cell r="J115">
            <v>172550</v>
          </cell>
          <cell r="L115">
            <v>1187550</v>
          </cell>
          <cell r="M115">
            <v>237510</v>
          </cell>
          <cell r="N115">
            <v>59377.5</v>
          </cell>
          <cell r="O115" t="str">
            <v>X</v>
          </cell>
          <cell r="X115" t="str">
            <v>VP</v>
          </cell>
        </row>
        <row r="116">
          <cell r="B116" t="str">
            <v>§oµn ThiÖn Kh¶i</v>
          </cell>
          <cell r="C116" t="str">
            <v>QNCN</v>
          </cell>
          <cell r="D116" t="str">
            <v>1//CN</v>
          </cell>
          <cell r="E116" t="str">
            <v>§éi tr­ëng</v>
          </cell>
          <cell r="F116">
            <v>4.1500000000000004</v>
          </cell>
          <cell r="G116" t="str">
            <v>02-82</v>
          </cell>
          <cell r="I116">
            <v>1203500</v>
          </cell>
          <cell r="J116">
            <v>264770.00000000006</v>
          </cell>
          <cell r="L116">
            <v>1468270</v>
          </cell>
          <cell r="M116">
            <v>293654</v>
          </cell>
          <cell r="N116">
            <v>73413.5</v>
          </cell>
          <cell r="O116" t="str">
            <v>X</v>
          </cell>
          <cell r="X116" t="str">
            <v>VP</v>
          </cell>
        </row>
        <row r="117">
          <cell r="B117" t="str">
            <v>NguyÔn Th¸i Hoµ</v>
          </cell>
          <cell r="C117" t="str">
            <v>QNCN</v>
          </cell>
          <cell r="D117" t="str">
            <v>2/CN</v>
          </cell>
          <cell r="E117" t="str">
            <v>§éi tr­ëng</v>
          </cell>
          <cell r="F117">
            <v>3.4</v>
          </cell>
          <cell r="G117" t="str">
            <v>09-84</v>
          </cell>
          <cell r="I117">
            <v>986000</v>
          </cell>
          <cell r="J117">
            <v>197200</v>
          </cell>
          <cell r="L117">
            <v>1183200</v>
          </cell>
          <cell r="M117">
            <v>236640</v>
          </cell>
          <cell r="N117">
            <v>59160</v>
          </cell>
          <cell r="O117" t="str">
            <v>X</v>
          </cell>
          <cell r="X117" t="str">
            <v>VP</v>
          </cell>
        </row>
        <row r="118">
          <cell r="B118" t="str">
            <v>Bïi §×nh Long</v>
          </cell>
          <cell r="C118" t="str">
            <v>QNCN</v>
          </cell>
          <cell r="D118" t="str">
            <v>0/CN</v>
          </cell>
          <cell r="E118" t="str">
            <v>L¸i xe</v>
          </cell>
          <cell r="F118">
            <v>2.6</v>
          </cell>
          <cell r="G118" t="str">
            <v>03-96</v>
          </cell>
          <cell r="I118">
            <v>754000</v>
          </cell>
          <cell r="J118">
            <v>60320</v>
          </cell>
          <cell r="L118">
            <v>814320</v>
          </cell>
          <cell r="M118">
            <v>162864</v>
          </cell>
          <cell r="N118">
            <v>40716</v>
          </cell>
          <cell r="O118" t="str">
            <v>X</v>
          </cell>
          <cell r="U118" t="str">
            <v>CT N1</v>
          </cell>
          <cell r="V118" t="str">
            <v>CT N1</v>
          </cell>
          <cell r="X118" t="str">
            <v>B§H AV</v>
          </cell>
        </row>
        <row r="119">
          <cell r="B119" t="str">
            <v>TrÇn V¨n Th¶o</v>
          </cell>
          <cell r="C119" t="str">
            <v>QNCN</v>
          </cell>
          <cell r="D119" t="str">
            <v>0/CN</v>
          </cell>
          <cell r="E119" t="str">
            <v>L¸i xe</v>
          </cell>
          <cell r="F119">
            <v>2.6</v>
          </cell>
          <cell r="G119" t="str">
            <v>02-93</v>
          </cell>
          <cell r="I119">
            <v>754000</v>
          </cell>
          <cell r="J119">
            <v>82940</v>
          </cell>
          <cell r="L119">
            <v>836940</v>
          </cell>
          <cell r="M119">
            <v>167388</v>
          </cell>
          <cell r="N119">
            <v>41847</v>
          </cell>
          <cell r="O119" t="str">
            <v>X</v>
          </cell>
          <cell r="U119" t="str">
            <v>CT N1</v>
          </cell>
          <cell r="V119" t="str">
            <v>CT N1</v>
          </cell>
          <cell r="X119" t="str">
            <v>VP</v>
          </cell>
        </row>
        <row r="120">
          <cell r="B120" t="str">
            <v>NguyÔn Anh S¬n</v>
          </cell>
          <cell r="C120" t="str">
            <v>QNCN</v>
          </cell>
          <cell r="D120" t="str">
            <v>0/CN</v>
          </cell>
          <cell r="E120" t="str">
            <v>Thñ quü</v>
          </cell>
          <cell r="F120">
            <v>2.4500000000000002</v>
          </cell>
          <cell r="G120" t="str">
            <v>02-95</v>
          </cell>
          <cell r="I120">
            <v>710500</v>
          </cell>
          <cell r="J120">
            <v>63945</v>
          </cell>
          <cell r="L120">
            <v>774445</v>
          </cell>
          <cell r="M120">
            <v>154889</v>
          </cell>
          <cell r="N120">
            <v>38722.25</v>
          </cell>
          <cell r="O120" t="str">
            <v>X</v>
          </cell>
          <cell r="U120" t="str">
            <v>CT AV</v>
          </cell>
          <cell r="V120" t="str">
            <v>CT DQ</v>
          </cell>
          <cell r="X120" t="str">
            <v>VP</v>
          </cell>
        </row>
        <row r="121">
          <cell r="B121" t="str">
            <v>NguyÔn C«ng Chung</v>
          </cell>
          <cell r="D121" t="str">
            <v>0/CN</v>
          </cell>
          <cell r="E121" t="str">
            <v>L¸i xe</v>
          </cell>
          <cell r="F121">
            <v>2.6</v>
          </cell>
          <cell r="G121" t="str">
            <v>02-93</v>
          </cell>
          <cell r="I121">
            <v>754000</v>
          </cell>
          <cell r="J121">
            <v>82940</v>
          </cell>
          <cell r="L121">
            <v>836940</v>
          </cell>
          <cell r="M121">
            <v>167388</v>
          </cell>
          <cell r="N121">
            <v>41847</v>
          </cell>
          <cell r="O121" t="str">
            <v>X</v>
          </cell>
          <cell r="U121" t="str">
            <v>CT AV</v>
          </cell>
          <cell r="V121" t="str">
            <v>CT DQ</v>
          </cell>
          <cell r="W121" t="str">
            <v>CT AV</v>
          </cell>
        </row>
        <row r="122">
          <cell r="B122" t="str">
            <v>Phan V¨n Dòng</v>
          </cell>
          <cell r="C122" t="str">
            <v>QNCN</v>
          </cell>
          <cell r="D122" t="str">
            <v>0/CN</v>
          </cell>
          <cell r="E122" t="str">
            <v>L¸i xe</v>
          </cell>
          <cell r="F122">
            <v>2.4</v>
          </cell>
          <cell r="G122" t="str">
            <v>02-98</v>
          </cell>
          <cell r="I122">
            <v>696000</v>
          </cell>
          <cell r="J122">
            <v>41759.999999999993</v>
          </cell>
          <cell r="L122">
            <v>737760</v>
          </cell>
          <cell r="M122">
            <v>147552</v>
          </cell>
          <cell r="N122">
            <v>36888</v>
          </cell>
          <cell r="O122" t="str">
            <v>X</v>
          </cell>
          <cell r="U122" t="str">
            <v>CT N1</v>
          </cell>
          <cell r="V122" t="str">
            <v>CT DQ</v>
          </cell>
          <cell r="W122" t="str">
            <v>CT AV</v>
          </cell>
          <cell r="X122" t="str">
            <v>VP</v>
          </cell>
        </row>
        <row r="123">
          <cell r="B123" t="str">
            <v>Mai Quang Trung</v>
          </cell>
          <cell r="C123" t="str">
            <v>QNCN</v>
          </cell>
          <cell r="D123" t="str">
            <v>0/CN</v>
          </cell>
          <cell r="E123" t="str">
            <v>L¸i xe</v>
          </cell>
          <cell r="F123">
            <v>2.6</v>
          </cell>
          <cell r="G123" t="str">
            <v>02-93</v>
          </cell>
          <cell r="I123">
            <v>754000</v>
          </cell>
          <cell r="J123">
            <v>82940</v>
          </cell>
          <cell r="L123">
            <v>836940</v>
          </cell>
          <cell r="M123">
            <v>167388</v>
          </cell>
          <cell r="N123">
            <v>41847</v>
          </cell>
          <cell r="O123" t="str">
            <v>X</v>
          </cell>
          <cell r="U123" t="str">
            <v>CT N1</v>
          </cell>
          <cell r="V123" t="str">
            <v>CT DQ</v>
          </cell>
          <cell r="X123" t="str">
            <v>VP</v>
          </cell>
        </row>
        <row r="124">
          <cell r="B124" t="str">
            <v>TrÇn §øc V­îng</v>
          </cell>
          <cell r="C124" t="str">
            <v>QNCN</v>
          </cell>
          <cell r="D124" t="str">
            <v>0/CN</v>
          </cell>
          <cell r="E124" t="str">
            <v>L¸i m¸y</v>
          </cell>
          <cell r="F124">
            <v>2.4</v>
          </cell>
          <cell r="G124" t="str">
            <v>03-96</v>
          </cell>
          <cell r="I124">
            <v>696000</v>
          </cell>
          <cell r="J124">
            <v>55680</v>
          </cell>
          <cell r="L124">
            <v>751680</v>
          </cell>
          <cell r="M124">
            <v>150336</v>
          </cell>
          <cell r="N124">
            <v>37584</v>
          </cell>
          <cell r="O124" t="str">
            <v>X</v>
          </cell>
          <cell r="P124" t="str">
            <v>X</v>
          </cell>
          <cell r="Q124" t="str">
            <v>MÊt HS</v>
          </cell>
          <cell r="U124" t="str">
            <v>CT AV</v>
          </cell>
          <cell r="V124" t="str">
            <v>CT DQ</v>
          </cell>
          <cell r="X124" t="str">
            <v>VP</v>
          </cell>
        </row>
        <row r="125">
          <cell r="B125" t="str">
            <v>Vò B¸ T­ëng</v>
          </cell>
          <cell r="C125" t="str">
            <v>QNCN</v>
          </cell>
          <cell r="D125" t="str">
            <v>1/CN</v>
          </cell>
          <cell r="E125" t="str">
            <v>L¸i xe</v>
          </cell>
          <cell r="F125">
            <v>3</v>
          </cell>
          <cell r="G125" t="str">
            <v>03-93</v>
          </cell>
          <cell r="I125">
            <v>870000</v>
          </cell>
          <cell r="J125">
            <v>95700</v>
          </cell>
          <cell r="L125">
            <v>965700</v>
          </cell>
          <cell r="M125">
            <v>193140</v>
          </cell>
          <cell r="N125">
            <v>48285</v>
          </cell>
          <cell r="O125" t="str">
            <v>X</v>
          </cell>
          <cell r="P125" t="str">
            <v>X</v>
          </cell>
          <cell r="Q125" t="str">
            <v>MÊt HS</v>
          </cell>
          <cell r="X125" t="str">
            <v>VP</v>
          </cell>
        </row>
        <row r="126">
          <cell r="B126" t="str">
            <v>Hµ TrÇn D­ìng</v>
          </cell>
          <cell r="C126" t="str">
            <v>QNCN</v>
          </cell>
          <cell r="D126" t="str">
            <v>0/CN</v>
          </cell>
          <cell r="E126" t="str">
            <v>L¸i m¸y</v>
          </cell>
          <cell r="F126">
            <v>2.6</v>
          </cell>
          <cell r="G126" t="str">
            <v>05-96</v>
          </cell>
          <cell r="I126">
            <v>754000</v>
          </cell>
          <cell r="J126">
            <v>60320</v>
          </cell>
          <cell r="L126">
            <v>814320</v>
          </cell>
          <cell r="M126">
            <v>162864</v>
          </cell>
          <cell r="N126">
            <v>40716</v>
          </cell>
          <cell r="O126" t="str">
            <v>X</v>
          </cell>
          <cell r="X126" t="str">
            <v>VP</v>
          </cell>
        </row>
        <row r="127">
          <cell r="B127" t="str">
            <v>Hoµng V¨n §¹o</v>
          </cell>
          <cell r="C127" t="str">
            <v>QNCN</v>
          </cell>
          <cell r="D127" t="str">
            <v>0/CN</v>
          </cell>
          <cell r="E127" t="str">
            <v>L¸i xe</v>
          </cell>
          <cell r="F127">
            <v>2.6</v>
          </cell>
          <cell r="G127" t="str">
            <v>02-96</v>
          </cell>
          <cell r="I127">
            <v>754000</v>
          </cell>
          <cell r="J127">
            <v>60320</v>
          </cell>
          <cell r="L127">
            <v>814320</v>
          </cell>
          <cell r="M127">
            <v>162864</v>
          </cell>
          <cell r="N127">
            <v>40716</v>
          </cell>
          <cell r="O127" t="str">
            <v>X</v>
          </cell>
          <cell r="X127" t="str">
            <v>VP</v>
          </cell>
        </row>
        <row r="128">
          <cell r="B128" t="str">
            <v xml:space="preserve">Hµ C«ng H­ng </v>
          </cell>
          <cell r="C128" t="str">
            <v>QNCN</v>
          </cell>
          <cell r="D128" t="str">
            <v>0/CN</v>
          </cell>
          <cell r="E128" t="str">
            <v>L¸i m¸y</v>
          </cell>
          <cell r="F128">
            <v>2.6</v>
          </cell>
          <cell r="G128" t="str">
            <v>03-97</v>
          </cell>
          <cell r="I128">
            <v>754000</v>
          </cell>
          <cell r="J128">
            <v>52780</v>
          </cell>
          <cell r="L128">
            <v>806780</v>
          </cell>
          <cell r="M128">
            <v>161356</v>
          </cell>
          <cell r="N128">
            <v>40339</v>
          </cell>
          <cell r="O128" t="str">
            <v>X</v>
          </cell>
          <cell r="X128" t="str">
            <v>VP</v>
          </cell>
        </row>
        <row r="129">
          <cell r="B129" t="str">
            <v>L­¬ng §øc ThÞnh</v>
          </cell>
          <cell r="C129" t="str">
            <v>QNCN</v>
          </cell>
          <cell r="D129" t="str">
            <v>1//CN</v>
          </cell>
          <cell r="E129" t="str">
            <v>L¸i xe</v>
          </cell>
          <cell r="F129">
            <v>4.1500000000000004</v>
          </cell>
          <cell r="G129" t="str">
            <v>03-79</v>
          </cell>
          <cell r="I129">
            <v>1203500</v>
          </cell>
          <cell r="J129">
            <v>300875.00000000006</v>
          </cell>
          <cell r="L129">
            <v>1504375</v>
          </cell>
          <cell r="M129">
            <v>300875</v>
          </cell>
          <cell r="N129">
            <v>75218.75</v>
          </cell>
          <cell r="O129" t="str">
            <v>X</v>
          </cell>
          <cell r="X129" t="str">
            <v>VUTRAC</v>
          </cell>
          <cell r="Y129">
            <v>4</v>
          </cell>
        </row>
        <row r="130">
          <cell r="B130" t="str">
            <v>Th¸i ThÞ H­¬ng Chi</v>
          </cell>
          <cell r="C130" t="str">
            <v>QNCN</v>
          </cell>
          <cell r="D130" t="str">
            <v>1//CN</v>
          </cell>
          <cell r="E130" t="str">
            <v>TL L§TL</v>
          </cell>
          <cell r="F130">
            <v>4.2</v>
          </cell>
          <cell r="G130" t="str">
            <v>03-75</v>
          </cell>
          <cell r="I130">
            <v>1218000</v>
          </cell>
          <cell r="J130">
            <v>353220</v>
          </cell>
          <cell r="L130">
            <v>1571220</v>
          </cell>
          <cell r="M130">
            <v>314244</v>
          </cell>
          <cell r="N130">
            <v>78561</v>
          </cell>
          <cell r="O130" t="str">
            <v>X</v>
          </cell>
          <cell r="X130" t="str">
            <v>P.Nam</v>
          </cell>
          <cell r="Y130">
            <v>4</v>
          </cell>
        </row>
        <row r="131">
          <cell r="B131" t="str">
            <v>Vâ ThÞ Lan</v>
          </cell>
          <cell r="C131" t="str">
            <v>QNCN</v>
          </cell>
          <cell r="D131" t="str">
            <v>1//CN</v>
          </cell>
          <cell r="E131" t="str">
            <v>Thñ quü</v>
          </cell>
          <cell r="F131">
            <v>4.6500000000000004</v>
          </cell>
          <cell r="G131" t="str">
            <v>11-77</v>
          </cell>
          <cell r="I131">
            <v>1348500</v>
          </cell>
          <cell r="J131">
            <v>364095</v>
          </cell>
          <cell r="L131">
            <v>1712595</v>
          </cell>
          <cell r="M131">
            <v>342519</v>
          </cell>
          <cell r="N131">
            <v>85629.75</v>
          </cell>
          <cell r="O131" t="str">
            <v>X</v>
          </cell>
          <cell r="X131" t="str">
            <v>25/3</v>
          </cell>
        </row>
        <row r="132">
          <cell r="B132" t="str">
            <v>Phan Thanh §µo</v>
          </cell>
          <cell r="C132" t="str">
            <v>QNCN</v>
          </cell>
          <cell r="D132" t="str">
            <v>1//CN</v>
          </cell>
          <cell r="E132" t="str">
            <v>L¸i xe</v>
          </cell>
          <cell r="F132">
            <v>4.2</v>
          </cell>
          <cell r="G132" t="str">
            <v>08-73</v>
          </cell>
          <cell r="I132">
            <v>1218000</v>
          </cell>
          <cell r="J132">
            <v>377580.00000000006</v>
          </cell>
          <cell r="L132">
            <v>1595580</v>
          </cell>
          <cell r="M132">
            <v>319116</v>
          </cell>
          <cell r="N132">
            <v>79779</v>
          </cell>
          <cell r="O132" t="str">
            <v>X</v>
          </cell>
          <cell r="X132" t="str">
            <v>25/3</v>
          </cell>
        </row>
        <row r="133">
          <cell r="B133" t="str">
            <v>NguyÔn §×nh Kh¸nh</v>
          </cell>
          <cell r="C133" t="str">
            <v>QNCN</v>
          </cell>
          <cell r="D133" t="str">
            <v>1//CN</v>
          </cell>
          <cell r="E133" t="str">
            <v>L¸i xe</v>
          </cell>
          <cell r="F133">
            <v>4.2</v>
          </cell>
          <cell r="G133" t="str">
            <v>02-85</v>
          </cell>
          <cell r="I133">
            <v>1218000</v>
          </cell>
          <cell r="J133">
            <v>231420</v>
          </cell>
          <cell r="L133">
            <v>1449420</v>
          </cell>
          <cell r="M133">
            <v>289884</v>
          </cell>
          <cell r="N133">
            <v>72471</v>
          </cell>
          <cell r="O133" t="str">
            <v>X</v>
          </cell>
          <cell r="X133" t="str">
            <v>25/3</v>
          </cell>
        </row>
        <row r="134">
          <cell r="B134" t="str">
            <v>NguyÔn §øc Dòng</v>
          </cell>
          <cell r="C134" t="str">
            <v>QNCN</v>
          </cell>
          <cell r="D134" t="str">
            <v>1/CN</v>
          </cell>
          <cell r="E134" t="str">
            <v>KÕ to¸n</v>
          </cell>
          <cell r="F134">
            <v>2.7</v>
          </cell>
          <cell r="G134" t="str">
            <v>03-96</v>
          </cell>
          <cell r="I134">
            <v>783000</v>
          </cell>
          <cell r="J134">
            <v>62640</v>
          </cell>
          <cell r="L134">
            <v>845640</v>
          </cell>
          <cell r="M134">
            <v>169128</v>
          </cell>
          <cell r="N134">
            <v>42282</v>
          </cell>
          <cell r="O134" t="str">
            <v>X</v>
          </cell>
          <cell r="X134" t="str">
            <v>25/3</v>
          </cell>
        </row>
        <row r="135">
          <cell r="B135" t="str">
            <v>Lª TuÊn Long</v>
          </cell>
          <cell r="C135" t="str">
            <v>QNCN</v>
          </cell>
          <cell r="D135" t="str">
            <v>1/CN</v>
          </cell>
          <cell r="E135" t="str">
            <v>L¸i m¸y</v>
          </cell>
          <cell r="F135">
            <v>2.8</v>
          </cell>
          <cell r="G135" t="str">
            <v>02-93</v>
          </cell>
          <cell r="I135">
            <v>812000</v>
          </cell>
          <cell r="J135">
            <v>89320</v>
          </cell>
          <cell r="L135">
            <v>901320</v>
          </cell>
          <cell r="M135">
            <v>180264</v>
          </cell>
          <cell r="N135">
            <v>45066</v>
          </cell>
          <cell r="O135" t="str">
            <v>X</v>
          </cell>
          <cell r="X135" t="str">
            <v>25/3</v>
          </cell>
        </row>
        <row r="136">
          <cell r="B136" t="str">
            <v>§ç Cao Th­</v>
          </cell>
          <cell r="C136" t="str">
            <v>QNCN</v>
          </cell>
          <cell r="D136" t="str">
            <v>1//CN</v>
          </cell>
          <cell r="E136" t="str">
            <v>Trî lý</v>
          </cell>
          <cell r="F136">
            <v>4.2</v>
          </cell>
          <cell r="G136" t="str">
            <v>07-77</v>
          </cell>
          <cell r="I136">
            <v>1218000</v>
          </cell>
          <cell r="J136">
            <v>328860</v>
          </cell>
          <cell r="L136">
            <v>1546860</v>
          </cell>
          <cell r="M136">
            <v>309372</v>
          </cell>
          <cell r="N136">
            <v>77343</v>
          </cell>
          <cell r="O136" t="str">
            <v>X</v>
          </cell>
          <cell r="X136" t="str">
            <v>NgÇm</v>
          </cell>
        </row>
        <row r="137">
          <cell r="B137" t="str">
            <v>NguyÔn V¨n Ph¬n</v>
          </cell>
          <cell r="C137" t="str">
            <v>QNCN</v>
          </cell>
          <cell r="D137" t="str">
            <v>1//CN</v>
          </cell>
          <cell r="E137" t="str">
            <v>L¸i xe</v>
          </cell>
          <cell r="F137">
            <v>4.2</v>
          </cell>
          <cell r="G137" t="str">
            <v>02-75</v>
          </cell>
          <cell r="I137">
            <v>1218000</v>
          </cell>
          <cell r="J137">
            <v>353220</v>
          </cell>
          <cell r="L137">
            <v>1571220</v>
          </cell>
          <cell r="M137">
            <v>314244</v>
          </cell>
          <cell r="N137">
            <v>78561</v>
          </cell>
          <cell r="O137" t="str">
            <v>X</v>
          </cell>
          <cell r="X137" t="str">
            <v>NgÇm</v>
          </cell>
        </row>
        <row r="138">
          <cell r="B138" t="str">
            <v>NguyÔn ThÞ Hoµn</v>
          </cell>
          <cell r="C138" t="str">
            <v>QNCN</v>
          </cell>
          <cell r="D138" t="str">
            <v>1//CN</v>
          </cell>
          <cell r="E138" t="str">
            <v>NV Phôc vô</v>
          </cell>
          <cell r="F138">
            <v>4.2</v>
          </cell>
          <cell r="G138" t="str">
            <v>10-76</v>
          </cell>
          <cell r="I138">
            <v>1218000</v>
          </cell>
          <cell r="J138">
            <v>341040</v>
          </cell>
          <cell r="L138">
            <v>1559040</v>
          </cell>
          <cell r="M138">
            <v>311808</v>
          </cell>
          <cell r="N138">
            <v>77952</v>
          </cell>
          <cell r="O138" t="str">
            <v>X</v>
          </cell>
          <cell r="X138" t="str">
            <v>NgÇm</v>
          </cell>
        </row>
        <row r="139">
          <cell r="B139" t="str">
            <v>TrÇn §øc L­îng</v>
          </cell>
          <cell r="C139" t="str">
            <v>QNCN</v>
          </cell>
          <cell r="D139" t="str">
            <v>1//CN</v>
          </cell>
          <cell r="E139" t="str">
            <v>NV §o ®¹c</v>
          </cell>
          <cell r="F139">
            <v>4.1500000000000004</v>
          </cell>
          <cell r="G139" t="str">
            <v>04-81</v>
          </cell>
          <cell r="I139">
            <v>1203500</v>
          </cell>
          <cell r="J139">
            <v>276805</v>
          </cell>
          <cell r="L139">
            <v>1480305</v>
          </cell>
          <cell r="M139">
            <v>296061</v>
          </cell>
          <cell r="N139">
            <v>74015.25</v>
          </cell>
          <cell r="O139" t="str">
            <v>X</v>
          </cell>
          <cell r="X139" t="str">
            <v>NgÇm</v>
          </cell>
        </row>
        <row r="140">
          <cell r="B140" t="str">
            <v>NguyÔn KÕ ¦íc</v>
          </cell>
          <cell r="C140" t="str">
            <v>QNCN</v>
          </cell>
          <cell r="D140" t="str">
            <v>4/CN</v>
          </cell>
          <cell r="E140" t="str">
            <v>L¸i xe</v>
          </cell>
          <cell r="F140">
            <v>4</v>
          </cell>
          <cell r="G140" t="str">
            <v>01-83</v>
          </cell>
          <cell r="I140">
            <v>1160000</v>
          </cell>
          <cell r="J140">
            <v>243600</v>
          </cell>
          <cell r="L140">
            <v>1403600</v>
          </cell>
          <cell r="M140">
            <v>280720</v>
          </cell>
          <cell r="N140">
            <v>70180</v>
          </cell>
          <cell r="O140" t="str">
            <v>X</v>
          </cell>
          <cell r="X140" t="str">
            <v>NgÇm</v>
          </cell>
        </row>
        <row r="141">
          <cell r="B141" t="str">
            <v>NguyÔn V¨n Toµn</v>
          </cell>
          <cell r="C141" t="str">
            <v>QNCN</v>
          </cell>
          <cell r="D141" t="str">
            <v>3/CN</v>
          </cell>
          <cell r="E141" t="str">
            <v>Thî SC</v>
          </cell>
          <cell r="F141">
            <v>3.6</v>
          </cell>
          <cell r="G141" t="str">
            <v>03-88</v>
          </cell>
          <cell r="I141">
            <v>1044000</v>
          </cell>
          <cell r="J141">
            <v>167040</v>
          </cell>
          <cell r="L141">
            <v>1211040</v>
          </cell>
          <cell r="M141">
            <v>242208</v>
          </cell>
          <cell r="N141">
            <v>60552</v>
          </cell>
          <cell r="O141" t="str">
            <v>X</v>
          </cell>
          <cell r="X141" t="str">
            <v>NgÇm</v>
          </cell>
        </row>
        <row r="142">
          <cell r="B142" t="str">
            <v>NguyÔn V¨n Hïng</v>
          </cell>
          <cell r="C142" t="str">
            <v>QNCN</v>
          </cell>
          <cell r="D142" t="str">
            <v>3/CN</v>
          </cell>
          <cell r="E142" t="str">
            <v>CHP CT</v>
          </cell>
          <cell r="F142">
            <v>3.6</v>
          </cell>
          <cell r="G142" t="str">
            <v>03-89</v>
          </cell>
          <cell r="I142">
            <v>1044000</v>
          </cell>
          <cell r="J142">
            <v>156600</v>
          </cell>
          <cell r="L142">
            <v>1200600</v>
          </cell>
          <cell r="M142">
            <v>240120</v>
          </cell>
          <cell r="N142">
            <v>60030</v>
          </cell>
          <cell r="O142" t="str">
            <v>X</v>
          </cell>
          <cell r="X142" t="str">
            <v>NgÇm</v>
          </cell>
          <cell r="Y142">
            <v>1</v>
          </cell>
        </row>
        <row r="143">
          <cell r="B143" t="str">
            <v>NguyÔn V¨n Lanh</v>
          </cell>
          <cell r="C143" t="str">
            <v>QNCN</v>
          </cell>
          <cell r="D143" t="str">
            <v>1//CN</v>
          </cell>
          <cell r="E143" t="str">
            <v>NV ®o ®¹c</v>
          </cell>
          <cell r="F143">
            <v>4.4000000000000004</v>
          </cell>
          <cell r="G143" t="str">
            <v>08-79</v>
          </cell>
          <cell r="I143">
            <v>1276000</v>
          </cell>
          <cell r="J143">
            <v>319000.00000000006</v>
          </cell>
          <cell r="L143">
            <v>1595000</v>
          </cell>
          <cell r="M143">
            <v>319000</v>
          </cell>
          <cell r="N143">
            <v>79750</v>
          </cell>
          <cell r="O143" t="str">
            <v>X</v>
          </cell>
          <cell r="X143" t="str">
            <v>KSTK</v>
          </cell>
          <cell r="Y143">
            <v>1</v>
          </cell>
        </row>
        <row r="144">
          <cell r="B144" t="str">
            <v>Phïng V¨n Thuý</v>
          </cell>
          <cell r="C144" t="str">
            <v>QNCN</v>
          </cell>
          <cell r="D144" t="str">
            <v>2//CN</v>
          </cell>
          <cell r="E144" t="str">
            <v>Tr­ëng ban</v>
          </cell>
          <cell r="F144">
            <v>5.05</v>
          </cell>
          <cell r="G144" t="str">
            <v>08-76</v>
          </cell>
          <cell r="I144">
            <v>1464500</v>
          </cell>
          <cell r="J144">
            <v>410060</v>
          </cell>
          <cell r="L144">
            <v>1874560</v>
          </cell>
          <cell r="M144">
            <v>374912</v>
          </cell>
          <cell r="N144">
            <v>93728</v>
          </cell>
          <cell r="O144" t="str">
            <v>X</v>
          </cell>
          <cell r="X144" t="str">
            <v>KSTK</v>
          </cell>
          <cell r="Y144">
            <v>1</v>
          </cell>
        </row>
        <row r="145">
          <cell r="B145" t="str">
            <v>Ph¹m Gia Thuû</v>
          </cell>
          <cell r="C145" t="str">
            <v>QNCN</v>
          </cell>
          <cell r="D145" t="str">
            <v>1//CN</v>
          </cell>
          <cell r="E145" t="str">
            <v>NV §o ®¹c</v>
          </cell>
          <cell r="F145">
            <v>4.4000000000000004</v>
          </cell>
          <cell r="G145" t="str">
            <v>08-79</v>
          </cell>
          <cell r="I145">
            <v>1276000</v>
          </cell>
          <cell r="J145">
            <v>319000.00000000006</v>
          </cell>
          <cell r="L145">
            <v>1595000</v>
          </cell>
          <cell r="M145">
            <v>319000</v>
          </cell>
          <cell r="N145">
            <v>79750</v>
          </cell>
          <cell r="O145" t="str">
            <v>X</v>
          </cell>
          <cell r="X145" t="str">
            <v>KSTK</v>
          </cell>
          <cell r="Y145">
            <v>1</v>
          </cell>
        </row>
        <row r="146">
          <cell r="B146" t="str">
            <v>Bïi §øc TuÊt</v>
          </cell>
          <cell r="C146" t="str">
            <v>QNCN</v>
          </cell>
          <cell r="D146" t="str">
            <v>4/CN</v>
          </cell>
          <cell r="E146" t="str">
            <v>NV §o ®¹c</v>
          </cell>
          <cell r="F146">
            <v>4</v>
          </cell>
          <cell r="G146" t="str">
            <v>12-80</v>
          </cell>
          <cell r="I146">
            <v>1160000</v>
          </cell>
          <cell r="J146">
            <v>278400</v>
          </cell>
          <cell r="L146">
            <v>1438400</v>
          </cell>
          <cell r="M146">
            <v>287680</v>
          </cell>
          <cell r="N146">
            <v>71920</v>
          </cell>
          <cell r="O146" t="str">
            <v>X</v>
          </cell>
          <cell r="X146" t="str">
            <v>KSTK</v>
          </cell>
          <cell r="Y146">
            <v>1</v>
          </cell>
        </row>
        <row r="147">
          <cell r="B147" t="str">
            <v>TrÞnh Ngäc Ch­</v>
          </cell>
          <cell r="C147" t="str">
            <v>QNCN</v>
          </cell>
          <cell r="D147" t="str">
            <v>3/CN</v>
          </cell>
          <cell r="E147" t="str">
            <v>L¸i xe</v>
          </cell>
          <cell r="F147">
            <v>3.6</v>
          </cell>
          <cell r="G147" t="str">
            <v>03-86</v>
          </cell>
          <cell r="I147">
            <v>1044000</v>
          </cell>
          <cell r="J147">
            <v>187920</v>
          </cell>
          <cell r="L147">
            <v>1231920</v>
          </cell>
          <cell r="M147">
            <v>246384</v>
          </cell>
          <cell r="N147">
            <v>61596</v>
          </cell>
          <cell r="O147" t="str">
            <v>X</v>
          </cell>
          <cell r="X147" t="str">
            <v>KSTK</v>
          </cell>
          <cell r="Y147">
            <v>1</v>
          </cell>
        </row>
        <row r="148">
          <cell r="B148" t="str">
            <v>Vò V¨n S¬n</v>
          </cell>
          <cell r="C148" t="str">
            <v>QNCN</v>
          </cell>
          <cell r="D148" t="str">
            <v>1//CN</v>
          </cell>
          <cell r="E148" t="str">
            <v>NV §o ®¹c</v>
          </cell>
          <cell r="F148">
            <v>4.2</v>
          </cell>
          <cell r="G148" t="str">
            <v>12-80</v>
          </cell>
          <cell r="I148">
            <v>1218000</v>
          </cell>
          <cell r="J148">
            <v>292320.00000000006</v>
          </cell>
          <cell r="L148">
            <v>1510320</v>
          </cell>
          <cell r="M148">
            <v>302064</v>
          </cell>
          <cell r="N148">
            <v>75516</v>
          </cell>
          <cell r="O148" t="str">
            <v>X</v>
          </cell>
          <cell r="X148" t="str">
            <v>KSTK</v>
          </cell>
          <cell r="Y148">
            <v>1</v>
          </cell>
        </row>
        <row r="149">
          <cell r="B149" t="str">
            <v>V­¬ng Sü Së</v>
          </cell>
          <cell r="C149" t="str">
            <v>QNCN</v>
          </cell>
          <cell r="D149" t="str">
            <v>1//CN</v>
          </cell>
          <cell r="E149" t="str">
            <v>L¸i xe</v>
          </cell>
          <cell r="F149">
            <v>4.2</v>
          </cell>
          <cell r="G149" t="str">
            <v>04-75</v>
          </cell>
          <cell r="I149">
            <v>1218000</v>
          </cell>
          <cell r="J149">
            <v>353220</v>
          </cell>
          <cell r="L149">
            <v>1571220</v>
          </cell>
          <cell r="M149">
            <v>314244</v>
          </cell>
          <cell r="N149">
            <v>78561</v>
          </cell>
          <cell r="O149" t="str">
            <v>X</v>
          </cell>
          <cell r="X149" t="str">
            <v>Næ</v>
          </cell>
        </row>
        <row r="150">
          <cell r="B150" t="str">
            <v>Hoµng Kh¸nh Nh­êng</v>
          </cell>
          <cell r="C150" t="str">
            <v>QNCN</v>
          </cell>
          <cell r="D150" t="str">
            <v>2/CN</v>
          </cell>
          <cell r="E150" t="str">
            <v>L¸i xe</v>
          </cell>
          <cell r="F150">
            <v>3.2</v>
          </cell>
          <cell r="G150" t="str">
            <v>03-91</v>
          </cell>
          <cell r="I150">
            <v>928000</v>
          </cell>
          <cell r="J150">
            <v>120640</v>
          </cell>
          <cell r="L150">
            <v>1048640</v>
          </cell>
          <cell r="M150">
            <v>209728</v>
          </cell>
          <cell r="N150">
            <v>52432</v>
          </cell>
          <cell r="O150" t="str">
            <v>X</v>
          </cell>
          <cell r="X150" t="str">
            <v>Næ</v>
          </cell>
        </row>
        <row r="151">
          <cell r="B151" t="str">
            <v>Hoµng V¨n TiÕn</v>
          </cell>
          <cell r="C151" t="str">
            <v>QNCN</v>
          </cell>
          <cell r="D151" t="str">
            <v>1/CN</v>
          </cell>
          <cell r="E151" t="str">
            <v>L¸i xe</v>
          </cell>
          <cell r="F151">
            <v>2.8</v>
          </cell>
          <cell r="G151" t="str">
            <v>02-95</v>
          </cell>
          <cell r="I151">
            <v>812000</v>
          </cell>
          <cell r="J151">
            <v>73080</v>
          </cell>
          <cell r="L151">
            <v>885080</v>
          </cell>
          <cell r="M151">
            <v>177016</v>
          </cell>
          <cell r="N151">
            <v>44254</v>
          </cell>
          <cell r="O151" t="str">
            <v>X</v>
          </cell>
          <cell r="X151" t="str">
            <v>Næ</v>
          </cell>
        </row>
        <row r="152">
          <cell r="B152" t="str">
            <v>Vò ViÖt Anh</v>
          </cell>
          <cell r="C152" t="str">
            <v>QNCN</v>
          </cell>
          <cell r="D152" t="str">
            <v>0/CN</v>
          </cell>
          <cell r="E152" t="str">
            <v>Thñ kho</v>
          </cell>
          <cell r="F152">
            <v>2.2000000000000002</v>
          </cell>
          <cell r="G152" t="str">
            <v>02-00</v>
          </cell>
          <cell r="I152">
            <v>638000</v>
          </cell>
          <cell r="J152">
            <v>0</v>
          </cell>
          <cell r="L152">
            <v>638000</v>
          </cell>
          <cell r="M152">
            <v>127600</v>
          </cell>
          <cell r="N152">
            <v>31900</v>
          </cell>
          <cell r="O152" t="str">
            <v>X</v>
          </cell>
          <cell r="X152" t="str">
            <v>Næ</v>
          </cell>
          <cell r="Y152">
            <v>1</v>
          </cell>
        </row>
        <row r="153">
          <cell r="B153" t="str">
            <v>TrÇn Minh ¢u</v>
          </cell>
          <cell r="C153" t="str">
            <v>QNCN</v>
          </cell>
          <cell r="D153" t="str">
            <v>2//CN</v>
          </cell>
          <cell r="E153" t="str">
            <v>NV Kü thuËt</v>
          </cell>
          <cell r="F153">
            <v>4.9000000000000004</v>
          </cell>
          <cell r="G153" t="str">
            <v>01-66</v>
          </cell>
          <cell r="I153">
            <v>1421000</v>
          </cell>
          <cell r="J153">
            <v>539980.00000000012</v>
          </cell>
          <cell r="L153">
            <v>1960980</v>
          </cell>
          <cell r="M153">
            <v>392196</v>
          </cell>
          <cell r="N153">
            <v>98049</v>
          </cell>
          <cell r="O153" t="str">
            <v>X</v>
          </cell>
          <cell r="X153" t="str">
            <v>P.B¾c</v>
          </cell>
          <cell r="Y153">
            <v>1</v>
          </cell>
        </row>
        <row r="154">
          <cell r="B154" t="str">
            <v>Vò Träng BÎ</v>
          </cell>
          <cell r="C154" t="str">
            <v>QNCN</v>
          </cell>
          <cell r="D154" t="str">
            <v>1//CN</v>
          </cell>
          <cell r="E154" t="str">
            <v>NV Kü thuËt</v>
          </cell>
          <cell r="F154">
            <v>4.1500000000000004</v>
          </cell>
          <cell r="G154" t="str">
            <v>06-77</v>
          </cell>
          <cell r="I154">
            <v>1203500</v>
          </cell>
          <cell r="J154">
            <v>324945.00000000006</v>
          </cell>
          <cell r="L154">
            <v>1528445</v>
          </cell>
          <cell r="M154">
            <v>305689</v>
          </cell>
          <cell r="N154">
            <v>76422.25</v>
          </cell>
          <cell r="O154" t="str">
            <v>X</v>
          </cell>
          <cell r="X154" t="str">
            <v>P.B¾c</v>
          </cell>
          <cell r="Y154">
            <v>2</v>
          </cell>
        </row>
        <row r="155">
          <cell r="B155" t="str">
            <v>NguyÔn ChÝ Kh¬i</v>
          </cell>
          <cell r="C155" t="str">
            <v>QNCN</v>
          </cell>
          <cell r="D155" t="str">
            <v>1//CN</v>
          </cell>
          <cell r="E155" t="str">
            <v>L¸i xe</v>
          </cell>
          <cell r="F155">
            <v>4.2</v>
          </cell>
          <cell r="G155" t="str">
            <v>06-77</v>
          </cell>
          <cell r="I155">
            <v>1218000</v>
          </cell>
          <cell r="J155">
            <v>328860</v>
          </cell>
          <cell r="L155">
            <v>1546860</v>
          </cell>
          <cell r="M155">
            <v>309372</v>
          </cell>
          <cell r="N155">
            <v>77343</v>
          </cell>
          <cell r="O155" t="str">
            <v>X</v>
          </cell>
          <cell r="X155" t="str">
            <v>P.B¾c</v>
          </cell>
          <cell r="Y155">
            <v>3</v>
          </cell>
        </row>
        <row r="156">
          <cell r="B156" t="str">
            <v>§Æng ThÞ §øc</v>
          </cell>
          <cell r="C156" t="str">
            <v>QNCN</v>
          </cell>
          <cell r="D156" t="str">
            <v>1//CN</v>
          </cell>
          <cell r="E156" t="str">
            <v>Y sü</v>
          </cell>
          <cell r="F156">
            <v>4.1500000000000004</v>
          </cell>
          <cell r="G156" t="str">
            <v>12-77</v>
          </cell>
          <cell r="I156">
            <v>1203500</v>
          </cell>
          <cell r="J156">
            <v>324945.00000000006</v>
          </cell>
          <cell r="L156">
            <v>1528445</v>
          </cell>
          <cell r="M156">
            <v>305689</v>
          </cell>
          <cell r="N156">
            <v>76422.25</v>
          </cell>
          <cell r="O156" t="str">
            <v>X</v>
          </cell>
          <cell r="X156" t="str">
            <v>P.B¾c</v>
          </cell>
          <cell r="Y156">
            <v>4</v>
          </cell>
        </row>
        <row r="157">
          <cell r="B157" t="str">
            <v>NguyÔn L­¬ng Thanh</v>
          </cell>
          <cell r="C157" t="str">
            <v>QNCN</v>
          </cell>
          <cell r="D157" t="str">
            <v>4/CN</v>
          </cell>
          <cell r="E157" t="str">
            <v>L¸i xe</v>
          </cell>
          <cell r="F157">
            <v>4</v>
          </cell>
          <cell r="G157" t="str">
            <v>03-83</v>
          </cell>
          <cell r="I157">
            <v>1160000</v>
          </cell>
          <cell r="J157">
            <v>243600</v>
          </cell>
          <cell r="L157">
            <v>1403600</v>
          </cell>
          <cell r="M157">
            <v>280720</v>
          </cell>
          <cell r="N157">
            <v>70180</v>
          </cell>
          <cell r="O157" t="str">
            <v>X</v>
          </cell>
          <cell r="X157" t="str">
            <v>P.B¾c</v>
          </cell>
          <cell r="Y157">
            <v>5</v>
          </cell>
        </row>
        <row r="158">
          <cell r="B158" t="str">
            <v>NguyÔn Xu©n Gi¶o</v>
          </cell>
          <cell r="C158" t="str">
            <v>QNCN</v>
          </cell>
          <cell r="D158" t="str">
            <v>4/CN</v>
          </cell>
          <cell r="E158" t="str">
            <v>L¸i m¸y</v>
          </cell>
          <cell r="F158">
            <v>4</v>
          </cell>
          <cell r="G158" t="str">
            <v>02-86</v>
          </cell>
          <cell r="I158">
            <v>1160000</v>
          </cell>
          <cell r="J158">
            <v>208800</v>
          </cell>
          <cell r="L158">
            <v>1368800</v>
          </cell>
          <cell r="M158">
            <v>273760</v>
          </cell>
          <cell r="N158">
            <v>68440</v>
          </cell>
          <cell r="O158" t="str">
            <v>X</v>
          </cell>
          <cell r="X158" t="str">
            <v>P.B¾c</v>
          </cell>
          <cell r="Y158">
            <v>6</v>
          </cell>
        </row>
        <row r="159">
          <cell r="B159" t="str">
            <v>Ph¹m H÷u Song</v>
          </cell>
          <cell r="C159" t="str">
            <v>QNCN</v>
          </cell>
          <cell r="D159" t="str">
            <v>4/CN</v>
          </cell>
          <cell r="E159" t="str">
            <v>L¸i xe</v>
          </cell>
          <cell r="F159">
            <v>4</v>
          </cell>
          <cell r="G159" t="str">
            <v>02-86</v>
          </cell>
          <cell r="I159">
            <v>1160000</v>
          </cell>
          <cell r="J159">
            <v>208800</v>
          </cell>
          <cell r="L159">
            <v>1368800</v>
          </cell>
          <cell r="M159">
            <v>273760</v>
          </cell>
          <cell r="N159">
            <v>68440</v>
          </cell>
          <cell r="O159" t="str">
            <v>X</v>
          </cell>
          <cell r="X159" t="str">
            <v>P.B¾c</v>
          </cell>
          <cell r="Y159">
            <v>7</v>
          </cell>
        </row>
        <row r="160">
          <cell r="B160" t="str">
            <v>NguyÔn Trung CÊp</v>
          </cell>
          <cell r="C160" t="str">
            <v>QNCN</v>
          </cell>
          <cell r="D160" t="str">
            <v>4/CN</v>
          </cell>
          <cell r="E160" t="str">
            <v>L¸i m¸y</v>
          </cell>
          <cell r="F160">
            <v>4</v>
          </cell>
          <cell r="G160" t="str">
            <v>02-83</v>
          </cell>
          <cell r="I160">
            <v>1160000</v>
          </cell>
          <cell r="J160">
            <v>243600</v>
          </cell>
          <cell r="L160">
            <v>1403600</v>
          </cell>
          <cell r="M160">
            <v>280720</v>
          </cell>
          <cell r="N160">
            <v>70180</v>
          </cell>
          <cell r="O160" t="str">
            <v>X</v>
          </cell>
          <cell r="X160" t="str">
            <v>P.B¾c</v>
          </cell>
          <cell r="Y160">
            <v>8</v>
          </cell>
        </row>
        <row r="161">
          <cell r="B161" t="str">
            <v>Lª Xu©n Liªn</v>
          </cell>
          <cell r="C161" t="str">
            <v>QNCN</v>
          </cell>
          <cell r="D161" t="str">
            <v>4/CN</v>
          </cell>
          <cell r="E161" t="str">
            <v>L¸i xe</v>
          </cell>
          <cell r="F161">
            <v>4</v>
          </cell>
          <cell r="G161" t="str">
            <v>02-83</v>
          </cell>
          <cell r="I161">
            <v>1160000</v>
          </cell>
          <cell r="J161">
            <v>243600</v>
          </cell>
          <cell r="L161">
            <v>1403600</v>
          </cell>
          <cell r="M161">
            <v>280720</v>
          </cell>
          <cell r="N161">
            <v>70180</v>
          </cell>
          <cell r="O161" t="str">
            <v>X</v>
          </cell>
          <cell r="X161" t="str">
            <v>P.B¾c</v>
          </cell>
          <cell r="Y161">
            <v>9</v>
          </cell>
        </row>
        <row r="162">
          <cell r="B162" t="str">
            <v>TrÇn V¨n TiÕn</v>
          </cell>
          <cell r="C162" t="str">
            <v>QNCN</v>
          </cell>
          <cell r="D162" t="str">
            <v>4/CN</v>
          </cell>
          <cell r="E162" t="str">
            <v>L¸i xe</v>
          </cell>
          <cell r="F162">
            <v>4</v>
          </cell>
          <cell r="G162" t="str">
            <v>02-86</v>
          </cell>
          <cell r="I162">
            <v>1160000</v>
          </cell>
          <cell r="J162">
            <v>208800</v>
          </cell>
          <cell r="L162">
            <v>1368800</v>
          </cell>
          <cell r="M162">
            <v>273760</v>
          </cell>
          <cell r="N162">
            <v>68440</v>
          </cell>
          <cell r="O162" t="str">
            <v>X</v>
          </cell>
          <cell r="X162" t="str">
            <v>P.B¾c</v>
          </cell>
          <cell r="Y162">
            <v>10</v>
          </cell>
        </row>
        <row r="163">
          <cell r="B163" t="str">
            <v>T¨ng V¨n ViÔn</v>
          </cell>
          <cell r="C163" t="str">
            <v>QNCN</v>
          </cell>
          <cell r="D163" t="str">
            <v>4/CN</v>
          </cell>
          <cell r="E163" t="str">
            <v>Thî méc</v>
          </cell>
          <cell r="F163">
            <v>3.8</v>
          </cell>
          <cell r="G163" t="str">
            <v>03-79</v>
          </cell>
          <cell r="I163">
            <v>1102000</v>
          </cell>
          <cell r="J163">
            <v>275500</v>
          </cell>
          <cell r="L163">
            <v>1377500</v>
          </cell>
          <cell r="M163">
            <v>275500</v>
          </cell>
          <cell r="N163">
            <v>68875</v>
          </cell>
          <cell r="O163" t="str">
            <v>X</v>
          </cell>
          <cell r="X163" t="str">
            <v>P.B¾c</v>
          </cell>
          <cell r="Y163">
            <v>11</v>
          </cell>
        </row>
        <row r="164">
          <cell r="B164" t="str">
            <v>NguyÔn V¨n M­êi</v>
          </cell>
          <cell r="C164" t="str">
            <v>QNCN</v>
          </cell>
          <cell r="D164" t="str">
            <v>4/CN</v>
          </cell>
          <cell r="E164" t="str">
            <v>NV KÕ to¸n</v>
          </cell>
          <cell r="F164">
            <v>3.95</v>
          </cell>
          <cell r="G164" t="str">
            <v>06-82</v>
          </cell>
          <cell r="I164">
            <v>1145500</v>
          </cell>
          <cell r="J164">
            <v>252010</v>
          </cell>
          <cell r="L164">
            <v>1397510</v>
          </cell>
          <cell r="M164">
            <v>279502</v>
          </cell>
          <cell r="N164">
            <v>69875.5</v>
          </cell>
          <cell r="O164" t="str">
            <v>X</v>
          </cell>
          <cell r="X164" t="str">
            <v>P.B¾c</v>
          </cell>
          <cell r="Y164">
            <v>12</v>
          </cell>
        </row>
        <row r="165">
          <cell r="B165" t="str">
            <v>NguyÔn V¨n Phong</v>
          </cell>
          <cell r="C165" t="str">
            <v>QNCN</v>
          </cell>
          <cell r="D165" t="str">
            <v>4/CN</v>
          </cell>
          <cell r="E165" t="str">
            <v>L¸i xe</v>
          </cell>
          <cell r="F165">
            <v>3.8</v>
          </cell>
          <cell r="G165" t="str">
            <v>03-86</v>
          </cell>
          <cell r="I165">
            <v>1102000</v>
          </cell>
          <cell r="J165">
            <v>198359.99999999997</v>
          </cell>
          <cell r="L165">
            <v>1300360</v>
          </cell>
          <cell r="M165">
            <v>260072</v>
          </cell>
          <cell r="N165">
            <v>65018</v>
          </cell>
          <cell r="O165" t="str">
            <v>X</v>
          </cell>
          <cell r="X165" t="str">
            <v>P.B¾c</v>
          </cell>
          <cell r="Y165">
            <v>13</v>
          </cell>
        </row>
        <row r="166">
          <cell r="B166" t="str">
            <v>TrÇn V¨n M¹nh</v>
          </cell>
          <cell r="C166" t="str">
            <v>QNCN</v>
          </cell>
          <cell r="D166" t="str">
            <v>3/CN</v>
          </cell>
          <cell r="E166" t="str">
            <v>Thî méc</v>
          </cell>
          <cell r="F166">
            <v>3.6</v>
          </cell>
          <cell r="G166" t="str">
            <v>02-84</v>
          </cell>
          <cell r="I166">
            <v>1044000</v>
          </cell>
          <cell r="J166">
            <v>208800</v>
          </cell>
          <cell r="L166">
            <v>1252800</v>
          </cell>
          <cell r="M166">
            <v>250560</v>
          </cell>
          <cell r="N166">
            <v>62640</v>
          </cell>
          <cell r="O166" t="str">
            <v>X</v>
          </cell>
          <cell r="X166" t="str">
            <v>P.B¾c</v>
          </cell>
          <cell r="Y166">
            <v>14</v>
          </cell>
        </row>
        <row r="167">
          <cell r="B167" t="str">
            <v>NguyÔn V¨n Dù</v>
          </cell>
          <cell r="C167" t="str">
            <v>QNCN</v>
          </cell>
          <cell r="D167" t="str">
            <v>2/CN</v>
          </cell>
          <cell r="E167" t="str">
            <v>Thî m¸y</v>
          </cell>
          <cell r="F167">
            <v>3.4</v>
          </cell>
          <cell r="G167" t="str">
            <v>02-84</v>
          </cell>
          <cell r="I167">
            <v>986000</v>
          </cell>
          <cell r="J167">
            <v>197200</v>
          </cell>
          <cell r="L167">
            <v>1183200</v>
          </cell>
          <cell r="M167">
            <v>236640</v>
          </cell>
          <cell r="N167">
            <v>59160</v>
          </cell>
          <cell r="O167" t="str">
            <v>X</v>
          </cell>
          <cell r="X167" t="str">
            <v>P.B¾c</v>
          </cell>
          <cell r="Y167">
            <v>15</v>
          </cell>
        </row>
        <row r="168">
          <cell r="B168" t="str">
            <v>§ç ThÕ Ch©u</v>
          </cell>
          <cell r="C168" t="str">
            <v>QNCN</v>
          </cell>
          <cell r="D168" t="str">
            <v>1/CN</v>
          </cell>
          <cell r="E168" t="str">
            <v>L¸i xe</v>
          </cell>
          <cell r="F168">
            <v>2.8</v>
          </cell>
          <cell r="G168" t="str">
            <v>03-91</v>
          </cell>
          <cell r="I168">
            <v>812000</v>
          </cell>
          <cell r="J168">
            <v>105560</v>
          </cell>
          <cell r="L168">
            <v>917560</v>
          </cell>
          <cell r="M168">
            <v>183512</v>
          </cell>
          <cell r="N168">
            <v>45878</v>
          </cell>
          <cell r="O168" t="str">
            <v>X</v>
          </cell>
          <cell r="X168" t="str">
            <v>P.B¾c</v>
          </cell>
          <cell r="Y168">
            <v>16</v>
          </cell>
        </row>
        <row r="169">
          <cell r="B169" t="str">
            <v>§ç §×nh Hoa</v>
          </cell>
          <cell r="C169" t="str">
            <v>QNCN</v>
          </cell>
          <cell r="D169" t="str">
            <v>4/CN</v>
          </cell>
          <cell r="E169" t="str">
            <v>L¸i xe</v>
          </cell>
          <cell r="F169">
            <v>3.8</v>
          </cell>
          <cell r="G169" t="str">
            <v>02-85</v>
          </cell>
          <cell r="I169">
            <v>1102000</v>
          </cell>
          <cell r="J169">
            <v>209380</v>
          </cell>
          <cell r="L169">
            <v>1311380</v>
          </cell>
          <cell r="M169">
            <v>262276</v>
          </cell>
          <cell r="N169">
            <v>65569</v>
          </cell>
          <cell r="O169" t="str">
            <v>X</v>
          </cell>
          <cell r="X169" t="str">
            <v>P.B¾c</v>
          </cell>
          <cell r="Y169">
            <v>17</v>
          </cell>
        </row>
        <row r="170">
          <cell r="B170" t="str">
            <v>Vò V¨n Dòng</v>
          </cell>
          <cell r="C170" t="str">
            <v>QNCN</v>
          </cell>
          <cell r="D170" t="str">
            <v>3/CN</v>
          </cell>
          <cell r="E170" t="str">
            <v>L¸i m¸y</v>
          </cell>
          <cell r="F170">
            <v>3.6</v>
          </cell>
          <cell r="G170" t="str">
            <v>03-89</v>
          </cell>
          <cell r="I170">
            <v>1044000</v>
          </cell>
          <cell r="J170">
            <v>156600</v>
          </cell>
          <cell r="L170">
            <v>1200600</v>
          </cell>
          <cell r="M170">
            <v>240120</v>
          </cell>
          <cell r="N170">
            <v>60030</v>
          </cell>
          <cell r="O170" t="str">
            <v>X</v>
          </cell>
          <cell r="X170" t="str">
            <v>P.B¾c</v>
          </cell>
          <cell r="Y170">
            <v>18</v>
          </cell>
        </row>
        <row r="171">
          <cell r="B171" t="str">
            <v>NguyÔn ViÖt Dòng</v>
          </cell>
          <cell r="C171" t="str">
            <v>QNCN</v>
          </cell>
          <cell r="D171" t="str">
            <v>2/CN</v>
          </cell>
          <cell r="E171" t="str">
            <v>L¸i xe</v>
          </cell>
          <cell r="F171">
            <v>3.2</v>
          </cell>
          <cell r="G171" t="str">
            <v>03-91</v>
          </cell>
          <cell r="I171">
            <v>928000</v>
          </cell>
          <cell r="J171">
            <v>120640</v>
          </cell>
          <cell r="L171">
            <v>1048640</v>
          </cell>
          <cell r="M171">
            <v>209728</v>
          </cell>
          <cell r="N171">
            <v>52432</v>
          </cell>
          <cell r="O171" t="str">
            <v>X</v>
          </cell>
          <cell r="X171" t="str">
            <v>P.B¾c</v>
          </cell>
          <cell r="Y171">
            <v>19</v>
          </cell>
        </row>
        <row r="172">
          <cell r="B172" t="str">
            <v>Bïi Quang Nam</v>
          </cell>
          <cell r="C172" t="str">
            <v>QNCN</v>
          </cell>
          <cell r="D172" t="str">
            <v>1/CN</v>
          </cell>
          <cell r="E172" t="str">
            <v>L¸i xe</v>
          </cell>
          <cell r="F172">
            <v>3</v>
          </cell>
          <cell r="G172" t="str">
            <v>03-91</v>
          </cell>
          <cell r="I172">
            <v>870000</v>
          </cell>
          <cell r="J172">
            <v>113100</v>
          </cell>
          <cell r="L172">
            <v>983100</v>
          </cell>
          <cell r="M172">
            <v>196620</v>
          </cell>
          <cell r="N172">
            <v>49155</v>
          </cell>
          <cell r="O172" t="str">
            <v>X</v>
          </cell>
          <cell r="X172" t="str">
            <v>S§C</v>
          </cell>
        </row>
        <row r="173">
          <cell r="B173" t="str">
            <v>L¹i H÷u D­¬ng</v>
          </cell>
          <cell r="C173" t="str">
            <v>QNCN</v>
          </cell>
          <cell r="D173" t="str">
            <v>0/CN</v>
          </cell>
          <cell r="E173" t="str">
            <v>L¸i xe</v>
          </cell>
          <cell r="F173">
            <v>2.4</v>
          </cell>
          <cell r="G173" t="str">
            <v>02-94</v>
          </cell>
          <cell r="I173">
            <v>696000</v>
          </cell>
          <cell r="J173">
            <v>69600</v>
          </cell>
          <cell r="L173">
            <v>765600</v>
          </cell>
          <cell r="M173">
            <v>153120</v>
          </cell>
          <cell r="N173">
            <v>38280</v>
          </cell>
          <cell r="O173" t="str">
            <v>X</v>
          </cell>
          <cell r="X173" t="str">
            <v>S§C</v>
          </cell>
        </row>
        <row r="174">
          <cell r="B174" t="str">
            <v>Phïng V¨n Kiªn</v>
          </cell>
          <cell r="C174" t="str">
            <v>QNCN</v>
          </cell>
          <cell r="D174" t="str">
            <v>3/CN</v>
          </cell>
          <cell r="E174" t="str">
            <v>L¸i xe</v>
          </cell>
          <cell r="F174">
            <v>3.6</v>
          </cell>
          <cell r="G174" t="str">
            <v>03-88</v>
          </cell>
          <cell r="I174">
            <v>1044000</v>
          </cell>
          <cell r="J174">
            <v>167040</v>
          </cell>
          <cell r="L174">
            <v>1211040</v>
          </cell>
          <cell r="M174">
            <v>242208</v>
          </cell>
          <cell r="N174">
            <v>60552</v>
          </cell>
          <cell r="O174" t="str">
            <v>X</v>
          </cell>
          <cell r="X174" t="str">
            <v>S§C</v>
          </cell>
        </row>
        <row r="175">
          <cell r="B175" t="str">
            <v>TrÞnh Ngäc H¶i</v>
          </cell>
          <cell r="C175" t="str">
            <v>QNCN</v>
          </cell>
          <cell r="D175" t="str">
            <v>1//CN</v>
          </cell>
          <cell r="E175" t="str">
            <v>L¸i xe</v>
          </cell>
          <cell r="F175">
            <v>4.2</v>
          </cell>
          <cell r="G175" t="str">
            <v>03-87</v>
          </cell>
          <cell r="I175">
            <v>1218000</v>
          </cell>
          <cell r="J175">
            <v>207060</v>
          </cell>
          <cell r="L175">
            <v>1425060</v>
          </cell>
          <cell r="M175">
            <v>285012</v>
          </cell>
          <cell r="N175">
            <v>71253</v>
          </cell>
          <cell r="O175" t="str">
            <v>X</v>
          </cell>
          <cell r="X175" t="str">
            <v>S§C</v>
          </cell>
        </row>
        <row r="176">
          <cell r="B176" t="str">
            <v>Lª TiÕn Dòng</v>
          </cell>
          <cell r="C176" t="str">
            <v>QNCN</v>
          </cell>
          <cell r="D176" t="str">
            <v>1/CN</v>
          </cell>
          <cell r="E176" t="str">
            <v>KÕ to¸n</v>
          </cell>
          <cell r="F176">
            <v>2.7</v>
          </cell>
          <cell r="G176" t="str">
            <v>02-95</v>
          </cell>
          <cell r="I176">
            <v>783000</v>
          </cell>
          <cell r="J176">
            <v>70470</v>
          </cell>
          <cell r="L176">
            <v>853470</v>
          </cell>
          <cell r="M176">
            <v>170694</v>
          </cell>
          <cell r="N176">
            <v>42673.5</v>
          </cell>
          <cell r="O176" t="str">
            <v>X</v>
          </cell>
          <cell r="X176" t="str">
            <v>S§C</v>
          </cell>
          <cell r="Y176">
            <v>1</v>
          </cell>
        </row>
        <row r="177">
          <cell r="B177" t="str">
            <v>NguyÔn H÷u Nh­êng</v>
          </cell>
          <cell r="C177" t="str">
            <v>QNCN</v>
          </cell>
          <cell r="D177" t="str">
            <v>1//CN</v>
          </cell>
          <cell r="E177" t="str">
            <v>L¸i xe</v>
          </cell>
          <cell r="F177">
            <v>4.2</v>
          </cell>
          <cell r="G177" t="str">
            <v>08-76</v>
          </cell>
          <cell r="I177">
            <v>1218000</v>
          </cell>
          <cell r="J177">
            <v>341040</v>
          </cell>
          <cell r="L177">
            <v>1559040</v>
          </cell>
          <cell r="M177">
            <v>311808</v>
          </cell>
          <cell r="N177">
            <v>77952</v>
          </cell>
          <cell r="O177" t="str">
            <v>X</v>
          </cell>
          <cell r="X177" t="str">
            <v>P.Nam</v>
          </cell>
          <cell r="Y177">
            <v>1</v>
          </cell>
        </row>
        <row r="178">
          <cell r="B178" t="str">
            <v>NguyÔn Quang Ch©m</v>
          </cell>
          <cell r="C178" t="str">
            <v>QNCN</v>
          </cell>
          <cell r="D178" t="str">
            <v>1//CN</v>
          </cell>
          <cell r="E178" t="str">
            <v>L¸i xe</v>
          </cell>
          <cell r="F178">
            <v>4.2</v>
          </cell>
          <cell r="G178" t="str">
            <v>08-76</v>
          </cell>
          <cell r="I178">
            <v>1218000</v>
          </cell>
          <cell r="J178">
            <v>341040</v>
          </cell>
          <cell r="L178">
            <v>1559040</v>
          </cell>
          <cell r="M178">
            <v>311808</v>
          </cell>
          <cell r="N178">
            <v>77952</v>
          </cell>
          <cell r="O178" t="str">
            <v>X</v>
          </cell>
          <cell r="X178" t="str">
            <v>P.Nam</v>
          </cell>
          <cell r="Y178">
            <v>2</v>
          </cell>
        </row>
        <row r="179">
          <cell r="B179" t="str">
            <v>NguyÔn TiÕn S¬n</v>
          </cell>
          <cell r="C179" t="str">
            <v>QNCN</v>
          </cell>
          <cell r="D179" t="str">
            <v>1//CN</v>
          </cell>
          <cell r="E179" t="str">
            <v>L¸i xe</v>
          </cell>
          <cell r="F179">
            <v>4.2</v>
          </cell>
          <cell r="G179" t="str">
            <v>03-83</v>
          </cell>
          <cell r="I179">
            <v>1218000</v>
          </cell>
          <cell r="J179">
            <v>255780</v>
          </cell>
          <cell r="L179">
            <v>1473780</v>
          </cell>
          <cell r="M179">
            <v>294756</v>
          </cell>
          <cell r="N179">
            <v>73689</v>
          </cell>
          <cell r="O179" t="str">
            <v>X</v>
          </cell>
          <cell r="X179" t="str">
            <v>P.Nam</v>
          </cell>
          <cell r="Y179">
            <v>3</v>
          </cell>
        </row>
        <row r="180">
          <cell r="B180" t="str">
            <v>Lª Cao C­êng</v>
          </cell>
          <cell r="C180" t="str">
            <v>QNCN</v>
          </cell>
          <cell r="D180" t="str">
            <v>1//CN</v>
          </cell>
          <cell r="E180" t="str">
            <v>Trî lý KT</v>
          </cell>
          <cell r="F180">
            <v>4.1500000000000004</v>
          </cell>
          <cell r="G180" t="str">
            <v>02-86</v>
          </cell>
          <cell r="I180">
            <v>1203500</v>
          </cell>
          <cell r="J180">
            <v>216630</v>
          </cell>
          <cell r="L180">
            <v>1420130</v>
          </cell>
          <cell r="M180">
            <v>284026</v>
          </cell>
          <cell r="N180">
            <v>71006.5</v>
          </cell>
          <cell r="O180" t="str">
            <v>X</v>
          </cell>
          <cell r="X180" t="str">
            <v>VP</v>
          </cell>
          <cell r="Y180">
            <v>5</v>
          </cell>
        </row>
        <row r="181">
          <cell r="B181" t="str">
            <v>NguyÔn V¨n Chung</v>
          </cell>
          <cell r="C181" t="str">
            <v>QNCN</v>
          </cell>
          <cell r="D181" t="str">
            <v>4/CN</v>
          </cell>
          <cell r="E181" t="str">
            <v>L¸i m¸y</v>
          </cell>
          <cell r="F181">
            <v>4</v>
          </cell>
          <cell r="G181" t="str">
            <v>09-83</v>
          </cell>
          <cell r="I181">
            <v>1160000</v>
          </cell>
          <cell r="J181">
            <v>243600</v>
          </cell>
          <cell r="L181">
            <v>1403600</v>
          </cell>
          <cell r="M181">
            <v>280720</v>
          </cell>
          <cell r="N181">
            <v>70180</v>
          </cell>
          <cell r="O181" t="str">
            <v>X</v>
          </cell>
          <cell r="X181" t="str">
            <v>P.Nam</v>
          </cell>
          <cell r="Y181">
            <v>5</v>
          </cell>
        </row>
        <row r="182">
          <cell r="B182" t="str">
            <v>Ph¹m Minh ThuÊn</v>
          </cell>
          <cell r="C182" t="str">
            <v>QNCN</v>
          </cell>
          <cell r="D182" t="str">
            <v>4/CN</v>
          </cell>
          <cell r="E182" t="str">
            <v>L¸i xe</v>
          </cell>
          <cell r="F182">
            <v>3.8</v>
          </cell>
          <cell r="G182" t="str">
            <v>02-84</v>
          </cell>
          <cell r="I182">
            <v>1102000</v>
          </cell>
          <cell r="J182">
            <v>220400</v>
          </cell>
          <cell r="L182">
            <v>1322400</v>
          </cell>
          <cell r="M182">
            <v>264480</v>
          </cell>
          <cell r="N182">
            <v>66120</v>
          </cell>
          <cell r="O182" t="str">
            <v>X</v>
          </cell>
          <cell r="X182" t="str">
            <v>P.Nam</v>
          </cell>
          <cell r="Y182">
            <v>6</v>
          </cell>
        </row>
        <row r="183">
          <cell r="B183" t="str">
            <v>TrÇn §øc Kiªu</v>
          </cell>
          <cell r="C183" t="str">
            <v>QNCN</v>
          </cell>
          <cell r="D183" t="str">
            <v>1//CN</v>
          </cell>
          <cell r="E183" t="str">
            <v>NV §o ®¹c</v>
          </cell>
          <cell r="F183">
            <v>4.4000000000000004</v>
          </cell>
          <cell r="G183" t="str">
            <v>12-80</v>
          </cell>
          <cell r="I183">
            <v>1276000</v>
          </cell>
          <cell r="J183">
            <v>306240.00000000006</v>
          </cell>
          <cell r="L183">
            <v>1582240</v>
          </cell>
          <cell r="M183">
            <v>316448</v>
          </cell>
          <cell r="N183">
            <v>79112</v>
          </cell>
          <cell r="O183" t="str">
            <v>X</v>
          </cell>
          <cell r="X183" t="str">
            <v>P.Nam</v>
          </cell>
          <cell r="Y183">
            <v>7</v>
          </cell>
        </row>
        <row r="184">
          <cell r="B184" t="str">
            <v>§ç V¨n Chung</v>
          </cell>
          <cell r="C184" t="str">
            <v>QNCN</v>
          </cell>
          <cell r="D184" t="str">
            <v>4/CN</v>
          </cell>
          <cell r="E184" t="str">
            <v>L¸i xe</v>
          </cell>
          <cell r="F184">
            <v>4</v>
          </cell>
          <cell r="G184" t="str">
            <v>02-86</v>
          </cell>
          <cell r="I184">
            <v>1160000</v>
          </cell>
          <cell r="J184">
            <v>208800</v>
          </cell>
          <cell r="L184">
            <v>1368800</v>
          </cell>
          <cell r="M184">
            <v>273760</v>
          </cell>
          <cell r="N184">
            <v>68440</v>
          </cell>
          <cell r="O184" t="str">
            <v>X</v>
          </cell>
          <cell r="X184" t="str">
            <v>P.Nam</v>
          </cell>
          <cell r="Y184">
            <v>8</v>
          </cell>
        </row>
        <row r="185">
          <cell r="B185" t="str">
            <v>NguyÔn §×nh Ba</v>
          </cell>
          <cell r="C185" t="str">
            <v>QNCN</v>
          </cell>
          <cell r="D185" t="str">
            <v>3/CN</v>
          </cell>
          <cell r="E185" t="str">
            <v>L¸i xe</v>
          </cell>
          <cell r="F185">
            <v>3.6</v>
          </cell>
          <cell r="G185" t="str">
            <v>02-90</v>
          </cell>
          <cell r="I185">
            <v>1044000</v>
          </cell>
          <cell r="J185">
            <v>146160</v>
          </cell>
          <cell r="L185">
            <v>1190160</v>
          </cell>
          <cell r="M185">
            <v>238032</v>
          </cell>
          <cell r="N185">
            <v>59508</v>
          </cell>
          <cell r="O185" t="str">
            <v>X</v>
          </cell>
          <cell r="X185" t="str">
            <v>P.Nam</v>
          </cell>
          <cell r="Y185">
            <v>9</v>
          </cell>
        </row>
        <row r="186">
          <cell r="B186" t="str">
            <v>TrÇn V¨n HiÒn</v>
          </cell>
          <cell r="C186" t="str">
            <v>QNCN</v>
          </cell>
          <cell r="D186" t="str">
            <v>1/CN</v>
          </cell>
          <cell r="E186" t="str">
            <v>L¸i xe</v>
          </cell>
          <cell r="F186">
            <v>2.8</v>
          </cell>
          <cell r="G186" t="str">
            <v>02-90</v>
          </cell>
          <cell r="I186">
            <v>812000</v>
          </cell>
          <cell r="J186">
            <v>113679.99999999999</v>
          </cell>
          <cell r="L186">
            <v>925680</v>
          </cell>
          <cell r="M186">
            <v>185136</v>
          </cell>
          <cell r="N186">
            <v>46284</v>
          </cell>
          <cell r="O186" t="str">
            <v>X</v>
          </cell>
          <cell r="X186" t="str">
            <v>P.Nam</v>
          </cell>
          <cell r="Y186">
            <v>10</v>
          </cell>
        </row>
        <row r="187">
          <cell r="B187" t="str">
            <v>TrÞnh V¨n Trai</v>
          </cell>
          <cell r="C187" t="str">
            <v>QNCN</v>
          </cell>
          <cell r="D187" t="str">
            <v>1/CN</v>
          </cell>
          <cell r="E187" t="str">
            <v>L¸i xe</v>
          </cell>
          <cell r="F187">
            <v>2.8</v>
          </cell>
          <cell r="G187" t="str">
            <v>02-95</v>
          </cell>
          <cell r="I187">
            <v>812000</v>
          </cell>
          <cell r="J187">
            <v>73080</v>
          </cell>
          <cell r="L187">
            <v>885080</v>
          </cell>
          <cell r="M187">
            <v>177016</v>
          </cell>
          <cell r="N187">
            <v>44254</v>
          </cell>
          <cell r="O187" t="str">
            <v>X</v>
          </cell>
          <cell r="X187" t="str">
            <v>P.Nam</v>
          </cell>
          <cell r="Y187">
            <v>11</v>
          </cell>
        </row>
        <row r="188">
          <cell r="B188" t="str">
            <v>T« V¨n S¬n</v>
          </cell>
          <cell r="C188" t="str">
            <v>QNCN</v>
          </cell>
          <cell r="D188" t="str">
            <v>1/CN</v>
          </cell>
          <cell r="E188" t="str">
            <v>L¸i m¸y</v>
          </cell>
          <cell r="F188">
            <v>2.8</v>
          </cell>
          <cell r="G188" t="str">
            <v>02-90</v>
          </cell>
          <cell r="I188">
            <v>812000</v>
          </cell>
          <cell r="J188">
            <v>113679.99999999999</v>
          </cell>
          <cell r="L188">
            <v>925680</v>
          </cell>
          <cell r="M188">
            <v>185136</v>
          </cell>
          <cell r="N188">
            <v>46284</v>
          </cell>
          <cell r="O188" t="str">
            <v>X</v>
          </cell>
          <cell r="X188" t="str">
            <v>P.Nam</v>
          </cell>
          <cell r="Y188">
            <v>12</v>
          </cell>
        </row>
        <row r="189">
          <cell r="B189" t="str">
            <v>Ph¹m §øc Ng©n</v>
          </cell>
          <cell r="C189" t="str">
            <v>QNCN</v>
          </cell>
          <cell r="D189" t="str">
            <v>1/CN</v>
          </cell>
          <cell r="E189" t="str">
            <v>L¸i xe</v>
          </cell>
          <cell r="F189">
            <v>2.8</v>
          </cell>
          <cell r="G189" t="str">
            <v>09-93</v>
          </cell>
          <cell r="I189">
            <v>812000</v>
          </cell>
          <cell r="J189">
            <v>89320</v>
          </cell>
          <cell r="K189">
            <v>0</v>
          </cell>
          <cell r="L189">
            <v>901320</v>
          </cell>
          <cell r="M189">
            <v>180264</v>
          </cell>
          <cell r="N189">
            <v>45066</v>
          </cell>
          <cell r="O189" t="str">
            <v>X</v>
          </cell>
          <cell r="X189" t="str">
            <v>VUTRAC</v>
          </cell>
        </row>
        <row r="190">
          <cell r="B190" t="str">
            <v>Chu Hång H­ng</v>
          </cell>
          <cell r="C190" t="str">
            <v>CNVQP</v>
          </cell>
          <cell r="D190" t="str">
            <v>CNV</v>
          </cell>
          <cell r="E190" t="str">
            <v>Trî lý dù ¸n</v>
          </cell>
          <cell r="F190">
            <v>2.5</v>
          </cell>
          <cell r="G190" t="str">
            <v>10-95</v>
          </cell>
          <cell r="I190">
            <v>39947500</v>
          </cell>
          <cell r="J190">
            <v>0</v>
          </cell>
          <cell r="K190">
            <v>0</v>
          </cell>
          <cell r="L190">
            <v>39947500</v>
          </cell>
          <cell r="M190">
            <v>7441980</v>
          </cell>
          <cell r="N190">
            <v>1860495</v>
          </cell>
          <cell r="O190" t="str">
            <v>X</v>
          </cell>
          <cell r="X190" t="str">
            <v>VP</v>
          </cell>
        </row>
        <row r="191">
          <cell r="B191" t="str">
            <v>Chu Hång H­ng</v>
          </cell>
          <cell r="C191" t="str">
            <v>CNVQP</v>
          </cell>
          <cell r="D191" t="str">
            <v>CNV</v>
          </cell>
          <cell r="E191" t="str">
            <v>Trî lý dù ¸n</v>
          </cell>
          <cell r="F191">
            <v>2.5</v>
          </cell>
          <cell r="G191" t="str">
            <v>10-95</v>
          </cell>
          <cell r="I191">
            <v>725000</v>
          </cell>
          <cell r="J191">
            <v>0</v>
          </cell>
          <cell r="L191">
            <v>725000</v>
          </cell>
          <cell r="M191">
            <v>145000</v>
          </cell>
          <cell r="N191">
            <v>36250</v>
          </cell>
          <cell r="O191" t="str">
            <v>X</v>
          </cell>
          <cell r="X191" t="str">
            <v>VP</v>
          </cell>
        </row>
        <row r="192">
          <cell r="B192" t="str">
            <v>Ph¹m §øc Huy</v>
          </cell>
          <cell r="C192" t="str">
            <v>CNVQP</v>
          </cell>
          <cell r="D192" t="str">
            <v>CNV</v>
          </cell>
          <cell r="E192" t="str">
            <v>Trî lý</v>
          </cell>
          <cell r="F192">
            <v>2.74</v>
          </cell>
          <cell r="G192" t="str">
            <v>08-95</v>
          </cell>
          <cell r="I192">
            <v>794600.00000000012</v>
          </cell>
          <cell r="J192">
            <v>0</v>
          </cell>
          <cell r="L192">
            <v>794600.00000000012</v>
          </cell>
          <cell r="M192">
            <v>158920.00000000003</v>
          </cell>
          <cell r="N192">
            <v>39730.000000000007</v>
          </cell>
          <cell r="O192" t="str">
            <v>X</v>
          </cell>
          <cell r="X192" t="str">
            <v>VP</v>
          </cell>
        </row>
        <row r="193">
          <cell r="B193" t="str">
            <v>N«ng Tó Mai H­¬ng</v>
          </cell>
          <cell r="C193" t="str">
            <v>CNVQP</v>
          </cell>
          <cell r="D193" t="str">
            <v>CNV</v>
          </cell>
          <cell r="E193" t="str">
            <v>Nh©n viªn</v>
          </cell>
          <cell r="F193">
            <v>2.5</v>
          </cell>
          <cell r="G193" t="str">
            <v>01-94</v>
          </cell>
          <cell r="I193">
            <v>725000</v>
          </cell>
          <cell r="J193">
            <v>0</v>
          </cell>
          <cell r="L193">
            <v>725000</v>
          </cell>
          <cell r="M193">
            <v>145000</v>
          </cell>
          <cell r="N193">
            <v>36250</v>
          </cell>
          <cell r="O193" t="str">
            <v>X</v>
          </cell>
          <cell r="X193" t="str">
            <v>VP</v>
          </cell>
        </row>
        <row r="194">
          <cell r="B194" t="str">
            <v>NguyÔn Träng Dòng</v>
          </cell>
          <cell r="C194" t="str">
            <v>CNVQP</v>
          </cell>
          <cell r="D194" t="str">
            <v>CNV</v>
          </cell>
          <cell r="E194" t="str">
            <v>KÕ to¸n tæng hîp</v>
          </cell>
          <cell r="F194">
            <v>2.98</v>
          </cell>
          <cell r="G194" t="str">
            <v>09-92</v>
          </cell>
          <cell r="I194">
            <v>864200</v>
          </cell>
          <cell r="J194">
            <v>0</v>
          </cell>
          <cell r="L194">
            <v>864200</v>
          </cell>
          <cell r="M194">
            <v>172840</v>
          </cell>
          <cell r="N194">
            <v>43210</v>
          </cell>
          <cell r="O194" t="str">
            <v>X</v>
          </cell>
          <cell r="X194" t="str">
            <v>VP</v>
          </cell>
        </row>
        <row r="195">
          <cell r="B195" t="str">
            <v>§Æng Thuý Ngäc</v>
          </cell>
          <cell r="C195" t="str">
            <v>CNVQP</v>
          </cell>
          <cell r="D195" t="str">
            <v>CNV</v>
          </cell>
          <cell r="E195" t="str">
            <v>Thñ quü</v>
          </cell>
          <cell r="F195">
            <v>2.5</v>
          </cell>
          <cell r="G195" t="str">
            <v>12-92</v>
          </cell>
          <cell r="I195">
            <v>725000</v>
          </cell>
          <cell r="J195">
            <v>0</v>
          </cell>
          <cell r="L195">
            <v>725000</v>
          </cell>
          <cell r="M195">
            <v>145000</v>
          </cell>
          <cell r="N195">
            <v>36250</v>
          </cell>
          <cell r="O195" t="str">
            <v>X</v>
          </cell>
          <cell r="X195" t="str">
            <v>VP</v>
          </cell>
        </row>
        <row r="196">
          <cell r="B196" t="str">
            <v>Lª Tó Anh</v>
          </cell>
          <cell r="C196" t="str">
            <v>CNVQP</v>
          </cell>
          <cell r="D196" t="str">
            <v>CNV</v>
          </cell>
          <cell r="E196" t="str">
            <v>KÕ to¸n ng©n hµng</v>
          </cell>
          <cell r="F196">
            <v>1.94</v>
          </cell>
          <cell r="G196" t="str">
            <v>09-95</v>
          </cell>
          <cell r="I196">
            <v>562600</v>
          </cell>
          <cell r="J196">
            <v>0</v>
          </cell>
          <cell r="L196">
            <v>562600</v>
          </cell>
          <cell r="M196">
            <v>112520</v>
          </cell>
          <cell r="N196">
            <v>28130</v>
          </cell>
          <cell r="O196" t="str">
            <v>X</v>
          </cell>
          <cell r="X196" t="str">
            <v>VP</v>
          </cell>
        </row>
        <row r="197">
          <cell r="B197" t="str">
            <v>Phan Do·n Vinh</v>
          </cell>
          <cell r="C197" t="str">
            <v>CNVQP</v>
          </cell>
          <cell r="D197" t="str">
            <v>CNV</v>
          </cell>
          <cell r="E197" t="str">
            <v>KÕ to¸n tæng hîp</v>
          </cell>
          <cell r="F197">
            <v>1.78</v>
          </cell>
          <cell r="G197" t="str">
            <v>10-01</v>
          </cell>
          <cell r="I197">
            <v>516200</v>
          </cell>
          <cell r="J197">
            <v>0</v>
          </cell>
          <cell r="L197">
            <v>516200</v>
          </cell>
          <cell r="M197">
            <v>103240</v>
          </cell>
          <cell r="N197">
            <v>25810</v>
          </cell>
          <cell r="O197" t="str">
            <v>X</v>
          </cell>
          <cell r="X197" t="str">
            <v>VP</v>
          </cell>
        </row>
        <row r="198">
          <cell r="B198" t="str">
            <v>Mai ThÞ Hµ</v>
          </cell>
          <cell r="C198" t="str">
            <v>CNVQP</v>
          </cell>
          <cell r="D198" t="str">
            <v>CNV</v>
          </cell>
          <cell r="E198" t="str">
            <v>Nh©n viªn</v>
          </cell>
          <cell r="F198">
            <v>2.02</v>
          </cell>
          <cell r="G198" t="str">
            <v>11-99</v>
          </cell>
          <cell r="I198">
            <v>585800</v>
          </cell>
          <cell r="J198">
            <v>0</v>
          </cell>
          <cell r="L198">
            <v>585800</v>
          </cell>
          <cell r="M198">
            <v>117160</v>
          </cell>
          <cell r="N198">
            <v>29290</v>
          </cell>
          <cell r="O198" t="str">
            <v>X</v>
          </cell>
          <cell r="X198" t="str">
            <v>VP</v>
          </cell>
        </row>
        <row r="199">
          <cell r="B199" t="str">
            <v>Lª V¨n Th¶o</v>
          </cell>
          <cell r="C199" t="str">
            <v>CNVQP</v>
          </cell>
          <cell r="D199" t="str">
            <v>CNV</v>
          </cell>
          <cell r="E199" t="str">
            <v>TL Lao ®éng</v>
          </cell>
          <cell r="F199">
            <v>2.5499999999999998</v>
          </cell>
          <cell r="G199" t="str">
            <v>09-92</v>
          </cell>
          <cell r="I199">
            <v>739500</v>
          </cell>
          <cell r="J199">
            <v>0</v>
          </cell>
          <cell r="L199">
            <v>739500</v>
          </cell>
          <cell r="M199">
            <v>147900</v>
          </cell>
          <cell r="N199">
            <v>36975</v>
          </cell>
          <cell r="O199" t="str">
            <v>X</v>
          </cell>
          <cell r="X199" t="str">
            <v>CT N1</v>
          </cell>
        </row>
        <row r="200">
          <cell r="B200" t="str">
            <v>Vò Ngäc TiÕn</v>
          </cell>
          <cell r="C200" t="str">
            <v>CNVQP</v>
          </cell>
          <cell r="D200" t="str">
            <v>CNV</v>
          </cell>
          <cell r="E200" t="str">
            <v>TL TiÒn l­¬ng</v>
          </cell>
          <cell r="F200">
            <v>2.5</v>
          </cell>
          <cell r="G200" t="str">
            <v>05-98</v>
          </cell>
          <cell r="I200">
            <v>725000</v>
          </cell>
          <cell r="J200">
            <v>0</v>
          </cell>
          <cell r="L200">
            <v>725000</v>
          </cell>
          <cell r="M200">
            <v>145000</v>
          </cell>
          <cell r="N200">
            <v>36250</v>
          </cell>
          <cell r="O200" t="str">
            <v>X</v>
          </cell>
          <cell r="X200" t="str">
            <v>VP</v>
          </cell>
        </row>
        <row r="201">
          <cell r="B201" t="str">
            <v>Ph¹m ThÞ Lanh</v>
          </cell>
          <cell r="C201" t="str">
            <v>CNVQP</v>
          </cell>
          <cell r="D201" t="str">
            <v>CNV</v>
          </cell>
          <cell r="E201" t="str">
            <v>B¶o mËt</v>
          </cell>
          <cell r="F201">
            <v>2.81</v>
          </cell>
          <cell r="G201" t="str">
            <v>07-78</v>
          </cell>
          <cell r="I201">
            <v>814900</v>
          </cell>
          <cell r="J201">
            <v>0</v>
          </cell>
          <cell r="L201">
            <v>814900</v>
          </cell>
          <cell r="M201">
            <v>162980</v>
          </cell>
          <cell r="N201">
            <v>40745</v>
          </cell>
          <cell r="O201" t="str">
            <v>X</v>
          </cell>
          <cell r="X201" t="str">
            <v>VP</v>
          </cell>
        </row>
        <row r="202">
          <cell r="B202" t="str">
            <v>Vò ThÞ Thu Hµ</v>
          </cell>
          <cell r="C202" t="str">
            <v>CNVQP</v>
          </cell>
          <cell r="D202" t="str">
            <v>CNV</v>
          </cell>
          <cell r="E202" t="str">
            <v>KT bÕp ¨n</v>
          </cell>
          <cell r="F202">
            <v>2.2999999999999998</v>
          </cell>
          <cell r="G202" t="str">
            <v>04-97</v>
          </cell>
          <cell r="I202">
            <v>667000</v>
          </cell>
          <cell r="J202">
            <v>0</v>
          </cell>
          <cell r="L202">
            <v>667000</v>
          </cell>
          <cell r="M202">
            <v>133400</v>
          </cell>
          <cell r="N202">
            <v>33350</v>
          </cell>
          <cell r="O202" t="str">
            <v>X</v>
          </cell>
          <cell r="X202" t="str">
            <v>VP</v>
          </cell>
        </row>
        <row r="203">
          <cell r="B203" t="str">
            <v>Bïi ThÞ Trang</v>
          </cell>
          <cell r="C203" t="str">
            <v>CNVQP</v>
          </cell>
          <cell r="D203" t="str">
            <v>CNV</v>
          </cell>
          <cell r="E203" t="str">
            <v>Tæng ®µi</v>
          </cell>
          <cell r="F203">
            <v>1.58</v>
          </cell>
          <cell r="G203" t="str">
            <v>08-99</v>
          </cell>
          <cell r="I203">
            <v>458200</v>
          </cell>
          <cell r="J203">
            <v>0</v>
          </cell>
          <cell r="L203">
            <v>458200</v>
          </cell>
          <cell r="M203">
            <v>91640</v>
          </cell>
          <cell r="N203">
            <v>22910</v>
          </cell>
          <cell r="O203" t="str">
            <v>X</v>
          </cell>
          <cell r="X203" t="str">
            <v>VP</v>
          </cell>
        </row>
        <row r="204">
          <cell r="B204" t="str">
            <v>TrÇn TiÕn Dòng</v>
          </cell>
          <cell r="C204" t="str">
            <v>CNVQP</v>
          </cell>
          <cell r="D204" t="str">
            <v>CNV</v>
          </cell>
          <cell r="E204" t="str">
            <v>TL Kü thuËt</v>
          </cell>
          <cell r="F204">
            <v>2.02</v>
          </cell>
          <cell r="G204" t="str">
            <v>05-99</v>
          </cell>
          <cell r="I204">
            <v>585800</v>
          </cell>
          <cell r="J204">
            <v>0</v>
          </cell>
          <cell r="L204">
            <v>585800</v>
          </cell>
          <cell r="M204">
            <v>117160</v>
          </cell>
          <cell r="N204">
            <v>29290</v>
          </cell>
          <cell r="O204" t="str">
            <v>X</v>
          </cell>
          <cell r="U204" t="str">
            <v>CT N1</v>
          </cell>
          <cell r="X204" t="str">
            <v>CT N1</v>
          </cell>
        </row>
        <row r="205">
          <cell r="B205" t="str">
            <v>TrÞnh Hïng Nam</v>
          </cell>
          <cell r="C205" t="str">
            <v>CNVQP</v>
          </cell>
          <cell r="D205" t="str">
            <v>CNV</v>
          </cell>
          <cell r="E205" t="str">
            <v>L¸i m¸y</v>
          </cell>
          <cell r="F205">
            <v>3.45</v>
          </cell>
          <cell r="G205" t="str">
            <v>03-87</v>
          </cell>
          <cell r="I205">
            <v>1000500</v>
          </cell>
          <cell r="J205">
            <v>0</v>
          </cell>
          <cell r="L205">
            <v>1000500</v>
          </cell>
          <cell r="M205">
            <v>200100</v>
          </cell>
          <cell r="N205">
            <v>50025</v>
          </cell>
          <cell r="O205" t="str">
            <v>X</v>
          </cell>
          <cell r="U205" t="str">
            <v>CT N1</v>
          </cell>
          <cell r="X205" t="str">
            <v>VP</v>
          </cell>
        </row>
        <row r="206">
          <cell r="B206" t="str">
            <v>Ph¹m §¹i Quang</v>
          </cell>
          <cell r="C206" t="str">
            <v>CNVQP</v>
          </cell>
          <cell r="D206" t="str">
            <v>CNV</v>
          </cell>
          <cell r="E206" t="str">
            <v>Phã CHCT</v>
          </cell>
          <cell r="F206">
            <v>3.48</v>
          </cell>
          <cell r="G206" t="str">
            <v>04-78</v>
          </cell>
          <cell r="I206">
            <v>1009200</v>
          </cell>
          <cell r="J206">
            <v>0</v>
          </cell>
          <cell r="L206">
            <v>1009200</v>
          </cell>
          <cell r="M206">
            <v>201840</v>
          </cell>
          <cell r="N206">
            <v>50460</v>
          </cell>
          <cell r="O206" t="str">
            <v>X</v>
          </cell>
          <cell r="X206" t="str">
            <v>VP</v>
          </cell>
        </row>
        <row r="207">
          <cell r="B207" t="str">
            <v>NguyÔn ThÕ HËu</v>
          </cell>
          <cell r="C207" t="str">
            <v>CNVQP</v>
          </cell>
          <cell r="D207" t="str">
            <v>CNV</v>
          </cell>
          <cell r="E207" t="str">
            <v>Thî hµn</v>
          </cell>
          <cell r="F207">
            <v>3.45</v>
          </cell>
          <cell r="G207" t="str">
            <v>12-78</v>
          </cell>
          <cell r="I207">
            <v>1000500</v>
          </cell>
          <cell r="J207">
            <v>0</v>
          </cell>
          <cell r="L207">
            <v>1000500</v>
          </cell>
          <cell r="M207">
            <v>200100</v>
          </cell>
          <cell r="N207">
            <v>50025</v>
          </cell>
          <cell r="O207" t="str">
            <v>X</v>
          </cell>
          <cell r="X207" t="str">
            <v>VP</v>
          </cell>
        </row>
        <row r="208">
          <cell r="B208" t="str">
            <v>NguyÔn V¨n Dòng</v>
          </cell>
          <cell r="C208" t="str">
            <v>CNVQP</v>
          </cell>
          <cell r="D208" t="str">
            <v>CNV</v>
          </cell>
          <cell r="E208" t="str">
            <v>PT KÕ to¸n B§H</v>
          </cell>
          <cell r="F208">
            <v>2.02</v>
          </cell>
          <cell r="G208" t="str">
            <v>04-99</v>
          </cell>
          <cell r="I208">
            <v>585800</v>
          </cell>
          <cell r="J208">
            <v>0</v>
          </cell>
          <cell r="L208">
            <v>585800</v>
          </cell>
          <cell r="M208">
            <v>117160</v>
          </cell>
          <cell r="N208">
            <v>29290</v>
          </cell>
          <cell r="O208" t="str">
            <v>X</v>
          </cell>
          <cell r="X208" t="str">
            <v>VP</v>
          </cell>
        </row>
        <row r="209">
          <cell r="B209" t="str">
            <v>NguyÔn Minh Th¸i</v>
          </cell>
          <cell r="C209" t="str">
            <v>CNVQP</v>
          </cell>
          <cell r="D209" t="str">
            <v>CNV</v>
          </cell>
          <cell r="E209" t="str">
            <v>PT Kü thuËt</v>
          </cell>
          <cell r="F209">
            <v>2.5</v>
          </cell>
          <cell r="G209" t="str">
            <v>12-96</v>
          </cell>
          <cell r="I209">
            <v>725000</v>
          </cell>
          <cell r="J209">
            <v>0</v>
          </cell>
          <cell r="L209">
            <v>725000</v>
          </cell>
          <cell r="M209">
            <v>145000</v>
          </cell>
          <cell r="N209">
            <v>36250</v>
          </cell>
          <cell r="O209" t="str">
            <v>X</v>
          </cell>
          <cell r="X209" t="str">
            <v>VP</v>
          </cell>
        </row>
        <row r="210">
          <cell r="B210" t="str">
            <v>NguyÔn V¨n Th¾ng</v>
          </cell>
          <cell r="C210" t="str">
            <v>CNVQP</v>
          </cell>
          <cell r="D210" t="str">
            <v>CNV</v>
          </cell>
          <cell r="E210" t="str">
            <v>PT Kü thuËt</v>
          </cell>
          <cell r="F210">
            <v>2.5</v>
          </cell>
          <cell r="G210" t="str">
            <v>08-96</v>
          </cell>
          <cell r="I210">
            <v>725000</v>
          </cell>
          <cell r="J210">
            <v>0</v>
          </cell>
          <cell r="L210">
            <v>725000</v>
          </cell>
          <cell r="M210">
            <v>145000</v>
          </cell>
          <cell r="N210">
            <v>36250</v>
          </cell>
          <cell r="O210" t="str">
            <v>X</v>
          </cell>
          <cell r="X210" t="str">
            <v>VP</v>
          </cell>
        </row>
        <row r="211">
          <cell r="B211" t="str">
            <v>NguyÔn Xu©n B×nh</v>
          </cell>
          <cell r="C211" t="str">
            <v>CNVQP</v>
          </cell>
          <cell r="D211" t="str">
            <v>CNV</v>
          </cell>
          <cell r="E211" t="str">
            <v>PT Ban kÕ ho¹ch</v>
          </cell>
          <cell r="F211">
            <v>2.98</v>
          </cell>
          <cell r="G211" t="str">
            <v>08-91</v>
          </cell>
          <cell r="I211">
            <v>864200</v>
          </cell>
          <cell r="J211">
            <v>0</v>
          </cell>
          <cell r="L211">
            <v>864200</v>
          </cell>
          <cell r="M211">
            <v>172840</v>
          </cell>
          <cell r="N211">
            <v>43210</v>
          </cell>
          <cell r="O211" t="str">
            <v>X</v>
          </cell>
          <cell r="Q211" t="str">
            <v>Thai s¶n</v>
          </cell>
          <cell r="X211" t="str">
            <v>25/3</v>
          </cell>
        </row>
        <row r="212">
          <cell r="B212" t="str">
            <v>NguyÔn Kim Thuý</v>
          </cell>
          <cell r="C212" t="str">
            <v>CNVQP</v>
          </cell>
          <cell r="D212" t="str">
            <v>CNV</v>
          </cell>
          <cell r="E212" t="str">
            <v>TL L§TL</v>
          </cell>
          <cell r="F212">
            <v>2.2599999999999998</v>
          </cell>
          <cell r="G212" t="str">
            <v>07-93</v>
          </cell>
          <cell r="I212">
            <v>655399.99999999988</v>
          </cell>
          <cell r="J212">
            <v>0</v>
          </cell>
          <cell r="L212">
            <v>655399.99999999988</v>
          </cell>
          <cell r="M212">
            <v>0</v>
          </cell>
          <cell r="N212">
            <v>0</v>
          </cell>
          <cell r="O212" t="str">
            <v>X</v>
          </cell>
          <cell r="Q212" t="str">
            <v>Thai s¶n</v>
          </cell>
          <cell r="X212" t="str">
            <v>25/3</v>
          </cell>
        </row>
        <row r="213">
          <cell r="B213" t="str">
            <v>Vò ThÞ Hång V©n</v>
          </cell>
          <cell r="C213" t="str">
            <v>CNVQP</v>
          </cell>
          <cell r="D213" t="str">
            <v>CNV</v>
          </cell>
          <cell r="E213" t="str">
            <v>KÕ to¸n tæng hîp</v>
          </cell>
          <cell r="F213">
            <v>2.74</v>
          </cell>
          <cell r="G213" t="str">
            <v>12-94</v>
          </cell>
          <cell r="I213">
            <v>794600.00000000012</v>
          </cell>
          <cell r="J213">
            <v>0</v>
          </cell>
          <cell r="L213">
            <v>794600.00000000012</v>
          </cell>
          <cell r="M213">
            <v>158920.00000000003</v>
          </cell>
          <cell r="N213">
            <v>39730.000000000007</v>
          </cell>
          <cell r="O213" t="str">
            <v>X</v>
          </cell>
          <cell r="X213" t="str">
            <v>25/3</v>
          </cell>
        </row>
        <row r="214">
          <cell r="B214" t="str">
            <v>TrÇn Thanh C­¬ng</v>
          </cell>
          <cell r="C214" t="str">
            <v>CNVQP</v>
          </cell>
          <cell r="D214" t="str">
            <v>CNV</v>
          </cell>
          <cell r="E214" t="str">
            <v>Tr­ëng ban TC-KT</v>
          </cell>
          <cell r="F214">
            <v>2.5</v>
          </cell>
          <cell r="G214" t="str">
            <v>09-95</v>
          </cell>
          <cell r="I214">
            <v>725000</v>
          </cell>
          <cell r="J214">
            <v>0</v>
          </cell>
          <cell r="L214">
            <v>725000</v>
          </cell>
          <cell r="M214">
            <v>145000</v>
          </cell>
          <cell r="N214">
            <v>36250</v>
          </cell>
          <cell r="O214" t="str">
            <v>X</v>
          </cell>
          <cell r="X214" t="str">
            <v>25/3</v>
          </cell>
        </row>
        <row r="215">
          <cell r="B215" t="str">
            <v>TrÇn ThÞ Tè Nga</v>
          </cell>
          <cell r="C215" t="str">
            <v>CNVQP</v>
          </cell>
          <cell r="D215" t="str">
            <v>CNV</v>
          </cell>
          <cell r="E215" t="str">
            <v>TL KÕ ho¹ch TH</v>
          </cell>
          <cell r="F215">
            <v>2.74</v>
          </cell>
          <cell r="G215" t="str">
            <v>06-95</v>
          </cell>
          <cell r="I215">
            <v>794600.00000000012</v>
          </cell>
          <cell r="J215">
            <v>0</v>
          </cell>
          <cell r="L215">
            <v>794600.00000000012</v>
          </cell>
          <cell r="M215">
            <v>158920.00000000003</v>
          </cell>
          <cell r="N215">
            <v>39730.000000000007</v>
          </cell>
          <cell r="O215" t="str">
            <v>X</v>
          </cell>
          <cell r="X215" t="str">
            <v>25/3</v>
          </cell>
        </row>
        <row r="216">
          <cell r="B216" t="str">
            <v>T¹ Trung Th«ng</v>
          </cell>
          <cell r="C216" t="str">
            <v>CNVQP</v>
          </cell>
          <cell r="D216" t="str">
            <v>CNV</v>
          </cell>
          <cell r="E216" t="str">
            <v>L¸i m¸y</v>
          </cell>
          <cell r="F216">
            <v>2.2999999999999998</v>
          </cell>
          <cell r="G216" t="str">
            <v>02-94</v>
          </cell>
          <cell r="I216">
            <v>667000</v>
          </cell>
          <cell r="J216">
            <v>0</v>
          </cell>
          <cell r="L216">
            <v>667000</v>
          </cell>
          <cell r="M216">
            <v>133400</v>
          </cell>
          <cell r="N216">
            <v>33350</v>
          </cell>
          <cell r="O216" t="str">
            <v>X</v>
          </cell>
          <cell r="X216" t="str">
            <v>NgÇm</v>
          </cell>
        </row>
        <row r="217">
          <cell r="B217" t="str">
            <v>Lª ChÝ Phi</v>
          </cell>
          <cell r="C217" t="str">
            <v>CNVQP</v>
          </cell>
          <cell r="D217" t="str">
            <v>CNV</v>
          </cell>
          <cell r="E217" t="str">
            <v>L¸i m¸y</v>
          </cell>
          <cell r="F217">
            <v>2.84</v>
          </cell>
          <cell r="G217" t="str">
            <v>03-87</v>
          </cell>
          <cell r="I217">
            <v>823600</v>
          </cell>
          <cell r="J217">
            <v>0</v>
          </cell>
          <cell r="L217">
            <v>823600</v>
          </cell>
          <cell r="M217">
            <v>164720</v>
          </cell>
          <cell r="N217">
            <v>41180</v>
          </cell>
          <cell r="O217" t="str">
            <v>X</v>
          </cell>
          <cell r="X217" t="str">
            <v>NgÇm</v>
          </cell>
        </row>
        <row r="218">
          <cell r="B218" t="str">
            <v>Lª ThÞ H»ng</v>
          </cell>
          <cell r="C218" t="str">
            <v>CNVQP</v>
          </cell>
          <cell r="D218" t="str">
            <v>CNV</v>
          </cell>
          <cell r="E218" t="str">
            <v>NV Phôc vô</v>
          </cell>
          <cell r="F218">
            <v>2.2999999999999998</v>
          </cell>
          <cell r="G218" t="str">
            <v>09-84</v>
          </cell>
          <cell r="I218">
            <v>667000</v>
          </cell>
          <cell r="J218">
            <v>0</v>
          </cell>
          <cell r="L218">
            <v>667000</v>
          </cell>
          <cell r="M218">
            <v>133400</v>
          </cell>
          <cell r="N218">
            <v>33350</v>
          </cell>
          <cell r="O218" t="str">
            <v>X</v>
          </cell>
          <cell r="X218" t="str">
            <v>NgÇm</v>
          </cell>
        </row>
        <row r="219">
          <cell r="B219" t="str">
            <v>TrÇn Minh</v>
          </cell>
          <cell r="C219" t="str">
            <v>CNVQP</v>
          </cell>
          <cell r="D219" t="str">
            <v>CNV</v>
          </cell>
          <cell r="E219" t="str">
            <v>TL BM, VL næ</v>
          </cell>
          <cell r="F219">
            <v>2.5</v>
          </cell>
          <cell r="G219" t="str">
            <v>01-94</v>
          </cell>
          <cell r="I219">
            <v>725000</v>
          </cell>
          <cell r="J219">
            <v>0</v>
          </cell>
          <cell r="L219">
            <v>725000</v>
          </cell>
          <cell r="M219">
            <v>145000</v>
          </cell>
          <cell r="N219">
            <v>36250</v>
          </cell>
          <cell r="O219" t="str">
            <v>X</v>
          </cell>
          <cell r="P219" t="str">
            <v>X</v>
          </cell>
          <cell r="X219" t="str">
            <v>NgÇm</v>
          </cell>
        </row>
        <row r="220">
          <cell r="B220" t="str">
            <v>Hoµng H¶i Ch©u</v>
          </cell>
          <cell r="C220" t="str">
            <v>CNVQP</v>
          </cell>
          <cell r="D220" t="str">
            <v>CNV</v>
          </cell>
          <cell r="E220" t="str">
            <v>§éi tr­ëng</v>
          </cell>
          <cell r="F220">
            <v>2.98</v>
          </cell>
          <cell r="G220" t="str">
            <v>05-00</v>
          </cell>
          <cell r="I220">
            <v>864200</v>
          </cell>
          <cell r="J220">
            <v>0</v>
          </cell>
          <cell r="L220">
            <v>864200</v>
          </cell>
          <cell r="M220">
            <v>172840</v>
          </cell>
          <cell r="N220">
            <v>43210</v>
          </cell>
          <cell r="O220" t="str">
            <v>X</v>
          </cell>
          <cell r="P220" t="str">
            <v>X</v>
          </cell>
          <cell r="X220" t="str">
            <v>CT N1</v>
          </cell>
        </row>
        <row r="221">
          <cell r="B221" t="str">
            <v>Lª ThÞ Mai</v>
          </cell>
          <cell r="C221" t="str">
            <v>CNVQP</v>
          </cell>
          <cell r="D221" t="str">
            <v>CNV</v>
          </cell>
          <cell r="E221" t="str">
            <v>NV CÊp d­ìng</v>
          </cell>
          <cell r="F221">
            <v>1.88</v>
          </cell>
          <cell r="G221" t="str">
            <v>10-96</v>
          </cell>
          <cell r="I221">
            <v>545200</v>
          </cell>
          <cell r="J221">
            <v>0</v>
          </cell>
          <cell r="L221">
            <v>545200</v>
          </cell>
          <cell r="M221">
            <v>109040</v>
          </cell>
          <cell r="N221">
            <v>27260</v>
          </cell>
          <cell r="O221" t="str">
            <v>X</v>
          </cell>
          <cell r="X221" t="str">
            <v>NgÇm</v>
          </cell>
          <cell r="Y221">
            <v>1</v>
          </cell>
        </row>
        <row r="222">
          <cell r="B222" t="str">
            <v>§ç ThÞ Phóc</v>
          </cell>
          <cell r="C222" t="str">
            <v>CNVQP</v>
          </cell>
          <cell r="D222" t="str">
            <v>CNV</v>
          </cell>
          <cell r="E222" t="str">
            <v>Thñ quü</v>
          </cell>
          <cell r="F222">
            <v>2.5499999999999998</v>
          </cell>
          <cell r="G222" t="str">
            <v>02-75</v>
          </cell>
          <cell r="I222">
            <v>739500</v>
          </cell>
          <cell r="J222">
            <v>0</v>
          </cell>
          <cell r="L222">
            <v>739500</v>
          </cell>
          <cell r="M222">
            <v>147900</v>
          </cell>
          <cell r="N222">
            <v>36975</v>
          </cell>
          <cell r="O222" t="str">
            <v>X</v>
          </cell>
          <cell r="X222" t="str">
            <v>KSTK</v>
          </cell>
          <cell r="Y222">
            <v>1</v>
          </cell>
        </row>
        <row r="223">
          <cell r="B223" t="str">
            <v>TrÇn LÖ H»ng</v>
          </cell>
          <cell r="C223" t="str">
            <v>CNVQP</v>
          </cell>
          <cell r="D223" t="str">
            <v>CNV</v>
          </cell>
          <cell r="E223" t="str">
            <v>NV tµi chÝnh</v>
          </cell>
          <cell r="F223">
            <v>2.5</v>
          </cell>
          <cell r="G223" t="str">
            <v>10-90</v>
          </cell>
          <cell r="I223">
            <v>725000</v>
          </cell>
          <cell r="J223">
            <v>0</v>
          </cell>
          <cell r="L223">
            <v>725000</v>
          </cell>
          <cell r="M223">
            <v>145000</v>
          </cell>
          <cell r="N223">
            <v>36250</v>
          </cell>
          <cell r="O223" t="str">
            <v>X</v>
          </cell>
          <cell r="X223" t="str">
            <v>KSTK</v>
          </cell>
          <cell r="Y223">
            <v>1</v>
          </cell>
        </row>
        <row r="224">
          <cell r="B224" t="str">
            <v>NguyÔn Xu©n Hïng</v>
          </cell>
          <cell r="C224" t="str">
            <v>CNVQP</v>
          </cell>
          <cell r="D224" t="str">
            <v>CNV</v>
          </cell>
          <cell r="E224" t="str">
            <v>L¸i xe</v>
          </cell>
          <cell r="F224">
            <v>2.44</v>
          </cell>
          <cell r="G224" t="str">
            <v>03-96</v>
          </cell>
          <cell r="I224">
            <v>707600</v>
          </cell>
          <cell r="J224">
            <v>0</v>
          </cell>
          <cell r="L224">
            <v>707600</v>
          </cell>
          <cell r="M224">
            <v>141520</v>
          </cell>
          <cell r="N224">
            <v>35380</v>
          </cell>
          <cell r="O224" t="str">
            <v>X</v>
          </cell>
          <cell r="X224" t="str">
            <v>Næ</v>
          </cell>
        </row>
        <row r="225">
          <cell r="B225" t="str">
            <v>Ng« Hïng C­êng</v>
          </cell>
          <cell r="C225" t="str">
            <v>CNVQP</v>
          </cell>
          <cell r="D225" t="str">
            <v>CNV</v>
          </cell>
          <cell r="E225" t="str">
            <v>PT Ban TC-KT</v>
          </cell>
          <cell r="F225">
            <v>2.98</v>
          </cell>
          <cell r="G225" t="str">
            <v>09-84</v>
          </cell>
          <cell r="I225">
            <v>864200</v>
          </cell>
          <cell r="J225">
            <v>0</v>
          </cell>
          <cell r="L225">
            <v>864200</v>
          </cell>
          <cell r="M225">
            <v>172840</v>
          </cell>
          <cell r="N225">
            <v>43210</v>
          </cell>
          <cell r="O225" t="str">
            <v>X</v>
          </cell>
          <cell r="Q225" t="str">
            <v>Thai s¶n</v>
          </cell>
          <cell r="X225" t="str">
            <v>Næ</v>
          </cell>
        </row>
        <row r="226">
          <cell r="B226" t="str">
            <v>NguyÔn Thanh Hoµ</v>
          </cell>
          <cell r="C226" t="str">
            <v>CNVQP</v>
          </cell>
          <cell r="D226" t="str">
            <v>CNV</v>
          </cell>
          <cell r="E226" t="str">
            <v>TL Kü thuËt</v>
          </cell>
          <cell r="F226">
            <v>2.5</v>
          </cell>
          <cell r="G226" t="str">
            <v>10-95</v>
          </cell>
          <cell r="I226">
            <v>725000</v>
          </cell>
          <cell r="J226">
            <v>0</v>
          </cell>
          <cell r="L226">
            <v>725000</v>
          </cell>
          <cell r="M226">
            <v>0</v>
          </cell>
          <cell r="N226">
            <v>0</v>
          </cell>
          <cell r="O226" t="str">
            <v>X</v>
          </cell>
          <cell r="Q226" t="str">
            <v>Thai s¶n</v>
          </cell>
          <cell r="X226" t="str">
            <v>Næ</v>
          </cell>
        </row>
        <row r="227">
          <cell r="B227" t="str">
            <v>NguyÔn ThÞ NguyÖt</v>
          </cell>
          <cell r="C227" t="str">
            <v>CNVQP</v>
          </cell>
          <cell r="D227" t="str">
            <v>CNV</v>
          </cell>
          <cell r="E227" t="str">
            <v>V¨n th­</v>
          </cell>
          <cell r="F227">
            <v>1.46</v>
          </cell>
          <cell r="G227" t="str">
            <v>01-00</v>
          </cell>
          <cell r="I227">
            <v>423400</v>
          </cell>
          <cell r="J227">
            <v>0</v>
          </cell>
          <cell r="L227">
            <v>423400</v>
          </cell>
          <cell r="M227">
            <v>84680</v>
          </cell>
          <cell r="N227">
            <v>21170</v>
          </cell>
          <cell r="O227" t="str">
            <v>X</v>
          </cell>
          <cell r="Q227" t="str">
            <v>Thai s¶n</v>
          </cell>
          <cell r="X227" t="str">
            <v>Næ</v>
          </cell>
        </row>
        <row r="228">
          <cell r="B228" t="str">
            <v>Hµ ThÞ Thanh T©m</v>
          </cell>
          <cell r="C228" t="str">
            <v>CNVQP</v>
          </cell>
          <cell r="D228" t="str">
            <v>CNV</v>
          </cell>
          <cell r="E228" t="str">
            <v>Thñ quü</v>
          </cell>
          <cell r="F228">
            <v>2.1800000000000002</v>
          </cell>
          <cell r="G228" t="str">
            <v>01-97</v>
          </cell>
          <cell r="I228">
            <v>632200</v>
          </cell>
          <cell r="J228">
            <v>0</v>
          </cell>
          <cell r="L228">
            <v>632200</v>
          </cell>
          <cell r="M228">
            <v>0</v>
          </cell>
          <cell r="N228">
            <v>0</v>
          </cell>
          <cell r="O228" t="str">
            <v>X</v>
          </cell>
          <cell r="P228" t="str">
            <v>X</v>
          </cell>
          <cell r="Q228" t="str">
            <v>Thai s¶n</v>
          </cell>
          <cell r="X228" t="str">
            <v>S§C</v>
          </cell>
          <cell r="Y228">
            <v>31</v>
          </cell>
        </row>
        <row r="229">
          <cell r="B229" t="str">
            <v>TrÞnh H¶i Anh</v>
          </cell>
          <cell r="C229" t="str">
            <v>H§L§</v>
          </cell>
          <cell r="D229" t="str">
            <v>CNV</v>
          </cell>
          <cell r="E229" t="str">
            <v>KÕ to¸n</v>
          </cell>
          <cell r="F229">
            <v>1.78</v>
          </cell>
          <cell r="G229" t="str">
            <v>10-03</v>
          </cell>
          <cell r="I229">
            <v>516200</v>
          </cell>
          <cell r="J229">
            <v>0</v>
          </cell>
          <cell r="L229">
            <v>516200</v>
          </cell>
          <cell r="M229">
            <v>103240</v>
          </cell>
          <cell r="N229">
            <v>25810</v>
          </cell>
          <cell r="O229" t="str">
            <v>X</v>
          </cell>
          <cell r="P229" t="str">
            <v>X</v>
          </cell>
          <cell r="X229" t="str">
            <v>S§C</v>
          </cell>
          <cell r="Y229">
            <v>31</v>
          </cell>
        </row>
        <row r="230">
          <cell r="B230" t="str">
            <v>NguyÔn ChÝ C«ng</v>
          </cell>
          <cell r="C230" t="str">
            <v>CNVQP</v>
          </cell>
          <cell r="D230" t="str">
            <v>CNV</v>
          </cell>
          <cell r="E230" t="str">
            <v>§éi tr­ëng</v>
          </cell>
          <cell r="F230">
            <v>2.5</v>
          </cell>
          <cell r="G230" t="str">
            <v>03-92</v>
          </cell>
          <cell r="I230">
            <v>725000</v>
          </cell>
          <cell r="J230">
            <v>0</v>
          </cell>
          <cell r="L230">
            <v>725000</v>
          </cell>
          <cell r="M230">
            <v>145000</v>
          </cell>
          <cell r="N230">
            <v>36250</v>
          </cell>
          <cell r="O230" t="str">
            <v>X</v>
          </cell>
          <cell r="X230" t="str">
            <v>S§C</v>
          </cell>
        </row>
        <row r="231">
          <cell r="B231" t="str">
            <v>NguyÔn ThÞ Hång</v>
          </cell>
          <cell r="C231" t="str">
            <v>CNVQP</v>
          </cell>
          <cell r="D231" t="str">
            <v>CNV</v>
          </cell>
          <cell r="E231" t="str">
            <v>TL L§TL</v>
          </cell>
          <cell r="F231">
            <v>2.94</v>
          </cell>
          <cell r="G231" t="str">
            <v>08-76</v>
          </cell>
          <cell r="I231">
            <v>852600</v>
          </cell>
          <cell r="J231">
            <v>0</v>
          </cell>
          <cell r="L231">
            <v>852600</v>
          </cell>
          <cell r="M231">
            <v>170520</v>
          </cell>
          <cell r="N231">
            <v>42630</v>
          </cell>
          <cell r="O231" t="str">
            <v>X</v>
          </cell>
          <cell r="X231" t="str">
            <v>P.B¾c</v>
          </cell>
        </row>
        <row r="232">
          <cell r="B232" t="str">
            <v>TrÇn Danh Quyªn</v>
          </cell>
          <cell r="C232" t="str">
            <v>CNVQP</v>
          </cell>
          <cell r="D232" t="str">
            <v>CNV</v>
          </cell>
          <cell r="E232" t="str">
            <v>Thñ kho</v>
          </cell>
          <cell r="F232">
            <v>3.18</v>
          </cell>
          <cell r="G232" t="str">
            <v>05-77</v>
          </cell>
          <cell r="I232">
            <v>922200</v>
          </cell>
          <cell r="J232">
            <v>0</v>
          </cell>
          <cell r="L232">
            <v>922200</v>
          </cell>
          <cell r="M232">
            <v>184440</v>
          </cell>
          <cell r="N232">
            <v>46110</v>
          </cell>
          <cell r="O232" t="str">
            <v>X</v>
          </cell>
          <cell r="X232" t="str">
            <v>P.B¾c</v>
          </cell>
        </row>
        <row r="233">
          <cell r="B233" t="str">
            <v>Bïi Minh §øc</v>
          </cell>
          <cell r="C233" t="str">
            <v>CNVQP</v>
          </cell>
          <cell r="D233" t="str">
            <v>CNV</v>
          </cell>
          <cell r="E233" t="str">
            <v>L¸i xe</v>
          </cell>
          <cell r="F233">
            <v>2.92</v>
          </cell>
          <cell r="G233" t="str">
            <v>02-94</v>
          </cell>
          <cell r="I233">
            <v>846800</v>
          </cell>
          <cell r="J233">
            <v>0</v>
          </cell>
          <cell r="L233">
            <v>846800</v>
          </cell>
          <cell r="M233">
            <v>169360</v>
          </cell>
          <cell r="N233">
            <v>42340</v>
          </cell>
          <cell r="O233" t="str">
            <v>X</v>
          </cell>
          <cell r="X233" t="str">
            <v>P.B¾c</v>
          </cell>
        </row>
        <row r="234">
          <cell r="B234" t="str">
            <v>Lª Tè Uyªn</v>
          </cell>
          <cell r="C234" t="str">
            <v>CNVQP</v>
          </cell>
          <cell r="D234" t="str">
            <v>CNV</v>
          </cell>
          <cell r="E234" t="str">
            <v>Thñ quü</v>
          </cell>
          <cell r="F234">
            <v>2.5</v>
          </cell>
          <cell r="G234" t="str">
            <v>11-86</v>
          </cell>
          <cell r="I234">
            <v>725000</v>
          </cell>
          <cell r="J234">
            <v>0</v>
          </cell>
          <cell r="L234">
            <v>725000</v>
          </cell>
          <cell r="M234">
            <v>145000</v>
          </cell>
          <cell r="N234">
            <v>36250</v>
          </cell>
          <cell r="O234" t="str">
            <v>X</v>
          </cell>
          <cell r="Q234" t="str">
            <v>Thai s¶n</v>
          </cell>
          <cell r="X234" t="str">
            <v>P.B¾c</v>
          </cell>
        </row>
        <row r="235">
          <cell r="B235" t="str">
            <v>NguyÔn Ph­¬ng HiÒn</v>
          </cell>
          <cell r="C235" t="str">
            <v>CNVQP</v>
          </cell>
          <cell r="D235" t="str">
            <v>CNV</v>
          </cell>
          <cell r="E235" t="str">
            <v>PT Ban TC-KT</v>
          </cell>
          <cell r="F235">
            <v>2.5</v>
          </cell>
          <cell r="G235" t="str">
            <v>09-92</v>
          </cell>
          <cell r="I235">
            <v>725000</v>
          </cell>
          <cell r="J235">
            <v>0</v>
          </cell>
          <cell r="L235">
            <v>725000</v>
          </cell>
          <cell r="M235">
            <v>0</v>
          </cell>
          <cell r="N235">
            <v>0</v>
          </cell>
          <cell r="O235" t="str">
            <v>X</v>
          </cell>
          <cell r="Q235" t="str">
            <v>Thai s¶n</v>
          </cell>
          <cell r="X235" t="str">
            <v>P.B¾c</v>
          </cell>
        </row>
        <row r="236">
          <cell r="B236" t="str">
            <v>TrÇn ThÞ BÝch NgÇn</v>
          </cell>
          <cell r="C236" t="str">
            <v>CNVQP</v>
          </cell>
          <cell r="D236" t="str">
            <v>CNV</v>
          </cell>
          <cell r="E236" t="str">
            <v>NV V¨n th­</v>
          </cell>
          <cell r="F236">
            <v>1.58</v>
          </cell>
          <cell r="G236" t="str">
            <v>07-99</v>
          </cell>
          <cell r="I236">
            <v>458200</v>
          </cell>
          <cell r="J236">
            <v>0</v>
          </cell>
          <cell r="L236">
            <v>458200</v>
          </cell>
          <cell r="M236">
            <v>91640</v>
          </cell>
          <cell r="N236">
            <v>22910</v>
          </cell>
          <cell r="O236" t="str">
            <v>X</v>
          </cell>
          <cell r="X236" t="str">
            <v>P.B¾c</v>
          </cell>
        </row>
        <row r="237">
          <cell r="B237" t="str">
            <v>NguyÔn T. Lan H­¬ng</v>
          </cell>
          <cell r="C237" t="str">
            <v>CNVQP</v>
          </cell>
          <cell r="D237" t="str">
            <v>CNV</v>
          </cell>
          <cell r="E237" t="str">
            <v>TB KÕ ho¹ch TH</v>
          </cell>
          <cell r="F237">
            <v>2.2599999999999998</v>
          </cell>
          <cell r="G237" t="str">
            <v>03-97</v>
          </cell>
          <cell r="I237">
            <v>655399.99999999988</v>
          </cell>
          <cell r="J237">
            <v>0</v>
          </cell>
          <cell r="L237">
            <v>655399.99999999988</v>
          </cell>
          <cell r="M237">
            <v>131079.99999999997</v>
          </cell>
          <cell r="N237">
            <v>32769.999999999993</v>
          </cell>
          <cell r="O237" t="str">
            <v>X</v>
          </cell>
          <cell r="X237" t="str">
            <v>P.B¾c</v>
          </cell>
        </row>
        <row r="238">
          <cell r="B238" t="str">
            <v>NguyÔn Huy Hïng</v>
          </cell>
          <cell r="C238" t="str">
            <v>CNVQP</v>
          </cell>
          <cell r="D238" t="str">
            <v>CNV</v>
          </cell>
          <cell r="E238" t="str">
            <v>TB Kü thuËt</v>
          </cell>
          <cell r="F238">
            <v>2.02</v>
          </cell>
          <cell r="G238" t="str">
            <v>08-99</v>
          </cell>
          <cell r="I238">
            <v>585800</v>
          </cell>
          <cell r="J238">
            <v>0</v>
          </cell>
          <cell r="L238">
            <v>585800</v>
          </cell>
          <cell r="M238">
            <v>117160</v>
          </cell>
          <cell r="N238">
            <v>29290</v>
          </cell>
          <cell r="O238" t="str">
            <v>X</v>
          </cell>
          <cell r="X238" t="str">
            <v>P.B¾c</v>
          </cell>
        </row>
        <row r="239">
          <cell r="B239" t="str">
            <v>Cao ThÞ §øc H¹nh</v>
          </cell>
          <cell r="C239" t="str">
            <v>CNVQP</v>
          </cell>
          <cell r="D239" t="str">
            <v>CNV</v>
          </cell>
          <cell r="E239" t="str">
            <v>TL KÕ ho¹ch TH</v>
          </cell>
          <cell r="F239">
            <v>4.0999999999999996</v>
          </cell>
          <cell r="G239" t="str">
            <v>04-76</v>
          </cell>
          <cell r="I239">
            <v>1189000</v>
          </cell>
          <cell r="J239">
            <v>0</v>
          </cell>
          <cell r="L239">
            <v>1189000</v>
          </cell>
          <cell r="M239">
            <v>237800</v>
          </cell>
          <cell r="N239">
            <v>59450</v>
          </cell>
          <cell r="O239" t="str">
            <v>X</v>
          </cell>
          <cell r="X239" t="str">
            <v>P.Nam</v>
          </cell>
        </row>
        <row r="240">
          <cell r="B240" t="str">
            <v>NguyÔn DiÖu Minh</v>
          </cell>
          <cell r="C240" t="str">
            <v>CNVQP</v>
          </cell>
          <cell r="D240" t="str">
            <v>CNV</v>
          </cell>
          <cell r="E240" t="str">
            <v>PT Ban TC-KT</v>
          </cell>
          <cell r="F240">
            <v>2.5</v>
          </cell>
          <cell r="G240" t="str">
            <v>12-90</v>
          </cell>
          <cell r="I240">
            <v>725000</v>
          </cell>
          <cell r="J240">
            <v>0</v>
          </cell>
          <cell r="L240">
            <v>725000</v>
          </cell>
          <cell r="M240">
            <v>145000</v>
          </cell>
          <cell r="N240">
            <v>36250</v>
          </cell>
          <cell r="O240" t="str">
            <v>X</v>
          </cell>
          <cell r="X240" t="str">
            <v>P.Nam</v>
          </cell>
        </row>
        <row r="241">
          <cell r="B241" t="str">
            <v>NguyÔn B¾c Vinh</v>
          </cell>
          <cell r="C241" t="str">
            <v>CNVQP</v>
          </cell>
          <cell r="D241" t="str">
            <v>CNV</v>
          </cell>
          <cell r="E241" t="str">
            <v>TL xe m¸y vËt t­</v>
          </cell>
          <cell r="F241">
            <v>3.98</v>
          </cell>
          <cell r="G241" t="str">
            <v>02-78</v>
          </cell>
          <cell r="I241">
            <v>1154200</v>
          </cell>
          <cell r="J241">
            <v>0</v>
          </cell>
          <cell r="L241">
            <v>1154200</v>
          </cell>
          <cell r="M241">
            <v>230840</v>
          </cell>
          <cell r="N241">
            <v>57710</v>
          </cell>
          <cell r="O241" t="str">
            <v>X</v>
          </cell>
          <cell r="X241" t="str">
            <v>P.Nam</v>
          </cell>
        </row>
        <row r="242">
          <cell r="B242" t="str">
            <v>Phan ThÞ Anh Hoa</v>
          </cell>
          <cell r="C242" t="str">
            <v>CNVQP</v>
          </cell>
          <cell r="D242" t="str">
            <v>CNV</v>
          </cell>
          <cell r="E242" t="str">
            <v>NV KÕ to¸n</v>
          </cell>
          <cell r="F242">
            <v>2.5</v>
          </cell>
          <cell r="G242" t="str">
            <v>09-92</v>
          </cell>
          <cell r="I242">
            <v>725000</v>
          </cell>
          <cell r="J242">
            <v>0</v>
          </cell>
          <cell r="L242">
            <v>725000</v>
          </cell>
          <cell r="M242">
            <v>145000</v>
          </cell>
          <cell r="N242">
            <v>36250</v>
          </cell>
          <cell r="O242" t="str">
            <v>X</v>
          </cell>
          <cell r="X242" t="str">
            <v>P.Nam</v>
          </cell>
        </row>
        <row r="243">
          <cell r="B243" t="str">
            <v>NguyÔn §×nh ViÖt</v>
          </cell>
          <cell r="C243" t="str">
            <v>CNVQP</v>
          </cell>
          <cell r="D243" t="str">
            <v>CNV</v>
          </cell>
          <cell r="E243" t="str">
            <v>L¸i xe</v>
          </cell>
          <cell r="F243">
            <v>1.92</v>
          </cell>
          <cell r="G243" t="str">
            <v>06-02</v>
          </cell>
          <cell r="I243">
            <v>556800</v>
          </cell>
          <cell r="J243">
            <v>0</v>
          </cell>
          <cell r="L243">
            <v>556800</v>
          </cell>
          <cell r="M243">
            <v>111360</v>
          </cell>
          <cell r="N243">
            <v>27840</v>
          </cell>
          <cell r="O243" t="str">
            <v>X</v>
          </cell>
          <cell r="X243" t="str">
            <v>P.Nam</v>
          </cell>
        </row>
        <row r="244">
          <cell r="B244" t="str">
            <v>NguyÔn Quang S¸ng</v>
          </cell>
          <cell r="C244" t="str">
            <v>CNVQP</v>
          </cell>
          <cell r="D244" t="str">
            <v>CNV</v>
          </cell>
          <cell r="E244" t="str">
            <v>Tr­ëng ban KT</v>
          </cell>
          <cell r="F244">
            <v>3.82</v>
          </cell>
          <cell r="G244" t="str">
            <v>01-94</v>
          </cell>
          <cell r="I244">
            <v>1107800</v>
          </cell>
          <cell r="J244">
            <v>0</v>
          </cell>
          <cell r="K244">
            <v>0</v>
          </cell>
          <cell r="L244">
            <v>1107800</v>
          </cell>
          <cell r="M244">
            <v>221560</v>
          </cell>
          <cell r="N244">
            <v>55390</v>
          </cell>
          <cell r="O244" t="str">
            <v>X</v>
          </cell>
          <cell r="X244" t="str">
            <v>P.Nam</v>
          </cell>
        </row>
        <row r="245">
          <cell r="I245">
            <v>251488000</v>
          </cell>
          <cell r="J245">
            <v>0</v>
          </cell>
          <cell r="K245">
            <v>0</v>
          </cell>
          <cell r="L245">
            <v>251488000</v>
          </cell>
          <cell r="M245">
            <v>50922840</v>
          </cell>
          <cell r="N245">
            <v>12491286</v>
          </cell>
        </row>
        <row r="246">
          <cell r="B246" t="str">
            <v>Ph¹m ThÞ T×nh</v>
          </cell>
          <cell r="C246" t="str">
            <v>H§L§</v>
          </cell>
          <cell r="D246" t="str">
            <v>H§L§</v>
          </cell>
          <cell r="E246" t="str">
            <v>NV KÕ to¸n</v>
          </cell>
          <cell r="F246">
            <v>2.02</v>
          </cell>
          <cell r="G246" t="str">
            <v>01-01</v>
          </cell>
          <cell r="I246">
            <v>19749000</v>
          </cell>
          <cell r="J246">
            <v>0</v>
          </cell>
          <cell r="K246">
            <v>0</v>
          </cell>
          <cell r="L246">
            <v>19749000</v>
          </cell>
          <cell r="M246">
            <v>4575040</v>
          </cell>
          <cell r="N246">
            <v>966280</v>
          </cell>
          <cell r="O246" t="str">
            <v>X</v>
          </cell>
        </row>
        <row r="247">
          <cell r="B247" t="str">
            <v>Ph¹m ThÞ T×nh</v>
          </cell>
          <cell r="C247" t="str">
            <v>H§L§</v>
          </cell>
          <cell r="D247" t="str">
            <v>H§L§</v>
          </cell>
          <cell r="E247" t="str">
            <v>NV KÕ to¸n</v>
          </cell>
          <cell r="F247">
            <v>2.02</v>
          </cell>
          <cell r="G247" t="str">
            <v>01-01</v>
          </cell>
          <cell r="I247">
            <v>585800</v>
          </cell>
          <cell r="J247">
            <v>0</v>
          </cell>
          <cell r="K247">
            <v>0</v>
          </cell>
          <cell r="L247">
            <v>585800</v>
          </cell>
          <cell r="M247">
            <v>117160</v>
          </cell>
          <cell r="N247">
            <v>29290</v>
          </cell>
          <cell r="O247" t="str">
            <v>X</v>
          </cell>
        </row>
        <row r="248">
          <cell r="B248" t="str">
            <v>Vò M¹nh Hµ</v>
          </cell>
          <cell r="C248" t="str">
            <v>H§L§</v>
          </cell>
          <cell r="D248" t="str">
            <v>H§L§</v>
          </cell>
          <cell r="E248" t="str">
            <v>NV KÕ to¸n</v>
          </cell>
          <cell r="F248">
            <v>1.58</v>
          </cell>
          <cell r="G248" t="str">
            <v>11-00</v>
          </cell>
          <cell r="I248">
            <v>458200</v>
          </cell>
          <cell r="J248">
            <v>0</v>
          </cell>
          <cell r="K248">
            <v>0</v>
          </cell>
          <cell r="L248">
            <v>458200</v>
          </cell>
          <cell r="M248">
            <v>91640</v>
          </cell>
          <cell r="N248">
            <v>22910</v>
          </cell>
          <cell r="O248" t="str">
            <v>X</v>
          </cell>
          <cell r="P248" t="str">
            <v>X</v>
          </cell>
        </row>
        <row r="249">
          <cell r="B249" t="str">
            <v>NguyÔn T Hång Th¾m</v>
          </cell>
          <cell r="D249" t="str">
            <v>H§L§</v>
          </cell>
          <cell r="E249" t="str">
            <v>NV KÕ to¸n</v>
          </cell>
          <cell r="F249">
            <v>1.46</v>
          </cell>
          <cell r="G249" t="str">
            <v>12-03</v>
          </cell>
          <cell r="I249">
            <v>423400</v>
          </cell>
          <cell r="J249">
            <v>0</v>
          </cell>
          <cell r="K249">
            <v>0</v>
          </cell>
          <cell r="L249">
            <v>423400</v>
          </cell>
          <cell r="M249">
            <v>84680</v>
          </cell>
          <cell r="N249">
            <v>21170</v>
          </cell>
          <cell r="P249" t="str">
            <v>X</v>
          </cell>
        </row>
        <row r="250">
          <cell r="B250" t="str">
            <v>§Æng ThÞ Hiªn</v>
          </cell>
          <cell r="D250" t="str">
            <v>H§L§</v>
          </cell>
          <cell r="E250" t="str">
            <v>NV KÕ to¸n</v>
          </cell>
          <cell r="F250">
            <v>1.78</v>
          </cell>
          <cell r="G250" t="str">
            <v>12-03</v>
          </cell>
          <cell r="I250">
            <v>516200</v>
          </cell>
          <cell r="J250">
            <v>0</v>
          </cell>
          <cell r="K250">
            <v>0</v>
          </cell>
          <cell r="L250">
            <v>516200</v>
          </cell>
          <cell r="M250">
            <v>103240</v>
          </cell>
          <cell r="N250">
            <v>25810</v>
          </cell>
          <cell r="O250" t="str">
            <v>X</v>
          </cell>
          <cell r="P250" t="str">
            <v>X</v>
          </cell>
        </row>
        <row r="251">
          <cell r="B251" t="str">
            <v>NguyÔn BÝch Thuû</v>
          </cell>
          <cell r="C251" t="str">
            <v>H§L§</v>
          </cell>
          <cell r="D251" t="str">
            <v>H§L§</v>
          </cell>
          <cell r="E251" t="str">
            <v>NV KÕ to¸n</v>
          </cell>
          <cell r="F251">
            <v>1.78</v>
          </cell>
          <cell r="G251" t="str">
            <v>06-04</v>
          </cell>
          <cell r="I251">
            <v>516200</v>
          </cell>
          <cell r="J251">
            <v>0</v>
          </cell>
          <cell r="K251">
            <v>0</v>
          </cell>
          <cell r="L251">
            <v>516200</v>
          </cell>
          <cell r="M251">
            <v>103240</v>
          </cell>
          <cell r="N251">
            <v>25810</v>
          </cell>
          <cell r="O251" t="str">
            <v>X</v>
          </cell>
        </row>
        <row r="252">
          <cell r="B252" t="str">
            <v>TrÇn H­¬ng Giang</v>
          </cell>
          <cell r="C252" t="str">
            <v>H§L§</v>
          </cell>
          <cell r="D252" t="str">
            <v>H§L§</v>
          </cell>
          <cell r="E252" t="str">
            <v>NV Thèng kª BH</v>
          </cell>
          <cell r="F252">
            <v>2.02</v>
          </cell>
          <cell r="G252" t="str">
            <v>01-01</v>
          </cell>
          <cell r="I252">
            <v>585800</v>
          </cell>
          <cell r="J252">
            <v>0</v>
          </cell>
          <cell r="K252">
            <v>0</v>
          </cell>
          <cell r="L252">
            <v>585800</v>
          </cell>
          <cell r="M252">
            <v>117160</v>
          </cell>
          <cell r="N252">
            <v>29290</v>
          </cell>
          <cell r="O252" t="str">
            <v>X</v>
          </cell>
        </row>
        <row r="253">
          <cell r="B253" t="str">
            <v>NguyÔn T. Thuý V©n</v>
          </cell>
          <cell r="C253" t="str">
            <v>H§L§</v>
          </cell>
          <cell r="D253" t="str">
            <v>H§L§</v>
          </cell>
          <cell r="E253" t="str">
            <v>NV TiÒn l­¬ng</v>
          </cell>
          <cell r="F253">
            <v>1.78</v>
          </cell>
          <cell r="G253" t="str">
            <v>01-02</v>
          </cell>
          <cell r="I253">
            <v>516200</v>
          </cell>
          <cell r="J253">
            <v>0</v>
          </cell>
          <cell r="K253">
            <v>0</v>
          </cell>
          <cell r="L253">
            <v>516200</v>
          </cell>
          <cell r="M253">
            <v>103240</v>
          </cell>
          <cell r="N253">
            <v>25810</v>
          </cell>
          <cell r="O253" t="str">
            <v>X</v>
          </cell>
          <cell r="P253" t="str">
            <v>X</v>
          </cell>
        </row>
        <row r="254">
          <cell r="B254" t="str">
            <v>NguyÔn ThÞ Trang</v>
          </cell>
          <cell r="C254" t="str">
            <v>H§L§</v>
          </cell>
          <cell r="D254" t="str">
            <v>H§L§</v>
          </cell>
          <cell r="E254" t="str">
            <v>NV Lao ®éng</v>
          </cell>
          <cell r="F254">
            <v>1.46</v>
          </cell>
          <cell r="G254" t="str">
            <v>12-03</v>
          </cell>
          <cell r="I254">
            <v>423400</v>
          </cell>
          <cell r="J254">
            <v>0</v>
          </cell>
          <cell r="K254">
            <v>0</v>
          </cell>
          <cell r="L254">
            <v>423400</v>
          </cell>
          <cell r="M254">
            <v>84680</v>
          </cell>
          <cell r="N254">
            <v>21170</v>
          </cell>
          <cell r="O254" t="str">
            <v>X</v>
          </cell>
          <cell r="P254" t="str">
            <v>X</v>
          </cell>
          <cell r="R254" t="str">
            <v>CT AV</v>
          </cell>
          <cell r="S254" t="str">
            <v>CT AV</v>
          </cell>
          <cell r="T254" t="str">
            <v>CT AV</v>
          </cell>
          <cell r="U254" t="str">
            <v>CT AV</v>
          </cell>
        </row>
        <row r="255">
          <cell r="B255" t="str">
            <v>NguyÔn M¹nh C­êng</v>
          </cell>
          <cell r="C255" t="str">
            <v>H§L§</v>
          </cell>
          <cell r="D255" t="str">
            <v>H§L§</v>
          </cell>
          <cell r="E255" t="str">
            <v>TL TiÒn l­¬ng</v>
          </cell>
          <cell r="F255">
            <v>2.02</v>
          </cell>
          <cell r="G255" t="str">
            <v>09-00</v>
          </cell>
          <cell r="I255">
            <v>585800</v>
          </cell>
          <cell r="J255">
            <v>0</v>
          </cell>
          <cell r="K255">
            <v>0</v>
          </cell>
          <cell r="L255">
            <v>585800</v>
          </cell>
          <cell r="M255">
            <v>117160</v>
          </cell>
          <cell r="N255">
            <v>29290</v>
          </cell>
          <cell r="O255" t="str">
            <v>X</v>
          </cell>
          <cell r="R255" t="str">
            <v>CT AV</v>
          </cell>
          <cell r="S255" t="str">
            <v>CT AV</v>
          </cell>
          <cell r="T255" t="str">
            <v>CT AV</v>
          </cell>
          <cell r="U255" t="str">
            <v>CT AV</v>
          </cell>
        </row>
        <row r="256">
          <cell r="B256" t="str">
            <v>NguyÔn TuÊn B×nh</v>
          </cell>
          <cell r="C256" t="str">
            <v>H§L§</v>
          </cell>
          <cell r="D256" t="str">
            <v>H§L§</v>
          </cell>
          <cell r="E256" t="str">
            <v>TL ThiÕt bÞ</v>
          </cell>
          <cell r="F256">
            <v>2.5</v>
          </cell>
          <cell r="G256" t="str">
            <v>10-95</v>
          </cell>
          <cell r="I256">
            <v>725000</v>
          </cell>
          <cell r="J256">
            <v>0</v>
          </cell>
          <cell r="K256">
            <v>0</v>
          </cell>
          <cell r="L256">
            <v>725000</v>
          </cell>
          <cell r="M256">
            <v>145000</v>
          </cell>
          <cell r="N256">
            <v>36250</v>
          </cell>
          <cell r="O256" t="str">
            <v>X</v>
          </cell>
        </row>
        <row r="257">
          <cell r="B257" t="str">
            <v>TrÇn Tè Mai</v>
          </cell>
          <cell r="C257" t="str">
            <v>H§L§</v>
          </cell>
          <cell r="D257" t="str">
            <v>H§L§</v>
          </cell>
          <cell r="E257" t="str">
            <v>NV KÕ ho¹ch</v>
          </cell>
          <cell r="F257">
            <v>2.02</v>
          </cell>
          <cell r="G257" t="str">
            <v>11-99</v>
          </cell>
          <cell r="I257">
            <v>585800</v>
          </cell>
          <cell r="J257">
            <v>0</v>
          </cell>
          <cell r="K257">
            <v>0</v>
          </cell>
          <cell r="L257">
            <v>585800</v>
          </cell>
          <cell r="M257">
            <v>117160</v>
          </cell>
          <cell r="N257">
            <v>29290</v>
          </cell>
          <cell r="O257" t="str">
            <v>X</v>
          </cell>
        </row>
        <row r="258">
          <cell r="B258" t="str">
            <v>Ng« T Thuú D­¬ng</v>
          </cell>
          <cell r="C258" t="str">
            <v>H§L§</v>
          </cell>
          <cell r="D258" t="str">
            <v>H§L§</v>
          </cell>
          <cell r="E258" t="str">
            <v>NV ThiÕt bÞ</v>
          </cell>
          <cell r="F258">
            <v>1.78</v>
          </cell>
          <cell r="G258" t="str">
            <v>07-02</v>
          </cell>
          <cell r="I258">
            <v>516200</v>
          </cell>
          <cell r="J258">
            <v>0</v>
          </cell>
          <cell r="K258">
            <v>0</v>
          </cell>
          <cell r="L258">
            <v>516200</v>
          </cell>
          <cell r="M258">
            <v>103240</v>
          </cell>
          <cell r="N258">
            <v>25810</v>
          </cell>
          <cell r="O258" t="str">
            <v>X</v>
          </cell>
        </row>
        <row r="259">
          <cell r="B259" t="str">
            <v xml:space="preserve">NguyÔn C«ng C­êng </v>
          </cell>
          <cell r="D259" t="str">
            <v>H§L§</v>
          </cell>
          <cell r="E259" t="str">
            <v>NV KÕ ho¹ch</v>
          </cell>
          <cell r="F259">
            <v>2.02</v>
          </cell>
          <cell r="G259" t="str">
            <v>11-01</v>
          </cell>
          <cell r="I259">
            <v>585800</v>
          </cell>
          <cell r="J259">
            <v>0</v>
          </cell>
          <cell r="K259">
            <v>0</v>
          </cell>
          <cell r="L259">
            <v>585800</v>
          </cell>
          <cell r="M259">
            <v>117160</v>
          </cell>
          <cell r="N259">
            <v>29290</v>
          </cell>
          <cell r="O259" t="str">
            <v>X</v>
          </cell>
        </row>
        <row r="260">
          <cell r="B260" t="str">
            <v>Lª §¨ng S¬n</v>
          </cell>
          <cell r="C260" t="str">
            <v>H§L§</v>
          </cell>
          <cell r="D260" t="str">
            <v>H§L§</v>
          </cell>
          <cell r="E260" t="str">
            <v>NV KÕ ho¹ch</v>
          </cell>
          <cell r="F260">
            <v>1.78</v>
          </cell>
          <cell r="G260" t="str">
            <v>10-04</v>
          </cell>
          <cell r="I260">
            <v>516200</v>
          </cell>
          <cell r="J260">
            <v>0</v>
          </cell>
          <cell r="K260">
            <v>0</v>
          </cell>
          <cell r="L260">
            <v>516200</v>
          </cell>
          <cell r="M260">
            <v>103240</v>
          </cell>
          <cell r="N260">
            <v>25810</v>
          </cell>
          <cell r="O260" t="str">
            <v>X</v>
          </cell>
        </row>
        <row r="261">
          <cell r="B261" t="str">
            <v>Vò TiÕn Qu©n</v>
          </cell>
          <cell r="C261" t="str">
            <v>H§L§</v>
          </cell>
          <cell r="D261" t="str">
            <v>H§L§</v>
          </cell>
          <cell r="E261" t="str">
            <v>NV Kü thuËt</v>
          </cell>
          <cell r="F261">
            <v>2.02</v>
          </cell>
          <cell r="G261" t="str">
            <v>03-99</v>
          </cell>
          <cell r="I261">
            <v>585800</v>
          </cell>
          <cell r="J261">
            <v>0</v>
          </cell>
          <cell r="K261">
            <v>0</v>
          </cell>
          <cell r="L261">
            <v>585800</v>
          </cell>
          <cell r="M261">
            <v>117160</v>
          </cell>
          <cell r="N261">
            <v>29290</v>
          </cell>
          <cell r="O261" t="str">
            <v>X</v>
          </cell>
        </row>
        <row r="262">
          <cell r="B262" t="str">
            <v>NguyÔn H÷u Ngäc</v>
          </cell>
          <cell r="C262" t="str">
            <v>H§L§</v>
          </cell>
          <cell r="D262" t="str">
            <v>H§L§</v>
          </cell>
          <cell r="E262" t="str">
            <v>NV Kü thuËt</v>
          </cell>
          <cell r="F262">
            <v>2.02</v>
          </cell>
          <cell r="G262" t="str">
            <v>09-00</v>
          </cell>
          <cell r="I262">
            <v>585800</v>
          </cell>
          <cell r="J262">
            <v>0</v>
          </cell>
          <cell r="K262">
            <v>0</v>
          </cell>
          <cell r="L262">
            <v>585800</v>
          </cell>
          <cell r="M262">
            <v>117160</v>
          </cell>
          <cell r="N262">
            <v>29290</v>
          </cell>
          <cell r="O262" t="str">
            <v>X</v>
          </cell>
          <cell r="X262">
            <v>23</v>
          </cell>
        </row>
        <row r="263">
          <cell r="B263" t="str">
            <v>TrÞnh ThÞ H»ng</v>
          </cell>
          <cell r="C263" t="str">
            <v>H§L§</v>
          </cell>
          <cell r="D263" t="str">
            <v>H§L§</v>
          </cell>
          <cell r="E263" t="str">
            <v>Trî lý KH</v>
          </cell>
          <cell r="F263">
            <v>2.2599999999999998</v>
          </cell>
          <cell r="G263" t="str">
            <v>05-85</v>
          </cell>
          <cell r="I263">
            <v>655399.99999999988</v>
          </cell>
          <cell r="J263">
            <v>0</v>
          </cell>
          <cell r="K263">
            <v>0</v>
          </cell>
          <cell r="L263">
            <v>655399.99999999988</v>
          </cell>
          <cell r="M263">
            <v>131079.99999999997</v>
          </cell>
          <cell r="N263">
            <v>32769.999999999993</v>
          </cell>
          <cell r="O263" t="str">
            <v>X</v>
          </cell>
          <cell r="X263">
            <v>23</v>
          </cell>
        </row>
        <row r="264">
          <cell r="B264" t="str">
            <v>NguyÔn T Thu Hµ</v>
          </cell>
          <cell r="C264" t="str">
            <v>H§L§</v>
          </cell>
          <cell r="D264" t="str">
            <v>H§L§</v>
          </cell>
          <cell r="E264" t="str">
            <v>NV V¨n th­</v>
          </cell>
          <cell r="F264">
            <v>1.46</v>
          </cell>
          <cell r="G264" t="str">
            <v>01-01</v>
          </cell>
          <cell r="I264">
            <v>423400</v>
          </cell>
          <cell r="J264">
            <v>0</v>
          </cell>
          <cell r="K264">
            <v>0</v>
          </cell>
          <cell r="L264">
            <v>423400</v>
          </cell>
          <cell r="M264">
            <v>84680</v>
          </cell>
          <cell r="N264">
            <v>21170</v>
          </cell>
          <cell r="O264" t="str">
            <v>X</v>
          </cell>
          <cell r="P264" t="str">
            <v>X</v>
          </cell>
        </row>
        <row r="265">
          <cell r="B265" t="str">
            <v>NguyÔn ThÞ Thu</v>
          </cell>
          <cell r="D265" t="str">
            <v>H§L§</v>
          </cell>
          <cell r="E265" t="str">
            <v>NV Kü thuËt</v>
          </cell>
          <cell r="F265">
            <v>1.78</v>
          </cell>
          <cell r="G265" t="str">
            <v>12-03</v>
          </cell>
          <cell r="I265">
            <v>516200</v>
          </cell>
          <cell r="J265">
            <v>0</v>
          </cell>
          <cell r="K265">
            <v>0</v>
          </cell>
          <cell r="L265">
            <v>516200</v>
          </cell>
          <cell r="M265">
            <v>103240</v>
          </cell>
          <cell r="N265">
            <v>25810</v>
          </cell>
          <cell r="P265" t="str">
            <v>X</v>
          </cell>
        </row>
        <row r="266">
          <cell r="B266" t="str">
            <v>NguyÔn ThÞ Hoa</v>
          </cell>
          <cell r="D266" t="str">
            <v>H§L§</v>
          </cell>
          <cell r="E266" t="str">
            <v>NV Dù to¸n</v>
          </cell>
          <cell r="F266">
            <v>1.46</v>
          </cell>
          <cell r="G266" t="str">
            <v>06-04</v>
          </cell>
          <cell r="I266">
            <v>423400</v>
          </cell>
          <cell r="J266">
            <v>0</v>
          </cell>
          <cell r="K266">
            <v>0</v>
          </cell>
          <cell r="L266">
            <v>423400</v>
          </cell>
          <cell r="M266">
            <v>84680</v>
          </cell>
          <cell r="N266">
            <v>21170</v>
          </cell>
          <cell r="O266" t="str">
            <v>X</v>
          </cell>
          <cell r="P266" t="str">
            <v>X</v>
          </cell>
        </row>
        <row r="267">
          <cell r="B267" t="str">
            <v>Hoµng TuÊn HiÖp</v>
          </cell>
          <cell r="C267" t="str">
            <v>H§L§</v>
          </cell>
          <cell r="D267" t="str">
            <v>H§L§</v>
          </cell>
          <cell r="E267" t="str">
            <v>Nh©n viªn</v>
          </cell>
          <cell r="F267">
            <v>1.78</v>
          </cell>
          <cell r="G267" t="str">
            <v>07-04</v>
          </cell>
          <cell r="I267">
            <v>516200</v>
          </cell>
          <cell r="J267">
            <v>0</v>
          </cell>
          <cell r="K267">
            <v>0</v>
          </cell>
          <cell r="L267">
            <v>516200</v>
          </cell>
          <cell r="M267">
            <v>103240</v>
          </cell>
          <cell r="N267">
            <v>25810</v>
          </cell>
          <cell r="O267" t="str">
            <v>X</v>
          </cell>
        </row>
        <row r="268">
          <cell r="B268" t="str">
            <v>NguyÔn V¨n §øc</v>
          </cell>
          <cell r="C268" t="str">
            <v>H§L§</v>
          </cell>
          <cell r="D268" t="str">
            <v>H§L§</v>
          </cell>
          <cell r="E268" t="str">
            <v>B¶o vÖ</v>
          </cell>
          <cell r="F268">
            <v>1.63</v>
          </cell>
          <cell r="G268" t="str">
            <v>03-93</v>
          </cell>
          <cell r="I268">
            <v>472699.99999999994</v>
          </cell>
          <cell r="J268">
            <v>0</v>
          </cell>
          <cell r="K268">
            <v>0</v>
          </cell>
          <cell r="L268">
            <v>472699.99999999994</v>
          </cell>
          <cell r="M268">
            <v>94540</v>
          </cell>
          <cell r="N268">
            <v>23635</v>
          </cell>
          <cell r="O268" t="str">
            <v>X</v>
          </cell>
        </row>
        <row r="269">
          <cell r="B269" t="str">
            <v>NguyÔn Xu©n An</v>
          </cell>
          <cell r="C269" t="str">
            <v>H§L§</v>
          </cell>
          <cell r="D269" t="str">
            <v>H§L§</v>
          </cell>
          <cell r="E269" t="str">
            <v>B¶o vÖ</v>
          </cell>
          <cell r="F269">
            <v>1.36</v>
          </cell>
          <cell r="G269" t="str">
            <v>08-97</v>
          </cell>
          <cell r="I269">
            <v>394400</v>
          </cell>
          <cell r="J269">
            <v>0</v>
          </cell>
          <cell r="K269">
            <v>0</v>
          </cell>
          <cell r="L269">
            <v>394400</v>
          </cell>
          <cell r="M269">
            <v>78880</v>
          </cell>
          <cell r="N269">
            <v>19720</v>
          </cell>
          <cell r="O269" t="str">
            <v>X</v>
          </cell>
        </row>
        <row r="270">
          <cell r="B270" t="str">
            <v>NguyÔn M¹nh H¶i</v>
          </cell>
          <cell r="C270" t="str">
            <v>H§L§</v>
          </cell>
          <cell r="D270" t="str">
            <v>H§L§</v>
          </cell>
          <cell r="E270" t="str">
            <v>L¸i xe</v>
          </cell>
          <cell r="F270">
            <v>2.44</v>
          </cell>
          <cell r="G270" t="str">
            <v>07-85</v>
          </cell>
          <cell r="I270">
            <v>707600</v>
          </cell>
          <cell r="J270">
            <v>0</v>
          </cell>
          <cell r="K270">
            <v>0</v>
          </cell>
          <cell r="L270">
            <v>707600</v>
          </cell>
          <cell r="M270">
            <v>141520</v>
          </cell>
          <cell r="N270">
            <v>35380</v>
          </cell>
          <cell r="O270" t="str">
            <v>X</v>
          </cell>
        </row>
        <row r="271">
          <cell r="B271" t="str">
            <v>TrÇn Quèc Hïng</v>
          </cell>
          <cell r="C271" t="str">
            <v>H§L§</v>
          </cell>
          <cell r="D271" t="str">
            <v>H§L§</v>
          </cell>
          <cell r="E271" t="str">
            <v>L¸i xe</v>
          </cell>
          <cell r="F271">
            <v>1.72</v>
          </cell>
          <cell r="G271" t="str">
            <v>01-97</v>
          </cell>
          <cell r="I271">
            <v>498800</v>
          </cell>
          <cell r="J271">
            <v>0</v>
          </cell>
          <cell r="K271">
            <v>0</v>
          </cell>
          <cell r="L271">
            <v>498800</v>
          </cell>
          <cell r="M271">
            <v>99760</v>
          </cell>
          <cell r="N271">
            <v>24940</v>
          </cell>
          <cell r="O271" t="str">
            <v>X</v>
          </cell>
          <cell r="Q271" t="str">
            <v>Thai s¶n</v>
          </cell>
        </row>
        <row r="272">
          <cell r="B272" t="str">
            <v>Ph¹m T Mai Uyªn</v>
          </cell>
          <cell r="C272" t="str">
            <v>H§L§</v>
          </cell>
          <cell r="D272" t="str">
            <v>H§L§</v>
          </cell>
          <cell r="E272" t="str">
            <v>NV V¨n th­</v>
          </cell>
          <cell r="F272">
            <v>1.46</v>
          </cell>
          <cell r="G272" t="str">
            <v>05-01</v>
          </cell>
          <cell r="I272">
            <v>423400</v>
          </cell>
          <cell r="J272">
            <v>0</v>
          </cell>
          <cell r="K272">
            <v>0</v>
          </cell>
          <cell r="L272">
            <v>423400</v>
          </cell>
          <cell r="M272">
            <v>0</v>
          </cell>
          <cell r="N272">
            <v>0</v>
          </cell>
          <cell r="O272" t="str">
            <v>X</v>
          </cell>
          <cell r="Q272" t="str">
            <v>Thai s¶n</v>
          </cell>
        </row>
        <row r="273">
          <cell r="B273" t="str">
            <v>Vâ ThÞ Hoa</v>
          </cell>
          <cell r="C273" t="str">
            <v>H§L§</v>
          </cell>
          <cell r="D273" t="str">
            <v>H§L§</v>
          </cell>
          <cell r="E273" t="str">
            <v>CÊp d­ìng</v>
          </cell>
          <cell r="F273">
            <v>1.58</v>
          </cell>
          <cell r="G273" t="str">
            <v>04-83</v>
          </cell>
          <cell r="I273">
            <v>458200</v>
          </cell>
          <cell r="J273">
            <v>0</v>
          </cell>
          <cell r="K273">
            <v>0</v>
          </cell>
          <cell r="L273">
            <v>458200</v>
          </cell>
          <cell r="M273">
            <v>91640</v>
          </cell>
          <cell r="N273">
            <v>22910</v>
          </cell>
          <cell r="O273" t="str">
            <v>X</v>
          </cell>
        </row>
        <row r="274">
          <cell r="B274" t="str">
            <v>D­¬ng ThÞ Dung</v>
          </cell>
          <cell r="C274" t="str">
            <v>H§L§</v>
          </cell>
          <cell r="D274" t="str">
            <v>H§L§</v>
          </cell>
          <cell r="E274" t="str">
            <v>NV VS</v>
          </cell>
          <cell r="F274">
            <v>1.18</v>
          </cell>
          <cell r="G274" t="str">
            <v>08-99</v>
          </cell>
          <cell r="I274">
            <v>342200</v>
          </cell>
          <cell r="J274">
            <v>0</v>
          </cell>
          <cell r="K274">
            <v>0</v>
          </cell>
          <cell r="L274">
            <v>342200</v>
          </cell>
          <cell r="M274">
            <v>68440</v>
          </cell>
          <cell r="N274">
            <v>17110</v>
          </cell>
          <cell r="O274" t="str">
            <v>X</v>
          </cell>
          <cell r="Q274" t="str">
            <v>Thai s¶n</v>
          </cell>
        </row>
        <row r="275">
          <cell r="B275" t="str">
            <v>Cao Thanh Hµ</v>
          </cell>
          <cell r="C275" t="str">
            <v>H§L§</v>
          </cell>
          <cell r="D275" t="str">
            <v>H§L§</v>
          </cell>
          <cell r="E275" t="str">
            <v>NV Phôc vô</v>
          </cell>
          <cell r="F275">
            <v>1.36</v>
          </cell>
          <cell r="G275" t="str">
            <v>08-96</v>
          </cell>
          <cell r="I275">
            <v>394400</v>
          </cell>
          <cell r="J275">
            <v>0</v>
          </cell>
          <cell r="K275">
            <v>0</v>
          </cell>
          <cell r="L275">
            <v>394400</v>
          </cell>
          <cell r="M275">
            <v>788800</v>
          </cell>
          <cell r="N275">
            <v>19720</v>
          </cell>
          <cell r="O275" t="str">
            <v>X</v>
          </cell>
          <cell r="Q275" t="str">
            <v>Thai s¶n</v>
          </cell>
        </row>
        <row r="276">
          <cell r="B276" t="str">
            <v>NguyÔn T BÝch Liªn</v>
          </cell>
          <cell r="C276" t="str">
            <v>H§L§</v>
          </cell>
          <cell r="D276" t="str">
            <v>H§L§</v>
          </cell>
          <cell r="E276" t="str">
            <v>CÊp d­ìng</v>
          </cell>
          <cell r="F276">
            <v>1.45</v>
          </cell>
          <cell r="G276" t="str">
            <v>04-97</v>
          </cell>
          <cell r="I276">
            <v>420500</v>
          </cell>
          <cell r="J276">
            <v>0</v>
          </cell>
          <cell r="K276">
            <v>0</v>
          </cell>
          <cell r="L276">
            <v>420500</v>
          </cell>
          <cell r="M276">
            <v>84100</v>
          </cell>
          <cell r="N276">
            <v>21025</v>
          </cell>
          <cell r="O276" t="str">
            <v>X</v>
          </cell>
        </row>
        <row r="277">
          <cell r="B277" t="str">
            <v>TrÇn ThÞ HiÒn</v>
          </cell>
          <cell r="C277" t="str">
            <v>H§L§</v>
          </cell>
          <cell r="D277" t="str">
            <v>H§L§</v>
          </cell>
          <cell r="E277" t="str">
            <v>NV VS</v>
          </cell>
          <cell r="F277">
            <v>1.54</v>
          </cell>
          <cell r="G277" t="str">
            <v>08-90</v>
          </cell>
          <cell r="I277">
            <v>446600</v>
          </cell>
          <cell r="J277">
            <v>0</v>
          </cell>
          <cell r="K277">
            <v>0</v>
          </cell>
          <cell r="L277">
            <v>446600</v>
          </cell>
          <cell r="M277">
            <v>89320</v>
          </cell>
          <cell r="N277">
            <v>22330</v>
          </cell>
          <cell r="O277" t="str">
            <v>X</v>
          </cell>
          <cell r="P277" t="str">
            <v>X</v>
          </cell>
        </row>
        <row r="278">
          <cell r="B278" t="str">
            <v>Hoµng Ngäc D­¬ng</v>
          </cell>
          <cell r="D278" t="str">
            <v>H§L§</v>
          </cell>
          <cell r="E278" t="str">
            <v>KÕ to¸n</v>
          </cell>
          <cell r="F278">
            <v>1.78</v>
          </cell>
          <cell r="G278" t="str">
            <v>09-03</v>
          </cell>
          <cell r="I278">
            <v>516200</v>
          </cell>
          <cell r="J278">
            <v>0</v>
          </cell>
          <cell r="K278">
            <v>0</v>
          </cell>
          <cell r="L278">
            <v>516200</v>
          </cell>
          <cell r="M278">
            <v>103240</v>
          </cell>
          <cell r="N278">
            <v>25810</v>
          </cell>
          <cell r="P278" t="str">
            <v>X</v>
          </cell>
        </row>
        <row r="279">
          <cell r="B279" t="str">
            <v>Lª ThÞ yÕn</v>
          </cell>
          <cell r="D279" t="str">
            <v>H§L§</v>
          </cell>
          <cell r="E279" t="str">
            <v>KÕ to¸n</v>
          </cell>
          <cell r="F279">
            <v>1.46</v>
          </cell>
          <cell r="G279" t="str">
            <v>06-03</v>
          </cell>
          <cell r="I279">
            <v>423400</v>
          </cell>
          <cell r="J279">
            <v>0</v>
          </cell>
          <cell r="K279">
            <v>0</v>
          </cell>
          <cell r="L279">
            <v>423400</v>
          </cell>
          <cell r="M279">
            <v>84680</v>
          </cell>
          <cell r="N279">
            <v>21170</v>
          </cell>
          <cell r="P279" t="str">
            <v>X</v>
          </cell>
        </row>
        <row r="280">
          <cell r="B280" t="str">
            <v>TrÇn ThÞ Nhung</v>
          </cell>
          <cell r="D280" t="str">
            <v>H§L§</v>
          </cell>
          <cell r="E280" t="str">
            <v>NV V¨n th­</v>
          </cell>
          <cell r="F280">
            <v>1.22</v>
          </cell>
          <cell r="G280" t="str">
            <v>07-04</v>
          </cell>
          <cell r="I280">
            <v>353800</v>
          </cell>
          <cell r="J280">
            <v>0</v>
          </cell>
          <cell r="K280">
            <v>0</v>
          </cell>
          <cell r="L280">
            <v>353800</v>
          </cell>
          <cell r="M280">
            <v>70760</v>
          </cell>
          <cell r="N280">
            <v>17690</v>
          </cell>
          <cell r="P280" t="str">
            <v>X</v>
          </cell>
        </row>
        <row r="281">
          <cell r="B281" t="str">
            <v>Hå NghÜa C«ng</v>
          </cell>
          <cell r="D281" t="str">
            <v>H§L§</v>
          </cell>
          <cell r="E281" t="str">
            <v>KÕ to¸n</v>
          </cell>
          <cell r="F281">
            <v>1.78</v>
          </cell>
          <cell r="G281" t="str">
            <v>08-04</v>
          </cell>
          <cell r="I281">
            <v>516200</v>
          </cell>
          <cell r="J281">
            <v>0</v>
          </cell>
          <cell r="K281">
            <v>0</v>
          </cell>
          <cell r="L281">
            <v>516200</v>
          </cell>
          <cell r="M281">
            <v>103240</v>
          </cell>
          <cell r="N281">
            <v>25810</v>
          </cell>
          <cell r="P281" t="str">
            <v>X</v>
          </cell>
        </row>
        <row r="282">
          <cell r="B282" t="str">
            <v>Phan Huy Anh</v>
          </cell>
          <cell r="D282" t="str">
            <v>H§L§</v>
          </cell>
          <cell r="E282" t="str">
            <v>NV Kü thuËt</v>
          </cell>
          <cell r="F282">
            <v>1.78</v>
          </cell>
          <cell r="G282" t="str">
            <v>08-04</v>
          </cell>
          <cell r="I282">
            <v>516200</v>
          </cell>
          <cell r="J282">
            <v>0</v>
          </cell>
          <cell r="K282">
            <v>0</v>
          </cell>
          <cell r="L282">
            <v>516200</v>
          </cell>
          <cell r="M282">
            <v>103240</v>
          </cell>
          <cell r="N282">
            <v>25810</v>
          </cell>
          <cell r="P282" t="str">
            <v>X</v>
          </cell>
        </row>
        <row r="283">
          <cell r="B283" t="str">
            <v>NguyÔn Xu©n Tr­êng</v>
          </cell>
          <cell r="D283" t="str">
            <v>H§L§</v>
          </cell>
          <cell r="E283" t="str">
            <v>NV Kü thuËt</v>
          </cell>
          <cell r="F283">
            <v>1.78</v>
          </cell>
          <cell r="G283" t="str">
            <v>08-04</v>
          </cell>
          <cell r="I283">
            <v>516200</v>
          </cell>
          <cell r="J283">
            <v>0</v>
          </cell>
          <cell r="K283">
            <v>0</v>
          </cell>
          <cell r="L283">
            <v>516200</v>
          </cell>
          <cell r="M283">
            <v>103240</v>
          </cell>
          <cell r="N283">
            <v>25810</v>
          </cell>
          <cell r="P283" t="str">
            <v>X</v>
          </cell>
        </row>
        <row r="284">
          <cell r="B284" t="str">
            <v>TrÇn ThÞ Lµi</v>
          </cell>
          <cell r="C284" t="str">
            <v>H§L§</v>
          </cell>
          <cell r="D284" t="str">
            <v>H§L§</v>
          </cell>
          <cell r="E284" t="str">
            <v>NV Hµnh chÝnh</v>
          </cell>
          <cell r="F284">
            <v>1.36</v>
          </cell>
          <cell r="G284" t="str">
            <v>01-95</v>
          </cell>
          <cell r="I284">
            <v>394400</v>
          </cell>
          <cell r="J284">
            <v>0</v>
          </cell>
          <cell r="K284">
            <v>0</v>
          </cell>
          <cell r="L284">
            <v>394400</v>
          </cell>
          <cell r="M284">
            <v>78880</v>
          </cell>
          <cell r="N284">
            <v>19720</v>
          </cell>
          <cell r="O284" t="str">
            <v>X</v>
          </cell>
          <cell r="P284" t="str">
            <v>X</v>
          </cell>
          <cell r="R284" t="str">
            <v>XN PN</v>
          </cell>
          <cell r="S284" t="str">
            <v>XN PN</v>
          </cell>
          <cell r="T284" t="str">
            <v>XN PN</v>
          </cell>
          <cell r="U284" t="str">
            <v>XN PN</v>
          </cell>
          <cell r="V284" t="str">
            <v>XN PN</v>
          </cell>
          <cell r="W284" t="str">
            <v>VP MN</v>
          </cell>
          <cell r="Y284">
            <v>31</v>
          </cell>
        </row>
        <row r="285">
          <cell r="B285" t="str">
            <v>NguyÔn ChÝ Thanh</v>
          </cell>
          <cell r="C285" t="str">
            <v>H§L§</v>
          </cell>
          <cell r="D285" t="str">
            <v>H§L§</v>
          </cell>
          <cell r="E285" t="str">
            <v>L¸i xe</v>
          </cell>
          <cell r="F285">
            <v>2.44</v>
          </cell>
          <cell r="G285" t="str">
            <v>07-02</v>
          </cell>
          <cell r="I285">
            <v>707600</v>
          </cell>
          <cell r="J285">
            <v>0</v>
          </cell>
          <cell r="K285">
            <v>0</v>
          </cell>
          <cell r="L285">
            <v>707600</v>
          </cell>
          <cell r="M285">
            <v>141520</v>
          </cell>
          <cell r="N285">
            <v>35380</v>
          </cell>
          <cell r="O285" t="str">
            <v>X</v>
          </cell>
          <cell r="R285" t="str">
            <v>XN PN</v>
          </cell>
          <cell r="S285" t="str">
            <v>XN PN</v>
          </cell>
          <cell r="T285" t="str">
            <v>XN PN</v>
          </cell>
          <cell r="U285" t="str">
            <v>XN PN</v>
          </cell>
          <cell r="V285" t="str">
            <v>XN PN</v>
          </cell>
          <cell r="W285" t="str">
            <v>VP MN</v>
          </cell>
          <cell r="Y285">
            <v>31</v>
          </cell>
        </row>
        <row r="286">
          <cell r="B286" t="str">
            <v>Hµ Huy Tè</v>
          </cell>
          <cell r="C286" t="str">
            <v>H§L§</v>
          </cell>
          <cell r="D286" t="str">
            <v>H§L§</v>
          </cell>
          <cell r="E286" t="str">
            <v>PT KÕ to¸n</v>
          </cell>
          <cell r="F286">
            <v>2.02</v>
          </cell>
          <cell r="G286" t="str">
            <v>08-99</v>
          </cell>
          <cell r="I286">
            <v>62495000</v>
          </cell>
          <cell r="J286">
            <v>0</v>
          </cell>
          <cell r="K286">
            <v>0</v>
          </cell>
          <cell r="L286">
            <v>62495000</v>
          </cell>
          <cell r="M286">
            <v>12499000</v>
          </cell>
          <cell r="N286">
            <v>3124750</v>
          </cell>
          <cell r="O286" t="str">
            <v>X</v>
          </cell>
          <cell r="X286" t="str">
            <v>B§H AV</v>
          </cell>
          <cell r="Y286">
            <v>2</v>
          </cell>
        </row>
        <row r="287">
          <cell r="B287" t="str">
            <v>Hµ Huy Tè</v>
          </cell>
          <cell r="C287" t="str">
            <v>H§L§</v>
          </cell>
          <cell r="D287" t="str">
            <v>H§L§</v>
          </cell>
          <cell r="E287" t="str">
            <v>PT KÕ to¸n</v>
          </cell>
          <cell r="F287">
            <v>2.02</v>
          </cell>
          <cell r="G287" t="str">
            <v>08-99</v>
          </cell>
          <cell r="I287">
            <v>585800</v>
          </cell>
          <cell r="J287">
            <v>0</v>
          </cell>
          <cell r="K287">
            <v>0</v>
          </cell>
          <cell r="L287">
            <v>585800</v>
          </cell>
          <cell r="M287">
            <v>117160</v>
          </cell>
          <cell r="N287">
            <v>29290</v>
          </cell>
          <cell r="O287" t="str">
            <v>X</v>
          </cell>
          <cell r="X287" t="str">
            <v>B§H AV</v>
          </cell>
          <cell r="Y287">
            <v>2</v>
          </cell>
        </row>
        <row r="288">
          <cell r="B288" t="str">
            <v>Hå B¸ Lîi</v>
          </cell>
          <cell r="C288" t="str">
            <v>H§L§</v>
          </cell>
          <cell r="D288" t="str">
            <v>H§L§</v>
          </cell>
          <cell r="E288" t="str">
            <v>Thî ®iÖn</v>
          </cell>
          <cell r="F288">
            <v>1.92</v>
          </cell>
          <cell r="G288" t="str">
            <v>08-87</v>
          </cell>
          <cell r="I288">
            <v>556800</v>
          </cell>
          <cell r="J288">
            <v>0</v>
          </cell>
          <cell r="K288">
            <v>0</v>
          </cell>
          <cell r="L288">
            <v>556800</v>
          </cell>
          <cell r="M288">
            <v>111360</v>
          </cell>
          <cell r="N288">
            <v>27840</v>
          </cell>
          <cell r="O288" t="str">
            <v>X</v>
          </cell>
          <cell r="Y288">
            <v>3</v>
          </cell>
        </row>
        <row r="289">
          <cell r="B289" t="str">
            <v>Hoµng M¹nh Yªn</v>
          </cell>
          <cell r="C289" t="str">
            <v>H§L§</v>
          </cell>
          <cell r="D289" t="str">
            <v>H§L§</v>
          </cell>
          <cell r="E289" t="str">
            <v>L¸i xe</v>
          </cell>
          <cell r="F289">
            <v>2.44</v>
          </cell>
          <cell r="G289" t="str">
            <v>09-98</v>
          </cell>
          <cell r="I289">
            <v>707600</v>
          </cell>
          <cell r="J289">
            <v>0</v>
          </cell>
          <cell r="K289">
            <v>0</v>
          </cell>
          <cell r="L289">
            <v>707600</v>
          </cell>
          <cell r="M289">
            <v>141520</v>
          </cell>
          <cell r="N289">
            <v>35380</v>
          </cell>
          <cell r="O289" t="str">
            <v>X</v>
          </cell>
          <cell r="U289" t="str">
            <v>CT N1</v>
          </cell>
          <cell r="V289" t="str">
            <v>CT DQ</v>
          </cell>
          <cell r="Y289">
            <v>4</v>
          </cell>
        </row>
        <row r="290">
          <cell r="B290" t="str">
            <v>Hoµng V¨n H­ng</v>
          </cell>
          <cell r="C290" t="str">
            <v>H§L§</v>
          </cell>
          <cell r="D290" t="str">
            <v>H§L§</v>
          </cell>
          <cell r="E290" t="str">
            <v>L¸i xe</v>
          </cell>
          <cell r="F290">
            <v>2.33</v>
          </cell>
          <cell r="G290" t="str">
            <v>10-95</v>
          </cell>
          <cell r="I290">
            <v>675700</v>
          </cell>
          <cell r="J290">
            <v>0</v>
          </cell>
          <cell r="K290">
            <v>0</v>
          </cell>
          <cell r="L290">
            <v>675700</v>
          </cell>
          <cell r="M290">
            <v>135140</v>
          </cell>
          <cell r="N290">
            <v>33785</v>
          </cell>
          <cell r="O290" t="str">
            <v>X</v>
          </cell>
          <cell r="U290" t="str">
            <v>CT N1</v>
          </cell>
          <cell r="V290" t="str">
            <v>CT DQ</v>
          </cell>
          <cell r="X290" t="str">
            <v>CT N1</v>
          </cell>
          <cell r="Y290">
            <v>5</v>
          </cell>
        </row>
        <row r="291">
          <cell r="B291" t="str">
            <v>KiÒu V¨n Quúnh</v>
          </cell>
          <cell r="C291" t="str">
            <v>H§L§</v>
          </cell>
          <cell r="D291" t="str">
            <v>H§L§</v>
          </cell>
          <cell r="E291" t="str">
            <v>L¸i xe</v>
          </cell>
          <cell r="F291">
            <v>1.92</v>
          </cell>
          <cell r="G291" t="str">
            <v>09-98</v>
          </cell>
          <cell r="I291">
            <v>556800</v>
          </cell>
          <cell r="J291">
            <v>0</v>
          </cell>
          <cell r="K291">
            <v>0</v>
          </cell>
          <cell r="L291">
            <v>556800</v>
          </cell>
          <cell r="M291">
            <v>111360</v>
          </cell>
          <cell r="N291">
            <v>27840</v>
          </cell>
          <cell r="O291" t="str">
            <v>X</v>
          </cell>
          <cell r="U291" t="str">
            <v>CT N1</v>
          </cell>
          <cell r="V291" t="str">
            <v>CT N1</v>
          </cell>
          <cell r="X291" t="str">
            <v>CT N1</v>
          </cell>
          <cell r="Y291">
            <v>7</v>
          </cell>
        </row>
        <row r="292">
          <cell r="B292" t="str">
            <v>Lª V¨n §oµn</v>
          </cell>
          <cell r="C292" t="str">
            <v>H§L§</v>
          </cell>
          <cell r="D292" t="str">
            <v>H§L§</v>
          </cell>
          <cell r="E292" t="str">
            <v>L¸i xe</v>
          </cell>
          <cell r="F292">
            <v>2.44</v>
          </cell>
          <cell r="G292" t="str">
            <v>05-97</v>
          </cell>
          <cell r="I292">
            <v>707600</v>
          </cell>
          <cell r="J292">
            <v>0</v>
          </cell>
          <cell r="K292">
            <v>0</v>
          </cell>
          <cell r="L292">
            <v>707600</v>
          </cell>
          <cell r="M292">
            <v>141520</v>
          </cell>
          <cell r="N292">
            <v>35380</v>
          </cell>
          <cell r="O292" t="str">
            <v>X</v>
          </cell>
          <cell r="U292" t="str">
            <v>CT N1</v>
          </cell>
          <cell r="V292" t="str">
            <v>CT N1</v>
          </cell>
          <cell r="Y292">
            <v>8</v>
          </cell>
        </row>
        <row r="293">
          <cell r="B293" t="str">
            <v>Lª V¨n H­¬ng</v>
          </cell>
          <cell r="C293" t="str">
            <v>H§L§</v>
          </cell>
          <cell r="D293" t="str">
            <v>H§L§</v>
          </cell>
          <cell r="E293" t="str">
            <v>L¸i xe</v>
          </cell>
          <cell r="F293">
            <v>2.4</v>
          </cell>
          <cell r="G293" t="str">
            <v>01-01</v>
          </cell>
          <cell r="I293">
            <v>696000</v>
          </cell>
          <cell r="J293">
            <v>0</v>
          </cell>
          <cell r="K293">
            <v>0</v>
          </cell>
          <cell r="L293">
            <v>696000</v>
          </cell>
          <cell r="M293">
            <v>139200</v>
          </cell>
          <cell r="N293">
            <v>34800</v>
          </cell>
          <cell r="O293" t="str">
            <v>X</v>
          </cell>
          <cell r="U293" t="str">
            <v>CT N1</v>
          </cell>
          <cell r="V293" t="str">
            <v>CT DQ</v>
          </cell>
          <cell r="Y293">
            <v>9</v>
          </cell>
        </row>
        <row r="294">
          <cell r="B294" t="str">
            <v>Lª V¨n Th«ng</v>
          </cell>
          <cell r="C294" t="str">
            <v>H§L§</v>
          </cell>
          <cell r="D294" t="str">
            <v>H§L§</v>
          </cell>
          <cell r="E294" t="str">
            <v>L¸i xe</v>
          </cell>
          <cell r="F294">
            <v>2.44</v>
          </cell>
          <cell r="G294" t="str">
            <v>07-98</v>
          </cell>
          <cell r="I294">
            <v>707600</v>
          </cell>
          <cell r="J294">
            <v>0</v>
          </cell>
          <cell r="K294">
            <v>0</v>
          </cell>
          <cell r="L294">
            <v>707600</v>
          </cell>
          <cell r="M294">
            <v>141520</v>
          </cell>
          <cell r="N294">
            <v>35380</v>
          </cell>
          <cell r="O294" t="str">
            <v>X</v>
          </cell>
          <cell r="U294" t="str">
            <v>CT N1</v>
          </cell>
          <cell r="V294" t="str">
            <v>CT DQ</v>
          </cell>
          <cell r="W294" t="str">
            <v>CT DQ</v>
          </cell>
          <cell r="Y294">
            <v>10</v>
          </cell>
        </row>
        <row r="295">
          <cell r="B295" t="str">
            <v>NguyÔn §øc Truy</v>
          </cell>
          <cell r="C295" t="str">
            <v>H§L§</v>
          </cell>
          <cell r="D295" t="str">
            <v>H§L§</v>
          </cell>
          <cell r="E295" t="str">
            <v>Thî SC</v>
          </cell>
          <cell r="F295">
            <v>2.4900000000000002</v>
          </cell>
          <cell r="G295" t="str">
            <v>05-79</v>
          </cell>
          <cell r="I295">
            <v>722100.00000000012</v>
          </cell>
          <cell r="J295">
            <v>0</v>
          </cell>
          <cell r="K295">
            <v>0</v>
          </cell>
          <cell r="L295">
            <v>722100.00000000012</v>
          </cell>
          <cell r="M295">
            <v>144420.00000000003</v>
          </cell>
          <cell r="N295">
            <v>36105.000000000007</v>
          </cell>
          <cell r="O295" t="str">
            <v>X</v>
          </cell>
          <cell r="U295" t="str">
            <v>CT N1</v>
          </cell>
          <cell r="V295" t="str">
            <v>CT N1</v>
          </cell>
          <cell r="W295" t="str">
            <v>CT DQ</v>
          </cell>
          <cell r="Y295">
            <v>11</v>
          </cell>
        </row>
        <row r="296">
          <cell r="B296" t="str">
            <v>NguyÔn H÷u Kh¸nh</v>
          </cell>
          <cell r="C296" t="str">
            <v>H§L§</v>
          </cell>
          <cell r="D296" t="str">
            <v>H§L§</v>
          </cell>
          <cell r="E296" t="str">
            <v>L¸i xe</v>
          </cell>
          <cell r="F296">
            <v>1.92</v>
          </cell>
          <cell r="G296" t="str">
            <v>03-94</v>
          </cell>
          <cell r="I296">
            <v>556800</v>
          </cell>
          <cell r="J296">
            <v>0</v>
          </cell>
          <cell r="K296">
            <v>0</v>
          </cell>
          <cell r="L296">
            <v>556800</v>
          </cell>
          <cell r="M296">
            <v>111360</v>
          </cell>
          <cell r="N296">
            <v>27840</v>
          </cell>
          <cell r="O296" t="str">
            <v>X</v>
          </cell>
          <cell r="U296" t="str">
            <v>CT N1</v>
          </cell>
          <cell r="V296" t="str">
            <v>CT N1</v>
          </cell>
          <cell r="X296" t="str">
            <v>CT N1</v>
          </cell>
          <cell r="Y296">
            <v>12</v>
          </cell>
        </row>
        <row r="297">
          <cell r="B297" t="str">
            <v>NguyÔn Tµi MËu</v>
          </cell>
          <cell r="C297" t="str">
            <v>H§L§</v>
          </cell>
          <cell r="D297" t="str">
            <v>H§L§</v>
          </cell>
          <cell r="E297" t="str">
            <v>L¸i xe</v>
          </cell>
          <cell r="F297">
            <v>2.2999999999999998</v>
          </cell>
          <cell r="G297" t="str">
            <v>03-97</v>
          </cell>
          <cell r="I297">
            <v>667000</v>
          </cell>
          <cell r="J297">
            <v>0</v>
          </cell>
          <cell r="K297">
            <v>0</v>
          </cell>
          <cell r="L297">
            <v>667000</v>
          </cell>
          <cell r="M297">
            <v>133400</v>
          </cell>
          <cell r="N297">
            <v>33350</v>
          </cell>
          <cell r="O297" t="str">
            <v>X</v>
          </cell>
          <cell r="U297" t="str">
            <v>CT N1</v>
          </cell>
          <cell r="V297" t="str">
            <v>CT N1</v>
          </cell>
          <cell r="X297" t="str">
            <v>CT N1</v>
          </cell>
          <cell r="Y297">
            <v>13</v>
          </cell>
        </row>
        <row r="298">
          <cell r="B298" t="str">
            <v>NguyÔn Träng Minh</v>
          </cell>
          <cell r="C298" t="str">
            <v>H§L§</v>
          </cell>
          <cell r="D298" t="str">
            <v>H§L§</v>
          </cell>
          <cell r="E298" t="str">
            <v>L¸i xe</v>
          </cell>
          <cell r="F298">
            <v>2.04</v>
          </cell>
          <cell r="G298" t="str">
            <v>11-00</v>
          </cell>
          <cell r="I298">
            <v>591600</v>
          </cell>
          <cell r="J298">
            <v>0</v>
          </cell>
          <cell r="K298">
            <v>0</v>
          </cell>
          <cell r="L298">
            <v>591600</v>
          </cell>
          <cell r="M298">
            <v>118320</v>
          </cell>
          <cell r="N298">
            <v>29580</v>
          </cell>
          <cell r="O298" t="str">
            <v>X</v>
          </cell>
          <cell r="P298" t="str">
            <v>X</v>
          </cell>
          <cell r="U298" t="str">
            <v>CT N1</v>
          </cell>
          <cell r="Y298">
            <v>14</v>
          </cell>
        </row>
        <row r="299">
          <cell r="B299" t="str">
            <v>NguyÔn ThÕ Anh</v>
          </cell>
          <cell r="C299" t="str">
            <v>H§L§</v>
          </cell>
          <cell r="D299" t="str">
            <v>H§L§</v>
          </cell>
          <cell r="E299" t="str">
            <v>L¸i xe</v>
          </cell>
          <cell r="F299">
            <v>2.44</v>
          </cell>
          <cell r="G299" t="str">
            <v>03-00</v>
          </cell>
          <cell r="I299">
            <v>707600</v>
          </cell>
          <cell r="J299">
            <v>0</v>
          </cell>
          <cell r="K299">
            <v>0</v>
          </cell>
          <cell r="L299">
            <v>707600</v>
          </cell>
          <cell r="M299">
            <v>141520</v>
          </cell>
          <cell r="N299">
            <v>35380</v>
          </cell>
          <cell r="O299" t="str">
            <v>X</v>
          </cell>
          <cell r="P299" t="str">
            <v>X</v>
          </cell>
          <cell r="U299" t="str">
            <v>CT N1</v>
          </cell>
          <cell r="V299" t="str">
            <v>CT DQ</v>
          </cell>
          <cell r="Y299">
            <v>15</v>
          </cell>
        </row>
        <row r="300">
          <cell r="B300" t="str">
            <v>NguyÔn Quang §¹i</v>
          </cell>
          <cell r="C300" t="str">
            <v>H§L§</v>
          </cell>
          <cell r="D300" t="str">
            <v>H§L§</v>
          </cell>
          <cell r="E300" t="str">
            <v>L¸i xe</v>
          </cell>
          <cell r="F300">
            <v>2.92</v>
          </cell>
          <cell r="G300" t="str">
            <v>08-97</v>
          </cell>
          <cell r="I300">
            <v>846800</v>
          </cell>
          <cell r="J300">
            <v>0</v>
          </cell>
          <cell r="K300">
            <v>0</v>
          </cell>
          <cell r="L300">
            <v>846800</v>
          </cell>
          <cell r="M300">
            <v>169360</v>
          </cell>
          <cell r="N300">
            <v>42340</v>
          </cell>
          <cell r="O300" t="str">
            <v>X</v>
          </cell>
          <cell r="U300" t="str">
            <v>CT N1</v>
          </cell>
          <cell r="V300" t="str">
            <v>CT DQ</v>
          </cell>
          <cell r="Y300">
            <v>16</v>
          </cell>
        </row>
        <row r="301">
          <cell r="B301" t="str">
            <v>Ph¹m V¨n Gi¸p</v>
          </cell>
          <cell r="C301" t="str">
            <v>H§L§</v>
          </cell>
          <cell r="D301" t="str">
            <v>H§L§</v>
          </cell>
          <cell r="E301" t="str">
            <v>Thî khoan</v>
          </cell>
          <cell r="F301">
            <v>2.17</v>
          </cell>
          <cell r="G301" t="str">
            <v>04-97</v>
          </cell>
          <cell r="I301">
            <v>629300</v>
          </cell>
          <cell r="J301">
            <v>0</v>
          </cell>
          <cell r="K301">
            <v>0</v>
          </cell>
          <cell r="L301">
            <v>629300</v>
          </cell>
          <cell r="M301">
            <v>125860</v>
          </cell>
          <cell r="N301">
            <v>31465</v>
          </cell>
          <cell r="O301" t="str">
            <v>X</v>
          </cell>
          <cell r="U301" t="str">
            <v>CT N1</v>
          </cell>
          <cell r="V301" t="str">
            <v>CT N1</v>
          </cell>
          <cell r="X301" t="str">
            <v>CT N1</v>
          </cell>
          <cell r="Y301">
            <v>17</v>
          </cell>
        </row>
        <row r="302">
          <cell r="B302" t="str">
            <v>Ph¹m V¨n Sinh</v>
          </cell>
          <cell r="C302" t="str">
            <v>H§L§</v>
          </cell>
          <cell r="D302" t="str">
            <v>H§L§</v>
          </cell>
          <cell r="E302" t="str">
            <v>Thî khoan</v>
          </cell>
          <cell r="F302">
            <v>2.84</v>
          </cell>
          <cell r="G302" t="str">
            <v>05-97</v>
          </cell>
          <cell r="I302">
            <v>823600</v>
          </cell>
          <cell r="J302">
            <v>0</v>
          </cell>
          <cell r="K302">
            <v>0</v>
          </cell>
          <cell r="L302">
            <v>823600</v>
          </cell>
          <cell r="M302">
            <v>164720</v>
          </cell>
          <cell r="N302">
            <v>41180</v>
          </cell>
          <cell r="O302" t="str">
            <v>X</v>
          </cell>
          <cell r="U302" t="str">
            <v>CT N1</v>
          </cell>
          <cell r="V302" t="str">
            <v>CT N1</v>
          </cell>
          <cell r="X302" t="str">
            <v>CT N1</v>
          </cell>
          <cell r="Y302">
            <v>18</v>
          </cell>
        </row>
        <row r="303">
          <cell r="B303" t="str">
            <v>Ph¹m V¨n TiÕn</v>
          </cell>
          <cell r="C303" t="str">
            <v>H§L§</v>
          </cell>
          <cell r="D303" t="str">
            <v>H§L§</v>
          </cell>
          <cell r="E303" t="str">
            <v>Thî khoan</v>
          </cell>
          <cell r="F303">
            <v>2.17</v>
          </cell>
          <cell r="G303" t="str">
            <v>05-01</v>
          </cell>
          <cell r="I303">
            <v>629300</v>
          </cell>
          <cell r="J303">
            <v>0</v>
          </cell>
          <cell r="K303">
            <v>0</v>
          </cell>
          <cell r="L303">
            <v>629300</v>
          </cell>
          <cell r="M303">
            <v>125860</v>
          </cell>
          <cell r="N303">
            <v>31465</v>
          </cell>
          <cell r="O303" t="str">
            <v>X</v>
          </cell>
          <cell r="U303" t="str">
            <v>CT N1</v>
          </cell>
          <cell r="V303" t="str">
            <v>CT N1</v>
          </cell>
          <cell r="X303" t="str">
            <v>CT N1</v>
          </cell>
          <cell r="Y303">
            <v>19</v>
          </cell>
        </row>
        <row r="304">
          <cell r="B304" t="str">
            <v>TrÇn V¨n H­ng</v>
          </cell>
          <cell r="C304" t="str">
            <v>H§L§</v>
          </cell>
          <cell r="D304" t="str">
            <v>H§L§</v>
          </cell>
          <cell r="E304" t="str">
            <v>L¸i xe</v>
          </cell>
          <cell r="F304">
            <v>2.92</v>
          </cell>
          <cell r="G304" t="str">
            <v>08-97</v>
          </cell>
          <cell r="I304">
            <v>846800</v>
          </cell>
          <cell r="J304">
            <v>0</v>
          </cell>
          <cell r="K304">
            <v>0</v>
          </cell>
          <cell r="L304">
            <v>846800</v>
          </cell>
          <cell r="M304">
            <v>169360</v>
          </cell>
          <cell r="N304">
            <v>42340</v>
          </cell>
          <cell r="O304" t="str">
            <v>X</v>
          </cell>
          <cell r="P304" t="str">
            <v>X</v>
          </cell>
          <cell r="U304" t="str">
            <v>CT N1</v>
          </cell>
          <cell r="V304" t="str">
            <v>CT N1</v>
          </cell>
          <cell r="X304" t="str">
            <v>CT N1</v>
          </cell>
          <cell r="Y304">
            <v>20</v>
          </cell>
        </row>
        <row r="305">
          <cell r="B305" t="str">
            <v>Lª Thanh Vò</v>
          </cell>
          <cell r="C305" t="str">
            <v>H§L§</v>
          </cell>
          <cell r="D305" t="str">
            <v>H§L§</v>
          </cell>
          <cell r="E305" t="str">
            <v>NV Kü thuËt</v>
          </cell>
          <cell r="F305">
            <v>1.78</v>
          </cell>
          <cell r="G305" t="str">
            <v>05-04</v>
          </cell>
          <cell r="I305">
            <v>516200</v>
          </cell>
          <cell r="J305">
            <v>0</v>
          </cell>
          <cell r="K305">
            <v>0</v>
          </cell>
          <cell r="L305">
            <v>516200</v>
          </cell>
          <cell r="M305">
            <v>103240</v>
          </cell>
          <cell r="N305">
            <v>25810</v>
          </cell>
          <cell r="O305" t="str">
            <v>X</v>
          </cell>
          <cell r="P305" t="str">
            <v>X</v>
          </cell>
          <cell r="U305" t="str">
            <v>CT N1</v>
          </cell>
          <cell r="V305" t="str">
            <v>CT DQ</v>
          </cell>
          <cell r="Y305">
            <v>21</v>
          </cell>
        </row>
        <row r="306">
          <cell r="B306" t="str">
            <v>TrÇn Xu©n T©m</v>
          </cell>
          <cell r="C306" t="str">
            <v>H§L§</v>
          </cell>
          <cell r="D306" t="str">
            <v>H§L§</v>
          </cell>
          <cell r="E306" t="str">
            <v>L¸i m¸y</v>
          </cell>
          <cell r="F306">
            <v>2.33</v>
          </cell>
          <cell r="G306" t="str">
            <v>05-95</v>
          </cell>
          <cell r="I306">
            <v>675700</v>
          </cell>
          <cell r="J306">
            <v>0</v>
          </cell>
          <cell r="K306">
            <v>0</v>
          </cell>
          <cell r="L306">
            <v>675700</v>
          </cell>
          <cell r="M306">
            <v>135140</v>
          </cell>
          <cell r="N306">
            <v>33785</v>
          </cell>
          <cell r="O306" t="str">
            <v>X</v>
          </cell>
          <cell r="U306" t="str">
            <v>CT N1</v>
          </cell>
          <cell r="V306" t="str">
            <v>CT DQ</v>
          </cell>
          <cell r="Y306">
            <v>22</v>
          </cell>
        </row>
        <row r="307">
          <cell r="B307" t="str">
            <v>Vâ Thµnh Hoµn</v>
          </cell>
          <cell r="C307" t="str">
            <v>H§L§</v>
          </cell>
          <cell r="D307" t="str">
            <v>H§L§</v>
          </cell>
          <cell r="E307" t="str">
            <v>Thî ®éng c¬</v>
          </cell>
          <cell r="F307">
            <v>2.4900000000000002</v>
          </cell>
          <cell r="G307" t="str">
            <v>02-01</v>
          </cell>
          <cell r="I307">
            <v>722100.00000000012</v>
          </cell>
          <cell r="J307">
            <v>0</v>
          </cell>
          <cell r="K307">
            <v>0</v>
          </cell>
          <cell r="L307">
            <v>722100.00000000012</v>
          </cell>
          <cell r="M307">
            <v>144420.00000000003</v>
          </cell>
          <cell r="N307">
            <v>36105.000000000007</v>
          </cell>
          <cell r="O307" t="str">
            <v>X</v>
          </cell>
          <cell r="Y307">
            <v>23</v>
          </cell>
        </row>
        <row r="308">
          <cell r="B308" t="str">
            <v xml:space="preserve">Lª ThÕ Träng </v>
          </cell>
          <cell r="C308" t="str">
            <v>H§L§</v>
          </cell>
          <cell r="D308" t="str">
            <v>H§L§</v>
          </cell>
          <cell r="E308" t="str">
            <v>L¸i xe</v>
          </cell>
          <cell r="F308">
            <v>1.92</v>
          </cell>
          <cell r="G308" t="str">
            <v>02-01</v>
          </cell>
          <cell r="I308">
            <v>556800</v>
          </cell>
          <cell r="J308">
            <v>0</v>
          </cell>
          <cell r="K308">
            <v>0</v>
          </cell>
          <cell r="L308">
            <v>556800</v>
          </cell>
          <cell r="M308">
            <v>111360</v>
          </cell>
          <cell r="N308">
            <v>27840</v>
          </cell>
          <cell r="O308" t="str">
            <v>X</v>
          </cell>
          <cell r="R308" t="str">
            <v>CT HV</v>
          </cell>
          <cell r="T308" t="str">
            <v>CT N1</v>
          </cell>
          <cell r="U308" t="str">
            <v>CT N1</v>
          </cell>
          <cell r="V308" t="str">
            <v>CT N1</v>
          </cell>
          <cell r="X308" t="str">
            <v>CT N1</v>
          </cell>
          <cell r="Y308">
            <v>24</v>
          </cell>
        </row>
        <row r="309">
          <cell r="B309" t="str">
            <v>Lª V¨n Hoµi</v>
          </cell>
          <cell r="C309" t="str">
            <v>H§L§</v>
          </cell>
          <cell r="D309" t="str">
            <v>H§L§</v>
          </cell>
          <cell r="E309" t="str">
            <v>Tröng ca</v>
          </cell>
          <cell r="F309">
            <v>2.81</v>
          </cell>
          <cell r="G309" t="str">
            <v>08-94</v>
          </cell>
          <cell r="I309">
            <v>814900</v>
          </cell>
          <cell r="J309">
            <v>0</v>
          </cell>
          <cell r="K309">
            <v>0</v>
          </cell>
          <cell r="L309">
            <v>814900</v>
          </cell>
          <cell r="M309">
            <v>162980</v>
          </cell>
          <cell r="N309">
            <v>40745</v>
          </cell>
          <cell r="O309" t="str">
            <v>X</v>
          </cell>
          <cell r="R309" t="str">
            <v>CT HV</v>
          </cell>
          <cell r="T309" t="str">
            <v>CT N1</v>
          </cell>
          <cell r="U309" t="str">
            <v>CT N1</v>
          </cell>
          <cell r="V309" t="str">
            <v>CT N1</v>
          </cell>
          <cell r="X309" t="str">
            <v>CT N1</v>
          </cell>
          <cell r="Y309">
            <v>25</v>
          </cell>
        </row>
        <row r="310">
          <cell r="B310" t="str">
            <v>V¨n Huy Tr­¬ng</v>
          </cell>
          <cell r="C310" t="str">
            <v>H§L§</v>
          </cell>
          <cell r="D310" t="str">
            <v>H§L§</v>
          </cell>
          <cell r="E310" t="str">
            <v>NV Thñ quü</v>
          </cell>
          <cell r="F310">
            <v>2.1800000000000002</v>
          </cell>
          <cell r="G310" t="str">
            <v>02-82</v>
          </cell>
          <cell r="I310">
            <v>632200</v>
          </cell>
          <cell r="J310">
            <v>0</v>
          </cell>
          <cell r="K310">
            <v>0</v>
          </cell>
          <cell r="L310">
            <v>632200</v>
          </cell>
          <cell r="M310">
            <v>126440</v>
          </cell>
          <cell r="N310">
            <v>31610</v>
          </cell>
          <cell r="O310" t="str">
            <v>X</v>
          </cell>
          <cell r="Y310">
            <v>26</v>
          </cell>
        </row>
        <row r="311">
          <cell r="B311" t="str">
            <v>Hoµng Quèc TuÊn</v>
          </cell>
          <cell r="C311" t="str">
            <v>H§L§</v>
          </cell>
          <cell r="D311" t="str">
            <v>H§L§</v>
          </cell>
          <cell r="E311" t="str">
            <v>TL VËt t­ TB</v>
          </cell>
          <cell r="F311">
            <v>2.02</v>
          </cell>
          <cell r="G311" t="str">
            <v>10-01</v>
          </cell>
          <cell r="I311">
            <v>585800</v>
          </cell>
          <cell r="J311">
            <v>0</v>
          </cell>
          <cell r="K311">
            <v>0</v>
          </cell>
          <cell r="L311">
            <v>585800</v>
          </cell>
          <cell r="M311">
            <v>117160</v>
          </cell>
          <cell r="N311">
            <v>29290</v>
          </cell>
          <cell r="O311" t="str">
            <v>X</v>
          </cell>
          <cell r="U311" t="str">
            <v>CT N1</v>
          </cell>
          <cell r="V311" t="str">
            <v>CT N1</v>
          </cell>
          <cell r="W311" t="str">
            <v>CT N1</v>
          </cell>
          <cell r="X311" t="str">
            <v>CT N1</v>
          </cell>
          <cell r="Y311">
            <v>27</v>
          </cell>
        </row>
        <row r="312">
          <cell r="B312" t="str">
            <v>NguyÔn Quèc Huy</v>
          </cell>
          <cell r="C312" t="str">
            <v>H§L§</v>
          </cell>
          <cell r="D312" t="str">
            <v>H§L§</v>
          </cell>
          <cell r="E312" t="str">
            <v>L¸i xe</v>
          </cell>
          <cell r="F312">
            <v>1.92</v>
          </cell>
          <cell r="G312" t="str">
            <v>02-01</v>
          </cell>
          <cell r="I312">
            <v>556800</v>
          </cell>
          <cell r="J312">
            <v>0</v>
          </cell>
          <cell r="K312">
            <v>0</v>
          </cell>
          <cell r="L312">
            <v>556800</v>
          </cell>
          <cell r="M312">
            <v>111360</v>
          </cell>
          <cell r="N312">
            <v>27840</v>
          </cell>
          <cell r="O312" t="str">
            <v>X</v>
          </cell>
          <cell r="U312" t="str">
            <v>CT N1</v>
          </cell>
          <cell r="V312" t="str">
            <v>CT N1</v>
          </cell>
          <cell r="W312" t="str">
            <v>CT N1</v>
          </cell>
          <cell r="X312" t="str">
            <v>CT N1</v>
          </cell>
          <cell r="Y312">
            <v>28</v>
          </cell>
        </row>
        <row r="313">
          <cell r="B313" t="str">
            <v>Lª V¨n Hoan</v>
          </cell>
          <cell r="C313" t="str">
            <v>H§L§</v>
          </cell>
          <cell r="D313" t="str">
            <v>H§L§</v>
          </cell>
          <cell r="E313" t="str">
            <v>L¸i m¸y</v>
          </cell>
          <cell r="F313">
            <v>2.84</v>
          </cell>
          <cell r="G313" t="str">
            <v>06-94</v>
          </cell>
          <cell r="I313">
            <v>823600</v>
          </cell>
          <cell r="J313">
            <v>0</v>
          </cell>
          <cell r="K313">
            <v>0</v>
          </cell>
          <cell r="L313">
            <v>823600</v>
          </cell>
          <cell r="M313">
            <v>164720</v>
          </cell>
          <cell r="N313">
            <v>41180</v>
          </cell>
          <cell r="O313" t="str">
            <v>X</v>
          </cell>
          <cell r="U313" t="str">
            <v>CT N1</v>
          </cell>
          <cell r="V313" t="str">
            <v>CT N1</v>
          </cell>
          <cell r="X313" t="str">
            <v>CT N1</v>
          </cell>
          <cell r="Y313">
            <v>29</v>
          </cell>
        </row>
        <row r="314">
          <cell r="B314" t="str">
            <v xml:space="preserve">Ph¹m Toµn Ph­íc </v>
          </cell>
          <cell r="C314" t="str">
            <v>H§L§</v>
          </cell>
          <cell r="D314" t="str">
            <v>H§L§</v>
          </cell>
          <cell r="E314" t="str">
            <v>L¸i m¸y</v>
          </cell>
          <cell r="F314">
            <v>1.72</v>
          </cell>
          <cell r="G314" t="str">
            <v>04-02</v>
          </cell>
          <cell r="I314">
            <v>498800</v>
          </cell>
          <cell r="J314">
            <v>0</v>
          </cell>
          <cell r="K314">
            <v>0</v>
          </cell>
          <cell r="L314">
            <v>498800</v>
          </cell>
          <cell r="M314">
            <v>99760</v>
          </cell>
          <cell r="N314">
            <v>24940</v>
          </cell>
          <cell r="O314" t="str">
            <v>X</v>
          </cell>
          <cell r="U314" t="str">
            <v>CT N1</v>
          </cell>
          <cell r="V314" t="str">
            <v>CT N1</v>
          </cell>
          <cell r="X314" t="str">
            <v>CT N1</v>
          </cell>
          <cell r="Y314">
            <v>30</v>
          </cell>
        </row>
        <row r="315">
          <cell r="B315" t="str">
            <v>Phan Träng TuÖ</v>
          </cell>
          <cell r="C315" t="str">
            <v>H§L§</v>
          </cell>
          <cell r="D315" t="str">
            <v>H§L§</v>
          </cell>
          <cell r="E315" t="str">
            <v>L¸i xe</v>
          </cell>
          <cell r="F315">
            <v>2.73</v>
          </cell>
          <cell r="G315" t="str">
            <v>05-83</v>
          </cell>
          <cell r="I315">
            <v>791700</v>
          </cell>
          <cell r="J315">
            <v>0</v>
          </cell>
          <cell r="K315">
            <v>0</v>
          </cell>
          <cell r="L315">
            <v>791700</v>
          </cell>
          <cell r="M315">
            <v>158340</v>
          </cell>
          <cell r="N315">
            <v>39585</v>
          </cell>
          <cell r="O315" t="str">
            <v>X</v>
          </cell>
          <cell r="U315" t="str">
            <v>CT N1</v>
          </cell>
          <cell r="V315" t="str">
            <v>CT N1</v>
          </cell>
          <cell r="X315" t="str">
            <v>B§H AV</v>
          </cell>
          <cell r="Y315">
            <v>32</v>
          </cell>
        </row>
        <row r="316">
          <cell r="B316" t="str">
            <v>Ph¹m V¨n Thuû</v>
          </cell>
          <cell r="C316" t="str">
            <v>H§L§</v>
          </cell>
          <cell r="D316" t="str">
            <v>H§L§</v>
          </cell>
          <cell r="E316" t="str">
            <v>L¸i m¸y</v>
          </cell>
          <cell r="F316">
            <v>2.84</v>
          </cell>
          <cell r="G316" t="str">
            <v>09-95</v>
          </cell>
          <cell r="I316">
            <v>823600</v>
          </cell>
          <cell r="J316">
            <v>0</v>
          </cell>
          <cell r="K316">
            <v>0</v>
          </cell>
          <cell r="L316">
            <v>823600</v>
          </cell>
          <cell r="M316">
            <v>164720</v>
          </cell>
          <cell r="N316">
            <v>41180</v>
          </cell>
          <cell r="O316" t="str">
            <v>X</v>
          </cell>
          <cell r="P316" t="str">
            <v>X</v>
          </cell>
          <cell r="U316" t="str">
            <v>CT N1</v>
          </cell>
          <cell r="V316" t="str">
            <v>CT N1</v>
          </cell>
          <cell r="X316" t="str">
            <v>CT N1</v>
          </cell>
          <cell r="Y316">
            <v>33</v>
          </cell>
        </row>
        <row r="317">
          <cell r="B317" t="str">
            <v>NguyÔn V¨n ThÝch</v>
          </cell>
          <cell r="D317" t="str">
            <v>H§L§</v>
          </cell>
          <cell r="E317" t="str">
            <v>L¸i xe</v>
          </cell>
          <cell r="F317">
            <v>1.79</v>
          </cell>
          <cell r="G317" t="str">
            <v>03-03</v>
          </cell>
          <cell r="I317">
            <v>519100</v>
          </cell>
          <cell r="J317">
            <v>0</v>
          </cell>
          <cell r="K317">
            <v>0</v>
          </cell>
          <cell r="L317">
            <v>519100</v>
          </cell>
          <cell r="M317">
            <v>103820</v>
          </cell>
          <cell r="N317">
            <v>25955</v>
          </cell>
          <cell r="P317" t="str">
            <v>X</v>
          </cell>
          <cell r="X317" t="str">
            <v>CT N1</v>
          </cell>
          <cell r="Y317">
            <v>34</v>
          </cell>
        </row>
        <row r="318">
          <cell r="B318" t="str">
            <v>NguyÔn V¨n Nam</v>
          </cell>
          <cell r="D318" t="str">
            <v>H§L§</v>
          </cell>
          <cell r="E318" t="str">
            <v>L¸i m¸y</v>
          </cell>
          <cell r="F318">
            <v>1.92</v>
          </cell>
          <cell r="G318" t="str">
            <v>04-96</v>
          </cell>
          <cell r="I318">
            <v>556800</v>
          </cell>
          <cell r="J318">
            <v>0</v>
          </cell>
          <cell r="K318">
            <v>0</v>
          </cell>
          <cell r="L318">
            <v>556800</v>
          </cell>
          <cell r="M318">
            <v>111360</v>
          </cell>
          <cell r="N318">
            <v>27840</v>
          </cell>
          <cell r="P318" t="str">
            <v>X</v>
          </cell>
          <cell r="Y318">
            <v>36</v>
          </cell>
        </row>
        <row r="319">
          <cell r="B319" t="str">
            <v>Ng« V¨n ChuyÖn</v>
          </cell>
          <cell r="D319" t="str">
            <v>H§L§</v>
          </cell>
          <cell r="E319" t="str">
            <v>TL Kü thuËt</v>
          </cell>
          <cell r="F319">
            <v>3.73</v>
          </cell>
          <cell r="G319" t="str">
            <v>1997</v>
          </cell>
          <cell r="I319">
            <v>1081700</v>
          </cell>
          <cell r="J319">
            <v>0</v>
          </cell>
          <cell r="K319">
            <v>0</v>
          </cell>
          <cell r="L319">
            <v>1081700</v>
          </cell>
          <cell r="M319">
            <v>216340</v>
          </cell>
          <cell r="N319">
            <v>54085</v>
          </cell>
          <cell r="P319" t="str">
            <v>X</v>
          </cell>
          <cell r="R319" t="str">
            <v>CT AV</v>
          </cell>
          <cell r="S319" t="str">
            <v>CT AV</v>
          </cell>
          <cell r="T319" t="str">
            <v>CT AV</v>
          </cell>
          <cell r="U319" t="str">
            <v>CT AV</v>
          </cell>
          <cell r="V319" t="str">
            <v>CT AV</v>
          </cell>
          <cell r="W319" t="str">
            <v>CT DQ</v>
          </cell>
          <cell r="Y319">
            <v>37</v>
          </cell>
        </row>
        <row r="320">
          <cell r="B320" t="str">
            <v>NguyÔn §×nh C­êng</v>
          </cell>
          <cell r="D320" t="str">
            <v>H§L§</v>
          </cell>
          <cell r="E320" t="str">
            <v>NV Kü thuËt</v>
          </cell>
          <cell r="F320">
            <v>1.78</v>
          </cell>
          <cell r="G320" t="str">
            <v>08-02</v>
          </cell>
          <cell r="I320">
            <v>516200</v>
          </cell>
          <cell r="J320">
            <v>0</v>
          </cell>
          <cell r="K320">
            <v>0</v>
          </cell>
          <cell r="L320">
            <v>516200</v>
          </cell>
          <cell r="M320">
            <v>103240</v>
          </cell>
          <cell r="N320">
            <v>25810</v>
          </cell>
          <cell r="O320" t="str">
            <v>X</v>
          </cell>
          <cell r="P320" t="str">
            <v>X</v>
          </cell>
          <cell r="R320" t="str">
            <v>CT AV</v>
          </cell>
          <cell r="S320" t="str">
            <v>CT AV</v>
          </cell>
          <cell r="T320" t="str">
            <v>CT AV</v>
          </cell>
          <cell r="U320" t="str">
            <v>CT AV</v>
          </cell>
          <cell r="V320" t="str">
            <v>CT AV</v>
          </cell>
          <cell r="W320" t="str">
            <v>CT DQ</v>
          </cell>
          <cell r="X320" t="str">
            <v>CT N1</v>
          </cell>
          <cell r="Y320">
            <v>38</v>
          </cell>
        </row>
        <row r="321">
          <cell r="B321" t="str">
            <v>Hoµng Trung Th«ng</v>
          </cell>
          <cell r="C321" t="str">
            <v>H§L§</v>
          </cell>
          <cell r="D321" t="str">
            <v>H§L§</v>
          </cell>
          <cell r="E321" t="str">
            <v>NV Kü thuËt</v>
          </cell>
          <cell r="F321">
            <v>1.78</v>
          </cell>
          <cell r="G321" t="str">
            <v>07-04</v>
          </cell>
          <cell r="I321">
            <v>516200</v>
          </cell>
          <cell r="J321">
            <v>0</v>
          </cell>
          <cell r="K321">
            <v>0</v>
          </cell>
          <cell r="L321">
            <v>516200</v>
          </cell>
          <cell r="M321">
            <v>103240</v>
          </cell>
          <cell r="N321">
            <v>25810</v>
          </cell>
          <cell r="O321" t="str">
            <v>X</v>
          </cell>
          <cell r="T321" t="str">
            <v>CT N1</v>
          </cell>
          <cell r="X321" t="str">
            <v>CT N1</v>
          </cell>
          <cell r="Y321">
            <v>39</v>
          </cell>
        </row>
        <row r="322">
          <cell r="B322" t="str">
            <v>V¨n Huy Khang</v>
          </cell>
          <cell r="C322" t="str">
            <v>H§L§</v>
          </cell>
          <cell r="D322" t="str">
            <v>H§L§</v>
          </cell>
          <cell r="E322" t="str">
            <v>L¸i m¸y</v>
          </cell>
          <cell r="F322">
            <v>1.92</v>
          </cell>
          <cell r="G322" t="str">
            <v>08-98</v>
          </cell>
          <cell r="I322">
            <v>556800</v>
          </cell>
          <cell r="J322">
            <v>0</v>
          </cell>
          <cell r="K322">
            <v>0</v>
          </cell>
          <cell r="L322">
            <v>556800</v>
          </cell>
          <cell r="M322">
            <v>111360</v>
          </cell>
          <cell r="N322">
            <v>27840</v>
          </cell>
          <cell r="O322" t="str">
            <v>X</v>
          </cell>
          <cell r="T322" t="str">
            <v>CT N1</v>
          </cell>
          <cell r="U322" t="str">
            <v>CT N1</v>
          </cell>
          <cell r="V322" t="str">
            <v>CT N1</v>
          </cell>
          <cell r="X322">
            <v>26</v>
          </cell>
          <cell r="Y322">
            <v>41</v>
          </cell>
        </row>
        <row r="323">
          <cell r="B323" t="str">
            <v>Vò Xu©n Phi</v>
          </cell>
          <cell r="C323" t="str">
            <v>H§L§</v>
          </cell>
          <cell r="D323" t="str">
            <v>H§L§</v>
          </cell>
          <cell r="E323" t="str">
            <v>L¸i m¸y</v>
          </cell>
          <cell r="F323">
            <v>2.65</v>
          </cell>
          <cell r="G323" t="str">
            <v>03-00</v>
          </cell>
          <cell r="I323">
            <v>768500</v>
          </cell>
          <cell r="J323">
            <v>0</v>
          </cell>
          <cell r="K323">
            <v>0</v>
          </cell>
          <cell r="L323">
            <v>768500</v>
          </cell>
          <cell r="M323">
            <v>153700</v>
          </cell>
          <cell r="N323">
            <v>38425</v>
          </cell>
          <cell r="O323" t="str">
            <v>X</v>
          </cell>
          <cell r="U323" t="str">
            <v>CT N1</v>
          </cell>
          <cell r="V323" t="str">
            <v>CT N1</v>
          </cell>
          <cell r="Y323">
            <v>42</v>
          </cell>
        </row>
        <row r="324">
          <cell r="B324" t="str">
            <v>NguyÔn Nh©n Phó</v>
          </cell>
          <cell r="C324" t="str">
            <v>H§L§</v>
          </cell>
          <cell r="D324" t="str">
            <v>H§L§</v>
          </cell>
          <cell r="E324" t="str">
            <v>Nh©n lùc</v>
          </cell>
          <cell r="F324">
            <v>1.47</v>
          </cell>
          <cell r="G324" t="str">
            <v>08-98</v>
          </cell>
          <cell r="I324">
            <v>426300</v>
          </cell>
          <cell r="J324">
            <v>0</v>
          </cell>
          <cell r="K324">
            <v>0</v>
          </cell>
          <cell r="L324">
            <v>426300</v>
          </cell>
          <cell r="M324">
            <v>85260</v>
          </cell>
          <cell r="N324">
            <v>21315</v>
          </cell>
          <cell r="O324" t="str">
            <v>X</v>
          </cell>
          <cell r="R324" t="str">
            <v>CT DQ</v>
          </cell>
          <cell r="S324" t="str">
            <v>CT AV</v>
          </cell>
          <cell r="Y324">
            <v>43</v>
          </cell>
        </row>
        <row r="325">
          <cell r="B325" t="str">
            <v>NguyÔn V¨n C­êng</v>
          </cell>
          <cell r="C325" t="str">
            <v>H§L§</v>
          </cell>
          <cell r="D325" t="str">
            <v>H§L§</v>
          </cell>
          <cell r="E325" t="str">
            <v>L¸i m¸y</v>
          </cell>
          <cell r="F325">
            <v>2.17</v>
          </cell>
          <cell r="G325" t="str">
            <v>03-01</v>
          </cell>
          <cell r="I325">
            <v>629300</v>
          </cell>
          <cell r="J325">
            <v>0</v>
          </cell>
          <cell r="K325">
            <v>0</v>
          </cell>
          <cell r="L325">
            <v>629300</v>
          </cell>
          <cell r="M325">
            <v>125860</v>
          </cell>
          <cell r="N325">
            <v>31465</v>
          </cell>
          <cell r="O325" t="str">
            <v>X</v>
          </cell>
          <cell r="P325" t="str">
            <v>X</v>
          </cell>
          <cell r="R325" t="str">
            <v>CT DQ</v>
          </cell>
          <cell r="S325" t="str">
            <v>CT AV</v>
          </cell>
          <cell r="Y325">
            <v>44</v>
          </cell>
        </row>
        <row r="326">
          <cell r="B326" t="str">
            <v>L­u V¨n B¾c</v>
          </cell>
          <cell r="D326" t="str">
            <v>H§L§</v>
          </cell>
          <cell r="E326" t="str">
            <v>Thñ kho vËt t­</v>
          </cell>
          <cell r="F326">
            <v>1.72</v>
          </cell>
          <cell r="G326" t="str">
            <v>04-01</v>
          </cell>
          <cell r="I326">
            <v>498800</v>
          </cell>
          <cell r="J326">
            <v>0</v>
          </cell>
          <cell r="K326">
            <v>0</v>
          </cell>
          <cell r="L326">
            <v>498800</v>
          </cell>
          <cell r="M326">
            <v>99760</v>
          </cell>
          <cell r="N326">
            <v>24940</v>
          </cell>
          <cell r="P326" t="str">
            <v>X</v>
          </cell>
          <cell r="U326" t="str">
            <v>CT AV</v>
          </cell>
          <cell r="V326" t="str">
            <v>CT N1</v>
          </cell>
          <cell r="X326" t="str">
            <v>CT N1</v>
          </cell>
          <cell r="Y326">
            <v>45</v>
          </cell>
        </row>
        <row r="327">
          <cell r="B327" t="str">
            <v>TrÇn V¨n Gi¸p</v>
          </cell>
          <cell r="D327" t="str">
            <v>H§L§</v>
          </cell>
          <cell r="E327" t="str">
            <v>L¸i xe</v>
          </cell>
          <cell r="F327">
            <v>2.2999999999999998</v>
          </cell>
          <cell r="G327" t="str">
            <v>10-02</v>
          </cell>
          <cell r="I327">
            <v>667000</v>
          </cell>
          <cell r="J327">
            <v>0</v>
          </cell>
          <cell r="K327">
            <v>0</v>
          </cell>
          <cell r="L327">
            <v>667000</v>
          </cell>
          <cell r="M327">
            <v>133400</v>
          </cell>
          <cell r="N327">
            <v>33350</v>
          </cell>
          <cell r="P327" t="str">
            <v>X</v>
          </cell>
          <cell r="R327" t="str">
            <v>CT RPBM</v>
          </cell>
          <cell r="S327" t="str">
            <v>CT RPBM</v>
          </cell>
          <cell r="T327" t="str">
            <v>CT AV</v>
          </cell>
          <cell r="U327" t="str">
            <v>CT AV</v>
          </cell>
          <cell r="V327" t="str">
            <v>CT N1</v>
          </cell>
          <cell r="X327" t="str">
            <v>CT N1</v>
          </cell>
          <cell r="Y327">
            <v>46</v>
          </cell>
        </row>
        <row r="328">
          <cell r="B328" t="str">
            <v>NguyÔn B¸ Lý</v>
          </cell>
          <cell r="D328" t="str">
            <v>H§L§</v>
          </cell>
          <cell r="E328" t="str">
            <v>L¸i xe</v>
          </cell>
          <cell r="F328">
            <v>1.92</v>
          </cell>
          <cell r="G328" t="str">
            <v>04-02</v>
          </cell>
          <cell r="I328">
            <v>556800</v>
          </cell>
          <cell r="J328">
            <v>0</v>
          </cell>
          <cell r="K328">
            <v>0</v>
          </cell>
          <cell r="L328">
            <v>556800</v>
          </cell>
          <cell r="M328">
            <v>111360</v>
          </cell>
          <cell r="N328">
            <v>27840</v>
          </cell>
          <cell r="P328" t="str">
            <v>X</v>
          </cell>
          <cell r="R328" t="str">
            <v>CT RPBM</v>
          </cell>
          <cell r="S328" t="str">
            <v>CT RPBM</v>
          </cell>
          <cell r="T328" t="str">
            <v>CT AV</v>
          </cell>
          <cell r="Y328">
            <v>47</v>
          </cell>
        </row>
        <row r="329">
          <cell r="B329" t="str">
            <v>Ph¹m V¨n KiÒu</v>
          </cell>
          <cell r="D329" t="str">
            <v>H§L§</v>
          </cell>
          <cell r="E329" t="str">
            <v>Thî khoan</v>
          </cell>
          <cell r="F329">
            <v>2.65</v>
          </cell>
          <cell r="G329" t="str">
            <v>03-00</v>
          </cell>
          <cell r="I329">
            <v>768500</v>
          </cell>
          <cell r="J329">
            <v>0</v>
          </cell>
          <cell r="K329">
            <v>0</v>
          </cell>
          <cell r="L329">
            <v>768500</v>
          </cell>
          <cell r="M329">
            <v>153700</v>
          </cell>
          <cell r="N329">
            <v>38425</v>
          </cell>
          <cell r="P329" t="str">
            <v>X</v>
          </cell>
          <cell r="V329" t="str">
            <v>CT N1</v>
          </cell>
          <cell r="Y329">
            <v>48</v>
          </cell>
        </row>
        <row r="330">
          <cell r="B330" t="str">
            <v>NguyÔn §×nh Ho¹t</v>
          </cell>
          <cell r="D330" t="str">
            <v>H§L§</v>
          </cell>
          <cell r="E330" t="str">
            <v>Thî hµn</v>
          </cell>
          <cell r="F330">
            <v>1.92</v>
          </cell>
          <cell r="G330" t="str">
            <v>02-00</v>
          </cell>
          <cell r="I330">
            <v>556800</v>
          </cell>
          <cell r="J330">
            <v>0</v>
          </cell>
          <cell r="K330">
            <v>0</v>
          </cell>
          <cell r="L330">
            <v>556800</v>
          </cell>
          <cell r="M330">
            <v>111360</v>
          </cell>
          <cell r="N330">
            <v>27840</v>
          </cell>
          <cell r="P330" t="str">
            <v>X</v>
          </cell>
          <cell r="V330" t="str">
            <v>CT N1</v>
          </cell>
          <cell r="Y330">
            <v>49</v>
          </cell>
        </row>
        <row r="331">
          <cell r="B331" t="str">
            <v>Ph¹m V¨n L­¬ng</v>
          </cell>
          <cell r="D331" t="str">
            <v>H§L§</v>
          </cell>
          <cell r="E331" t="str">
            <v>L¸i xe</v>
          </cell>
          <cell r="F331">
            <v>1.92</v>
          </cell>
          <cell r="G331" t="str">
            <v>06-02</v>
          </cell>
          <cell r="I331">
            <v>556800</v>
          </cell>
          <cell r="J331">
            <v>0</v>
          </cell>
          <cell r="K331">
            <v>0</v>
          </cell>
          <cell r="L331">
            <v>556800</v>
          </cell>
          <cell r="M331">
            <v>111360</v>
          </cell>
          <cell r="N331">
            <v>27840</v>
          </cell>
          <cell r="P331" t="str">
            <v>X</v>
          </cell>
          <cell r="U331" t="str">
            <v>CT AV</v>
          </cell>
          <cell r="V331" t="str">
            <v>CT N1</v>
          </cell>
          <cell r="Y331">
            <v>50</v>
          </cell>
        </row>
        <row r="332">
          <cell r="B332" t="str">
            <v>NguyÔn Thµnh Trung</v>
          </cell>
          <cell r="D332" t="str">
            <v>H§L§</v>
          </cell>
          <cell r="E332" t="str">
            <v>L¸i xe</v>
          </cell>
          <cell r="F332">
            <v>2.2999999999999998</v>
          </cell>
          <cell r="G332" t="str">
            <v>03-02</v>
          </cell>
          <cell r="I332">
            <v>667000</v>
          </cell>
          <cell r="J332">
            <v>0</v>
          </cell>
          <cell r="K332">
            <v>0</v>
          </cell>
          <cell r="L332">
            <v>667000</v>
          </cell>
          <cell r="M332">
            <v>133400</v>
          </cell>
          <cell r="N332">
            <v>33350</v>
          </cell>
          <cell r="P332" t="str">
            <v>X</v>
          </cell>
          <cell r="U332" t="str">
            <v>CT AV</v>
          </cell>
          <cell r="V332" t="str">
            <v>CT DQ</v>
          </cell>
          <cell r="X332" t="str">
            <v>CT N1</v>
          </cell>
          <cell r="Y332">
            <v>51</v>
          </cell>
        </row>
        <row r="333">
          <cell r="B333" t="str">
            <v>NguyÔn V¨n Phó</v>
          </cell>
          <cell r="D333" t="str">
            <v>H§L§</v>
          </cell>
          <cell r="E333" t="str">
            <v>Thî hµn</v>
          </cell>
          <cell r="F333">
            <v>1.4</v>
          </cell>
          <cell r="G333" t="str">
            <v>05-02</v>
          </cell>
          <cell r="I333">
            <v>406000</v>
          </cell>
          <cell r="J333">
            <v>0</v>
          </cell>
          <cell r="K333">
            <v>0</v>
          </cell>
          <cell r="L333">
            <v>406000</v>
          </cell>
          <cell r="M333">
            <v>81200</v>
          </cell>
          <cell r="N333">
            <v>20300</v>
          </cell>
          <cell r="P333" t="str">
            <v>X</v>
          </cell>
          <cell r="X333" t="str">
            <v>CT N1</v>
          </cell>
          <cell r="Y333">
            <v>52</v>
          </cell>
        </row>
        <row r="334">
          <cell r="B334" t="str">
            <v>Ph¹m Minh Hïng</v>
          </cell>
          <cell r="D334" t="str">
            <v>H§L§</v>
          </cell>
          <cell r="E334" t="str">
            <v>Thî khoan</v>
          </cell>
          <cell r="F334">
            <v>1.75</v>
          </cell>
          <cell r="G334" t="str">
            <v>06-02</v>
          </cell>
          <cell r="I334">
            <v>507500</v>
          </cell>
          <cell r="J334">
            <v>0</v>
          </cell>
          <cell r="K334">
            <v>0</v>
          </cell>
          <cell r="L334">
            <v>507500</v>
          </cell>
          <cell r="M334">
            <v>101500</v>
          </cell>
          <cell r="N334">
            <v>25375</v>
          </cell>
          <cell r="P334" t="str">
            <v>X</v>
          </cell>
          <cell r="Y334">
            <v>53</v>
          </cell>
        </row>
        <row r="335">
          <cell r="B335" t="str">
            <v>NguyÔn V¨n HiÓn</v>
          </cell>
          <cell r="D335" t="str">
            <v>H§L§</v>
          </cell>
          <cell r="E335" t="str">
            <v>Thî khoan</v>
          </cell>
          <cell r="F335">
            <v>2.17</v>
          </cell>
          <cell r="G335" t="str">
            <v>02-01</v>
          </cell>
          <cell r="I335">
            <v>629300</v>
          </cell>
          <cell r="J335">
            <v>0</v>
          </cell>
          <cell r="K335">
            <v>0</v>
          </cell>
          <cell r="L335">
            <v>629300</v>
          </cell>
          <cell r="M335">
            <v>125860</v>
          </cell>
          <cell r="N335">
            <v>31465</v>
          </cell>
          <cell r="P335" t="str">
            <v>X</v>
          </cell>
          <cell r="Y335">
            <v>54</v>
          </cell>
        </row>
        <row r="336">
          <cell r="B336" t="str">
            <v>L÷ V¨n Thµnh</v>
          </cell>
          <cell r="C336" t="str">
            <v>H§L§</v>
          </cell>
          <cell r="D336" t="str">
            <v>H§L§</v>
          </cell>
          <cell r="E336" t="str">
            <v>L¸i m¸y</v>
          </cell>
          <cell r="F336">
            <v>1.83</v>
          </cell>
          <cell r="G336" t="str">
            <v>03-02</v>
          </cell>
          <cell r="I336">
            <v>530700</v>
          </cell>
          <cell r="J336">
            <v>0</v>
          </cell>
          <cell r="K336">
            <v>0</v>
          </cell>
          <cell r="L336">
            <v>530700</v>
          </cell>
          <cell r="M336">
            <v>106140</v>
          </cell>
          <cell r="N336">
            <v>26535</v>
          </cell>
          <cell r="O336" t="str">
            <v>X</v>
          </cell>
          <cell r="P336" t="str">
            <v>X</v>
          </cell>
          <cell r="X336" t="str">
            <v>CT N1</v>
          </cell>
          <cell r="Y336">
            <v>55</v>
          </cell>
        </row>
        <row r="337">
          <cell r="B337" t="str">
            <v>NguyÔn §¾c C­êng</v>
          </cell>
          <cell r="C337" t="str">
            <v>H§L§</v>
          </cell>
          <cell r="D337" t="str">
            <v>H§L§</v>
          </cell>
          <cell r="E337" t="str">
            <v>L¸i m¸y</v>
          </cell>
          <cell r="F337">
            <v>1.72</v>
          </cell>
          <cell r="G337" t="str">
            <v>12-00</v>
          </cell>
          <cell r="I337">
            <v>498800</v>
          </cell>
          <cell r="J337">
            <v>0</v>
          </cell>
          <cell r="K337">
            <v>0</v>
          </cell>
          <cell r="L337">
            <v>498800</v>
          </cell>
          <cell r="M337">
            <v>99760</v>
          </cell>
          <cell r="N337">
            <v>24940</v>
          </cell>
          <cell r="O337" t="str">
            <v>X</v>
          </cell>
          <cell r="P337" t="str">
            <v>X</v>
          </cell>
          <cell r="X337" t="str">
            <v>CT N1</v>
          </cell>
          <cell r="Y337">
            <v>56</v>
          </cell>
        </row>
        <row r="338">
          <cell r="B338" t="str">
            <v>Lª TiÕn L­¬ng</v>
          </cell>
          <cell r="C338" t="str">
            <v>H§L§</v>
          </cell>
          <cell r="D338" t="str">
            <v>H§L§</v>
          </cell>
          <cell r="E338" t="str">
            <v>L¸i xe</v>
          </cell>
          <cell r="F338">
            <v>1.92</v>
          </cell>
          <cell r="G338" t="str">
            <v>07-02</v>
          </cell>
          <cell r="I338">
            <v>556800</v>
          </cell>
          <cell r="J338">
            <v>0</v>
          </cell>
          <cell r="K338">
            <v>0</v>
          </cell>
          <cell r="L338">
            <v>556800</v>
          </cell>
          <cell r="M338">
            <v>111360</v>
          </cell>
          <cell r="N338">
            <v>27840</v>
          </cell>
          <cell r="O338" t="str">
            <v>X</v>
          </cell>
          <cell r="P338" t="str">
            <v>X</v>
          </cell>
          <cell r="Y338">
            <v>57</v>
          </cell>
        </row>
        <row r="339">
          <cell r="B339" t="str">
            <v>Lª V¨n Sù</v>
          </cell>
          <cell r="C339" t="str">
            <v>H§L§</v>
          </cell>
          <cell r="D339" t="str">
            <v>H§L§</v>
          </cell>
          <cell r="E339" t="str">
            <v>L¸i xe</v>
          </cell>
          <cell r="F339">
            <v>2.92</v>
          </cell>
          <cell r="G339" t="str">
            <v>02-94</v>
          </cell>
          <cell r="I339">
            <v>846800</v>
          </cell>
          <cell r="J339">
            <v>0</v>
          </cell>
          <cell r="K339">
            <v>0</v>
          </cell>
          <cell r="L339">
            <v>846800</v>
          </cell>
          <cell r="M339">
            <v>169360</v>
          </cell>
          <cell r="N339">
            <v>42340</v>
          </cell>
          <cell r="O339" t="str">
            <v>X</v>
          </cell>
          <cell r="P339" t="str">
            <v>X</v>
          </cell>
          <cell r="U339" t="str">
            <v>CT AV</v>
          </cell>
          <cell r="V339" t="str">
            <v>CT DQ</v>
          </cell>
          <cell r="Y339">
            <v>58</v>
          </cell>
        </row>
        <row r="340">
          <cell r="B340" t="str">
            <v>NguyÔn Xu©n M¹nh</v>
          </cell>
          <cell r="D340" t="str">
            <v>H§L§</v>
          </cell>
          <cell r="E340" t="str">
            <v>L¸i xe</v>
          </cell>
          <cell r="F340">
            <v>1.92</v>
          </cell>
          <cell r="G340" t="str">
            <v>08-01</v>
          </cell>
          <cell r="I340">
            <v>556800</v>
          </cell>
          <cell r="J340">
            <v>0</v>
          </cell>
          <cell r="K340">
            <v>0</v>
          </cell>
          <cell r="L340">
            <v>556800</v>
          </cell>
          <cell r="M340">
            <v>111360</v>
          </cell>
          <cell r="N340">
            <v>27840</v>
          </cell>
          <cell r="P340" t="str">
            <v>X</v>
          </cell>
          <cell r="U340" t="str">
            <v>CT AV</v>
          </cell>
          <cell r="V340" t="str">
            <v>CT DQ</v>
          </cell>
          <cell r="Y340">
            <v>59</v>
          </cell>
        </row>
        <row r="341">
          <cell r="B341" t="str">
            <v>NguyÔn V¨n Th«ng</v>
          </cell>
          <cell r="D341" t="str">
            <v>H§L§</v>
          </cell>
          <cell r="E341" t="str">
            <v>Thî SC</v>
          </cell>
          <cell r="F341">
            <v>2.4900000000000002</v>
          </cell>
          <cell r="G341" t="str">
            <v>11-02</v>
          </cell>
          <cell r="I341">
            <v>722100.00000000012</v>
          </cell>
          <cell r="J341">
            <v>0</v>
          </cell>
          <cell r="K341">
            <v>0</v>
          </cell>
          <cell r="L341">
            <v>722100.00000000012</v>
          </cell>
          <cell r="M341">
            <v>144420.00000000003</v>
          </cell>
          <cell r="N341">
            <v>36105.000000000007</v>
          </cell>
          <cell r="P341" t="str">
            <v>X</v>
          </cell>
          <cell r="U341" t="str">
            <v>CT N1</v>
          </cell>
          <cell r="Y341">
            <v>61</v>
          </cell>
        </row>
        <row r="342">
          <cell r="B342" t="str">
            <v>Th©n V¨n Thµnh</v>
          </cell>
          <cell r="D342" t="str">
            <v>H§L§</v>
          </cell>
          <cell r="E342" t="str">
            <v>CH tr­ëng</v>
          </cell>
          <cell r="F342">
            <v>2.84</v>
          </cell>
          <cell r="G342" t="str">
            <v>01-91</v>
          </cell>
          <cell r="I342">
            <v>823600</v>
          </cell>
          <cell r="J342">
            <v>0</v>
          </cell>
          <cell r="K342">
            <v>0</v>
          </cell>
          <cell r="L342">
            <v>823600</v>
          </cell>
          <cell r="M342">
            <v>164720</v>
          </cell>
          <cell r="N342">
            <v>41180</v>
          </cell>
          <cell r="P342" t="str">
            <v>X</v>
          </cell>
          <cell r="U342" t="str">
            <v>CT N1</v>
          </cell>
          <cell r="Y342">
            <v>62</v>
          </cell>
        </row>
        <row r="343">
          <cell r="B343" t="str">
            <v>Hå Ngäc S¬n</v>
          </cell>
          <cell r="D343" t="str">
            <v>H§L§</v>
          </cell>
          <cell r="E343" t="str">
            <v>NV KÕ ho¹ch</v>
          </cell>
          <cell r="F343">
            <v>1.78</v>
          </cell>
          <cell r="G343" t="str">
            <v>11-03</v>
          </cell>
          <cell r="I343">
            <v>516200</v>
          </cell>
          <cell r="J343">
            <v>0</v>
          </cell>
          <cell r="K343">
            <v>0</v>
          </cell>
          <cell r="L343">
            <v>516200</v>
          </cell>
          <cell r="M343">
            <v>103240</v>
          </cell>
          <cell r="N343">
            <v>25810</v>
          </cell>
          <cell r="P343" t="str">
            <v>X</v>
          </cell>
          <cell r="Y343">
            <v>63</v>
          </cell>
        </row>
        <row r="344">
          <cell r="B344" t="str">
            <v>Ph¹m V¨n TuÊn</v>
          </cell>
          <cell r="D344" t="str">
            <v>H§L§</v>
          </cell>
          <cell r="E344" t="str">
            <v>NV L§TL</v>
          </cell>
          <cell r="F344">
            <v>1.78</v>
          </cell>
          <cell r="G344" t="str">
            <v>10-03</v>
          </cell>
          <cell r="I344">
            <v>516200</v>
          </cell>
          <cell r="J344">
            <v>0</v>
          </cell>
          <cell r="K344">
            <v>0</v>
          </cell>
          <cell r="L344">
            <v>516200</v>
          </cell>
          <cell r="M344">
            <v>103240</v>
          </cell>
          <cell r="N344">
            <v>25810</v>
          </cell>
          <cell r="P344" t="str">
            <v>X</v>
          </cell>
          <cell r="Y344">
            <v>64</v>
          </cell>
        </row>
        <row r="345">
          <cell r="B345" t="str">
            <v>TrÇn Quèc To¶n</v>
          </cell>
          <cell r="D345" t="str">
            <v>H§L§</v>
          </cell>
          <cell r="E345" t="str">
            <v>Y sÜ</v>
          </cell>
          <cell r="F345">
            <v>1.57</v>
          </cell>
          <cell r="G345" t="str">
            <v>08-03</v>
          </cell>
          <cell r="I345">
            <v>455300</v>
          </cell>
          <cell r="J345">
            <v>0</v>
          </cell>
          <cell r="K345">
            <v>0</v>
          </cell>
          <cell r="L345">
            <v>455300</v>
          </cell>
          <cell r="M345">
            <v>91060</v>
          </cell>
          <cell r="N345">
            <v>22765</v>
          </cell>
          <cell r="P345" t="str">
            <v>X</v>
          </cell>
          <cell r="Y345">
            <v>65</v>
          </cell>
        </row>
        <row r="346">
          <cell r="B346" t="str">
            <v>NguyÔn TiÕn Thµnh</v>
          </cell>
          <cell r="D346" t="str">
            <v>H§L§</v>
          </cell>
          <cell r="E346" t="str">
            <v>NV KÕ to¸n</v>
          </cell>
          <cell r="F346">
            <v>1.78</v>
          </cell>
          <cell r="G346" t="str">
            <v>08-03</v>
          </cell>
          <cell r="I346">
            <v>516200</v>
          </cell>
          <cell r="J346">
            <v>0</v>
          </cell>
          <cell r="K346">
            <v>0</v>
          </cell>
          <cell r="L346">
            <v>516200</v>
          </cell>
          <cell r="M346">
            <v>103240</v>
          </cell>
          <cell r="N346">
            <v>25810</v>
          </cell>
          <cell r="P346" t="str">
            <v>X</v>
          </cell>
          <cell r="Y346">
            <v>66</v>
          </cell>
        </row>
        <row r="347">
          <cell r="B347" t="str">
            <v>NguyÔn Xu©n §Þnh</v>
          </cell>
          <cell r="D347" t="str">
            <v>H§L§</v>
          </cell>
          <cell r="E347" t="str">
            <v>NV KÕ ho¹ch</v>
          </cell>
          <cell r="F347">
            <v>1.78</v>
          </cell>
          <cell r="G347" t="str">
            <v>12-03</v>
          </cell>
          <cell r="I347">
            <v>516200</v>
          </cell>
          <cell r="J347">
            <v>0</v>
          </cell>
          <cell r="K347">
            <v>0</v>
          </cell>
          <cell r="L347">
            <v>516200</v>
          </cell>
          <cell r="M347">
            <v>103240</v>
          </cell>
          <cell r="N347">
            <v>25810</v>
          </cell>
          <cell r="P347" t="str">
            <v>X</v>
          </cell>
          <cell r="Y347">
            <v>67</v>
          </cell>
        </row>
        <row r="348">
          <cell r="B348" t="str">
            <v>Vâ V¨n Hång</v>
          </cell>
          <cell r="D348" t="str">
            <v>H§L§</v>
          </cell>
          <cell r="E348" t="str">
            <v>NV Kü thuËt</v>
          </cell>
          <cell r="F348">
            <v>1.78</v>
          </cell>
          <cell r="G348" t="str">
            <v>11-03</v>
          </cell>
          <cell r="I348">
            <v>516200</v>
          </cell>
          <cell r="J348">
            <v>0</v>
          </cell>
          <cell r="K348">
            <v>0</v>
          </cell>
          <cell r="L348">
            <v>516200</v>
          </cell>
          <cell r="M348">
            <v>103240</v>
          </cell>
          <cell r="N348">
            <v>25810</v>
          </cell>
          <cell r="P348" t="str">
            <v>X</v>
          </cell>
          <cell r="Y348">
            <v>68</v>
          </cell>
        </row>
        <row r="349">
          <cell r="B349" t="str">
            <v>Hoµng V¨n §øc</v>
          </cell>
          <cell r="D349" t="str">
            <v>H§L§</v>
          </cell>
          <cell r="E349" t="str">
            <v>Thî SC</v>
          </cell>
          <cell r="F349">
            <v>1.72</v>
          </cell>
          <cell r="G349" t="str">
            <v>07-03</v>
          </cell>
          <cell r="I349">
            <v>498800</v>
          </cell>
          <cell r="J349">
            <v>0</v>
          </cell>
          <cell r="K349">
            <v>0</v>
          </cell>
          <cell r="L349">
            <v>498800</v>
          </cell>
          <cell r="M349">
            <v>99760</v>
          </cell>
          <cell r="N349">
            <v>24940</v>
          </cell>
          <cell r="P349" t="str">
            <v>X</v>
          </cell>
          <cell r="Y349">
            <v>69</v>
          </cell>
        </row>
        <row r="350">
          <cell r="B350" t="str">
            <v>TrÞnh §×nh Th¾ng</v>
          </cell>
          <cell r="D350" t="str">
            <v>H§L§</v>
          </cell>
          <cell r="E350" t="str">
            <v>Thî hµn</v>
          </cell>
          <cell r="F350">
            <v>1.72</v>
          </cell>
          <cell r="G350" t="str">
            <v>07-03</v>
          </cell>
          <cell r="I350">
            <v>498800</v>
          </cell>
          <cell r="J350">
            <v>0</v>
          </cell>
          <cell r="K350">
            <v>0</v>
          </cell>
          <cell r="L350">
            <v>498800</v>
          </cell>
          <cell r="M350">
            <v>99760</v>
          </cell>
          <cell r="N350">
            <v>24940</v>
          </cell>
          <cell r="P350" t="str">
            <v>X</v>
          </cell>
          <cell r="X350" t="str">
            <v>CT N1</v>
          </cell>
          <cell r="Y350">
            <v>70</v>
          </cell>
        </row>
        <row r="351">
          <cell r="B351" t="str">
            <v>NguyÔn SÜ Nam</v>
          </cell>
          <cell r="D351" t="str">
            <v>H§L§</v>
          </cell>
          <cell r="E351" t="str">
            <v>Thî næ m×n</v>
          </cell>
          <cell r="F351">
            <v>1.35</v>
          </cell>
          <cell r="G351" t="str">
            <v>11-03</v>
          </cell>
          <cell r="I351">
            <v>391500</v>
          </cell>
          <cell r="J351">
            <v>0</v>
          </cell>
          <cell r="K351">
            <v>0</v>
          </cell>
          <cell r="L351">
            <v>391500</v>
          </cell>
          <cell r="M351">
            <v>78300</v>
          </cell>
          <cell r="N351">
            <v>19575</v>
          </cell>
          <cell r="P351" t="str">
            <v>X</v>
          </cell>
          <cell r="X351" t="str">
            <v>CT N1</v>
          </cell>
          <cell r="Y351">
            <v>71</v>
          </cell>
        </row>
        <row r="352">
          <cell r="B352" t="str">
            <v>M¹c V¨n ViÖt</v>
          </cell>
          <cell r="D352" t="str">
            <v>H§L§</v>
          </cell>
          <cell r="E352" t="str">
            <v>L¸i m¸y ®µo</v>
          </cell>
          <cell r="F352">
            <v>1.72</v>
          </cell>
          <cell r="G352" t="str">
            <v>08-03</v>
          </cell>
          <cell r="I352">
            <v>498800</v>
          </cell>
          <cell r="J352">
            <v>0</v>
          </cell>
          <cell r="K352">
            <v>0</v>
          </cell>
          <cell r="L352">
            <v>498800</v>
          </cell>
          <cell r="M352">
            <v>99760</v>
          </cell>
          <cell r="N352">
            <v>24940</v>
          </cell>
          <cell r="P352" t="str">
            <v>X</v>
          </cell>
          <cell r="Y352">
            <v>72</v>
          </cell>
        </row>
        <row r="353">
          <cell r="B353" t="str">
            <v>T¹ Hång ¸nh</v>
          </cell>
          <cell r="D353" t="str">
            <v>H§L§</v>
          </cell>
          <cell r="E353" t="str">
            <v>L¸i m¸y ñi</v>
          </cell>
          <cell r="F353">
            <v>1.72</v>
          </cell>
          <cell r="G353" t="str">
            <v>08-03</v>
          </cell>
          <cell r="I353">
            <v>498800</v>
          </cell>
          <cell r="J353">
            <v>0</v>
          </cell>
          <cell r="K353">
            <v>0</v>
          </cell>
          <cell r="L353">
            <v>498800</v>
          </cell>
          <cell r="M353">
            <v>99760</v>
          </cell>
          <cell r="N353">
            <v>24940</v>
          </cell>
          <cell r="P353" t="str">
            <v>X</v>
          </cell>
          <cell r="Y353">
            <v>73</v>
          </cell>
        </row>
        <row r="354">
          <cell r="B354" t="str">
            <v>L¨ng Ngäc Chung</v>
          </cell>
          <cell r="D354" t="str">
            <v>H§L§</v>
          </cell>
          <cell r="E354" t="str">
            <v>§éi tr­ëng</v>
          </cell>
          <cell r="F354">
            <v>1.46</v>
          </cell>
          <cell r="G354" t="str">
            <v>07-03</v>
          </cell>
          <cell r="I354">
            <v>423400</v>
          </cell>
          <cell r="J354">
            <v>0</v>
          </cell>
          <cell r="K354">
            <v>0</v>
          </cell>
          <cell r="L354">
            <v>423400</v>
          </cell>
          <cell r="M354">
            <v>84680</v>
          </cell>
          <cell r="N354">
            <v>21170</v>
          </cell>
          <cell r="P354" t="str">
            <v>X</v>
          </cell>
          <cell r="Y354">
            <v>74</v>
          </cell>
        </row>
        <row r="355">
          <cell r="B355" t="str">
            <v>D­¬ng Quang ThiÕp</v>
          </cell>
          <cell r="D355" t="str">
            <v>H§L§</v>
          </cell>
          <cell r="E355" t="str">
            <v>NV Kü thuËt</v>
          </cell>
          <cell r="F355">
            <v>1.78</v>
          </cell>
          <cell r="G355" t="str">
            <v>11-03</v>
          </cell>
          <cell r="I355">
            <v>516200</v>
          </cell>
          <cell r="J355">
            <v>0</v>
          </cell>
          <cell r="K355">
            <v>0</v>
          </cell>
          <cell r="L355">
            <v>516200</v>
          </cell>
          <cell r="M355">
            <v>103240</v>
          </cell>
          <cell r="N355">
            <v>25810</v>
          </cell>
          <cell r="P355" t="str">
            <v>X</v>
          </cell>
          <cell r="Y355">
            <v>75</v>
          </cell>
        </row>
        <row r="356">
          <cell r="B356" t="str">
            <v>Phan Träng TuÖ</v>
          </cell>
          <cell r="D356" t="str">
            <v>H§L§</v>
          </cell>
          <cell r="E356" t="str">
            <v>NV KÕ ho¹ch</v>
          </cell>
          <cell r="F356">
            <v>1.78</v>
          </cell>
          <cell r="G356" t="str">
            <v>10-03</v>
          </cell>
          <cell r="I356">
            <v>516200</v>
          </cell>
          <cell r="J356">
            <v>0</v>
          </cell>
          <cell r="K356">
            <v>0</v>
          </cell>
          <cell r="L356">
            <v>516200</v>
          </cell>
          <cell r="M356">
            <v>103240</v>
          </cell>
          <cell r="N356">
            <v>25810</v>
          </cell>
          <cell r="P356" t="str">
            <v>X</v>
          </cell>
          <cell r="Y356">
            <v>76</v>
          </cell>
        </row>
        <row r="357">
          <cell r="B357" t="str">
            <v>TrÞnh V¨n Trong</v>
          </cell>
          <cell r="D357" t="str">
            <v>H§L§</v>
          </cell>
          <cell r="E357" t="str">
            <v>NV Kü thuËt</v>
          </cell>
          <cell r="F357">
            <v>1.78</v>
          </cell>
          <cell r="G357" t="str">
            <v>10-03</v>
          </cell>
          <cell r="I357">
            <v>516200</v>
          </cell>
          <cell r="J357">
            <v>0</v>
          </cell>
          <cell r="K357">
            <v>0</v>
          </cell>
          <cell r="L357">
            <v>516200</v>
          </cell>
          <cell r="M357">
            <v>103240</v>
          </cell>
          <cell r="N357">
            <v>25810</v>
          </cell>
          <cell r="P357" t="str">
            <v>X</v>
          </cell>
          <cell r="Y357">
            <v>77</v>
          </cell>
        </row>
        <row r="358">
          <cell r="B358" t="str">
            <v>§ç V¨n Kh¸nh</v>
          </cell>
          <cell r="D358" t="str">
            <v>H§L§</v>
          </cell>
          <cell r="E358" t="str">
            <v>NV Kü thuËt</v>
          </cell>
          <cell r="F358">
            <v>1.78</v>
          </cell>
          <cell r="G358" t="str">
            <v>12-03</v>
          </cell>
          <cell r="I358">
            <v>516200</v>
          </cell>
          <cell r="J358">
            <v>0</v>
          </cell>
          <cell r="K358">
            <v>0</v>
          </cell>
          <cell r="L358">
            <v>516200</v>
          </cell>
          <cell r="M358">
            <v>103240</v>
          </cell>
          <cell r="N358">
            <v>25810</v>
          </cell>
          <cell r="P358" t="str">
            <v>X</v>
          </cell>
          <cell r="R358" t="str">
            <v>CT N1</v>
          </cell>
          <cell r="S358" t="str">
            <v>CT N1</v>
          </cell>
          <cell r="T358" t="str">
            <v>CT N1</v>
          </cell>
          <cell r="U358" t="str">
            <v>CT N1</v>
          </cell>
          <cell r="V358" t="str">
            <v>CT N1</v>
          </cell>
          <cell r="Y358">
            <v>78</v>
          </cell>
        </row>
        <row r="359">
          <cell r="B359" t="str">
            <v>NguyÔn H÷u Phó</v>
          </cell>
          <cell r="D359" t="str">
            <v>H§L§</v>
          </cell>
          <cell r="E359" t="str">
            <v>L¸i xe</v>
          </cell>
          <cell r="F359">
            <v>1.92</v>
          </cell>
          <cell r="G359" t="str">
            <v>08-03</v>
          </cell>
          <cell r="I359">
            <v>556800</v>
          </cell>
          <cell r="J359">
            <v>0</v>
          </cell>
          <cell r="K359">
            <v>0</v>
          </cell>
          <cell r="L359">
            <v>556800</v>
          </cell>
          <cell r="M359">
            <v>111360</v>
          </cell>
          <cell r="N359">
            <v>27840</v>
          </cell>
          <cell r="P359" t="str">
            <v>X</v>
          </cell>
          <cell r="R359" t="str">
            <v>CT N1</v>
          </cell>
          <cell r="S359" t="str">
            <v>CT N1</v>
          </cell>
          <cell r="T359" t="str">
            <v>CT N1</v>
          </cell>
          <cell r="U359" t="str">
            <v>CT N1</v>
          </cell>
          <cell r="V359" t="str">
            <v>CT N1</v>
          </cell>
          <cell r="Y359">
            <v>79</v>
          </cell>
        </row>
        <row r="360">
          <cell r="B360" t="str">
            <v>NguyÔn Quang Minh</v>
          </cell>
          <cell r="D360" t="str">
            <v>H§L§</v>
          </cell>
          <cell r="E360" t="str">
            <v>NV Kü thuËt</v>
          </cell>
          <cell r="F360">
            <v>1.78</v>
          </cell>
          <cell r="G360" t="str">
            <v>08-04</v>
          </cell>
          <cell r="I360">
            <v>516200</v>
          </cell>
          <cell r="J360">
            <v>0</v>
          </cell>
          <cell r="K360">
            <v>0</v>
          </cell>
          <cell r="L360">
            <v>516200</v>
          </cell>
          <cell r="M360">
            <v>103240</v>
          </cell>
          <cell r="N360">
            <v>25810</v>
          </cell>
          <cell r="P360" t="str">
            <v>X</v>
          </cell>
          <cell r="Y360">
            <v>81</v>
          </cell>
        </row>
        <row r="361">
          <cell r="B361" t="str">
            <v>Vò Minh An</v>
          </cell>
          <cell r="D361" t="str">
            <v>H§L§</v>
          </cell>
          <cell r="E361" t="str">
            <v>KÕ to¸n</v>
          </cell>
          <cell r="F361">
            <v>1.78</v>
          </cell>
          <cell r="G361" t="str">
            <v>08-04</v>
          </cell>
          <cell r="I361">
            <v>516200</v>
          </cell>
          <cell r="J361">
            <v>0</v>
          </cell>
          <cell r="K361">
            <v>0</v>
          </cell>
          <cell r="L361">
            <v>516200</v>
          </cell>
          <cell r="M361">
            <v>103240</v>
          </cell>
          <cell r="N361">
            <v>25810</v>
          </cell>
          <cell r="P361" t="str">
            <v>X</v>
          </cell>
          <cell r="Y361">
            <v>82</v>
          </cell>
        </row>
        <row r="362">
          <cell r="B362" t="str">
            <v>NguyÔn Minh</v>
          </cell>
          <cell r="D362" t="str">
            <v>H§L§</v>
          </cell>
          <cell r="E362" t="str">
            <v>Nv KÕ ho¹ch</v>
          </cell>
          <cell r="F362">
            <v>1.78</v>
          </cell>
          <cell r="G362" t="str">
            <v>09-04</v>
          </cell>
          <cell r="I362">
            <v>516200</v>
          </cell>
          <cell r="J362">
            <v>0</v>
          </cell>
          <cell r="K362">
            <v>0</v>
          </cell>
          <cell r="L362">
            <v>516200</v>
          </cell>
          <cell r="M362">
            <v>103240</v>
          </cell>
          <cell r="N362">
            <v>25810</v>
          </cell>
          <cell r="P362" t="str">
            <v>X</v>
          </cell>
          <cell r="Y362">
            <v>83</v>
          </cell>
        </row>
        <row r="363">
          <cell r="B363" t="str">
            <v>Hå Phi Tïng</v>
          </cell>
          <cell r="D363" t="str">
            <v>H§L§</v>
          </cell>
          <cell r="E363" t="str">
            <v>NV Kü thuËt</v>
          </cell>
          <cell r="F363">
            <v>1.78</v>
          </cell>
          <cell r="G363" t="str">
            <v>09-04</v>
          </cell>
          <cell r="I363">
            <v>516200</v>
          </cell>
          <cell r="J363">
            <v>0</v>
          </cell>
          <cell r="K363">
            <v>0</v>
          </cell>
          <cell r="L363">
            <v>516200</v>
          </cell>
          <cell r="M363">
            <v>103240</v>
          </cell>
          <cell r="N363">
            <v>25810</v>
          </cell>
          <cell r="P363" t="str">
            <v>X</v>
          </cell>
          <cell r="Y363">
            <v>84</v>
          </cell>
        </row>
        <row r="364">
          <cell r="B364" t="str">
            <v>TriÖu V¨n Th¶o</v>
          </cell>
          <cell r="D364" t="str">
            <v>H§L§</v>
          </cell>
          <cell r="E364" t="str">
            <v>NV Kü thuËt</v>
          </cell>
          <cell r="F364">
            <v>1.78</v>
          </cell>
          <cell r="G364" t="str">
            <v>09-04</v>
          </cell>
          <cell r="I364">
            <v>516200</v>
          </cell>
          <cell r="J364">
            <v>0</v>
          </cell>
          <cell r="K364">
            <v>0</v>
          </cell>
          <cell r="L364">
            <v>516200</v>
          </cell>
          <cell r="M364">
            <v>103240</v>
          </cell>
          <cell r="N364">
            <v>25810</v>
          </cell>
          <cell r="P364" t="str">
            <v>X</v>
          </cell>
          <cell r="Y364">
            <v>85</v>
          </cell>
        </row>
        <row r="365">
          <cell r="B365" t="str">
            <v>TrÇn V¨n Minh</v>
          </cell>
          <cell r="D365" t="str">
            <v>H§L§</v>
          </cell>
          <cell r="E365" t="str">
            <v>Thñ quü</v>
          </cell>
          <cell r="F365">
            <v>1.78</v>
          </cell>
          <cell r="G365" t="str">
            <v>09-04</v>
          </cell>
          <cell r="I365">
            <v>516200</v>
          </cell>
          <cell r="J365">
            <v>0</v>
          </cell>
          <cell r="K365">
            <v>0</v>
          </cell>
          <cell r="L365">
            <v>516200</v>
          </cell>
          <cell r="M365">
            <v>103240</v>
          </cell>
          <cell r="N365">
            <v>25810</v>
          </cell>
          <cell r="P365" t="str">
            <v>X</v>
          </cell>
          <cell r="Y365">
            <v>86</v>
          </cell>
        </row>
        <row r="366">
          <cell r="B366" t="str">
            <v>§Ëu Xu©n TuÊn</v>
          </cell>
          <cell r="D366" t="str">
            <v>H§L§</v>
          </cell>
          <cell r="E366" t="str">
            <v>NV Kü thuËt</v>
          </cell>
          <cell r="F366">
            <v>1.78</v>
          </cell>
          <cell r="G366" t="str">
            <v>09-04</v>
          </cell>
          <cell r="I366">
            <v>516200</v>
          </cell>
          <cell r="J366">
            <v>0</v>
          </cell>
          <cell r="K366">
            <v>0</v>
          </cell>
          <cell r="L366">
            <v>516200</v>
          </cell>
          <cell r="M366">
            <v>103240</v>
          </cell>
          <cell r="N366">
            <v>25810</v>
          </cell>
          <cell r="P366" t="str">
            <v>X</v>
          </cell>
          <cell r="Y366">
            <v>87</v>
          </cell>
        </row>
        <row r="367">
          <cell r="B367" t="str">
            <v>Tr­¬ng Minh Phông</v>
          </cell>
          <cell r="D367" t="str">
            <v>H§L§</v>
          </cell>
          <cell r="E367" t="str">
            <v>NV Kü thuËt</v>
          </cell>
          <cell r="F367">
            <v>1.78</v>
          </cell>
          <cell r="G367" t="str">
            <v>12-03</v>
          </cell>
          <cell r="I367">
            <v>516200</v>
          </cell>
          <cell r="J367">
            <v>0</v>
          </cell>
          <cell r="K367">
            <v>0</v>
          </cell>
          <cell r="L367">
            <v>516200</v>
          </cell>
          <cell r="M367">
            <v>103240</v>
          </cell>
          <cell r="N367">
            <v>25810</v>
          </cell>
          <cell r="P367" t="str">
            <v>X</v>
          </cell>
          <cell r="Y367">
            <v>88</v>
          </cell>
        </row>
        <row r="368">
          <cell r="B368" t="str">
            <v>Lª V¨n B×nh</v>
          </cell>
          <cell r="C368" t="str">
            <v>H§L§</v>
          </cell>
          <cell r="D368" t="str">
            <v>H§L§</v>
          </cell>
          <cell r="E368" t="str">
            <v>NV VËt t­ - TB</v>
          </cell>
          <cell r="F368">
            <v>1.78</v>
          </cell>
          <cell r="G368" t="str">
            <v>10-04</v>
          </cell>
          <cell r="I368">
            <v>516200</v>
          </cell>
          <cell r="J368">
            <v>0</v>
          </cell>
          <cell r="K368">
            <v>0</v>
          </cell>
          <cell r="L368">
            <v>516200</v>
          </cell>
          <cell r="M368">
            <v>103240</v>
          </cell>
          <cell r="N368">
            <v>25810</v>
          </cell>
          <cell r="O368" t="str">
            <v>X</v>
          </cell>
          <cell r="P368" t="str">
            <v>X</v>
          </cell>
          <cell r="X368">
            <v>31</v>
          </cell>
        </row>
        <row r="369">
          <cell r="B369" t="str">
            <v>D­ Xu©n DiÖu</v>
          </cell>
          <cell r="C369" t="str">
            <v>H§L§</v>
          </cell>
          <cell r="D369" t="str">
            <v>H§L§</v>
          </cell>
          <cell r="E369" t="str">
            <v>L¸i xe</v>
          </cell>
          <cell r="F369">
            <v>2.44</v>
          </cell>
          <cell r="G369" t="str">
            <v>12-97</v>
          </cell>
          <cell r="I369">
            <v>707600</v>
          </cell>
          <cell r="J369">
            <v>0</v>
          </cell>
          <cell r="K369">
            <v>0</v>
          </cell>
          <cell r="L369">
            <v>707600</v>
          </cell>
          <cell r="M369">
            <v>141520</v>
          </cell>
          <cell r="N369">
            <v>35380</v>
          </cell>
          <cell r="O369" t="str">
            <v>X</v>
          </cell>
          <cell r="X369">
            <v>31</v>
          </cell>
        </row>
        <row r="370">
          <cell r="B370" t="str">
            <v xml:space="preserve">NguyÔn V¨n Anh </v>
          </cell>
          <cell r="C370" t="str">
            <v>H§L§</v>
          </cell>
          <cell r="D370" t="str">
            <v>H§L§</v>
          </cell>
          <cell r="E370" t="str">
            <v>B¶o vÖ</v>
          </cell>
          <cell r="F370">
            <v>1.62</v>
          </cell>
          <cell r="G370" t="str">
            <v>01-03</v>
          </cell>
          <cell r="I370">
            <v>469800.00000000006</v>
          </cell>
          <cell r="J370">
            <v>0</v>
          </cell>
          <cell r="K370">
            <v>0</v>
          </cell>
          <cell r="L370">
            <v>469800.00000000006</v>
          </cell>
          <cell r="M370">
            <v>93960.000000000015</v>
          </cell>
          <cell r="N370">
            <v>23490.000000000004</v>
          </cell>
          <cell r="O370" t="str">
            <v>X</v>
          </cell>
          <cell r="X370">
            <v>37</v>
          </cell>
        </row>
        <row r="371">
          <cell r="B371" t="str">
            <v xml:space="preserve">NguyÔn V¨n Huy </v>
          </cell>
          <cell r="C371" t="str">
            <v>H§L§</v>
          </cell>
          <cell r="D371" t="str">
            <v>H§L§</v>
          </cell>
          <cell r="E371" t="str">
            <v>L¸i xe</v>
          </cell>
          <cell r="F371">
            <v>1.79</v>
          </cell>
          <cell r="G371" t="str">
            <v>01-03</v>
          </cell>
          <cell r="I371">
            <v>519100</v>
          </cell>
          <cell r="J371">
            <v>0</v>
          </cell>
          <cell r="K371">
            <v>0</v>
          </cell>
          <cell r="L371">
            <v>519100</v>
          </cell>
          <cell r="M371">
            <v>103820</v>
          </cell>
          <cell r="N371">
            <v>25955</v>
          </cell>
          <cell r="O371" t="str">
            <v>X</v>
          </cell>
          <cell r="X371">
            <v>24</v>
          </cell>
        </row>
        <row r="372">
          <cell r="B372" t="str">
            <v xml:space="preserve">Ph¹m TiÕn §«ng </v>
          </cell>
          <cell r="C372" t="str">
            <v>H§L§</v>
          </cell>
          <cell r="D372" t="str">
            <v>H§L§</v>
          </cell>
          <cell r="E372" t="str">
            <v>KÕ to¸n</v>
          </cell>
          <cell r="F372">
            <v>1.58</v>
          </cell>
          <cell r="G372" t="str">
            <v>06-02</v>
          </cell>
          <cell r="I372">
            <v>458200</v>
          </cell>
          <cell r="J372">
            <v>0</v>
          </cell>
          <cell r="K372">
            <v>0</v>
          </cell>
          <cell r="L372">
            <v>458200</v>
          </cell>
          <cell r="M372">
            <v>91640</v>
          </cell>
          <cell r="N372">
            <v>22910</v>
          </cell>
          <cell r="O372" t="str">
            <v>X</v>
          </cell>
          <cell r="X372">
            <v>13</v>
          </cell>
        </row>
        <row r="373">
          <cell r="B373" t="str">
            <v>TrÇn Ngäc Oanh</v>
          </cell>
          <cell r="C373" t="str">
            <v>H§L§</v>
          </cell>
          <cell r="D373" t="str">
            <v>H§L§</v>
          </cell>
          <cell r="E373" t="str">
            <v>L¸i xe</v>
          </cell>
          <cell r="F373" t="str">
            <v>2,30</v>
          </cell>
          <cell r="G373" t="str">
            <v>03-00</v>
          </cell>
          <cell r="I373">
            <v>667000</v>
          </cell>
          <cell r="J373">
            <v>0</v>
          </cell>
          <cell r="K373">
            <v>0</v>
          </cell>
          <cell r="L373">
            <v>667000</v>
          </cell>
          <cell r="M373">
            <v>133400</v>
          </cell>
          <cell r="N373">
            <v>33350</v>
          </cell>
          <cell r="O373" t="str">
            <v>X</v>
          </cell>
          <cell r="X373">
            <v>12</v>
          </cell>
        </row>
        <row r="374">
          <cell r="B374" t="str">
            <v xml:space="preserve">§inh V¨n TuÊn </v>
          </cell>
          <cell r="C374" t="str">
            <v>H§L§</v>
          </cell>
          <cell r="D374" t="str">
            <v>H§L§</v>
          </cell>
          <cell r="E374" t="str">
            <v>Thî khoan</v>
          </cell>
          <cell r="F374">
            <v>1.72</v>
          </cell>
          <cell r="G374" t="str">
            <v>01-03</v>
          </cell>
          <cell r="I374">
            <v>498800</v>
          </cell>
          <cell r="J374">
            <v>0</v>
          </cell>
          <cell r="K374">
            <v>0</v>
          </cell>
          <cell r="L374">
            <v>498800</v>
          </cell>
          <cell r="M374">
            <v>99760</v>
          </cell>
          <cell r="N374">
            <v>24940</v>
          </cell>
          <cell r="O374" t="str">
            <v>X</v>
          </cell>
          <cell r="P374" t="str">
            <v>X</v>
          </cell>
          <cell r="X374">
            <v>8</v>
          </cell>
          <cell r="Y374">
            <v>22</v>
          </cell>
        </row>
        <row r="375">
          <cell r="B375" t="str">
            <v>Bïi Cao C­êng</v>
          </cell>
          <cell r="C375" t="str">
            <v>H§L§</v>
          </cell>
          <cell r="D375" t="str">
            <v>H§L§</v>
          </cell>
          <cell r="E375" t="str">
            <v>NV Thèng kª</v>
          </cell>
          <cell r="F375">
            <v>1.46</v>
          </cell>
          <cell r="G375" t="str">
            <v>03-03</v>
          </cell>
          <cell r="I375">
            <v>423400</v>
          </cell>
          <cell r="J375">
            <v>0</v>
          </cell>
          <cell r="K375">
            <v>0</v>
          </cell>
          <cell r="L375">
            <v>423400</v>
          </cell>
          <cell r="M375">
            <v>84680</v>
          </cell>
          <cell r="N375">
            <v>21170</v>
          </cell>
          <cell r="O375" t="str">
            <v>X</v>
          </cell>
          <cell r="P375" t="str">
            <v>X</v>
          </cell>
          <cell r="Y375">
            <v>22</v>
          </cell>
        </row>
        <row r="376">
          <cell r="B376" t="str">
            <v>TrÇn V¨n Thùc</v>
          </cell>
          <cell r="C376" t="str">
            <v>H§L§</v>
          </cell>
          <cell r="D376" t="str">
            <v>H§L§</v>
          </cell>
          <cell r="E376" t="str">
            <v>L¸i lu</v>
          </cell>
          <cell r="F376">
            <v>1.92</v>
          </cell>
          <cell r="G376" t="str">
            <v>11-00</v>
          </cell>
          <cell r="I376">
            <v>556800</v>
          </cell>
          <cell r="J376">
            <v>0</v>
          </cell>
          <cell r="K376">
            <v>0</v>
          </cell>
          <cell r="L376">
            <v>556800</v>
          </cell>
          <cell r="M376">
            <v>111360</v>
          </cell>
          <cell r="N376">
            <v>27840</v>
          </cell>
          <cell r="O376" t="str">
            <v>X</v>
          </cell>
          <cell r="P376" t="str">
            <v>X</v>
          </cell>
          <cell r="Y376">
            <v>14</v>
          </cell>
        </row>
        <row r="377">
          <cell r="B377" t="str">
            <v>Mai Ngäc Du</v>
          </cell>
          <cell r="D377" t="str">
            <v>H§L§</v>
          </cell>
          <cell r="E377" t="str">
            <v>§èc c«ng</v>
          </cell>
          <cell r="F377">
            <v>1.94</v>
          </cell>
          <cell r="G377" t="str">
            <v>04-00</v>
          </cell>
          <cell r="I377">
            <v>562600</v>
          </cell>
          <cell r="J377">
            <v>0</v>
          </cell>
          <cell r="K377">
            <v>0</v>
          </cell>
          <cell r="L377">
            <v>562600</v>
          </cell>
          <cell r="M377">
            <v>112520</v>
          </cell>
          <cell r="N377">
            <v>28130</v>
          </cell>
          <cell r="P377" t="str">
            <v>X</v>
          </cell>
          <cell r="Y377">
            <v>23</v>
          </cell>
        </row>
        <row r="378">
          <cell r="B378" t="str">
            <v>NguyÔn H÷u Oai</v>
          </cell>
          <cell r="C378" t="str">
            <v>H§L§</v>
          </cell>
          <cell r="D378" t="str">
            <v>H§L§</v>
          </cell>
          <cell r="E378" t="str">
            <v>Thî ®iÖn</v>
          </cell>
          <cell r="F378" t="str">
            <v>1,70</v>
          </cell>
          <cell r="G378" t="str">
            <v>07-00</v>
          </cell>
          <cell r="I378">
            <v>493000</v>
          </cell>
          <cell r="J378">
            <v>0</v>
          </cell>
          <cell r="K378">
            <v>0</v>
          </cell>
          <cell r="L378">
            <v>493000</v>
          </cell>
          <cell r="M378">
            <v>98600</v>
          </cell>
          <cell r="N378">
            <v>24650</v>
          </cell>
          <cell r="O378" t="str">
            <v>X</v>
          </cell>
          <cell r="P378" t="str">
            <v>X</v>
          </cell>
          <cell r="Y378">
            <v>19</v>
          </cell>
        </row>
        <row r="379">
          <cell r="B379" t="str">
            <v>Hµ TrÇn Kiªn</v>
          </cell>
          <cell r="C379" t="str">
            <v>H§L§</v>
          </cell>
          <cell r="D379" t="str">
            <v>H§L§</v>
          </cell>
          <cell r="E379" t="str">
            <v>VH M¸y</v>
          </cell>
          <cell r="F379" t="str">
            <v>1,40</v>
          </cell>
          <cell r="G379" t="str">
            <v>01-01</v>
          </cell>
          <cell r="I379">
            <v>406000</v>
          </cell>
          <cell r="J379">
            <v>0</v>
          </cell>
          <cell r="K379">
            <v>0</v>
          </cell>
          <cell r="L379">
            <v>406000</v>
          </cell>
          <cell r="M379">
            <v>81200</v>
          </cell>
          <cell r="N379">
            <v>20300</v>
          </cell>
          <cell r="O379" t="str">
            <v>X</v>
          </cell>
          <cell r="P379" t="str">
            <v>X</v>
          </cell>
          <cell r="Y379">
            <v>11</v>
          </cell>
        </row>
        <row r="380">
          <cell r="B380" t="str">
            <v>TrÇn V¨n L­îng</v>
          </cell>
          <cell r="D380" t="str">
            <v>H§L§</v>
          </cell>
          <cell r="E380" t="str">
            <v>C«ng nh©n</v>
          </cell>
          <cell r="F380">
            <v>1.72</v>
          </cell>
          <cell r="G380" t="str">
            <v>11-04</v>
          </cell>
          <cell r="I380">
            <v>498800</v>
          </cell>
          <cell r="J380">
            <v>0</v>
          </cell>
          <cell r="K380">
            <v>0</v>
          </cell>
          <cell r="L380">
            <v>498800</v>
          </cell>
          <cell r="M380">
            <v>99760</v>
          </cell>
          <cell r="N380">
            <v>24940</v>
          </cell>
          <cell r="P380" t="str">
            <v>X</v>
          </cell>
        </row>
        <row r="381">
          <cell r="B381" t="str">
            <v>TrÇn v¨n Ph­îng</v>
          </cell>
          <cell r="D381" t="str">
            <v>H§L§</v>
          </cell>
          <cell r="E381" t="str">
            <v>§éi tr­ëng</v>
          </cell>
          <cell r="F381">
            <v>1.35</v>
          </cell>
          <cell r="G381" t="str">
            <v>11-04</v>
          </cell>
          <cell r="I381">
            <v>391500</v>
          </cell>
          <cell r="J381">
            <v>0</v>
          </cell>
          <cell r="K381">
            <v>0</v>
          </cell>
          <cell r="L381">
            <v>391500</v>
          </cell>
          <cell r="M381">
            <v>78300</v>
          </cell>
          <cell r="N381">
            <v>19575</v>
          </cell>
          <cell r="P381" t="str">
            <v>X</v>
          </cell>
        </row>
        <row r="382">
          <cell r="B382" t="str">
            <v>Ph¹m §×nh Dòng</v>
          </cell>
          <cell r="D382" t="str">
            <v>H§L§</v>
          </cell>
          <cell r="E382" t="str">
            <v>Thñ kho</v>
          </cell>
          <cell r="F382">
            <v>1.46</v>
          </cell>
          <cell r="G382" t="str">
            <v>11-04</v>
          </cell>
          <cell r="I382">
            <v>423400</v>
          </cell>
          <cell r="J382">
            <v>0</v>
          </cell>
          <cell r="K382">
            <v>0</v>
          </cell>
          <cell r="L382">
            <v>423400</v>
          </cell>
          <cell r="M382">
            <v>84680</v>
          </cell>
          <cell r="N382">
            <v>21170</v>
          </cell>
          <cell r="P382" t="str">
            <v>X</v>
          </cell>
        </row>
        <row r="383">
          <cell r="B383" t="str">
            <v>D­¬ng V¨n Hanh</v>
          </cell>
          <cell r="D383" t="str">
            <v>H§L§</v>
          </cell>
          <cell r="E383" t="str">
            <v>C«ng nh©n</v>
          </cell>
          <cell r="F383">
            <v>1.72</v>
          </cell>
          <cell r="G383" t="str">
            <v>11-04</v>
          </cell>
          <cell r="I383">
            <v>498800</v>
          </cell>
          <cell r="J383">
            <v>0</v>
          </cell>
          <cell r="K383">
            <v>0</v>
          </cell>
          <cell r="L383">
            <v>498800</v>
          </cell>
          <cell r="M383">
            <v>99760</v>
          </cell>
          <cell r="N383">
            <v>24940</v>
          </cell>
          <cell r="P383" t="str">
            <v>X</v>
          </cell>
        </row>
        <row r="384">
          <cell r="B384" t="str">
            <v>TrÞnh v¨n Loan</v>
          </cell>
          <cell r="D384" t="str">
            <v>H§L§</v>
          </cell>
          <cell r="E384" t="str">
            <v>§éi tr­ëng</v>
          </cell>
          <cell r="F384">
            <v>1.35</v>
          </cell>
          <cell r="G384" t="str">
            <v>11-04</v>
          </cell>
          <cell r="I384">
            <v>391500</v>
          </cell>
          <cell r="J384">
            <v>0</v>
          </cell>
          <cell r="K384">
            <v>0</v>
          </cell>
          <cell r="L384">
            <v>391500</v>
          </cell>
          <cell r="M384">
            <v>78300</v>
          </cell>
          <cell r="N384">
            <v>19575</v>
          </cell>
          <cell r="P384" t="str">
            <v>X</v>
          </cell>
        </row>
        <row r="385">
          <cell r="B385" t="str">
            <v>NguyÔn §øc §oµi</v>
          </cell>
          <cell r="D385" t="str">
            <v>H§L§</v>
          </cell>
          <cell r="E385" t="str">
            <v>Thî ®iÖn</v>
          </cell>
          <cell r="F385">
            <v>1.62</v>
          </cell>
          <cell r="G385" t="str">
            <v>11-04</v>
          </cell>
          <cell r="I385">
            <v>469800.00000000006</v>
          </cell>
          <cell r="J385">
            <v>0</v>
          </cell>
          <cell r="K385">
            <v>0</v>
          </cell>
          <cell r="L385">
            <v>469800.00000000006</v>
          </cell>
          <cell r="M385">
            <v>93960.000000000015</v>
          </cell>
          <cell r="N385">
            <v>23490.000000000004</v>
          </cell>
          <cell r="P385" t="str">
            <v>X</v>
          </cell>
        </row>
        <row r="386">
          <cell r="B386" t="str">
            <v>Phan V¨n Th¶o</v>
          </cell>
          <cell r="D386" t="str">
            <v>H§L§</v>
          </cell>
          <cell r="E386" t="str">
            <v>Thî hµn</v>
          </cell>
          <cell r="F386">
            <v>1.62</v>
          </cell>
          <cell r="G386" t="str">
            <v>11-04</v>
          </cell>
          <cell r="I386">
            <v>469800.00000000006</v>
          </cell>
          <cell r="J386">
            <v>0</v>
          </cell>
          <cell r="K386">
            <v>0</v>
          </cell>
          <cell r="L386">
            <v>469800.00000000006</v>
          </cell>
          <cell r="M386">
            <v>93960.000000000015</v>
          </cell>
          <cell r="N386">
            <v>23490.000000000004</v>
          </cell>
          <cell r="P386" t="str">
            <v>X</v>
          </cell>
        </row>
        <row r="387">
          <cell r="B387" t="str">
            <v>L­¬ng V¨n T©m</v>
          </cell>
          <cell r="D387" t="str">
            <v>H§L§</v>
          </cell>
          <cell r="E387" t="str">
            <v>Thî SC</v>
          </cell>
          <cell r="F387">
            <v>1.7</v>
          </cell>
          <cell r="G387" t="str">
            <v>11-04</v>
          </cell>
          <cell r="I387">
            <v>493000</v>
          </cell>
          <cell r="J387">
            <v>0</v>
          </cell>
          <cell r="K387">
            <v>0</v>
          </cell>
          <cell r="L387">
            <v>493000</v>
          </cell>
          <cell r="M387">
            <v>98600</v>
          </cell>
          <cell r="N387">
            <v>24650</v>
          </cell>
          <cell r="P387" t="str">
            <v>X</v>
          </cell>
        </row>
        <row r="388">
          <cell r="B388" t="str">
            <v>Th©n Danh TriÓn</v>
          </cell>
          <cell r="D388" t="str">
            <v>H§L§</v>
          </cell>
          <cell r="E388" t="str">
            <v>L¸i m¸y</v>
          </cell>
          <cell r="F388">
            <v>1.72</v>
          </cell>
          <cell r="G388" t="str">
            <v>11-04</v>
          </cell>
          <cell r="I388">
            <v>498800</v>
          </cell>
          <cell r="J388">
            <v>0</v>
          </cell>
          <cell r="K388">
            <v>0</v>
          </cell>
          <cell r="L388">
            <v>498800</v>
          </cell>
          <cell r="M388">
            <v>99760</v>
          </cell>
          <cell r="N388">
            <v>24940</v>
          </cell>
          <cell r="P388" t="str">
            <v>X</v>
          </cell>
        </row>
        <row r="389">
          <cell r="B389" t="str">
            <v>NguyÔn Quý H¶i</v>
          </cell>
          <cell r="D389" t="str">
            <v>H§L§</v>
          </cell>
          <cell r="E389" t="str">
            <v>Thñ kho VL næ</v>
          </cell>
          <cell r="F389">
            <v>1.46</v>
          </cell>
          <cell r="G389" t="str">
            <v>11-04</v>
          </cell>
          <cell r="I389">
            <v>423400</v>
          </cell>
          <cell r="J389">
            <v>0</v>
          </cell>
          <cell r="K389">
            <v>0</v>
          </cell>
          <cell r="L389">
            <v>423400</v>
          </cell>
          <cell r="M389">
            <v>84680</v>
          </cell>
          <cell r="N389">
            <v>21170</v>
          </cell>
          <cell r="P389" t="str">
            <v>X</v>
          </cell>
        </row>
        <row r="390">
          <cell r="B390" t="str">
            <v>Phan Quang Hoµ</v>
          </cell>
          <cell r="D390" t="str">
            <v>H§L§</v>
          </cell>
          <cell r="E390" t="str">
            <v>NV Kü thuËt</v>
          </cell>
          <cell r="F390">
            <v>1.46</v>
          </cell>
          <cell r="G390" t="str">
            <v>11-04</v>
          </cell>
          <cell r="I390">
            <v>423400</v>
          </cell>
          <cell r="J390">
            <v>0</v>
          </cell>
          <cell r="K390">
            <v>0</v>
          </cell>
          <cell r="L390">
            <v>423400</v>
          </cell>
          <cell r="M390">
            <v>84680</v>
          </cell>
          <cell r="N390">
            <v>21170</v>
          </cell>
          <cell r="P390" t="str">
            <v>X</v>
          </cell>
        </row>
        <row r="391">
          <cell r="B391" t="str">
            <v>Hoµng NghÜa T©n</v>
          </cell>
          <cell r="D391" t="str">
            <v>H§L§</v>
          </cell>
          <cell r="E391" t="str">
            <v>Thñ kho</v>
          </cell>
          <cell r="F391">
            <v>1.57</v>
          </cell>
          <cell r="G391" t="str">
            <v>11-04</v>
          </cell>
          <cell r="I391">
            <v>455300</v>
          </cell>
          <cell r="J391">
            <v>0</v>
          </cell>
          <cell r="K391">
            <v>0</v>
          </cell>
          <cell r="L391">
            <v>455300</v>
          </cell>
          <cell r="M391">
            <v>91060</v>
          </cell>
          <cell r="N391">
            <v>22765</v>
          </cell>
          <cell r="P391" t="str">
            <v>X</v>
          </cell>
        </row>
        <row r="392">
          <cell r="B392" t="str">
            <v>§ç Duy Tuyªn</v>
          </cell>
          <cell r="D392" t="str">
            <v>H§L§</v>
          </cell>
          <cell r="E392" t="str">
            <v>NV L§TL</v>
          </cell>
          <cell r="F392">
            <v>1.78</v>
          </cell>
          <cell r="G392" t="str">
            <v>11-04</v>
          </cell>
          <cell r="I392">
            <v>516200</v>
          </cell>
          <cell r="J392">
            <v>0</v>
          </cell>
          <cell r="K392">
            <v>0</v>
          </cell>
          <cell r="L392">
            <v>516200</v>
          </cell>
          <cell r="M392">
            <v>103240</v>
          </cell>
          <cell r="N392">
            <v>25810</v>
          </cell>
          <cell r="P392" t="str">
            <v>X</v>
          </cell>
        </row>
        <row r="393">
          <cell r="B393" t="str">
            <v xml:space="preserve">Lª §×nh H÷u </v>
          </cell>
          <cell r="D393" t="str">
            <v>H§L§</v>
          </cell>
          <cell r="E393" t="str">
            <v>L¸i m¸y</v>
          </cell>
          <cell r="F393">
            <v>1.83</v>
          </cell>
          <cell r="G393" t="str">
            <v>11-04</v>
          </cell>
          <cell r="I393">
            <v>530700</v>
          </cell>
          <cell r="J393">
            <v>0</v>
          </cell>
          <cell r="K393">
            <v>0</v>
          </cell>
          <cell r="L393">
            <v>530700</v>
          </cell>
          <cell r="M393">
            <v>106140</v>
          </cell>
          <cell r="N393">
            <v>26535</v>
          </cell>
          <cell r="P393" t="str">
            <v>X</v>
          </cell>
        </row>
        <row r="394">
          <cell r="B394" t="str">
            <v>§ç M¹nh Hïng</v>
          </cell>
          <cell r="D394" t="str">
            <v>H§L§</v>
          </cell>
          <cell r="E394" t="str">
            <v>Thî ®iÖn</v>
          </cell>
          <cell r="F394">
            <v>1.62</v>
          </cell>
          <cell r="G394" t="str">
            <v>11-04</v>
          </cell>
          <cell r="I394">
            <v>469800.00000000006</v>
          </cell>
          <cell r="J394">
            <v>0</v>
          </cell>
          <cell r="K394">
            <v>0</v>
          </cell>
          <cell r="L394">
            <v>469800.00000000006</v>
          </cell>
          <cell r="M394">
            <v>93960.000000000015</v>
          </cell>
          <cell r="N394">
            <v>23490.000000000004</v>
          </cell>
          <cell r="P394" t="str">
            <v>X</v>
          </cell>
        </row>
        <row r="395">
          <cell r="B395" t="str">
            <v>PH¹m V¨n §Ó</v>
          </cell>
          <cell r="D395" t="str">
            <v>H§L§</v>
          </cell>
          <cell r="E395" t="str">
            <v>Thî SC</v>
          </cell>
          <cell r="F395">
            <v>1.83</v>
          </cell>
          <cell r="G395" t="str">
            <v>11-04</v>
          </cell>
          <cell r="I395">
            <v>530700</v>
          </cell>
          <cell r="J395">
            <v>0</v>
          </cell>
          <cell r="K395">
            <v>0</v>
          </cell>
          <cell r="L395">
            <v>530700</v>
          </cell>
          <cell r="M395">
            <v>106140</v>
          </cell>
          <cell r="N395">
            <v>26535</v>
          </cell>
          <cell r="P395" t="str">
            <v>X</v>
          </cell>
        </row>
        <row r="396">
          <cell r="B396" t="str">
            <v>NguyÔn Thanh Mai</v>
          </cell>
          <cell r="C396" t="str">
            <v>H§L§</v>
          </cell>
          <cell r="D396" t="str">
            <v>H§L§</v>
          </cell>
          <cell r="E396" t="str">
            <v>Nh©n viªn</v>
          </cell>
          <cell r="F396">
            <v>2.02</v>
          </cell>
          <cell r="G396" t="str">
            <v>01-01</v>
          </cell>
          <cell r="I396">
            <v>1618200</v>
          </cell>
          <cell r="J396">
            <v>0</v>
          </cell>
          <cell r="K396">
            <v>0</v>
          </cell>
          <cell r="L396">
            <v>1618200</v>
          </cell>
          <cell r="M396">
            <v>323640</v>
          </cell>
          <cell r="N396">
            <v>80910</v>
          </cell>
          <cell r="O396" t="str">
            <v>X</v>
          </cell>
        </row>
        <row r="397">
          <cell r="B397" t="str">
            <v>NguyÔn Thanh Mai</v>
          </cell>
          <cell r="C397" t="str">
            <v>H§L§</v>
          </cell>
          <cell r="D397" t="str">
            <v>H§L§</v>
          </cell>
          <cell r="E397" t="str">
            <v>Nh©n viªn</v>
          </cell>
          <cell r="F397">
            <v>2.02</v>
          </cell>
          <cell r="G397" t="str">
            <v>01-01</v>
          </cell>
          <cell r="I397">
            <v>585800</v>
          </cell>
          <cell r="J397">
            <v>0</v>
          </cell>
          <cell r="K397">
            <v>0</v>
          </cell>
          <cell r="L397">
            <v>585800</v>
          </cell>
          <cell r="M397">
            <v>117160</v>
          </cell>
          <cell r="N397">
            <v>29290</v>
          </cell>
          <cell r="O397" t="str">
            <v>X</v>
          </cell>
          <cell r="P397" t="str">
            <v>X</v>
          </cell>
        </row>
        <row r="398">
          <cell r="B398" t="str">
            <v>TrÇn ThiÞ Quúnh Vi</v>
          </cell>
          <cell r="D398" t="str">
            <v>H§L§</v>
          </cell>
          <cell r="E398" t="str">
            <v>Nh©n viªn</v>
          </cell>
          <cell r="F398">
            <v>1.78</v>
          </cell>
          <cell r="G398" t="str">
            <v>05-04</v>
          </cell>
          <cell r="I398">
            <v>516200</v>
          </cell>
          <cell r="J398">
            <v>0</v>
          </cell>
          <cell r="K398">
            <v>0</v>
          </cell>
          <cell r="L398">
            <v>516200</v>
          </cell>
          <cell r="M398">
            <v>103240</v>
          </cell>
          <cell r="N398">
            <v>25810</v>
          </cell>
          <cell r="P398" t="str">
            <v>X</v>
          </cell>
        </row>
        <row r="399">
          <cell r="B399" t="str">
            <v>NguyÔn §øc NhuËn</v>
          </cell>
          <cell r="D399" t="str">
            <v>H§L§</v>
          </cell>
          <cell r="E399" t="str">
            <v>Nh©n viªn</v>
          </cell>
          <cell r="F399">
            <v>1.78</v>
          </cell>
          <cell r="G399" t="str">
            <v>10-04</v>
          </cell>
          <cell r="I399">
            <v>516200</v>
          </cell>
          <cell r="J399">
            <v>0</v>
          </cell>
          <cell r="K399">
            <v>0</v>
          </cell>
          <cell r="L399">
            <v>516200</v>
          </cell>
          <cell r="M399">
            <v>103240</v>
          </cell>
          <cell r="N399">
            <v>25810</v>
          </cell>
          <cell r="O399" t="str">
            <v>X</v>
          </cell>
          <cell r="P399" t="str">
            <v>X</v>
          </cell>
        </row>
        <row r="400">
          <cell r="B400" t="str">
            <v>Phan ThÞ Oanh</v>
          </cell>
          <cell r="D400" t="str">
            <v>H§L§</v>
          </cell>
          <cell r="E400" t="str">
            <v>Nh©n viªn</v>
          </cell>
          <cell r="F400">
            <v>1.78</v>
          </cell>
          <cell r="G400" t="str">
            <v>11-84</v>
          </cell>
          <cell r="I400">
            <v>516200</v>
          </cell>
          <cell r="J400">
            <v>0</v>
          </cell>
          <cell r="K400">
            <v>0</v>
          </cell>
          <cell r="L400">
            <v>516200</v>
          </cell>
          <cell r="M400">
            <v>103240</v>
          </cell>
          <cell r="N400">
            <v>25810</v>
          </cell>
          <cell r="O400" t="str">
            <v>X</v>
          </cell>
        </row>
        <row r="401">
          <cell r="B401" t="str">
            <v>TrÇn ThiÖn Lîi</v>
          </cell>
          <cell r="C401" t="str">
            <v>H§L§</v>
          </cell>
          <cell r="D401" t="str">
            <v>H§L§</v>
          </cell>
          <cell r="E401" t="str">
            <v>L¸i m¸y</v>
          </cell>
          <cell r="F401">
            <v>2.84</v>
          </cell>
          <cell r="G401" t="str">
            <v>07-95</v>
          </cell>
          <cell r="I401">
            <v>11797200</v>
          </cell>
          <cell r="J401">
            <v>0</v>
          </cell>
          <cell r="K401">
            <v>0</v>
          </cell>
          <cell r="L401">
            <v>11797200</v>
          </cell>
          <cell r="M401">
            <v>2359440</v>
          </cell>
          <cell r="N401">
            <v>589860</v>
          </cell>
          <cell r="O401" t="str">
            <v>X</v>
          </cell>
          <cell r="Y401">
            <v>1</v>
          </cell>
        </row>
        <row r="402">
          <cell r="B402" t="str">
            <v>TrÇn ThiÖn Lîi</v>
          </cell>
          <cell r="C402" t="str">
            <v>H§L§</v>
          </cell>
          <cell r="D402" t="str">
            <v>H§L§</v>
          </cell>
          <cell r="E402" t="str">
            <v>L¸i m¸y</v>
          </cell>
          <cell r="F402">
            <v>2.84</v>
          </cell>
          <cell r="G402" t="str">
            <v>07-95</v>
          </cell>
          <cell r="I402">
            <v>823600</v>
          </cell>
          <cell r="J402">
            <v>0</v>
          </cell>
          <cell r="K402">
            <v>0</v>
          </cell>
          <cell r="L402">
            <v>823600</v>
          </cell>
          <cell r="M402">
            <v>164720</v>
          </cell>
          <cell r="N402">
            <v>41180</v>
          </cell>
          <cell r="O402" t="str">
            <v>X</v>
          </cell>
          <cell r="Y402">
            <v>1</v>
          </cell>
        </row>
        <row r="403">
          <cell r="B403" t="str">
            <v>Vò Xu©n H©n</v>
          </cell>
          <cell r="C403" t="str">
            <v>H§L§</v>
          </cell>
          <cell r="D403" t="str">
            <v>H§L§</v>
          </cell>
          <cell r="E403" t="str">
            <v>TL Kü thuËt</v>
          </cell>
          <cell r="F403">
            <v>2.02</v>
          </cell>
          <cell r="G403" t="str">
            <v>08-00</v>
          </cell>
          <cell r="I403">
            <v>585800</v>
          </cell>
          <cell r="J403">
            <v>0</v>
          </cell>
          <cell r="K403">
            <v>0</v>
          </cell>
          <cell r="L403">
            <v>585800</v>
          </cell>
          <cell r="M403">
            <v>117160</v>
          </cell>
          <cell r="N403">
            <v>29290</v>
          </cell>
          <cell r="O403" t="str">
            <v>X</v>
          </cell>
          <cell r="P403" t="str">
            <v>X</v>
          </cell>
          <cell r="Y403">
            <v>2</v>
          </cell>
        </row>
        <row r="404">
          <cell r="B404" t="str">
            <v>Ng« V¨n Bé</v>
          </cell>
          <cell r="C404" t="str">
            <v>H§L§</v>
          </cell>
          <cell r="D404" t="str">
            <v>H§L§</v>
          </cell>
          <cell r="E404" t="str">
            <v>Y sÜ</v>
          </cell>
          <cell r="F404">
            <v>1.69</v>
          </cell>
          <cell r="G404" t="str">
            <v>11-01</v>
          </cell>
          <cell r="I404">
            <v>490100</v>
          </cell>
          <cell r="J404">
            <v>0</v>
          </cell>
          <cell r="K404">
            <v>0</v>
          </cell>
          <cell r="L404">
            <v>490100</v>
          </cell>
          <cell r="M404">
            <v>98020</v>
          </cell>
          <cell r="N404">
            <v>24505</v>
          </cell>
          <cell r="O404" t="str">
            <v>X</v>
          </cell>
          <cell r="P404" t="str">
            <v>X</v>
          </cell>
          <cell r="Y404">
            <v>3</v>
          </cell>
        </row>
        <row r="405">
          <cell r="B405" t="str">
            <v>L÷ V¨n Mîi</v>
          </cell>
          <cell r="C405" t="str">
            <v>H§L§</v>
          </cell>
          <cell r="D405" t="str">
            <v>H§L§</v>
          </cell>
          <cell r="E405" t="str">
            <v>Thñ quü</v>
          </cell>
          <cell r="F405">
            <v>1.82</v>
          </cell>
          <cell r="G405" t="str">
            <v>11-96</v>
          </cell>
          <cell r="I405">
            <v>527800</v>
          </cell>
          <cell r="J405">
            <v>0</v>
          </cell>
          <cell r="K405">
            <v>0</v>
          </cell>
          <cell r="L405">
            <v>527800</v>
          </cell>
          <cell r="M405">
            <v>105560</v>
          </cell>
          <cell r="N405">
            <v>26390</v>
          </cell>
          <cell r="O405" t="str">
            <v>X</v>
          </cell>
          <cell r="P405" t="str">
            <v>X</v>
          </cell>
          <cell r="Y405">
            <v>4</v>
          </cell>
        </row>
        <row r="406">
          <cell r="B406" t="str">
            <v>TrÇn §øc TiÕn</v>
          </cell>
          <cell r="C406" t="str">
            <v>H§L§</v>
          </cell>
          <cell r="D406" t="str">
            <v>H§L§</v>
          </cell>
          <cell r="E406" t="str">
            <v>Thñ quü</v>
          </cell>
          <cell r="F406">
            <v>1.78</v>
          </cell>
          <cell r="G406" t="str">
            <v>09-04</v>
          </cell>
          <cell r="I406">
            <v>516200</v>
          </cell>
          <cell r="J406">
            <v>0</v>
          </cell>
          <cell r="K406">
            <v>0</v>
          </cell>
          <cell r="L406">
            <v>516200</v>
          </cell>
          <cell r="M406">
            <v>103240</v>
          </cell>
          <cell r="N406">
            <v>25810</v>
          </cell>
          <cell r="O406" t="str">
            <v>X</v>
          </cell>
          <cell r="P406" t="str">
            <v>X</v>
          </cell>
          <cell r="Y406">
            <v>5</v>
          </cell>
        </row>
        <row r="407">
          <cell r="B407" t="str">
            <v>Vò §øc H­ng</v>
          </cell>
          <cell r="C407" t="str">
            <v>H§L§</v>
          </cell>
          <cell r="D407" t="str">
            <v>H§L§</v>
          </cell>
          <cell r="E407" t="str">
            <v>NV KÕ to¸n</v>
          </cell>
          <cell r="F407">
            <v>1.94</v>
          </cell>
          <cell r="G407" t="str">
            <v>11-95</v>
          </cell>
          <cell r="I407">
            <v>562600</v>
          </cell>
          <cell r="J407">
            <v>0</v>
          </cell>
          <cell r="K407">
            <v>0</v>
          </cell>
          <cell r="L407">
            <v>562600</v>
          </cell>
          <cell r="M407">
            <v>112520</v>
          </cell>
          <cell r="N407">
            <v>28130</v>
          </cell>
          <cell r="O407" t="str">
            <v>X</v>
          </cell>
          <cell r="Y407">
            <v>6</v>
          </cell>
        </row>
        <row r="408">
          <cell r="B408" t="str">
            <v>TrÇn Quèc TuÊn</v>
          </cell>
          <cell r="C408" t="str">
            <v>H§L§</v>
          </cell>
          <cell r="D408" t="str">
            <v>H§L§</v>
          </cell>
          <cell r="E408" t="str">
            <v>NV KÕ ho¹ch</v>
          </cell>
          <cell r="F408">
            <v>2.02</v>
          </cell>
          <cell r="G408" t="str">
            <v>08-99</v>
          </cell>
          <cell r="I408">
            <v>585800</v>
          </cell>
          <cell r="J408">
            <v>0</v>
          </cell>
          <cell r="K408">
            <v>0</v>
          </cell>
          <cell r="L408">
            <v>585800</v>
          </cell>
          <cell r="M408">
            <v>117160</v>
          </cell>
          <cell r="N408">
            <v>29290</v>
          </cell>
          <cell r="O408" t="str">
            <v>X</v>
          </cell>
          <cell r="Y408">
            <v>7</v>
          </cell>
        </row>
        <row r="409">
          <cell r="B409" t="str">
            <v>NguyÔn V¨n Chung</v>
          </cell>
          <cell r="C409" t="str">
            <v>H§L§</v>
          </cell>
          <cell r="D409" t="str">
            <v>H§L§</v>
          </cell>
          <cell r="E409" t="str">
            <v>L¸i m¸y</v>
          </cell>
          <cell r="F409">
            <v>2.84</v>
          </cell>
          <cell r="G409" t="str">
            <v>11-97</v>
          </cell>
          <cell r="I409">
            <v>823600</v>
          </cell>
          <cell r="J409">
            <v>0</v>
          </cell>
          <cell r="K409">
            <v>0</v>
          </cell>
          <cell r="L409">
            <v>823600</v>
          </cell>
          <cell r="M409">
            <v>164720</v>
          </cell>
          <cell r="N409">
            <v>41180</v>
          </cell>
          <cell r="O409" t="str">
            <v>X</v>
          </cell>
          <cell r="Y409">
            <v>8</v>
          </cell>
        </row>
        <row r="410">
          <cell r="B410" t="str">
            <v>Lª V¨n Th¾ng</v>
          </cell>
          <cell r="C410" t="str">
            <v>H§L§</v>
          </cell>
          <cell r="D410" t="str">
            <v>H§L§</v>
          </cell>
          <cell r="E410" t="str">
            <v>L¸i m¸y</v>
          </cell>
          <cell r="F410">
            <v>2.33</v>
          </cell>
          <cell r="G410" t="str">
            <v>04-97</v>
          </cell>
          <cell r="I410">
            <v>675700</v>
          </cell>
          <cell r="J410">
            <v>0</v>
          </cell>
          <cell r="K410">
            <v>0</v>
          </cell>
          <cell r="L410">
            <v>675700</v>
          </cell>
          <cell r="M410">
            <v>135140</v>
          </cell>
          <cell r="N410">
            <v>33785</v>
          </cell>
          <cell r="O410" t="str">
            <v>X</v>
          </cell>
          <cell r="Y410">
            <v>9</v>
          </cell>
        </row>
        <row r="411">
          <cell r="B411" t="str">
            <v xml:space="preserve">NguyÔn Gia ChÝ </v>
          </cell>
          <cell r="C411" t="str">
            <v>H§L§</v>
          </cell>
          <cell r="D411" t="str">
            <v>H§L§</v>
          </cell>
          <cell r="E411" t="str">
            <v>NV Kü thuËt</v>
          </cell>
          <cell r="F411">
            <v>2.02</v>
          </cell>
          <cell r="G411" t="str">
            <v>10-01</v>
          </cell>
          <cell r="I411">
            <v>585800</v>
          </cell>
          <cell r="J411">
            <v>0</v>
          </cell>
          <cell r="K411">
            <v>0</v>
          </cell>
          <cell r="L411">
            <v>585800</v>
          </cell>
          <cell r="M411">
            <v>117160</v>
          </cell>
          <cell r="N411">
            <v>29290</v>
          </cell>
          <cell r="O411" t="str">
            <v>X</v>
          </cell>
          <cell r="U411" t="str">
            <v>CT N1</v>
          </cell>
          <cell r="V411" t="str">
            <v>CT DQ</v>
          </cell>
          <cell r="Y411">
            <v>10</v>
          </cell>
        </row>
        <row r="412">
          <cell r="B412" t="str">
            <v>Bïi Lª Kh­¬ng</v>
          </cell>
          <cell r="C412" t="str">
            <v>H§L§</v>
          </cell>
          <cell r="D412" t="str">
            <v>H§L§</v>
          </cell>
          <cell r="E412" t="str">
            <v>Thî hµn</v>
          </cell>
          <cell r="F412">
            <v>1.92</v>
          </cell>
          <cell r="G412" t="str">
            <v>03-01</v>
          </cell>
          <cell r="I412">
            <v>556800</v>
          </cell>
          <cell r="J412">
            <v>0</v>
          </cell>
          <cell r="K412">
            <v>0</v>
          </cell>
          <cell r="L412">
            <v>556800</v>
          </cell>
          <cell r="M412">
            <v>111360</v>
          </cell>
          <cell r="N412">
            <v>27840</v>
          </cell>
          <cell r="O412" t="str">
            <v>X</v>
          </cell>
          <cell r="U412" t="str">
            <v>CT N1</v>
          </cell>
          <cell r="V412" t="str">
            <v>CT DQ</v>
          </cell>
          <cell r="Y412">
            <v>11</v>
          </cell>
        </row>
        <row r="413">
          <cell r="B413" t="str">
            <v>Bïi Xu©n Tr­êng</v>
          </cell>
          <cell r="C413" t="str">
            <v>H§L§</v>
          </cell>
          <cell r="D413" t="str">
            <v>H§L§</v>
          </cell>
          <cell r="E413" t="str">
            <v>L¸i m¸y</v>
          </cell>
          <cell r="F413">
            <v>1.95</v>
          </cell>
          <cell r="G413" t="str">
            <v>12-00</v>
          </cell>
          <cell r="I413">
            <v>565500</v>
          </cell>
          <cell r="J413">
            <v>0</v>
          </cell>
          <cell r="K413">
            <v>0</v>
          </cell>
          <cell r="L413">
            <v>565500</v>
          </cell>
          <cell r="M413">
            <v>113100</v>
          </cell>
          <cell r="N413">
            <v>28275</v>
          </cell>
          <cell r="O413" t="str">
            <v>X</v>
          </cell>
          <cell r="Y413">
            <v>12</v>
          </cell>
        </row>
        <row r="414">
          <cell r="B414" t="str">
            <v>Phan Xu©n HiÕn</v>
          </cell>
          <cell r="C414" t="str">
            <v>H§L§</v>
          </cell>
          <cell r="D414" t="str">
            <v>H§L§</v>
          </cell>
          <cell r="E414" t="str">
            <v>L¸i m¸y</v>
          </cell>
          <cell r="F414">
            <v>2.33</v>
          </cell>
          <cell r="G414" t="str">
            <v>02-98</v>
          </cell>
          <cell r="I414">
            <v>675700</v>
          </cell>
          <cell r="J414">
            <v>0</v>
          </cell>
          <cell r="K414">
            <v>0</v>
          </cell>
          <cell r="L414">
            <v>675700</v>
          </cell>
          <cell r="M414">
            <v>135140</v>
          </cell>
          <cell r="N414">
            <v>33785</v>
          </cell>
          <cell r="O414" t="str">
            <v>X</v>
          </cell>
          <cell r="Y414">
            <v>13</v>
          </cell>
        </row>
        <row r="415">
          <cell r="B415" t="str">
            <v>Lª Thanh H¶i</v>
          </cell>
          <cell r="C415" t="str">
            <v>H§L§</v>
          </cell>
          <cell r="D415" t="str">
            <v>H§L§</v>
          </cell>
          <cell r="E415" t="str">
            <v>L¸i m¸y</v>
          </cell>
          <cell r="F415">
            <v>2.48</v>
          </cell>
          <cell r="G415" t="str">
            <v>11-95</v>
          </cell>
          <cell r="I415">
            <v>719200</v>
          </cell>
          <cell r="J415">
            <v>0</v>
          </cell>
          <cell r="K415">
            <v>0</v>
          </cell>
          <cell r="L415">
            <v>719200</v>
          </cell>
          <cell r="M415">
            <v>143840</v>
          </cell>
          <cell r="N415">
            <v>35960</v>
          </cell>
          <cell r="O415" t="str">
            <v>X</v>
          </cell>
          <cell r="Y415">
            <v>14</v>
          </cell>
        </row>
        <row r="416">
          <cell r="B416" t="str">
            <v>Hoµng ThÞ ThÞnh</v>
          </cell>
          <cell r="C416" t="str">
            <v>H§L§</v>
          </cell>
          <cell r="D416" t="str">
            <v>H§L§</v>
          </cell>
          <cell r="E416" t="str">
            <v>NV Phôc vô</v>
          </cell>
          <cell r="F416">
            <v>2.2599999999999998</v>
          </cell>
          <cell r="G416" t="str">
            <v>11-00</v>
          </cell>
          <cell r="I416">
            <v>655399.99999999988</v>
          </cell>
          <cell r="J416">
            <v>0</v>
          </cell>
          <cell r="K416">
            <v>0</v>
          </cell>
          <cell r="L416">
            <v>655399.99999999988</v>
          </cell>
          <cell r="M416">
            <v>131079.99999999997</v>
          </cell>
          <cell r="N416">
            <v>32769.999999999993</v>
          </cell>
          <cell r="O416" t="str">
            <v>X</v>
          </cell>
          <cell r="Y416">
            <v>15</v>
          </cell>
        </row>
        <row r="417">
          <cell r="B417" t="str">
            <v>NguyÔn TiÕn H­ng</v>
          </cell>
          <cell r="C417" t="str">
            <v>H§L§</v>
          </cell>
          <cell r="D417" t="str">
            <v>H§L§</v>
          </cell>
          <cell r="E417" t="str">
            <v>L¸i m¸y</v>
          </cell>
          <cell r="F417">
            <v>2.04</v>
          </cell>
          <cell r="G417" t="str">
            <v>05-01</v>
          </cell>
          <cell r="I417">
            <v>591600</v>
          </cell>
          <cell r="J417">
            <v>0</v>
          </cell>
          <cell r="K417">
            <v>0</v>
          </cell>
          <cell r="L417">
            <v>591600</v>
          </cell>
          <cell r="M417">
            <v>118320</v>
          </cell>
          <cell r="N417">
            <v>29580</v>
          </cell>
          <cell r="O417" t="str">
            <v>X</v>
          </cell>
          <cell r="P417" t="str">
            <v>X</v>
          </cell>
          <cell r="U417" t="str">
            <v>CT AV</v>
          </cell>
          <cell r="V417" t="str">
            <v>CT DQ</v>
          </cell>
          <cell r="Y417">
            <v>16</v>
          </cell>
        </row>
        <row r="418">
          <cell r="B418" t="str">
            <v>Phan §øc ViÖt</v>
          </cell>
          <cell r="C418" t="str">
            <v>H§L§</v>
          </cell>
          <cell r="D418" t="str">
            <v>H§L§</v>
          </cell>
          <cell r="E418" t="str">
            <v>L¸i m¸y</v>
          </cell>
          <cell r="F418">
            <v>2.17</v>
          </cell>
          <cell r="G418" t="str">
            <v>03-01</v>
          </cell>
          <cell r="I418">
            <v>629300</v>
          </cell>
          <cell r="J418">
            <v>0</v>
          </cell>
          <cell r="K418">
            <v>0</v>
          </cell>
          <cell r="L418">
            <v>629300</v>
          </cell>
          <cell r="M418">
            <v>125860</v>
          </cell>
          <cell r="N418">
            <v>31465</v>
          </cell>
          <cell r="O418" t="str">
            <v>X</v>
          </cell>
          <cell r="P418" t="str">
            <v>X</v>
          </cell>
          <cell r="U418" t="str">
            <v>CT AV</v>
          </cell>
          <cell r="V418" t="str">
            <v>CT DQ</v>
          </cell>
          <cell r="Y418">
            <v>17</v>
          </cell>
        </row>
        <row r="419">
          <cell r="B419" t="str">
            <v>NguyÔn V¨n C«ng</v>
          </cell>
          <cell r="C419" t="str">
            <v>H§L§</v>
          </cell>
          <cell r="D419" t="str">
            <v>H§L§</v>
          </cell>
          <cell r="E419" t="str">
            <v>L¸i m¸y</v>
          </cell>
          <cell r="F419">
            <v>2.65</v>
          </cell>
          <cell r="G419" t="str">
            <v>05-98</v>
          </cell>
          <cell r="I419">
            <v>768500</v>
          </cell>
          <cell r="J419">
            <v>0</v>
          </cell>
          <cell r="K419">
            <v>0</v>
          </cell>
          <cell r="L419">
            <v>768500</v>
          </cell>
          <cell r="M419">
            <v>153700</v>
          </cell>
          <cell r="N419">
            <v>38425</v>
          </cell>
          <cell r="O419" t="str">
            <v>X</v>
          </cell>
          <cell r="P419" t="str">
            <v>X</v>
          </cell>
          <cell r="U419" t="str">
            <v>CT AV</v>
          </cell>
          <cell r="V419" t="str">
            <v>CT DQ</v>
          </cell>
          <cell r="Y419">
            <v>18</v>
          </cell>
        </row>
        <row r="420">
          <cell r="B420" t="str">
            <v>Ph¹m V¨n Hµo</v>
          </cell>
          <cell r="D420" t="str">
            <v>H§L§</v>
          </cell>
          <cell r="E420" t="str">
            <v>NV Hµnh chÝnh</v>
          </cell>
          <cell r="F420">
            <v>1.58</v>
          </cell>
          <cell r="G420" t="str">
            <v>04-00</v>
          </cell>
          <cell r="I420">
            <v>458200</v>
          </cell>
          <cell r="J420">
            <v>0</v>
          </cell>
          <cell r="K420">
            <v>0</v>
          </cell>
          <cell r="L420">
            <v>458200</v>
          </cell>
          <cell r="M420">
            <v>91640</v>
          </cell>
          <cell r="N420">
            <v>22910</v>
          </cell>
          <cell r="P420" t="str">
            <v>X</v>
          </cell>
          <cell r="Y420">
            <v>19</v>
          </cell>
        </row>
        <row r="421">
          <cell r="B421" t="str">
            <v>NguyÔn B¶o H­ng</v>
          </cell>
          <cell r="C421" t="str">
            <v>H§L§</v>
          </cell>
          <cell r="D421" t="str">
            <v>H§L§</v>
          </cell>
          <cell r="E421" t="str">
            <v>NV KÕ ho¹ch</v>
          </cell>
          <cell r="F421">
            <v>2.5</v>
          </cell>
          <cell r="G421" t="str">
            <v>03-99</v>
          </cell>
          <cell r="I421">
            <v>10094900</v>
          </cell>
          <cell r="J421">
            <v>0</v>
          </cell>
          <cell r="K421">
            <v>0</v>
          </cell>
          <cell r="L421">
            <v>10094900</v>
          </cell>
          <cell r="M421">
            <v>2018980</v>
          </cell>
          <cell r="N421">
            <v>504745</v>
          </cell>
          <cell r="O421" t="str">
            <v>X</v>
          </cell>
          <cell r="Y421">
            <v>1</v>
          </cell>
        </row>
        <row r="422">
          <cell r="B422" t="str">
            <v>NguyÔn B¶o H­ng</v>
          </cell>
          <cell r="C422" t="str">
            <v>H§L§</v>
          </cell>
          <cell r="D422" t="str">
            <v>H§L§</v>
          </cell>
          <cell r="E422" t="str">
            <v>NV KÕ ho¹ch</v>
          </cell>
          <cell r="F422">
            <v>2.5</v>
          </cell>
          <cell r="G422" t="str">
            <v>03-99</v>
          </cell>
          <cell r="I422">
            <v>725000</v>
          </cell>
          <cell r="J422">
            <v>0</v>
          </cell>
          <cell r="K422">
            <v>0</v>
          </cell>
          <cell r="L422">
            <v>725000</v>
          </cell>
          <cell r="M422">
            <v>145000</v>
          </cell>
          <cell r="N422">
            <v>36250</v>
          </cell>
          <cell r="O422" t="str">
            <v>X</v>
          </cell>
          <cell r="Y422">
            <v>1</v>
          </cell>
        </row>
        <row r="423">
          <cell r="B423" t="str">
            <v>M· Duy Long</v>
          </cell>
          <cell r="C423" t="str">
            <v>H§L§</v>
          </cell>
          <cell r="D423" t="str">
            <v>H§L§</v>
          </cell>
          <cell r="E423" t="str">
            <v>NV KÕ ho¹ch</v>
          </cell>
          <cell r="F423">
            <v>2.02</v>
          </cell>
          <cell r="G423" t="str">
            <v>06-00</v>
          </cell>
          <cell r="I423">
            <v>585800</v>
          </cell>
          <cell r="J423">
            <v>0</v>
          </cell>
          <cell r="K423">
            <v>0</v>
          </cell>
          <cell r="L423">
            <v>585800</v>
          </cell>
          <cell r="M423">
            <v>117160</v>
          </cell>
          <cell r="N423">
            <v>29290</v>
          </cell>
          <cell r="O423" t="str">
            <v>X</v>
          </cell>
          <cell r="Y423">
            <v>2</v>
          </cell>
        </row>
        <row r="424">
          <cell r="B424" t="str">
            <v>§ç Th¸i B×nh</v>
          </cell>
          <cell r="C424" t="str">
            <v>H§L§</v>
          </cell>
          <cell r="D424" t="str">
            <v>H§L§</v>
          </cell>
          <cell r="E424" t="str">
            <v>Nv TrÊc ®Þa</v>
          </cell>
          <cell r="F424">
            <v>1.58</v>
          </cell>
          <cell r="G424" t="str">
            <v>04-01</v>
          </cell>
          <cell r="I424">
            <v>458200</v>
          </cell>
          <cell r="J424">
            <v>0</v>
          </cell>
          <cell r="K424">
            <v>0</v>
          </cell>
          <cell r="L424">
            <v>458200</v>
          </cell>
          <cell r="M424">
            <v>91640</v>
          </cell>
          <cell r="N424">
            <v>22910</v>
          </cell>
          <cell r="O424" t="str">
            <v>X</v>
          </cell>
          <cell r="Y424">
            <v>3</v>
          </cell>
        </row>
        <row r="425">
          <cell r="B425" t="str">
            <v>§ç ThÞ T©m</v>
          </cell>
          <cell r="C425" t="str">
            <v>H§L§</v>
          </cell>
          <cell r="D425" t="str">
            <v>H§L§</v>
          </cell>
          <cell r="E425" t="str">
            <v>Nh©n viªn</v>
          </cell>
          <cell r="F425">
            <v>1.78</v>
          </cell>
          <cell r="G425" t="str">
            <v>04-97</v>
          </cell>
          <cell r="I425">
            <v>516200</v>
          </cell>
          <cell r="J425">
            <v>0</v>
          </cell>
          <cell r="K425">
            <v>0</v>
          </cell>
          <cell r="L425">
            <v>516200</v>
          </cell>
          <cell r="M425">
            <v>103240</v>
          </cell>
          <cell r="N425">
            <v>25810</v>
          </cell>
          <cell r="O425" t="str">
            <v>X</v>
          </cell>
          <cell r="P425" t="str">
            <v>X</v>
          </cell>
          <cell r="Y425">
            <v>4</v>
          </cell>
        </row>
        <row r="426">
          <cell r="B426" t="str">
            <v>Ph¹m ThÞ Hoa Mai</v>
          </cell>
          <cell r="C426" t="str">
            <v>H§L§</v>
          </cell>
          <cell r="D426" t="str">
            <v>H§L§</v>
          </cell>
          <cell r="E426" t="str">
            <v>NV Kü thuËt</v>
          </cell>
          <cell r="F426">
            <v>1.78</v>
          </cell>
          <cell r="G426" t="str">
            <v>05-04</v>
          </cell>
          <cell r="I426">
            <v>516200</v>
          </cell>
          <cell r="J426">
            <v>0</v>
          </cell>
          <cell r="K426">
            <v>0</v>
          </cell>
          <cell r="L426">
            <v>516200</v>
          </cell>
          <cell r="M426">
            <v>103240</v>
          </cell>
          <cell r="N426">
            <v>25810</v>
          </cell>
          <cell r="O426" t="str">
            <v>X</v>
          </cell>
          <cell r="P426" t="str">
            <v>X</v>
          </cell>
          <cell r="Y426">
            <v>5</v>
          </cell>
        </row>
        <row r="427">
          <cell r="B427" t="str">
            <v>Lª V¨n Ng«n</v>
          </cell>
          <cell r="C427" t="str">
            <v>H§L§</v>
          </cell>
          <cell r="D427" t="str">
            <v>H§L§</v>
          </cell>
          <cell r="E427" t="str">
            <v>PT KÕ ho¹ch</v>
          </cell>
          <cell r="F427">
            <v>2.5</v>
          </cell>
          <cell r="G427" t="str">
            <v>01-95</v>
          </cell>
          <cell r="I427">
            <v>725000</v>
          </cell>
          <cell r="J427">
            <v>0</v>
          </cell>
          <cell r="K427">
            <v>0</v>
          </cell>
          <cell r="L427">
            <v>725000</v>
          </cell>
          <cell r="M427">
            <v>145000</v>
          </cell>
          <cell r="N427">
            <v>36250</v>
          </cell>
          <cell r="O427" t="str">
            <v>X</v>
          </cell>
          <cell r="Y427">
            <v>6</v>
          </cell>
        </row>
        <row r="428">
          <cell r="B428" t="str">
            <v>Vâ §×nh Toµn</v>
          </cell>
          <cell r="C428" t="str">
            <v>H§L§</v>
          </cell>
          <cell r="D428" t="str">
            <v>H§L§</v>
          </cell>
          <cell r="E428" t="str">
            <v>NV KÕ to¸n</v>
          </cell>
          <cell r="F428">
            <v>2.02</v>
          </cell>
          <cell r="G428" t="str">
            <v>08-00</v>
          </cell>
          <cell r="I428">
            <v>585800</v>
          </cell>
          <cell r="J428">
            <v>0</v>
          </cell>
          <cell r="K428">
            <v>0</v>
          </cell>
          <cell r="L428">
            <v>585800</v>
          </cell>
          <cell r="M428">
            <v>117160</v>
          </cell>
          <cell r="N428">
            <v>29290</v>
          </cell>
          <cell r="O428" t="str">
            <v>X</v>
          </cell>
          <cell r="Y428">
            <v>7</v>
          </cell>
        </row>
        <row r="429">
          <cell r="B429" t="str">
            <v>Ph¹m V¨n Nguyªn</v>
          </cell>
          <cell r="C429" t="str">
            <v>H§L§</v>
          </cell>
          <cell r="D429" t="str">
            <v>H§L§</v>
          </cell>
          <cell r="E429" t="str">
            <v>C«ng vô</v>
          </cell>
          <cell r="F429">
            <v>1.63</v>
          </cell>
          <cell r="G429" t="str">
            <v>01-00</v>
          </cell>
          <cell r="I429">
            <v>472699.99999999994</v>
          </cell>
          <cell r="J429">
            <v>0</v>
          </cell>
          <cell r="K429">
            <v>0</v>
          </cell>
          <cell r="L429">
            <v>472699.99999999994</v>
          </cell>
          <cell r="M429">
            <v>94540</v>
          </cell>
          <cell r="N429">
            <v>23635</v>
          </cell>
          <cell r="O429" t="str">
            <v>X</v>
          </cell>
          <cell r="Y429">
            <v>8</v>
          </cell>
        </row>
        <row r="430">
          <cell r="B430" t="str">
            <v>§Ëu V¨n Hïng</v>
          </cell>
          <cell r="C430" t="str">
            <v>H§L§</v>
          </cell>
          <cell r="D430" t="str">
            <v>H§L§</v>
          </cell>
          <cell r="E430" t="str">
            <v>L¸i xe</v>
          </cell>
          <cell r="F430">
            <v>2.44</v>
          </cell>
          <cell r="G430" t="str">
            <v>05-94</v>
          </cell>
          <cell r="I430">
            <v>707600</v>
          </cell>
          <cell r="J430">
            <v>0</v>
          </cell>
          <cell r="K430">
            <v>0</v>
          </cell>
          <cell r="L430">
            <v>707600</v>
          </cell>
          <cell r="M430">
            <v>141520</v>
          </cell>
          <cell r="N430">
            <v>35380</v>
          </cell>
          <cell r="O430" t="str">
            <v>X</v>
          </cell>
          <cell r="Y430">
            <v>9</v>
          </cell>
        </row>
        <row r="431">
          <cell r="B431" t="str">
            <v>Tr­¬ng V¨n Dòng</v>
          </cell>
          <cell r="C431" t="str">
            <v>H§L§</v>
          </cell>
          <cell r="D431" t="str">
            <v>H§L§</v>
          </cell>
          <cell r="E431" t="str">
            <v>PT KÕ to¸n</v>
          </cell>
          <cell r="F431">
            <v>2.2599999999999998</v>
          </cell>
          <cell r="G431" t="str">
            <v>08-97</v>
          </cell>
          <cell r="I431">
            <v>655399.99999999988</v>
          </cell>
          <cell r="J431">
            <v>0</v>
          </cell>
          <cell r="K431">
            <v>0</v>
          </cell>
          <cell r="L431">
            <v>655399.99999999988</v>
          </cell>
          <cell r="M431">
            <v>131079.99999999997</v>
          </cell>
          <cell r="N431">
            <v>32769.999999999993</v>
          </cell>
          <cell r="O431" t="str">
            <v>X</v>
          </cell>
          <cell r="P431" t="str">
            <v>X</v>
          </cell>
          <cell r="Y431">
            <v>10</v>
          </cell>
        </row>
        <row r="432">
          <cell r="B432" t="str">
            <v>NguyÔn V¨n Hïng</v>
          </cell>
          <cell r="C432" t="str">
            <v>H§L§</v>
          </cell>
          <cell r="D432" t="str">
            <v>H§L§</v>
          </cell>
          <cell r="E432" t="str">
            <v>L¸i m¸y</v>
          </cell>
          <cell r="F432">
            <v>1.92</v>
          </cell>
          <cell r="G432" t="str">
            <v>12-01</v>
          </cell>
          <cell r="I432">
            <v>556800</v>
          </cell>
          <cell r="J432">
            <v>0</v>
          </cell>
          <cell r="K432">
            <v>0</v>
          </cell>
          <cell r="L432">
            <v>556800</v>
          </cell>
          <cell r="M432">
            <v>111360</v>
          </cell>
          <cell r="N432">
            <v>27840</v>
          </cell>
          <cell r="O432" t="str">
            <v>X</v>
          </cell>
          <cell r="P432" t="str">
            <v>X</v>
          </cell>
          <cell r="Y432">
            <v>12</v>
          </cell>
        </row>
        <row r="433">
          <cell r="B433" t="str">
            <v>Cao V¨n Th¾ng</v>
          </cell>
          <cell r="C433" t="str">
            <v>H§L§</v>
          </cell>
          <cell r="D433" t="str">
            <v>H§L§</v>
          </cell>
          <cell r="E433" t="str">
            <v>L¸i xe</v>
          </cell>
          <cell r="F433" t="str">
            <v>1,70</v>
          </cell>
          <cell r="G433" t="str">
            <v>05-99</v>
          </cell>
          <cell r="I433">
            <v>493000</v>
          </cell>
          <cell r="J433">
            <v>0</v>
          </cell>
          <cell r="K433">
            <v>0</v>
          </cell>
          <cell r="L433">
            <v>493000</v>
          </cell>
          <cell r="M433">
            <v>98600</v>
          </cell>
          <cell r="N433">
            <v>24650</v>
          </cell>
          <cell r="O433" t="str">
            <v>X</v>
          </cell>
          <cell r="Y433">
            <v>13</v>
          </cell>
        </row>
        <row r="434">
          <cell r="B434" t="str">
            <v>NguyÔn Hång Anh</v>
          </cell>
          <cell r="C434" t="str">
            <v>H§L§</v>
          </cell>
          <cell r="D434" t="str">
            <v>H§L§</v>
          </cell>
          <cell r="E434" t="str">
            <v>Nv TrÊc ®Þa</v>
          </cell>
          <cell r="F434">
            <v>1.82</v>
          </cell>
          <cell r="G434" t="str">
            <v>09-00</v>
          </cell>
          <cell r="I434">
            <v>527800</v>
          </cell>
          <cell r="J434">
            <v>0</v>
          </cell>
          <cell r="K434">
            <v>0</v>
          </cell>
          <cell r="L434">
            <v>527800</v>
          </cell>
          <cell r="M434">
            <v>105560</v>
          </cell>
          <cell r="N434">
            <v>26390</v>
          </cell>
          <cell r="O434" t="str">
            <v>X</v>
          </cell>
          <cell r="Y434">
            <v>15</v>
          </cell>
        </row>
        <row r="435">
          <cell r="B435" t="str">
            <v>§µo TuÊn Dòng</v>
          </cell>
          <cell r="C435" t="str">
            <v>H§L§</v>
          </cell>
          <cell r="D435" t="str">
            <v>H§L§</v>
          </cell>
          <cell r="E435" t="str">
            <v>Thñ quü</v>
          </cell>
          <cell r="F435">
            <v>1.46</v>
          </cell>
          <cell r="G435" t="str">
            <v>03-03</v>
          </cell>
          <cell r="I435">
            <v>423400</v>
          </cell>
          <cell r="J435">
            <v>0</v>
          </cell>
          <cell r="K435">
            <v>0</v>
          </cell>
          <cell r="L435">
            <v>423400</v>
          </cell>
          <cell r="M435">
            <v>84680</v>
          </cell>
          <cell r="N435">
            <v>21170</v>
          </cell>
          <cell r="O435" t="str">
            <v>X</v>
          </cell>
          <cell r="Y435">
            <v>16</v>
          </cell>
        </row>
        <row r="436">
          <cell r="B436" t="str">
            <v>Lª Xu©n T­¬ng</v>
          </cell>
          <cell r="C436" t="str">
            <v>H§L§</v>
          </cell>
          <cell r="D436" t="str">
            <v>H§L§</v>
          </cell>
          <cell r="E436" t="str">
            <v>L¸i m¸y</v>
          </cell>
          <cell r="F436">
            <v>1.92</v>
          </cell>
          <cell r="G436" t="str">
            <v>03-00</v>
          </cell>
          <cell r="I436">
            <v>556800</v>
          </cell>
          <cell r="J436">
            <v>0</v>
          </cell>
          <cell r="K436">
            <v>0</v>
          </cell>
          <cell r="L436">
            <v>556800</v>
          </cell>
          <cell r="M436">
            <v>111360</v>
          </cell>
          <cell r="N436">
            <v>27840</v>
          </cell>
          <cell r="O436" t="str">
            <v>X</v>
          </cell>
          <cell r="P436" t="str">
            <v>X</v>
          </cell>
          <cell r="Y436">
            <v>17</v>
          </cell>
        </row>
        <row r="437">
          <cell r="B437" t="str">
            <v>NguyÔn ¸nh D­¬ng</v>
          </cell>
          <cell r="D437" t="str">
            <v>H§L§</v>
          </cell>
          <cell r="E437" t="str">
            <v>NV Kü thuËt</v>
          </cell>
          <cell r="F437">
            <v>1.78</v>
          </cell>
          <cell r="G437" t="str">
            <v>01-03</v>
          </cell>
          <cell r="I437">
            <v>516200</v>
          </cell>
          <cell r="J437">
            <v>0</v>
          </cell>
          <cell r="K437">
            <v>0</v>
          </cell>
          <cell r="L437">
            <v>516200</v>
          </cell>
          <cell r="M437">
            <v>103240</v>
          </cell>
          <cell r="N437">
            <v>25810</v>
          </cell>
          <cell r="P437" t="str">
            <v>X</v>
          </cell>
          <cell r="Y437">
            <v>18</v>
          </cell>
        </row>
        <row r="438">
          <cell r="B438" t="str">
            <v>Lª Minh HiÖp</v>
          </cell>
          <cell r="D438" t="str">
            <v>H§L§</v>
          </cell>
          <cell r="E438" t="str">
            <v>L¸i xe</v>
          </cell>
          <cell r="F438">
            <v>1.92</v>
          </cell>
          <cell r="G438" t="str">
            <v>09-01</v>
          </cell>
          <cell r="I438">
            <v>556800</v>
          </cell>
          <cell r="J438">
            <v>0</v>
          </cell>
          <cell r="K438">
            <v>0</v>
          </cell>
          <cell r="L438">
            <v>556800</v>
          </cell>
          <cell r="M438">
            <v>111360</v>
          </cell>
          <cell r="N438">
            <v>27840</v>
          </cell>
          <cell r="P438" t="str">
            <v>X</v>
          </cell>
          <cell r="Y438">
            <v>20</v>
          </cell>
        </row>
        <row r="439">
          <cell r="B439" t="str">
            <v>NguyÔn V¨n §Æng</v>
          </cell>
          <cell r="D439" t="str">
            <v>H§L§</v>
          </cell>
          <cell r="E439" t="str">
            <v>Thñ kho</v>
          </cell>
          <cell r="F439">
            <v>1.78</v>
          </cell>
          <cell r="G439" t="str">
            <v>05-00</v>
          </cell>
          <cell r="I439">
            <v>516200</v>
          </cell>
          <cell r="J439">
            <v>0</v>
          </cell>
          <cell r="K439">
            <v>0</v>
          </cell>
          <cell r="L439">
            <v>516200</v>
          </cell>
          <cell r="M439">
            <v>103240</v>
          </cell>
          <cell r="N439">
            <v>25810</v>
          </cell>
          <cell r="P439" t="str">
            <v>X</v>
          </cell>
          <cell r="Y439">
            <v>24</v>
          </cell>
        </row>
        <row r="440">
          <cell r="B440" t="str">
            <v>NguyÔn Minh TuÊn</v>
          </cell>
          <cell r="C440" t="str">
            <v>H§L§</v>
          </cell>
          <cell r="D440" t="str">
            <v>H§L§</v>
          </cell>
          <cell r="E440" t="str">
            <v>NV Phiªn dÞch</v>
          </cell>
          <cell r="F440">
            <v>2.5</v>
          </cell>
          <cell r="G440" t="str">
            <v>06-00</v>
          </cell>
          <cell r="I440">
            <v>10077500</v>
          </cell>
          <cell r="J440">
            <v>0</v>
          </cell>
          <cell r="K440">
            <v>0</v>
          </cell>
          <cell r="L440">
            <v>10077500</v>
          </cell>
          <cell r="M440">
            <v>2015500</v>
          </cell>
          <cell r="N440">
            <v>503875</v>
          </cell>
          <cell r="P440" t="str">
            <v>X</v>
          </cell>
          <cell r="Y440">
            <v>1</v>
          </cell>
        </row>
        <row r="441">
          <cell r="B441" t="str">
            <v>NguyÔn Minh TuÊn</v>
          </cell>
          <cell r="C441" t="str">
            <v>H§L§</v>
          </cell>
          <cell r="D441" t="str">
            <v>H§L§</v>
          </cell>
          <cell r="E441" t="str">
            <v>NV Phiªn dÞch</v>
          </cell>
          <cell r="F441">
            <v>2.5</v>
          </cell>
          <cell r="G441" t="str">
            <v>06-00</v>
          </cell>
          <cell r="I441">
            <v>725000</v>
          </cell>
          <cell r="J441">
            <v>0</v>
          </cell>
          <cell r="K441">
            <v>0</v>
          </cell>
          <cell r="L441">
            <v>725000</v>
          </cell>
          <cell r="M441">
            <v>145000</v>
          </cell>
          <cell r="N441">
            <v>36250</v>
          </cell>
          <cell r="O441" t="str">
            <v>X</v>
          </cell>
          <cell r="P441" t="str">
            <v>X</v>
          </cell>
          <cell r="Y441">
            <v>1</v>
          </cell>
        </row>
        <row r="442">
          <cell r="B442" t="str">
            <v>NguyÔn V¨n §«ng</v>
          </cell>
          <cell r="C442" t="str">
            <v>H§L§</v>
          </cell>
          <cell r="D442" t="str">
            <v>H§L§</v>
          </cell>
          <cell r="E442" t="str">
            <v>NV KÕ ho¹ch</v>
          </cell>
          <cell r="F442">
            <v>4.8</v>
          </cell>
          <cell r="G442" t="str">
            <v>10-77</v>
          </cell>
          <cell r="I442">
            <v>1392000</v>
          </cell>
          <cell r="J442">
            <v>0</v>
          </cell>
          <cell r="K442">
            <v>0</v>
          </cell>
          <cell r="L442">
            <v>1392000</v>
          </cell>
          <cell r="M442">
            <v>278400</v>
          </cell>
          <cell r="N442">
            <v>69600</v>
          </cell>
          <cell r="O442" t="str">
            <v>X</v>
          </cell>
          <cell r="Y442">
            <v>2</v>
          </cell>
        </row>
        <row r="443">
          <cell r="B443" t="str">
            <v>Bïi V¨n Nam</v>
          </cell>
          <cell r="C443" t="str">
            <v>H§L§</v>
          </cell>
          <cell r="D443" t="str">
            <v>H§L§</v>
          </cell>
          <cell r="E443" t="str">
            <v>C«ng nh©n</v>
          </cell>
          <cell r="F443">
            <v>2.4700000000000002</v>
          </cell>
          <cell r="G443" t="str">
            <v>09-97</v>
          </cell>
          <cell r="I443">
            <v>716300</v>
          </cell>
          <cell r="J443">
            <v>0</v>
          </cell>
          <cell r="K443">
            <v>0</v>
          </cell>
          <cell r="L443">
            <v>716300</v>
          </cell>
          <cell r="M443">
            <v>143260</v>
          </cell>
          <cell r="N443">
            <v>35815</v>
          </cell>
          <cell r="O443" t="str">
            <v>X</v>
          </cell>
          <cell r="Y443">
            <v>3</v>
          </cell>
        </row>
        <row r="444">
          <cell r="B444" t="str">
            <v>Cao Xu©n C«ng</v>
          </cell>
          <cell r="C444" t="str">
            <v>H§L§</v>
          </cell>
          <cell r="D444" t="str">
            <v>H§L§</v>
          </cell>
          <cell r="E444" t="str">
            <v>L¸i xe</v>
          </cell>
          <cell r="F444">
            <v>2.2999999999999998</v>
          </cell>
          <cell r="G444" t="str">
            <v>09-00</v>
          </cell>
          <cell r="I444">
            <v>667000</v>
          </cell>
          <cell r="J444">
            <v>0</v>
          </cell>
          <cell r="K444">
            <v>0</v>
          </cell>
          <cell r="L444">
            <v>667000</v>
          </cell>
          <cell r="M444">
            <v>133400</v>
          </cell>
          <cell r="N444">
            <v>33350</v>
          </cell>
          <cell r="O444" t="str">
            <v>X</v>
          </cell>
          <cell r="Y444">
            <v>4</v>
          </cell>
        </row>
        <row r="445">
          <cell r="B445" t="str">
            <v>NguyÔn ThÕ Chung</v>
          </cell>
          <cell r="C445" t="str">
            <v>H§L§</v>
          </cell>
          <cell r="D445" t="str">
            <v>H§L§</v>
          </cell>
          <cell r="E445" t="str">
            <v>C«ng nh©n</v>
          </cell>
          <cell r="F445">
            <v>2.4700000000000002</v>
          </cell>
          <cell r="G445" t="str">
            <v>06-97</v>
          </cell>
          <cell r="I445">
            <v>716300</v>
          </cell>
          <cell r="J445">
            <v>0</v>
          </cell>
          <cell r="K445">
            <v>0</v>
          </cell>
          <cell r="L445">
            <v>716300</v>
          </cell>
          <cell r="M445">
            <v>143260</v>
          </cell>
          <cell r="N445">
            <v>35815</v>
          </cell>
          <cell r="O445" t="str">
            <v>X</v>
          </cell>
          <cell r="Y445">
            <v>5</v>
          </cell>
        </row>
        <row r="446">
          <cell r="B446" t="str">
            <v xml:space="preserve">Lª Duy Kh¸nh </v>
          </cell>
          <cell r="C446" t="str">
            <v>H§L§</v>
          </cell>
          <cell r="D446" t="str">
            <v>H§L§</v>
          </cell>
          <cell r="E446" t="str">
            <v>L¸i xe</v>
          </cell>
          <cell r="F446">
            <v>2.44</v>
          </cell>
          <cell r="G446" t="str">
            <v>04-97</v>
          </cell>
          <cell r="I446">
            <v>707600</v>
          </cell>
          <cell r="J446">
            <v>0</v>
          </cell>
          <cell r="K446">
            <v>0</v>
          </cell>
          <cell r="L446">
            <v>707600</v>
          </cell>
          <cell r="M446">
            <v>141520</v>
          </cell>
          <cell r="N446">
            <v>35380</v>
          </cell>
          <cell r="O446" t="str">
            <v>X</v>
          </cell>
          <cell r="Y446">
            <v>6</v>
          </cell>
        </row>
        <row r="447">
          <cell r="B447" t="str">
            <v>T«n Quang Dòng</v>
          </cell>
          <cell r="C447" t="str">
            <v>H§L§</v>
          </cell>
          <cell r="D447" t="str">
            <v>H§L§</v>
          </cell>
          <cell r="E447" t="str">
            <v>§éi phã</v>
          </cell>
          <cell r="F447">
            <v>3.8</v>
          </cell>
          <cell r="G447" t="str">
            <v>12-72</v>
          </cell>
          <cell r="I447">
            <v>1102000</v>
          </cell>
          <cell r="J447">
            <v>0</v>
          </cell>
          <cell r="K447">
            <v>0</v>
          </cell>
          <cell r="L447">
            <v>1102000</v>
          </cell>
          <cell r="M447">
            <v>220400</v>
          </cell>
          <cell r="N447">
            <v>55100</v>
          </cell>
          <cell r="O447" t="str">
            <v>X</v>
          </cell>
          <cell r="Y447">
            <v>7</v>
          </cell>
        </row>
        <row r="448">
          <cell r="B448" t="str">
            <v>Tr­¬ng Xu©n Lîi</v>
          </cell>
          <cell r="C448" t="str">
            <v>H§L§</v>
          </cell>
          <cell r="D448" t="str">
            <v>H§L§</v>
          </cell>
          <cell r="E448" t="str">
            <v>KÕ to¸n</v>
          </cell>
          <cell r="F448">
            <v>1.78</v>
          </cell>
          <cell r="G448" t="str">
            <v>01-03</v>
          </cell>
          <cell r="I448">
            <v>516200</v>
          </cell>
          <cell r="J448">
            <v>0</v>
          </cell>
          <cell r="K448">
            <v>0</v>
          </cell>
          <cell r="L448">
            <v>516200</v>
          </cell>
          <cell r="M448">
            <v>103240</v>
          </cell>
          <cell r="N448">
            <v>25810</v>
          </cell>
          <cell r="O448" t="str">
            <v>X</v>
          </cell>
          <cell r="P448" t="str">
            <v>X</v>
          </cell>
          <cell r="Y448">
            <v>8</v>
          </cell>
        </row>
        <row r="449">
          <cell r="B449" t="str">
            <v>§inh Hå Ph­¬ng</v>
          </cell>
          <cell r="D449" t="str">
            <v>H§L§</v>
          </cell>
          <cell r="E449" t="str">
            <v>KÕ to¸n</v>
          </cell>
          <cell r="F449">
            <v>1.46</v>
          </cell>
          <cell r="G449" t="str">
            <v>02-03</v>
          </cell>
          <cell r="I449">
            <v>423400</v>
          </cell>
          <cell r="J449">
            <v>0</v>
          </cell>
          <cell r="K449">
            <v>0</v>
          </cell>
          <cell r="L449">
            <v>423400</v>
          </cell>
          <cell r="M449">
            <v>84680</v>
          </cell>
          <cell r="N449">
            <v>21170</v>
          </cell>
          <cell r="P449" t="str">
            <v>X</v>
          </cell>
          <cell r="Y449">
            <v>9</v>
          </cell>
        </row>
        <row r="450">
          <cell r="B450" t="str">
            <v>Ph¹m V¨n TËp</v>
          </cell>
          <cell r="D450" t="str">
            <v>H§L§</v>
          </cell>
          <cell r="E450" t="str">
            <v>§éi phã</v>
          </cell>
          <cell r="F450">
            <v>2.33</v>
          </cell>
          <cell r="G450" t="str">
            <v>02-00</v>
          </cell>
          <cell r="I450">
            <v>675700</v>
          </cell>
          <cell r="J450">
            <v>0</v>
          </cell>
          <cell r="K450">
            <v>0</v>
          </cell>
          <cell r="L450">
            <v>675700</v>
          </cell>
          <cell r="M450">
            <v>135140</v>
          </cell>
          <cell r="N450">
            <v>33785</v>
          </cell>
          <cell r="P450" t="str">
            <v>X</v>
          </cell>
          <cell r="Y450">
            <v>10</v>
          </cell>
        </row>
        <row r="451">
          <cell r="B451" t="str">
            <v>Lª V¨n Giang</v>
          </cell>
          <cell r="C451" t="str">
            <v>H§L§</v>
          </cell>
          <cell r="D451" t="str">
            <v>H§L§</v>
          </cell>
          <cell r="E451" t="str">
            <v>NV Dù to¸n</v>
          </cell>
          <cell r="F451">
            <v>1.47</v>
          </cell>
          <cell r="G451" t="str">
            <v>06-00</v>
          </cell>
          <cell r="I451">
            <v>426300</v>
          </cell>
          <cell r="J451">
            <v>0</v>
          </cell>
          <cell r="K451">
            <v>0</v>
          </cell>
          <cell r="L451">
            <v>426300</v>
          </cell>
          <cell r="M451">
            <v>85260</v>
          </cell>
          <cell r="N451">
            <v>21315</v>
          </cell>
          <cell r="O451" t="str">
            <v>X</v>
          </cell>
          <cell r="P451" t="str">
            <v>X</v>
          </cell>
          <cell r="Y451">
            <v>11</v>
          </cell>
        </row>
        <row r="452">
          <cell r="B452" t="str">
            <v>NguyÔn Kh¸nh</v>
          </cell>
          <cell r="C452" t="str">
            <v>H§L§</v>
          </cell>
          <cell r="D452" t="str">
            <v>H§L§</v>
          </cell>
          <cell r="E452" t="str">
            <v>KÕ to¸n</v>
          </cell>
          <cell r="F452">
            <v>2.02</v>
          </cell>
          <cell r="G452" t="str">
            <v>04-96</v>
          </cell>
          <cell r="I452">
            <v>585800</v>
          </cell>
          <cell r="J452">
            <v>0</v>
          </cell>
          <cell r="K452">
            <v>0</v>
          </cell>
          <cell r="L452">
            <v>585800</v>
          </cell>
          <cell r="M452">
            <v>117160</v>
          </cell>
          <cell r="N452">
            <v>29290</v>
          </cell>
          <cell r="O452" t="str">
            <v>X</v>
          </cell>
          <cell r="Y452">
            <v>12</v>
          </cell>
        </row>
        <row r="453">
          <cell r="B453" t="str">
            <v>Bïi V¨n ViÖn</v>
          </cell>
          <cell r="C453" t="str">
            <v>H§L§</v>
          </cell>
          <cell r="D453" t="str">
            <v>H§L§</v>
          </cell>
          <cell r="E453" t="str">
            <v>C«ng nh©n</v>
          </cell>
          <cell r="F453">
            <v>2.4700000000000002</v>
          </cell>
          <cell r="G453" t="str">
            <v>06-97</v>
          </cell>
          <cell r="I453">
            <v>716300</v>
          </cell>
          <cell r="J453">
            <v>0</v>
          </cell>
          <cell r="K453">
            <v>0</v>
          </cell>
          <cell r="L453">
            <v>716300</v>
          </cell>
          <cell r="M453">
            <v>143260</v>
          </cell>
          <cell r="N453">
            <v>35815</v>
          </cell>
          <cell r="O453" t="str">
            <v>X</v>
          </cell>
          <cell r="Y453">
            <v>13</v>
          </cell>
        </row>
        <row r="454">
          <cell r="B454" t="str">
            <v xml:space="preserve">Vâ V¨n NghÜa </v>
          </cell>
          <cell r="C454" t="str">
            <v>H§L§</v>
          </cell>
          <cell r="D454" t="str">
            <v>H§L§</v>
          </cell>
          <cell r="E454" t="str">
            <v>L¸i xe</v>
          </cell>
          <cell r="F454">
            <v>2.44</v>
          </cell>
          <cell r="G454" t="str">
            <v>05-97</v>
          </cell>
          <cell r="I454">
            <v>707600</v>
          </cell>
          <cell r="J454">
            <v>0</v>
          </cell>
          <cell r="K454">
            <v>0</v>
          </cell>
          <cell r="L454">
            <v>707600</v>
          </cell>
          <cell r="M454">
            <v>141520</v>
          </cell>
          <cell r="N454">
            <v>35380</v>
          </cell>
          <cell r="O454" t="str">
            <v>X</v>
          </cell>
          <cell r="Y454">
            <v>14</v>
          </cell>
        </row>
        <row r="455">
          <cell r="B455" t="str">
            <v>Phan Träng §øc</v>
          </cell>
          <cell r="C455" t="str">
            <v>H§L§</v>
          </cell>
          <cell r="D455" t="str">
            <v>H§L§</v>
          </cell>
          <cell r="E455" t="str">
            <v xml:space="preserve">NV V©­n th­ </v>
          </cell>
          <cell r="F455">
            <v>2.0299999999999998</v>
          </cell>
          <cell r="G455" t="str">
            <v>03-93</v>
          </cell>
          <cell r="I455">
            <v>22356100</v>
          </cell>
          <cell r="J455">
            <v>0</v>
          </cell>
          <cell r="K455">
            <v>0</v>
          </cell>
          <cell r="L455">
            <v>22356100</v>
          </cell>
          <cell r="M455">
            <v>4471220</v>
          </cell>
          <cell r="N455">
            <v>1117805</v>
          </cell>
          <cell r="O455" t="str">
            <v>X</v>
          </cell>
          <cell r="X455">
            <v>46</v>
          </cell>
        </row>
        <row r="456">
          <cell r="B456" t="str">
            <v>Phan Träng §øc</v>
          </cell>
          <cell r="C456" t="str">
            <v>H§L§</v>
          </cell>
          <cell r="D456" t="str">
            <v>H§L§</v>
          </cell>
          <cell r="E456" t="str">
            <v xml:space="preserve">NV V©­n th­ </v>
          </cell>
          <cell r="F456">
            <v>2.0299999999999998</v>
          </cell>
          <cell r="G456" t="str">
            <v>03-93</v>
          </cell>
          <cell r="I456">
            <v>588700</v>
          </cell>
          <cell r="J456">
            <v>0</v>
          </cell>
          <cell r="K456">
            <v>0</v>
          </cell>
          <cell r="L456">
            <v>588700</v>
          </cell>
          <cell r="M456">
            <v>117740</v>
          </cell>
          <cell r="N456">
            <v>29435</v>
          </cell>
          <cell r="O456" t="str">
            <v>X</v>
          </cell>
          <cell r="X456">
            <v>46</v>
          </cell>
        </row>
        <row r="457">
          <cell r="B457" t="str">
            <v>Ph¹m ThÞ Minh Thu</v>
          </cell>
          <cell r="C457" t="str">
            <v>H§L§</v>
          </cell>
          <cell r="D457" t="str">
            <v>H§L§</v>
          </cell>
          <cell r="E457" t="str">
            <v>NV CÊp d­ìng</v>
          </cell>
          <cell r="F457">
            <v>1.81</v>
          </cell>
          <cell r="G457" t="str">
            <v>04-95</v>
          </cell>
          <cell r="I457">
            <v>524900</v>
          </cell>
          <cell r="J457">
            <v>0</v>
          </cell>
          <cell r="K457">
            <v>0</v>
          </cell>
          <cell r="L457">
            <v>524900</v>
          </cell>
          <cell r="M457">
            <v>104980</v>
          </cell>
          <cell r="N457">
            <v>26245</v>
          </cell>
          <cell r="O457" t="str">
            <v>X</v>
          </cell>
          <cell r="X457">
            <v>45</v>
          </cell>
        </row>
        <row r="458">
          <cell r="B458" t="str">
            <v>Lª V¨n ý</v>
          </cell>
          <cell r="C458" t="str">
            <v>H§L§</v>
          </cell>
          <cell r="D458" t="str">
            <v>H§L§</v>
          </cell>
          <cell r="E458" t="str">
            <v>Nv thñ quü</v>
          </cell>
          <cell r="F458">
            <v>2.2999999999999998</v>
          </cell>
          <cell r="G458" t="str">
            <v>03-93</v>
          </cell>
          <cell r="I458">
            <v>667000</v>
          </cell>
          <cell r="J458">
            <v>0</v>
          </cell>
          <cell r="K458">
            <v>0</v>
          </cell>
          <cell r="L458">
            <v>667000</v>
          </cell>
          <cell r="M458">
            <v>133400</v>
          </cell>
          <cell r="N458">
            <v>33350</v>
          </cell>
          <cell r="O458" t="str">
            <v>X</v>
          </cell>
          <cell r="X458">
            <v>44</v>
          </cell>
        </row>
        <row r="459">
          <cell r="B459" t="str">
            <v>Ph¹m V¨n Khoa</v>
          </cell>
          <cell r="C459" t="str">
            <v>H§L§</v>
          </cell>
          <cell r="D459" t="str">
            <v>H§L§</v>
          </cell>
          <cell r="E459" t="str">
            <v>Tæ tr­ëng</v>
          </cell>
          <cell r="F459">
            <v>1.92</v>
          </cell>
          <cell r="G459" t="str">
            <v>05-95</v>
          </cell>
          <cell r="I459">
            <v>556800</v>
          </cell>
          <cell r="J459">
            <v>0</v>
          </cell>
          <cell r="K459">
            <v>0</v>
          </cell>
          <cell r="L459">
            <v>556800</v>
          </cell>
          <cell r="M459">
            <v>111360</v>
          </cell>
          <cell r="N459">
            <v>27840</v>
          </cell>
          <cell r="O459" t="str">
            <v>X</v>
          </cell>
          <cell r="X459">
            <v>43</v>
          </cell>
        </row>
        <row r="460">
          <cell r="B460" t="str">
            <v>Vâ V¨n §øc</v>
          </cell>
          <cell r="C460" t="str">
            <v>H§L§</v>
          </cell>
          <cell r="D460" t="str">
            <v>H§L§</v>
          </cell>
          <cell r="E460" t="str">
            <v>KÕ to¸n</v>
          </cell>
          <cell r="F460">
            <v>1.92</v>
          </cell>
          <cell r="G460" t="str">
            <v>03-95</v>
          </cell>
          <cell r="I460">
            <v>556800</v>
          </cell>
          <cell r="J460">
            <v>0</v>
          </cell>
          <cell r="K460">
            <v>0</v>
          </cell>
          <cell r="L460">
            <v>556800</v>
          </cell>
          <cell r="M460">
            <v>111360</v>
          </cell>
          <cell r="N460">
            <v>27840</v>
          </cell>
          <cell r="O460" t="str">
            <v>X</v>
          </cell>
          <cell r="X460">
            <v>42</v>
          </cell>
        </row>
        <row r="461">
          <cell r="B461" t="str">
            <v>NguyÔn Thèng NhÊt</v>
          </cell>
          <cell r="C461" t="str">
            <v>H§L§</v>
          </cell>
          <cell r="D461" t="str">
            <v>H§L§</v>
          </cell>
          <cell r="E461" t="str">
            <v>KÕ to¸n</v>
          </cell>
          <cell r="F461">
            <v>1.94</v>
          </cell>
          <cell r="G461" t="str">
            <v>02-98</v>
          </cell>
          <cell r="I461">
            <v>562600</v>
          </cell>
          <cell r="J461">
            <v>0</v>
          </cell>
          <cell r="K461">
            <v>0</v>
          </cell>
          <cell r="L461">
            <v>562600</v>
          </cell>
          <cell r="M461">
            <v>112520</v>
          </cell>
          <cell r="N461">
            <v>28130</v>
          </cell>
          <cell r="O461" t="str">
            <v>X</v>
          </cell>
          <cell r="X461">
            <v>41</v>
          </cell>
        </row>
        <row r="462">
          <cell r="B462" t="str">
            <v>NguyÔn V¨n Th¾ng</v>
          </cell>
          <cell r="C462" t="str">
            <v>H§L§</v>
          </cell>
          <cell r="D462" t="str">
            <v>H§L§</v>
          </cell>
          <cell r="E462" t="str">
            <v>NV KÕ ho¹ch</v>
          </cell>
          <cell r="F462">
            <v>2.02</v>
          </cell>
          <cell r="G462" t="str">
            <v>02-98</v>
          </cell>
          <cell r="I462">
            <v>585800</v>
          </cell>
          <cell r="J462">
            <v>0</v>
          </cell>
          <cell r="K462">
            <v>0</v>
          </cell>
          <cell r="L462">
            <v>585800</v>
          </cell>
          <cell r="M462">
            <v>117160</v>
          </cell>
          <cell r="N462">
            <v>29290</v>
          </cell>
          <cell r="O462" t="str">
            <v>X</v>
          </cell>
          <cell r="X462">
            <v>40</v>
          </cell>
        </row>
        <row r="463">
          <cell r="B463" t="str">
            <v>NguyÔn Nh­ Lu©n</v>
          </cell>
          <cell r="C463" t="str">
            <v>H§L§</v>
          </cell>
          <cell r="D463" t="str">
            <v>H§L§</v>
          </cell>
          <cell r="E463" t="str">
            <v>Nh©n viªn HC</v>
          </cell>
          <cell r="F463">
            <v>2.42</v>
          </cell>
          <cell r="G463" t="str">
            <v>10-92</v>
          </cell>
          <cell r="I463">
            <v>701800</v>
          </cell>
          <cell r="J463">
            <v>0</v>
          </cell>
          <cell r="K463">
            <v>0</v>
          </cell>
          <cell r="L463">
            <v>701800</v>
          </cell>
          <cell r="M463">
            <v>140360</v>
          </cell>
          <cell r="N463">
            <v>35090</v>
          </cell>
          <cell r="O463" t="str">
            <v>X</v>
          </cell>
          <cell r="X463">
            <v>39</v>
          </cell>
        </row>
        <row r="464">
          <cell r="B464" t="str">
            <v>NguyÔn V¨n TuÊn</v>
          </cell>
          <cell r="C464" t="str">
            <v>H§L§</v>
          </cell>
          <cell r="D464" t="str">
            <v>H§L§</v>
          </cell>
          <cell r="E464" t="str">
            <v>L¸i xe</v>
          </cell>
          <cell r="F464">
            <v>1.83</v>
          </cell>
          <cell r="G464" t="str">
            <v>10-97</v>
          </cell>
          <cell r="I464">
            <v>530700</v>
          </cell>
          <cell r="J464">
            <v>0</v>
          </cell>
          <cell r="K464">
            <v>0</v>
          </cell>
          <cell r="L464">
            <v>530700</v>
          </cell>
          <cell r="M464">
            <v>106140</v>
          </cell>
          <cell r="N464">
            <v>26535</v>
          </cell>
          <cell r="O464" t="str">
            <v>X</v>
          </cell>
          <cell r="X464">
            <v>38</v>
          </cell>
        </row>
        <row r="465">
          <cell r="B465" t="str">
            <v>NguyÔn H÷u B×nh</v>
          </cell>
          <cell r="C465" t="str">
            <v>H§L§</v>
          </cell>
          <cell r="D465" t="str">
            <v>H§L§</v>
          </cell>
          <cell r="E465" t="str">
            <v>L¸i xe</v>
          </cell>
          <cell r="F465" t="str">
            <v>2,30</v>
          </cell>
          <cell r="G465" t="str">
            <v>05-99</v>
          </cell>
          <cell r="I465">
            <v>667000</v>
          </cell>
          <cell r="J465">
            <v>0</v>
          </cell>
          <cell r="K465">
            <v>0</v>
          </cell>
          <cell r="L465">
            <v>667000</v>
          </cell>
          <cell r="M465">
            <v>133400</v>
          </cell>
          <cell r="N465">
            <v>33350</v>
          </cell>
          <cell r="O465" t="str">
            <v>X</v>
          </cell>
          <cell r="X465">
            <v>36</v>
          </cell>
        </row>
        <row r="466">
          <cell r="B466" t="str">
            <v xml:space="preserve">Hoµng TiÕn Bé </v>
          </cell>
          <cell r="C466" t="str">
            <v>H§L§</v>
          </cell>
          <cell r="D466" t="str">
            <v>H§L§</v>
          </cell>
          <cell r="E466" t="str">
            <v>CHP CT</v>
          </cell>
          <cell r="F466">
            <v>2.98</v>
          </cell>
          <cell r="G466" t="str">
            <v>09-99</v>
          </cell>
          <cell r="I466">
            <v>864200</v>
          </cell>
          <cell r="J466">
            <v>0</v>
          </cell>
          <cell r="K466">
            <v>0</v>
          </cell>
          <cell r="L466">
            <v>864200</v>
          </cell>
          <cell r="M466">
            <v>172840</v>
          </cell>
          <cell r="N466">
            <v>43210</v>
          </cell>
          <cell r="O466" t="str">
            <v>X</v>
          </cell>
          <cell r="X466">
            <v>34</v>
          </cell>
        </row>
        <row r="467">
          <cell r="B467" t="str">
            <v xml:space="preserve">Vò §×nh Ca </v>
          </cell>
          <cell r="C467" t="str">
            <v>H§L§</v>
          </cell>
          <cell r="D467" t="str">
            <v>H§L§</v>
          </cell>
          <cell r="E467" t="str">
            <v>Thî x©y</v>
          </cell>
          <cell r="F467">
            <v>1.72</v>
          </cell>
          <cell r="G467" t="str">
            <v>01-97</v>
          </cell>
          <cell r="I467">
            <v>498800</v>
          </cell>
          <cell r="J467">
            <v>0</v>
          </cell>
          <cell r="K467">
            <v>0</v>
          </cell>
          <cell r="L467">
            <v>498800</v>
          </cell>
          <cell r="M467">
            <v>99760</v>
          </cell>
          <cell r="N467">
            <v>24940</v>
          </cell>
          <cell r="O467" t="str">
            <v>X</v>
          </cell>
          <cell r="X467">
            <v>33</v>
          </cell>
        </row>
        <row r="468">
          <cell r="B468" t="str">
            <v xml:space="preserve">NguyÔn V¨n ChiÕn </v>
          </cell>
          <cell r="C468" t="str">
            <v>H§L§</v>
          </cell>
          <cell r="D468" t="str">
            <v>H§L§</v>
          </cell>
          <cell r="E468" t="str">
            <v>VH M¸y</v>
          </cell>
          <cell r="F468">
            <v>1.62</v>
          </cell>
          <cell r="G468" t="str">
            <v>01-03</v>
          </cell>
          <cell r="I468">
            <v>469800.00000000006</v>
          </cell>
          <cell r="J468">
            <v>0</v>
          </cell>
          <cell r="K468">
            <v>0</v>
          </cell>
          <cell r="L468">
            <v>469800.00000000006</v>
          </cell>
          <cell r="M468">
            <v>93960.000000000015</v>
          </cell>
          <cell r="N468">
            <v>23490.000000000004</v>
          </cell>
          <cell r="O468" t="str">
            <v>X</v>
          </cell>
          <cell r="X468">
            <v>32</v>
          </cell>
        </row>
        <row r="469">
          <cell r="B469" t="str">
            <v xml:space="preserve">Ph¹m §×nh §µn </v>
          </cell>
          <cell r="C469" t="str">
            <v>H§L§</v>
          </cell>
          <cell r="D469" t="str">
            <v>H§L§</v>
          </cell>
          <cell r="E469" t="str">
            <v>Kü thuËt</v>
          </cell>
          <cell r="F469">
            <v>2.68</v>
          </cell>
          <cell r="G469" t="str">
            <v>01-95</v>
          </cell>
          <cell r="I469">
            <v>777200</v>
          </cell>
          <cell r="J469">
            <v>0</v>
          </cell>
          <cell r="K469">
            <v>0</v>
          </cell>
          <cell r="L469">
            <v>777200</v>
          </cell>
          <cell r="M469">
            <v>155440</v>
          </cell>
          <cell r="N469">
            <v>38860</v>
          </cell>
          <cell r="O469" t="str">
            <v>X</v>
          </cell>
          <cell r="X469">
            <v>30</v>
          </cell>
        </row>
        <row r="470">
          <cell r="B470" t="str">
            <v xml:space="preserve">Vò §×nh Ga </v>
          </cell>
          <cell r="C470" t="str">
            <v>H§L§</v>
          </cell>
          <cell r="D470" t="str">
            <v>H§L§</v>
          </cell>
          <cell r="E470" t="str">
            <v>L¸i lu</v>
          </cell>
          <cell r="F470">
            <v>2.04</v>
          </cell>
          <cell r="G470" t="str">
            <v>01-03</v>
          </cell>
          <cell r="I470">
            <v>591600</v>
          </cell>
          <cell r="J470">
            <v>0</v>
          </cell>
          <cell r="K470">
            <v>0</v>
          </cell>
          <cell r="L470">
            <v>591600</v>
          </cell>
          <cell r="M470">
            <v>118320</v>
          </cell>
          <cell r="N470">
            <v>29580</v>
          </cell>
          <cell r="O470" t="str">
            <v>X</v>
          </cell>
          <cell r="X470">
            <v>29</v>
          </cell>
        </row>
        <row r="471">
          <cell r="B471" t="str">
            <v xml:space="preserve">§oµn V¨n H¶i </v>
          </cell>
          <cell r="C471" t="str">
            <v>H§L§</v>
          </cell>
          <cell r="D471" t="str">
            <v>H§L§</v>
          </cell>
          <cell r="E471" t="str">
            <v>L¸i m¸y</v>
          </cell>
          <cell r="F471">
            <v>1.83</v>
          </cell>
          <cell r="G471" t="str">
            <v>01-03</v>
          </cell>
          <cell r="I471">
            <v>530700</v>
          </cell>
          <cell r="J471">
            <v>0</v>
          </cell>
          <cell r="K471">
            <v>0</v>
          </cell>
          <cell r="L471">
            <v>530700</v>
          </cell>
          <cell r="M471">
            <v>106140</v>
          </cell>
          <cell r="N471">
            <v>26535</v>
          </cell>
          <cell r="O471" t="str">
            <v>X</v>
          </cell>
          <cell r="X471">
            <v>28</v>
          </cell>
        </row>
        <row r="472">
          <cell r="B472" t="str">
            <v xml:space="preserve">Vò Ngäc H­íng </v>
          </cell>
          <cell r="C472" t="str">
            <v>H§L§</v>
          </cell>
          <cell r="D472" t="str">
            <v>H§L§</v>
          </cell>
          <cell r="E472" t="str">
            <v>L¸i m¸y</v>
          </cell>
          <cell r="F472">
            <v>2.2599999999999998</v>
          </cell>
          <cell r="G472" t="str">
            <v>01-97</v>
          </cell>
          <cell r="I472">
            <v>655399.99999999988</v>
          </cell>
          <cell r="J472">
            <v>0</v>
          </cell>
          <cell r="K472">
            <v>0</v>
          </cell>
          <cell r="L472">
            <v>655399.99999999988</v>
          </cell>
          <cell r="M472">
            <v>131079.99999999997</v>
          </cell>
          <cell r="N472">
            <v>32769.999999999993</v>
          </cell>
          <cell r="O472" t="str">
            <v>X</v>
          </cell>
          <cell r="X472">
            <v>27</v>
          </cell>
        </row>
        <row r="473">
          <cell r="B473" t="str">
            <v xml:space="preserve">§ç Duy H­ng </v>
          </cell>
          <cell r="C473" t="str">
            <v>H§L§</v>
          </cell>
          <cell r="D473" t="str">
            <v>H§L§</v>
          </cell>
          <cell r="E473" t="str">
            <v>NV Kü thuËt</v>
          </cell>
          <cell r="F473">
            <v>1.78</v>
          </cell>
          <cell r="G473" t="str">
            <v>01-03</v>
          </cell>
          <cell r="I473">
            <v>516200</v>
          </cell>
          <cell r="J473">
            <v>0</v>
          </cell>
          <cell r="K473">
            <v>0</v>
          </cell>
          <cell r="L473">
            <v>516200</v>
          </cell>
          <cell r="M473">
            <v>103240</v>
          </cell>
          <cell r="N473">
            <v>25810</v>
          </cell>
          <cell r="O473" t="str">
            <v>X</v>
          </cell>
          <cell r="X473">
            <v>26</v>
          </cell>
        </row>
        <row r="474">
          <cell r="B474" t="str">
            <v>NguyÔn Xu©n Hoµng</v>
          </cell>
          <cell r="C474" t="str">
            <v>H§L§</v>
          </cell>
          <cell r="D474" t="str">
            <v>H§L§</v>
          </cell>
          <cell r="E474" t="str">
            <v>NV Kü thuËt</v>
          </cell>
          <cell r="F474">
            <v>1.78</v>
          </cell>
          <cell r="G474" t="str">
            <v>01-03</v>
          </cell>
          <cell r="I474">
            <v>516200</v>
          </cell>
          <cell r="J474">
            <v>0</v>
          </cell>
          <cell r="K474">
            <v>0</v>
          </cell>
          <cell r="L474">
            <v>516200</v>
          </cell>
          <cell r="M474">
            <v>103240</v>
          </cell>
          <cell r="N474">
            <v>25810</v>
          </cell>
          <cell r="O474" t="str">
            <v>X</v>
          </cell>
          <cell r="X474">
            <v>25</v>
          </cell>
        </row>
        <row r="475">
          <cell r="B475" t="str">
            <v xml:space="preserve">Vò V¨n Huy </v>
          </cell>
          <cell r="C475" t="str">
            <v>H§L§</v>
          </cell>
          <cell r="D475" t="str">
            <v>H§L§</v>
          </cell>
          <cell r="E475" t="str">
            <v>L¸i m¸y</v>
          </cell>
          <cell r="F475">
            <v>1.92</v>
          </cell>
          <cell r="G475" t="str">
            <v>01-03</v>
          </cell>
          <cell r="I475">
            <v>556800</v>
          </cell>
          <cell r="J475">
            <v>0</v>
          </cell>
          <cell r="K475">
            <v>0</v>
          </cell>
          <cell r="L475">
            <v>556800</v>
          </cell>
          <cell r="M475">
            <v>111360</v>
          </cell>
          <cell r="N475">
            <v>27840</v>
          </cell>
          <cell r="O475" t="str">
            <v>X</v>
          </cell>
          <cell r="X475">
            <v>23</v>
          </cell>
        </row>
        <row r="476">
          <cell r="B476" t="str">
            <v xml:space="preserve">NguyÔn D­¬ng Lîi </v>
          </cell>
          <cell r="C476" t="str">
            <v>H§L§</v>
          </cell>
          <cell r="D476" t="str">
            <v>H§L§</v>
          </cell>
          <cell r="E476" t="str">
            <v>L¸i xe</v>
          </cell>
          <cell r="F476">
            <v>2.44</v>
          </cell>
          <cell r="G476" t="str">
            <v>01-03</v>
          </cell>
          <cell r="I476">
            <v>707600</v>
          </cell>
          <cell r="J476">
            <v>0</v>
          </cell>
          <cell r="K476">
            <v>0</v>
          </cell>
          <cell r="L476">
            <v>707600</v>
          </cell>
          <cell r="M476">
            <v>141520</v>
          </cell>
          <cell r="N476">
            <v>35380</v>
          </cell>
          <cell r="O476" t="str">
            <v>X</v>
          </cell>
          <cell r="X476">
            <v>22</v>
          </cell>
        </row>
        <row r="477">
          <cell r="B477" t="str">
            <v xml:space="preserve">Ng« B¸ LuyÕn </v>
          </cell>
          <cell r="C477" t="str">
            <v>H§L§</v>
          </cell>
          <cell r="D477" t="str">
            <v>H§L§</v>
          </cell>
          <cell r="E477" t="str">
            <v>L¸i m¸y</v>
          </cell>
          <cell r="F477">
            <v>1.83</v>
          </cell>
          <cell r="G477" t="str">
            <v>01-03</v>
          </cell>
          <cell r="I477">
            <v>530700</v>
          </cell>
          <cell r="J477">
            <v>0</v>
          </cell>
          <cell r="K477">
            <v>0</v>
          </cell>
          <cell r="L477">
            <v>530700</v>
          </cell>
          <cell r="M477">
            <v>106140</v>
          </cell>
          <cell r="N477">
            <v>26535</v>
          </cell>
          <cell r="O477" t="str">
            <v>X</v>
          </cell>
          <cell r="X477">
            <v>21</v>
          </cell>
        </row>
        <row r="478">
          <cell r="B478" t="str">
            <v xml:space="preserve">L¹i V¨n Nam </v>
          </cell>
          <cell r="C478" t="str">
            <v>H§L§</v>
          </cell>
          <cell r="D478" t="str">
            <v>H§L§</v>
          </cell>
          <cell r="E478" t="str">
            <v>NV B¶o vÖ</v>
          </cell>
          <cell r="F478">
            <v>1.72</v>
          </cell>
          <cell r="G478" t="str">
            <v>06-98</v>
          </cell>
          <cell r="I478">
            <v>498800</v>
          </cell>
          <cell r="J478">
            <v>0</v>
          </cell>
          <cell r="K478">
            <v>0</v>
          </cell>
          <cell r="L478">
            <v>498800</v>
          </cell>
          <cell r="M478">
            <v>99760</v>
          </cell>
          <cell r="N478">
            <v>24940</v>
          </cell>
          <cell r="O478" t="str">
            <v>X</v>
          </cell>
          <cell r="X478">
            <v>20</v>
          </cell>
        </row>
        <row r="479">
          <cell r="B479" t="str">
            <v>Lª Träng NhÊt</v>
          </cell>
          <cell r="C479" t="str">
            <v>H§L§</v>
          </cell>
          <cell r="D479" t="str">
            <v>H§L§</v>
          </cell>
          <cell r="E479" t="str">
            <v>L¸i xe</v>
          </cell>
          <cell r="F479">
            <v>1.92</v>
          </cell>
          <cell r="G479" t="str">
            <v>01-03</v>
          </cell>
          <cell r="I479">
            <v>556800</v>
          </cell>
          <cell r="J479">
            <v>0</v>
          </cell>
          <cell r="K479">
            <v>0</v>
          </cell>
          <cell r="L479">
            <v>556800</v>
          </cell>
          <cell r="M479">
            <v>111360</v>
          </cell>
          <cell r="N479">
            <v>27840</v>
          </cell>
          <cell r="O479" t="str">
            <v>X</v>
          </cell>
          <cell r="X479">
            <v>19</v>
          </cell>
        </row>
        <row r="480">
          <cell r="B480" t="str">
            <v xml:space="preserve">Vò V¨n Phóc </v>
          </cell>
          <cell r="C480" t="str">
            <v>H§L§</v>
          </cell>
          <cell r="D480" t="str">
            <v>H§L§</v>
          </cell>
          <cell r="E480" t="str">
            <v>Thî SC</v>
          </cell>
          <cell r="F480">
            <v>1.72</v>
          </cell>
          <cell r="G480" t="str">
            <v>01-03</v>
          </cell>
          <cell r="I480">
            <v>498800</v>
          </cell>
          <cell r="J480">
            <v>0</v>
          </cell>
          <cell r="K480">
            <v>0</v>
          </cell>
          <cell r="L480">
            <v>498800</v>
          </cell>
          <cell r="M480">
            <v>99760</v>
          </cell>
          <cell r="N480">
            <v>24940</v>
          </cell>
          <cell r="O480" t="str">
            <v>X</v>
          </cell>
          <cell r="X480">
            <v>18</v>
          </cell>
        </row>
        <row r="481">
          <cell r="B481" t="str">
            <v>Vò V¨n Sen</v>
          </cell>
          <cell r="C481" t="str">
            <v>H§L§</v>
          </cell>
          <cell r="D481" t="str">
            <v>H§L§</v>
          </cell>
          <cell r="E481" t="str">
            <v>L¸i xóc</v>
          </cell>
          <cell r="F481">
            <v>1.92</v>
          </cell>
          <cell r="G481" t="str">
            <v>01-03</v>
          </cell>
          <cell r="I481">
            <v>556800</v>
          </cell>
          <cell r="J481">
            <v>0</v>
          </cell>
          <cell r="K481">
            <v>0</v>
          </cell>
          <cell r="L481">
            <v>556800</v>
          </cell>
          <cell r="M481">
            <v>111360</v>
          </cell>
          <cell r="N481">
            <v>27840</v>
          </cell>
          <cell r="O481" t="str">
            <v>X</v>
          </cell>
          <cell r="X481">
            <v>17</v>
          </cell>
        </row>
        <row r="482">
          <cell r="B482" t="str">
            <v xml:space="preserve">Vâ ThÞ Thuû </v>
          </cell>
          <cell r="C482" t="str">
            <v>H§L§</v>
          </cell>
          <cell r="D482" t="str">
            <v>H§L§</v>
          </cell>
          <cell r="E482" t="str">
            <v>KÕ to¸n</v>
          </cell>
          <cell r="F482">
            <v>1.82</v>
          </cell>
          <cell r="G482" t="str">
            <v>01-03</v>
          </cell>
          <cell r="I482">
            <v>527800</v>
          </cell>
          <cell r="J482">
            <v>0</v>
          </cell>
          <cell r="K482">
            <v>0</v>
          </cell>
          <cell r="L482">
            <v>527800</v>
          </cell>
          <cell r="M482">
            <v>105560</v>
          </cell>
          <cell r="N482">
            <v>26390</v>
          </cell>
          <cell r="O482" t="str">
            <v>X</v>
          </cell>
          <cell r="X482">
            <v>16</v>
          </cell>
        </row>
        <row r="483">
          <cell r="B483" t="str">
            <v xml:space="preserve">L­¬ng Quý ThÝch </v>
          </cell>
          <cell r="C483" t="str">
            <v>H§L§</v>
          </cell>
          <cell r="D483" t="str">
            <v>H§L§</v>
          </cell>
          <cell r="E483" t="str">
            <v>l¸i m¸y</v>
          </cell>
          <cell r="F483">
            <v>2.4900000000000002</v>
          </cell>
          <cell r="G483" t="str">
            <v>01-03</v>
          </cell>
          <cell r="I483">
            <v>722100.00000000012</v>
          </cell>
          <cell r="J483">
            <v>0</v>
          </cell>
          <cell r="K483">
            <v>0</v>
          </cell>
          <cell r="L483">
            <v>722100.00000000012</v>
          </cell>
          <cell r="M483">
            <v>144420.00000000003</v>
          </cell>
          <cell r="N483">
            <v>36105.000000000007</v>
          </cell>
          <cell r="O483" t="str">
            <v>X</v>
          </cell>
          <cell r="X483">
            <v>15</v>
          </cell>
        </row>
        <row r="484">
          <cell r="B484" t="str">
            <v xml:space="preserve">TrÇn B¸ TiÕn </v>
          </cell>
          <cell r="C484" t="str">
            <v>H§L§</v>
          </cell>
          <cell r="D484" t="str">
            <v>H§L§</v>
          </cell>
          <cell r="E484" t="str">
            <v>C«ng nh©n</v>
          </cell>
          <cell r="F484">
            <v>1.72</v>
          </cell>
          <cell r="G484" t="str">
            <v>01-03</v>
          </cell>
          <cell r="I484">
            <v>498800</v>
          </cell>
          <cell r="J484">
            <v>0</v>
          </cell>
          <cell r="K484">
            <v>0</v>
          </cell>
          <cell r="L484">
            <v>498800</v>
          </cell>
          <cell r="M484">
            <v>99760</v>
          </cell>
          <cell r="N484">
            <v>24940</v>
          </cell>
          <cell r="O484" t="str">
            <v>X</v>
          </cell>
          <cell r="X484">
            <v>14</v>
          </cell>
        </row>
        <row r="485">
          <cell r="B485" t="str">
            <v xml:space="preserve">Ng« V¨n Toµn </v>
          </cell>
          <cell r="C485" t="str">
            <v>H§L§</v>
          </cell>
          <cell r="D485" t="str">
            <v>H§L§</v>
          </cell>
          <cell r="E485" t="str">
            <v>C«ng nh©n</v>
          </cell>
          <cell r="F485">
            <v>1.72</v>
          </cell>
          <cell r="G485" t="str">
            <v>01-03</v>
          </cell>
          <cell r="I485">
            <v>498800</v>
          </cell>
          <cell r="J485">
            <v>0</v>
          </cell>
          <cell r="K485">
            <v>0</v>
          </cell>
          <cell r="L485">
            <v>498800</v>
          </cell>
          <cell r="M485">
            <v>99760</v>
          </cell>
          <cell r="N485">
            <v>24940</v>
          </cell>
          <cell r="O485" t="str">
            <v>X</v>
          </cell>
          <cell r="X485">
            <v>11</v>
          </cell>
        </row>
        <row r="486">
          <cell r="B486" t="str">
            <v xml:space="preserve">NguyÔn H¶i TriÒu </v>
          </cell>
          <cell r="C486" t="str">
            <v>H§L§</v>
          </cell>
          <cell r="D486" t="str">
            <v>H§L§</v>
          </cell>
          <cell r="E486" t="str">
            <v>Trî lý QL chÊt l­îng</v>
          </cell>
          <cell r="F486">
            <v>1.78</v>
          </cell>
          <cell r="G486" t="str">
            <v>01-03</v>
          </cell>
          <cell r="I486">
            <v>516200</v>
          </cell>
          <cell r="J486">
            <v>0</v>
          </cell>
          <cell r="K486">
            <v>0</v>
          </cell>
          <cell r="L486">
            <v>516200</v>
          </cell>
          <cell r="M486">
            <v>103240</v>
          </cell>
          <cell r="N486">
            <v>25810</v>
          </cell>
          <cell r="O486" t="str">
            <v>X</v>
          </cell>
          <cell r="X486">
            <v>10</v>
          </cell>
        </row>
        <row r="487">
          <cell r="B487" t="str">
            <v xml:space="preserve">NguyÔn §øc Trung </v>
          </cell>
          <cell r="C487" t="str">
            <v>H§L§</v>
          </cell>
          <cell r="D487" t="str">
            <v>H§L§</v>
          </cell>
          <cell r="E487" t="str">
            <v>L¸i xe</v>
          </cell>
          <cell r="F487">
            <v>1.83</v>
          </cell>
          <cell r="G487" t="str">
            <v>01-03</v>
          </cell>
          <cell r="I487">
            <v>530700</v>
          </cell>
          <cell r="J487">
            <v>0</v>
          </cell>
          <cell r="K487">
            <v>0</v>
          </cell>
          <cell r="L487">
            <v>530700</v>
          </cell>
          <cell r="M487">
            <v>106140</v>
          </cell>
          <cell r="N487">
            <v>26535</v>
          </cell>
          <cell r="O487" t="str">
            <v>X</v>
          </cell>
          <cell r="X487">
            <v>9</v>
          </cell>
        </row>
        <row r="488">
          <cell r="B488" t="str">
            <v>§ç Vinh</v>
          </cell>
          <cell r="C488" t="str">
            <v>H§L§</v>
          </cell>
          <cell r="D488" t="str">
            <v>H§L§</v>
          </cell>
          <cell r="E488" t="str">
            <v>Tæ tr­ëng</v>
          </cell>
          <cell r="F488">
            <v>2.02</v>
          </cell>
          <cell r="G488" t="str">
            <v>01-03</v>
          </cell>
          <cell r="I488">
            <v>585800</v>
          </cell>
          <cell r="J488">
            <v>0</v>
          </cell>
          <cell r="K488">
            <v>0</v>
          </cell>
          <cell r="L488">
            <v>585800</v>
          </cell>
          <cell r="M488">
            <v>117160</v>
          </cell>
          <cell r="N488">
            <v>29290</v>
          </cell>
          <cell r="O488" t="str">
            <v>X</v>
          </cell>
          <cell r="X488">
            <v>7</v>
          </cell>
        </row>
        <row r="489">
          <cell r="B489" t="str">
            <v>§ç VÜnh Yªn</v>
          </cell>
          <cell r="C489" t="str">
            <v>H§L§</v>
          </cell>
          <cell r="D489" t="str">
            <v>H§L§</v>
          </cell>
          <cell r="E489" t="str">
            <v>L¸i xe</v>
          </cell>
          <cell r="F489">
            <v>1.92</v>
          </cell>
          <cell r="G489" t="str">
            <v>01-03</v>
          </cell>
          <cell r="I489">
            <v>556800</v>
          </cell>
          <cell r="J489">
            <v>0</v>
          </cell>
          <cell r="K489">
            <v>0</v>
          </cell>
          <cell r="L489">
            <v>556800</v>
          </cell>
          <cell r="M489">
            <v>111360</v>
          </cell>
          <cell r="N489">
            <v>27840</v>
          </cell>
          <cell r="O489" t="str">
            <v>X</v>
          </cell>
          <cell r="X489">
            <v>6</v>
          </cell>
        </row>
        <row r="490">
          <cell r="B490" t="str">
            <v>Lª Xu©n Tr­êng</v>
          </cell>
          <cell r="C490" t="str">
            <v>H§L§</v>
          </cell>
          <cell r="D490" t="str">
            <v>H§L§</v>
          </cell>
          <cell r="E490" t="str">
            <v>Tæ tr­ëng</v>
          </cell>
          <cell r="F490">
            <v>1.82</v>
          </cell>
          <cell r="G490" t="str">
            <v>10-94</v>
          </cell>
          <cell r="I490">
            <v>527800</v>
          </cell>
          <cell r="J490">
            <v>0</v>
          </cell>
          <cell r="K490">
            <v>0</v>
          </cell>
          <cell r="L490">
            <v>527800</v>
          </cell>
          <cell r="M490">
            <v>105560</v>
          </cell>
          <cell r="N490">
            <v>26390</v>
          </cell>
          <cell r="O490" t="str">
            <v>X</v>
          </cell>
          <cell r="P490" t="str">
            <v>X</v>
          </cell>
          <cell r="X490">
            <v>5</v>
          </cell>
        </row>
        <row r="491">
          <cell r="B491" t="str">
            <v>Phan Thanh Hµ</v>
          </cell>
          <cell r="D491" t="str">
            <v>H§L§</v>
          </cell>
          <cell r="E491" t="str">
            <v>NV KÕ to¸n</v>
          </cell>
          <cell r="F491">
            <v>1.78</v>
          </cell>
          <cell r="G491" t="str">
            <v>04-03</v>
          </cell>
          <cell r="I491">
            <v>516200</v>
          </cell>
          <cell r="J491">
            <v>0</v>
          </cell>
          <cell r="K491">
            <v>0</v>
          </cell>
          <cell r="L491">
            <v>516200</v>
          </cell>
          <cell r="M491">
            <v>103240</v>
          </cell>
          <cell r="N491">
            <v>25810</v>
          </cell>
          <cell r="P491" t="str">
            <v>X</v>
          </cell>
          <cell r="X491">
            <v>4</v>
          </cell>
        </row>
        <row r="492">
          <cell r="B492" t="str">
            <v>Hå Tr­êng Giang</v>
          </cell>
          <cell r="D492" t="str">
            <v>H§L§</v>
          </cell>
          <cell r="E492" t="str">
            <v>NV KÕ to¸n</v>
          </cell>
          <cell r="F492">
            <v>1.78</v>
          </cell>
          <cell r="G492" t="str">
            <v>01-03</v>
          </cell>
          <cell r="I492">
            <v>516200</v>
          </cell>
          <cell r="J492">
            <v>0</v>
          </cell>
          <cell r="K492">
            <v>0</v>
          </cell>
          <cell r="L492">
            <v>516200</v>
          </cell>
          <cell r="M492">
            <v>103240</v>
          </cell>
          <cell r="N492">
            <v>25810</v>
          </cell>
          <cell r="P492" t="str">
            <v>X</v>
          </cell>
          <cell r="X492">
            <v>3</v>
          </cell>
        </row>
        <row r="493">
          <cell r="B493" t="str">
            <v>NguyÔn C«ng §oµn</v>
          </cell>
          <cell r="D493" t="str">
            <v>H§L§</v>
          </cell>
          <cell r="E493" t="str">
            <v>NV Kü thuËt</v>
          </cell>
          <cell r="F493">
            <v>2.04</v>
          </cell>
          <cell r="G493" t="str">
            <v>07-01</v>
          </cell>
          <cell r="I493">
            <v>591600</v>
          </cell>
          <cell r="J493">
            <v>0</v>
          </cell>
          <cell r="K493">
            <v>0</v>
          </cell>
          <cell r="L493">
            <v>591600</v>
          </cell>
          <cell r="M493">
            <v>118320</v>
          </cell>
          <cell r="N493">
            <v>29580</v>
          </cell>
          <cell r="P493" t="str">
            <v>X</v>
          </cell>
          <cell r="X493">
            <v>2</v>
          </cell>
        </row>
        <row r="494">
          <cell r="B494" t="str">
            <v>Ninh Duy D­¬ng</v>
          </cell>
          <cell r="D494" t="str">
            <v>H§L§</v>
          </cell>
          <cell r="E494" t="str">
            <v>Thî vËn hµnh</v>
          </cell>
          <cell r="F494">
            <v>1.72</v>
          </cell>
          <cell r="G494" t="str">
            <v>01-03</v>
          </cell>
          <cell r="I494">
            <v>498800</v>
          </cell>
          <cell r="J494">
            <v>0</v>
          </cell>
          <cell r="K494">
            <v>0</v>
          </cell>
          <cell r="L494">
            <v>498800</v>
          </cell>
          <cell r="M494">
            <v>99760</v>
          </cell>
          <cell r="N494">
            <v>24940</v>
          </cell>
          <cell r="P494" t="str">
            <v>X</v>
          </cell>
          <cell r="X494">
            <v>1</v>
          </cell>
        </row>
        <row r="495">
          <cell r="B495" t="str">
            <v>NguyÔn Xu©n Dòng</v>
          </cell>
          <cell r="C495" t="str">
            <v>H§L§</v>
          </cell>
          <cell r="D495" t="str">
            <v>H§L§</v>
          </cell>
          <cell r="E495" t="str">
            <v>L¸i m¸y</v>
          </cell>
          <cell r="F495">
            <v>2.33</v>
          </cell>
          <cell r="G495" t="str">
            <v>01-96</v>
          </cell>
          <cell r="I495">
            <v>33799500</v>
          </cell>
          <cell r="J495">
            <v>0</v>
          </cell>
          <cell r="K495">
            <v>0</v>
          </cell>
          <cell r="L495">
            <v>33799500</v>
          </cell>
          <cell r="M495">
            <v>6759900</v>
          </cell>
          <cell r="N495">
            <v>1689975</v>
          </cell>
          <cell r="O495" t="str">
            <v>X</v>
          </cell>
          <cell r="X495">
            <v>1</v>
          </cell>
        </row>
        <row r="496">
          <cell r="B496" t="str">
            <v>NguyÔn Xu©n Dòng</v>
          </cell>
          <cell r="C496" t="str">
            <v>H§L§</v>
          </cell>
          <cell r="D496" t="str">
            <v>H§L§</v>
          </cell>
          <cell r="E496" t="str">
            <v>L¸i m¸y</v>
          </cell>
          <cell r="F496">
            <v>2.33</v>
          </cell>
          <cell r="G496" t="str">
            <v>01-96</v>
          </cell>
          <cell r="I496">
            <v>675700</v>
          </cell>
          <cell r="J496">
            <v>0</v>
          </cell>
          <cell r="K496">
            <v>0</v>
          </cell>
          <cell r="L496">
            <v>675700</v>
          </cell>
          <cell r="M496">
            <v>135140</v>
          </cell>
          <cell r="N496">
            <v>33785</v>
          </cell>
          <cell r="O496" t="str">
            <v>X</v>
          </cell>
          <cell r="X496">
            <v>1</v>
          </cell>
        </row>
        <row r="497">
          <cell r="B497" t="str">
            <v>NguyÔn ThÞ NguyÖt</v>
          </cell>
          <cell r="C497" t="str">
            <v>H§L§</v>
          </cell>
          <cell r="D497" t="str">
            <v>H§L§</v>
          </cell>
          <cell r="E497" t="str">
            <v>NV KÕ to¸n</v>
          </cell>
          <cell r="F497">
            <v>1.78</v>
          </cell>
          <cell r="G497" t="str">
            <v>10-95</v>
          </cell>
          <cell r="I497">
            <v>516200</v>
          </cell>
          <cell r="J497">
            <v>0</v>
          </cell>
          <cell r="K497">
            <v>0</v>
          </cell>
          <cell r="L497">
            <v>516200</v>
          </cell>
          <cell r="M497">
            <v>103240</v>
          </cell>
          <cell r="N497">
            <v>25810</v>
          </cell>
          <cell r="O497" t="str">
            <v>X</v>
          </cell>
          <cell r="X497">
            <v>2</v>
          </cell>
        </row>
        <row r="498">
          <cell r="B498" t="str">
            <v>Vò Thanh H­¬ng</v>
          </cell>
          <cell r="C498" t="str">
            <v>H§L§</v>
          </cell>
          <cell r="D498" t="str">
            <v>H§L§</v>
          </cell>
          <cell r="E498" t="str">
            <v>NV KÕ to¸n</v>
          </cell>
          <cell r="F498">
            <v>1.7</v>
          </cell>
          <cell r="G498" t="str">
            <v>05-98</v>
          </cell>
          <cell r="I498">
            <v>493000</v>
          </cell>
          <cell r="J498">
            <v>0</v>
          </cell>
          <cell r="K498">
            <v>0</v>
          </cell>
          <cell r="L498">
            <v>493000</v>
          </cell>
          <cell r="M498">
            <v>98600</v>
          </cell>
          <cell r="N498">
            <v>24650</v>
          </cell>
          <cell r="O498" t="str">
            <v>X</v>
          </cell>
          <cell r="X498">
            <v>3</v>
          </cell>
        </row>
        <row r="499">
          <cell r="B499" t="str">
            <v>Hµ Ngäc Th­ëng</v>
          </cell>
          <cell r="C499" t="str">
            <v>H§L§</v>
          </cell>
          <cell r="D499" t="str">
            <v>H§L§</v>
          </cell>
          <cell r="E499" t="str">
            <v>Thî hµn</v>
          </cell>
          <cell r="F499">
            <v>1.94</v>
          </cell>
          <cell r="G499" t="str">
            <v>10-95</v>
          </cell>
          <cell r="I499">
            <v>562600</v>
          </cell>
          <cell r="J499">
            <v>0</v>
          </cell>
          <cell r="K499">
            <v>0</v>
          </cell>
          <cell r="L499">
            <v>562600</v>
          </cell>
          <cell r="M499">
            <v>112520</v>
          </cell>
          <cell r="N499">
            <v>28130</v>
          </cell>
          <cell r="O499" t="str">
            <v>X</v>
          </cell>
          <cell r="X499">
            <v>4</v>
          </cell>
        </row>
        <row r="500">
          <cell r="B500" t="str">
            <v>§ç V¨n C«ng</v>
          </cell>
          <cell r="C500" t="str">
            <v>H§L§</v>
          </cell>
          <cell r="D500" t="str">
            <v>H§L§</v>
          </cell>
          <cell r="E500" t="str">
            <v>L¸i m¸y</v>
          </cell>
          <cell r="F500">
            <v>2.33</v>
          </cell>
          <cell r="G500" t="str">
            <v>08-95</v>
          </cell>
          <cell r="I500">
            <v>675700</v>
          </cell>
          <cell r="J500">
            <v>0</v>
          </cell>
          <cell r="K500">
            <v>0</v>
          </cell>
          <cell r="L500">
            <v>675700</v>
          </cell>
          <cell r="M500">
            <v>135140</v>
          </cell>
          <cell r="N500">
            <v>33785</v>
          </cell>
          <cell r="O500" t="str">
            <v>X</v>
          </cell>
          <cell r="X500">
            <v>5</v>
          </cell>
        </row>
        <row r="501">
          <cell r="B501" t="str">
            <v>NguyÔn V¨n ¢n</v>
          </cell>
          <cell r="C501" t="str">
            <v>H§L§</v>
          </cell>
          <cell r="D501" t="str">
            <v>H§L§</v>
          </cell>
          <cell r="E501" t="str">
            <v>NV Thñ quü</v>
          </cell>
          <cell r="F501">
            <v>2.06</v>
          </cell>
          <cell r="G501" t="str">
            <v>02-94</v>
          </cell>
          <cell r="I501">
            <v>597400</v>
          </cell>
          <cell r="J501">
            <v>0</v>
          </cell>
          <cell r="K501">
            <v>0</v>
          </cell>
          <cell r="L501">
            <v>597400</v>
          </cell>
          <cell r="M501">
            <v>119480</v>
          </cell>
          <cell r="N501">
            <v>29870</v>
          </cell>
          <cell r="O501" t="str">
            <v>X</v>
          </cell>
          <cell r="X501">
            <v>6</v>
          </cell>
        </row>
        <row r="502">
          <cell r="B502" t="str">
            <v>NguyÔn H÷u Hoµ</v>
          </cell>
          <cell r="C502" t="str">
            <v>H§L§</v>
          </cell>
          <cell r="D502" t="str">
            <v>H§L§</v>
          </cell>
          <cell r="E502" t="str">
            <v>NV Kü thuËt</v>
          </cell>
          <cell r="F502">
            <v>1.82</v>
          </cell>
          <cell r="G502" t="str">
            <v>01-96</v>
          </cell>
          <cell r="I502">
            <v>527800</v>
          </cell>
          <cell r="J502">
            <v>0</v>
          </cell>
          <cell r="K502">
            <v>0</v>
          </cell>
          <cell r="L502">
            <v>527800</v>
          </cell>
          <cell r="M502">
            <v>105560</v>
          </cell>
          <cell r="N502">
            <v>26390</v>
          </cell>
          <cell r="O502" t="str">
            <v>X</v>
          </cell>
          <cell r="X502">
            <v>7</v>
          </cell>
        </row>
        <row r="503">
          <cell r="B503" t="str">
            <v>NguyÔn T Thuý Hµ</v>
          </cell>
          <cell r="C503" t="str">
            <v>H§L§</v>
          </cell>
          <cell r="D503" t="str">
            <v>H§L§</v>
          </cell>
          <cell r="E503" t="str">
            <v>TL QL XM, VT</v>
          </cell>
          <cell r="F503">
            <v>2.02</v>
          </cell>
          <cell r="G503" t="str">
            <v>12-98</v>
          </cell>
          <cell r="I503">
            <v>585800</v>
          </cell>
          <cell r="J503">
            <v>0</v>
          </cell>
          <cell r="K503">
            <v>0</v>
          </cell>
          <cell r="L503">
            <v>585800</v>
          </cell>
          <cell r="M503">
            <v>117160</v>
          </cell>
          <cell r="N503">
            <v>29290</v>
          </cell>
          <cell r="O503" t="str">
            <v>X</v>
          </cell>
          <cell r="X503">
            <v>8</v>
          </cell>
        </row>
        <row r="504">
          <cell r="B504" t="str">
            <v>Hoµng NghÜa Sü</v>
          </cell>
          <cell r="C504" t="str">
            <v>H§L§</v>
          </cell>
          <cell r="D504" t="str">
            <v>H§L§</v>
          </cell>
          <cell r="E504" t="str">
            <v>L¸i xe</v>
          </cell>
          <cell r="F504">
            <v>2.16</v>
          </cell>
          <cell r="G504" t="str">
            <v>02-94</v>
          </cell>
          <cell r="I504">
            <v>626400</v>
          </cell>
          <cell r="J504">
            <v>0</v>
          </cell>
          <cell r="K504">
            <v>0</v>
          </cell>
          <cell r="L504">
            <v>626400</v>
          </cell>
          <cell r="M504">
            <v>125280</v>
          </cell>
          <cell r="N504">
            <v>31320</v>
          </cell>
          <cell r="O504" t="str">
            <v>X</v>
          </cell>
          <cell r="X504">
            <v>9</v>
          </cell>
        </row>
        <row r="505">
          <cell r="B505" t="str">
            <v>NguyÔn Huy Th«ng</v>
          </cell>
          <cell r="C505" t="str">
            <v>H§L§</v>
          </cell>
          <cell r="D505" t="str">
            <v>H§L§</v>
          </cell>
          <cell r="E505" t="str">
            <v>ChØ huy CT</v>
          </cell>
          <cell r="F505">
            <v>2.5</v>
          </cell>
          <cell r="G505" t="str">
            <v>05-96</v>
          </cell>
          <cell r="I505">
            <v>725000</v>
          </cell>
          <cell r="J505">
            <v>0</v>
          </cell>
          <cell r="K505">
            <v>0</v>
          </cell>
          <cell r="L505">
            <v>725000</v>
          </cell>
          <cell r="M505">
            <v>145000</v>
          </cell>
          <cell r="N505">
            <v>36250</v>
          </cell>
          <cell r="O505" t="str">
            <v>X</v>
          </cell>
          <cell r="X505">
            <v>10</v>
          </cell>
        </row>
        <row r="506">
          <cell r="B506" t="str">
            <v>NguyÔn §×nh Nam</v>
          </cell>
          <cell r="C506" t="str">
            <v>H§L§</v>
          </cell>
          <cell r="D506" t="str">
            <v>H§L§</v>
          </cell>
          <cell r="E506" t="str">
            <v>L¸i xe</v>
          </cell>
          <cell r="F506">
            <v>2.73</v>
          </cell>
          <cell r="G506" t="str">
            <v>03-83</v>
          </cell>
          <cell r="I506">
            <v>791700</v>
          </cell>
          <cell r="J506">
            <v>0</v>
          </cell>
          <cell r="K506">
            <v>0</v>
          </cell>
          <cell r="L506">
            <v>791700</v>
          </cell>
          <cell r="M506">
            <v>158340</v>
          </cell>
          <cell r="N506">
            <v>39585</v>
          </cell>
          <cell r="O506" t="str">
            <v>X</v>
          </cell>
          <cell r="X506">
            <v>11</v>
          </cell>
        </row>
        <row r="507">
          <cell r="B507" t="str">
            <v>Hå Xu©n S¬n</v>
          </cell>
          <cell r="C507" t="str">
            <v>H§L§</v>
          </cell>
          <cell r="D507" t="str">
            <v>H§L§</v>
          </cell>
          <cell r="E507" t="str">
            <v>NV Kü thuËt</v>
          </cell>
          <cell r="F507">
            <v>2.02</v>
          </cell>
          <cell r="G507" t="str">
            <v>08-99</v>
          </cell>
          <cell r="I507">
            <v>585800</v>
          </cell>
          <cell r="J507">
            <v>0</v>
          </cell>
          <cell r="K507">
            <v>0</v>
          </cell>
          <cell r="L507">
            <v>585800</v>
          </cell>
          <cell r="M507">
            <v>117160</v>
          </cell>
          <cell r="N507">
            <v>29290</v>
          </cell>
          <cell r="O507" t="str">
            <v>X</v>
          </cell>
          <cell r="X507">
            <v>12</v>
          </cell>
        </row>
        <row r="508">
          <cell r="B508" t="str">
            <v>NguyÔn ThÞ H»ng</v>
          </cell>
          <cell r="C508" t="str">
            <v>H§L§</v>
          </cell>
          <cell r="D508" t="str">
            <v>H§L§</v>
          </cell>
          <cell r="E508" t="str">
            <v>NV KÕ to¸n</v>
          </cell>
          <cell r="F508">
            <v>1.7</v>
          </cell>
          <cell r="G508" t="str">
            <v>06-99</v>
          </cell>
          <cell r="I508">
            <v>493000</v>
          </cell>
          <cell r="J508">
            <v>0</v>
          </cell>
          <cell r="K508">
            <v>0</v>
          </cell>
          <cell r="L508">
            <v>493000</v>
          </cell>
          <cell r="M508">
            <v>98600</v>
          </cell>
          <cell r="N508">
            <v>24650</v>
          </cell>
          <cell r="O508" t="str">
            <v>X</v>
          </cell>
          <cell r="X508">
            <v>13</v>
          </cell>
        </row>
        <row r="509">
          <cell r="B509" t="str">
            <v>NguyÔn ThÞ Thi</v>
          </cell>
          <cell r="C509" t="str">
            <v>H§L§</v>
          </cell>
          <cell r="D509" t="str">
            <v>H§L§</v>
          </cell>
          <cell r="E509" t="str">
            <v>NV Phôc vô</v>
          </cell>
          <cell r="F509">
            <v>2.0699999999999998</v>
          </cell>
          <cell r="G509" t="str">
            <v>09-85</v>
          </cell>
          <cell r="I509">
            <v>600300</v>
          </cell>
          <cell r="J509">
            <v>0</v>
          </cell>
          <cell r="K509">
            <v>0</v>
          </cell>
          <cell r="L509">
            <v>600300</v>
          </cell>
          <cell r="M509">
            <v>120060</v>
          </cell>
          <cell r="N509">
            <v>30015</v>
          </cell>
          <cell r="O509" t="str">
            <v>X</v>
          </cell>
          <cell r="X509">
            <v>14</v>
          </cell>
        </row>
        <row r="510">
          <cell r="B510" t="str">
            <v>NguyÔn Ngäc Khanh</v>
          </cell>
          <cell r="C510" t="str">
            <v>H§L§</v>
          </cell>
          <cell r="D510" t="str">
            <v>H§L§</v>
          </cell>
          <cell r="E510" t="str">
            <v>NV Thèng kª</v>
          </cell>
          <cell r="F510">
            <v>2.2599999999999998</v>
          </cell>
          <cell r="G510" t="str">
            <v>05-97</v>
          </cell>
          <cell r="I510">
            <v>655399.99999999988</v>
          </cell>
          <cell r="J510">
            <v>0</v>
          </cell>
          <cell r="K510">
            <v>0</v>
          </cell>
          <cell r="L510">
            <v>655399.99999999988</v>
          </cell>
          <cell r="M510">
            <v>131079.99999999997</v>
          </cell>
          <cell r="N510">
            <v>32769.999999999993</v>
          </cell>
          <cell r="O510" t="str">
            <v>X</v>
          </cell>
          <cell r="X510">
            <v>15</v>
          </cell>
        </row>
        <row r="511">
          <cell r="B511" t="str">
            <v>§Ëu Phi Khanh</v>
          </cell>
          <cell r="C511" t="str">
            <v>H§L§</v>
          </cell>
          <cell r="D511" t="str">
            <v>H§L§</v>
          </cell>
          <cell r="E511" t="str">
            <v>NV KÕ to¸n</v>
          </cell>
          <cell r="F511">
            <v>2.2599999999999998</v>
          </cell>
          <cell r="G511" t="str">
            <v>03-99</v>
          </cell>
          <cell r="I511">
            <v>655399.99999999988</v>
          </cell>
          <cell r="J511">
            <v>0</v>
          </cell>
          <cell r="K511">
            <v>0</v>
          </cell>
          <cell r="L511">
            <v>655399.99999999988</v>
          </cell>
          <cell r="M511">
            <v>131079.99999999997</v>
          </cell>
          <cell r="N511">
            <v>32769.999999999993</v>
          </cell>
          <cell r="O511" t="str">
            <v>X</v>
          </cell>
          <cell r="X511">
            <v>16</v>
          </cell>
        </row>
        <row r="512">
          <cell r="B512" t="str">
            <v>§ç V¨n §­¬ng</v>
          </cell>
          <cell r="C512" t="str">
            <v>H§L§</v>
          </cell>
          <cell r="D512" t="str">
            <v>H§L§</v>
          </cell>
          <cell r="E512" t="str">
            <v>ChØ huy CT</v>
          </cell>
          <cell r="F512">
            <v>2.5</v>
          </cell>
          <cell r="G512" t="str">
            <v>08-92</v>
          </cell>
          <cell r="I512">
            <v>725000</v>
          </cell>
          <cell r="J512">
            <v>0</v>
          </cell>
          <cell r="K512">
            <v>0</v>
          </cell>
          <cell r="L512">
            <v>725000</v>
          </cell>
          <cell r="M512">
            <v>145000</v>
          </cell>
          <cell r="N512">
            <v>36250</v>
          </cell>
          <cell r="O512" t="str">
            <v>X</v>
          </cell>
          <cell r="X512">
            <v>16</v>
          </cell>
        </row>
        <row r="513">
          <cell r="B513" t="str">
            <v>Hoµng Ngäc §Þnh</v>
          </cell>
          <cell r="C513" t="str">
            <v>H§L§</v>
          </cell>
          <cell r="D513" t="str">
            <v>H§L§</v>
          </cell>
          <cell r="E513" t="str">
            <v>Trî lý KH</v>
          </cell>
          <cell r="F513">
            <v>2.02</v>
          </cell>
          <cell r="G513" t="str">
            <v>03-99</v>
          </cell>
          <cell r="I513">
            <v>585800</v>
          </cell>
          <cell r="J513">
            <v>0</v>
          </cell>
          <cell r="K513">
            <v>0</v>
          </cell>
          <cell r="L513">
            <v>585800</v>
          </cell>
          <cell r="M513">
            <v>117160</v>
          </cell>
          <cell r="N513">
            <v>29290</v>
          </cell>
          <cell r="O513" t="str">
            <v>X</v>
          </cell>
          <cell r="X513">
            <v>17</v>
          </cell>
        </row>
        <row r="514">
          <cell r="B514" t="str">
            <v>Hå Ngäc S¬n</v>
          </cell>
          <cell r="C514" t="str">
            <v>H§L§</v>
          </cell>
          <cell r="D514" t="str">
            <v>H§L§</v>
          </cell>
          <cell r="E514" t="str">
            <v>KÕ to¸n</v>
          </cell>
          <cell r="F514">
            <v>2.02</v>
          </cell>
          <cell r="G514" t="str">
            <v>08-99</v>
          </cell>
          <cell r="I514">
            <v>585800</v>
          </cell>
          <cell r="J514">
            <v>0</v>
          </cell>
          <cell r="K514">
            <v>0</v>
          </cell>
          <cell r="L514">
            <v>585800</v>
          </cell>
          <cell r="M514">
            <v>117160</v>
          </cell>
          <cell r="N514">
            <v>29290</v>
          </cell>
          <cell r="O514" t="str">
            <v>X</v>
          </cell>
          <cell r="X514">
            <v>18</v>
          </cell>
        </row>
        <row r="515">
          <cell r="B515" t="str">
            <v>Hå Sü Hïng</v>
          </cell>
          <cell r="C515" t="str">
            <v>H§L§</v>
          </cell>
          <cell r="D515" t="str">
            <v>H§L§</v>
          </cell>
          <cell r="E515" t="str">
            <v>KÕ to¸n</v>
          </cell>
          <cell r="F515">
            <v>2.2599999999999998</v>
          </cell>
          <cell r="G515" t="str">
            <v>07-99</v>
          </cell>
          <cell r="I515">
            <v>655399.99999999988</v>
          </cell>
          <cell r="J515">
            <v>0</v>
          </cell>
          <cell r="K515">
            <v>0</v>
          </cell>
          <cell r="L515">
            <v>655399.99999999988</v>
          </cell>
          <cell r="M515">
            <v>131079.99999999997</v>
          </cell>
          <cell r="N515">
            <v>32769.999999999993</v>
          </cell>
          <cell r="O515" t="str">
            <v>X</v>
          </cell>
          <cell r="X515">
            <v>19</v>
          </cell>
        </row>
        <row r="516">
          <cell r="B516" t="str">
            <v>TrÇn §×nh Tïng</v>
          </cell>
          <cell r="C516" t="str">
            <v>H§L§</v>
          </cell>
          <cell r="D516" t="str">
            <v>H§L§</v>
          </cell>
          <cell r="E516" t="str">
            <v>NV ®o ®¹c</v>
          </cell>
          <cell r="F516">
            <v>2.02</v>
          </cell>
          <cell r="G516" t="str">
            <v>11-00</v>
          </cell>
          <cell r="I516">
            <v>585800</v>
          </cell>
          <cell r="J516">
            <v>0</v>
          </cell>
          <cell r="K516">
            <v>0</v>
          </cell>
          <cell r="L516">
            <v>585800</v>
          </cell>
          <cell r="M516">
            <v>117160</v>
          </cell>
          <cell r="N516">
            <v>29290</v>
          </cell>
          <cell r="O516" t="str">
            <v>X</v>
          </cell>
          <cell r="X516">
            <v>20</v>
          </cell>
        </row>
        <row r="517">
          <cell r="B517" t="str">
            <v>NguyÔn V¨n Tïng</v>
          </cell>
          <cell r="C517" t="str">
            <v>H§L§</v>
          </cell>
          <cell r="D517" t="str">
            <v>H§L§</v>
          </cell>
          <cell r="E517" t="str">
            <v>TL QL chÊt l­îng</v>
          </cell>
          <cell r="F517">
            <v>2.2599999999999998</v>
          </cell>
          <cell r="G517" t="str">
            <v>01-98</v>
          </cell>
          <cell r="I517">
            <v>655399.99999999988</v>
          </cell>
          <cell r="J517">
            <v>0</v>
          </cell>
          <cell r="K517">
            <v>0</v>
          </cell>
          <cell r="L517">
            <v>655399.99999999988</v>
          </cell>
          <cell r="M517">
            <v>131079.99999999997</v>
          </cell>
          <cell r="N517">
            <v>32769.999999999993</v>
          </cell>
          <cell r="O517" t="str">
            <v>X</v>
          </cell>
          <cell r="X517">
            <v>21</v>
          </cell>
        </row>
        <row r="518">
          <cell r="B518" t="str">
            <v>V¨n Huy B»ng</v>
          </cell>
          <cell r="C518" t="str">
            <v>H§L§</v>
          </cell>
          <cell r="D518" t="str">
            <v>H§L§</v>
          </cell>
          <cell r="E518" t="str">
            <v>NV Kü thuËt</v>
          </cell>
          <cell r="F518">
            <v>2.02</v>
          </cell>
          <cell r="G518" t="str">
            <v>05-99</v>
          </cell>
          <cell r="I518">
            <v>585800</v>
          </cell>
          <cell r="J518">
            <v>0</v>
          </cell>
          <cell r="K518">
            <v>0</v>
          </cell>
          <cell r="L518">
            <v>585800</v>
          </cell>
          <cell r="M518">
            <v>117160</v>
          </cell>
          <cell r="N518">
            <v>29290</v>
          </cell>
          <cell r="O518" t="str">
            <v>X</v>
          </cell>
          <cell r="X518">
            <v>22</v>
          </cell>
        </row>
        <row r="519">
          <cell r="B519" t="str">
            <v>§Æng Ngäc ThiÖn</v>
          </cell>
          <cell r="C519" t="str">
            <v>H§L§</v>
          </cell>
          <cell r="D519" t="str">
            <v>H§L§</v>
          </cell>
          <cell r="E519" t="str">
            <v>L¸i xe</v>
          </cell>
          <cell r="F519">
            <v>2.92</v>
          </cell>
          <cell r="G519" t="str">
            <v>09-01</v>
          </cell>
          <cell r="I519">
            <v>846800</v>
          </cell>
          <cell r="J519">
            <v>0</v>
          </cell>
          <cell r="K519">
            <v>0</v>
          </cell>
          <cell r="L519">
            <v>846800</v>
          </cell>
          <cell r="M519">
            <v>169360</v>
          </cell>
          <cell r="N519">
            <v>42340</v>
          </cell>
          <cell r="O519" t="str">
            <v>X</v>
          </cell>
          <cell r="X519">
            <v>23</v>
          </cell>
        </row>
        <row r="520">
          <cell r="B520" t="str">
            <v>Hå Xu©n Ch©u</v>
          </cell>
          <cell r="C520" t="str">
            <v>H§L§</v>
          </cell>
          <cell r="D520" t="str">
            <v>H§L§</v>
          </cell>
          <cell r="E520" t="str">
            <v>L¸i xe</v>
          </cell>
          <cell r="F520">
            <v>2.16</v>
          </cell>
          <cell r="G520" t="str">
            <v>06-00</v>
          </cell>
          <cell r="I520">
            <v>626400</v>
          </cell>
          <cell r="J520">
            <v>0</v>
          </cell>
          <cell r="K520">
            <v>0</v>
          </cell>
          <cell r="L520">
            <v>626400</v>
          </cell>
          <cell r="M520">
            <v>125280</v>
          </cell>
          <cell r="N520">
            <v>31320</v>
          </cell>
          <cell r="O520" t="str">
            <v>X</v>
          </cell>
          <cell r="X520">
            <v>24</v>
          </cell>
        </row>
        <row r="521">
          <cell r="B521" t="str">
            <v>NguyÔn T Hång Hµ</v>
          </cell>
          <cell r="C521" t="str">
            <v>H§L§</v>
          </cell>
          <cell r="D521" t="str">
            <v>H§L§</v>
          </cell>
          <cell r="E521" t="str">
            <v>KÕ to¸n</v>
          </cell>
          <cell r="F521" t="str">
            <v>1,70</v>
          </cell>
          <cell r="G521" t="str">
            <v>06-00</v>
          </cell>
          <cell r="I521">
            <v>493000</v>
          </cell>
          <cell r="J521">
            <v>0</v>
          </cell>
          <cell r="K521">
            <v>0</v>
          </cell>
          <cell r="L521">
            <v>493000</v>
          </cell>
          <cell r="M521">
            <v>98600</v>
          </cell>
          <cell r="N521">
            <v>24650</v>
          </cell>
          <cell r="O521" t="str">
            <v>X</v>
          </cell>
          <cell r="X521">
            <v>25</v>
          </cell>
        </row>
        <row r="522">
          <cell r="B522" t="str">
            <v>Ng« Minh ViÖt</v>
          </cell>
          <cell r="C522" t="str">
            <v>H§L§</v>
          </cell>
          <cell r="D522" t="str">
            <v>H§L§</v>
          </cell>
          <cell r="E522" t="str">
            <v>L¸i xe</v>
          </cell>
          <cell r="F522">
            <v>2.73</v>
          </cell>
          <cell r="G522" t="str">
            <v>01-95</v>
          </cell>
          <cell r="I522">
            <v>791700</v>
          </cell>
          <cell r="J522">
            <v>0</v>
          </cell>
          <cell r="K522">
            <v>0</v>
          </cell>
          <cell r="L522">
            <v>791700</v>
          </cell>
          <cell r="M522">
            <v>158340</v>
          </cell>
          <cell r="N522">
            <v>39585</v>
          </cell>
          <cell r="O522" t="str">
            <v>X</v>
          </cell>
          <cell r="X522">
            <v>26</v>
          </cell>
        </row>
        <row r="523">
          <cell r="B523" t="str">
            <v>Ng« Duy Chiªu</v>
          </cell>
          <cell r="C523" t="str">
            <v>H§L§</v>
          </cell>
          <cell r="D523" t="str">
            <v>H§L§</v>
          </cell>
          <cell r="E523" t="str">
            <v>B¶o vÖ</v>
          </cell>
          <cell r="F523">
            <v>1.83</v>
          </cell>
          <cell r="G523" t="str">
            <v>08-00</v>
          </cell>
          <cell r="I523">
            <v>530700</v>
          </cell>
          <cell r="J523">
            <v>0</v>
          </cell>
          <cell r="K523">
            <v>0</v>
          </cell>
          <cell r="L523">
            <v>530700</v>
          </cell>
          <cell r="M523">
            <v>106140</v>
          </cell>
          <cell r="N523">
            <v>26535</v>
          </cell>
          <cell r="O523" t="str">
            <v>X</v>
          </cell>
          <cell r="X523">
            <v>27</v>
          </cell>
        </row>
        <row r="524">
          <cell r="B524" t="str">
            <v>NguyÔn Sü ChiÕn</v>
          </cell>
          <cell r="C524" t="str">
            <v>H§L§</v>
          </cell>
          <cell r="D524" t="str">
            <v>H§L§</v>
          </cell>
          <cell r="E524" t="str">
            <v>NV Kü thuËt</v>
          </cell>
          <cell r="F524">
            <v>1.78</v>
          </cell>
          <cell r="G524" t="str">
            <v>06-02</v>
          </cell>
          <cell r="I524">
            <v>516200</v>
          </cell>
          <cell r="J524">
            <v>0</v>
          </cell>
          <cell r="K524">
            <v>0</v>
          </cell>
          <cell r="L524">
            <v>516200</v>
          </cell>
          <cell r="M524">
            <v>103240</v>
          </cell>
          <cell r="N524">
            <v>25810</v>
          </cell>
          <cell r="O524" t="str">
            <v>X</v>
          </cell>
          <cell r="X524">
            <v>28</v>
          </cell>
        </row>
        <row r="525">
          <cell r="B525" t="str">
            <v>NguyÔn T. Mü H¹nh</v>
          </cell>
          <cell r="C525" t="str">
            <v>H§L§</v>
          </cell>
          <cell r="D525" t="str">
            <v>H§L§</v>
          </cell>
          <cell r="E525" t="str">
            <v>TL Kü thuËt</v>
          </cell>
          <cell r="F525">
            <v>2.02</v>
          </cell>
          <cell r="G525" t="str">
            <v>08-01</v>
          </cell>
          <cell r="I525">
            <v>585800</v>
          </cell>
          <cell r="J525">
            <v>0</v>
          </cell>
          <cell r="K525">
            <v>0</v>
          </cell>
          <cell r="L525">
            <v>585800</v>
          </cell>
          <cell r="M525">
            <v>117160</v>
          </cell>
          <cell r="N525">
            <v>29290</v>
          </cell>
          <cell r="O525" t="str">
            <v>X</v>
          </cell>
          <cell r="X525">
            <v>29</v>
          </cell>
        </row>
        <row r="526">
          <cell r="B526" t="str">
            <v>NguyÔn Quèc Hïng</v>
          </cell>
          <cell r="C526" t="str">
            <v>H§L§</v>
          </cell>
          <cell r="D526" t="str">
            <v>H§L§</v>
          </cell>
          <cell r="E526" t="str">
            <v>NV Kü thuËt</v>
          </cell>
          <cell r="F526">
            <v>1.78</v>
          </cell>
          <cell r="G526" t="str">
            <v>06-02</v>
          </cell>
          <cell r="I526">
            <v>516200</v>
          </cell>
          <cell r="J526">
            <v>0</v>
          </cell>
          <cell r="K526">
            <v>0</v>
          </cell>
          <cell r="L526">
            <v>516200</v>
          </cell>
          <cell r="M526">
            <v>103240</v>
          </cell>
          <cell r="N526">
            <v>25810</v>
          </cell>
          <cell r="O526" t="str">
            <v>X</v>
          </cell>
          <cell r="X526">
            <v>30</v>
          </cell>
        </row>
        <row r="527">
          <cell r="B527" t="str">
            <v>Lª Quang Hoµ</v>
          </cell>
          <cell r="C527" t="str">
            <v>H§L§</v>
          </cell>
          <cell r="D527" t="str">
            <v>H§L§</v>
          </cell>
          <cell r="E527" t="str">
            <v>NV Kü thuËt</v>
          </cell>
          <cell r="F527">
            <v>1.78</v>
          </cell>
          <cell r="G527" t="str">
            <v>06-02</v>
          </cell>
          <cell r="I527">
            <v>516200</v>
          </cell>
          <cell r="J527">
            <v>0</v>
          </cell>
          <cell r="K527">
            <v>0</v>
          </cell>
          <cell r="L527">
            <v>516200</v>
          </cell>
          <cell r="M527">
            <v>103240</v>
          </cell>
          <cell r="N527">
            <v>25810</v>
          </cell>
          <cell r="O527" t="str">
            <v>X</v>
          </cell>
          <cell r="X527">
            <v>31</v>
          </cell>
        </row>
        <row r="528">
          <cell r="B528" t="str">
            <v>Lª Trung Kiªn</v>
          </cell>
          <cell r="C528" t="str">
            <v>H§L§</v>
          </cell>
          <cell r="D528" t="str">
            <v>H§L§</v>
          </cell>
          <cell r="E528" t="str">
            <v>L¸i xe</v>
          </cell>
          <cell r="F528">
            <v>1.7</v>
          </cell>
          <cell r="G528" t="str">
            <v>03-02</v>
          </cell>
          <cell r="I528">
            <v>493000</v>
          </cell>
          <cell r="J528">
            <v>0</v>
          </cell>
          <cell r="K528">
            <v>0</v>
          </cell>
          <cell r="L528">
            <v>493000</v>
          </cell>
          <cell r="M528">
            <v>98600</v>
          </cell>
          <cell r="N528">
            <v>24650</v>
          </cell>
          <cell r="O528" t="str">
            <v>X</v>
          </cell>
          <cell r="X528">
            <v>32</v>
          </cell>
        </row>
        <row r="529">
          <cell r="B529" t="str">
            <v>NguyÔn TÊt Long</v>
          </cell>
          <cell r="C529" t="str">
            <v>H§L§</v>
          </cell>
          <cell r="D529" t="str">
            <v>H§L§</v>
          </cell>
          <cell r="E529" t="str">
            <v>NV Thèng kª</v>
          </cell>
          <cell r="F529">
            <v>2.02</v>
          </cell>
          <cell r="G529" t="str">
            <v>11-01</v>
          </cell>
          <cell r="I529">
            <v>585800</v>
          </cell>
          <cell r="J529">
            <v>0</v>
          </cell>
          <cell r="K529">
            <v>0</v>
          </cell>
          <cell r="L529">
            <v>585800</v>
          </cell>
          <cell r="M529">
            <v>117160</v>
          </cell>
          <cell r="N529">
            <v>29290</v>
          </cell>
          <cell r="O529" t="str">
            <v>X</v>
          </cell>
          <cell r="X529">
            <v>33</v>
          </cell>
        </row>
        <row r="530">
          <cell r="B530" t="str">
            <v>TrÇn ThÞ Minh</v>
          </cell>
          <cell r="C530" t="str">
            <v>H§L§</v>
          </cell>
          <cell r="D530" t="str">
            <v>H§L§</v>
          </cell>
          <cell r="E530" t="str">
            <v>NV V¨n th­</v>
          </cell>
          <cell r="F530">
            <v>1.58</v>
          </cell>
          <cell r="G530" t="str">
            <v>01-03</v>
          </cell>
          <cell r="I530">
            <v>458200</v>
          </cell>
          <cell r="J530">
            <v>0</v>
          </cell>
          <cell r="K530">
            <v>0</v>
          </cell>
          <cell r="L530">
            <v>458200</v>
          </cell>
          <cell r="M530">
            <v>91640</v>
          </cell>
          <cell r="N530">
            <v>22910</v>
          </cell>
          <cell r="O530" t="str">
            <v>X</v>
          </cell>
          <cell r="X530">
            <v>34</v>
          </cell>
        </row>
        <row r="531">
          <cell r="B531" t="str">
            <v>NguyÔn TiÕn N¨m</v>
          </cell>
          <cell r="C531" t="str">
            <v>H§L§</v>
          </cell>
          <cell r="D531" t="str">
            <v>H§L§</v>
          </cell>
          <cell r="E531" t="str">
            <v>NV Kü thuËt</v>
          </cell>
          <cell r="F531">
            <v>2.02</v>
          </cell>
          <cell r="G531" t="str">
            <v>03-01</v>
          </cell>
          <cell r="I531">
            <v>585800</v>
          </cell>
          <cell r="J531">
            <v>0</v>
          </cell>
          <cell r="K531">
            <v>0</v>
          </cell>
          <cell r="L531">
            <v>585800</v>
          </cell>
          <cell r="M531">
            <v>117160</v>
          </cell>
          <cell r="N531">
            <v>29290</v>
          </cell>
          <cell r="O531" t="str">
            <v>X</v>
          </cell>
          <cell r="X531">
            <v>35</v>
          </cell>
        </row>
        <row r="532">
          <cell r="B532" t="str">
            <v>TrÇn §×nh Nho</v>
          </cell>
          <cell r="C532" t="str">
            <v>H§L§</v>
          </cell>
          <cell r="D532" t="str">
            <v>H§L§</v>
          </cell>
          <cell r="E532" t="str">
            <v>Thñ kho</v>
          </cell>
          <cell r="F532">
            <v>1.78</v>
          </cell>
          <cell r="G532" t="str">
            <v>04-02</v>
          </cell>
          <cell r="I532">
            <v>516200</v>
          </cell>
          <cell r="J532">
            <v>0</v>
          </cell>
          <cell r="K532">
            <v>0</v>
          </cell>
          <cell r="L532">
            <v>516200</v>
          </cell>
          <cell r="M532">
            <v>103240</v>
          </cell>
          <cell r="N532">
            <v>25810</v>
          </cell>
          <cell r="O532" t="str">
            <v>X</v>
          </cell>
          <cell r="X532">
            <v>36</v>
          </cell>
        </row>
        <row r="533">
          <cell r="B533" t="str">
            <v>NguyÔn TuÊn Phi</v>
          </cell>
          <cell r="C533" t="str">
            <v>H§L§</v>
          </cell>
          <cell r="D533" t="str">
            <v>H§L§</v>
          </cell>
          <cell r="E533" t="str">
            <v>C«ng nh©n</v>
          </cell>
          <cell r="F533">
            <v>1.78</v>
          </cell>
          <cell r="G533" t="str">
            <v>09-02</v>
          </cell>
          <cell r="I533">
            <v>516200</v>
          </cell>
          <cell r="J533">
            <v>0</v>
          </cell>
          <cell r="K533">
            <v>0</v>
          </cell>
          <cell r="L533">
            <v>516200</v>
          </cell>
          <cell r="M533">
            <v>103240</v>
          </cell>
          <cell r="N533">
            <v>25810</v>
          </cell>
          <cell r="O533" t="str">
            <v>X</v>
          </cell>
          <cell r="X533">
            <v>37</v>
          </cell>
        </row>
        <row r="534">
          <cell r="B534" t="str">
            <v>TrÞnh Minh Quý</v>
          </cell>
          <cell r="C534" t="str">
            <v>H§L§</v>
          </cell>
          <cell r="D534" t="str">
            <v>H§L§</v>
          </cell>
          <cell r="E534" t="str">
            <v>L¸i ñi</v>
          </cell>
          <cell r="F534">
            <v>1.72</v>
          </cell>
          <cell r="G534" t="str">
            <v>03-01</v>
          </cell>
          <cell r="I534">
            <v>498800</v>
          </cell>
          <cell r="J534">
            <v>0</v>
          </cell>
          <cell r="K534">
            <v>0</v>
          </cell>
          <cell r="L534">
            <v>498800</v>
          </cell>
          <cell r="M534">
            <v>99760</v>
          </cell>
          <cell r="N534">
            <v>24940</v>
          </cell>
          <cell r="O534" t="str">
            <v>X</v>
          </cell>
          <cell r="X534">
            <v>38</v>
          </cell>
        </row>
        <row r="535">
          <cell r="B535" t="str">
            <v>Tr­¬ng Quang Thä</v>
          </cell>
          <cell r="C535" t="str">
            <v>H§L§</v>
          </cell>
          <cell r="D535" t="str">
            <v>H§L§</v>
          </cell>
          <cell r="E535" t="str">
            <v>NV Kü thuËt</v>
          </cell>
          <cell r="F535">
            <v>1.58</v>
          </cell>
          <cell r="G535" t="str">
            <v>10-02</v>
          </cell>
          <cell r="I535">
            <v>458200</v>
          </cell>
          <cell r="J535">
            <v>0</v>
          </cell>
          <cell r="K535">
            <v>0</v>
          </cell>
          <cell r="L535">
            <v>458200</v>
          </cell>
          <cell r="M535">
            <v>91640</v>
          </cell>
          <cell r="N535">
            <v>22910</v>
          </cell>
          <cell r="O535" t="str">
            <v>X</v>
          </cell>
          <cell r="X535">
            <v>39</v>
          </cell>
        </row>
        <row r="536">
          <cell r="B536" t="str">
            <v>NguyÔn H÷u Thanh</v>
          </cell>
          <cell r="C536" t="str">
            <v>H§L§</v>
          </cell>
          <cell r="D536" t="str">
            <v>H§L§</v>
          </cell>
          <cell r="E536" t="str">
            <v>NV KÕ to¸n</v>
          </cell>
          <cell r="F536">
            <v>2.02</v>
          </cell>
          <cell r="G536" t="str">
            <v>03-01</v>
          </cell>
          <cell r="I536">
            <v>585800</v>
          </cell>
          <cell r="J536">
            <v>0</v>
          </cell>
          <cell r="K536">
            <v>0</v>
          </cell>
          <cell r="L536">
            <v>585800</v>
          </cell>
          <cell r="M536">
            <v>117160</v>
          </cell>
          <cell r="N536">
            <v>29290</v>
          </cell>
          <cell r="O536" t="str">
            <v>X</v>
          </cell>
          <cell r="X536">
            <v>40</v>
          </cell>
        </row>
        <row r="537">
          <cell r="B537" t="str">
            <v>Hå Phi Trung</v>
          </cell>
          <cell r="C537" t="str">
            <v>H§L§</v>
          </cell>
          <cell r="D537" t="str">
            <v>H§L§</v>
          </cell>
          <cell r="E537" t="str">
            <v>Thî c¬ khÝ</v>
          </cell>
          <cell r="F537">
            <v>1.78</v>
          </cell>
          <cell r="G537" t="str">
            <v>08-02</v>
          </cell>
          <cell r="I537">
            <v>516200</v>
          </cell>
          <cell r="J537">
            <v>0</v>
          </cell>
          <cell r="K537">
            <v>0</v>
          </cell>
          <cell r="L537">
            <v>516200</v>
          </cell>
          <cell r="M537">
            <v>103240</v>
          </cell>
          <cell r="N537">
            <v>25810</v>
          </cell>
          <cell r="O537" t="str">
            <v>X</v>
          </cell>
          <cell r="P537" t="str">
            <v>X</v>
          </cell>
          <cell r="X537">
            <v>41</v>
          </cell>
        </row>
        <row r="538">
          <cell r="B538" t="str">
            <v>NguyÔn Quang ChiÕn</v>
          </cell>
          <cell r="C538" t="str">
            <v>H§L§</v>
          </cell>
          <cell r="D538" t="str">
            <v>H§L§</v>
          </cell>
          <cell r="E538" t="str">
            <v>NV Kü thuËt</v>
          </cell>
          <cell r="F538">
            <v>1.78</v>
          </cell>
          <cell r="G538" t="str">
            <v>05-01</v>
          </cell>
          <cell r="I538">
            <v>516200</v>
          </cell>
          <cell r="J538">
            <v>0</v>
          </cell>
          <cell r="K538">
            <v>0</v>
          </cell>
          <cell r="L538">
            <v>516200</v>
          </cell>
          <cell r="M538">
            <v>103240</v>
          </cell>
          <cell r="N538">
            <v>25810</v>
          </cell>
          <cell r="P538" t="str">
            <v>X</v>
          </cell>
          <cell r="X538">
            <v>42</v>
          </cell>
        </row>
        <row r="539">
          <cell r="B539" t="str">
            <v>NguyÔn Hång Niªn</v>
          </cell>
          <cell r="D539" t="str">
            <v>H§L§</v>
          </cell>
          <cell r="E539" t="str">
            <v>KÕ to¸n</v>
          </cell>
          <cell r="F539">
            <v>2.06</v>
          </cell>
          <cell r="G539" t="str">
            <v>02-94</v>
          </cell>
          <cell r="I539">
            <v>597400</v>
          </cell>
          <cell r="J539">
            <v>0</v>
          </cell>
          <cell r="K539">
            <v>0</v>
          </cell>
          <cell r="L539">
            <v>597400</v>
          </cell>
          <cell r="M539">
            <v>119480</v>
          </cell>
          <cell r="N539">
            <v>29870</v>
          </cell>
          <cell r="P539" t="str">
            <v>X</v>
          </cell>
          <cell r="X539">
            <v>43</v>
          </cell>
        </row>
        <row r="540">
          <cell r="B540" t="str">
            <v>NguyÔn An Qu¶ng</v>
          </cell>
          <cell r="D540" t="str">
            <v>H§L§</v>
          </cell>
          <cell r="E540" t="str">
            <v>KÕ to¸n</v>
          </cell>
          <cell r="F540">
            <v>2.06</v>
          </cell>
          <cell r="G540" t="str">
            <v>02-94</v>
          </cell>
          <cell r="I540">
            <v>597400</v>
          </cell>
          <cell r="J540">
            <v>0</v>
          </cell>
          <cell r="K540">
            <v>0</v>
          </cell>
          <cell r="L540">
            <v>597400</v>
          </cell>
          <cell r="M540">
            <v>119480</v>
          </cell>
          <cell r="N540">
            <v>29870</v>
          </cell>
          <cell r="P540" t="str">
            <v>X</v>
          </cell>
          <cell r="X540">
            <v>44</v>
          </cell>
        </row>
        <row r="541">
          <cell r="B541" t="str">
            <v>Vâ Ngäc Dòng</v>
          </cell>
          <cell r="D541" t="str">
            <v>H§L§</v>
          </cell>
          <cell r="E541" t="str">
            <v>L¸i xe</v>
          </cell>
          <cell r="F541">
            <v>2.73</v>
          </cell>
          <cell r="G541" t="str">
            <v>02-96</v>
          </cell>
          <cell r="I541">
            <v>791700</v>
          </cell>
          <cell r="J541">
            <v>0</v>
          </cell>
          <cell r="K541">
            <v>0</v>
          </cell>
          <cell r="L541">
            <v>791700</v>
          </cell>
          <cell r="M541">
            <v>158340</v>
          </cell>
          <cell r="N541">
            <v>39585</v>
          </cell>
          <cell r="P541" t="str">
            <v>X</v>
          </cell>
          <cell r="X541">
            <v>45</v>
          </cell>
        </row>
        <row r="542">
          <cell r="B542" t="str">
            <v>Hµ Duy M­êi</v>
          </cell>
          <cell r="D542" t="str">
            <v>H§L§</v>
          </cell>
          <cell r="E542" t="str">
            <v>L¸i m¸y lu</v>
          </cell>
          <cell r="F542">
            <v>1.92</v>
          </cell>
          <cell r="G542" t="str">
            <v>02-97</v>
          </cell>
          <cell r="I542">
            <v>556800</v>
          </cell>
          <cell r="J542">
            <v>0</v>
          </cell>
          <cell r="K542">
            <v>0</v>
          </cell>
          <cell r="L542">
            <v>556800</v>
          </cell>
          <cell r="M542">
            <v>111360</v>
          </cell>
          <cell r="N542">
            <v>27840</v>
          </cell>
          <cell r="P542" t="str">
            <v>X</v>
          </cell>
          <cell r="X542">
            <v>46</v>
          </cell>
        </row>
        <row r="543">
          <cell r="B543" t="str">
            <v>NguyÔn V¨n Linh</v>
          </cell>
          <cell r="D543" t="str">
            <v>H§L§</v>
          </cell>
          <cell r="E543" t="str">
            <v>L¸i xe</v>
          </cell>
          <cell r="F543" t="str">
            <v>2,30</v>
          </cell>
          <cell r="G543" t="str">
            <v>03-98</v>
          </cell>
          <cell r="I543">
            <v>667000</v>
          </cell>
          <cell r="J543">
            <v>0</v>
          </cell>
          <cell r="K543">
            <v>0</v>
          </cell>
          <cell r="L543">
            <v>667000</v>
          </cell>
          <cell r="M543">
            <v>133400</v>
          </cell>
          <cell r="N543">
            <v>33350</v>
          </cell>
          <cell r="P543" t="str">
            <v>X</v>
          </cell>
          <cell r="X543">
            <v>47</v>
          </cell>
        </row>
        <row r="544">
          <cell r="B544" t="str">
            <v>NguyÔn An Toµn</v>
          </cell>
          <cell r="D544" t="str">
            <v>H§L§</v>
          </cell>
          <cell r="E544" t="str">
            <v>L¸i m¸y hóc</v>
          </cell>
          <cell r="F544">
            <v>1.92</v>
          </cell>
          <cell r="G544" t="str">
            <v>03-98</v>
          </cell>
          <cell r="I544">
            <v>556800</v>
          </cell>
          <cell r="J544">
            <v>0</v>
          </cell>
          <cell r="K544">
            <v>0</v>
          </cell>
          <cell r="L544">
            <v>556800</v>
          </cell>
          <cell r="M544">
            <v>111360</v>
          </cell>
          <cell r="N544">
            <v>27840</v>
          </cell>
          <cell r="P544" t="str">
            <v>X</v>
          </cell>
          <cell r="X544">
            <v>48</v>
          </cell>
        </row>
        <row r="545">
          <cell r="B545" t="str">
            <v>§ç Quang Kh¸nh</v>
          </cell>
          <cell r="D545" t="str">
            <v>H§L§</v>
          </cell>
          <cell r="E545" t="str">
            <v>L¸i m¸y g¹t</v>
          </cell>
          <cell r="F545">
            <v>1.72</v>
          </cell>
          <cell r="G545" t="str">
            <v>02-98</v>
          </cell>
          <cell r="I545">
            <v>498800</v>
          </cell>
          <cell r="J545">
            <v>0</v>
          </cell>
          <cell r="K545">
            <v>0</v>
          </cell>
          <cell r="L545">
            <v>498800</v>
          </cell>
          <cell r="M545">
            <v>99760</v>
          </cell>
          <cell r="N545">
            <v>24940</v>
          </cell>
          <cell r="P545" t="str">
            <v>X</v>
          </cell>
          <cell r="X545">
            <v>49</v>
          </cell>
        </row>
        <row r="546">
          <cell r="B546" t="str">
            <v>Hå ¸nh Xu©n</v>
          </cell>
          <cell r="D546" t="str">
            <v>H§L§</v>
          </cell>
          <cell r="E546" t="str">
            <v>B¶o vÖ</v>
          </cell>
          <cell r="F546">
            <v>1.63</v>
          </cell>
          <cell r="G546" t="str">
            <v>02-94</v>
          </cell>
          <cell r="I546">
            <v>472699.99999999994</v>
          </cell>
          <cell r="J546">
            <v>0</v>
          </cell>
          <cell r="K546">
            <v>0</v>
          </cell>
          <cell r="L546">
            <v>472699.99999999994</v>
          </cell>
          <cell r="M546">
            <v>94540</v>
          </cell>
          <cell r="N546">
            <v>23635</v>
          </cell>
          <cell r="P546" t="str">
            <v>X</v>
          </cell>
          <cell r="X546">
            <v>50</v>
          </cell>
        </row>
        <row r="547">
          <cell r="B547" t="str">
            <v>NguyÔn V¨n Ch¾t</v>
          </cell>
          <cell r="D547" t="str">
            <v>H§L§</v>
          </cell>
          <cell r="E547" t="str">
            <v>L¸i xe</v>
          </cell>
          <cell r="F547" t="str">
            <v>2,30</v>
          </cell>
          <cell r="G547" t="str">
            <v>03-03</v>
          </cell>
          <cell r="I547">
            <v>667000</v>
          </cell>
          <cell r="J547">
            <v>0</v>
          </cell>
          <cell r="K547">
            <v>0</v>
          </cell>
          <cell r="L547">
            <v>667000</v>
          </cell>
          <cell r="M547">
            <v>133400</v>
          </cell>
          <cell r="N547">
            <v>33350</v>
          </cell>
          <cell r="P547" t="str">
            <v>X</v>
          </cell>
          <cell r="X547">
            <v>52</v>
          </cell>
        </row>
        <row r="548">
          <cell r="B548" t="str">
            <v>NguyÔn V¨n Kiªn</v>
          </cell>
          <cell r="D548" t="str">
            <v>H§L§</v>
          </cell>
          <cell r="E548" t="str">
            <v>L¸i xe</v>
          </cell>
          <cell r="F548" t="str">
            <v>2,30</v>
          </cell>
          <cell r="G548" t="str">
            <v>03-03</v>
          </cell>
          <cell r="I548">
            <v>667000</v>
          </cell>
          <cell r="J548">
            <v>0</v>
          </cell>
          <cell r="K548">
            <v>0</v>
          </cell>
          <cell r="L548">
            <v>667000</v>
          </cell>
          <cell r="M548">
            <v>133400</v>
          </cell>
          <cell r="N548">
            <v>33350</v>
          </cell>
          <cell r="P548" t="str">
            <v>X</v>
          </cell>
          <cell r="X548">
            <v>53</v>
          </cell>
        </row>
        <row r="549">
          <cell r="B549" t="str">
            <v>NguyÔn V¨n TriÓn</v>
          </cell>
          <cell r="D549" t="str">
            <v>H§L§</v>
          </cell>
          <cell r="E549" t="str">
            <v>Thî ®iÖn</v>
          </cell>
          <cell r="F549">
            <v>1.72</v>
          </cell>
          <cell r="G549" t="str">
            <v>03-03</v>
          </cell>
          <cell r="I549">
            <v>498800</v>
          </cell>
          <cell r="J549">
            <v>0</v>
          </cell>
          <cell r="K549">
            <v>0</v>
          </cell>
          <cell r="L549">
            <v>498800</v>
          </cell>
          <cell r="M549">
            <v>99760</v>
          </cell>
          <cell r="N549">
            <v>24940</v>
          </cell>
          <cell r="P549" t="str">
            <v>X</v>
          </cell>
          <cell r="X549">
            <v>54</v>
          </cell>
        </row>
        <row r="550">
          <cell r="B550" t="str">
            <v>§ç V¨n B×nh</v>
          </cell>
          <cell r="D550" t="str">
            <v>H§L§</v>
          </cell>
          <cell r="E550" t="str">
            <v>NV Thèng kª</v>
          </cell>
          <cell r="F550" t="str">
            <v>1,70</v>
          </cell>
          <cell r="G550" t="str">
            <v>03-03</v>
          </cell>
          <cell r="I550">
            <v>493000</v>
          </cell>
          <cell r="J550">
            <v>0</v>
          </cell>
          <cell r="K550">
            <v>0</v>
          </cell>
          <cell r="L550">
            <v>493000</v>
          </cell>
          <cell r="M550">
            <v>98600</v>
          </cell>
          <cell r="N550">
            <v>24650</v>
          </cell>
          <cell r="P550" t="str">
            <v>X</v>
          </cell>
          <cell r="X550">
            <v>55</v>
          </cell>
        </row>
        <row r="551">
          <cell r="B551" t="str">
            <v>NguyÔn V¨n Tr¹i</v>
          </cell>
          <cell r="D551" t="str">
            <v>H§L§</v>
          </cell>
          <cell r="E551" t="str">
            <v>L¸i m¸y</v>
          </cell>
          <cell r="F551">
            <v>1.72</v>
          </cell>
          <cell r="G551" t="str">
            <v>03-03</v>
          </cell>
          <cell r="I551">
            <v>498800</v>
          </cell>
          <cell r="J551">
            <v>0</v>
          </cell>
          <cell r="K551">
            <v>0</v>
          </cell>
          <cell r="L551">
            <v>498800</v>
          </cell>
          <cell r="M551">
            <v>99760</v>
          </cell>
          <cell r="N551">
            <v>24940</v>
          </cell>
          <cell r="P551" t="str">
            <v>X</v>
          </cell>
          <cell r="X551">
            <v>56</v>
          </cell>
        </row>
        <row r="552">
          <cell r="B552" t="str">
            <v>NguyÔn V¨n Tr×nh</v>
          </cell>
          <cell r="D552" t="str">
            <v>H§L§</v>
          </cell>
          <cell r="E552" t="str">
            <v>L¸i m¸y</v>
          </cell>
          <cell r="F552">
            <v>1.92</v>
          </cell>
          <cell r="G552" t="str">
            <v>03-03</v>
          </cell>
          <cell r="I552">
            <v>556800</v>
          </cell>
          <cell r="J552">
            <v>0</v>
          </cell>
          <cell r="K552">
            <v>0</v>
          </cell>
          <cell r="L552">
            <v>556800</v>
          </cell>
          <cell r="M552">
            <v>111360</v>
          </cell>
          <cell r="N552">
            <v>27840</v>
          </cell>
          <cell r="P552" t="str">
            <v>X</v>
          </cell>
          <cell r="X552">
            <v>57</v>
          </cell>
        </row>
        <row r="553">
          <cell r="B553" t="str">
            <v>V¨n ThÞ Ngoan</v>
          </cell>
          <cell r="D553" t="str">
            <v>H§L§</v>
          </cell>
          <cell r="E553" t="str">
            <v>NV Hµnh chÝnh</v>
          </cell>
          <cell r="F553">
            <v>1.31</v>
          </cell>
          <cell r="G553" t="str">
            <v>08-02</v>
          </cell>
          <cell r="I553">
            <v>379900</v>
          </cell>
          <cell r="J553">
            <v>0</v>
          </cell>
          <cell r="K553">
            <v>0</v>
          </cell>
          <cell r="L553">
            <v>379900</v>
          </cell>
          <cell r="M553">
            <v>75980</v>
          </cell>
          <cell r="N553">
            <v>18995</v>
          </cell>
          <cell r="P553" t="str">
            <v>X</v>
          </cell>
          <cell r="X553">
            <v>58</v>
          </cell>
        </row>
        <row r="554">
          <cell r="B554" t="str">
            <v>Vò Xu©n C¶nh</v>
          </cell>
          <cell r="C554" t="str">
            <v>H§L§</v>
          </cell>
          <cell r="D554" t="str">
            <v>H§L§</v>
          </cell>
          <cell r="E554" t="str">
            <v>NV Kü thuËt</v>
          </cell>
          <cell r="F554">
            <v>2.2599999999999998</v>
          </cell>
          <cell r="G554" t="str">
            <v>12-97</v>
          </cell>
          <cell r="I554">
            <v>11501400</v>
          </cell>
          <cell r="J554">
            <v>0</v>
          </cell>
          <cell r="K554">
            <v>0</v>
          </cell>
          <cell r="L554">
            <v>11501400</v>
          </cell>
          <cell r="M554">
            <v>2300280</v>
          </cell>
          <cell r="N554">
            <v>513126</v>
          </cell>
          <cell r="O554" t="str">
            <v>X</v>
          </cell>
          <cell r="Y554">
            <v>1</v>
          </cell>
        </row>
        <row r="555">
          <cell r="B555" t="str">
            <v>Vò Xu©n C¶nh</v>
          </cell>
          <cell r="C555" t="str">
            <v>H§L§</v>
          </cell>
          <cell r="D555" t="str">
            <v>H§L§</v>
          </cell>
          <cell r="E555" t="str">
            <v>NV Kü thuËt</v>
          </cell>
          <cell r="F555">
            <v>2.2599999999999998</v>
          </cell>
          <cell r="G555" t="str">
            <v>12-97</v>
          </cell>
          <cell r="I555">
            <v>655399.99999999988</v>
          </cell>
          <cell r="J555">
            <v>0</v>
          </cell>
          <cell r="K555">
            <v>0</v>
          </cell>
          <cell r="L555">
            <v>655399.99999999988</v>
          </cell>
          <cell r="M555">
            <v>131079.99999999997</v>
          </cell>
          <cell r="N555">
            <v>32769.999999999993</v>
          </cell>
          <cell r="O555" t="str">
            <v>X</v>
          </cell>
          <cell r="Y555">
            <v>1</v>
          </cell>
        </row>
        <row r="556">
          <cell r="B556" t="str">
            <v>Ph¹m V¨n Thuû</v>
          </cell>
          <cell r="C556" t="str">
            <v>H§L§</v>
          </cell>
          <cell r="D556" t="str">
            <v>H§L§</v>
          </cell>
          <cell r="E556" t="str">
            <v>NV Kü thuËt</v>
          </cell>
          <cell r="F556">
            <v>2.2599999999999998</v>
          </cell>
          <cell r="G556" t="str">
            <v>10-97</v>
          </cell>
          <cell r="I556">
            <v>655399.99999999988</v>
          </cell>
          <cell r="J556">
            <v>0</v>
          </cell>
          <cell r="K556">
            <v>0</v>
          </cell>
          <cell r="L556">
            <v>655399.99999999988</v>
          </cell>
          <cell r="M556">
            <v>131079.99999999997</v>
          </cell>
          <cell r="N556">
            <v>32769.999999999993</v>
          </cell>
          <cell r="O556" t="str">
            <v>X</v>
          </cell>
          <cell r="Y556">
            <v>2</v>
          </cell>
        </row>
        <row r="557">
          <cell r="B557" t="str">
            <v>Lª Xu©n TiÕn</v>
          </cell>
          <cell r="C557" t="str">
            <v>H§L§</v>
          </cell>
          <cell r="D557" t="str">
            <v>H§L§</v>
          </cell>
          <cell r="E557" t="str">
            <v>NV Kü thuËt</v>
          </cell>
          <cell r="F557">
            <v>2.02</v>
          </cell>
          <cell r="G557" t="str">
            <v>07-95</v>
          </cell>
          <cell r="I557">
            <v>585800</v>
          </cell>
          <cell r="J557">
            <v>0</v>
          </cell>
          <cell r="K557">
            <v>0</v>
          </cell>
          <cell r="L557">
            <v>585800</v>
          </cell>
          <cell r="M557">
            <v>117160</v>
          </cell>
          <cell r="N557">
            <v>29290</v>
          </cell>
          <cell r="O557" t="str">
            <v>X</v>
          </cell>
          <cell r="Y557">
            <v>3</v>
          </cell>
        </row>
        <row r="558">
          <cell r="B558" t="str">
            <v>NguyÔn Xu©n Qu¶ng</v>
          </cell>
          <cell r="C558" t="str">
            <v>H§L§</v>
          </cell>
          <cell r="D558" t="str">
            <v>H§L§</v>
          </cell>
          <cell r="E558" t="str">
            <v>Trî lý TH</v>
          </cell>
          <cell r="F558">
            <v>2.02</v>
          </cell>
          <cell r="G558" t="str">
            <v>07-95</v>
          </cell>
          <cell r="I558">
            <v>585800</v>
          </cell>
          <cell r="J558">
            <v>0</v>
          </cell>
          <cell r="K558">
            <v>0</v>
          </cell>
          <cell r="L558">
            <v>585800</v>
          </cell>
          <cell r="M558">
            <v>117160</v>
          </cell>
          <cell r="N558">
            <v>29290</v>
          </cell>
          <cell r="O558" t="str">
            <v>X</v>
          </cell>
          <cell r="P558" t="str">
            <v>X</v>
          </cell>
          <cell r="Y558">
            <v>4</v>
          </cell>
        </row>
        <row r="559">
          <cell r="B559" t="str">
            <v>Phan Quèc Vinh</v>
          </cell>
          <cell r="D559" t="str">
            <v>H§L§</v>
          </cell>
          <cell r="E559" t="str">
            <v>NV Kü thuËt</v>
          </cell>
          <cell r="F559">
            <v>2.02</v>
          </cell>
          <cell r="G559" t="str">
            <v>04-01</v>
          </cell>
          <cell r="I559">
            <v>585800</v>
          </cell>
          <cell r="J559">
            <v>0</v>
          </cell>
          <cell r="K559">
            <v>0</v>
          </cell>
          <cell r="L559">
            <v>585800</v>
          </cell>
          <cell r="M559">
            <v>117160</v>
          </cell>
          <cell r="N559">
            <v>29290</v>
          </cell>
          <cell r="P559" t="str">
            <v>X</v>
          </cell>
          <cell r="Y559">
            <v>5</v>
          </cell>
        </row>
        <row r="560">
          <cell r="B560" t="str">
            <v>Ph¹m Nh­ TuÊn</v>
          </cell>
          <cell r="D560" t="str">
            <v>H§L§</v>
          </cell>
          <cell r="E560" t="str">
            <v>NV Kü thuËt</v>
          </cell>
          <cell r="F560">
            <v>2.02</v>
          </cell>
          <cell r="G560" t="str">
            <v>01-01</v>
          </cell>
          <cell r="I560">
            <v>585800</v>
          </cell>
          <cell r="J560">
            <v>0</v>
          </cell>
          <cell r="K560">
            <v>0</v>
          </cell>
          <cell r="L560">
            <v>585800</v>
          </cell>
          <cell r="M560">
            <v>117160</v>
          </cell>
          <cell r="N560">
            <v>29290</v>
          </cell>
          <cell r="P560" t="str">
            <v>X</v>
          </cell>
          <cell r="Y560">
            <v>6</v>
          </cell>
        </row>
        <row r="561">
          <cell r="B561" t="str">
            <v>T¹ Träng Hïng</v>
          </cell>
          <cell r="D561" t="str">
            <v>H§L§</v>
          </cell>
          <cell r="E561" t="str">
            <v>NV Kü thuËt</v>
          </cell>
          <cell r="F561">
            <v>2.02</v>
          </cell>
          <cell r="G561" t="str">
            <v>06-01</v>
          </cell>
          <cell r="I561">
            <v>585800</v>
          </cell>
          <cell r="J561">
            <v>0</v>
          </cell>
          <cell r="K561">
            <v>0</v>
          </cell>
          <cell r="L561">
            <v>585800</v>
          </cell>
          <cell r="M561">
            <v>117160</v>
          </cell>
          <cell r="N561">
            <v>29290</v>
          </cell>
          <cell r="P561" t="str">
            <v>X</v>
          </cell>
          <cell r="Y561">
            <v>7</v>
          </cell>
        </row>
        <row r="562">
          <cell r="B562" t="str">
            <v>Ph¹m ThÞ Giang</v>
          </cell>
          <cell r="D562" t="str">
            <v>H§L§</v>
          </cell>
          <cell r="E562" t="str">
            <v>NV Kü thuËt</v>
          </cell>
          <cell r="F562">
            <v>2.02</v>
          </cell>
          <cell r="G562" t="str">
            <v>07-01</v>
          </cell>
          <cell r="I562">
            <v>585800</v>
          </cell>
          <cell r="J562">
            <v>0</v>
          </cell>
          <cell r="K562">
            <v>0</v>
          </cell>
          <cell r="L562">
            <v>585800</v>
          </cell>
          <cell r="M562">
            <v>117160</v>
          </cell>
          <cell r="N562">
            <v>29290</v>
          </cell>
          <cell r="P562" t="str">
            <v>X</v>
          </cell>
          <cell r="Y562">
            <v>8</v>
          </cell>
        </row>
        <row r="563">
          <cell r="B563" t="str">
            <v>Ph¹m Thanh Toµn</v>
          </cell>
          <cell r="D563" t="str">
            <v>H§L§</v>
          </cell>
          <cell r="E563" t="str">
            <v>NV Kü thuËt</v>
          </cell>
          <cell r="F563">
            <v>2.02</v>
          </cell>
          <cell r="G563" t="str">
            <v>11-01</v>
          </cell>
          <cell r="I563">
            <v>585800</v>
          </cell>
          <cell r="J563">
            <v>0</v>
          </cell>
          <cell r="K563">
            <v>0</v>
          </cell>
          <cell r="L563">
            <v>585800</v>
          </cell>
          <cell r="M563">
            <v>117160</v>
          </cell>
          <cell r="N563">
            <v>29290</v>
          </cell>
          <cell r="P563" t="str">
            <v>X</v>
          </cell>
          <cell r="Y563">
            <v>9</v>
          </cell>
        </row>
        <row r="564">
          <cell r="B564" t="str">
            <v>Cï Anh TuÊn</v>
          </cell>
          <cell r="D564" t="str">
            <v>H§L§</v>
          </cell>
          <cell r="E564" t="str">
            <v>NV Kü thuËt</v>
          </cell>
          <cell r="F564">
            <v>2.02</v>
          </cell>
          <cell r="G564" t="str">
            <v>12-01</v>
          </cell>
          <cell r="I564">
            <v>585800</v>
          </cell>
          <cell r="J564">
            <v>0</v>
          </cell>
          <cell r="K564">
            <v>0</v>
          </cell>
          <cell r="L564">
            <v>585800</v>
          </cell>
          <cell r="M564">
            <v>117160</v>
          </cell>
          <cell r="N564">
            <v>29290</v>
          </cell>
          <cell r="P564" t="str">
            <v>X</v>
          </cell>
          <cell r="Y564">
            <v>10</v>
          </cell>
        </row>
        <row r="565">
          <cell r="B565" t="str">
            <v>NguyÔn Minh §øc</v>
          </cell>
          <cell r="D565" t="str">
            <v>H§L§</v>
          </cell>
          <cell r="E565" t="str">
            <v>NV Kü thuËt</v>
          </cell>
          <cell r="F565">
            <v>1.78</v>
          </cell>
          <cell r="G565" t="str">
            <v>07-02</v>
          </cell>
          <cell r="I565">
            <v>516200</v>
          </cell>
          <cell r="J565">
            <v>0</v>
          </cell>
          <cell r="K565">
            <v>0</v>
          </cell>
          <cell r="L565">
            <v>516200</v>
          </cell>
          <cell r="M565">
            <v>103240</v>
          </cell>
          <cell r="N565">
            <v>25810</v>
          </cell>
          <cell r="P565" t="str">
            <v>X</v>
          </cell>
          <cell r="Y565">
            <v>11</v>
          </cell>
        </row>
        <row r="566">
          <cell r="B566" t="str">
            <v>Lª Thanh Trµ</v>
          </cell>
          <cell r="D566" t="str">
            <v>H§L§</v>
          </cell>
          <cell r="E566" t="str">
            <v>NV Dù to¸n</v>
          </cell>
          <cell r="F566">
            <v>1.78</v>
          </cell>
          <cell r="G566" t="str">
            <v>10-03</v>
          </cell>
          <cell r="I566">
            <v>516200</v>
          </cell>
          <cell r="J566">
            <v>0</v>
          </cell>
          <cell r="K566">
            <v>0</v>
          </cell>
          <cell r="L566">
            <v>516200</v>
          </cell>
          <cell r="M566">
            <v>103240</v>
          </cell>
          <cell r="N566">
            <v>25810</v>
          </cell>
          <cell r="P566" t="str">
            <v>X</v>
          </cell>
          <cell r="X566" t="str">
            <v>CT N1</v>
          </cell>
          <cell r="Y566">
            <v>12</v>
          </cell>
        </row>
        <row r="567">
          <cell r="B567" t="str">
            <v>Cao V¨n Thµnh</v>
          </cell>
          <cell r="D567" t="str">
            <v>H§L§</v>
          </cell>
          <cell r="E567" t="str">
            <v>NV Kü thuËt</v>
          </cell>
          <cell r="F567">
            <v>1.58</v>
          </cell>
          <cell r="G567" t="str">
            <v>06-02</v>
          </cell>
          <cell r="I567">
            <v>458200</v>
          </cell>
          <cell r="J567">
            <v>0</v>
          </cell>
          <cell r="K567">
            <v>0</v>
          </cell>
          <cell r="L567">
            <v>458200</v>
          </cell>
          <cell r="M567">
            <v>91640</v>
          </cell>
          <cell r="N567">
            <v>22910</v>
          </cell>
          <cell r="P567" t="str">
            <v>X</v>
          </cell>
          <cell r="X567" t="str">
            <v>CT N1</v>
          </cell>
          <cell r="Y567">
            <v>60</v>
          </cell>
        </row>
        <row r="568">
          <cell r="B568" t="str">
            <v>Tr­¬ng Minh H¶i</v>
          </cell>
          <cell r="D568" t="str">
            <v>H§L§</v>
          </cell>
          <cell r="E568" t="str">
            <v>NV Kü thuËt</v>
          </cell>
          <cell r="F568">
            <v>1.58</v>
          </cell>
          <cell r="G568" t="str">
            <v>06-02</v>
          </cell>
          <cell r="I568">
            <v>458200</v>
          </cell>
          <cell r="J568">
            <v>0</v>
          </cell>
          <cell r="K568">
            <v>0</v>
          </cell>
          <cell r="L568">
            <v>458200</v>
          </cell>
          <cell r="M568">
            <v>91640</v>
          </cell>
          <cell r="N568">
            <v>22910</v>
          </cell>
          <cell r="P568" t="str">
            <v>X</v>
          </cell>
          <cell r="X568" t="str">
            <v>CT N1</v>
          </cell>
          <cell r="Y568">
            <v>40</v>
          </cell>
        </row>
        <row r="569">
          <cell r="B569" t="str">
            <v>NguyÔn V¨n ChÊt</v>
          </cell>
          <cell r="D569" t="str">
            <v>H§L§</v>
          </cell>
          <cell r="E569" t="str">
            <v>NV Kü thuËt</v>
          </cell>
          <cell r="F569">
            <v>1.58</v>
          </cell>
          <cell r="G569" t="str">
            <v>03-01</v>
          </cell>
          <cell r="I569">
            <v>458200</v>
          </cell>
          <cell r="J569">
            <v>0</v>
          </cell>
          <cell r="K569">
            <v>0</v>
          </cell>
          <cell r="L569">
            <v>458200</v>
          </cell>
          <cell r="M569">
            <v>91640</v>
          </cell>
          <cell r="N569">
            <v>22910</v>
          </cell>
          <cell r="P569" t="str">
            <v>X</v>
          </cell>
          <cell r="Y569">
            <v>21</v>
          </cell>
        </row>
        <row r="570">
          <cell r="B570" t="str">
            <v>NguyÔn ThÞ Thu Hµ</v>
          </cell>
          <cell r="D570" t="str">
            <v>H§L§</v>
          </cell>
          <cell r="E570" t="str">
            <v>NV kÕ to¸n</v>
          </cell>
          <cell r="F570">
            <v>1.78</v>
          </cell>
          <cell r="G570" t="str">
            <v>10-04</v>
          </cell>
          <cell r="I570">
            <v>516200</v>
          </cell>
          <cell r="J570">
            <v>0</v>
          </cell>
          <cell r="K570">
            <v>0</v>
          </cell>
          <cell r="L570">
            <v>516200</v>
          </cell>
          <cell r="M570">
            <v>103240</v>
          </cell>
          <cell r="N570">
            <v>15486</v>
          </cell>
          <cell r="P570" t="str">
            <v>X</v>
          </cell>
        </row>
        <row r="571">
          <cell r="B571" t="str">
            <v>§ç §øc Kiªn</v>
          </cell>
          <cell r="D571" t="str">
            <v>H§L§</v>
          </cell>
          <cell r="E571" t="str">
            <v>NV Kü thuËt</v>
          </cell>
          <cell r="F571">
            <v>1.78</v>
          </cell>
          <cell r="G571" t="str">
            <v>10-04</v>
          </cell>
          <cell r="I571">
            <v>516200</v>
          </cell>
          <cell r="J571">
            <v>0</v>
          </cell>
          <cell r="K571">
            <v>0</v>
          </cell>
          <cell r="L571">
            <v>516200</v>
          </cell>
          <cell r="M571">
            <v>103240</v>
          </cell>
          <cell r="N571">
            <v>15486</v>
          </cell>
          <cell r="P571" t="str">
            <v>X</v>
          </cell>
        </row>
        <row r="572">
          <cell r="B572" t="str">
            <v>NguyÔn §øc H¹nh</v>
          </cell>
          <cell r="D572" t="str">
            <v>H§L§</v>
          </cell>
          <cell r="E572" t="str">
            <v>NV Kü thuËt</v>
          </cell>
          <cell r="F572">
            <v>1.78</v>
          </cell>
          <cell r="G572" t="str">
            <v>10-04</v>
          </cell>
          <cell r="I572">
            <v>516200</v>
          </cell>
          <cell r="J572">
            <v>0</v>
          </cell>
          <cell r="K572">
            <v>0</v>
          </cell>
          <cell r="L572">
            <v>516200</v>
          </cell>
          <cell r="M572">
            <v>103240</v>
          </cell>
          <cell r="N572">
            <v>15486</v>
          </cell>
          <cell r="P572" t="str">
            <v>X</v>
          </cell>
        </row>
        <row r="573">
          <cell r="B573" t="str">
            <v>Bïi ThÕ M¹nh</v>
          </cell>
          <cell r="D573" t="str">
            <v>H§L§</v>
          </cell>
          <cell r="E573" t="str">
            <v>NV Kü thuËt</v>
          </cell>
          <cell r="F573">
            <v>1.78</v>
          </cell>
          <cell r="G573" t="str">
            <v>10-04</v>
          </cell>
          <cell r="I573">
            <v>516200</v>
          </cell>
          <cell r="J573">
            <v>0</v>
          </cell>
          <cell r="K573">
            <v>0</v>
          </cell>
          <cell r="L573">
            <v>516200</v>
          </cell>
          <cell r="M573">
            <v>103240</v>
          </cell>
          <cell r="N573">
            <v>15486</v>
          </cell>
          <cell r="P573" t="str">
            <v>X</v>
          </cell>
        </row>
        <row r="574">
          <cell r="B574" t="str">
            <v>Ph¹m V¨n Th¾ng</v>
          </cell>
          <cell r="D574" t="str">
            <v>H§L§</v>
          </cell>
          <cell r="E574" t="str">
            <v>NV Kü thuËt</v>
          </cell>
          <cell r="F574">
            <v>1.78</v>
          </cell>
          <cell r="G574" t="str">
            <v>10-04</v>
          </cell>
          <cell r="I574">
            <v>516200</v>
          </cell>
          <cell r="J574">
            <v>0</v>
          </cell>
          <cell r="K574">
            <v>0</v>
          </cell>
          <cell r="L574">
            <v>516200</v>
          </cell>
          <cell r="M574">
            <v>103240</v>
          </cell>
          <cell r="N574">
            <v>15486</v>
          </cell>
          <cell r="P574" t="str">
            <v>X</v>
          </cell>
        </row>
        <row r="575">
          <cell r="B575" t="str">
            <v>NguyÔn Quèc TuÊn</v>
          </cell>
          <cell r="D575" t="str">
            <v>H§L§</v>
          </cell>
          <cell r="E575" t="str">
            <v>NV Kh¶o s¸t</v>
          </cell>
          <cell r="F575">
            <v>1.78</v>
          </cell>
          <cell r="G575" t="str">
            <v>10-04</v>
          </cell>
          <cell r="I575">
            <v>516200</v>
          </cell>
          <cell r="J575">
            <v>0</v>
          </cell>
          <cell r="K575">
            <v>0</v>
          </cell>
          <cell r="L575">
            <v>516200</v>
          </cell>
          <cell r="M575">
            <v>103240</v>
          </cell>
          <cell r="N575">
            <v>15486</v>
          </cell>
          <cell r="P575" t="str">
            <v>X</v>
          </cell>
        </row>
        <row r="576">
          <cell r="B576" t="str">
            <v>NguyÔn H÷u Th¹nh</v>
          </cell>
          <cell r="C576" t="str">
            <v>H§L§</v>
          </cell>
          <cell r="D576" t="str">
            <v>H§L§</v>
          </cell>
          <cell r="E576" t="str">
            <v>L¸i xe</v>
          </cell>
          <cell r="F576">
            <v>2.73</v>
          </cell>
          <cell r="G576" t="str">
            <v>09-94</v>
          </cell>
          <cell r="I576">
            <v>7200700</v>
          </cell>
          <cell r="J576">
            <v>0</v>
          </cell>
          <cell r="K576">
            <v>0</v>
          </cell>
          <cell r="L576">
            <v>7200700</v>
          </cell>
          <cell r="M576">
            <v>1440140</v>
          </cell>
          <cell r="N576">
            <v>360035</v>
          </cell>
          <cell r="O576" t="str">
            <v>X</v>
          </cell>
          <cell r="Y576">
            <v>1</v>
          </cell>
        </row>
        <row r="577">
          <cell r="B577" t="str">
            <v>NguyÔn H÷u Th¹nh</v>
          </cell>
          <cell r="C577" t="str">
            <v>H§L§</v>
          </cell>
          <cell r="D577" t="str">
            <v>H§L§</v>
          </cell>
          <cell r="E577" t="str">
            <v>L¸i xe</v>
          </cell>
          <cell r="F577">
            <v>2.73</v>
          </cell>
          <cell r="G577" t="str">
            <v>09-94</v>
          </cell>
          <cell r="I577">
            <v>791700</v>
          </cell>
          <cell r="J577">
            <v>0</v>
          </cell>
          <cell r="K577">
            <v>0</v>
          </cell>
          <cell r="L577">
            <v>791700</v>
          </cell>
          <cell r="M577">
            <v>158340</v>
          </cell>
          <cell r="N577">
            <v>39585</v>
          </cell>
          <cell r="O577" t="str">
            <v>X</v>
          </cell>
          <cell r="Y577">
            <v>1</v>
          </cell>
        </row>
        <row r="578">
          <cell r="B578" t="str">
            <v>TrÇn Phóc Tïng</v>
          </cell>
          <cell r="C578" t="str">
            <v>H§L§</v>
          </cell>
          <cell r="D578" t="str">
            <v>H§L§</v>
          </cell>
          <cell r="E578" t="str">
            <v>KÕ to¸n TH</v>
          </cell>
          <cell r="F578">
            <v>2.5499999999999998</v>
          </cell>
          <cell r="G578" t="str">
            <v>12-97</v>
          </cell>
          <cell r="I578">
            <v>739500</v>
          </cell>
          <cell r="J578">
            <v>0</v>
          </cell>
          <cell r="K578">
            <v>0</v>
          </cell>
          <cell r="L578">
            <v>739500</v>
          </cell>
          <cell r="M578">
            <v>147900</v>
          </cell>
          <cell r="N578">
            <v>36975</v>
          </cell>
          <cell r="O578" t="str">
            <v>X</v>
          </cell>
          <cell r="Y578">
            <v>2</v>
          </cell>
        </row>
        <row r="579">
          <cell r="B579" t="str">
            <v>Vâ ThÞ Hoa</v>
          </cell>
          <cell r="C579" t="str">
            <v>H§L§</v>
          </cell>
          <cell r="D579" t="str">
            <v>H§L§</v>
          </cell>
          <cell r="E579" t="str">
            <v>Thñ kho</v>
          </cell>
          <cell r="F579">
            <v>2.29</v>
          </cell>
          <cell r="G579" t="str">
            <v>01-86</v>
          </cell>
          <cell r="I579">
            <v>664100</v>
          </cell>
          <cell r="J579">
            <v>0</v>
          </cell>
          <cell r="K579">
            <v>0</v>
          </cell>
          <cell r="L579">
            <v>664100</v>
          </cell>
          <cell r="M579">
            <v>132820</v>
          </cell>
          <cell r="N579">
            <v>33205</v>
          </cell>
          <cell r="O579" t="str">
            <v>X</v>
          </cell>
          <cell r="Y579">
            <v>3</v>
          </cell>
        </row>
        <row r="580">
          <cell r="B580" t="str">
            <v>Phan T Thanh Hoµ</v>
          </cell>
          <cell r="C580" t="str">
            <v>H§L§</v>
          </cell>
          <cell r="D580" t="str">
            <v>H§L§</v>
          </cell>
          <cell r="E580" t="str">
            <v>KÕ to¸n</v>
          </cell>
          <cell r="F580">
            <v>1.78</v>
          </cell>
          <cell r="G580" t="str">
            <v>01-02</v>
          </cell>
          <cell r="I580">
            <v>516200</v>
          </cell>
          <cell r="J580">
            <v>0</v>
          </cell>
          <cell r="K580">
            <v>0</v>
          </cell>
          <cell r="L580">
            <v>516200</v>
          </cell>
          <cell r="M580">
            <v>103240</v>
          </cell>
          <cell r="N580">
            <v>25810</v>
          </cell>
          <cell r="O580" t="str">
            <v>X</v>
          </cell>
          <cell r="Y580">
            <v>4</v>
          </cell>
        </row>
        <row r="581">
          <cell r="B581" t="str">
            <v>Bïi V¨n Ch©u</v>
          </cell>
          <cell r="C581" t="str">
            <v>H§L§</v>
          </cell>
          <cell r="D581" t="str">
            <v>H§L§</v>
          </cell>
          <cell r="E581" t="str">
            <v>B¶o vÖ</v>
          </cell>
          <cell r="F581">
            <v>1.62</v>
          </cell>
          <cell r="G581" t="str">
            <v>01-03</v>
          </cell>
          <cell r="I581">
            <v>469800.00000000006</v>
          </cell>
          <cell r="J581">
            <v>0</v>
          </cell>
          <cell r="K581">
            <v>0</v>
          </cell>
          <cell r="L581">
            <v>469800.00000000006</v>
          </cell>
          <cell r="M581">
            <v>93960.000000000015</v>
          </cell>
          <cell r="N581">
            <v>23490.000000000004</v>
          </cell>
          <cell r="O581" t="str">
            <v>X</v>
          </cell>
          <cell r="Y581">
            <v>5</v>
          </cell>
        </row>
        <row r="582">
          <cell r="B582" t="str">
            <v>Ph¹m S¬n</v>
          </cell>
          <cell r="C582" t="str">
            <v>H§L§</v>
          </cell>
          <cell r="D582" t="str">
            <v>H§L§</v>
          </cell>
          <cell r="E582" t="str">
            <v>L¸i xe</v>
          </cell>
          <cell r="F582">
            <v>1.79</v>
          </cell>
          <cell r="G582" t="str">
            <v>01-03</v>
          </cell>
          <cell r="I582">
            <v>519100</v>
          </cell>
          <cell r="J582">
            <v>0</v>
          </cell>
          <cell r="K582">
            <v>0</v>
          </cell>
          <cell r="L582">
            <v>519100</v>
          </cell>
          <cell r="M582">
            <v>103820</v>
          </cell>
          <cell r="N582">
            <v>25955</v>
          </cell>
          <cell r="O582" t="str">
            <v>X</v>
          </cell>
          <cell r="P582" t="str">
            <v>X</v>
          </cell>
          <cell r="Y582">
            <v>6</v>
          </cell>
        </row>
        <row r="583">
          <cell r="B583" t="str">
            <v>NguyÔn Thanh HiÓn</v>
          </cell>
          <cell r="C583" t="str">
            <v>H§L§</v>
          </cell>
          <cell r="D583" t="str">
            <v>H§L§</v>
          </cell>
          <cell r="E583" t="str">
            <v>KÕ to¸n</v>
          </cell>
          <cell r="F583">
            <v>1.78</v>
          </cell>
          <cell r="G583" t="str">
            <v>09-03</v>
          </cell>
          <cell r="I583">
            <v>516200</v>
          </cell>
          <cell r="J583">
            <v>0</v>
          </cell>
          <cell r="K583">
            <v>0</v>
          </cell>
          <cell r="L583">
            <v>516200</v>
          </cell>
          <cell r="M583">
            <v>103240</v>
          </cell>
          <cell r="N583">
            <v>25810</v>
          </cell>
          <cell r="P583" t="str">
            <v>X</v>
          </cell>
          <cell r="Y583">
            <v>7</v>
          </cell>
        </row>
        <row r="584">
          <cell r="B584" t="str">
            <v>NguyÔn Ngäc BÝnh</v>
          </cell>
          <cell r="D584" t="str">
            <v>H§L§</v>
          </cell>
          <cell r="E584" t="str">
            <v>C«ng nh©n</v>
          </cell>
          <cell r="F584">
            <v>1.47</v>
          </cell>
          <cell r="G584" t="str">
            <v>07-04</v>
          </cell>
          <cell r="I584">
            <v>426300</v>
          </cell>
          <cell r="J584">
            <v>0</v>
          </cell>
          <cell r="K584">
            <v>0</v>
          </cell>
          <cell r="L584">
            <v>426300</v>
          </cell>
          <cell r="M584">
            <v>85260</v>
          </cell>
          <cell r="N584">
            <v>21315</v>
          </cell>
          <cell r="P584" t="str">
            <v>X</v>
          </cell>
          <cell r="Y584">
            <v>8</v>
          </cell>
        </row>
        <row r="585">
          <cell r="B585" t="str">
            <v>Bïi V¨n C­êng</v>
          </cell>
          <cell r="D585" t="str">
            <v>H§L§</v>
          </cell>
          <cell r="E585" t="str">
            <v>C«ng nh©n</v>
          </cell>
          <cell r="F585">
            <v>1.47</v>
          </cell>
          <cell r="G585" t="str">
            <v>07-04</v>
          </cell>
          <cell r="I585">
            <v>426300</v>
          </cell>
          <cell r="J585">
            <v>0</v>
          </cell>
          <cell r="K585">
            <v>0</v>
          </cell>
          <cell r="L585">
            <v>426300</v>
          </cell>
          <cell r="M585">
            <v>85260</v>
          </cell>
          <cell r="N585">
            <v>21315</v>
          </cell>
          <cell r="P585" t="str">
            <v>X</v>
          </cell>
          <cell r="Y585">
            <v>9</v>
          </cell>
        </row>
        <row r="586">
          <cell r="B586" t="str">
            <v>NguyÔn B¸ Qu©n</v>
          </cell>
          <cell r="D586" t="str">
            <v>H§L§</v>
          </cell>
          <cell r="E586" t="str">
            <v>C«ng nh©n</v>
          </cell>
          <cell r="F586">
            <v>1.47</v>
          </cell>
          <cell r="G586" t="str">
            <v>07-04</v>
          </cell>
          <cell r="I586">
            <v>426300</v>
          </cell>
          <cell r="J586">
            <v>0</v>
          </cell>
          <cell r="K586">
            <v>0</v>
          </cell>
          <cell r="L586">
            <v>426300</v>
          </cell>
          <cell r="M586">
            <v>85260</v>
          </cell>
          <cell r="N586">
            <v>21315</v>
          </cell>
          <cell r="P586" t="str">
            <v>X</v>
          </cell>
          <cell r="Y586">
            <v>10</v>
          </cell>
        </row>
        <row r="587">
          <cell r="B587" t="str">
            <v>NguyÔn B¸ HuÊn</v>
          </cell>
          <cell r="D587" t="str">
            <v>H§L§</v>
          </cell>
          <cell r="E587" t="str">
            <v>C«ng nh©n</v>
          </cell>
          <cell r="F587">
            <v>1.47</v>
          </cell>
          <cell r="G587" t="str">
            <v>07-04</v>
          </cell>
          <cell r="I587">
            <v>426300</v>
          </cell>
          <cell r="J587">
            <v>0</v>
          </cell>
          <cell r="K587">
            <v>0</v>
          </cell>
          <cell r="L587">
            <v>426300</v>
          </cell>
          <cell r="M587">
            <v>85260</v>
          </cell>
          <cell r="N587">
            <v>21315</v>
          </cell>
          <cell r="P587" t="str">
            <v>X</v>
          </cell>
          <cell r="Y587">
            <v>11</v>
          </cell>
        </row>
        <row r="588">
          <cell r="B588" t="str">
            <v>NguyÔn H÷u TuyÒn</v>
          </cell>
          <cell r="D588" t="str">
            <v>H§L§</v>
          </cell>
          <cell r="E588" t="str">
            <v>C«ng nh©n</v>
          </cell>
          <cell r="F588">
            <v>1.47</v>
          </cell>
          <cell r="G588" t="str">
            <v>07-04</v>
          </cell>
          <cell r="I588">
            <v>426300</v>
          </cell>
          <cell r="J588">
            <v>0</v>
          </cell>
          <cell r="K588">
            <v>0</v>
          </cell>
          <cell r="L588">
            <v>426300</v>
          </cell>
          <cell r="M588">
            <v>85260</v>
          </cell>
          <cell r="N588">
            <v>21315</v>
          </cell>
          <cell r="P588" t="str">
            <v>X</v>
          </cell>
          <cell r="Y588">
            <v>12</v>
          </cell>
        </row>
        <row r="589">
          <cell r="B589" t="str">
            <v>Ph¹m C«ng Hoan</v>
          </cell>
          <cell r="D589" t="str">
            <v>H§L§</v>
          </cell>
          <cell r="E589" t="str">
            <v>C«ng nh©n</v>
          </cell>
          <cell r="F589">
            <v>1.47</v>
          </cell>
          <cell r="G589" t="str">
            <v>07-04</v>
          </cell>
          <cell r="I589">
            <v>426300</v>
          </cell>
          <cell r="J589">
            <v>0</v>
          </cell>
          <cell r="K589">
            <v>0</v>
          </cell>
          <cell r="L589">
            <v>426300</v>
          </cell>
          <cell r="M589">
            <v>85260</v>
          </cell>
          <cell r="N589">
            <v>21315</v>
          </cell>
          <cell r="P589" t="str">
            <v>X</v>
          </cell>
          <cell r="Y589">
            <v>13</v>
          </cell>
        </row>
        <row r="590">
          <cell r="B590" t="str">
            <v>NguyÔn Träng TÞch</v>
          </cell>
          <cell r="D590" t="str">
            <v>H§L§</v>
          </cell>
          <cell r="E590" t="str">
            <v>C«ng nh©n</v>
          </cell>
          <cell r="F590">
            <v>1.47</v>
          </cell>
          <cell r="G590" t="str">
            <v>07-04</v>
          </cell>
          <cell r="I590">
            <v>426300</v>
          </cell>
          <cell r="J590">
            <v>0</v>
          </cell>
          <cell r="K590">
            <v>0</v>
          </cell>
          <cell r="L590">
            <v>426300</v>
          </cell>
          <cell r="M590">
            <v>85260</v>
          </cell>
          <cell r="N590">
            <v>21315</v>
          </cell>
          <cell r="P590" t="str">
            <v>X</v>
          </cell>
          <cell r="Y590">
            <v>14</v>
          </cell>
        </row>
        <row r="591">
          <cell r="B591" t="str">
            <v>T¨ng V¨n Nhi</v>
          </cell>
          <cell r="C591" t="str">
            <v>H§L§</v>
          </cell>
          <cell r="D591" t="str">
            <v>H§L§</v>
          </cell>
          <cell r="E591" t="str">
            <v>TL xe m¸y</v>
          </cell>
          <cell r="F591">
            <v>3.07</v>
          </cell>
          <cell r="G591" t="str">
            <v>01-97</v>
          </cell>
          <cell r="I591">
            <v>22715700</v>
          </cell>
          <cell r="J591">
            <v>0</v>
          </cell>
          <cell r="K591">
            <v>0</v>
          </cell>
          <cell r="L591">
            <v>22715700</v>
          </cell>
          <cell r="M591">
            <v>4543140</v>
          </cell>
          <cell r="N591">
            <v>1135785</v>
          </cell>
          <cell r="O591" t="str">
            <v>X</v>
          </cell>
          <cell r="Y591">
            <v>1</v>
          </cell>
        </row>
        <row r="592">
          <cell r="B592" t="str">
            <v>T¨ng V¨n Nhi</v>
          </cell>
          <cell r="C592" t="str">
            <v>H§L§</v>
          </cell>
          <cell r="D592" t="str">
            <v>H§L§</v>
          </cell>
          <cell r="E592" t="str">
            <v>TL xe m¸y</v>
          </cell>
          <cell r="F592">
            <v>3.07</v>
          </cell>
          <cell r="G592" t="str">
            <v>01-97</v>
          </cell>
          <cell r="I592">
            <v>890300</v>
          </cell>
          <cell r="J592">
            <v>0</v>
          </cell>
          <cell r="K592">
            <v>0</v>
          </cell>
          <cell r="L592">
            <v>890300</v>
          </cell>
          <cell r="M592">
            <v>178060</v>
          </cell>
          <cell r="N592">
            <v>44515</v>
          </cell>
          <cell r="O592" t="str">
            <v>X</v>
          </cell>
          <cell r="Y592">
            <v>1</v>
          </cell>
        </row>
        <row r="593">
          <cell r="B593" t="str">
            <v>Tr­¬ng C«ng HËu</v>
          </cell>
          <cell r="C593" t="str">
            <v>H§L§</v>
          </cell>
          <cell r="D593" t="str">
            <v>H§L§</v>
          </cell>
          <cell r="E593" t="str">
            <v>B¶o VÖ</v>
          </cell>
          <cell r="F593">
            <v>1.54</v>
          </cell>
          <cell r="G593" t="str">
            <v>01-97</v>
          </cell>
          <cell r="I593">
            <v>446600</v>
          </cell>
          <cell r="J593">
            <v>0</v>
          </cell>
          <cell r="K593">
            <v>0</v>
          </cell>
          <cell r="L593">
            <v>446600</v>
          </cell>
          <cell r="M593">
            <v>89320</v>
          </cell>
          <cell r="N593">
            <v>22330</v>
          </cell>
          <cell r="O593" t="str">
            <v>X</v>
          </cell>
          <cell r="Y593">
            <v>2</v>
          </cell>
        </row>
        <row r="594">
          <cell r="B594" t="str">
            <v>Ph¹m V¨n Dòng</v>
          </cell>
          <cell r="C594" t="str">
            <v>H§L§</v>
          </cell>
          <cell r="D594" t="str">
            <v>H§L§</v>
          </cell>
          <cell r="E594" t="str">
            <v>L¸i xe</v>
          </cell>
          <cell r="F594">
            <v>3.07</v>
          </cell>
          <cell r="G594" t="str">
            <v>01-97</v>
          </cell>
          <cell r="I594">
            <v>890300</v>
          </cell>
          <cell r="J594">
            <v>0</v>
          </cell>
          <cell r="K594">
            <v>0</v>
          </cell>
          <cell r="L594">
            <v>890300</v>
          </cell>
          <cell r="M594">
            <v>178060</v>
          </cell>
          <cell r="N594">
            <v>44515</v>
          </cell>
          <cell r="O594" t="str">
            <v>X</v>
          </cell>
          <cell r="Y594">
            <v>3</v>
          </cell>
        </row>
        <row r="595">
          <cell r="B595" t="str">
            <v>T¨ng ThÞ Th¾m</v>
          </cell>
          <cell r="C595" t="str">
            <v>H§L§</v>
          </cell>
          <cell r="D595" t="str">
            <v>H§L§</v>
          </cell>
          <cell r="E595" t="str">
            <v>NV Phôc vô</v>
          </cell>
          <cell r="F595">
            <v>1.27</v>
          </cell>
          <cell r="G595" t="str">
            <v>12-99</v>
          </cell>
          <cell r="I595">
            <v>368300</v>
          </cell>
          <cell r="J595">
            <v>0</v>
          </cell>
          <cell r="K595">
            <v>0</v>
          </cell>
          <cell r="L595">
            <v>368300</v>
          </cell>
          <cell r="M595">
            <v>73660</v>
          </cell>
          <cell r="N595">
            <v>18415</v>
          </cell>
          <cell r="O595" t="str">
            <v>X</v>
          </cell>
          <cell r="Y595">
            <v>4</v>
          </cell>
        </row>
        <row r="596">
          <cell r="B596" t="str">
            <v>NguyÔn ThÞ B×nh</v>
          </cell>
          <cell r="C596" t="str">
            <v>H§L§</v>
          </cell>
          <cell r="D596" t="str">
            <v>H§L§</v>
          </cell>
          <cell r="E596" t="str">
            <v>V¨n th­</v>
          </cell>
          <cell r="F596">
            <v>2.12</v>
          </cell>
          <cell r="G596" t="str">
            <v>01-97</v>
          </cell>
          <cell r="I596">
            <v>614800</v>
          </cell>
          <cell r="J596">
            <v>0</v>
          </cell>
          <cell r="K596">
            <v>0</v>
          </cell>
          <cell r="L596">
            <v>614800</v>
          </cell>
          <cell r="M596">
            <v>122960</v>
          </cell>
          <cell r="N596">
            <v>30740</v>
          </cell>
          <cell r="O596" t="str">
            <v>X</v>
          </cell>
          <cell r="Y596">
            <v>5</v>
          </cell>
        </row>
        <row r="597">
          <cell r="B597" t="str">
            <v>Vò ThÞ HiÒn</v>
          </cell>
          <cell r="C597" t="str">
            <v>H§L§</v>
          </cell>
          <cell r="D597" t="str">
            <v>H§L§</v>
          </cell>
          <cell r="E597" t="str">
            <v>KÕ to¸n</v>
          </cell>
          <cell r="F597">
            <v>3.23</v>
          </cell>
          <cell r="G597" t="str">
            <v>01-97</v>
          </cell>
          <cell r="I597">
            <v>936700</v>
          </cell>
          <cell r="J597">
            <v>0</v>
          </cell>
          <cell r="K597">
            <v>0</v>
          </cell>
          <cell r="L597">
            <v>936700</v>
          </cell>
          <cell r="M597">
            <v>187340</v>
          </cell>
          <cell r="N597">
            <v>46835</v>
          </cell>
          <cell r="O597" t="str">
            <v>X</v>
          </cell>
          <cell r="Y597">
            <v>6</v>
          </cell>
        </row>
        <row r="598">
          <cell r="B598" t="str">
            <v>NguyÔn ThÞ L¾m</v>
          </cell>
          <cell r="C598" t="str">
            <v>H§L§</v>
          </cell>
          <cell r="D598" t="str">
            <v>H§L§</v>
          </cell>
          <cell r="E598" t="str">
            <v>PT KÕ ho¹ch</v>
          </cell>
          <cell r="F598">
            <v>3.82</v>
          </cell>
          <cell r="G598" t="str">
            <v>01-90</v>
          </cell>
          <cell r="I598">
            <v>1107800</v>
          </cell>
          <cell r="J598">
            <v>0</v>
          </cell>
          <cell r="K598">
            <v>0</v>
          </cell>
          <cell r="L598">
            <v>1107800</v>
          </cell>
          <cell r="M598">
            <v>221560</v>
          </cell>
          <cell r="N598">
            <v>55390</v>
          </cell>
          <cell r="O598" t="str">
            <v>X</v>
          </cell>
          <cell r="Y598">
            <v>7</v>
          </cell>
        </row>
        <row r="599">
          <cell r="B599" t="str">
            <v>NguyÔn ThÞ BÝch</v>
          </cell>
          <cell r="C599" t="str">
            <v>H§L§</v>
          </cell>
          <cell r="D599" t="str">
            <v>H§L§</v>
          </cell>
          <cell r="E599" t="str">
            <v>PT KÕ to¸n</v>
          </cell>
          <cell r="F599">
            <v>3.82</v>
          </cell>
          <cell r="G599" t="str">
            <v>01-97</v>
          </cell>
          <cell r="I599">
            <v>1107800</v>
          </cell>
          <cell r="J599">
            <v>0</v>
          </cell>
          <cell r="K599">
            <v>0</v>
          </cell>
          <cell r="L599">
            <v>1107800</v>
          </cell>
          <cell r="M599">
            <v>221560</v>
          </cell>
          <cell r="N599">
            <v>55390</v>
          </cell>
          <cell r="O599" t="str">
            <v>X</v>
          </cell>
          <cell r="Y599">
            <v>8</v>
          </cell>
        </row>
        <row r="600">
          <cell r="B600" t="str">
            <v>NguyÔn V¨n TØnh</v>
          </cell>
          <cell r="C600" t="str">
            <v>H§L§</v>
          </cell>
          <cell r="D600" t="str">
            <v>H§L§</v>
          </cell>
          <cell r="E600" t="str">
            <v>§éi tr­ëng</v>
          </cell>
          <cell r="F600">
            <v>2.12</v>
          </cell>
          <cell r="G600" t="str">
            <v>05-99</v>
          </cell>
          <cell r="I600">
            <v>614800</v>
          </cell>
          <cell r="J600">
            <v>0</v>
          </cell>
          <cell r="K600">
            <v>0</v>
          </cell>
          <cell r="L600">
            <v>614800</v>
          </cell>
          <cell r="M600">
            <v>122960</v>
          </cell>
          <cell r="N600">
            <v>30740</v>
          </cell>
          <cell r="O600" t="str">
            <v>X</v>
          </cell>
          <cell r="Y600">
            <v>9</v>
          </cell>
        </row>
        <row r="601">
          <cell r="B601" t="str">
            <v>Ph¹m Quang M·o</v>
          </cell>
          <cell r="C601" t="str">
            <v>H§L§</v>
          </cell>
          <cell r="D601" t="str">
            <v>H§L§</v>
          </cell>
          <cell r="E601" t="str">
            <v>§éi tr­ëng</v>
          </cell>
          <cell r="F601" t="str">
            <v>2,50</v>
          </cell>
          <cell r="G601" t="str">
            <v>08-99</v>
          </cell>
          <cell r="I601">
            <v>725000</v>
          </cell>
          <cell r="J601">
            <v>0</v>
          </cell>
          <cell r="K601">
            <v>0</v>
          </cell>
          <cell r="L601">
            <v>725000</v>
          </cell>
          <cell r="M601">
            <v>145000</v>
          </cell>
          <cell r="N601">
            <v>36250</v>
          </cell>
          <cell r="O601" t="str">
            <v>X</v>
          </cell>
          <cell r="Y601">
            <v>10</v>
          </cell>
        </row>
        <row r="602">
          <cell r="B602" t="str">
            <v>Lª V¨n H¶i</v>
          </cell>
          <cell r="C602" t="str">
            <v>H§L§</v>
          </cell>
          <cell r="D602" t="str">
            <v>H§L§</v>
          </cell>
          <cell r="E602" t="str">
            <v>TL Kü thuËt</v>
          </cell>
          <cell r="F602">
            <v>2.5</v>
          </cell>
          <cell r="G602" t="str">
            <v>08-00</v>
          </cell>
          <cell r="I602">
            <v>725000</v>
          </cell>
          <cell r="J602">
            <v>0</v>
          </cell>
          <cell r="K602">
            <v>0</v>
          </cell>
          <cell r="L602">
            <v>725000</v>
          </cell>
          <cell r="M602">
            <v>145000</v>
          </cell>
          <cell r="N602">
            <v>36250</v>
          </cell>
          <cell r="O602" t="str">
            <v>X</v>
          </cell>
          <cell r="Y602">
            <v>11</v>
          </cell>
        </row>
        <row r="603">
          <cell r="B603" t="str">
            <v>Ng« V¨n Ch­¬ng</v>
          </cell>
          <cell r="C603" t="str">
            <v>H§L§</v>
          </cell>
          <cell r="D603" t="str">
            <v>H§L§</v>
          </cell>
          <cell r="E603" t="str">
            <v>L¸i xe</v>
          </cell>
          <cell r="F603">
            <v>3.07</v>
          </cell>
          <cell r="G603" t="str">
            <v>01-97</v>
          </cell>
          <cell r="I603">
            <v>890300</v>
          </cell>
          <cell r="J603">
            <v>0</v>
          </cell>
          <cell r="K603">
            <v>0</v>
          </cell>
          <cell r="L603">
            <v>890300</v>
          </cell>
          <cell r="M603">
            <v>178060</v>
          </cell>
          <cell r="N603">
            <v>44515</v>
          </cell>
          <cell r="O603" t="str">
            <v>X</v>
          </cell>
          <cell r="Y603">
            <v>12</v>
          </cell>
        </row>
        <row r="604">
          <cell r="B604" t="str">
            <v>Vò Quèc TuÊn</v>
          </cell>
          <cell r="C604" t="str">
            <v>H§L§</v>
          </cell>
          <cell r="D604" t="str">
            <v>H§L§</v>
          </cell>
          <cell r="E604" t="str">
            <v>NV Kü thuËt</v>
          </cell>
          <cell r="F604">
            <v>2.02</v>
          </cell>
          <cell r="G604" t="str">
            <v>12-01</v>
          </cell>
          <cell r="I604">
            <v>585800</v>
          </cell>
          <cell r="J604">
            <v>0</v>
          </cell>
          <cell r="K604">
            <v>0</v>
          </cell>
          <cell r="L604">
            <v>585800</v>
          </cell>
          <cell r="M604">
            <v>117160</v>
          </cell>
          <cell r="N604">
            <v>29290</v>
          </cell>
          <cell r="O604" t="str">
            <v>X</v>
          </cell>
          <cell r="Y604">
            <v>13</v>
          </cell>
        </row>
        <row r="605">
          <cell r="B605" t="str">
            <v>NguyÔn Anh Dòng</v>
          </cell>
          <cell r="C605" t="str">
            <v>H§L§</v>
          </cell>
          <cell r="D605" t="str">
            <v>H§L§</v>
          </cell>
          <cell r="E605" t="str">
            <v>NV Kü thuËt</v>
          </cell>
          <cell r="F605">
            <v>1.78</v>
          </cell>
          <cell r="G605" t="str">
            <v>11-01</v>
          </cell>
          <cell r="I605">
            <v>516200</v>
          </cell>
          <cell r="J605">
            <v>0</v>
          </cell>
          <cell r="K605">
            <v>0</v>
          </cell>
          <cell r="L605">
            <v>516200</v>
          </cell>
          <cell r="M605">
            <v>103240</v>
          </cell>
          <cell r="N605">
            <v>25810</v>
          </cell>
          <cell r="O605" t="str">
            <v>X</v>
          </cell>
          <cell r="Y605">
            <v>14</v>
          </cell>
        </row>
        <row r="606">
          <cell r="B606" t="str">
            <v>Vò ThÞ Trang</v>
          </cell>
          <cell r="C606" t="str">
            <v>H§L§</v>
          </cell>
          <cell r="D606" t="str">
            <v>H§L§</v>
          </cell>
          <cell r="E606" t="str">
            <v>NV V¨n th­</v>
          </cell>
          <cell r="F606">
            <v>1.46</v>
          </cell>
          <cell r="G606" t="str">
            <v>04-01</v>
          </cell>
          <cell r="I606">
            <v>423400</v>
          </cell>
          <cell r="J606">
            <v>0</v>
          </cell>
          <cell r="K606">
            <v>0</v>
          </cell>
          <cell r="L606">
            <v>423400</v>
          </cell>
          <cell r="M606">
            <v>84680</v>
          </cell>
          <cell r="N606">
            <v>21170</v>
          </cell>
          <cell r="O606" t="str">
            <v>X</v>
          </cell>
          <cell r="Y606">
            <v>15</v>
          </cell>
        </row>
        <row r="607">
          <cell r="B607" t="str">
            <v>NguyÔn ViÕt ViÖt</v>
          </cell>
          <cell r="C607" t="str">
            <v>H§L§</v>
          </cell>
          <cell r="D607" t="str">
            <v>H§L§</v>
          </cell>
          <cell r="E607" t="str">
            <v>L¸i m¸y</v>
          </cell>
          <cell r="F607">
            <v>1.92</v>
          </cell>
          <cell r="G607" t="str">
            <v>01-01</v>
          </cell>
          <cell r="I607">
            <v>556800</v>
          </cell>
          <cell r="J607">
            <v>0</v>
          </cell>
          <cell r="K607">
            <v>0</v>
          </cell>
          <cell r="L607">
            <v>556800</v>
          </cell>
          <cell r="M607">
            <v>111360</v>
          </cell>
          <cell r="N607">
            <v>27840</v>
          </cell>
          <cell r="O607" t="str">
            <v>X</v>
          </cell>
          <cell r="Y607">
            <v>16</v>
          </cell>
        </row>
        <row r="608">
          <cell r="B608" t="str">
            <v>NguyÔn V¨n T¸m</v>
          </cell>
          <cell r="C608" t="str">
            <v>H§L§</v>
          </cell>
          <cell r="D608" t="str">
            <v>H§L§</v>
          </cell>
          <cell r="E608" t="str">
            <v>L¸i xe</v>
          </cell>
          <cell r="F608">
            <v>1.92</v>
          </cell>
          <cell r="G608" t="str">
            <v>04-01</v>
          </cell>
          <cell r="I608">
            <v>556800</v>
          </cell>
          <cell r="J608">
            <v>0</v>
          </cell>
          <cell r="K608">
            <v>0</v>
          </cell>
          <cell r="L608">
            <v>556800</v>
          </cell>
          <cell r="M608">
            <v>111360</v>
          </cell>
          <cell r="N608">
            <v>27840</v>
          </cell>
          <cell r="O608" t="str">
            <v>X</v>
          </cell>
          <cell r="Y608">
            <v>17</v>
          </cell>
        </row>
        <row r="609">
          <cell r="B609" t="str">
            <v>KiÒu Xu©n Tr­êng</v>
          </cell>
          <cell r="C609" t="str">
            <v>H§L§</v>
          </cell>
          <cell r="D609" t="str">
            <v>H§L§</v>
          </cell>
          <cell r="E609" t="str">
            <v>L¸i m¸y</v>
          </cell>
          <cell r="F609">
            <v>1.72</v>
          </cell>
          <cell r="G609" t="str">
            <v>01-02</v>
          </cell>
          <cell r="I609">
            <v>498800</v>
          </cell>
          <cell r="J609">
            <v>0</v>
          </cell>
          <cell r="K609">
            <v>0</v>
          </cell>
          <cell r="L609">
            <v>498800</v>
          </cell>
          <cell r="M609">
            <v>99760</v>
          </cell>
          <cell r="N609">
            <v>24940</v>
          </cell>
          <cell r="O609" t="str">
            <v>X</v>
          </cell>
          <cell r="Y609">
            <v>18</v>
          </cell>
        </row>
        <row r="610">
          <cell r="B610" t="str">
            <v>T¨ng Quèc Tr­ëng</v>
          </cell>
          <cell r="C610" t="str">
            <v>H§L§</v>
          </cell>
          <cell r="D610" t="str">
            <v>H§L§</v>
          </cell>
          <cell r="E610" t="str">
            <v>C«ng nh©n</v>
          </cell>
          <cell r="F610">
            <v>1.78</v>
          </cell>
          <cell r="G610" t="str">
            <v>11-01</v>
          </cell>
          <cell r="I610">
            <v>516200</v>
          </cell>
          <cell r="J610">
            <v>0</v>
          </cell>
          <cell r="K610">
            <v>0</v>
          </cell>
          <cell r="L610">
            <v>516200</v>
          </cell>
          <cell r="M610">
            <v>103240</v>
          </cell>
          <cell r="N610">
            <v>25810</v>
          </cell>
          <cell r="O610" t="str">
            <v>X</v>
          </cell>
          <cell r="Y610">
            <v>19</v>
          </cell>
        </row>
        <row r="611">
          <cell r="B611" t="str">
            <v xml:space="preserve">NguyÔn Huy T­ëng </v>
          </cell>
          <cell r="C611" t="str">
            <v>H§L§</v>
          </cell>
          <cell r="D611" t="str">
            <v>H§L§</v>
          </cell>
          <cell r="E611" t="str">
            <v>Thî x©y</v>
          </cell>
          <cell r="F611">
            <v>1.78</v>
          </cell>
          <cell r="G611" t="str">
            <v>01-02</v>
          </cell>
          <cell r="I611">
            <v>516200</v>
          </cell>
          <cell r="J611">
            <v>0</v>
          </cell>
          <cell r="K611">
            <v>0</v>
          </cell>
          <cell r="L611">
            <v>516200</v>
          </cell>
          <cell r="M611">
            <v>103240</v>
          </cell>
          <cell r="N611">
            <v>25810</v>
          </cell>
          <cell r="O611" t="str">
            <v>X</v>
          </cell>
          <cell r="Y611">
            <v>20</v>
          </cell>
        </row>
        <row r="612">
          <cell r="B612" t="str">
            <v>Lª Quang Ngäc</v>
          </cell>
          <cell r="C612" t="str">
            <v>H§L§</v>
          </cell>
          <cell r="D612" t="str">
            <v>H§L§</v>
          </cell>
          <cell r="E612" t="str">
            <v>VH M¸y</v>
          </cell>
          <cell r="F612">
            <v>1.92</v>
          </cell>
          <cell r="G612" t="str">
            <v>08-01</v>
          </cell>
          <cell r="I612">
            <v>556800</v>
          </cell>
          <cell r="J612">
            <v>0</v>
          </cell>
          <cell r="K612">
            <v>0</v>
          </cell>
          <cell r="L612">
            <v>556800</v>
          </cell>
          <cell r="M612">
            <v>111360</v>
          </cell>
          <cell r="N612">
            <v>27840</v>
          </cell>
          <cell r="O612" t="str">
            <v>X</v>
          </cell>
          <cell r="Y612">
            <v>21</v>
          </cell>
        </row>
        <row r="613">
          <cell r="B613" t="str">
            <v>Ng« TiÕn ThÞnh</v>
          </cell>
          <cell r="C613" t="str">
            <v>H§L§</v>
          </cell>
          <cell r="D613" t="str">
            <v>H§L§</v>
          </cell>
          <cell r="E613" t="str">
            <v>L¸i tµu</v>
          </cell>
          <cell r="F613">
            <v>2.92</v>
          </cell>
          <cell r="G613" t="str">
            <v>12-01</v>
          </cell>
          <cell r="I613">
            <v>846800</v>
          </cell>
          <cell r="J613">
            <v>0</v>
          </cell>
          <cell r="K613">
            <v>0</v>
          </cell>
          <cell r="L613">
            <v>846800</v>
          </cell>
          <cell r="M613">
            <v>169360</v>
          </cell>
          <cell r="N613">
            <v>42340</v>
          </cell>
          <cell r="O613" t="str">
            <v>X</v>
          </cell>
          <cell r="Y613">
            <v>22</v>
          </cell>
        </row>
        <row r="614">
          <cell r="B614" t="str">
            <v>TrÇn Cao C­êng</v>
          </cell>
          <cell r="C614" t="str">
            <v>H§L§</v>
          </cell>
          <cell r="D614" t="str">
            <v>H§L§</v>
          </cell>
          <cell r="E614" t="str">
            <v>L¸i m¸y</v>
          </cell>
          <cell r="F614">
            <v>1.92</v>
          </cell>
          <cell r="G614" t="str">
            <v>07-01</v>
          </cell>
          <cell r="I614">
            <v>556800</v>
          </cell>
          <cell r="J614">
            <v>0</v>
          </cell>
          <cell r="K614">
            <v>0</v>
          </cell>
          <cell r="L614">
            <v>556800</v>
          </cell>
          <cell r="M614">
            <v>111360</v>
          </cell>
          <cell r="N614">
            <v>27840</v>
          </cell>
          <cell r="O614" t="str">
            <v>X</v>
          </cell>
          <cell r="Y614">
            <v>23</v>
          </cell>
        </row>
        <row r="615">
          <cell r="B615" t="str">
            <v>TrÇn Quang Th¾ng</v>
          </cell>
          <cell r="C615" t="str">
            <v>H§L§</v>
          </cell>
          <cell r="D615" t="str">
            <v>H§L§</v>
          </cell>
          <cell r="E615" t="str">
            <v>L¸i m¸y</v>
          </cell>
          <cell r="F615">
            <v>1.92</v>
          </cell>
          <cell r="G615" t="str">
            <v>03-01</v>
          </cell>
          <cell r="I615">
            <v>556800</v>
          </cell>
          <cell r="J615">
            <v>0</v>
          </cell>
          <cell r="K615">
            <v>0</v>
          </cell>
          <cell r="L615">
            <v>556800</v>
          </cell>
          <cell r="M615">
            <v>111360</v>
          </cell>
          <cell r="N615">
            <v>27840</v>
          </cell>
          <cell r="O615" t="str">
            <v>X</v>
          </cell>
          <cell r="Y615">
            <v>24</v>
          </cell>
        </row>
        <row r="616">
          <cell r="B616" t="str">
            <v>Hoµng T KiÒu Linh</v>
          </cell>
          <cell r="C616" t="str">
            <v>H§L§</v>
          </cell>
          <cell r="D616" t="str">
            <v>H§L§</v>
          </cell>
          <cell r="E616" t="str">
            <v>KÕ to¸n</v>
          </cell>
          <cell r="F616">
            <v>1.78</v>
          </cell>
          <cell r="G616" t="str">
            <v>11-02</v>
          </cell>
          <cell r="I616">
            <v>516200</v>
          </cell>
          <cell r="J616">
            <v>0</v>
          </cell>
          <cell r="K616">
            <v>0</v>
          </cell>
          <cell r="L616">
            <v>516200</v>
          </cell>
          <cell r="M616">
            <v>103240</v>
          </cell>
          <cell r="N616">
            <v>25810</v>
          </cell>
          <cell r="O616" t="str">
            <v>X</v>
          </cell>
          <cell r="Y616">
            <v>25</v>
          </cell>
        </row>
        <row r="617">
          <cell r="B617" t="str">
            <v>TrÇn ThÞ Liªn</v>
          </cell>
          <cell r="C617" t="str">
            <v>H§L§</v>
          </cell>
          <cell r="D617" t="str">
            <v>H§L§</v>
          </cell>
          <cell r="E617" t="str">
            <v>NV V¨n th­</v>
          </cell>
          <cell r="F617">
            <v>1.46</v>
          </cell>
          <cell r="G617" t="str">
            <v>03-03</v>
          </cell>
          <cell r="I617">
            <v>423400</v>
          </cell>
          <cell r="J617">
            <v>0</v>
          </cell>
          <cell r="K617">
            <v>0</v>
          </cell>
          <cell r="L617">
            <v>423400</v>
          </cell>
          <cell r="M617">
            <v>84680</v>
          </cell>
          <cell r="N617">
            <v>21170</v>
          </cell>
          <cell r="O617" t="str">
            <v>X</v>
          </cell>
          <cell r="Y617">
            <v>26</v>
          </cell>
        </row>
        <row r="618">
          <cell r="B618" t="str">
            <v>§Æng V¨n Minh</v>
          </cell>
          <cell r="C618" t="str">
            <v>H§L§</v>
          </cell>
          <cell r="D618" t="str">
            <v>H§L§</v>
          </cell>
          <cell r="E618" t="str">
            <v>NV Kü thuËt</v>
          </cell>
          <cell r="F618">
            <v>1.78</v>
          </cell>
          <cell r="G618" t="str">
            <v>01-03</v>
          </cell>
          <cell r="I618">
            <v>516200</v>
          </cell>
          <cell r="J618">
            <v>0</v>
          </cell>
          <cell r="K618">
            <v>0</v>
          </cell>
          <cell r="L618">
            <v>516200</v>
          </cell>
          <cell r="M618">
            <v>103240</v>
          </cell>
          <cell r="N618">
            <v>25810</v>
          </cell>
          <cell r="O618" t="str">
            <v>X</v>
          </cell>
          <cell r="P618" t="str">
            <v>X</v>
          </cell>
          <cell r="Y618">
            <v>27</v>
          </cell>
        </row>
        <row r="619">
          <cell r="B619" t="str">
            <v>NguyÔn V¨n Khiªn</v>
          </cell>
          <cell r="C619" t="str">
            <v>H§L§</v>
          </cell>
          <cell r="D619" t="str">
            <v>H§L§</v>
          </cell>
          <cell r="E619" t="str">
            <v>NV Kü thuËt</v>
          </cell>
          <cell r="F619">
            <v>1.78</v>
          </cell>
          <cell r="G619" t="str">
            <v>10-03</v>
          </cell>
          <cell r="I619">
            <v>516200</v>
          </cell>
          <cell r="J619">
            <v>0</v>
          </cell>
          <cell r="K619">
            <v>0</v>
          </cell>
          <cell r="L619">
            <v>516200</v>
          </cell>
          <cell r="M619">
            <v>103240</v>
          </cell>
          <cell r="N619">
            <v>25810</v>
          </cell>
          <cell r="P619" t="str">
            <v>X</v>
          </cell>
          <cell r="Y619">
            <v>28</v>
          </cell>
        </row>
        <row r="620">
          <cell r="B620" t="str">
            <v>Lª C«ng Ngäc</v>
          </cell>
          <cell r="C620" t="str">
            <v>H§L§</v>
          </cell>
          <cell r="D620" t="str">
            <v>H§L§</v>
          </cell>
          <cell r="E620" t="str">
            <v>NV Kü thuËt</v>
          </cell>
          <cell r="F620">
            <v>1.78</v>
          </cell>
          <cell r="G620" t="str">
            <v>10-03</v>
          </cell>
          <cell r="I620">
            <v>516200</v>
          </cell>
          <cell r="J620">
            <v>0</v>
          </cell>
          <cell r="K620">
            <v>0</v>
          </cell>
          <cell r="L620">
            <v>516200</v>
          </cell>
          <cell r="M620">
            <v>103240</v>
          </cell>
          <cell r="N620">
            <v>25810</v>
          </cell>
          <cell r="P620" t="str">
            <v>X</v>
          </cell>
          <cell r="Y620">
            <v>29</v>
          </cell>
        </row>
        <row r="621">
          <cell r="B621" t="str">
            <v>T¨ng V¨n Vi</v>
          </cell>
          <cell r="C621" t="str">
            <v>H§L§</v>
          </cell>
          <cell r="D621" t="str">
            <v>H§L§</v>
          </cell>
          <cell r="E621" t="str">
            <v>KÕ to¸n</v>
          </cell>
          <cell r="F621">
            <v>1.62</v>
          </cell>
          <cell r="G621" t="str">
            <v>10-03</v>
          </cell>
          <cell r="I621">
            <v>469800.00000000006</v>
          </cell>
          <cell r="J621">
            <v>0</v>
          </cell>
          <cell r="K621">
            <v>0</v>
          </cell>
          <cell r="L621">
            <v>469800.00000000006</v>
          </cell>
          <cell r="M621">
            <v>93960.000000000015</v>
          </cell>
          <cell r="N621">
            <v>23490.000000000004</v>
          </cell>
          <cell r="P621" t="str">
            <v>X</v>
          </cell>
          <cell r="Y621">
            <v>30</v>
          </cell>
        </row>
        <row r="622">
          <cell r="B622" t="str">
            <v>NguyÔn H¶i Thanh</v>
          </cell>
          <cell r="C622" t="str">
            <v>H§L§</v>
          </cell>
          <cell r="D622" t="str">
            <v>H§L§</v>
          </cell>
          <cell r="E622" t="str">
            <v>CHP CT</v>
          </cell>
          <cell r="F622" t="str">
            <v>2,50</v>
          </cell>
          <cell r="G622" t="str">
            <v>10-03</v>
          </cell>
          <cell r="I622">
            <v>725000</v>
          </cell>
          <cell r="J622">
            <v>0</v>
          </cell>
          <cell r="K622">
            <v>0</v>
          </cell>
          <cell r="L622">
            <v>725000</v>
          </cell>
          <cell r="M622">
            <v>145000</v>
          </cell>
          <cell r="N622">
            <v>36250</v>
          </cell>
          <cell r="P622" t="str">
            <v>X</v>
          </cell>
          <cell r="Y622">
            <v>31</v>
          </cell>
        </row>
        <row r="623">
          <cell r="B623" t="str">
            <v>§inh ThÞ Vò Anh</v>
          </cell>
          <cell r="D623" t="str">
            <v>H§L§</v>
          </cell>
          <cell r="E623" t="str">
            <v>NV Kü thuËt</v>
          </cell>
          <cell r="F623">
            <v>1.79</v>
          </cell>
          <cell r="G623" t="str">
            <v>03-04</v>
          </cell>
          <cell r="I623">
            <v>519100</v>
          </cell>
          <cell r="J623">
            <v>0</v>
          </cell>
          <cell r="K623">
            <v>0</v>
          </cell>
          <cell r="L623">
            <v>519100</v>
          </cell>
          <cell r="M623">
            <v>103820</v>
          </cell>
          <cell r="N623">
            <v>25955</v>
          </cell>
          <cell r="P623" t="str">
            <v>X</v>
          </cell>
          <cell r="Y623">
            <v>32</v>
          </cell>
        </row>
        <row r="624">
          <cell r="B624" t="str">
            <v>T¨ng V¨n §øc</v>
          </cell>
          <cell r="D624" t="str">
            <v>H§L§</v>
          </cell>
          <cell r="E624" t="str">
            <v>L¸i xe</v>
          </cell>
          <cell r="F624">
            <v>1.79</v>
          </cell>
          <cell r="G624" t="str">
            <v>03-04</v>
          </cell>
          <cell r="I624">
            <v>519100</v>
          </cell>
          <cell r="J624">
            <v>0</v>
          </cell>
          <cell r="K624">
            <v>0</v>
          </cell>
          <cell r="L624">
            <v>519100</v>
          </cell>
          <cell r="M624">
            <v>103820</v>
          </cell>
          <cell r="N624">
            <v>25955</v>
          </cell>
          <cell r="P624" t="str">
            <v>X</v>
          </cell>
          <cell r="Y624">
            <v>33</v>
          </cell>
        </row>
        <row r="625">
          <cell r="B625" t="str">
            <v>Ng« Ngäc Thuý</v>
          </cell>
          <cell r="D625" t="str">
            <v>H§L§</v>
          </cell>
          <cell r="E625" t="str">
            <v>L¸i m¸y</v>
          </cell>
          <cell r="F625">
            <v>1.72</v>
          </cell>
          <cell r="G625" t="str">
            <v>06-04</v>
          </cell>
          <cell r="I625">
            <v>498800</v>
          </cell>
          <cell r="J625">
            <v>0</v>
          </cell>
          <cell r="K625">
            <v>0</v>
          </cell>
          <cell r="L625">
            <v>498800</v>
          </cell>
          <cell r="M625">
            <v>99760</v>
          </cell>
          <cell r="N625">
            <v>24940</v>
          </cell>
          <cell r="P625" t="str">
            <v>X</v>
          </cell>
          <cell r="Y625">
            <v>34</v>
          </cell>
        </row>
        <row r="626">
          <cell r="B626" t="str">
            <v>D­¬ng §øc Anh</v>
          </cell>
          <cell r="D626" t="str">
            <v>H§L§</v>
          </cell>
          <cell r="E626" t="str">
            <v>NV Kü thuËt</v>
          </cell>
          <cell r="F626">
            <v>1.78</v>
          </cell>
          <cell r="G626" t="str">
            <v>09-04</v>
          </cell>
          <cell r="I626">
            <v>516200</v>
          </cell>
          <cell r="J626">
            <v>0</v>
          </cell>
          <cell r="K626">
            <v>0</v>
          </cell>
          <cell r="L626">
            <v>516200</v>
          </cell>
          <cell r="M626">
            <v>103240</v>
          </cell>
          <cell r="N626">
            <v>25810</v>
          </cell>
          <cell r="P626" t="str">
            <v>X</v>
          </cell>
          <cell r="Y626">
            <v>35</v>
          </cell>
        </row>
        <row r="627">
          <cell r="B627" t="str">
            <v>L­¬ng L­u §øc</v>
          </cell>
          <cell r="D627" t="str">
            <v>H§L§</v>
          </cell>
          <cell r="E627" t="str">
            <v>NV Kü thuËt</v>
          </cell>
          <cell r="F627">
            <v>1.78</v>
          </cell>
          <cell r="G627" t="str">
            <v>09-04</v>
          </cell>
          <cell r="I627">
            <v>516200</v>
          </cell>
          <cell r="J627">
            <v>0</v>
          </cell>
          <cell r="K627">
            <v>0</v>
          </cell>
          <cell r="L627">
            <v>516200</v>
          </cell>
          <cell r="M627">
            <v>103240</v>
          </cell>
          <cell r="N627">
            <v>25810</v>
          </cell>
          <cell r="P627" t="str">
            <v>X</v>
          </cell>
          <cell r="Y627">
            <v>36</v>
          </cell>
        </row>
        <row r="628">
          <cell r="B628" t="str">
            <v>TrÇn V¨n ThuÇn</v>
          </cell>
          <cell r="D628" t="str">
            <v>H§L§</v>
          </cell>
          <cell r="E628" t="str">
            <v>NV Kü thuËt</v>
          </cell>
          <cell r="F628">
            <v>1.58</v>
          </cell>
          <cell r="G628" t="str">
            <v>03-04</v>
          </cell>
          <cell r="I628">
            <v>458200</v>
          </cell>
          <cell r="J628">
            <v>0</v>
          </cell>
          <cell r="K628">
            <v>0</v>
          </cell>
          <cell r="L628">
            <v>458200</v>
          </cell>
          <cell r="M628">
            <v>91640</v>
          </cell>
          <cell r="N628">
            <v>22910</v>
          </cell>
          <cell r="P628" t="str">
            <v>X</v>
          </cell>
          <cell r="Y628">
            <v>37</v>
          </cell>
        </row>
        <row r="629">
          <cell r="B629" t="str">
            <v>NguyÔn Quang H¶i</v>
          </cell>
          <cell r="C629" t="str">
            <v>H§L§</v>
          </cell>
          <cell r="D629" t="str">
            <v>H§L§</v>
          </cell>
          <cell r="E629" t="str">
            <v>L¸i xe</v>
          </cell>
          <cell r="F629">
            <v>2.16</v>
          </cell>
          <cell r="G629" t="str">
            <v>05-97</v>
          </cell>
          <cell r="I629">
            <v>16619900</v>
          </cell>
          <cell r="J629">
            <v>0</v>
          </cell>
          <cell r="K629">
            <v>0</v>
          </cell>
          <cell r="L629">
            <v>16619900</v>
          </cell>
          <cell r="M629">
            <v>3323980</v>
          </cell>
          <cell r="N629">
            <v>830995</v>
          </cell>
          <cell r="O629" t="str">
            <v>X</v>
          </cell>
          <cell r="Y629">
            <v>1</v>
          </cell>
        </row>
        <row r="630">
          <cell r="B630" t="str">
            <v>NguyÔn Quang H¶i</v>
          </cell>
          <cell r="C630" t="str">
            <v>H§L§</v>
          </cell>
          <cell r="D630" t="str">
            <v>H§L§</v>
          </cell>
          <cell r="E630" t="str">
            <v>L¸i xe</v>
          </cell>
          <cell r="F630">
            <v>2.16</v>
          </cell>
          <cell r="G630" t="str">
            <v>05-97</v>
          </cell>
          <cell r="I630">
            <v>626400</v>
          </cell>
          <cell r="J630">
            <v>0</v>
          </cell>
          <cell r="K630">
            <v>0</v>
          </cell>
          <cell r="L630">
            <v>626400</v>
          </cell>
          <cell r="M630">
            <v>125280</v>
          </cell>
          <cell r="N630">
            <v>31320</v>
          </cell>
          <cell r="O630" t="str">
            <v>X</v>
          </cell>
          <cell r="Y630">
            <v>1</v>
          </cell>
        </row>
        <row r="631">
          <cell r="B631" t="str">
            <v>TrÇn Quang §¹t</v>
          </cell>
          <cell r="C631" t="str">
            <v>H§L§</v>
          </cell>
          <cell r="D631" t="str">
            <v>H§L§</v>
          </cell>
          <cell r="E631" t="str">
            <v>L¸i xe</v>
          </cell>
          <cell r="F631">
            <v>2.16</v>
          </cell>
          <cell r="G631" t="str">
            <v>09-97</v>
          </cell>
          <cell r="I631">
            <v>626400</v>
          </cell>
          <cell r="J631">
            <v>0</v>
          </cell>
          <cell r="K631">
            <v>0</v>
          </cell>
          <cell r="L631">
            <v>626400</v>
          </cell>
          <cell r="M631">
            <v>125280</v>
          </cell>
          <cell r="N631">
            <v>31320</v>
          </cell>
          <cell r="O631" t="str">
            <v>X</v>
          </cell>
          <cell r="Y631">
            <v>2</v>
          </cell>
        </row>
        <row r="632">
          <cell r="B632" t="str">
            <v>§Æng Thanh Trung</v>
          </cell>
          <cell r="C632" t="str">
            <v>H§L§</v>
          </cell>
          <cell r="D632" t="str">
            <v>H§L§</v>
          </cell>
          <cell r="E632" t="str">
            <v>L¸i xe</v>
          </cell>
          <cell r="F632">
            <v>2.44</v>
          </cell>
          <cell r="G632" t="str">
            <v>10-93</v>
          </cell>
          <cell r="I632">
            <v>707600</v>
          </cell>
          <cell r="J632">
            <v>0</v>
          </cell>
          <cell r="K632">
            <v>0</v>
          </cell>
          <cell r="L632">
            <v>707600</v>
          </cell>
          <cell r="M632">
            <v>141520</v>
          </cell>
          <cell r="N632">
            <v>35380</v>
          </cell>
          <cell r="O632" t="str">
            <v>X</v>
          </cell>
          <cell r="Y632">
            <v>3</v>
          </cell>
        </row>
        <row r="633">
          <cell r="B633" t="str">
            <v>T« Ngäc Ch©u</v>
          </cell>
          <cell r="C633" t="str">
            <v>H§L§</v>
          </cell>
          <cell r="D633" t="str">
            <v>H§L§</v>
          </cell>
          <cell r="E633" t="str">
            <v>L¸i m¸y</v>
          </cell>
          <cell r="F633">
            <v>2.44</v>
          </cell>
          <cell r="G633" t="str">
            <v>03-95</v>
          </cell>
          <cell r="I633">
            <v>707600</v>
          </cell>
          <cell r="J633">
            <v>0</v>
          </cell>
          <cell r="K633">
            <v>0</v>
          </cell>
          <cell r="L633">
            <v>707600</v>
          </cell>
          <cell r="M633">
            <v>141520</v>
          </cell>
          <cell r="N633">
            <v>35380</v>
          </cell>
          <cell r="O633" t="str">
            <v>X</v>
          </cell>
          <cell r="Y633">
            <v>4</v>
          </cell>
        </row>
        <row r="634">
          <cell r="B634" t="str">
            <v>D­¬ng ThÞ Nga</v>
          </cell>
          <cell r="C634" t="str">
            <v>H§L§</v>
          </cell>
          <cell r="D634" t="str">
            <v>H§L§</v>
          </cell>
          <cell r="E634" t="str">
            <v>NV V¨n th­</v>
          </cell>
          <cell r="F634">
            <v>1.81</v>
          </cell>
          <cell r="G634" t="str">
            <v>12-91</v>
          </cell>
          <cell r="I634">
            <v>524900</v>
          </cell>
          <cell r="J634">
            <v>0</v>
          </cell>
          <cell r="K634">
            <v>0</v>
          </cell>
          <cell r="L634">
            <v>524900</v>
          </cell>
          <cell r="M634">
            <v>104980</v>
          </cell>
          <cell r="N634">
            <v>26245</v>
          </cell>
          <cell r="O634" t="str">
            <v>X</v>
          </cell>
          <cell r="Y634">
            <v>5</v>
          </cell>
        </row>
        <row r="635">
          <cell r="B635" t="str">
            <v>Ph¹m Thanh §ång</v>
          </cell>
          <cell r="C635" t="str">
            <v>H§L§</v>
          </cell>
          <cell r="D635" t="str">
            <v>H§L§</v>
          </cell>
          <cell r="E635" t="str">
            <v>L¸i m¸y</v>
          </cell>
          <cell r="F635">
            <v>1.92</v>
          </cell>
          <cell r="G635" t="str">
            <v>05-99</v>
          </cell>
          <cell r="I635">
            <v>556800</v>
          </cell>
          <cell r="J635">
            <v>0</v>
          </cell>
          <cell r="K635">
            <v>0</v>
          </cell>
          <cell r="L635">
            <v>556800</v>
          </cell>
          <cell r="M635">
            <v>111360</v>
          </cell>
          <cell r="N635">
            <v>27840</v>
          </cell>
          <cell r="O635" t="str">
            <v>X</v>
          </cell>
          <cell r="Y635">
            <v>6</v>
          </cell>
        </row>
        <row r="636">
          <cell r="B636" t="str">
            <v>NguyÔn Huy §øc</v>
          </cell>
          <cell r="C636" t="str">
            <v>H§L§</v>
          </cell>
          <cell r="D636" t="str">
            <v>H§L§</v>
          </cell>
          <cell r="E636" t="str">
            <v>L¸i xe</v>
          </cell>
          <cell r="F636">
            <v>2.16</v>
          </cell>
          <cell r="G636" t="str">
            <v>08-99</v>
          </cell>
          <cell r="I636">
            <v>626400</v>
          </cell>
          <cell r="J636">
            <v>0</v>
          </cell>
          <cell r="K636">
            <v>0</v>
          </cell>
          <cell r="L636">
            <v>626400</v>
          </cell>
          <cell r="M636">
            <v>125280</v>
          </cell>
          <cell r="N636">
            <v>31320</v>
          </cell>
          <cell r="O636" t="str">
            <v>X</v>
          </cell>
          <cell r="Y636">
            <v>7</v>
          </cell>
        </row>
        <row r="637">
          <cell r="B637" t="str">
            <v>TrÇn C«ng H¶i</v>
          </cell>
          <cell r="C637" t="str">
            <v>H§L§</v>
          </cell>
          <cell r="D637" t="str">
            <v>H§L§</v>
          </cell>
          <cell r="E637" t="str">
            <v>NV Kü thuËt</v>
          </cell>
          <cell r="F637">
            <v>1.94</v>
          </cell>
          <cell r="G637" t="str">
            <v>07-97</v>
          </cell>
          <cell r="I637">
            <v>562600</v>
          </cell>
          <cell r="J637">
            <v>0</v>
          </cell>
          <cell r="K637">
            <v>0</v>
          </cell>
          <cell r="L637">
            <v>562600</v>
          </cell>
          <cell r="M637">
            <v>112520</v>
          </cell>
          <cell r="N637">
            <v>28130</v>
          </cell>
          <cell r="O637" t="str">
            <v>X</v>
          </cell>
          <cell r="Y637">
            <v>8</v>
          </cell>
        </row>
        <row r="638">
          <cell r="B638" t="str">
            <v>TrÇn Ph­¬ng Th¶o</v>
          </cell>
          <cell r="C638" t="str">
            <v>H§L§</v>
          </cell>
          <cell r="D638" t="str">
            <v>H§L§</v>
          </cell>
          <cell r="E638" t="str">
            <v>THñ kho</v>
          </cell>
          <cell r="F638">
            <v>2.29</v>
          </cell>
          <cell r="G638" t="str">
            <v>01-94</v>
          </cell>
          <cell r="I638">
            <v>664100</v>
          </cell>
          <cell r="J638">
            <v>0</v>
          </cell>
          <cell r="K638">
            <v>0</v>
          </cell>
          <cell r="L638">
            <v>664100</v>
          </cell>
          <cell r="M638">
            <v>132820</v>
          </cell>
          <cell r="N638">
            <v>33205</v>
          </cell>
          <cell r="O638" t="str">
            <v>X</v>
          </cell>
          <cell r="Y638">
            <v>9</v>
          </cell>
        </row>
        <row r="639">
          <cell r="B639" t="str">
            <v>Ph¹m H÷u ThiÖu</v>
          </cell>
          <cell r="C639" t="str">
            <v>H§L§</v>
          </cell>
          <cell r="D639" t="str">
            <v>H§L§</v>
          </cell>
          <cell r="E639" t="str">
            <v>NV Kü thuËt</v>
          </cell>
          <cell r="F639">
            <v>1.7</v>
          </cell>
          <cell r="G639" t="str">
            <v>01-96</v>
          </cell>
          <cell r="I639">
            <v>493000</v>
          </cell>
          <cell r="J639">
            <v>0</v>
          </cell>
          <cell r="K639">
            <v>0</v>
          </cell>
          <cell r="L639">
            <v>493000</v>
          </cell>
          <cell r="M639">
            <v>98600</v>
          </cell>
          <cell r="N639">
            <v>24650</v>
          </cell>
          <cell r="O639" t="str">
            <v>X</v>
          </cell>
          <cell r="P639" t="str">
            <v>X</v>
          </cell>
          <cell r="Y639">
            <v>10</v>
          </cell>
        </row>
        <row r="640">
          <cell r="B640" t="str">
            <v>TrÇn §øc H¶i</v>
          </cell>
          <cell r="D640" t="str">
            <v>H§L§</v>
          </cell>
          <cell r="E640" t="str">
            <v xml:space="preserve">KÕ to¸n </v>
          </cell>
          <cell r="F640">
            <v>1.78</v>
          </cell>
          <cell r="G640" t="str">
            <v>03-04</v>
          </cell>
          <cell r="I640">
            <v>516200</v>
          </cell>
          <cell r="J640">
            <v>0</v>
          </cell>
          <cell r="K640">
            <v>0</v>
          </cell>
          <cell r="L640">
            <v>516200</v>
          </cell>
          <cell r="M640">
            <v>103240</v>
          </cell>
          <cell r="N640">
            <v>25810</v>
          </cell>
          <cell r="P640" t="str">
            <v>X</v>
          </cell>
          <cell r="Y640">
            <v>11</v>
          </cell>
        </row>
        <row r="641">
          <cell r="B641" t="str">
            <v>NguyÔn Huy Th©n</v>
          </cell>
          <cell r="D641" t="str">
            <v>H§L§</v>
          </cell>
          <cell r="E641" t="str">
            <v>C«ng nh©n</v>
          </cell>
          <cell r="F641">
            <v>1.35</v>
          </cell>
          <cell r="G641" t="str">
            <v>03-04</v>
          </cell>
          <cell r="I641">
            <v>391500</v>
          </cell>
          <cell r="J641">
            <v>0</v>
          </cell>
          <cell r="K641">
            <v>0</v>
          </cell>
          <cell r="L641">
            <v>391500</v>
          </cell>
          <cell r="M641">
            <v>78300</v>
          </cell>
          <cell r="N641">
            <v>19575</v>
          </cell>
          <cell r="P641" t="str">
            <v>X</v>
          </cell>
          <cell r="Y641">
            <v>12</v>
          </cell>
        </row>
        <row r="642">
          <cell r="B642" t="str">
            <v>§oµn Hång Chinh</v>
          </cell>
          <cell r="D642" t="str">
            <v>H§L§</v>
          </cell>
          <cell r="E642" t="str">
            <v>L¸i xe</v>
          </cell>
          <cell r="F642" t="str">
            <v>1,70</v>
          </cell>
          <cell r="G642" t="str">
            <v>03-04</v>
          </cell>
          <cell r="I642">
            <v>493000</v>
          </cell>
          <cell r="J642">
            <v>0</v>
          </cell>
          <cell r="K642">
            <v>0</v>
          </cell>
          <cell r="L642">
            <v>493000</v>
          </cell>
          <cell r="M642">
            <v>98600</v>
          </cell>
          <cell r="N642">
            <v>24650</v>
          </cell>
          <cell r="P642" t="str">
            <v>X</v>
          </cell>
          <cell r="Y642">
            <v>13</v>
          </cell>
        </row>
        <row r="643">
          <cell r="B643" t="str">
            <v>Ph¹m TuÊn Anh</v>
          </cell>
          <cell r="D643" t="str">
            <v>H§L§</v>
          </cell>
          <cell r="E643" t="str">
            <v>NV KÕ ho¹ch</v>
          </cell>
          <cell r="F643">
            <v>1.78</v>
          </cell>
          <cell r="G643" t="str">
            <v>03-04</v>
          </cell>
          <cell r="I643">
            <v>516200</v>
          </cell>
          <cell r="J643">
            <v>0</v>
          </cell>
          <cell r="K643">
            <v>0</v>
          </cell>
          <cell r="L643">
            <v>516200</v>
          </cell>
          <cell r="M643">
            <v>103240</v>
          </cell>
          <cell r="N643">
            <v>25810</v>
          </cell>
          <cell r="P643" t="str">
            <v>X</v>
          </cell>
          <cell r="Y643">
            <v>14</v>
          </cell>
        </row>
        <row r="644">
          <cell r="B644" t="str">
            <v>TrÇn Quèc TuÊn</v>
          </cell>
          <cell r="D644" t="str">
            <v>H§L§</v>
          </cell>
          <cell r="E644" t="str">
            <v>NV Kü thuËt</v>
          </cell>
          <cell r="F644">
            <v>1.47</v>
          </cell>
          <cell r="G644" t="str">
            <v>03-04</v>
          </cell>
          <cell r="I644">
            <v>426300</v>
          </cell>
          <cell r="J644">
            <v>0</v>
          </cell>
          <cell r="K644">
            <v>0</v>
          </cell>
          <cell r="L644">
            <v>426300</v>
          </cell>
          <cell r="M644">
            <v>85260</v>
          </cell>
          <cell r="N644">
            <v>21315</v>
          </cell>
          <cell r="P644" t="str">
            <v>X</v>
          </cell>
          <cell r="Y644">
            <v>15</v>
          </cell>
        </row>
        <row r="645">
          <cell r="B645" t="str">
            <v>§Æng Ngäc ThuËn</v>
          </cell>
          <cell r="D645" t="str">
            <v>H§L§</v>
          </cell>
          <cell r="E645" t="str">
            <v>L¸i xe</v>
          </cell>
          <cell r="F645">
            <v>1.79</v>
          </cell>
          <cell r="G645" t="str">
            <v>03-04</v>
          </cell>
          <cell r="I645">
            <v>519100</v>
          </cell>
          <cell r="J645">
            <v>0</v>
          </cell>
          <cell r="K645">
            <v>0</v>
          </cell>
          <cell r="L645">
            <v>519100</v>
          </cell>
          <cell r="M645">
            <v>103820</v>
          </cell>
          <cell r="N645">
            <v>25955</v>
          </cell>
          <cell r="P645" t="str">
            <v>X</v>
          </cell>
          <cell r="Y645">
            <v>16</v>
          </cell>
        </row>
        <row r="646">
          <cell r="B646" t="str">
            <v>Do·n T Minh H¹nh</v>
          </cell>
          <cell r="D646" t="str">
            <v>H§L§</v>
          </cell>
          <cell r="E646" t="str">
            <v>NV KÕ to¸n</v>
          </cell>
          <cell r="F646">
            <v>1.78</v>
          </cell>
          <cell r="G646" t="str">
            <v>03-04</v>
          </cell>
          <cell r="I646">
            <v>516200</v>
          </cell>
          <cell r="J646">
            <v>0</v>
          </cell>
          <cell r="K646">
            <v>0</v>
          </cell>
          <cell r="L646">
            <v>516200</v>
          </cell>
          <cell r="M646">
            <v>103240</v>
          </cell>
          <cell r="N646">
            <v>25810</v>
          </cell>
          <cell r="P646" t="str">
            <v>X</v>
          </cell>
          <cell r="Y646">
            <v>17</v>
          </cell>
        </row>
        <row r="647">
          <cell r="B647" t="str">
            <v>§ç Minh TuÊn</v>
          </cell>
          <cell r="D647" t="str">
            <v>H§L§</v>
          </cell>
          <cell r="E647" t="str">
            <v>C«ng nh©n</v>
          </cell>
          <cell r="F647">
            <v>1.35</v>
          </cell>
          <cell r="G647" t="str">
            <v>03-04</v>
          </cell>
          <cell r="I647">
            <v>391500</v>
          </cell>
          <cell r="J647">
            <v>0</v>
          </cell>
          <cell r="K647">
            <v>0</v>
          </cell>
          <cell r="L647">
            <v>391500</v>
          </cell>
          <cell r="M647">
            <v>78300</v>
          </cell>
          <cell r="N647">
            <v>19575</v>
          </cell>
          <cell r="P647" t="str">
            <v>X</v>
          </cell>
          <cell r="Y647">
            <v>18</v>
          </cell>
        </row>
        <row r="648">
          <cell r="B648" t="str">
            <v>TrÇn V¨n S¬n</v>
          </cell>
          <cell r="D648" t="str">
            <v>H§L§</v>
          </cell>
          <cell r="E648" t="str">
            <v>L¸i xe</v>
          </cell>
          <cell r="F648">
            <v>1.79</v>
          </cell>
          <cell r="G648" t="str">
            <v>03-04</v>
          </cell>
          <cell r="I648">
            <v>519100</v>
          </cell>
          <cell r="J648">
            <v>0</v>
          </cell>
          <cell r="K648">
            <v>0</v>
          </cell>
          <cell r="L648">
            <v>519100</v>
          </cell>
          <cell r="M648">
            <v>103820</v>
          </cell>
          <cell r="N648">
            <v>25955</v>
          </cell>
          <cell r="P648" t="str">
            <v>X</v>
          </cell>
          <cell r="Y648">
            <v>19</v>
          </cell>
        </row>
        <row r="649">
          <cell r="B649" t="str">
            <v>Ph¹m Minh T­</v>
          </cell>
          <cell r="D649" t="str">
            <v>H§L§</v>
          </cell>
          <cell r="E649" t="str">
            <v>L¸i m¸y</v>
          </cell>
          <cell r="F649">
            <v>1.83</v>
          </cell>
          <cell r="G649" t="str">
            <v>03-04</v>
          </cell>
          <cell r="I649">
            <v>530700</v>
          </cell>
          <cell r="J649">
            <v>0</v>
          </cell>
          <cell r="K649">
            <v>0</v>
          </cell>
          <cell r="L649">
            <v>530700</v>
          </cell>
          <cell r="M649">
            <v>106140</v>
          </cell>
          <cell r="N649">
            <v>26535</v>
          </cell>
          <cell r="P649" t="str">
            <v>X</v>
          </cell>
          <cell r="Y649">
            <v>20</v>
          </cell>
        </row>
        <row r="650">
          <cell r="B650" t="str">
            <v>Vò Trung Du</v>
          </cell>
          <cell r="D650" t="str">
            <v>H§L§</v>
          </cell>
          <cell r="E650" t="str">
            <v>L¸i m¸y</v>
          </cell>
          <cell r="F650">
            <v>1.72</v>
          </cell>
          <cell r="G650" t="str">
            <v>03-04</v>
          </cell>
          <cell r="I650">
            <v>498800</v>
          </cell>
          <cell r="J650">
            <v>0</v>
          </cell>
          <cell r="K650">
            <v>0</v>
          </cell>
          <cell r="L650">
            <v>498800</v>
          </cell>
          <cell r="M650">
            <v>99760</v>
          </cell>
          <cell r="N650">
            <v>24940</v>
          </cell>
          <cell r="P650" t="str">
            <v>X</v>
          </cell>
          <cell r="Y650">
            <v>21</v>
          </cell>
        </row>
        <row r="651">
          <cell r="B651" t="str">
            <v>Cao TiÕn HuÊn</v>
          </cell>
          <cell r="D651" t="str">
            <v>H§L§</v>
          </cell>
          <cell r="E651" t="str">
            <v>L¸i m¸y</v>
          </cell>
          <cell r="F651">
            <v>1.72</v>
          </cell>
          <cell r="G651" t="str">
            <v>03-04</v>
          </cell>
          <cell r="I651">
            <v>498800</v>
          </cell>
          <cell r="J651">
            <v>0</v>
          </cell>
          <cell r="K651">
            <v>0</v>
          </cell>
          <cell r="L651">
            <v>498800</v>
          </cell>
          <cell r="M651">
            <v>99760</v>
          </cell>
          <cell r="N651">
            <v>24940</v>
          </cell>
          <cell r="P651" t="str">
            <v>X</v>
          </cell>
          <cell r="Y651">
            <v>22</v>
          </cell>
        </row>
        <row r="652">
          <cell r="B652" t="str">
            <v>Lª Quèc TuÊn</v>
          </cell>
          <cell r="D652" t="str">
            <v>H§L§</v>
          </cell>
          <cell r="E652" t="str">
            <v>NV KÕ to¸n</v>
          </cell>
          <cell r="F652">
            <v>1.78</v>
          </cell>
          <cell r="G652" t="str">
            <v>03-04</v>
          </cell>
          <cell r="I652">
            <v>516200</v>
          </cell>
          <cell r="J652">
            <v>0</v>
          </cell>
          <cell r="K652">
            <v>0</v>
          </cell>
          <cell r="L652">
            <v>516200</v>
          </cell>
          <cell r="M652">
            <v>103240</v>
          </cell>
          <cell r="N652">
            <v>25810</v>
          </cell>
          <cell r="P652" t="str">
            <v>X</v>
          </cell>
          <cell r="Y652">
            <v>23</v>
          </cell>
        </row>
        <row r="653">
          <cell r="B653" t="str">
            <v>TrÇn Ngäc Tó</v>
          </cell>
          <cell r="D653" t="str">
            <v>H§L§</v>
          </cell>
          <cell r="E653" t="str">
            <v>NV Kü thuËt</v>
          </cell>
          <cell r="F653">
            <v>1.78</v>
          </cell>
          <cell r="G653" t="str">
            <v>03-04</v>
          </cell>
          <cell r="I653">
            <v>516200</v>
          </cell>
          <cell r="J653">
            <v>0</v>
          </cell>
          <cell r="K653">
            <v>0</v>
          </cell>
          <cell r="L653">
            <v>516200</v>
          </cell>
          <cell r="M653">
            <v>103240</v>
          </cell>
          <cell r="N653">
            <v>25810</v>
          </cell>
          <cell r="P653" t="str">
            <v>X</v>
          </cell>
          <cell r="Q653" t="str">
            <v>X</v>
          </cell>
          <cell r="Y653">
            <v>24</v>
          </cell>
        </row>
        <row r="654">
          <cell r="B654" t="str">
            <v>NguyÔn V¨n TÞnh</v>
          </cell>
          <cell r="D654" t="str">
            <v>H§L§</v>
          </cell>
          <cell r="E654" t="str">
            <v>C«ng nh©n</v>
          </cell>
          <cell r="F654">
            <v>1.47</v>
          </cell>
          <cell r="G654" t="str">
            <v>03-04</v>
          </cell>
          <cell r="I654">
            <v>426300</v>
          </cell>
          <cell r="J654">
            <v>0</v>
          </cell>
          <cell r="K654">
            <v>0</v>
          </cell>
          <cell r="L654">
            <v>426300</v>
          </cell>
          <cell r="M654">
            <v>85260</v>
          </cell>
          <cell r="N654">
            <v>21315</v>
          </cell>
          <cell r="Q654" t="str">
            <v>X</v>
          </cell>
          <cell r="Y654">
            <v>25</v>
          </cell>
        </row>
        <row r="655">
          <cell r="B655" t="str">
            <v>TrÇn V¨n §iÖp</v>
          </cell>
          <cell r="D655" t="str">
            <v>H§L§</v>
          </cell>
          <cell r="E655" t="str">
            <v>C«ng nh©n</v>
          </cell>
          <cell r="F655">
            <v>1.47</v>
          </cell>
          <cell r="G655" t="str">
            <v>03-04</v>
          </cell>
          <cell r="I655">
            <v>426300</v>
          </cell>
          <cell r="J655">
            <v>0</v>
          </cell>
          <cell r="K655">
            <v>0</v>
          </cell>
          <cell r="L655">
            <v>426300</v>
          </cell>
          <cell r="M655">
            <v>85260</v>
          </cell>
          <cell r="N655">
            <v>21315</v>
          </cell>
          <cell r="Q655" t="str">
            <v>X</v>
          </cell>
          <cell r="Y655">
            <v>26</v>
          </cell>
        </row>
        <row r="656">
          <cell r="B656" t="str">
            <v>NguyÔn V¨n Hïng</v>
          </cell>
          <cell r="D656" t="str">
            <v>H§L§</v>
          </cell>
          <cell r="E656" t="str">
            <v>C«ng nh©n</v>
          </cell>
          <cell r="F656">
            <v>1.47</v>
          </cell>
          <cell r="G656" t="str">
            <v>03-04</v>
          </cell>
          <cell r="I656">
            <v>426300</v>
          </cell>
          <cell r="J656">
            <v>0</v>
          </cell>
          <cell r="K656">
            <v>0</v>
          </cell>
          <cell r="L656">
            <v>426300</v>
          </cell>
          <cell r="M656">
            <v>85260</v>
          </cell>
          <cell r="N656">
            <v>21315</v>
          </cell>
          <cell r="Q656" t="str">
            <v>X</v>
          </cell>
          <cell r="Y656">
            <v>27</v>
          </cell>
        </row>
        <row r="657">
          <cell r="B657" t="str">
            <v>Huúnh V¨n TÞnh</v>
          </cell>
          <cell r="D657" t="str">
            <v>H§L§</v>
          </cell>
          <cell r="E657" t="str">
            <v>C«ng nh©n</v>
          </cell>
          <cell r="F657">
            <v>1.47</v>
          </cell>
          <cell r="G657" t="str">
            <v>03-04</v>
          </cell>
          <cell r="I657">
            <v>426300</v>
          </cell>
          <cell r="J657">
            <v>0</v>
          </cell>
          <cell r="K657">
            <v>0</v>
          </cell>
          <cell r="L657">
            <v>426300</v>
          </cell>
          <cell r="M657">
            <v>85260</v>
          </cell>
          <cell r="N657">
            <v>21315</v>
          </cell>
          <cell r="Q657" t="str">
            <v>X</v>
          </cell>
          <cell r="Y657">
            <v>28</v>
          </cell>
        </row>
        <row r="658">
          <cell r="B658" t="str">
            <v>NguyÔn ViÕt Hïng</v>
          </cell>
          <cell r="D658" t="str">
            <v>H§L§</v>
          </cell>
          <cell r="E658" t="str">
            <v>KÕ to¸n</v>
          </cell>
          <cell r="F658">
            <v>1.82</v>
          </cell>
          <cell r="G658" t="str">
            <v>08-04</v>
          </cell>
          <cell r="I658">
            <v>527800</v>
          </cell>
          <cell r="J658">
            <v>0</v>
          </cell>
          <cell r="K658">
            <v>0</v>
          </cell>
          <cell r="L658">
            <v>527800</v>
          </cell>
          <cell r="M658">
            <v>105560</v>
          </cell>
          <cell r="N658">
            <v>26390</v>
          </cell>
          <cell r="Q658" t="str">
            <v>X</v>
          </cell>
          <cell r="Y658">
            <v>29</v>
          </cell>
        </row>
        <row r="659">
          <cell r="B659" t="str">
            <v>NguyÔn §×nh H­ng</v>
          </cell>
          <cell r="D659" t="str">
            <v>H§L§</v>
          </cell>
          <cell r="E659" t="str">
            <v>L¸i m¸y</v>
          </cell>
          <cell r="F659">
            <v>1.72</v>
          </cell>
          <cell r="G659" t="str">
            <v>09-04</v>
          </cell>
          <cell r="I659">
            <v>498800</v>
          </cell>
          <cell r="J659">
            <v>0</v>
          </cell>
          <cell r="K659">
            <v>0</v>
          </cell>
          <cell r="L659">
            <v>498800</v>
          </cell>
          <cell r="M659">
            <v>99760</v>
          </cell>
          <cell r="N659">
            <v>24940</v>
          </cell>
          <cell r="Q659" t="str">
            <v>X</v>
          </cell>
          <cell r="Y659">
            <v>30</v>
          </cell>
        </row>
        <row r="660">
          <cell r="B660" t="str">
            <v>TrÇn Duy ¸nh</v>
          </cell>
          <cell r="D660" t="str">
            <v>H§L§</v>
          </cell>
          <cell r="E660" t="str">
            <v>C«ng nh©n</v>
          </cell>
          <cell r="F660">
            <v>1.47</v>
          </cell>
          <cell r="G660" t="str">
            <v>03-04</v>
          </cell>
          <cell r="I660">
            <v>426300</v>
          </cell>
          <cell r="J660">
            <v>0</v>
          </cell>
          <cell r="K660">
            <v>0</v>
          </cell>
          <cell r="L660">
            <v>426300</v>
          </cell>
          <cell r="M660">
            <v>85260</v>
          </cell>
          <cell r="N660">
            <v>21315</v>
          </cell>
          <cell r="Q660" t="str">
            <v>X</v>
          </cell>
          <cell r="Y660">
            <v>31</v>
          </cell>
        </row>
        <row r="661">
          <cell r="B661" t="str">
            <v>Lª Kh¸nh Dòng</v>
          </cell>
          <cell r="D661" t="str">
            <v>H§L§</v>
          </cell>
          <cell r="E661" t="str">
            <v>TL TRang bÞ</v>
          </cell>
          <cell r="F661">
            <v>1.78</v>
          </cell>
          <cell r="G661" t="str">
            <v>10-03</v>
          </cell>
          <cell r="I661">
            <v>516200</v>
          </cell>
          <cell r="J661">
            <v>0</v>
          </cell>
          <cell r="K661">
            <v>0</v>
          </cell>
          <cell r="L661">
            <v>516200</v>
          </cell>
          <cell r="M661">
            <v>103240</v>
          </cell>
          <cell r="N661">
            <v>25810</v>
          </cell>
          <cell r="Y661">
            <v>32</v>
          </cell>
        </row>
        <row r="662">
          <cell r="B662" t="str">
            <v>Ph¹m ThÞ Ho¹t</v>
          </cell>
          <cell r="C662" t="str">
            <v>H§L§</v>
          </cell>
          <cell r="D662" t="str">
            <v>H§L§</v>
          </cell>
          <cell r="E662" t="str">
            <v>Thñ quü</v>
          </cell>
          <cell r="F662">
            <v>2.5499999999999998</v>
          </cell>
          <cell r="G662" t="str">
            <v>11-80</v>
          </cell>
          <cell r="I662">
            <v>20946700</v>
          </cell>
          <cell r="J662">
            <v>0</v>
          </cell>
          <cell r="K662">
            <v>0</v>
          </cell>
          <cell r="L662">
            <v>20946700</v>
          </cell>
          <cell r="M662">
            <v>4189340</v>
          </cell>
          <cell r="N662">
            <v>1047335</v>
          </cell>
          <cell r="O662" t="str">
            <v>X</v>
          </cell>
          <cell r="Y662">
            <v>1</v>
          </cell>
        </row>
        <row r="663">
          <cell r="B663" t="str">
            <v>Ph¹m ThÞ Ho¹t</v>
          </cell>
          <cell r="C663" t="str">
            <v>H§L§</v>
          </cell>
          <cell r="D663" t="str">
            <v>H§L§</v>
          </cell>
          <cell r="E663" t="str">
            <v>Thñ quü</v>
          </cell>
          <cell r="F663">
            <v>2.5499999999999998</v>
          </cell>
          <cell r="G663" t="str">
            <v>11-80</v>
          </cell>
          <cell r="I663">
            <v>739500</v>
          </cell>
          <cell r="J663">
            <v>0</v>
          </cell>
          <cell r="K663">
            <v>0</v>
          </cell>
          <cell r="L663">
            <v>739500</v>
          </cell>
          <cell r="M663">
            <v>147900</v>
          </cell>
          <cell r="N663">
            <v>36975</v>
          </cell>
          <cell r="O663" t="str">
            <v>X</v>
          </cell>
          <cell r="Y663">
            <v>1</v>
          </cell>
        </row>
        <row r="664">
          <cell r="B664" t="str">
            <v>NguyÔn Ph­íc Thä</v>
          </cell>
          <cell r="C664" t="str">
            <v>H§L§</v>
          </cell>
          <cell r="D664" t="str">
            <v>H§L§</v>
          </cell>
          <cell r="E664" t="str">
            <v>KÕ to¸n</v>
          </cell>
          <cell r="F664" t="str">
            <v>2,50</v>
          </cell>
          <cell r="G664" t="str">
            <v>04-98</v>
          </cell>
          <cell r="I664">
            <v>725000</v>
          </cell>
          <cell r="J664">
            <v>0</v>
          </cell>
          <cell r="K664">
            <v>0</v>
          </cell>
          <cell r="L664">
            <v>725000</v>
          </cell>
          <cell r="M664">
            <v>145000</v>
          </cell>
          <cell r="N664">
            <v>36250</v>
          </cell>
          <cell r="O664" t="str">
            <v>X</v>
          </cell>
          <cell r="Y664">
            <v>2</v>
          </cell>
        </row>
        <row r="665">
          <cell r="B665" t="str">
            <v>NguyÔn §×nh Thi</v>
          </cell>
          <cell r="C665" t="str">
            <v>H§L§</v>
          </cell>
          <cell r="D665" t="str">
            <v>H§L§</v>
          </cell>
          <cell r="E665" t="str">
            <v>KÕ to¸n</v>
          </cell>
          <cell r="F665">
            <v>1.78</v>
          </cell>
          <cell r="G665" t="str">
            <v>07-97</v>
          </cell>
          <cell r="I665">
            <v>516200</v>
          </cell>
          <cell r="J665">
            <v>0</v>
          </cell>
          <cell r="K665">
            <v>0</v>
          </cell>
          <cell r="L665">
            <v>516200</v>
          </cell>
          <cell r="M665">
            <v>103240</v>
          </cell>
          <cell r="N665">
            <v>25810</v>
          </cell>
          <cell r="O665" t="str">
            <v>X</v>
          </cell>
          <cell r="Y665">
            <v>3</v>
          </cell>
        </row>
        <row r="666">
          <cell r="B666" t="str">
            <v>Ph¹m Duy N¨ng</v>
          </cell>
          <cell r="C666" t="str">
            <v>H§L§</v>
          </cell>
          <cell r="D666" t="str">
            <v>H§L§</v>
          </cell>
          <cell r="E666" t="str">
            <v>L¸i m¸y</v>
          </cell>
          <cell r="F666">
            <v>2.67</v>
          </cell>
          <cell r="G666" t="str">
            <v>07-80</v>
          </cell>
          <cell r="I666">
            <v>774300</v>
          </cell>
          <cell r="J666">
            <v>0</v>
          </cell>
          <cell r="K666">
            <v>0</v>
          </cell>
          <cell r="L666">
            <v>774300</v>
          </cell>
          <cell r="M666">
            <v>154860</v>
          </cell>
          <cell r="N666">
            <v>38715</v>
          </cell>
          <cell r="O666" t="str">
            <v>X</v>
          </cell>
          <cell r="Y666">
            <v>4</v>
          </cell>
        </row>
        <row r="667">
          <cell r="B667" t="str">
            <v>Ng. C«ng Anh Anh</v>
          </cell>
          <cell r="C667" t="str">
            <v>H§L§</v>
          </cell>
          <cell r="D667" t="str">
            <v>H§L§</v>
          </cell>
          <cell r="E667" t="str">
            <v>TL KH - TH</v>
          </cell>
          <cell r="F667">
            <v>1.78</v>
          </cell>
          <cell r="G667" t="str">
            <v>03-03</v>
          </cell>
          <cell r="I667">
            <v>516200</v>
          </cell>
          <cell r="J667">
            <v>0</v>
          </cell>
          <cell r="K667">
            <v>0</v>
          </cell>
          <cell r="L667">
            <v>516200</v>
          </cell>
          <cell r="M667">
            <v>103240</v>
          </cell>
          <cell r="N667">
            <v>25810</v>
          </cell>
          <cell r="O667" t="str">
            <v>X</v>
          </cell>
          <cell r="Y667">
            <v>5</v>
          </cell>
        </row>
        <row r="668">
          <cell r="B668" t="str">
            <v>Lª H¶i Anh</v>
          </cell>
          <cell r="C668" t="str">
            <v>H§L§</v>
          </cell>
          <cell r="D668" t="str">
            <v>H§L§</v>
          </cell>
          <cell r="E668" t="str">
            <v>L¸i m¸y</v>
          </cell>
          <cell r="F668">
            <v>1.72</v>
          </cell>
          <cell r="G668" t="str">
            <v>05-03</v>
          </cell>
          <cell r="I668">
            <v>498800</v>
          </cell>
          <cell r="J668">
            <v>0</v>
          </cell>
          <cell r="K668">
            <v>0</v>
          </cell>
          <cell r="L668">
            <v>498800</v>
          </cell>
          <cell r="M668">
            <v>99760</v>
          </cell>
          <cell r="N668">
            <v>24940</v>
          </cell>
          <cell r="O668" t="str">
            <v>X</v>
          </cell>
          <cell r="Y668">
            <v>6</v>
          </cell>
        </row>
        <row r="669">
          <cell r="B669" t="str">
            <v>Lª Hång Bµng</v>
          </cell>
          <cell r="C669" t="str">
            <v>H§L§</v>
          </cell>
          <cell r="D669" t="str">
            <v>H§L§</v>
          </cell>
          <cell r="E669" t="str">
            <v>Trî lý KT</v>
          </cell>
          <cell r="F669">
            <v>1.78</v>
          </cell>
          <cell r="G669" t="str">
            <v>07-02</v>
          </cell>
          <cell r="I669">
            <v>516200</v>
          </cell>
          <cell r="J669">
            <v>0</v>
          </cell>
          <cell r="K669">
            <v>0</v>
          </cell>
          <cell r="L669">
            <v>516200</v>
          </cell>
          <cell r="M669">
            <v>103240</v>
          </cell>
          <cell r="N669">
            <v>25810</v>
          </cell>
          <cell r="O669" t="str">
            <v>X</v>
          </cell>
          <cell r="Y669">
            <v>7</v>
          </cell>
        </row>
        <row r="670">
          <cell r="B670" t="str">
            <v>TrÇn V¨n Trung</v>
          </cell>
          <cell r="C670" t="str">
            <v>H§L§</v>
          </cell>
          <cell r="D670" t="str">
            <v>H§L§</v>
          </cell>
          <cell r="E670" t="str">
            <v>L¸i m¸y</v>
          </cell>
          <cell r="F670" t="str">
            <v>1,40</v>
          </cell>
          <cell r="G670" t="str">
            <v>05-03</v>
          </cell>
          <cell r="I670">
            <v>406000</v>
          </cell>
          <cell r="J670">
            <v>0</v>
          </cell>
          <cell r="K670">
            <v>0</v>
          </cell>
          <cell r="L670">
            <v>406000</v>
          </cell>
          <cell r="M670">
            <v>81200</v>
          </cell>
          <cell r="N670">
            <v>20300</v>
          </cell>
          <cell r="O670" t="str">
            <v>X</v>
          </cell>
          <cell r="Y670">
            <v>8</v>
          </cell>
        </row>
        <row r="671">
          <cell r="B671" t="str">
            <v>Ph¹m Minh Diªn</v>
          </cell>
          <cell r="C671" t="str">
            <v>H§L§</v>
          </cell>
          <cell r="D671" t="str">
            <v>H§L§</v>
          </cell>
          <cell r="E671" t="str">
            <v>L¸i m¸y</v>
          </cell>
          <cell r="F671">
            <v>2.33</v>
          </cell>
          <cell r="G671" t="str">
            <v>05-03</v>
          </cell>
          <cell r="I671">
            <v>675700</v>
          </cell>
          <cell r="J671">
            <v>0</v>
          </cell>
          <cell r="K671">
            <v>0</v>
          </cell>
          <cell r="L671">
            <v>675700</v>
          </cell>
          <cell r="M671">
            <v>135140</v>
          </cell>
          <cell r="N671">
            <v>33785</v>
          </cell>
          <cell r="O671" t="str">
            <v>X</v>
          </cell>
          <cell r="Y671">
            <v>9</v>
          </cell>
        </row>
        <row r="672">
          <cell r="B672" t="str">
            <v>Lª Anh §øc</v>
          </cell>
          <cell r="C672" t="str">
            <v>H§L§</v>
          </cell>
          <cell r="D672" t="str">
            <v>H§L§</v>
          </cell>
          <cell r="E672" t="str">
            <v>NV Kü thuËt</v>
          </cell>
          <cell r="F672" t="str">
            <v>1,40</v>
          </cell>
          <cell r="G672" t="str">
            <v>05-03</v>
          </cell>
          <cell r="I672">
            <v>406000</v>
          </cell>
          <cell r="J672">
            <v>0</v>
          </cell>
          <cell r="K672">
            <v>0</v>
          </cell>
          <cell r="L672">
            <v>406000</v>
          </cell>
          <cell r="M672">
            <v>81200</v>
          </cell>
          <cell r="N672">
            <v>20300</v>
          </cell>
          <cell r="O672" t="str">
            <v>X</v>
          </cell>
          <cell r="Y672">
            <v>10</v>
          </cell>
        </row>
        <row r="673">
          <cell r="B673" t="str">
            <v>Ph¹m Ngäc §óng</v>
          </cell>
          <cell r="C673" t="str">
            <v>H§L§</v>
          </cell>
          <cell r="D673" t="str">
            <v>H§L§</v>
          </cell>
          <cell r="E673" t="str">
            <v>L¸i m¸y</v>
          </cell>
          <cell r="F673">
            <v>1.72</v>
          </cell>
          <cell r="G673" t="str">
            <v>07-02</v>
          </cell>
          <cell r="I673">
            <v>498800</v>
          </cell>
          <cell r="J673">
            <v>0</v>
          </cell>
          <cell r="K673">
            <v>0</v>
          </cell>
          <cell r="L673">
            <v>498800</v>
          </cell>
          <cell r="M673">
            <v>99760</v>
          </cell>
          <cell r="N673">
            <v>24940</v>
          </cell>
          <cell r="O673" t="str">
            <v>X</v>
          </cell>
          <cell r="Y673">
            <v>11</v>
          </cell>
        </row>
        <row r="674">
          <cell r="B674" t="str">
            <v>Cao Thanh Hång</v>
          </cell>
          <cell r="C674" t="str">
            <v>H§L§</v>
          </cell>
          <cell r="D674" t="str">
            <v>H§L§</v>
          </cell>
          <cell r="E674" t="str">
            <v>L¸i m¸y</v>
          </cell>
          <cell r="F674">
            <v>1.72</v>
          </cell>
          <cell r="G674" t="str">
            <v>07-02</v>
          </cell>
          <cell r="I674">
            <v>498800</v>
          </cell>
          <cell r="J674">
            <v>0</v>
          </cell>
          <cell r="K674">
            <v>0</v>
          </cell>
          <cell r="L674">
            <v>498800</v>
          </cell>
          <cell r="M674">
            <v>99760</v>
          </cell>
          <cell r="N674">
            <v>24940</v>
          </cell>
          <cell r="O674" t="str">
            <v>X</v>
          </cell>
          <cell r="Y674">
            <v>13</v>
          </cell>
        </row>
        <row r="675">
          <cell r="B675" t="str">
            <v>NguyÔn ThÞ HiÒn</v>
          </cell>
          <cell r="C675" t="str">
            <v>H§L§</v>
          </cell>
          <cell r="D675" t="str">
            <v>H§L§</v>
          </cell>
          <cell r="E675" t="str">
            <v>NV KÕ to¸n</v>
          </cell>
          <cell r="F675">
            <v>1.7</v>
          </cell>
          <cell r="G675" t="str">
            <v>07-02</v>
          </cell>
          <cell r="I675">
            <v>493000</v>
          </cell>
          <cell r="J675">
            <v>0</v>
          </cell>
          <cell r="K675">
            <v>0</v>
          </cell>
          <cell r="L675">
            <v>493000</v>
          </cell>
          <cell r="M675">
            <v>98600</v>
          </cell>
          <cell r="N675">
            <v>24650</v>
          </cell>
          <cell r="O675" t="str">
            <v>X</v>
          </cell>
          <cell r="Y675">
            <v>14</v>
          </cell>
        </row>
        <row r="676">
          <cell r="B676" t="str">
            <v>Tõ H÷u Hoµ</v>
          </cell>
          <cell r="C676" t="str">
            <v>H§L§</v>
          </cell>
          <cell r="D676" t="str">
            <v>H§L§</v>
          </cell>
          <cell r="E676" t="str">
            <v>Thî SC</v>
          </cell>
          <cell r="F676">
            <v>1.72</v>
          </cell>
          <cell r="G676" t="str">
            <v>05-03</v>
          </cell>
          <cell r="I676">
            <v>498800</v>
          </cell>
          <cell r="J676">
            <v>0</v>
          </cell>
          <cell r="K676">
            <v>0</v>
          </cell>
          <cell r="L676">
            <v>498800</v>
          </cell>
          <cell r="M676">
            <v>99760</v>
          </cell>
          <cell r="N676">
            <v>24940</v>
          </cell>
          <cell r="O676" t="str">
            <v>X</v>
          </cell>
          <cell r="Y676">
            <v>15</v>
          </cell>
        </row>
        <row r="677">
          <cell r="B677" t="str">
            <v>NguyÔn ThÞ Hoa</v>
          </cell>
          <cell r="C677" t="str">
            <v>H§L§</v>
          </cell>
          <cell r="D677" t="str">
            <v>H§L§</v>
          </cell>
          <cell r="E677" t="str">
            <v>NV phôc vô</v>
          </cell>
          <cell r="F677">
            <v>1.78</v>
          </cell>
          <cell r="G677" t="str">
            <v>01-03</v>
          </cell>
          <cell r="I677">
            <v>516200</v>
          </cell>
          <cell r="J677">
            <v>0</v>
          </cell>
          <cell r="K677">
            <v>0</v>
          </cell>
          <cell r="L677">
            <v>516200</v>
          </cell>
          <cell r="M677">
            <v>103240</v>
          </cell>
          <cell r="N677">
            <v>25810</v>
          </cell>
          <cell r="O677" t="str">
            <v>X</v>
          </cell>
          <cell r="Y677">
            <v>16</v>
          </cell>
        </row>
        <row r="678">
          <cell r="B678" t="str">
            <v>Ph¹m Duy Kh¸nh</v>
          </cell>
          <cell r="C678" t="str">
            <v>H§L§</v>
          </cell>
          <cell r="D678" t="str">
            <v>H§L§</v>
          </cell>
          <cell r="E678" t="str">
            <v>L¸i xe</v>
          </cell>
          <cell r="F678">
            <v>1.79</v>
          </cell>
          <cell r="G678" t="str">
            <v>05-03</v>
          </cell>
          <cell r="I678">
            <v>519100</v>
          </cell>
          <cell r="J678">
            <v>0</v>
          </cell>
          <cell r="K678">
            <v>0</v>
          </cell>
          <cell r="L678">
            <v>519100</v>
          </cell>
          <cell r="M678">
            <v>103820</v>
          </cell>
          <cell r="N678">
            <v>25955</v>
          </cell>
          <cell r="O678" t="str">
            <v>X</v>
          </cell>
          <cell r="Y678">
            <v>17</v>
          </cell>
        </row>
        <row r="679">
          <cell r="B679" t="str">
            <v>NguyÔn V¨n Long</v>
          </cell>
          <cell r="C679" t="str">
            <v>H§L§</v>
          </cell>
          <cell r="D679" t="str">
            <v>H§L§</v>
          </cell>
          <cell r="E679" t="str">
            <v>L¸i xe</v>
          </cell>
          <cell r="F679">
            <v>1.55</v>
          </cell>
          <cell r="G679" t="str">
            <v>07-02</v>
          </cell>
          <cell r="I679">
            <v>449500</v>
          </cell>
          <cell r="J679">
            <v>0</v>
          </cell>
          <cell r="K679">
            <v>0</v>
          </cell>
          <cell r="L679">
            <v>449500</v>
          </cell>
          <cell r="M679">
            <v>89900</v>
          </cell>
          <cell r="N679">
            <v>22475</v>
          </cell>
          <cell r="O679" t="str">
            <v>X</v>
          </cell>
          <cell r="Y679">
            <v>18</v>
          </cell>
        </row>
        <row r="680">
          <cell r="B680" t="str">
            <v>NguyÔn BÝch Long</v>
          </cell>
          <cell r="C680" t="str">
            <v>H§L§</v>
          </cell>
          <cell r="D680" t="str">
            <v>H§L§</v>
          </cell>
          <cell r="E680" t="str">
            <v>L¸i xe</v>
          </cell>
          <cell r="F680">
            <v>1.92</v>
          </cell>
          <cell r="G680" t="str">
            <v>07-02</v>
          </cell>
          <cell r="I680">
            <v>556800</v>
          </cell>
          <cell r="J680">
            <v>0</v>
          </cell>
          <cell r="K680">
            <v>0</v>
          </cell>
          <cell r="L680">
            <v>556800</v>
          </cell>
          <cell r="M680">
            <v>111360</v>
          </cell>
          <cell r="N680">
            <v>27840</v>
          </cell>
          <cell r="O680" t="str">
            <v>X</v>
          </cell>
          <cell r="P680" t="str">
            <v>X</v>
          </cell>
          <cell r="Y680">
            <v>19</v>
          </cell>
        </row>
        <row r="681">
          <cell r="B681" t="str">
            <v>Lª Ph¸t Lu©n</v>
          </cell>
          <cell r="C681" t="str">
            <v>H§L§</v>
          </cell>
          <cell r="D681" t="str">
            <v>H§L§</v>
          </cell>
          <cell r="E681" t="str">
            <v>THî SC</v>
          </cell>
          <cell r="F681">
            <v>3.05</v>
          </cell>
          <cell r="G681" t="str">
            <v>05-03</v>
          </cell>
          <cell r="I681">
            <v>884500</v>
          </cell>
          <cell r="J681">
            <v>0</v>
          </cell>
          <cell r="K681">
            <v>0</v>
          </cell>
          <cell r="L681">
            <v>884500</v>
          </cell>
          <cell r="M681">
            <v>176900</v>
          </cell>
          <cell r="N681">
            <v>44225</v>
          </cell>
          <cell r="O681" t="str">
            <v>X</v>
          </cell>
          <cell r="P681" t="str">
            <v>X</v>
          </cell>
          <cell r="Y681">
            <v>20</v>
          </cell>
        </row>
        <row r="682">
          <cell r="B682" t="str">
            <v>L­¬ng M­êi</v>
          </cell>
          <cell r="C682" t="str">
            <v>H§L§</v>
          </cell>
          <cell r="D682" t="str">
            <v>H§L§</v>
          </cell>
          <cell r="E682" t="str">
            <v xml:space="preserve">L¸i m¸y </v>
          </cell>
          <cell r="F682">
            <v>1.55</v>
          </cell>
          <cell r="G682" t="str">
            <v>07-02</v>
          </cell>
          <cell r="I682">
            <v>449500</v>
          </cell>
          <cell r="J682">
            <v>0</v>
          </cell>
          <cell r="K682">
            <v>0</v>
          </cell>
          <cell r="L682">
            <v>449500</v>
          </cell>
          <cell r="M682">
            <v>89900</v>
          </cell>
          <cell r="N682">
            <v>22475</v>
          </cell>
          <cell r="O682" t="str">
            <v>X</v>
          </cell>
          <cell r="Y682">
            <v>21</v>
          </cell>
        </row>
        <row r="683">
          <cell r="B683" t="str">
            <v>§ç Huy Nam</v>
          </cell>
          <cell r="C683" t="str">
            <v>H§L§</v>
          </cell>
          <cell r="D683" t="str">
            <v>H§L§</v>
          </cell>
          <cell r="E683" t="str">
            <v>L¸i m¸y</v>
          </cell>
          <cell r="F683">
            <v>1.55</v>
          </cell>
          <cell r="G683" t="str">
            <v>07-02</v>
          </cell>
          <cell r="I683">
            <v>449500</v>
          </cell>
          <cell r="J683">
            <v>0</v>
          </cell>
          <cell r="K683">
            <v>0</v>
          </cell>
          <cell r="L683">
            <v>449500</v>
          </cell>
          <cell r="M683">
            <v>89900</v>
          </cell>
          <cell r="N683">
            <v>22475</v>
          </cell>
          <cell r="O683" t="str">
            <v>X</v>
          </cell>
          <cell r="Y683">
            <v>22</v>
          </cell>
        </row>
        <row r="684">
          <cell r="B684" t="str">
            <v>Ph¹m §øc NhÊt</v>
          </cell>
          <cell r="C684" t="str">
            <v>H§L§</v>
          </cell>
          <cell r="D684" t="str">
            <v>H§L§</v>
          </cell>
          <cell r="E684" t="str">
            <v>L¸i lu</v>
          </cell>
          <cell r="F684">
            <v>1.55</v>
          </cell>
          <cell r="G684" t="str">
            <v>07-02</v>
          </cell>
          <cell r="I684">
            <v>449500</v>
          </cell>
          <cell r="J684">
            <v>0</v>
          </cell>
          <cell r="K684">
            <v>0</v>
          </cell>
          <cell r="L684">
            <v>449500</v>
          </cell>
          <cell r="M684">
            <v>89900</v>
          </cell>
          <cell r="N684">
            <v>22475</v>
          </cell>
          <cell r="O684" t="str">
            <v>X</v>
          </cell>
          <cell r="Y684">
            <v>23</v>
          </cell>
        </row>
        <row r="685">
          <cell r="B685" t="str">
            <v>Phan V¨n Quang</v>
          </cell>
          <cell r="C685" t="str">
            <v>H§L§</v>
          </cell>
          <cell r="D685" t="str">
            <v>H§L§</v>
          </cell>
          <cell r="E685" t="str">
            <v>L¸i xe + Lu</v>
          </cell>
          <cell r="F685">
            <v>1.72</v>
          </cell>
          <cell r="G685" t="str">
            <v>07-02</v>
          </cell>
          <cell r="I685">
            <v>498800</v>
          </cell>
          <cell r="J685">
            <v>0</v>
          </cell>
          <cell r="K685">
            <v>0</v>
          </cell>
          <cell r="L685">
            <v>498800</v>
          </cell>
          <cell r="M685">
            <v>99760</v>
          </cell>
          <cell r="N685">
            <v>24940</v>
          </cell>
          <cell r="O685" t="str">
            <v>X</v>
          </cell>
          <cell r="Y685">
            <v>24</v>
          </cell>
        </row>
        <row r="686">
          <cell r="B686" t="str">
            <v>NguyÔn Thanh S¬n</v>
          </cell>
          <cell r="C686" t="str">
            <v>H§L§</v>
          </cell>
          <cell r="D686" t="str">
            <v>H§L§</v>
          </cell>
          <cell r="E686" t="str">
            <v>NV Kü thuËt</v>
          </cell>
          <cell r="F686">
            <v>1.78</v>
          </cell>
          <cell r="G686" t="str">
            <v>07-02</v>
          </cell>
          <cell r="I686">
            <v>516200</v>
          </cell>
          <cell r="J686">
            <v>0</v>
          </cell>
          <cell r="K686">
            <v>0</v>
          </cell>
          <cell r="L686">
            <v>516200</v>
          </cell>
          <cell r="M686">
            <v>103240</v>
          </cell>
          <cell r="N686">
            <v>25810</v>
          </cell>
          <cell r="O686" t="str">
            <v>X</v>
          </cell>
          <cell r="Y686">
            <v>25</v>
          </cell>
        </row>
        <row r="687">
          <cell r="B687" t="str">
            <v>Vâ Tr­êng S¬n</v>
          </cell>
          <cell r="C687" t="str">
            <v>H§L§</v>
          </cell>
          <cell r="D687" t="str">
            <v>H§L§</v>
          </cell>
          <cell r="E687" t="str">
            <v>NV KÕ ho¹ch</v>
          </cell>
          <cell r="F687">
            <v>1.78</v>
          </cell>
          <cell r="G687" t="str">
            <v>01-02</v>
          </cell>
          <cell r="I687">
            <v>516200</v>
          </cell>
          <cell r="J687">
            <v>0</v>
          </cell>
          <cell r="K687">
            <v>0</v>
          </cell>
          <cell r="L687">
            <v>516200</v>
          </cell>
          <cell r="M687">
            <v>103240</v>
          </cell>
          <cell r="N687">
            <v>25810</v>
          </cell>
          <cell r="O687" t="str">
            <v>X</v>
          </cell>
          <cell r="Y687">
            <v>26</v>
          </cell>
        </row>
        <row r="688">
          <cell r="B688" t="str">
            <v>NguyÔn Hång Th­¬ng</v>
          </cell>
          <cell r="C688" t="str">
            <v>H§L§</v>
          </cell>
          <cell r="D688" t="str">
            <v>H§L§</v>
          </cell>
          <cell r="E688" t="str">
            <v>NV Kü thuËt</v>
          </cell>
          <cell r="F688">
            <v>1.78</v>
          </cell>
          <cell r="G688" t="str">
            <v>01-03</v>
          </cell>
          <cell r="I688">
            <v>516200</v>
          </cell>
          <cell r="J688">
            <v>0</v>
          </cell>
          <cell r="K688">
            <v>0</v>
          </cell>
          <cell r="L688">
            <v>516200</v>
          </cell>
          <cell r="M688">
            <v>103240</v>
          </cell>
          <cell r="N688">
            <v>25810</v>
          </cell>
          <cell r="O688" t="str">
            <v>X</v>
          </cell>
          <cell r="Y688">
            <v>27</v>
          </cell>
        </row>
        <row r="689">
          <cell r="B689" t="str">
            <v>NguyÔn §×nh Thä</v>
          </cell>
          <cell r="C689" t="str">
            <v>H§L§</v>
          </cell>
          <cell r="D689" t="str">
            <v>H§L§</v>
          </cell>
          <cell r="E689" t="str">
            <v>NV Kü thuËt</v>
          </cell>
          <cell r="F689" t="str">
            <v>1,40</v>
          </cell>
          <cell r="G689" t="str">
            <v>05-03</v>
          </cell>
          <cell r="I689">
            <v>406000</v>
          </cell>
          <cell r="J689">
            <v>0</v>
          </cell>
          <cell r="K689">
            <v>0</v>
          </cell>
          <cell r="L689">
            <v>406000</v>
          </cell>
          <cell r="M689">
            <v>81200</v>
          </cell>
          <cell r="N689">
            <v>20300</v>
          </cell>
          <cell r="O689" t="str">
            <v>X</v>
          </cell>
          <cell r="Y689">
            <v>28</v>
          </cell>
        </row>
        <row r="690">
          <cell r="B690" t="str">
            <v>Phan Quèc ThuËn</v>
          </cell>
          <cell r="C690" t="str">
            <v>H§L§</v>
          </cell>
          <cell r="D690" t="str">
            <v>H§L§</v>
          </cell>
          <cell r="E690" t="str">
            <v>NV Kü thuËt</v>
          </cell>
          <cell r="F690">
            <v>1.78</v>
          </cell>
          <cell r="G690" t="str">
            <v>07-02</v>
          </cell>
          <cell r="I690">
            <v>516200</v>
          </cell>
          <cell r="J690">
            <v>0</v>
          </cell>
          <cell r="K690">
            <v>0</v>
          </cell>
          <cell r="L690">
            <v>516200</v>
          </cell>
          <cell r="M690">
            <v>103240</v>
          </cell>
          <cell r="N690">
            <v>25810</v>
          </cell>
          <cell r="O690" t="str">
            <v>X</v>
          </cell>
          <cell r="Y690">
            <v>30</v>
          </cell>
        </row>
        <row r="691">
          <cell r="B691" t="str">
            <v>Huúnh Vò Tr­êng</v>
          </cell>
          <cell r="C691" t="str">
            <v>H§L§</v>
          </cell>
          <cell r="D691" t="str">
            <v>H§L§</v>
          </cell>
          <cell r="E691" t="str">
            <v>NV Kü thuËt</v>
          </cell>
          <cell r="F691">
            <v>1.72</v>
          </cell>
          <cell r="G691" t="str">
            <v>01-03</v>
          </cell>
          <cell r="I691">
            <v>498800</v>
          </cell>
          <cell r="J691">
            <v>0</v>
          </cell>
          <cell r="K691">
            <v>0</v>
          </cell>
          <cell r="L691">
            <v>498800</v>
          </cell>
          <cell r="M691">
            <v>99760</v>
          </cell>
          <cell r="N691">
            <v>24940</v>
          </cell>
          <cell r="O691" t="str">
            <v>X</v>
          </cell>
          <cell r="Y691">
            <v>31</v>
          </cell>
        </row>
        <row r="692">
          <cell r="B692" t="str">
            <v>Hµ Trung</v>
          </cell>
          <cell r="C692" t="str">
            <v>H§L§</v>
          </cell>
          <cell r="D692" t="str">
            <v>H§L§</v>
          </cell>
          <cell r="E692" t="str">
            <v>L¸i m¸y</v>
          </cell>
          <cell r="F692">
            <v>1.92</v>
          </cell>
          <cell r="G692" t="str">
            <v>05-03</v>
          </cell>
          <cell r="I692">
            <v>556800</v>
          </cell>
          <cell r="J692">
            <v>0</v>
          </cell>
          <cell r="K692">
            <v>0</v>
          </cell>
          <cell r="L692">
            <v>556800</v>
          </cell>
          <cell r="M692">
            <v>111360</v>
          </cell>
          <cell r="N692">
            <v>27840</v>
          </cell>
          <cell r="O692" t="str">
            <v>X</v>
          </cell>
          <cell r="Y692">
            <v>32</v>
          </cell>
        </row>
        <row r="693">
          <cell r="B693" t="str">
            <v>NguyÔn §×nh TuÊn</v>
          </cell>
          <cell r="C693" t="str">
            <v>H§L§</v>
          </cell>
          <cell r="D693" t="str">
            <v>H§L§</v>
          </cell>
          <cell r="E693" t="str">
            <v>L¸i m¸y</v>
          </cell>
          <cell r="F693">
            <v>1.72</v>
          </cell>
          <cell r="G693" t="str">
            <v>05-03</v>
          </cell>
          <cell r="I693">
            <v>498800</v>
          </cell>
          <cell r="J693">
            <v>0</v>
          </cell>
          <cell r="K693">
            <v>0</v>
          </cell>
          <cell r="L693">
            <v>498800</v>
          </cell>
          <cell r="M693">
            <v>99760</v>
          </cell>
          <cell r="N693">
            <v>24940</v>
          </cell>
          <cell r="O693" t="str">
            <v>X</v>
          </cell>
          <cell r="Y693">
            <v>33</v>
          </cell>
        </row>
        <row r="694">
          <cell r="B694" t="str">
            <v>NguyÔn Anh TuÊn</v>
          </cell>
          <cell r="C694" t="str">
            <v>H§L§</v>
          </cell>
          <cell r="D694" t="str">
            <v>H§L§</v>
          </cell>
          <cell r="E694" t="str">
            <v>L¸i m¸y</v>
          </cell>
          <cell r="F694">
            <v>1.72</v>
          </cell>
          <cell r="G694" t="str">
            <v>05-03</v>
          </cell>
          <cell r="I694">
            <v>498800</v>
          </cell>
          <cell r="J694">
            <v>0</v>
          </cell>
          <cell r="K694">
            <v>0</v>
          </cell>
          <cell r="L694">
            <v>498800</v>
          </cell>
          <cell r="M694">
            <v>99760</v>
          </cell>
          <cell r="N694">
            <v>24940</v>
          </cell>
          <cell r="O694" t="str">
            <v>X</v>
          </cell>
          <cell r="Y694">
            <v>34</v>
          </cell>
        </row>
        <row r="695">
          <cell r="B695" t="str">
            <v>Vò ThÞ H»ng</v>
          </cell>
          <cell r="C695" t="str">
            <v>H§L§</v>
          </cell>
          <cell r="D695" t="str">
            <v>H§L§</v>
          </cell>
          <cell r="E695" t="str">
            <v>NV KÕ to¸n</v>
          </cell>
          <cell r="F695">
            <v>2.02</v>
          </cell>
          <cell r="G695" t="str">
            <v>01-91</v>
          </cell>
          <cell r="I695">
            <v>585800</v>
          </cell>
          <cell r="J695">
            <v>0</v>
          </cell>
          <cell r="K695">
            <v>0</v>
          </cell>
          <cell r="L695">
            <v>585800</v>
          </cell>
          <cell r="M695">
            <v>117160</v>
          </cell>
          <cell r="N695">
            <v>29290</v>
          </cell>
          <cell r="O695" t="str">
            <v>X</v>
          </cell>
          <cell r="P695" t="str">
            <v>X</v>
          </cell>
          <cell r="Y695">
            <v>35</v>
          </cell>
        </row>
        <row r="696">
          <cell r="B696" t="str">
            <v>Tr­¬ng Ngäc H­ng</v>
          </cell>
          <cell r="C696" t="str">
            <v>H§L§</v>
          </cell>
          <cell r="D696" t="str">
            <v>H§L§</v>
          </cell>
          <cell r="E696" t="str">
            <v>L¸i m¸y</v>
          </cell>
          <cell r="F696">
            <v>1.55</v>
          </cell>
          <cell r="G696" t="str">
            <v>07-02</v>
          </cell>
          <cell r="I696">
            <v>449500</v>
          </cell>
          <cell r="J696">
            <v>0</v>
          </cell>
          <cell r="K696">
            <v>0</v>
          </cell>
          <cell r="L696">
            <v>449500</v>
          </cell>
          <cell r="M696">
            <v>89900</v>
          </cell>
          <cell r="N696">
            <v>22475</v>
          </cell>
          <cell r="P696" t="str">
            <v>X</v>
          </cell>
          <cell r="Y696">
            <v>36</v>
          </cell>
        </row>
        <row r="697">
          <cell r="B697" t="str">
            <v>NguyÔn Xu©n L­¬ng</v>
          </cell>
          <cell r="C697" t="str">
            <v>H§L§</v>
          </cell>
          <cell r="D697" t="str">
            <v>H§L§</v>
          </cell>
          <cell r="E697" t="str">
            <v>L¸i xe</v>
          </cell>
          <cell r="F697">
            <v>1.55</v>
          </cell>
          <cell r="G697" t="str">
            <v>07-02</v>
          </cell>
          <cell r="I697">
            <v>449500</v>
          </cell>
          <cell r="J697">
            <v>0</v>
          </cell>
          <cell r="K697">
            <v>0</v>
          </cell>
          <cell r="L697">
            <v>449500</v>
          </cell>
          <cell r="M697">
            <v>89900</v>
          </cell>
          <cell r="N697">
            <v>22475</v>
          </cell>
          <cell r="O697" t="str">
            <v>X</v>
          </cell>
          <cell r="P697" t="str">
            <v>X</v>
          </cell>
          <cell r="Y697">
            <v>37</v>
          </cell>
        </row>
        <row r="698">
          <cell r="B698" t="str">
            <v>Huúnh B¸ C«ng</v>
          </cell>
          <cell r="D698" t="str">
            <v>H§L§</v>
          </cell>
          <cell r="E698" t="str">
            <v>Thî SC</v>
          </cell>
          <cell r="F698">
            <v>2.84</v>
          </cell>
          <cell r="G698" t="str">
            <v>05-03</v>
          </cell>
          <cell r="I698">
            <v>823600</v>
          </cell>
          <cell r="J698">
            <v>0</v>
          </cell>
          <cell r="K698">
            <v>0</v>
          </cell>
          <cell r="L698">
            <v>823600</v>
          </cell>
          <cell r="M698">
            <v>164720</v>
          </cell>
          <cell r="N698">
            <v>41180</v>
          </cell>
          <cell r="O698" t="str">
            <v>X</v>
          </cell>
          <cell r="P698" t="str">
            <v>X</v>
          </cell>
          <cell r="Y698">
            <v>38</v>
          </cell>
        </row>
        <row r="699">
          <cell r="B699" t="str">
            <v>Ph¹m M¹nh Hïng</v>
          </cell>
          <cell r="D699" t="str">
            <v>H§L§</v>
          </cell>
          <cell r="E699" t="str">
            <v>TL Kü thuËt</v>
          </cell>
          <cell r="F699">
            <v>2.94</v>
          </cell>
          <cell r="G699" t="str">
            <v>02-75</v>
          </cell>
          <cell r="I699">
            <v>852600</v>
          </cell>
          <cell r="J699">
            <v>0</v>
          </cell>
          <cell r="K699">
            <v>0</v>
          </cell>
          <cell r="L699">
            <v>852600</v>
          </cell>
          <cell r="M699">
            <v>170520</v>
          </cell>
          <cell r="N699">
            <v>42630</v>
          </cell>
          <cell r="O699" t="str">
            <v>X</v>
          </cell>
          <cell r="P699" t="str">
            <v>X</v>
          </cell>
          <cell r="Y699">
            <v>39</v>
          </cell>
        </row>
        <row r="700">
          <cell r="B700" t="str">
            <v>L¹i Minh Long</v>
          </cell>
          <cell r="D700" t="str">
            <v>H§L§</v>
          </cell>
          <cell r="E700" t="str">
            <v>NV Kü thuËt</v>
          </cell>
          <cell r="F700" t="str">
            <v>2,50</v>
          </cell>
          <cell r="G700" t="str">
            <v>07-04</v>
          </cell>
          <cell r="I700">
            <v>725000</v>
          </cell>
          <cell r="J700">
            <v>0</v>
          </cell>
          <cell r="K700">
            <v>0</v>
          </cell>
          <cell r="L700">
            <v>725000</v>
          </cell>
          <cell r="M700">
            <v>145000</v>
          </cell>
          <cell r="N700">
            <v>36250</v>
          </cell>
          <cell r="O700" t="str">
            <v>X</v>
          </cell>
          <cell r="Y700">
            <v>40</v>
          </cell>
        </row>
        <row r="701">
          <cell r="I701">
            <v>414410000</v>
          </cell>
          <cell r="J701">
            <v>30648070</v>
          </cell>
          <cell r="K701">
            <v>3654000</v>
          </cell>
          <cell r="L701">
            <v>448712070</v>
          </cell>
          <cell r="M701">
            <v>89820134</v>
          </cell>
          <cell r="N701">
            <v>22215609.5</v>
          </cell>
        </row>
      </sheetData>
      <sheetData sheetId="2" refreshError="1">
        <row r="9">
          <cell r="B9" t="str">
            <v>Nhãm 1</v>
          </cell>
        </row>
        <row r="10">
          <cell r="B10" t="str">
            <v>Phan ViÖt Hïng</v>
          </cell>
          <cell r="C10">
            <v>33635</v>
          </cell>
          <cell r="D10" t="str">
            <v>§o ®¹c</v>
          </cell>
          <cell r="E10" t="str">
            <v>§¹i häc</v>
          </cell>
          <cell r="F10">
            <v>2004</v>
          </cell>
          <cell r="G10" t="str">
            <v>CC-2</v>
          </cell>
          <cell r="H10">
            <v>2</v>
          </cell>
          <cell r="I10">
            <v>2.95</v>
          </cell>
          <cell r="J10" t="str">
            <v>1/CN</v>
          </cell>
          <cell r="K10" t="str">
            <v>CC-1</v>
          </cell>
          <cell r="L10">
            <v>2</v>
          </cell>
          <cell r="M10">
            <v>4.2</v>
          </cell>
          <cell r="O10">
            <v>1218000</v>
          </cell>
          <cell r="P10">
            <v>1218000</v>
          </cell>
          <cell r="Q10" t="str">
            <v>Trung uý CN</v>
          </cell>
          <cell r="R10" t="str">
            <v>§éi 3 - §oµn 6 BTM - H¶i qu©n</v>
          </cell>
          <cell r="S10" t="str">
            <v>§éi 3 - §oµn 6 BTM - H¶i qu©n</v>
          </cell>
        </row>
        <row r="11">
          <cell r="B11" t="str">
            <v>Nhãm 2</v>
          </cell>
        </row>
        <row r="12">
          <cell r="B12" t="str">
            <v>Phïng V¨n Thuý</v>
          </cell>
          <cell r="C12" t="str">
            <v>08-1976</v>
          </cell>
          <cell r="D12" t="str">
            <v>Tr­ëng ban KH - TH</v>
          </cell>
          <cell r="E12" t="str">
            <v>§¹i häc</v>
          </cell>
          <cell r="F12">
            <v>2003</v>
          </cell>
          <cell r="G12" t="str">
            <v>CC-2</v>
          </cell>
          <cell r="H12">
            <v>9</v>
          </cell>
          <cell r="I12">
            <v>5.05</v>
          </cell>
          <cell r="J12" t="str">
            <v>2//CN</v>
          </cell>
          <cell r="K12" t="str">
            <v>CC-2</v>
          </cell>
          <cell r="L12">
            <v>9</v>
          </cell>
          <cell r="M12">
            <v>6.65</v>
          </cell>
          <cell r="O12">
            <v>1928500</v>
          </cell>
          <cell r="P12">
            <v>1928500</v>
          </cell>
          <cell r="S12" t="str">
            <v>XN KSTK &amp; TVXD</v>
          </cell>
        </row>
        <row r="13">
          <cell r="B13" t="str">
            <v>Lª Cao C­êng</v>
          </cell>
          <cell r="C13">
            <v>31444</v>
          </cell>
          <cell r="D13" t="str">
            <v>Trî lý kü thuËt</v>
          </cell>
          <cell r="E13" t="str">
            <v>§¹i häc</v>
          </cell>
          <cell r="F13">
            <v>2002</v>
          </cell>
          <cell r="G13" t="str">
            <v>CC-2</v>
          </cell>
          <cell r="H13">
            <v>6</v>
          </cell>
          <cell r="I13">
            <v>4.1500000000000004</v>
          </cell>
          <cell r="J13" t="str">
            <v>1//CN</v>
          </cell>
          <cell r="K13" t="str">
            <v>CC-2</v>
          </cell>
          <cell r="L13">
            <v>6</v>
          </cell>
          <cell r="M13">
            <v>5.4</v>
          </cell>
          <cell r="O13">
            <v>1566000</v>
          </cell>
          <cell r="P13">
            <v>1566000</v>
          </cell>
          <cell r="S13" t="str">
            <v>XN XL phÝa Nam</v>
          </cell>
        </row>
        <row r="14">
          <cell r="B14" t="str">
            <v>L­¬ng V¨n ThÞnh</v>
          </cell>
          <cell r="C14">
            <v>28915</v>
          </cell>
          <cell r="D14" t="str">
            <v>Trî lý</v>
          </cell>
          <cell r="E14" t="str">
            <v>§¹i häc</v>
          </cell>
          <cell r="F14">
            <v>2003</v>
          </cell>
          <cell r="G14" t="str">
            <v>CC-2</v>
          </cell>
          <cell r="H14">
            <v>6</v>
          </cell>
          <cell r="I14">
            <v>4.1500000000000004</v>
          </cell>
          <cell r="J14" t="str">
            <v>1//CN</v>
          </cell>
          <cell r="K14" t="str">
            <v>CC-2</v>
          </cell>
          <cell r="L14">
            <v>6</v>
          </cell>
          <cell r="M14">
            <v>5.4</v>
          </cell>
          <cell r="P14">
            <v>1566000</v>
          </cell>
        </row>
        <row r="15">
          <cell r="B15" t="str">
            <v>Trung cÊp</v>
          </cell>
        </row>
        <row r="16">
          <cell r="B16" t="str">
            <v>Nhãm 1</v>
          </cell>
          <cell r="C16" t="str">
            <v>08-1979</v>
          </cell>
          <cell r="D16" t="str">
            <v>§éi tr­ëng KS - §§</v>
          </cell>
          <cell r="E16" t="str">
            <v>Trung cÊp</v>
          </cell>
          <cell r="F16">
            <v>2003</v>
          </cell>
          <cell r="G16" t="str">
            <v>TH-2</v>
          </cell>
          <cell r="H16">
            <v>9</v>
          </cell>
          <cell r="I16">
            <v>4.4000000000000004</v>
          </cell>
          <cell r="J16" t="str">
            <v>1//CN</v>
          </cell>
          <cell r="K16" t="str">
            <v>TH-1</v>
          </cell>
          <cell r="L16">
            <v>8</v>
          </cell>
          <cell r="M16">
            <v>5.6</v>
          </cell>
          <cell r="O16">
            <v>1624000</v>
          </cell>
          <cell r="S16" t="str">
            <v>XN KSTK &amp; TVXD</v>
          </cell>
        </row>
        <row r="17">
          <cell r="B17" t="str">
            <v>Ph¹m Gia Thuû</v>
          </cell>
          <cell r="C17" t="str">
            <v>08-1979</v>
          </cell>
          <cell r="D17" t="str">
            <v>§éi tr­ëng KS - §§</v>
          </cell>
          <cell r="E17" t="str">
            <v>Trung cÊp</v>
          </cell>
          <cell r="F17">
            <v>2003</v>
          </cell>
          <cell r="G17" t="str">
            <v>TH-2</v>
          </cell>
          <cell r="H17">
            <v>9</v>
          </cell>
          <cell r="I17">
            <v>4.4000000000000004</v>
          </cell>
          <cell r="J17" t="str">
            <v>1//CN</v>
          </cell>
          <cell r="K17" t="str">
            <v>TH-1</v>
          </cell>
          <cell r="L17">
            <v>8</v>
          </cell>
          <cell r="M17">
            <v>5.6</v>
          </cell>
          <cell r="O17">
            <v>1624000</v>
          </cell>
          <cell r="P17">
            <v>1624000</v>
          </cell>
          <cell r="S17" t="str">
            <v>XN KSTK &amp; TVXD</v>
          </cell>
        </row>
        <row r="18">
          <cell r="B18" t="str">
            <v>NguyÔn V¨n Lanh</v>
          </cell>
          <cell r="C18" t="str">
            <v>08-1979</v>
          </cell>
          <cell r="D18" t="str">
            <v>KS ®o ®¹c</v>
          </cell>
          <cell r="E18" t="str">
            <v>Trung cÊp</v>
          </cell>
          <cell r="F18">
            <v>2003</v>
          </cell>
          <cell r="G18" t="str">
            <v>TH-2</v>
          </cell>
          <cell r="H18">
            <v>9</v>
          </cell>
          <cell r="I18">
            <v>4.4000000000000004</v>
          </cell>
          <cell r="J18" t="str">
            <v>1//CN</v>
          </cell>
          <cell r="K18" t="str">
            <v>TH-1</v>
          </cell>
          <cell r="L18">
            <v>8</v>
          </cell>
          <cell r="M18">
            <v>5.6</v>
          </cell>
          <cell r="O18">
            <v>1624000</v>
          </cell>
          <cell r="P18">
            <v>1624000</v>
          </cell>
          <cell r="S18" t="str">
            <v>VP phÝa Nam</v>
          </cell>
        </row>
        <row r="19">
          <cell r="B19" t="str">
            <v>Th¸i ThÞ H­¬ng Chi</v>
          </cell>
          <cell r="C19">
            <v>27454</v>
          </cell>
          <cell r="D19" t="str">
            <v>TL qu¶n lý L§TL</v>
          </cell>
          <cell r="E19" t="str">
            <v>Trung cÊp</v>
          </cell>
          <cell r="F19">
            <v>2002</v>
          </cell>
          <cell r="G19" t="str">
            <v>TH-3</v>
          </cell>
          <cell r="H19">
            <v>9</v>
          </cell>
          <cell r="I19">
            <v>4.2</v>
          </cell>
          <cell r="J19" t="str">
            <v>1//CN</v>
          </cell>
          <cell r="K19" t="str">
            <v>TH-1</v>
          </cell>
          <cell r="L19">
            <v>8</v>
          </cell>
          <cell r="M19">
            <v>5.6</v>
          </cell>
          <cell r="O19">
            <v>1537000</v>
          </cell>
          <cell r="P19">
            <v>1624000</v>
          </cell>
          <cell r="S19" t="str">
            <v>CT Bom m×n</v>
          </cell>
        </row>
        <row r="20">
          <cell r="B20" t="str">
            <v>§oµn ThiÖn Kh¶I</v>
          </cell>
          <cell r="C20">
            <v>29983</v>
          </cell>
          <cell r="D20" t="str">
            <v>§éi tr­ëng BM</v>
          </cell>
          <cell r="E20" t="str">
            <v>Trung cÊp</v>
          </cell>
          <cell r="F20">
            <v>2004</v>
          </cell>
          <cell r="G20" t="str">
            <v>TH-2</v>
          </cell>
          <cell r="H20">
            <v>8</v>
          </cell>
          <cell r="I20">
            <v>4.1500000000000004</v>
          </cell>
          <cell r="J20" t="str">
            <v>1//CN</v>
          </cell>
          <cell r="K20" t="str">
            <v>TH-1</v>
          </cell>
          <cell r="L20">
            <v>7</v>
          </cell>
          <cell r="M20">
            <v>5.3</v>
          </cell>
          <cell r="O20">
            <v>1537000</v>
          </cell>
          <cell r="P20">
            <v>1537000</v>
          </cell>
          <cell r="S20" t="str">
            <v>XN NgÇm</v>
          </cell>
        </row>
        <row r="21">
          <cell r="B21" t="str">
            <v>TrÇn §øc L­îng</v>
          </cell>
          <cell r="C21" t="str">
            <v>04-1981</v>
          </cell>
          <cell r="D21" t="str">
            <v>§o ®¹c</v>
          </cell>
          <cell r="E21" t="str">
            <v>Trung cÊp</v>
          </cell>
          <cell r="F21">
            <v>2003</v>
          </cell>
          <cell r="G21" t="str">
            <v>TH-2</v>
          </cell>
          <cell r="H21">
            <v>8</v>
          </cell>
          <cell r="I21">
            <v>4.1500000000000004</v>
          </cell>
          <cell r="J21" t="str">
            <v>1//CN</v>
          </cell>
          <cell r="K21" t="str">
            <v>TH-1</v>
          </cell>
          <cell r="L21">
            <v>7</v>
          </cell>
          <cell r="M21">
            <v>5.3</v>
          </cell>
          <cell r="O21">
            <v>1276000</v>
          </cell>
          <cell r="P21">
            <v>1537000</v>
          </cell>
          <cell r="S21" t="str">
            <v>CT Bom m×n</v>
          </cell>
        </row>
        <row r="22">
          <cell r="B22" t="str">
            <v>NguyÔn Th¸i Hoµ</v>
          </cell>
          <cell r="C22">
            <v>30926</v>
          </cell>
          <cell r="D22" t="str">
            <v>§éi tr­ëng BM</v>
          </cell>
          <cell r="E22" t="str">
            <v>§¹i häc</v>
          </cell>
          <cell r="F22">
            <v>2002</v>
          </cell>
          <cell r="G22" t="str">
            <v>TH-2</v>
          </cell>
          <cell r="H22">
            <v>5</v>
          </cell>
          <cell r="I22">
            <v>3.4</v>
          </cell>
          <cell r="J22" t="str">
            <v>2/CN</v>
          </cell>
          <cell r="K22" t="str">
            <v>TH-1</v>
          </cell>
          <cell r="L22">
            <v>4</v>
          </cell>
          <cell r="M22">
            <v>4.4000000000000004</v>
          </cell>
          <cell r="P22">
            <v>1276000</v>
          </cell>
        </row>
        <row r="23">
          <cell r="B23" t="str">
            <v>Nhãm 2</v>
          </cell>
          <cell r="C23" t="str">
            <v>01-1966</v>
          </cell>
          <cell r="D23" t="str">
            <v>KÕ to¸n CT</v>
          </cell>
          <cell r="E23" t="str">
            <v>Trung cÊp</v>
          </cell>
          <cell r="F23">
            <v>2002</v>
          </cell>
          <cell r="G23" t="str">
            <v>TH-1</v>
          </cell>
          <cell r="H23">
            <v>10</v>
          </cell>
          <cell r="I23">
            <v>4.9000000000000004</v>
          </cell>
          <cell r="J23" t="str">
            <v>2//CN</v>
          </cell>
          <cell r="K23" t="str">
            <v>TH-1</v>
          </cell>
          <cell r="L23">
            <v>10</v>
          </cell>
          <cell r="M23">
            <v>6.2</v>
          </cell>
          <cell r="N23">
            <v>0.05</v>
          </cell>
          <cell r="O23">
            <v>1798000</v>
          </cell>
          <cell r="R23" t="str">
            <v>B¶o l­u HSL</v>
          </cell>
          <cell r="S23" t="str">
            <v>XN XL phÝa B¾c</v>
          </cell>
        </row>
        <row r="24">
          <cell r="B24" t="str">
            <v>TrÇn Minh ¢u</v>
          </cell>
          <cell r="C24" t="str">
            <v>01-1966</v>
          </cell>
          <cell r="D24" t="str">
            <v>KÕ to¸n CT</v>
          </cell>
          <cell r="E24" t="str">
            <v>Trung cÊp</v>
          </cell>
          <cell r="F24">
            <v>2002</v>
          </cell>
          <cell r="G24" t="str">
            <v>TH-1</v>
          </cell>
          <cell r="H24">
            <v>10</v>
          </cell>
          <cell r="I24">
            <v>4.9000000000000004</v>
          </cell>
          <cell r="J24" t="str">
            <v>2//CN</v>
          </cell>
          <cell r="K24" t="str">
            <v>TH-1</v>
          </cell>
          <cell r="L24">
            <v>10</v>
          </cell>
          <cell r="M24">
            <v>6.2</v>
          </cell>
          <cell r="N24">
            <v>0.05</v>
          </cell>
          <cell r="O24">
            <v>1711000</v>
          </cell>
          <cell r="P24">
            <v>1798000</v>
          </cell>
          <cell r="S24" t="str">
            <v>B¶o l­u HSL</v>
          </cell>
        </row>
        <row r="25">
          <cell r="B25" t="str">
            <v>Vâ ThÞ Lan</v>
          </cell>
          <cell r="C25" t="str">
            <v>11 -1977</v>
          </cell>
          <cell r="D25" t="str">
            <v>Thñ quü</v>
          </cell>
          <cell r="E25" t="str">
            <v>Trung cÊp</v>
          </cell>
          <cell r="F25">
            <v>2002</v>
          </cell>
          <cell r="G25" t="str">
            <v>TH-2</v>
          </cell>
          <cell r="H25">
            <v>10</v>
          </cell>
          <cell r="I25">
            <v>4.6500000000000004</v>
          </cell>
          <cell r="J25" t="str">
            <v>1//CN</v>
          </cell>
          <cell r="K25" t="str">
            <v>TH-2</v>
          </cell>
          <cell r="L25">
            <v>10</v>
          </cell>
          <cell r="M25">
            <v>5.9</v>
          </cell>
          <cell r="N25">
            <v>0.05</v>
          </cell>
          <cell r="O25">
            <v>1711000</v>
          </cell>
          <cell r="P25">
            <v>1711000</v>
          </cell>
          <cell r="S25" t="str">
            <v>Phßng Tµi chÝnh</v>
          </cell>
        </row>
        <row r="26">
          <cell r="B26" t="str">
            <v>Ng« ThÞ Chóc</v>
          </cell>
          <cell r="C26">
            <v>27242</v>
          </cell>
          <cell r="D26" t="str">
            <v>KT ng©n hµng</v>
          </cell>
          <cell r="E26" t="str">
            <v>Trung cÊp</v>
          </cell>
          <cell r="F26">
            <v>2002</v>
          </cell>
          <cell r="G26" t="str">
            <v>TH-3</v>
          </cell>
          <cell r="H26">
            <v>10</v>
          </cell>
          <cell r="I26">
            <v>4.45</v>
          </cell>
          <cell r="J26" t="str">
            <v>1//CN</v>
          </cell>
          <cell r="K26" t="str">
            <v>TH-2</v>
          </cell>
          <cell r="L26">
            <v>10</v>
          </cell>
          <cell r="M26">
            <v>5.9</v>
          </cell>
          <cell r="N26">
            <v>0.05</v>
          </cell>
          <cell r="O26">
            <v>1624000</v>
          </cell>
          <cell r="P26">
            <v>1711000</v>
          </cell>
          <cell r="S26" t="str">
            <v>XN XL phÝa Nam</v>
          </cell>
        </row>
        <row r="27">
          <cell r="B27" t="str">
            <v>TrÇn §øc Kiªu</v>
          </cell>
          <cell r="C27" t="str">
            <v>12-1980</v>
          </cell>
          <cell r="D27" t="str">
            <v>L¸i xe lu</v>
          </cell>
          <cell r="E27" t="str">
            <v>Trung cÊp</v>
          </cell>
          <cell r="F27">
            <v>2002</v>
          </cell>
          <cell r="G27" t="str">
            <v>TH-2</v>
          </cell>
          <cell r="H27">
            <v>9</v>
          </cell>
          <cell r="I27">
            <v>4.4000000000000004</v>
          </cell>
          <cell r="J27" t="str">
            <v>1//CN</v>
          </cell>
          <cell r="K27" t="str">
            <v>TH-2</v>
          </cell>
          <cell r="L27">
            <v>9</v>
          </cell>
          <cell r="M27">
            <v>5.6</v>
          </cell>
          <cell r="O27">
            <v>1537000</v>
          </cell>
          <cell r="P27">
            <v>1624000</v>
          </cell>
          <cell r="S27" t="str">
            <v>VP phÝa Nam</v>
          </cell>
        </row>
        <row r="28">
          <cell r="B28" t="str">
            <v>Vò Träng BÎ</v>
          </cell>
          <cell r="C28" t="str">
            <v>06-1977</v>
          </cell>
          <cell r="D28" t="str">
            <v>CH c«ng tr­êng</v>
          </cell>
          <cell r="E28" t="str">
            <v>Trung cÊp</v>
          </cell>
          <cell r="F28">
            <v>2002</v>
          </cell>
          <cell r="G28" t="str">
            <v>TH-2</v>
          </cell>
          <cell r="H28">
            <v>8</v>
          </cell>
          <cell r="I28">
            <v>4.1500000000000004</v>
          </cell>
          <cell r="J28" t="str">
            <v>1//CN</v>
          </cell>
          <cell r="K28" t="str">
            <v>TH-2</v>
          </cell>
          <cell r="L28">
            <v>8</v>
          </cell>
          <cell r="M28">
            <v>5.3</v>
          </cell>
          <cell r="O28">
            <v>1537000</v>
          </cell>
          <cell r="P28">
            <v>1537000</v>
          </cell>
          <cell r="S28" t="str">
            <v>XN XL phÝa b¾c</v>
          </cell>
        </row>
        <row r="29">
          <cell r="B29" t="str">
            <v>§Æng ThÞ §øc</v>
          </cell>
          <cell r="C29" t="str">
            <v>12-1977</v>
          </cell>
          <cell r="D29" t="str">
            <v>Y sÜ</v>
          </cell>
          <cell r="E29" t="str">
            <v>Trung cÊp</v>
          </cell>
          <cell r="F29">
            <v>2001</v>
          </cell>
          <cell r="G29" t="str">
            <v>TH-2</v>
          </cell>
          <cell r="H29">
            <v>8</v>
          </cell>
          <cell r="I29">
            <v>4.1500000000000004</v>
          </cell>
          <cell r="J29" t="str">
            <v>1//CN</v>
          </cell>
          <cell r="K29" t="str">
            <v>TH-2</v>
          </cell>
          <cell r="L29">
            <v>8</v>
          </cell>
          <cell r="M29">
            <v>5.3</v>
          </cell>
          <cell r="O29">
            <v>1537000</v>
          </cell>
          <cell r="P29">
            <v>1537000</v>
          </cell>
          <cell r="S29" t="str">
            <v>XN XL phÝa b¾c</v>
          </cell>
        </row>
        <row r="30">
          <cell r="B30" t="str">
            <v>NguyÔn V¨n M­êi</v>
          </cell>
          <cell r="C30" t="str">
            <v>06-1982</v>
          </cell>
          <cell r="D30" t="str">
            <v>KÕ to¸n CT</v>
          </cell>
          <cell r="E30" t="str">
            <v>Trung cÊp</v>
          </cell>
          <cell r="F30">
            <v>2003</v>
          </cell>
          <cell r="G30" t="str">
            <v>TH-3</v>
          </cell>
          <cell r="H30">
            <v>8</v>
          </cell>
          <cell r="I30">
            <v>3.95</v>
          </cell>
          <cell r="J30" t="str">
            <v>4/CN</v>
          </cell>
          <cell r="K30" t="str">
            <v>TH-2</v>
          </cell>
          <cell r="L30">
            <v>8</v>
          </cell>
          <cell r="M30">
            <v>5.3</v>
          </cell>
          <cell r="O30">
            <v>1537000</v>
          </cell>
          <cell r="P30">
            <v>1537000</v>
          </cell>
          <cell r="Q30" t="str">
            <v>ThiÕu t¸ CN</v>
          </cell>
          <cell r="S30" t="str">
            <v>XN XL phÝa B¾c</v>
          </cell>
        </row>
        <row r="31">
          <cell r="B31" t="str">
            <v>NguyÔn §øc Dòng</v>
          </cell>
          <cell r="C31" t="str">
            <v>03-1996</v>
          </cell>
          <cell r="D31" t="str">
            <v>NV KÕ to¸n</v>
          </cell>
          <cell r="E31" t="str">
            <v>Trung cÊp</v>
          </cell>
          <cell r="F31">
            <v>2002</v>
          </cell>
          <cell r="G31" t="str">
            <v>TH-3</v>
          </cell>
          <cell r="H31">
            <v>3</v>
          </cell>
          <cell r="I31">
            <v>2.7</v>
          </cell>
          <cell r="J31" t="str">
            <v>1/CN</v>
          </cell>
          <cell r="K31" t="str">
            <v>TH-2</v>
          </cell>
          <cell r="L31">
            <v>3</v>
          </cell>
          <cell r="M31">
            <v>3.8</v>
          </cell>
          <cell r="O31">
            <v>1102000</v>
          </cell>
          <cell r="P31">
            <v>1102000</v>
          </cell>
          <cell r="S31" t="str">
            <v>XN CTGT phÝa b¾c</v>
          </cell>
        </row>
        <row r="32">
          <cell r="B32" t="str">
            <v>Lª TiÕn Dòng</v>
          </cell>
          <cell r="C32">
            <v>34731</v>
          </cell>
          <cell r="D32" t="str">
            <v>Kü thuËt VT - xe m¸y</v>
          </cell>
          <cell r="E32" t="str">
            <v>Trung cÊp</v>
          </cell>
          <cell r="F32">
            <v>2002</v>
          </cell>
          <cell r="G32" t="str">
            <v>TH-3</v>
          </cell>
          <cell r="H32">
            <v>3</v>
          </cell>
          <cell r="I32">
            <v>2.7</v>
          </cell>
          <cell r="J32" t="str">
            <v>1/CN</v>
          </cell>
          <cell r="K32" t="str">
            <v>TH-2</v>
          </cell>
          <cell r="L32">
            <v>3</v>
          </cell>
          <cell r="M32">
            <v>3.8</v>
          </cell>
          <cell r="O32">
            <v>1102000</v>
          </cell>
          <cell r="P32">
            <v>1102000</v>
          </cell>
          <cell r="R32" t="str">
            <v>Kho K88 - Côc Kü thuËt</v>
          </cell>
          <cell r="S32" t="str">
            <v>Kho K88 - Côc Kü thuËt</v>
          </cell>
        </row>
        <row r="33">
          <cell r="B33" t="str">
            <v>NguyÔn Anh S¬n</v>
          </cell>
          <cell r="C33">
            <v>34731</v>
          </cell>
          <cell r="D33" t="str">
            <v>Thñ quü</v>
          </cell>
          <cell r="E33" t="str">
            <v>Trung cÊp</v>
          </cell>
          <cell r="F33">
            <v>2002</v>
          </cell>
          <cell r="G33" t="str">
            <v>TH-3</v>
          </cell>
          <cell r="H33">
            <v>2</v>
          </cell>
          <cell r="I33">
            <v>2.4500000000000002</v>
          </cell>
          <cell r="J33" t="str">
            <v>0/CN</v>
          </cell>
          <cell r="K33" t="str">
            <v>TH-2</v>
          </cell>
          <cell r="L33">
            <v>2</v>
          </cell>
          <cell r="M33">
            <v>3.5</v>
          </cell>
          <cell r="O33">
            <v>1015000</v>
          </cell>
          <cell r="P33">
            <v>1015000</v>
          </cell>
          <cell r="Q33" t="str">
            <v>ThiÕu uý CN</v>
          </cell>
          <cell r="S33" t="str">
            <v>B§H Dung quÊt</v>
          </cell>
        </row>
        <row r="34">
          <cell r="B34" t="str">
            <v>S¬ cÊp</v>
          </cell>
        </row>
        <row r="35">
          <cell r="B35" t="str">
            <v>Nhãm 1</v>
          </cell>
        </row>
        <row r="36">
          <cell r="B36" t="str">
            <v>Lª Minh H­ng</v>
          </cell>
          <cell r="C36">
            <v>31079</v>
          </cell>
          <cell r="D36" t="str">
            <v>§éi tr­ëng ®éi xe</v>
          </cell>
          <cell r="E36" t="str">
            <v>S¬ cÊp</v>
          </cell>
          <cell r="F36">
            <v>2002</v>
          </cell>
          <cell r="G36" t="str">
            <v>SC-1</v>
          </cell>
          <cell r="H36">
            <v>10</v>
          </cell>
          <cell r="I36">
            <v>4.2</v>
          </cell>
          <cell r="J36" t="str">
            <v>1//CN</v>
          </cell>
          <cell r="K36" t="str">
            <v>SC-1</v>
          </cell>
          <cell r="L36">
            <v>10</v>
          </cell>
          <cell r="M36">
            <v>5.45</v>
          </cell>
          <cell r="N36">
            <v>0.05</v>
          </cell>
          <cell r="O36">
            <v>1580500</v>
          </cell>
          <cell r="P36">
            <v>1580500</v>
          </cell>
          <cell r="S36" t="str">
            <v>V¨n phßng</v>
          </cell>
        </row>
        <row r="37">
          <cell r="B37" t="str">
            <v>Phïng V¨n H­êng</v>
          </cell>
          <cell r="C37">
            <v>27973</v>
          </cell>
          <cell r="D37" t="str">
            <v>L¸i xe con</v>
          </cell>
          <cell r="E37" t="str">
            <v>S¬ cÊp</v>
          </cell>
          <cell r="F37">
            <v>2000</v>
          </cell>
          <cell r="G37" t="str">
            <v>SC-1</v>
          </cell>
          <cell r="H37">
            <v>10</v>
          </cell>
          <cell r="I37">
            <v>4.2</v>
          </cell>
          <cell r="J37" t="str">
            <v>1//CN</v>
          </cell>
          <cell r="K37" t="str">
            <v>SC-1</v>
          </cell>
          <cell r="L37">
            <v>10</v>
          </cell>
          <cell r="M37">
            <v>5.45</v>
          </cell>
          <cell r="N37">
            <v>7.0000000000000007E-2</v>
          </cell>
          <cell r="O37">
            <v>5.83</v>
          </cell>
          <cell r="P37">
            <v>1580500</v>
          </cell>
          <cell r="S37" t="str">
            <v>V¨n phßng</v>
          </cell>
        </row>
        <row r="38">
          <cell r="B38" t="str">
            <v>NguyÔn TiÕn L©n</v>
          </cell>
          <cell r="C38">
            <v>27181</v>
          </cell>
          <cell r="D38" t="str">
            <v>L¸i xe con</v>
          </cell>
          <cell r="E38" t="str">
            <v>S¬ cÊp</v>
          </cell>
          <cell r="F38">
            <v>1992</v>
          </cell>
          <cell r="G38" t="str">
            <v>SC-1</v>
          </cell>
          <cell r="H38">
            <v>10</v>
          </cell>
          <cell r="I38">
            <v>4.2</v>
          </cell>
          <cell r="J38" t="str">
            <v>1//CN</v>
          </cell>
          <cell r="K38" t="str">
            <v>SC-1</v>
          </cell>
          <cell r="L38">
            <v>10</v>
          </cell>
          <cell r="M38">
            <v>5.45</v>
          </cell>
          <cell r="N38">
            <v>0.15</v>
          </cell>
          <cell r="O38">
            <v>6.26</v>
          </cell>
          <cell r="P38">
            <v>1580500</v>
          </cell>
          <cell r="S38" t="str">
            <v>V¨n phßng</v>
          </cell>
        </row>
        <row r="39">
          <cell r="B39" t="str">
            <v>§ç TÊt Vinh</v>
          </cell>
          <cell r="C39">
            <v>28430</v>
          </cell>
          <cell r="D39" t="str">
            <v>L¸i xe con</v>
          </cell>
          <cell r="E39" t="str">
            <v>S¬ cÊp</v>
          </cell>
          <cell r="F39">
            <v>2001</v>
          </cell>
          <cell r="G39" t="str">
            <v>SC-1</v>
          </cell>
          <cell r="H39">
            <v>10</v>
          </cell>
          <cell r="I39">
            <v>4.2</v>
          </cell>
          <cell r="J39" t="str">
            <v>1//CN</v>
          </cell>
          <cell r="K39" t="str">
            <v>SC-1</v>
          </cell>
          <cell r="L39">
            <v>10</v>
          </cell>
          <cell r="M39">
            <v>5.45</v>
          </cell>
          <cell r="N39">
            <v>0.06</v>
          </cell>
          <cell r="O39">
            <v>5.77</v>
          </cell>
          <cell r="P39">
            <v>1580500</v>
          </cell>
          <cell r="S39" t="str">
            <v>V¨n phßng</v>
          </cell>
        </row>
        <row r="40">
          <cell r="B40" t="str">
            <v>Vò V¨n S¬n</v>
          </cell>
          <cell r="C40">
            <v>27303</v>
          </cell>
          <cell r="D40" t="str">
            <v>L¸i xe con</v>
          </cell>
          <cell r="E40" t="str">
            <v>S¬ cÊp</v>
          </cell>
          <cell r="F40">
            <v>2002</v>
          </cell>
          <cell r="G40" t="str">
            <v>SC-1</v>
          </cell>
          <cell r="H40">
            <v>10</v>
          </cell>
          <cell r="I40">
            <v>4.2</v>
          </cell>
          <cell r="J40" t="str">
            <v>1//CN</v>
          </cell>
          <cell r="K40" t="str">
            <v>SC-1</v>
          </cell>
          <cell r="L40">
            <v>10</v>
          </cell>
          <cell r="M40">
            <v>5.45</v>
          </cell>
          <cell r="N40">
            <v>0.05</v>
          </cell>
          <cell r="O40">
            <v>1580500</v>
          </cell>
          <cell r="P40">
            <v>1580500</v>
          </cell>
          <cell r="S40" t="str">
            <v>V¨n phßng</v>
          </cell>
        </row>
        <row r="41">
          <cell r="B41" t="str">
            <v>Phan Thanh §µo</v>
          </cell>
          <cell r="C41" t="str">
            <v>08-1973</v>
          </cell>
          <cell r="D41" t="str">
            <v>L¸i xe con</v>
          </cell>
          <cell r="E41" t="str">
            <v>S¬ cÊp</v>
          </cell>
          <cell r="F41">
            <v>2000</v>
          </cell>
          <cell r="G41" t="str">
            <v>SC-1</v>
          </cell>
          <cell r="H41">
            <v>10</v>
          </cell>
          <cell r="I41">
            <v>4.2</v>
          </cell>
          <cell r="J41" t="str">
            <v>1//CN</v>
          </cell>
          <cell r="K41" t="str">
            <v>SC-1</v>
          </cell>
          <cell r="L41">
            <v>10</v>
          </cell>
          <cell r="M41">
            <v>5.45</v>
          </cell>
          <cell r="N41">
            <v>7.0000000000000007E-2</v>
          </cell>
          <cell r="O41">
            <v>5.83</v>
          </cell>
          <cell r="P41">
            <v>1580500</v>
          </cell>
          <cell r="S41" t="str">
            <v>XN CTGT phÝa b¾c</v>
          </cell>
        </row>
        <row r="42">
          <cell r="B42" t="str">
            <v>NguyÔn §×nh Kh¸nh</v>
          </cell>
          <cell r="C42" t="str">
            <v>02-1985</v>
          </cell>
          <cell r="D42" t="str">
            <v>L¸i xe Uãat</v>
          </cell>
          <cell r="E42" t="str">
            <v>S¬ cÊp</v>
          </cell>
          <cell r="F42">
            <v>2004</v>
          </cell>
          <cell r="G42" t="str">
            <v>SC-1</v>
          </cell>
          <cell r="H42">
            <v>10</v>
          </cell>
          <cell r="I42">
            <v>4.2</v>
          </cell>
          <cell r="J42" t="str">
            <v>1//CN</v>
          </cell>
          <cell r="K42" t="str">
            <v>SC-1</v>
          </cell>
          <cell r="L42">
            <v>10</v>
          </cell>
          <cell r="M42">
            <v>5.45</v>
          </cell>
          <cell r="O42">
            <v>1580500</v>
          </cell>
          <cell r="P42">
            <v>1580500</v>
          </cell>
          <cell r="S42" t="str">
            <v>XN CTGT phÝa b¾c</v>
          </cell>
        </row>
        <row r="43">
          <cell r="B43" t="str">
            <v>NguyÔn H÷u Nh­êng</v>
          </cell>
          <cell r="C43" t="str">
            <v>08-1976</v>
          </cell>
          <cell r="D43" t="str">
            <v xml:space="preserve">L¸i xe uãat </v>
          </cell>
          <cell r="E43" t="str">
            <v>S¬ cÊp</v>
          </cell>
          <cell r="F43">
            <v>2001</v>
          </cell>
          <cell r="G43" t="str">
            <v>SC-1</v>
          </cell>
          <cell r="H43">
            <v>10</v>
          </cell>
          <cell r="I43">
            <v>4.2</v>
          </cell>
          <cell r="J43" t="str">
            <v>1//CN</v>
          </cell>
          <cell r="K43" t="str">
            <v>SC-1</v>
          </cell>
          <cell r="L43">
            <v>10</v>
          </cell>
          <cell r="M43">
            <v>5.45</v>
          </cell>
          <cell r="N43">
            <v>0.06</v>
          </cell>
          <cell r="O43">
            <v>5.77</v>
          </cell>
          <cell r="P43">
            <v>1580500</v>
          </cell>
          <cell r="S43" t="str">
            <v>XN XL phÝa Nam</v>
          </cell>
        </row>
        <row r="44">
          <cell r="B44" t="str">
            <v>NguyÔn Quang Ch©m</v>
          </cell>
          <cell r="C44" t="str">
            <v>08-1976</v>
          </cell>
          <cell r="D44" t="str">
            <v>L¸i xe uãat</v>
          </cell>
          <cell r="E44" t="str">
            <v>S¬ cÊp</v>
          </cell>
          <cell r="F44">
            <v>2001</v>
          </cell>
          <cell r="G44" t="str">
            <v>SC-1</v>
          </cell>
          <cell r="H44">
            <v>10</v>
          </cell>
          <cell r="I44">
            <v>4.2</v>
          </cell>
          <cell r="J44" t="str">
            <v>1//CN</v>
          </cell>
          <cell r="K44" t="str">
            <v>SC-1</v>
          </cell>
          <cell r="L44">
            <v>10</v>
          </cell>
          <cell r="M44">
            <v>5.45</v>
          </cell>
          <cell r="N44">
            <v>0.06</v>
          </cell>
          <cell r="O44">
            <v>5.77</v>
          </cell>
          <cell r="P44">
            <v>1580500</v>
          </cell>
          <cell r="S44" t="str">
            <v>XN XL phÝa Nam</v>
          </cell>
        </row>
        <row r="45">
          <cell r="B45" t="str">
            <v>NguyÔn TiÕn S¬n</v>
          </cell>
          <cell r="C45">
            <v>30376</v>
          </cell>
          <cell r="D45" t="str">
            <v>L¸i xe con</v>
          </cell>
          <cell r="E45" t="str">
            <v>S¬ cÊp</v>
          </cell>
          <cell r="F45">
            <v>2001</v>
          </cell>
          <cell r="G45" t="str">
            <v>SC-1</v>
          </cell>
          <cell r="H45">
            <v>10</v>
          </cell>
          <cell r="I45">
            <v>4.2</v>
          </cell>
          <cell r="J45" t="str">
            <v>1//CN</v>
          </cell>
          <cell r="K45" t="str">
            <v>SC-1</v>
          </cell>
          <cell r="L45">
            <v>10</v>
          </cell>
          <cell r="M45">
            <v>5.45</v>
          </cell>
          <cell r="N45">
            <v>0.06</v>
          </cell>
          <cell r="O45">
            <v>5.77</v>
          </cell>
          <cell r="P45">
            <v>1580500</v>
          </cell>
          <cell r="S45" t="str">
            <v>XN XL phÝa Nam</v>
          </cell>
        </row>
        <row r="46">
          <cell r="B46" t="str">
            <v>TrÞnh Ngäc H¶i</v>
          </cell>
          <cell r="C46" t="str">
            <v>03-1987</v>
          </cell>
          <cell r="D46" t="str">
            <v>L¸i xe Kamaz</v>
          </cell>
          <cell r="E46" t="str">
            <v>S¬ cÊp</v>
          </cell>
          <cell r="F46">
            <v>2003</v>
          </cell>
          <cell r="G46" t="str">
            <v>SC-1</v>
          </cell>
          <cell r="H46">
            <v>10</v>
          </cell>
          <cell r="I46">
            <v>4.2</v>
          </cell>
          <cell r="J46" t="str">
            <v>1//CN</v>
          </cell>
          <cell r="K46" t="str">
            <v>SC-1</v>
          </cell>
          <cell r="L46">
            <v>10</v>
          </cell>
          <cell r="M46">
            <v>5.45</v>
          </cell>
          <cell r="O46">
            <v>1580500</v>
          </cell>
          <cell r="P46">
            <v>1580500</v>
          </cell>
          <cell r="S46" t="str">
            <v>XN SB c¶ng biÓn</v>
          </cell>
        </row>
        <row r="47">
          <cell r="B47" t="str">
            <v>V­¬ng Sü Së</v>
          </cell>
          <cell r="C47" t="str">
            <v>04-1975</v>
          </cell>
          <cell r="D47" t="str">
            <v>L¸i xe con</v>
          </cell>
          <cell r="E47" t="str">
            <v>S¬ cÊp</v>
          </cell>
          <cell r="F47">
            <v>2003</v>
          </cell>
          <cell r="G47" t="str">
            <v>SC-1</v>
          </cell>
          <cell r="H47">
            <v>10</v>
          </cell>
          <cell r="I47">
            <v>4.2</v>
          </cell>
          <cell r="J47" t="str">
            <v>1//CN</v>
          </cell>
          <cell r="K47" t="str">
            <v>SC-1</v>
          </cell>
          <cell r="L47">
            <v>10</v>
          </cell>
          <cell r="M47">
            <v>5.45</v>
          </cell>
          <cell r="O47">
            <v>1580500</v>
          </cell>
          <cell r="P47">
            <v>1580500</v>
          </cell>
          <cell r="S47" t="str">
            <v>XN ¦DVL Næ</v>
          </cell>
        </row>
        <row r="48">
          <cell r="B48" t="str">
            <v>Vò V¨n S¬n</v>
          </cell>
          <cell r="C48" t="str">
            <v>12-1980</v>
          </cell>
          <cell r="D48" t="str">
            <v>KS ®o ®¹c</v>
          </cell>
          <cell r="E48" t="str">
            <v>S¬ cÊp</v>
          </cell>
          <cell r="F48">
            <v>2004</v>
          </cell>
          <cell r="G48" t="str">
            <v>SC-1</v>
          </cell>
          <cell r="H48">
            <v>10</v>
          </cell>
          <cell r="I48">
            <v>4.2</v>
          </cell>
          <cell r="J48" t="str">
            <v>1//CN</v>
          </cell>
          <cell r="K48" t="str">
            <v>SC-1</v>
          </cell>
          <cell r="L48">
            <v>10</v>
          </cell>
          <cell r="M48">
            <v>5.45</v>
          </cell>
          <cell r="O48">
            <v>1580500</v>
          </cell>
          <cell r="P48">
            <v>1580500</v>
          </cell>
          <cell r="S48" t="str">
            <v>XN KSTK &amp; TVXD</v>
          </cell>
        </row>
        <row r="49">
          <cell r="B49" t="str">
            <v>Hoµng V¨n Khang</v>
          </cell>
          <cell r="C49">
            <v>30103</v>
          </cell>
          <cell r="D49" t="str">
            <v>L¸i xe con</v>
          </cell>
          <cell r="E49" t="str">
            <v>S¬ cÊp</v>
          </cell>
          <cell r="F49">
            <v>2003</v>
          </cell>
          <cell r="G49" t="str">
            <v>SC-2</v>
          </cell>
          <cell r="H49">
            <v>10</v>
          </cell>
          <cell r="I49">
            <v>4</v>
          </cell>
          <cell r="J49" t="str">
            <v>4/CN</v>
          </cell>
          <cell r="K49" t="str">
            <v>SC-1</v>
          </cell>
          <cell r="L49">
            <v>9</v>
          </cell>
          <cell r="M49">
            <v>5.2</v>
          </cell>
          <cell r="O49">
            <v>1508000</v>
          </cell>
          <cell r="P49">
            <v>1508000</v>
          </cell>
          <cell r="S49" t="str">
            <v>V¨n phßng</v>
          </cell>
        </row>
        <row r="50">
          <cell r="B50" t="str">
            <v>NguyÔn L­¬ng Thanh</v>
          </cell>
          <cell r="C50" t="str">
            <v>03-1983</v>
          </cell>
          <cell r="D50" t="str">
            <v>L¸i xe con</v>
          </cell>
          <cell r="E50" t="str">
            <v xml:space="preserve">S¬ cÊp </v>
          </cell>
          <cell r="F50">
            <v>2004</v>
          </cell>
          <cell r="G50" t="str">
            <v>SC-2</v>
          </cell>
          <cell r="H50">
            <v>10</v>
          </cell>
          <cell r="I50">
            <v>4</v>
          </cell>
          <cell r="J50" t="str">
            <v>4/CN</v>
          </cell>
          <cell r="K50" t="str">
            <v>SC-1</v>
          </cell>
          <cell r="L50">
            <v>9</v>
          </cell>
          <cell r="M50">
            <v>5.2</v>
          </cell>
          <cell r="O50">
            <v>1508000</v>
          </cell>
          <cell r="P50">
            <v>1508000</v>
          </cell>
          <cell r="S50" t="str">
            <v>XN XL phÝa b¾c</v>
          </cell>
        </row>
        <row r="51">
          <cell r="B51" t="str">
            <v>Ph¹m H÷u Song</v>
          </cell>
          <cell r="C51" t="str">
            <v>02-1986</v>
          </cell>
          <cell r="D51" t="str">
            <v>L¸i xe con</v>
          </cell>
          <cell r="E51" t="str">
            <v>S¬ cÊp</v>
          </cell>
          <cell r="F51">
            <v>2003</v>
          </cell>
          <cell r="G51" t="str">
            <v>SC-2</v>
          </cell>
          <cell r="H51">
            <v>10</v>
          </cell>
          <cell r="I51">
            <v>4</v>
          </cell>
          <cell r="J51" t="str">
            <v>4/CN</v>
          </cell>
          <cell r="K51" t="str">
            <v>SC-1</v>
          </cell>
          <cell r="L51">
            <v>9</v>
          </cell>
          <cell r="M51">
            <v>5.2</v>
          </cell>
          <cell r="O51">
            <v>1508000</v>
          </cell>
          <cell r="P51">
            <v>1508000</v>
          </cell>
          <cell r="S51" t="str">
            <v>XN XL phÝa b¾c</v>
          </cell>
        </row>
        <row r="52">
          <cell r="B52" t="str">
            <v>NguyÔn KÕ ¦íc</v>
          </cell>
          <cell r="C52">
            <v>30376</v>
          </cell>
          <cell r="D52" t="str">
            <v>L¸i xe con</v>
          </cell>
          <cell r="E52" t="str">
            <v>S¬ cÊp</v>
          </cell>
          <cell r="F52">
            <v>2002</v>
          </cell>
          <cell r="G52" t="str">
            <v>SC-2</v>
          </cell>
          <cell r="H52">
            <v>10</v>
          </cell>
          <cell r="I52">
            <v>4</v>
          </cell>
          <cell r="J52" t="str">
            <v>4/CN</v>
          </cell>
          <cell r="K52" t="str">
            <v>SC-1</v>
          </cell>
          <cell r="L52">
            <v>9</v>
          </cell>
          <cell r="M52">
            <v>5.2</v>
          </cell>
          <cell r="N52">
            <v>0.05</v>
          </cell>
          <cell r="O52">
            <v>1508000</v>
          </cell>
          <cell r="P52">
            <v>1508000</v>
          </cell>
          <cell r="S52" t="str">
            <v>XN NgÇm</v>
          </cell>
        </row>
        <row r="53">
          <cell r="B53" t="str">
            <v>§ç §×nh Hoa</v>
          </cell>
          <cell r="C53" t="str">
            <v>02-1985</v>
          </cell>
          <cell r="D53" t="str">
            <v>L¸i xe con</v>
          </cell>
          <cell r="E53" t="str">
            <v>S¬ cÊp</v>
          </cell>
          <cell r="F53">
            <v>2003</v>
          </cell>
          <cell r="G53" t="str">
            <v>SC-2</v>
          </cell>
          <cell r="H53">
            <v>9</v>
          </cell>
          <cell r="I53">
            <v>3.8</v>
          </cell>
          <cell r="J53" t="str">
            <v>4/CN</v>
          </cell>
          <cell r="K53" t="str">
            <v>SC-1</v>
          </cell>
          <cell r="L53">
            <v>8</v>
          </cell>
          <cell r="M53">
            <v>4.95</v>
          </cell>
          <cell r="O53">
            <v>1435500</v>
          </cell>
          <cell r="P53">
            <v>1435500</v>
          </cell>
          <cell r="S53" t="str">
            <v>XN XL phÝa b¾c</v>
          </cell>
        </row>
        <row r="54">
          <cell r="B54" t="str">
            <v>T¨ng V¨n ViÔn</v>
          </cell>
          <cell r="C54" t="str">
            <v>03-1979</v>
          </cell>
          <cell r="D54" t="str">
            <v>§éi tr­ëng RPBM</v>
          </cell>
          <cell r="E54" t="str">
            <v>S¬ cÊp</v>
          </cell>
          <cell r="F54">
            <v>2002</v>
          </cell>
          <cell r="G54" t="str">
            <v>SC-2</v>
          </cell>
          <cell r="H54">
            <v>9</v>
          </cell>
          <cell r="I54">
            <v>3.8</v>
          </cell>
          <cell r="J54" t="str">
            <v>4/CN</v>
          </cell>
          <cell r="K54" t="str">
            <v>SC-1</v>
          </cell>
          <cell r="L54">
            <v>8</v>
          </cell>
          <cell r="M54">
            <v>4.95</v>
          </cell>
          <cell r="O54">
            <v>1435500</v>
          </cell>
          <cell r="P54">
            <v>1435500</v>
          </cell>
          <cell r="S54" t="str">
            <v>XN ¦DVL Næ</v>
          </cell>
        </row>
        <row r="55">
          <cell r="B55" t="str">
            <v>TrÞnh Ngäc Ch­</v>
          </cell>
          <cell r="C55" t="str">
            <v>02-1986</v>
          </cell>
          <cell r="D55" t="str">
            <v>L¸i xe con</v>
          </cell>
          <cell r="E55" t="str">
            <v>S¬ cÊp</v>
          </cell>
          <cell r="F55">
            <v>2000</v>
          </cell>
          <cell r="G55" t="str">
            <v>SC-2</v>
          </cell>
          <cell r="H55">
            <v>8</v>
          </cell>
          <cell r="I55">
            <v>3.6</v>
          </cell>
          <cell r="J55" t="str">
            <v>3/CN</v>
          </cell>
          <cell r="K55" t="str">
            <v>SC-1</v>
          </cell>
          <cell r="L55">
            <v>7</v>
          </cell>
          <cell r="M55">
            <v>4.7</v>
          </cell>
          <cell r="O55">
            <v>1363000</v>
          </cell>
          <cell r="P55">
            <v>1363000</v>
          </cell>
          <cell r="S55" t="str">
            <v>XN KSTK &amp; TVXD</v>
          </cell>
        </row>
        <row r="56">
          <cell r="B56" t="str">
            <v>NguyÔn §×nh Ba</v>
          </cell>
          <cell r="C56" t="str">
            <v>02-1990</v>
          </cell>
          <cell r="D56" t="str">
            <v>L¸i xe con</v>
          </cell>
          <cell r="E56" t="str">
            <v>S¬ cÊp</v>
          </cell>
          <cell r="F56">
            <v>2003</v>
          </cell>
          <cell r="G56" t="str">
            <v>SC-2</v>
          </cell>
          <cell r="H56">
            <v>8</v>
          </cell>
          <cell r="I56">
            <v>3.6</v>
          </cell>
          <cell r="J56" t="str">
            <v>3/CN</v>
          </cell>
          <cell r="K56" t="str">
            <v>SC-1</v>
          </cell>
          <cell r="L56">
            <v>7</v>
          </cell>
          <cell r="M56">
            <v>4.7</v>
          </cell>
          <cell r="O56">
            <v>1363000</v>
          </cell>
          <cell r="P56">
            <v>1363000</v>
          </cell>
          <cell r="S56" t="str">
            <v>XN XL PhÝa Nam</v>
          </cell>
        </row>
        <row r="57">
          <cell r="B57" t="str">
            <v>Phïng V¨n Kiªn</v>
          </cell>
          <cell r="C57" t="str">
            <v>03-1988</v>
          </cell>
          <cell r="D57" t="str">
            <v>L¸i xe con</v>
          </cell>
          <cell r="E57" t="str">
            <v>S¬ cÊp</v>
          </cell>
          <cell r="F57">
            <v>2003</v>
          </cell>
          <cell r="G57" t="str">
            <v>SC-2</v>
          </cell>
          <cell r="H57">
            <v>8</v>
          </cell>
          <cell r="I57">
            <v>3.6</v>
          </cell>
          <cell r="J57" t="str">
            <v>3/CN</v>
          </cell>
          <cell r="K57" t="str">
            <v>SC-1</v>
          </cell>
          <cell r="L57">
            <v>7</v>
          </cell>
          <cell r="M57">
            <v>4.7</v>
          </cell>
          <cell r="O57">
            <v>1363000</v>
          </cell>
          <cell r="P57">
            <v>1363000</v>
          </cell>
          <cell r="S57" t="str">
            <v>XN SB c¶ng biÓn</v>
          </cell>
        </row>
        <row r="58">
          <cell r="B58" t="str">
            <v>TrÇn V¨n M¹nh</v>
          </cell>
          <cell r="C58" t="str">
            <v>02-1984</v>
          </cell>
          <cell r="D58" t="str">
            <v>RPBM</v>
          </cell>
          <cell r="E58" t="str">
            <v>S¬ cÊp</v>
          </cell>
          <cell r="F58">
            <v>2003</v>
          </cell>
          <cell r="G58" t="str">
            <v>SC-2</v>
          </cell>
          <cell r="H58">
            <v>8</v>
          </cell>
          <cell r="I58">
            <v>3.6</v>
          </cell>
          <cell r="J58" t="str">
            <v>3/CN</v>
          </cell>
          <cell r="K58" t="str">
            <v>SC-1</v>
          </cell>
          <cell r="L58">
            <v>7</v>
          </cell>
          <cell r="M58">
            <v>4.7</v>
          </cell>
          <cell r="O58">
            <v>1363000</v>
          </cell>
          <cell r="P58">
            <v>1363000</v>
          </cell>
          <cell r="S58" t="str">
            <v>XN XL PhÝa b¾c</v>
          </cell>
        </row>
        <row r="59">
          <cell r="B59" t="str">
            <v>NguyÔn V¨n Dù</v>
          </cell>
          <cell r="C59" t="str">
            <v>02-1984</v>
          </cell>
          <cell r="D59" t="str">
            <v>RPBM</v>
          </cell>
          <cell r="E59" t="str">
            <v>S¬ cÊp</v>
          </cell>
          <cell r="F59">
            <v>2002</v>
          </cell>
          <cell r="G59" t="str">
            <v>SC-2</v>
          </cell>
          <cell r="H59">
            <v>7</v>
          </cell>
          <cell r="I59">
            <v>3.4</v>
          </cell>
          <cell r="J59" t="str">
            <v>2/CN</v>
          </cell>
          <cell r="K59" t="str">
            <v>SC-1</v>
          </cell>
          <cell r="L59">
            <v>6</v>
          </cell>
          <cell r="M59">
            <v>4.45</v>
          </cell>
          <cell r="O59">
            <v>1290500</v>
          </cell>
          <cell r="P59">
            <v>1290500</v>
          </cell>
          <cell r="Q59" t="str">
            <v>Th­îng uý CN</v>
          </cell>
          <cell r="S59" t="str">
            <v>XN XL PhÝa b¾c</v>
          </cell>
        </row>
        <row r="60">
          <cell r="B60" t="str">
            <v>Hoµng Kh¸nh Nh­êng</v>
          </cell>
          <cell r="C60" t="str">
            <v>03-1991</v>
          </cell>
          <cell r="D60" t="str">
            <v>L¸i xe con</v>
          </cell>
          <cell r="E60" t="str">
            <v>S¬ cÊp</v>
          </cell>
          <cell r="F60">
            <v>2003</v>
          </cell>
          <cell r="G60" t="str">
            <v>SC-1</v>
          </cell>
          <cell r="H60">
            <v>5</v>
          </cell>
          <cell r="I60">
            <v>3.2</v>
          </cell>
          <cell r="J60" t="str">
            <v>2/CN</v>
          </cell>
          <cell r="K60" t="str">
            <v>SC-1</v>
          </cell>
          <cell r="L60">
            <v>5</v>
          </cell>
          <cell r="M60">
            <v>4.2</v>
          </cell>
          <cell r="O60">
            <v>1218000</v>
          </cell>
          <cell r="P60">
            <v>1218000</v>
          </cell>
          <cell r="S60" t="str">
            <v>XN ¦DVL Næ</v>
          </cell>
        </row>
        <row r="61">
          <cell r="B61" t="str">
            <v>Vò B¸ T­ëng</v>
          </cell>
          <cell r="C61">
            <v>34029</v>
          </cell>
          <cell r="D61" t="str">
            <v>L¸i xe con</v>
          </cell>
          <cell r="E61" t="str">
            <v>S¬ cÊp</v>
          </cell>
          <cell r="F61">
            <v>2004</v>
          </cell>
          <cell r="G61" t="str">
            <v>SC-2</v>
          </cell>
          <cell r="H61">
            <v>5</v>
          </cell>
          <cell r="I61">
            <v>3</v>
          </cell>
          <cell r="J61" t="str">
            <v>1/CN</v>
          </cell>
          <cell r="K61" t="str">
            <v>SC-1</v>
          </cell>
          <cell r="L61">
            <v>4</v>
          </cell>
          <cell r="M61">
            <v>3.95</v>
          </cell>
          <cell r="O61">
            <v>1145500</v>
          </cell>
          <cell r="P61">
            <v>1145500</v>
          </cell>
          <cell r="Q61" t="str">
            <v>Trung uý CN</v>
          </cell>
          <cell r="S61" t="str">
            <v>V¨n phßng</v>
          </cell>
        </row>
        <row r="62">
          <cell r="B62" t="str">
            <v>Bïi Quang Nam</v>
          </cell>
          <cell r="C62" t="str">
            <v>03-1991</v>
          </cell>
          <cell r="D62" t="str">
            <v>L¸i xe con</v>
          </cell>
          <cell r="E62" t="str">
            <v>S¬ cÊp</v>
          </cell>
          <cell r="F62">
            <v>2003</v>
          </cell>
          <cell r="G62" t="str">
            <v>SC-2</v>
          </cell>
          <cell r="H62">
            <v>5</v>
          </cell>
          <cell r="I62">
            <v>3</v>
          </cell>
          <cell r="J62" t="str">
            <v>1/CN</v>
          </cell>
          <cell r="K62" t="str">
            <v>SC-1</v>
          </cell>
          <cell r="L62">
            <v>4</v>
          </cell>
          <cell r="M62">
            <v>3.95</v>
          </cell>
          <cell r="O62">
            <v>1145500</v>
          </cell>
          <cell r="P62">
            <v>1145500</v>
          </cell>
          <cell r="Q62" t="str">
            <v>Trung uý CN</v>
          </cell>
          <cell r="S62" t="str">
            <v>XN SB c¶ng biÓn</v>
          </cell>
        </row>
        <row r="63">
          <cell r="B63" t="str">
            <v>§ç ThÕ Ch©u</v>
          </cell>
          <cell r="C63" t="str">
            <v>03-1992</v>
          </cell>
          <cell r="D63" t="str">
            <v>L¸i xe GSP</v>
          </cell>
          <cell r="E63" t="str">
            <v>S¬ cÊp</v>
          </cell>
          <cell r="F63">
            <v>2003</v>
          </cell>
          <cell r="G63" t="str">
            <v>SC-2</v>
          </cell>
          <cell r="H63">
            <v>4</v>
          </cell>
          <cell r="I63">
            <v>2.8</v>
          </cell>
          <cell r="J63" t="str">
            <v>1/CN</v>
          </cell>
          <cell r="K63" t="str">
            <v>SC-2</v>
          </cell>
          <cell r="L63">
            <v>3</v>
          </cell>
          <cell r="M63">
            <v>3.7</v>
          </cell>
          <cell r="O63">
            <v>1073000</v>
          </cell>
          <cell r="P63">
            <v>1073000</v>
          </cell>
          <cell r="S63" t="str">
            <v>XN XL phÝa b¾c</v>
          </cell>
        </row>
        <row r="64">
          <cell r="B64" t="str">
            <v>Phan §øc Ng©n</v>
          </cell>
          <cell r="C64" t="str">
            <v>09-1993</v>
          </cell>
          <cell r="D64" t="str">
            <v>L¸i xe con</v>
          </cell>
          <cell r="E64" t="str">
            <v>S¬ cÊp</v>
          </cell>
          <cell r="F64">
            <v>2003</v>
          </cell>
          <cell r="G64" t="str">
            <v>SC-2</v>
          </cell>
          <cell r="H64">
            <v>4</v>
          </cell>
          <cell r="I64">
            <v>2.8</v>
          </cell>
          <cell r="J64" t="str">
            <v>1/CN</v>
          </cell>
          <cell r="K64" t="str">
            <v>SC-1</v>
          </cell>
          <cell r="L64">
            <v>3</v>
          </cell>
          <cell r="M64">
            <v>3.7</v>
          </cell>
          <cell r="O64">
            <v>1073000</v>
          </cell>
          <cell r="P64">
            <v>1073000</v>
          </cell>
          <cell r="S64" t="str">
            <v>LD Vutrac</v>
          </cell>
        </row>
        <row r="65">
          <cell r="B65" t="str">
            <v>Bïi §×nh Long</v>
          </cell>
          <cell r="C65">
            <v>35096</v>
          </cell>
          <cell r="D65" t="str">
            <v>L¸i xe lancuirser</v>
          </cell>
          <cell r="E65" t="str">
            <v>S¬ cÊp</v>
          </cell>
          <cell r="F65">
            <v>2002</v>
          </cell>
          <cell r="G65" t="str">
            <v>SC-2</v>
          </cell>
          <cell r="H65">
            <v>3</v>
          </cell>
          <cell r="I65">
            <v>2.6</v>
          </cell>
          <cell r="J65" t="str">
            <v>0/CN</v>
          </cell>
          <cell r="K65" t="str">
            <v>SC-1</v>
          </cell>
          <cell r="L65">
            <v>2</v>
          </cell>
          <cell r="M65">
            <v>3.45</v>
          </cell>
          <cell r="O65">
            <v>1000500</v>
          </cell>
          <cell r="P65">
            <v>1000500</v>
          </cell>
          <cell r="Q65" t="str">
            <v>ThiÕu uý CN</v>
          </cell>
          <cell r="S65" t="str">
            <v>B§H A V­¬ng</v>
          </cell>
        </row>
        <row r="66">
          <cell r="B66" t="str">
            <v>TrÇn V¨n Th¶o</v>
          </cell>
          <cell r="C66">
            <v>34001</v>
          </cell>
          <cell r="D66" t="str">
            <v>L¸i xe Kpaz</v>
          </cell>
          <cell r="E66" t="str">
            <v>S¬ cÊp</v>
          </cell>
          <cell r="F66">
            <v>2002</v>
          </cell>
          <cell r="G66" t="str">
            <v>SC-2</v>
          </cell>
          <cell r="H66">
            <v>3</v>
          </cell>
          <cell r="I66">
            <v>2.6</v>
          </cell>
          <cell r="J66" t="str">
            <v>0/CN</v>
          </cell>
          <cell r="K66" t="str">
            <v>SC-1</v>
          </cell>
          <cell r="L66">
            <v>2</v>
          </cell>
          <cell r="M66">
            <v>3.45</v>
          </cell>
          <cell r="O66">
            <v>1000500</v>
          </cell>
          <cell r="P66">
            <v>1000500</v>
          </cell>
          <cell r="Q66" t="str">
            <v>ThiÕu uý CN</v>
          </cell>
          <cell r="S66" t="str">
            <v>CT ng¸ch 1</v>
          </cell>
        </row>
        <row r="67">
          <cell r="B67" t="str">
            <v>Phan V¨n Dòng</v>
          </cell>
          <cell r="C67" t="str">
            <v>1995</v>
          </cell>
          <cell r="D67" t="str">
            <v xml:space="preserve">L¸i xe uãat </v>
          </cell>
          <cell r="E67" t="str">
            <v>S¬ cÊp</v>
          </cell>
          <cell r="F67">
            <v>2004</v>
          </cell>
          <cell r="G67" t="str">
            <v>SC-1</v>
          </cell>
          <cell r="H67">
            <v>3</v>
          </cell>
          <cell r="I67">
            <v>2.6</v>
          </cell>
          <cell r="J67" t="str">
            <v>0/CN</v>
          </cell>
          <cell r="K67" t="str">
            <v>SC-1</v>
          </cell>
          <cell r="L67">
            <v>2</v>
          </cell>
          <cell r="M67">
            <v>3.45</v>
          </cell>
          <cell r="O67">
            <v>928000</v>
          </cell>
          <cell r="P67">
            <v>1000500</v>
          </cell>
          <cell r="Q67" t="str">
            <v>ThiÕu uý CN</v>
          </cell>
          <cell r="R67" t="str">
            <v>L÷ ®oµn 249</v>
          </cell>
          <cell r="S67" t="str">
            <v>L÷ ®oµn 249</v>
          </cell>
        </row>
        <row r="68">
          <cell r="B68" t="str">
            <v>L¹i H÷u D­¬ng</v>
          </cell>
          <cell r="C68" t="str">
            <v>02-1994</v>
          </cell>
          <cell r="D68" t="str">
            <v>Lai xe lancuiser</v>
          </cell>
          <cell r="E68" t="str">
            <v>S¬ cÊp</v>
          </cell>
          <cell r="F68">
            <v>2002</v>
          </cell>
          <cell r="G68" t="str">
            <v>SC-2</v>
          </cell>
          <cell r="H68">
            <v>2</v>
          </cell>
          <cell r="I68">
            <v>2.4</v>
          </cell>
          <cell r="J68" t="str">
            <v>0/CN</v>
          </cell>
          <cell r="K68" t="str">
            <v>SC-1</v>
          </cell>
          <cell r="L68">
            <v>1</v>
          </cell>
          <cell r="M68">
            <v>3.2</v>
          </cell>
          <cell r="O68">
            <v>928000</v>
          </cell>
          <cell r="P68">
            <v>928000</v>
          </cell>
          <cell r="S68" t="str">
            <v>XN SB c¶ng biÓn</v>
          </cell>
        </row>
        <row r="69">
          <cell r="B69" t="str">
            <v>Nhãm 2</v>
          </cell>
          <cell r="O69">
            <v>0</v>
          </cell>
          <cell r="P69">
            <v>0</v>
          </cell>
        </row>
        <row r="70">
          <cell r="B70" t="str">
            <v>NguyÔn ThÞ Hoµn</v>
          </cell>
          <cell r="C70" t="str">
            <v>10-1976</v>
          </cell>
          <cell r="D70" t="str">
            <v>NV hËu cÇn</v>
          </cell>
          <cell r="E70" t="str">
            <v>S¬ cÊp</v>
          </cell>
          <cell r="F70">
            <v>2001</v>
          </cell>
          <cell r="G70" t="str">
            <v>SC-1</v>
          </cell>
          <cell r="H70">
            <v>10</v>
          </cell>
          <cell r="I70">
            <v>4.2</v>
          </cell>
          <cell r="J70" t="str">
            <v>1//CN</v>
          </cell>
          <cell r="K70" t="str">
            <v>SC-2</v>
          </cell>
          <cell r="L70">
            <v>10</v>
          </cell>
          <cell r="M70">
            <v>5.45</v>
          </cell>
          <cell r="N70">
            <v>0.06</v>
          </cell>
          <cell r="O70">
            <v>5.5120000000000005</v>
          </cell>
          <cell r="P70">
            <v>1598480.0000000002</v>
          </cell>
          <cell r="R70" t="str">
            <v>B¶o l­u HSL</v>
          </cell>
          <cell r="S70" t="str">
            <v>B¶o l­u HSL</v>
          </cell>
        </row>
        <row r="71">
          <cell r="B71" t="str">
            <v>§ç Cao Th­</v>
          </cell>
          <cell r="C71">
            <v>28307</v>
          </cell>
          <cell r="D71" t="str">
            <v>Trî lý xe m¸y, VT</v>
          </cell>
          <cell r="E71" t="str">
            <v>S¬ cÊp</v>
          </cell>
          <cell r="F71">
            <v>2003</v>
          </cell>
          <cell r="G71" t="str">
            <v>SC-1</v>
          </cell>
          <cell r="H71">
            <v>10</v>
          </cell>
          <cell r="I71">
            <v>4.2</v>
          </cell>
          <cell r="J71" t="str">
            <v>1//CN</v>
          </cell>
          <cell r="K71" t="str">
            <v>SC-2</v>
          </cell>
          <cell r="L71">
            <v>10</v>
          </cell>
          <cell r="M71">
            <v>5.45</v>
          </cell>
          <cell r="O71">
            <v>1580500</v>
          </cell>
          <cell r="P71">
            <v>1580500</v>
          </cell>
          <cell r="R71" t="str">
            <v>B¶o l­u HSL</v>
          </cell>
          <cell r="S71" t="str">
            <v>B¶o l­u HSL</v>
          </cell>
        </row>
        <row r="72">
          <cell r="B72" t="str">
            <v>NguyÔn V¨n Ph¬n</v>
          </cell>
          <cell r="C72" t="str">
            <v>02-1975</v>
          </cell>
          <cell r="D72" t="str">
            <v>L¸i xe t¶i</v>
          </cell>
          <cell r="E72" t="str">
            <v>S¬ cÊp</v>
          </cell>
          <cell r="F72">
            <v>2003</v>
          </cell>
          <cell r="G72" t="str">
            <v>SC-1</v>
          </cell>
          <cell r="H72">
            <v>10</v>
          </cell>
          <cell r="I72">
            <v>4.2</v>
          </cell>
          <cell r="J72" t="str">
            <v>1//CN</v>
          </cell>
          <cell r="K72" t="str">
            <v>SC-2</v>
          </cell>
          <cell r="L72">
            <v>10</v>
          </cell>
          <cell r="M72">
            <v>5.45</v>
          </cell>
          <cell r="O72">
            <v>1580500</v>
          </cell>
          <cell r="P72">
            <v>1580500</v>
          </cell>
          <cell r="R72" t="str">
            <v>B¶o l­u HSL</v>
          </cell>
          <cell r="S72" t="str">
            <v>B¶o l­u HSL</v>
          </cell>
        </row>
        <row r="73">
          <cell r="B73" t="str">
            <v>NguyÔn ChÝ Kh¬i</v>
          </cell>
          <cell r="C73" t="str">
            <v>06-1977</v>
          </cell>
          <cell r="D73" t="str">
            <v>L¸i xe t¶i</v>
          </cell>
          <cell r="E73" t="str">
            <v>S¬ cÊp</v>
          </cell>
          <cell r="F73">
            <v>2001</v>
          </cell>
          <cell r="G73" t="str">
            <v>SC-1</v>
          </cell>
          <cell r="H73">
            <v>10</v>
          </cell>
          <cell r="I73">
            <v>4.2</v>
          </cell>
          <cell r="J73" t="str">
            <v>1//CN</v>
          </cell>
          <cell r="K73" t="str">
            <v>SC-2</v>
          </cell>
          <cell r="L73">
            <v>10</v>
          </cell>
          <cell r="M73">
            <v>5.45</v>
          </cell>
          <cell r="N73">
            <v>0.06</v>
          </cell>
          <cell r="O73">
            <v>5.5120000000000005</v>
          </cell>
          <cell r="P73">
            <v>1580500</v>
          </cell>
          <cell r="R73" t="str">
            <v>B¶o l­u HSL</v>
          </cell>
          <cell r="S73" t="str">
            <v>B¶o l­u HSL</v>
          </cell>
        </row>
        <row r="74">
          <cell r="B74" t="str">
            <v>Bïi §øc TuÊt</v>
          </cell>
          <cell r="C74" t="str">
            <v>12-1980</v>
          </cell>
          <cell r="D74" t="str">
            <v>NV b¶o mËt</v>
          </cell>
          <cell r="E74" t="str">
            <v>S¬ cÊp</v>
          </cell>
          <cell r="F74">
            <v>2003</v>
          </cell>
          <cell r="G74" t="str">
            <v>SC-2</v>
          </cell>
          <cell r="H74">
            <v>10</v>
          </cell>
          <cell r="I74">
            <v>4</v>
          </cell>
          <cell r="J74" t="str">
            <v>4/CN</v>
          </cell>
          <cell r="K74" t="str">
            <v>SC-2</v>
          </cell>
          <cell r="L74">
            <v>10</v>
          </cell>
          <cell r="M74">
            <v>5.2</v>
          </cell>
          <cell r="O74">
            <v>1508000</v>
          </cell>
          <cell r="P74">
            <v>1508000</v>
          </cell>
          <cell r="S74" t="str">
            <v>XN KSTK &amp; TVXD</v>
          </cell>
        </row>
        <row r="75">
          <cell r="B75" t="str">
            <v>NguyÔn Xu©n Gi¶o</v>
          </cell>
          <cell r="C75" t="str">
            <v>02-1986</v>
          </cell>
          <cell r="D75" t="str">
            <v>L¸i m¸y xóc</v>
          </cell>
          <cell r="E75" t="str">
            <v>S¬ cÊp</v>
          </cell>
          <cell r="F75">
            <v>2003</v>
          </cell>
          <cell r="G75" t="str">
            <v>SC-2</v>
          </cell>
          <cell r="H75">
            <v>10</v>
          </cell>
          <cell r="I75">
            <v>4</v>
          </cell>
          <cell r="J75" t="str">
            <v>4/CN</v>
          </cell>
          <cell r="K75" t="str">
            <v>SC-2</v>
          </cell>
          <cell r="L75">
            <v>10</v>
          </cell>
          <cell r="M75">
            <v>5.2</v>
          </cell>
          <cell r="O75">
            <v>1508000</v>
          </cell>
          <cell r="P75">
            <v>1508000</v>
          </cell>
          <cell r="S75" t="str">
            <v>XN XL phÝa b¾c</v>
          </cell>
        </row>
        <row r="76">
          <cell r="B76" t="str">
            <v>NguyÔn Trung CÊp</v>
          </cell>
          <cell r="C76" t="str">
            <v>02-1983</v>
          </cell>
          <cell r="D76" t="str">
            <v>L¸i m¸y xóc</v>
          </cell>
          <cell r="E76" t="str">
            <v>S¬ cÊp</v>
          </cell>
          <cell r="F76">
            <v>2003</v>
          </cell>
          <cell r="G76" t="str">
            <v>SC-2</v>
          </cell>
          <cell r="H76">
            <v>10</v>
          </cell>
          <cell r="I76">
            <v>4</v>
          </cell>
          <cell r="J76" t="str">
            <v>4/CN</v>
          </cell>
          <cell r="K76" t="str">
            <v>SC-2</v>
          </cell>
          <cell r="L76">
            <v>10</v>
          </cell>
          <cell r="M76">
            <v>5.2</v>
          </cell>
          <cell r="O76">
            <v>1508000</v>
          </cell>
          <cell r="P76">
            <v>1508000</v>
          </cell>
          <cell r="S76" t="str">
            <v>XN XL phÝa b¾c</v>
          </cell>
        </row>
        <row r="77">
          <cell r="B77" t="str">
            <v>Lª Xu©n Liªn</v>
          </cell>
          <cell r="C77" t="str">
            <v>02-1985</v>
          </cell>
          <cell r="D77" t="str">
            <v>L¸i lu, g¹t</v>
          </cell>
          <cell r="E77" t="str">
            <v>S¬ cÊp</v>
          </cell>
          <cell r="F77">
            <v>2004</v>
          </cell>
          <cell r="G77" t="str">
            <v>SC-2</v>
          </cell>
          <cell r="H77">
            <v>10</v>
          </cell>
          <cell r="I77">
            <v>4</v>
          </cell>
          <cell r="J77" t="str">
            <v>4/CN</v>
          </cell>
          <cell r="K77" t="str">
            <v>SC-2</v>
          </cell>
          <cell r="L77">
            <v>10</v>
          </cell>
          <cell r="M77">
            <v>5.2</v>
          </cell>
          <cell r="O77">
            <v>1508000</v>
          </cell>
          <cell r="P77">
            <v>1508000</v>
          </cell>
          <cell r="S77" t="str">
            <v>XN XL phÝa b¾c</v>
          </cell>
        </row>
        <row r="78">
          <cell r="B78" t="str">
            <v>TrÇn V¨n TiÕn</v>
          </cell>
          <cell r="C78" t="str">
            <v>02-1986</v>
          </cell>
          <cell r="D78" t="str">
            <v>L¸i xe t¶i</v>
          </cell>
          <cell r="E78" t="str">
            <v>S¬ cÊp</v>
          </cell>
          <cell r="F78">
            <v>2003</v>
          </cell>
          <cell r="G78" t="str">
            <v>SC-2</v>
          </cell>
          <cell r="H78">
            <v>10</v>
          </cell>
          <cell r="I78">
            <v>4</v>
          </cell>
          <cell r="J78" t="str">
            <v>4/CN</v>
          </cell>
          <cell r="K78" t="str">
            <v>SC-2</v>
          </cell>
          <cell r="L78">
            <v>10</v>
          </cell>
          <cell r="M78">
            <v>5.2</v>
          </cell>
          <cell r="O78">
            <v>1508000</v>
          </cell>
          <cell r="P78">
            <v>1508000</v>
          </cell>
          <cell r="S78" t="str">
            <v>XN XL phÝa b¾c</v>
          </cell>
        </row>
        <row r="79">
          <cell r="B79" t="str">
            <v xml:space="preserve">NguyÔn V¨n Chung </v>
          </cell>
          <cell r="C79" t="str">
            <v>09-1983</v>
          </cell>
          <cell r="D79" t="str">
            <v>L¸i xe t¶i</v>
          </cell>
          <cell r="E79" t="str">
            <v>S¬ cÊp</v>
          </cell>
          <cell r="F79">
            <v>2003</v>
          </cell>
          <cell r="G79" t="str">
            <v>SC-2</v>
          </cell>
          <cell r="H79">
            <v>10</v>
          </cell>
          <cell r="I79">
            <v>4</v>
          </cell>
          <cell r="J79" t="str">
            <v>4/CN</v>
          </cell>
          <cell r="K79" t="str">
            <v>SC-2</v>
          </cell>
          <cell r="L79">
            <v>10</v>
          </cell>
          <cell r="M79">
            <v>5.2</v>
          </cell>
          <cell r="O79">
            <v>1508000</v>
          </cell>
          <cell r="P79">
            <v>1508000</v>
          </cell>
          <cell r="S79" t="str">
            <v>XN XL phÝa Nam</v>
          </cell>
        </row>
        <row r="80">
          <cell r="B80" t="str">
            <v>§ç V¨n Chung</v>
          </cell>
          <cell r="C80" t="str">
            <v>02-1986</v>
          </cell>
          <cell r="D80" t="str">
            <v>L¸i xe t¶i</v>
          </cell>
          <cell r="E80" t="str">
            <v>S¬ cÊp</v>
          </cell>
          <cell r="F80">
            <v>2004</v>
          </cell>
          <cell r="G80" t="str">
            <v>SC-2</v>
          </cell>
          <cell r="H80">
            <v>10</v>
          </cell>
          <cell r="I80">
            <v>4</v>
          </cell>
          <cell r="J80" t="str">
            <v>4/CN</v>
          </cell>
          <cell r="K80" t="str">
            <v>SC-2</v>
          </cell>
          <cell r="L80">
            <v>10</v>
          </cell>
          <cell r="M80">
            <v>5.2</v>
          </cell>
          <cell r="O80">
            <v>1508000</v>
          </cell>
          <cell r="P80">
            <v>1508000</v>
          </cell>
          <cell r="S80" t="str">
            <v>XN XL phÝa Nam</v>
          </cell>
        </row>
        <row r="81">
          <cell r="B81" t="str">
            <v>NguyÔn V¨n Phong</v>
          </cell>
          <cell r="C81" t="str">
            <v>03-1986</v>
          </cell>
          <cell r="D81" t="str">
            <v>L¸i xe t¶i</v>
          </cell>
          <cell r="E81" t="str">
            <v>S¬ cÊp</v>
          </cell>
          <cell r="F81">
            <v>2003</v>
          </cell>
          <cell r="G81" t="str">
            <v>SC-2</v>
          </cell>
          <cell r="H81">
            <v>9</v>
          </cell>
          <cell r="I81">
            <v>3.8</v>
          </cell>
          <cell r="J81" t="str">
            <v>4/CN</v>
          </cell>
          <cell r="K81" t="str">
            <v>SC-2</v>
          </cell>
          <cell r="L81">
            <v>9</v>
          </cell>
          <cell r="M81">
            <v>4.95</v>
          </cell>
          <cell r="O81">
            <v>1435500</v>
          </cell>
          <cell r="P81">
            <v>1435500</v>
          </cell>
          <cell r="S81" t="str">
            <v>XN XL phÝa b¾c</v>
          </cell>
        </row>
        <row r="82">
          <cell r="B82" t="str">
            <v>Ph¹m Minh ThuÊn</v>
          </cell>
          <cell r="C82" t="str">
            <v>02-1984</v>
          </cell>
          <cell r="D82" t="str">
            <v>L¸i xe Huyndai 15 tÊn</v>
          </cell>
          <cell r="E82" t="str">
            <v>S¬ cÊp</v>
          </cell>
          <cell r="F82">
            <v>2002</v>
          </cell>
          <cell r="G82" t="str">
            <v>SC-2</v>
          </cell>
          <cell r="H82">
            <v>9</v>
          </cell>
          <cell r="I82">
            <v>3.8</v>
          </cell>
          <cell r="J82" t="str">
            <v>4/CN</v>
          </cell>
          <cell r="K82" t="str">
            <v>SC-2</v>
          </cell>
          <cell r="L82">
            <v>9</v>
          </cell>
          <cell r="M82">
            <v>4.95</v>
          </cell>
          <cell r="O82">
            <v>1435500</v>
          </cell>
          <cell r="P82">
            <v>1435500</v>
          </cell>
          <cell r="S82" t="str">
            <v>XN XL phÝa Nam</v>
          </cell>
        </row>
        <row r="83">
          <cell r="B83" t="str">
            <v>NguyÔn M¹nh Hïng</v>
          </cell>
          <cell r="C83" t="str">
            <v>03-1989</v>
          </cell>
          <cell r="D83" t="str">
            <v>CH c«ng tr­êng</v>
          </cell>
          <cell r="E83" t="str">
            <v>S¬ cÊp</v>
          </cell>
          <cell r="F83">
            <v>2003</v>
          </cell>
          <cell r="G83" t="str">
            <v>SC-2</v>
          </cell>
          <cell r="H83">
            <v>8</v>
          </cell>
          <cell r="I83">
            <v>3.6</v>
          </cell>
          <cell r="J83" t="str">
            <v>3/CN</v>
          </cell>
          <cell r="K83" t="str">
            <v>SC-2</v>
          </cell>
          <cell r="L83">
            <v>8</v>
          </cell>
          <cell r="M83">
            <v>4.7</v>
          </cell>
          <cell r="O83">
            <v>1363000</v>
          </cell>
          <cell r="P83">
            <v>1363000</v>
          </cell>
          <cell r="S83" t="str">
            <v>XN NgÇm</v>
          </cell>
        </row>
        <row r="84">
          <cell r="B84" t="str">
            <v>NguyÔn V¨n Toµn</v>
          </cell>
          <cell r="C84" t="str">
            <v>03-1988</v>
          </cell>
          <cell r="D84" t="str">
            <v>Trî lý xe m¸y, VT</v>
          </cell>
          <cell r="E84" t="str">
            <v>S¬ cÊp</v>
          </cell>
          <cell r="F84">
            <v>2003</v>
          </cell>
          <cell r="G84" t="str">
            <v>SC-2</v>
          </cell>
          <cell r="H84">
            <v>8</v>
          </cell>
          <cell r="I84">
            <v>3.6</v>
          </cell>
          <cell r="J84" t="str">
            <v>3/CN</v>
          </cell>
          <cell r="K84" t="str">
            <v>SC-2</v>
          </cell>
          <cell r="L84">
            <v>8</v>
          </cell>
          <cell r="M84">
            <v>4.7</v>
          </cell>
          <cell r="O84">
            <v>1363000</v>
          </cell>
          <cell r="P84">
            <v>1363000</v>
          </cell>
          <cell r="S84" t="str">
            <v>XN NgÇm</v>
          </cell>
        </row>
        <row r="85">
          <cell r="B85" t="str">
            <v>Vò V¨n Dòng</v>
          </cell>
          <cell r="C85" t="str">
            <v>03-1989</v>
          </cell>
          <cell r="D85" t="str">
            <v>L¸i xe t¶i</v>
          </cell>
          <cell r="E85" t="str">
            <v>S¬ cÊp</v>
          </cell>
          <cell r="F85">
            <v>2004</v>
          </cell>
          <cell r="G85" t="str">
            <v>SC-2</v>
          </cell>
          <cell r="H85">
            <v>8</v>
          </cell>
          <cell r="I85">
            <v>3.6</v>
          </cell>
          <cell r="J85" t="str">
            <v>3/CN</v>
          </cell>
          <cell r="K85" t="str">
            <v>SC-2</v>
          </cell>
          <cell r="L85">
            <v>8</v>
          </cell>
          <cell r="M85">
            <v>4.7</v>
          </cell>
          <cell r="O85">
            <v>1363000</v>
          </cell>
          <cell r="P85">
            <v>1363000</v>
          </cell>
          <cell r="S85" t="str">
            <v>XN XL PhÝa b¾c</v>
          </cell>
        </row>
        <row r="86">
          <cell r="B86" t="str">
            <v>NguyÔn TuÊn Minh</v>
          </cell>
          <cell r="C86">
            <v>31837</v>
          </cell>
          <cell r="D86" t="str">
            <v>§¹i diÖn §µ N½ng</v>
          </cell>
          <cell r="E86" t="str">
            <v>S¬ cÊp</v>
          </cell>
          <cell r="F86">
            <v>2002</v>
          </cell>
          <cell r="G86" t="str">
            <v>SC-3</v>
          </cell>
          <cell r="H86">
            <v>8</v>
          </cell>
          <cell r="I86">
            <v>3.5</v>
          </cell>
          <cell r="J86" t="str">
            <v>3/CN</v>
          </cell>
          <cell r="K86" t="str">
            <v>SC-2</v>
          </cell>
          <cell r="L86">
            <v>8</v>
          </cell>
          <cell r="M86">
            <v>4.7</v>
          </cell>
          <cell r="O86">
            <v>1363000</v>
          </cell>
          <cell r="P86">
            <v>1363000</v>
          </cell>
          <cell r="R86" t="str">
            <v>ViÖn Y häc cæ truyÒn d©n téc</v>
          </cell>
          <cell r="S86" t="str">
            <v>ViÖn Y häc cæ truyÒn d©n téc</v>
          </cell>
        </row>
        <row r="87">
          <cell r="B87" t="str">
            <v>NguyÔn ViÖt Dòng</v>
          </cell>
          <cell r="C87" t="str">
            <v>03-1991</v>
          </cell>
          <cell r="D87" t="str">
            <v>L¸i xe t¶i</v>
          </cell>
          <cell r="E87" t="str">
            <v>S¬ cÊp</v>
          </cell>
          <cell r="F87">
            <v>2003</v>
          </cell>
          <cell r="G87" t="str">
            <v>SC-2</v>
          </cell>
          <cell r="H87">
            <v>6</v>
          </cell>
          <cell r="I87">
            <v>3.2</v>
          </cell>
          <cell r="J87" t="str">
            <v>2/CN</v>
          </cell>
          <cell r="K87" t="str">
            <v>SC-2</v>
          </cell>
          <cell r="L87">
            <v>6</v>
          </cell>
          <cell r="M87">
            <v>4.2</v>
          </cell>
          <cell r="O87">
            <v>1218000</v>
          </cell>
          <cell r="P87">
            <v>1218000</v>
          </cell>
          <cell r="S87" t="str">
            <v>XN XL PhÝa b¾c</v>
          </cell>
        </row>
        <row r="88">
          <cell r="B88" t="str">
            <v>Lª TuÊn Long</v>
          </cell>
          <cell r="C88">
            <v>34001</v>
          </cell>
          <cell r="D88" t="str">
            <v>Tr. tr­ëng tr¹m bª t«ng</v>
          </cell>
          <cell r="E88" t="str">
            <v>S¬ cÊp</v>
          </cell>
          <cell r="F88">
            <v>2004</v>
          </cell>
          <cell r="G88" t="str">
            <v>SC-2</v>
          </cell>
          <cell r="H88">
            <v>4</v>
          </cell>
          <cell r="I88">
            <v>2.8</v>
          </cell>
          <cell r="J88" t="str">
            <v>1/CN</v>
          </cell>
          <cell r="K88" t="str">
            <v>SC-2</v>
          </cell>
          <cell r="L88">
            <v>4</v>
          </cell>
          <cell r="M88">
            <v>3.7</v>
          </cell>
          <cell r="O88">
            <v>1073000</v>
          </cell>
          <cell r="P88">
            <v>1073000</v>
          </cell>
          <cell r="S88" t="str">
            <v>CT Ng¸ch sè 2</v>
          </cell>
        </row>
        <row r="89">
          <cell r="B89" t="str">
            <v>TrÞnh V¨n Chai</v>
          </cell>
          <cell r="C89" t="str">
            <v>02-1995</v>
          </cell>
          <cell r="D89" t="str">
            <v>L¸i xe IFA BEN 7tÊn</v>
          </cell>
          <cell r="E89" t="str">
            <v>S¬ cÊp</v>
          </cell>
          <cell r="F89">
            <v>2003</v>
          </cell>
          <cell r="G89" t="str">
            <v>SC-2</v>
          </cell>
          <cell r="H89">
            <v>4</v>
          </cell>
          <cell r="I89">
            <v>2.8</v>
          </cell>
          <cell r="J89" t="str">
            <v>1/CN</v>
          </cell>
          <cell r="K89" t="str">
            <v>SC-2</v>
          </cell>
          <cell r="L89">
            <v>4</v>
          </cell>
          <cell r="M89">
            <v>3.7</v>
          </cell>
          <cell r="O89">
            <v>1073000</v>
          </cell>
          <cell r="P89">
            <v>1073000</v>
          </cell>
          <cell r="S89" t="str">
            <v>XN XL phÝa Nam</v>
          </cell>
        </row>
        <row r="90">
          <cell r="B90" t="str">
            <v>T« V¨n S¬n</v>
          </cell>
          <cell r="C90" t="str">
            <v>02-1990</v>
          </cell>
          <cell r="D90" t="str">
            <v>L¸i m¸y ñi</v>
          </cell>
          <cell r="E90" t="str">
            <v>S¬ cÊp</v>
          </cell>
          <cell r="F90">
            <v>2002</v>
          </cell>
          <cell r="G90" t="str">
            <v>SC-2</v>
          </cell>
          <cell r="H90">
            <v>4</v>
          </cell>
          <cell r="I90">
            <v>2.8</v>
          </cell>
          <cell r="J90" t="str">
            <v>1/CN</v>
          </cell>
          <cell r="K90" t="str">
            <v>SC-2</v>
          </cell>
          <cell r="L90">
            <v>4</v>
          </cell>
          <cell r="M90">
            <v>3.7</v>
          </cell>
          <cell r="O90">
            <v>1073000</v>
          </cell>
          <cell r="P90">
            <v>1073000</v>
          </cell>
          <cell r="S90" t="str">
            <v>XN XL phÝa Nam</v>
          </cell>
        </row>
        <row r="91">
          <cell r="B91" t="str">
            <v>Hoµng V¨n TiÕn</v>
          </cell>
          <cell r="C91" t="str">
            <v>02-1995</v>
          </cell>
          <cell r="D91" t="str">
            <v>L¸i xe hÇm</v>
          </cell>
          <cell r="E91" t="str">
            <v>S¬ cÊp</v>
          </cell>
          <cell r="F91">
            <v>2004</v>
          </cell>
          <cell r="G91" t="str">
            <v>SC-1</v>
          </cell>
          <cell r="H91">
            <v>3</v>
          </cell>
          <cell r="I91">
            <v>2.8</v>
          </cell>
          <cell r="J91" t="str">
            <v>1/CN</v>
          </cell>
          <cell r="K91" t="str">
            <v>SC-2</v>
          </cell>
          <cell r="L91">
            <v>3</v>
          </cell>
          <cell r="M91">
            <v>3.7</v>
          </cell>
          <cell r="O91">
            <v>1073000</v>
          </cell>
          <cell r="P91">
            <v>1073000</v>
          </cell>
          <cell r="S91" t="str">
            <v>XN XL phÝa Nam</v>
          </cell>
        </row>
        <row r="92">
          <cell r="B92" t="str">
            <v>NguyÔn C«ng Chung</v>
          </cell>
          <cell r="C92">
            <v>34001</v>
          </cell>
          <cell r="D92" t="str">
            <v>L¸i xe hÇm</v>
          </cell>
          <cell r="E92" t="str">
            <v>S¬ cÊp</v>
          </cell>
          <cell r="F92">
            <v>2003</v>
          </cell>
          <cell r="G92" t="str">
            <v>SC-2</v>
          </cell>
          <cell r="H92">
            <v>3</v>
          </cell>
          <cell r="I92">
            <v>2.6</v>
          </cell>
          <cell r="J92" t="str">
            <v>0/CN</v>
          </cell>
          <cell r="K92" t="str">
            <v>SC-2</v>
          </cell>
          <cell r="L92">
            <v>3</v>
          </cell>
          <cell r="M92">
            <v>3.45</v>
          </cell>
          <cell r="O92">
            <v>1073000</v>
          </cell>
          <cell r="P92">
            <v>1000500</v>
          </cell>
          <cell r="Q92" t="str">
            <v>ThiÕu uý CN</v>
          </cell>
          <cell r="S92" t="str">
            <v>TiÓu ®oµn 293</v>
          </cell>
        </row>
        <row r="93">
          <cell r="B93" t="str">
            <v>Mai Quang Trung</v>
          </cell>
          <cell r="C93">
            <v>34001</v>
          </cell>
          <cell r="D93" t="str">
            <v>Xe CAT 773B</v>
          </cell>
          <cell r="E93" t="str">
            <v>S¬ cÊp</v>
          </cell>
          <cell r="F93">
            <v>2002</v>
          </cell>
          <cell r="G93" t="str">
            <v>SC-2</v>
          </cell>
          <cell r="H93">
            <v>3</v>
          </cell>
          <cell r="I93">
            <v>2.6</v>
          </cell>
          <cell r="J93" t="str">
            <v>0/CN</v>
          </cell>
          <cell r="K93" t="str">
            <v>SC-2</v>
          </cell>
          <cell r="L93">
            <v>3</v>
          </cell>
          <cell r="M93">
            <v>3.45</v>
          </cell>
          <cell r="O93">
            <v>1000500</v>
          </cell>
          <cell r="P93">
            <v>1000500</v>
          </cell>
          <cell r="Q93" t="str">
            <v>ThiÕu uý CN</v>
          </cell>
          <cell r="R93" t="str">
            <v>TiÓu ®oµn 293</v>
          </cell>
          <cell r="S93" t="str">
            <v>TiÓu ®oµn 293</v>
          </cell>
        </row>
        <row r="94">
          <cell r="B94" t="str">
            <v>Hµ C«ng H­ng</v>
          </cell>
          <cell r="C94">
            <v>35490</v>
          </cell>
          <cell r="D94" t="str">
            <v>L¸i m¸y g¹t</v>
          </cell>
          <cell r="E94" t="str">
            <v>S¬ cÊp</v>
          </cell>
          <cell r="F94">
            <v>2003</v>
          </cell>
          <cell r="G94" t="str">
            <v>SC-2</v>
          </cell>
          <cell r="H94">
            <v>3</v>
          </cell>
          <cell r="I94">
            <v>2.6</v>
          </cell>
          <cell r="J94" t="str">
            <v>0/CN</v>
          </cell>
          <cell r="K94" t="str">
            <v>SC-2</v>
          </cell>
          <cell r="L94">
            <v>3</v>
          </cell>
          <cell r="M94">
            <v>3.45</v>
          </cell>
          <cell r="O94">
            <v>1000500</v>
          </cell>
          <cell r="P94">
            <v>1000500</v>
          </cell>
          <cell r="Q94" t="str">
            <v>ThiÕu uý CN</v>
          </cell>
          <cell r="S94" t="str">
            <v>CT Dung quÊt</v>
          </cell>
        </row>
        <row r="95">
          <cell r="B95" t="str">
            <v>Hoµng V¨n §¹o</v>
          </cell>
          <cell r="C95">
            <v>35125</v>
          </cell>
          <cell r="D95" t="str">
            <v>L¸i xe t¶i</v>
          </cell>
          <cell r="E95" t="str">
            <v>S¬ cÊp</v>
          </cell>
          <cell r="F95">
            <v>2004</v>
          </cell>
          <cell r="G95" t="str">
            <v>SC-1</v>
          </cell>
          <cell r="H95">
            <v>2</v>
          </cell>
          <cell r="I95">
            <v>2.6</v>
          </cell>
          <cell r="J95" t="str">
            <v>0/CN</v>
          </cell>
          <cell r="K95" t="str">
            <v>SC-2</v>
          </cell>
          <cell r="L95">
            <v>3</v>
          </cell>
          <cell r="M95">
            <v>3.45</v>
          </cell>
          <cell r="O95">
            <v>1000500</v>
          </cell>
          <cell r="P95">
            <v>1000500</v>
          </cell>
          <cell r="Q95" t="str">
            <v>ThiÕu uý CN</v>
          </cell>
          <cell r="S95" t="str">
            <v>CT HCM</v>
          </cell>
        </row>
        <row r="96">
          <cell r="B96" t="str">
            <v>Hµ TrÇn D­ìng</v>
          </cell>
          <cell r="C96">
            <v>35186</v>
          </cell>
          <cell r="D96" t="str">
            <v>L¸i xe Huyndai</v>
          </cell>
          <cell r="E96" t="str">
            <v>S¬ cÊp</v>
          </cell>
          <cell r="F96">
            <v>2003</v>
          </cell>
          <cell r="G96" t="str">
            <v>SC-2</v>
          </cell>
          <cell r="H96">
            <v>3</v>
          </cell>
          <cell r="I96">
            <v>2.6</v>
          </cell>
          <cell r="J96" t="str">
            <v>0/CN</v>
          </cell>
          <cell r="K96" t="str">
            <v>SC-2</v>
          </cell>
          <cell r="L96">
            <v>3</v>
          </cell>
          <cell r="M96">
            <v>3.45</v>
          </cell>
          <cell r="O96">
            <v>1000500</v>
          </cell>
          <cell r="P96">
            <v>1000500</v>
          </cell>
          <cell r="Q96" t="str">
            <v>ThiÕu uý CN</v>
          </cell>
          <cell r="S96" t="str">
            <v>CT phÇn hë</v>
          </cell>
        </row>
        <row r="97">
          <cell r="B97" t="str">
            <v>TrÇn §øc V­îng</v>
          </cell>
          <cell r="C97">
            <v>35125</v>
          </cell>
          <cell r="D97" t="str">
            <v>L¸i xe hÇm</v>
          </cell>
          <cell r="E97" t="str">
            <v>S¬ cÊp</v>
          </cell>
          <cell r="F97">
            <v>2003</v>
          </cell>
          <cell r="G97" t="str">
            <v>SC-2</v>
          </cell>
          <cell r="H97">
            <v>2</v>
          </cell>
          <cell r="I97">
            <v>2.4</v>
          </cell>
          <cell r="J97" t="str">
            <v>0/CN</v>
          </cell>
          <cell r="K97" t="str">
            <v>SC-2</v>
          </cell>
          <cell r="L97">
            <v>2</v>
          </cell>
          <cell r="M97">
            <v>3.2</v>
          </cell>
          <cell r="O97">
            <v>1000500</v>
          </cell>
          <cell r="P97">
            <v>928000</v>
          </cell>
          <cell r="Q97" t="str">
            <v>ThiÕu uý CN</v>
          </cell>
          <cell r="S97" t="str">
            <v>CT HCM</v>
          </cell>
        </row>
        <row r="98">
          <cell r="B98" t="str">
            <v>Vò ViÖt Anh</v>
          </cell>
          <cell r="C98">
            <v>36557</v>
          </cell>
          <cell r="D98" t="str">
            <v>Thñ kho</v>
          </cell>
          <cell r="E98" t="str">
            <v>S¬ cÊp</v>
          </cell>
          <cell r="F98">
            <v>2003</v>
          </cell>
          <cell r="G98" t="str">
            <v>SC-2</v>
          </cell>
          <cell r="H98">
            <v>1</v>
          </cell>
          <cell r="I98">
            <v>2.2000000000000002</v>
          </cell>
          <cell r="J98" t="str">
            <v>0/CN</v>
          </cell>
          <cell r="K98" t="str">
            <v>SC-2</v>
          </cell>
          <cell r="L98">
            <v>2</v>
          </cell>
          <cell r="M98">
            <v>3.2</v>
          </cell>
          <cell r="O98">
            <v>928000</v>
          </cell>
          <cell r="P98">
            <v>928000</v>
          </cell>
          <cell r="S98" t="str">
            <v>TiÓu ®oµn 93</v>
          </cell>
        </row>
        <row r="99">
          <cell r="B99" t="str">
            <v>Vò ViÖt Anh</v>
          </cell>
          <cell r="C99">
            <v>36557</v>
          </cell>
          <cell r="D99" t="str">
            <v>Thñ kho</v>
          </cell>
          <cell r="E99" t="str">
            <v>S¬ cÊp</v>
          </cell>
          <cell r="F99">
            <v>2003</v>
          </cell>
          <cell r="G99" t="str">
            <v>SC-2</v>
          </cell>
          <cell r="H99">
            <v>1</v>
          </cell>
          <cell r="I99">
            <v>2.2000000000000002</v>
          </cell>
          <cell r="J99" t="str">
            <v>0/CN</v>
          </cell>
          <cell r="K99" t="str">
            <v>SC-2</v>
          </cell>
          <cell r="L99">
            <v>2</v>
          </cell>
          <cell r="M99">
            <v>3.2</v>
          </cell>
          <cell r="O99">
            <v>928000</v>
          </cell>
          <cell r="P99">
            <v>928000</v>
          </cell>
          <cell r="R99" t="str">
            <v>TiÓu ®oµn 93</v>
          </cell>
          <cell r="S99" t="str">
            <v>TiÓu ®oµn 93</v>
          </cell>
        </row>
      </sheetData>
      <sheetData sheetId="3" refreshError="1">
        <row r="9">
          <cell r="B9" t="str">
            <v>Cao ThÞ §øc H¹nh</v>
          </cell>
          <cell r="C9" t="str">
            <v>05-80</v>
          </cell>
          <cell r="D9" t="str">
            <v>TL KH - TH</v>
          </cell>
          <cell r="E9" t="str">
            <v>§¹i häc</v>
          </cell>
          <cell r="F9">
            <v>2004</v>
          </cell>
          <cell r="G9" t="str">
            <v>DN-2</v>
          </cell>
          <cell r="H9">
            <v>4</v>
          </cell>
          <cell r="I9">
            <v>4.0999999999999996</v>
          </cell>
          <cell r="K9" t="str">
            <v>DN-2</v>
          </cell>
          <cell r="L9">
            <v>4</v>
          </cell>
          <cell r="M9">
            <v>4.99</v>
          </cell>
          <cell r="O9">
            <v>1447100</v>
          </cell>
          <cell r="Q9" t="str">
            <v>XN XL phÝa Nam</v>
          </cell>
        </row>
        <row r="10">
          <cell r="B10" t="str">
            <v>NguyÔn V¨n S¸ng</v>
          </cell>
          <cell r="C10" t="str">
            <v>12-02</v>
          </cell>
          <cell r="D10" t="str">
            <v>Tr­áng ban</v>
          </cell>
          <cell r="E10" t="str">
            <v>§¹i häc</v>
          </cell>
          <cell r="F10">
            <v>2002</v>
          </cell>
          <cell r="G10" t="str">
            <v>DN-2</v>
          </cell>
          <cell r="H10">
            <v>3</v>
          </cell>
          <cell r="I10">
            <v>3.82</v>
          </cell>
          <cell r="K10" t="str">
            <v>DN-2</v>
          </cell>
          <cell r="L10">
            <v>3</v>
          </cell>
          <cell r="M10">
            <v>4.66</v>
          </cell>
          <cell r="O10">
            <v>1351400</v>
          </cell>
          <cell r="Q10" t="str">
            <v>XN XL phÝa Nam</v>
          </cell>
        </row>
        <row r="11">
          <cell r="B11" t="str">
            <v>Ph¹m §¹i Quang</v>
          </cell>
          <cell r="C11" t="str">
            <v>04-78</v>
          </cell>
          <cell r="D11" t="str">
            <v>Phã CH tr­ëng</v>
          </cell>
          <cell r="E11" t="str">
            <v>§¹i häc</v>
          </cell>
          <cell r="F11">
            <v>2004</v>
          </cell>
          <cell r="G11" t="str">
            <v>DN-3</v>
          </cell>
          <cell r="H11">
            <v>8</v>
          </cell>
          <cell r="I11">
            <v>3.48</v>
          </cell>
          <cell r="K11" t="str">
            <v>DN-3</v>
          </cell>
          <cell r="L11">
            <v>8</v>
          </cell>
          <cell r="M11">
            <v>4.51</v>
          </cell>
          <cell r="O11">
            <v>1307900</v>
          </cell>
          <cell r="Q11" t="str">
            <v>CT Ng¸ch 2</v>
          </cell>
        </row>
        <row r="12">
          <cell r="B12" t="str">
            <v>NguyÔn Träng Dòng</v>
          </cell>
          <cell r="C12" t="str">
            <v>05-98</v>
          </cell>
          <cell r="D12" t="str">
            <v>T.lý KÕ to¸n</v>
          </cell>
          <cell r="E12" t="str">
            <v>§¹i häc</v>
          </cell>
          <cell r="F12">
            <v>2004</v>
          </cell>
          <cell r="G12" t="str">
            <v>DN-3</v>
          </cell>
          <cell r="H12">
            <v>6</v>
          </cell>
          <cell r="I12">
            <v>2.98</v>
          </cell>
          <cell r="K12" t="str">
            <v>DN-3</v>
          </cell>
          <cell r="L12">
            <v>6</v>
          </cell>
          <cell r="M12">
            <v>3.89</v>
          </cell>
          <cell r="O12">
            <v>1128100</v>
          </cell>
          <cell r="Q12" t="str">
            <v>Phßng Tµi chÝnh</v>
          </cell>
        </row>
        <row r="13">
          <cell r="B13" t="str">
            <v>NguyÔn Xu©n B×nh</v>
          </cell>
          <cell r="C13" t="str">
            <v>12-96</v>
          </cell>
          <cell r="D13" t="str">
            <v>Tr.ban Kü thuËt</v>
          </cell>
          <cell r="E13" t="str">
            <v>§¹i häc</v>
          </cell>
          <cell r="F13">
            <v>2003</v>
          </cell>
          <cell r="G13" t="str">
            <v>DN-3</v>
          </cell>
          <cell r="H13">
            <v>6</v>
          </cell>
          <cell r="I13">
            <v>2.98</v>
          </cell>
          <cell r="K13" t="str">
            <v>DN-3</v>
          </cell>
          <cell r="L13">
            <v>6</v>
          </cell>
          <cell r="M13">
            <v>3.89</v>
          </cell>
          <cell r="O13">
            <v>1128100</v>
          </cell>
          <cell r="Q13" t="str">
            <v>XN CTGT  phÝa b¾c</v>
          </cell>
        </row>
        <row r="14">
          <cell r="B14" t="str">
            <v xml:space="preserve">Ng« Hïng C­êng </v>
          </cell>
          <cell r="C14" t="str">
            <v>10-98</v>
          </cell>
          <cell r="D14" t="str">
            <v>Tr­áng banTCKT</v>
          </cell>
          <cell r="E14" t="str">
            <v>§¹i häc</v>
          </cell>
          <cell r="F14">
            <v>2003</v>
          </cell>
          <cell r="G14" t="str">
            <v>DN-3</v>
          </cell>
          <cell r="H14">
            <v>6</v>
          </cell>
          <cell r="I14">
            <v>2.98</v>
          </cell>
          <cell r="K14" t="str">
            <v>DN-3</v>
          </cell>
          <cell r="L14">
            <v>6</v>
          </cell>
          <cell r="M14">
            <v>3.89</v>
          </cell>
          <cell r="O14">
            <v>1128100</v>
          </cell>
          <cell r="Q14" t="str">
            <v>XN ¦DVL Næ</v>
          </cell>
        </row>
        <row r="15">
          <cell r="B15" t="str">
            <v>Hoµng H¶i Ch©u</v>
          </cell>
          <cell r="C15" t="str">
            <v>05-00</v>
          </cell>
          <cell r="D15" t="str">
            <v>KÕ to¸n</v>
          </cell>
          <cell r="E15" t="str">
            <v>Trung cÊp</v>
          </cell>
          <cell r="F15">
            <v>2003</v>
          </cell>
          <cell r="G15" t="str">
            <v>DN-3</v>
          </cell>
          <cell r="H15">
            <v>6</v>
          </cell>
          <cell r="I15">
            <v>2.98</v>
          </cell>
          <cell r="K15" t="str">
            <v>DN-3</v>
          </cell>
          <cell r="L15">
            <v>6</v>
          </cell>
          <cell r="M15">
            <v>3.89</v>
          </cell>
          <cell r="O15">
            <v>1128100</v>
          </cell>
          <cell r="Q15" t="str">
            <v>CT ng¸ch 1</v>
          </cell>
        </row>
        <row r="16">
          <cell r="B16" t="str">
            <v>Hoµng TiÕn Bé</v>
          </cell>
          <cell r="C16">
            <v>38477</v>
          </cell>
          <cell r="D16" t="str">
            <v>CH phã CT</v>
          </cell>
          <cell r="E16" t="str">
            <v>§¹i häc</v>
          </cell>
          <cell r="F16">
            <v>1999</v>
          </cell>
          <cell r="G16" t="str">
            <v>DN-3</v>
          </cell>
          <cell r="H16">
            <v>6</v>
          </cell>
          <cell r="I16">
            <v>2.98</v>
          </cell>
          <cell r="K16" t="str">
            <v>DN-3</v>
          </cell>
          <cell r="L16">
            <v>6</v>
          </cell>
          <cell r="M16">
            <v>3.89</v>
          </cell>
          <cell r="O16">
            <v>1128100</v>
          </cell>
          <cell r="Q16" t="str">
            <v>XN CTGT  phÝa b¾c</v>
          </cell>
        </row>
        <row r="17">
          <cell r="B17" t="str">
            <v xml:space="preserve">Ph¹m §øc Huy </v>
          </cell>
          <cell r="C17" t="str">
            <v>1996</v>
          </cell>
          <cell r="D17" t="str">
            <v>Trî lý Marketing</v>
          </cell>
          <cell r="E17" t="str">
            <v>§¹i häc</v>
          </cell>
          <cell r="F17">
            <v>2004</v>
          </cell>
          <cell r="G17" t="str">
            <v>DN-3</v>
          </cell>
          <cell r="H17">
            <v>5</v>
          </cell>
          <cell r="I17">
            <v>2.74</v>
          </cell>
          <cell r="K17" t="str">
            <v>DN-3</v>
          </cell>
          <cell r="L17">
            <v>5</v>
          </cell>
          <cell r="M17">
            <v>3.58</v>
          </cell>
          <cell r="O17">
            <v>1038200</v>
          </cell>
          <cell r="Q17" t="str">
            <v>Phßng KÕ ho¹ch</v>
          </cell>
        </row>
        <row r="18">
          <cell r="B18" t="str">
            <v>TrÇn ThÞ Tè Nga</v>
          </cell>
          <cell r="C18" t="str">
            <v>12-02</v>
          </cell>
          <cell r="D18" t="str">
            <v>TL KÕ ho¹ch TH</v>
          </cell>
          <cell r="E18" t="str">
            <v>§¹i häc</v>
          </cell>
          <cell r="F18">
            <v>2002</v>
          </cell>
          <cell r="G18" t="str">
            <v>DN-3</v>
          </cell>
          <cell r="H18">
            <v>5</v>
          </cell>
          <cell r="I18">
            <v>2.74</v>
          </cell>
          <cell r="K18" t="str">
            <v>DN-3</v>
          </cell>
          <cell r="L18">
            <v>5</v>
          </cell>
          <cell r="M18">
            <v>3.58</v>
          </cell>
          <cell r="O18">
            <v>1038200</v>
          </cell>
          <cell r="Q18" t="str">
            <v>XN CTGT  phÝa b¾c</v>
          </cell>
        </row>
        <row r="19">
          <cell r="B19" t="str">
            <v>Vò ThÞ Hång V©n</v>
          </cell>
          <cell r="C19" t="str">
            <v>12-01</v>
          </cell>
          <cell r="D19" t="str">
            <v>KÕ to¸n TH</v>
          </cell>
          <cell r="E19" t="str">
            <v>§¹i häc</v>
          </cell>
          <cell r="F19">
            <v>2004</v>
          </cell>
          <cell r="G19" t="str">
            <v>DN-3</v>
          </cell>
          <cell r="H19">
            <v>5</v>
          </cell>
          <cell r="I19">
            <v>2.74</v>
          </cell>
          <cell r="K19" t="str">
            <v>DN-3</v>
          </cell>
          <cell r="L19">
            <v>5</v>
          </cell>
          <cell r="M19">
            <v>3.58</v>
          </cell>
          <cell r="O19">
            <v>1038200</v>
          </cell>
          <cell r="Q19" t="str">
            <v>XN CTGT  phÝa b¾c</v>
          </cell>
        </row>
        <row r="20">
          <cell r="B20" t="str">
            <v>§Æng Thuý Ngäc</v>
          </cell>
          <cell r="C20" t="str">
            <v>05-98</v>
          </cell>
          <cell r="D20" t="str">
            <v>NV Thñ quü</v>
          </cell>
          <cell r="E20" t="str">
            <v>§¹i häc</v>
          </cell>
          <cell r="F20">
            <v>2003</v>
          </cell>
          <cell r="G20" t="str">
            <v>DN-3</v>
          </cell>
          <cell r="H20">
            <v>4</v>
          </cell>
          <cell r="I20">
            <v>2.5</v>
          </cell>
          <cell r="K20" t="str">
            <v>DN-3</v>
          </cell>
          <cell r="L20">
            <v>4</v>
          </cell>
          <cell r="M20">
            <v>3.27</v>
          </cell>
          <cell r="O20">
            <v>948300</v>
          </cell>
          <cell r="Q20" t="str">
            <v>PHßng Tµi chÝnh</v>
          </cell>
        </row>
        <row r="21">
          <cell r="B21" t="str">
            <v>Chu Hång H­ng</v>
          </cell>
          <cell r="C21" t="str">
            <v>10-95</v>
          </cell>
          <cell r="D21" t="str">
            <v>Trî lý tæng hîp</v>
          </cell>
          <cell r="E21" t="str">
            <v>§¹i häc</v>
          </cell>
          <cell r="F21">
            <v>2004</v>
          </cell>
          <cell r="G21" t="str">
            <v>DN-3</v>
          </cell>
          <cell r="H21">
            <v>4</v>
          </cell>
          <cell r="I21">
            <v>2.5</v>
          </cell>
          <cell r="K21" t="str">
            <v>DN-3</v>
          </cell>
          <cell r="L21">
            <v>4</v>
          </cell>
          <cell r="M21">
            <v>3.27</v>
          </cell>
          <cell r="O21">
            <v>948300</v>
          </cell>
          <cell r="Q21" t="str">
            <v>V¨n phßng</v>
          </cell>
        </row>
        <row r="22">
          <cell r="B22" t="str">
            <v>N«ng Tó Mai H­¬ng</v>
          </cell>
          <cell r="C22" t="str">
            <v>1994</v>
          </cell>
          <cell r="D22" t="str">
            <v>Nh©n viªn</v>
          </cell>
          <cell r="E22" t="str">
            <v>§¹i häc</v>
          </cell>
          <cell r="F22">
            <v>2003</v>
          </cell>
          <cell r="G22" t="str">
            <v>DN-3</v>
          </cell>
          <cell r="H22">
            <v>4</v>
          </cell>
          <cell r="I22">
            <v>2.5</v>
          </cell>
          <cell r="K22" t="str">
            <v>DN-3</v>
          </cell>
          <cell r="L22">
            <v>4</v>
          </cell>
          <cell r="M22">
            <v>3.27</v>
          </cell>
          <cell r="O22">
            <v>948300</v>
          </cell>
          <cell r="Q22" t="str">
            <v>Phßng Kü thuËt</v>
          </cell>
        </row>
        <row r="23">
          <cell r="B23" t="str">
            <v>Vò Ngäc TiÕn</v>
          </cell>
          <cell r="C23" t="str">
            <v>12-02</v>
          </cell>
          <cell r="D23" t="str">
            <v>Trî lý Dù to¸n</v>
          </cell>
          <cell r="E23" t="str">
            <v>§¹i häc</v>
          </cell>
          <cell r="F23">
            <v>2002</v>
          </cell>
          <cell r="G23" t="str">
            <v>DN-3</v>
          </cell>
          <cell r="H23">
            <v>4</v>
          </cell>
          <cell r="I23">
            <v>2.5</v>
          </cell>
          <cell r="K23" t="str">
            <v>DN-3</v>
          </cell>
          <cell r="L23">
            <v>4</v>
          </cell>
          <cell r="M23">
            <v>3.27</v>
          </cell>
          <cell r="O23">
            <v>948300</v>
          </cell>
          <cell r="Q23" t="str">
            <v>Phßng Kü thuËt</v>
          </cell>
        </row>
        <row r="24">
          <cell r="B24" t="str">
            <v xml:space="preserve">NguyÔn Minh Th¸i </v>
          </cell>
          <cell r="C24" t="str">
            <v>12-02</v>
          </cell>
          <cell r="D24" t="str">
            <v>PT KÕ ho¹ch</v>
          </cell>
          <cell r="E24" t="str">
            <v>§¹i häc</v>
          </cell>
          <cell r="F24">
            <v>2002</v>
          </cell>
          <cell r="G24" t="str">
            <v>DN-3</v>
          </cell>
          <cell r="H24">
            <v>4</v>
          </cell>
          <cell r="I24">
            <v>2.5</v>
          </cell>
          <cell r="K24" t="str">
            <v>DN-3</v>
          </cell>
          <cell r="L24">
            <v>4</v>
          </cell>
          <cell r="M24">
            <v>3.27</v>
          </cell>
          <cell r="O24">
            <v>948300</v>
          </cell>
          <cell r="Q24" t="str">
            <v>B§H Dung quÊt</v>
          </cell>
        </row>
        <row r="25">
          <cell r="B25" t="str">
            <v>NguyÔn V¨n Th¾ng</v>
          </cell>
          <cell r="C25" t="str">
            <v>08-96</v>
          </cell>
          <cell r="D25" t="str">
            <v>PT Kü thuËt</v>
          </cell>
          <cell r="E25" t="str">
            <v>§¹i häc</v>
          </cell>
          <cell r="F25">
            <v>2002</v>
          </cell>
          <cell r="G25" t="str">
            <v>DN-3</v>
          </cell>
          <cell r="H25">
            <v>4</v>
          </cell>
          <cell r="I25">
            <v>2.5</v>
          </cell>
          <cell r="K25" t="str">
            <v>DN-3</v>
          </cell>
          <cell r="L25">
            <v>4</v>
          </cell>
          <cell r="M25">
            <v>3.27</v>
          </cell>
          <cell r="O25">
            <v>948300</v>
          </cell>
          <cell r="Q25" t="str">
            <v>B§H HCM</v>
          </cell>
        </row>
        <row r="26">
          <cell r="B26" t="str">
            <v xml:space="preserve">TrÇn Thanh C­¬ng </v>
          </cell>
          <cell r="C26" t="str">
            <v>12-02</v>
          </cell>
          <cell r="D26" t="str">
            <v>PTTr Ban TC-KT</v>
          </cell>
          <cell r="E26" t="str">
            <v>§¹i häc</v>
          </cell>
          <cell r="F26">
            <v>2002</v>
          </cell>
          <cell r="G26" t="str">
            <v>DN-3</v>
          </cell>
          <cell r="H26">
            <v>4</v>
          </cell>
          <cell r="I26">
            <v>2.5</v>
          </cell>
          <cell r="K26" t="str">
            <v>DN-3</v>
          </cell>
          <cell r="L26">
            <v>4</v>
          </cell>
          <cell r="M26">
            <v>3.27</v>
          </cell>
          <cell r="O26">
            <v>948300</v>
          </cell>
          <cell r="Q26" t="str">
            <v>XN CTGT  phÝa b¾c</v>
          </cell>
        </row>
        <row r="27">
          <cell r="B27" t="str">
            <v>TrÇn Minh</v>
          </cell>
          <cell r="C27" t="str">
            <v>01-94</v>
          </cell>
          <cell r="D27" t="str">
            <v>TLQL XM, VT</v>
          </cell>
          <cell r="E27" t="str">
            <v>§¹i häc</v>
          </cell>
          <cell r="F27">
            <v>2002</v>
          </cell>
          <cell r="G27" t="str">
            <v>DN-3</v>
          </cell>
          <cell r="H27">
            <v>4</v>
          </cell>
          <cell r="I27">
            <v>2.5</v>
          </cell>
          <cell r="K27" t="str">
            <v>DN-3</v>
          </cell>
          <cell r="L27">
            <v>4</v>
          </cell>
          <cell r="M27">
            <v>3.27</v>
          </cell>
          <cell r="O27">
            <v>948300</v>
          </cell>
          <cell r="Q27" t="str">
            <v>XN NgÇm</v>
          </cell>
        </row>
        <row r="28">
          <cell r="B28" t="str">
            <v>NguyÔn Thanh Hoµ</v>
          </cell>
          <cell r="C28" t="str">
            <v>10-95</v>
          </cell>
          <cell r="D28" t="str">
            <v>Nh©n viªn KT</v>
          </cell>
          <cell r="E28" t="str">
            <v>§¹i häc</v>
          </cell>
          <cell r="F28">
            <v>2004</v>
          </cell>
          <cell r="G28" t="str">
            <v>DN-3</v>
          </cell>
          <cell r="H28">
            <v>4</v>
          </cell>
          <cell r="I28">
            <v>2.5</v>
          </cell>
          <cell r="K28" t="str">
            <v>DN-3</v>
          </cell>
          <cell r="L28">
            <v>4</v>
          </cell>
          <cell r="M28">
            <v>3.27</v>
          </cell>
          <cell r="O28">
            <v>948300</v>
          </cell>
          <cell r="Q28" t="str">
            <v>XN ¦DVL Næ</v>
          </cell>
        </row>
        <row r="29">
          <cell r="B29" t="str">
            <v>NguyÔn DiÖu Minh</v>
          </cell>
          <cell r="C29" t="str">
            <v>01-94</v>
          </cell>
          <cell r="D29" t="str">
            <v>PT Tr ban TCKT</v>
          </cell>
          <cell r="E29" t="str">
            <v>§¹i häc</v>
          </cell>
          <cell r="F29">
            <v>2003</v>
          </cell>
          <cell r="G29" t="str">
            <v>DN-3</v>
          </cell>
          <cell r="H29">
            <v>4</v>
          </cell>
          <cell r="I29">
            <v>2.5</v>
          </cell>
          <cell r="K29" t="str">
            <v>DN-3</v>
          </cell>
          <cell r="L29">
            <v>4</v>
          </cell>
          <cell r="M29">
            <v>3.27</v>
          </cell>
          <cell r="O29">
            <v>948300</v>
          </cell>
          <cell r="Q29" t="str">
            <v>XN XL phÝa Nam</v>
          </cell>
        </row>
        <row r="30">
          <cell r="B30" t="str">
            <v>Phan ThÞ Anh Hoa</v>
          </cell>
          <cell r="C30" t="str">
            <v>12-01</v>
          </cell>
          <cell r="D30" t="str">
            <v>NV KÕ to¸n</v>
          </cell>
          <cell r="E30" t="str">
            <v>§¹i häc</v>
          </cell>
          <cell r="F30">
            <v>2003</v>
          </cell>
          <cell r="G30" t="str">
            <v>DN-3</v>
          </cell>
          <cell r="H30">
            <v>4</v>
          </cell>
          <cell r="I30">
            <v>2.5</v>
          </cell>
          <cell r="K30" t="str">
            <v>DN-3</v>
          </cell>
          <cell r="L30">
            <v>4</v>
          </cell>
          <cell r="M30">
            <v>3.27</v>
          </cell>
          <cell r="O30">
            <v>948300</v>
          </cell>
          <cell r="Q30" t="str">
            <v>XN XL phÝa Nam</v>
          </cell>
        </row>
        <row r="31">
          <cell r="B31" t="str">
            <v>NguyÔn ChÝ C«ng</v>
          </cell>
          <cell r="C31" t="str">
            <v>12-02</v>
          </cell>
          <cell r="D31" t="str">
            <v>Tr­ëng ban KHTH</v>
          </cell>
          <cell r="E31" t="str">
            <v>§¹i häc</v>
          </cell>
          <cell r="F31">
            <v>2002</v>
          </cell>
          <cell r="G31" t="str">
            <v>DN-3</v>
          </cell>
          <cell r="H31">
            <v>4</v>
          </cell>
          <cell r="I31">
            <v>2.5</v>
          </cell>
          <cell r="K31" t="str">
            <v>DN-3</v>
          </cell>
          <cell r="L31">
            <v>4</v>
          </cell>
          <cell r="M31">
            <v>3.27</v>
          </cell>
          <cell r="O31">
            <v>948300</v>
          </cell>
          <cell r="Q31" t="str">
            <v>XN SB c¶ng biÓn</v>
          </cell>
        </row>
        <row r="32">
          <cell r="B32" t="str">
            <v>TrÇn LÖ H»ng</v>
          </cell>
          <cell r="C32" t="str">
            <v>12-01</v>
          </cell>
          <cell r="D32" t="str">
            <v>NV T.chÝnh</v>
          </cell>
          <cell r="E32" t="str">
            <v>§¹i häc</v>
          </cell>
          <cell r="F32">
            <v>2004</v>
          </cell>
          <cell r="G32" t="str">
            <v>DN-3</v>
          </cell>
          <cell r="H32">
            <v>4</v>
          </cell>
          <cell r="I32">
            <v>2.5</v>
          </cell>
          <cell r="K32" t="str">
            <v>DN-3</v>
          </cell>
          <cell r="L32">
            <v>4</v>
          </cell>
          <cell r="M32">
            <v>3.27</v>
          </cell>
          <cell r="O32">
            <v>948300</v>
          </cell>
          <cell r="Q32" t="str">
            <v>XN KSTK &amp; TVXD</v>
          </cell>
        </row>
        <row r="33">
          <cell r="B33" t="str">
            <v>NguyÔn Ph­¬ng HiÒn</v>
          </cell>
          <cell r="C33" t="str">
            <v>09-98</v>
          </cell>
          <cell r="D33" t="str">
            <v>Tr­áng ban TCKT</v>
          </cell>
          <cell r="E33" t="str">
            <v>§¹i häc</v>
          </cell>
          <cell r="F33">
            <v>2002</v>
          </cell>
          <cell r="G33" t="str">
            <v>DN-3</v>
          </cell>
          <cell r="H33">
            <v>4</v>
          </cell>
          <cell r="I33">
            <v>2.5</v>
          </cell>
          <cell r="K33" t="str">
            <v>DN-3</v>
          </cell>
          <cell r="L33">
            <v>4</v>
          </cell>
          <cell r="M33">
            <v>3.27</v>
          </cell>
          <cell r="O33">
            <v>948300</v>
          </cell>
          <cell r="Q33" t="str">
            <v>XN XL phÝa B¾c</v>
          </cell>
        </row>
        <row r="34">
          <cell r="B34" t="str">
            <v>Lª ThÞ Tè Uyªn</v>
          </cell>
          <cell r="C34" t="str">
            <v>11-86</v>
          </cell>
          <cell r="D34" t="str">
            <v>NV Thñ quü</v>
          </cell>
          <cell r="E34" t="str">
            <v>§¹i häc</v>
          </cell>
          <cell r="F34">
            <v>2002</v>
          </cell>
          <cell r="G34" t="str">
            <v>DN-3</v>
          </cell>
          <cell r="H34">
            <v>4</v>
          </cell>
          <cell r="I34">
            <v>2.5</v>
          </cell>
          <cell r="K34" t="str">
            <v>DN-3</v>
          </cell>
          <cell r="L34">
            <v>4</v>
          </cell>
          <cell r="M34">
            <v>3.27</v>
          </cell>
          <cell r="O34">
            <v>948300</v>
          </cell>
          <cell r="Q34" t="str">
            <v>XN XL phÝa B¾c</v>
          </cell>
        </row>
        <row r="35">
          <cell r="B35" t="str">
            <v>NguyÔn Huy Th«ng</v>
          </cell>
          <cell r="C35">
            <v>38477</v>
          </cell>
          <cell r="D35" t="str">
            <v>Phô tr¸ch ban KH</v>
          </cell>
          <cell r="E35" t="str">
            <v>§¹i häc</v>
          </cell>
          <cell r="F35">
            <v>2002</v>
          </cell>
          <cell r="G35" t="str">
            <v>DN-3</v>
          </cell>
          <cell r="H35">
            <v>4</v>
          </cell>
          <cell r="I35">
            <v>2.5</v>
          </cell>
          <cell r="K35" t="str">
            <v>DN-3</v>
          </cell>
          <cell r="L35">
            <v>4</v>
          </cell>
          <cell r="M35">
            <v>3.27</v>
          </cell>
          <cell r="O35">
            <v>948300</v>
          </cell>
          <cell r="Q35" t="str">
            <v>XN CT ngÇm</v>
          </cell>
        </row>
        <row r="36">
          <cell r="B36" t="str">
            <v>Lª V¨n H¶i</v>
          </cell>
          <cell r="C36">
            <v>38477</v>
          </cell>
          <cell r="D36" t="str">
            <v>Trî lý chÊt l­îng</v>
          </cell>
          <cell r="E36" t="str">
            <v>§¹i häc</v>
          </cell>
          <cell r="F36">
            <v>2004</v>
          </cell>
          <cell r="G36" t="str">
            <v>DN-3</v>
          </cell>
          <cell r="H36">
            <v>4</v>
          </cell>
          <cell r="I36">
            <v>2.5</v>
          </cell>
          <cell r="K36" t="str">
            <v>DN-3</v>
          </cell>
          <cell r="L36">
            <v>4</v>
          </cell>
          <cell r="M36">
            <v>3.27</v>
          </cell>
          <cell r="O36">
            <v>948300</v>
          </cell>
          <cell r="Q36" t="str">
            <v>XN SB c¶ng biÓn</v>
          </cell>
        </row>
        <row r="37">
          <cell r="B37" t="str">
            <v>Lª V¨n Ng«n</v>
          </cell>
          <cell r="C37">
            <v>38477</v>
          </cell>
          <cell r="D37" t="str">
            <v>Trî lý KÕ ho¹ch</v>
          </cell>
          <cell r="E37" t="str">
            <v>§¹i häc</v>
          </cell>
          <cell r="F37">
            <v>2003</v>
          </cell>
          <cell r="G37" t="str">
            <v>DN-3</v>
          </cell>
          <cell r="H37">
            <v>4</v>
          </cell>
          <cell r="I37">
            <v>2.5</v>
          </cell>
          <cell r="K37" t="str">
            <v>DN-3</v>
          </cell>
          <cell r="L37">
            <v>4</v>
          </cell>
          <cell r="M37">
            <v>3.27</v>
          </cell>
          <cell r="O37">
            <v>948300</v>
          </cell>
          <cell r="Q37" t="str">
            <v>B§H HCM</v>
          </cell>
        </row>
        <row r="38">
          <cell r="B38" t="str">
            <v>NguyÔn TuÊn B×nh</v>
          </cell>
          <cell r="C38">
            <v>38477</v>
          </cell>
          <cell r="D38" t="str">
            <v>Trî lý VT -T B</v>
          </cell>
          <cell r="E38" t="str">
            <v>§¹i häc</v>
          </cell>
          <cell r="F38">
            <v>2004</v>
          </cell>
          <cell r="G38" t="str">
            <v>DN-3</v>
          </cell>
          <cell r="H38">
            <v>4</v>
          </cell>
          <cell r="I38">
            <v>2.5</v>
          </cell>
          <cell r="K38" t="str">
            <v>DN-3</v>
          </cell>
          <cell r="L38">
            <v>4</v>
          </cell>
          <cell r="M38">
            <v>3.27</v>
          </cell>
          <cell r="O38">
            <v>948300</v>
          </cell>
          <cell r="Q38" t="str">
            <v>Phßng ThiÕt bÞ</v>
          </cell>
        </row>
        <row r="39">
          <cell r="B39" t="str">
            <v>NguyÔn Kim Thuý</v>
          </cell>
          <cell r="C39" t="str">
            <v>05-00</v>
          </cell>
          <cell r="D39" t="str">
            <v>TL Lao ®éng-TL</v>
          </cell>
          <cell r="E39" t="str">
            <v>§¹i häc</v>
          </cell>
          <cell r="F39">
            <v>2003</v>
          </cell>
          <cell r="G39" t="str">
            <v>DN-3</v>
          </cell>
          <cell r="H39">
            <v>3</v>
          </cell>
          <cell r="I39">
            <v>2.2599999999999998</v>
          </cell>
          <cell r="K39" t="str">
            <v>DN-3</v>
          </cell>
          <cell r="L39">
            <v>3</v>
          </cell>
          <cell r="M39">
            <v>2.96</v>
          </cell>
          <cell r="O39">
            <v>858400</v>
          </cell>
          <cell r="Q39" t="str">
            <v>XN CTGT  phÝa b¾c</v>
          </cell>
        </row>
        <row r="40">
          <cell r="B40" t="str">
            <v>NguyÔn T.Lan H­¬ng</v>
          </cell>
          <cell r="C40" t="str">
            <v>12-02</v>
          </cell>
          <cell r="D40" t="str">
            <v>Tr­áng ban KHTH</v>
          </cell>
          <cell r="E40" t="str">
            <v>§¹i häc</v>
          </cell>
          <cell r="F40">
            <v>2002</v>
          </cell>
          <cell r="G40" t="str">
            <v>DN-3</v>
          </cell>
          <cell r="H40">
            <v>3</v>
          </cell>
          <cell r="I40">
            <v>2.2599999999999998</v>
          </cell>
          <cell r="K40" t="str">
            <v>DN-3</v>
          </cell>
          <cell r="L40">
            <v>3</v>
          </cell>
          <cell r="M40">
            <v>2.96</v>
          </cell>
          <cell r="O40">
            <v>858400</v>
          </cell>
          <cell r="Q40" t="str">
            <v>XN XL phÝa B¾c</v>
          </cell>
        </row>
        <row r="41">
          <cell r="B41" t="str">
            <v>§Ëu Phi Khanh</v>
          </cell>
          <cell r="C41">
            <v>38477</v>
          </cell>
          <cell r="D41" t="str">
            <v>Phô tr¸ch Ban KT</v>
          </cell>
          <cell r="E41" t="str">
            <v>§¹i häc</v>
          </cell>
          <cell r="F41">
            <v>2002</v>
          </cell>
          <cell r="G41" t="str">
            <v>DN-3</v>
          </cell>
          <cell r="H41">
            <v>3</v>
          </cell>
          <cell r="I41">
            <v>2.2599999999999998</v>
          </cell>
          <cell r="K41" t="str">
            <v>DN-3</v>
          </cell>
          <cell r="L41">
            <v>3</v>
          </cell>
          <cell r="M41">
            <v>2.96</v>
          </cell>
          <cell r="O41">
            <v>858400</v>
          </cell>
          <cell r="Q41" t="str">
            <v>XN CT ngÇm</v>
          </cell>
        </row>
        <row r="42">
          <cell r="B42" t="str">
            <v>Tr­¬ng V¨n Dòng</v>
          </cell>
          <cell r="C42">
            <v>38477</v>
          </cell>
          <cell r="D42" t="str">
            <v>Phô tr¸ch kÕ to¸n</v>
          </cell>
          <cell r="E42" t="str">
            <v>§¹i häc</v>
          </cell>
          <cell r="F42">
            <v>2003</v>
          </cell>
          <cell r="G42" t="str">
            <v>DN-3</v>
          </cell>
          <cell r="H42">
            <v>3</v>
          </cell>
          <cell r="I42">
            <v>2.2599999999999998</v>
          </cell>
          <cell r="K42" t="str">
            <v>DN-3</v>
          </cell>
          <cell r="L42">
            <v>3</v>
          </cell>
          <cell r="M42">
            <v>2.96</v>
          </cell>
          <cell r="O42">
            <v>858400</v>
          </cell>
          <cell r="Q42" t="str">
            <v>B§H HCM</v>
          </cell>
        </row>
        <row r="43">
          <cell r="B43" t="str">
            <v>Mai ThÞ Hµ</v>
          </cell>
          <cell r="C43" t="str">
            <v>12-02</v>
          </cell>
          <cell r="D43" t="str">
            <v>Nh©n viªn</v>
          </cell>
          <cell r="E43" t="str">
            <v>§¹i häc</v>
          </cell>
          <cell r="F43">
            <v>2003</v>
          </cell>
          <cell r="G43" t="str">
            <v>DN-3</v>
          </cell>
          <cell r="H43">
            <v>2</v>
          </cell>
          <cell r="I43">
            <v>2.02</v>
          </cell>
          <cell r="K43" t="str">
            <v>DN-3</v>
          </cell>
          <cell r="L43">
            <v>2</v>
          </cell>
          <cell r="M43">
            <v>2.65</v>
          </cell>
          <cell r="O43">
            <v>768500</v>
          </cell>
          <cell r="P43" t="str">
            <v>B¶o l­u HSL</v>
          </cell>
          <cell r="Q43" t="str">
            <v>Phßng CHÝnh trÞ</v>
          </cell>
          <cell r="R43" t="str">
            <v>3,48-1997</v>
          </cell>
        </row>
        <row r="44">
          <cell r="B44" t="str">
            <v>NguyÔn V¨n Dòng</v>
          </cell>
          <cell r="C44" t="str">
            <v>12-02</v>
          </cell>
          <cell r="D44" t="str">
            <v xml:space="preserve">PT KÕ to¸n </v>
          </cell>
          <cell r="E44" t="str">
            <v>§¹i häc</v>
          </cell>
          <cell r="F44">
            <v>2002</v>
          </cell>
          <cell r="G44" t="str">
            <v>DN-3</v>
          </cell>
          <cell r="H44">
            <v>2</v>
          </cell>
          <cell r="I44">
            <v>2.02</v>
          </cell>
          <cell r="K44" t="str">
            <v>DN-3</v>
          </cell>
          <cell r="L44">
            <v>2</v>
          </cell>
          <cell r="M44">
            <v>2.65</v>
          </cell>
          <cell r="O44">
            <v>768500</v>
          </cell>
          <cell r="Q44" t="str">
            <v>B§H Dung quÊt</v>
          </cell>
          <cell r="R44" t="str">
            <v>2,81-2002</v>
          </cell>
        </row>
        <row r="45">
          <cell r="B45" t="str">
            <v>TrÇn TiÕn Dòng</v>
          </cell>
          <cell r="C45" t="str">
            <v>12-02</v>
          </cell>
          <cell r="D45" t="str">
            <v>PT Kü thuËt</v>
          </cell>
          <cell r="E45" t="str">
            <v>§¹i häc</v>
          </cell>
          <cell r="F45">
            <v>2002</v>
          </cell>
          <cell r="G45" t="str">
            <v>DN-3</v>
          </cell>
          <cell r="H45">
            <v>2</v>
          </cell>
          <cell r="I45">
            <v>2.02</v>
          </cell>
          <cell r="K45" t="str">
            <v>DN-3</v>
          </cell>
          <cell r="L45">
            <v>2</v>
          </cell>
          <cell r="M45">
            <v>2.65</v>
          </cell>
          <cell r="O45">
            <v>768500</v>
          </cell>
          <cell r="Q45" t="str">
            <v>B§H A v­¬ng</v>
          </cell>
        </row>
        <row r="46">
          <cell r="B46" t="str">
            <v>NguyÔn Huy Hïng</v>
          </cell>
          <cell r="C46" t="str">
            <v>12-02</v>
          </cell>
          <cell r="D46" t="str">
            <v>PTTr ban KT TC</v>
          </cell>
          <cell r="E46" t="str">
            <v>§¹i häc</v>
          </cell>
          <cell r="F46">
            <v>2002</v>
          </cell>
          <cell r="G46" t="str">
            <v>DN-3</v>
          </cell>
          <cell r="H46">
            <v>2</v>
          </cell>
          <cell r="I46">
            <v>2.02</v>
          </cell>
          <cell r="K46" t="str">
            <v>DN-3</v>
          </cell>
          <cell r="L46">
            <v>2</v>
          </cell>
          <cell r="M46">
            <v>2.65</v>
          </cell>
          <cell r="O46">
            <v>768500</v>
          </cell>
          <cell r="Q46" t="str">
            <v>XN XL phÝa B¾c</v>
          </cell>
        </row>
        <row r="47">
          <cell r="B47" t="str">
            <v>TrÇn Tè Mai</v>
          </cell>
          <cell r="C47">
            <v>38477</v>
          </cell>
          <cell r="D47" t="str">
            <v>NV kÕ ho¹ch</v>
          </cell>
          <cell r="E47" t="str">
            <v>§¹i häc</v>
          </cell>
          <cell r="F47">
            <v>2003</v>
          </cell>
          <cell r="G47" t="str">
            <v>DN-3</v>
          </cell>
          <cell r="H47">
            <v>2</v>
          </cell>
          <cell r="I47">
            <v>2.02</v>
          </cell>
          <cell r="K47" t="str">
            <v>DN-3</v>
          </cell>
          <cell r="L47">
            <v>2</v>
          </cell>
          <cell r="M47">
            <v>2.65</v>
          </cell>
          <cell r="O47">
            <v>768500</v>
          </cell>
          <cell r="Q47" t="str">
            <v>PHßng kÕ ho¹ch</v>
          </cell>
        </row>
        <row r="48">
          <cell r="B48" t="str">
            <v>TrÇn H­¬ng Giang</v>
          </cell>
          <cell r="C48">
            <v>38477</v>
          </cell>
          <cell r="D48" t="str">
            <v>NV b¶o hiÓm</v>
          </cell>
          <cell r="E48" t="str">
            <v>§¹i häc</v>
          </cell>
          <cell r="F48">
            <v>2004</v>
          </cell>
          <cell r="G48" t="str">
            <v>DN-3</v>
          </cell>
          <cell r="H48">
            <v>2</v>
          </cell>
          <cell r="I48">
            <v>2.02</v>
          </cell>
          <cell r="K48" t="str">
            <v>DN-3</v>
          </cell>
          <cell r="L48">
            <v>2</v>
          </cell>
          <cell r="M48">
            <v>2.65</v>
          </cell>
          <cell r="O48">
            <v>768500</v>
          </cell>
          <cell r="Q48" t="str">
            <v>PHßng TiÒnl­¬ng</v>
          </cell>
        </row>
        <row r="49">
          <cell r="B49" t="str">
            <v>Ph¹m ThÞ T×nh</v>
          </cell>
          <cell r="C49">
            <v>38477</v>
          </cell>
          <cell r="D49" t="str">
            <v>NV kÕ to¸n</v>
          </cell>
          <cell r="E49" t="str">
            <v>§¹i häc</v>
          </cell>
          <cell r="F49">
            <v>2004</v>
          </cell>
          <cell r="G49" t="str">
            <v>DN-3</v>
          </cell>
          <cell r="H49">
            <v>2</v>
          </cell>
          <cell r="I49">
            <v>2.02</v>
          </cell>
          <cell r="K49" t="str">
            <v>DN-3</v>
          </cell>
          <cell r="L49">
            <v>2</v>
          </cell>
          <cell r="M49">
            <v>2.65</v>
          </cell>
          <cell r="O49">
            <v>768500</v>
          </cell>
          <cell r="Q49" t="str">
            <v>Phßng kÕ to¸n</v>
          </cell>
        </row>
        <row r="50">
          <cell r="B50" t="str">
            <v>NguyÔn Thanh Mai</v>
          </cell>
          <cell r="C50">
            <v>38477</v>
          </cell>
          <cell r="D50" t="str">
            <v>Nh©n viªn</v>
          </cell>
          <cell r="E50" t="str">
            <v>§¹i häc</v>
          </cell>
          <cell r="F50">
            <v>2004</v>
          </cell>
          <cell r="G50" t="str">
            <v>DN-3</v>
          </cell>
          <cell r="H50">
            <v>2</v>
          </cell>
          <cell r="I50">
            <v>2.02</v>
          </cell>
          <cell r="K50" t="str">
            <v>DN-3</v>
          </cell>
          <cell r="L50">
            <v>2</v>
          </cell>
          <cell r="M50">
            <v>2.65</v>
          </cell>
          <cell r="O50">
            <v>768500</v>
          </cell>
          <cell r="Q50" t="str">
            <v>B§H Dung quÊt</v>
          </cell>
        </row>
        <row r="51">
          <cell r="B51" t="str">
            <v>NguyÔn Kh¸nh</v>
          </cell>
          <cell r="C51">
            <v>38477</v>
          </cell>
          <cell r="D51" t="str">
            <v>NV kÕ to¸n</v>
          </cell>
          <cell r="E51" t="str">
            <v>§¹i häc</v>
          </cell>
          <cell r="F51">
            <v>2003</v>
          </cell>
          <cell r="G51" t="str">
            <v>DN-3</v>
          </cell>
          <cell r="H51">
            <v>2</v>
          </cell>
          <cell r="I51">
            <v>2.02</v>
          </cell>
          <cell r="K51" t="str">
            <v>DN-3</v>
          </cell>
          <cell r="L51">
            <v>2</v>
          </cell>
          <cell r="M51">
            <v>2.65</v>
          </cell>
          <cell r="O51">
            <v>768500</v>
          </cell>
          <cell r="Q51" t="str">
            <v>CT bom m×n</v>
          </cell>
        </row>
        <row r="52">
          <cell r="B52" t="str">
            <v>Phan Do·n Vinh</v>
          </cell>
          <cell r="C52" t="str">
            <v>12-02</v>
          </cell>
          <cell r="D52" t="str">
            <v>KÕ to¸n TH</v>
          </cell>
          <cell r="E52" t="str">
            <v>§¹i häc</v>
          </cell>
          <cell r="F52">
            <v>2002</v>
          </cell>
          <cell r="G52" t="str">
            <v>DN-3</v>
          </cell>
          <cell r="H52">
            <v>1</v>
          </cell>
          <cell r="I52">
            <v>1.78</v>
          </cell>
          <cell r="K52" t="str">
            <v>DN-3</v>
          </cell>
          <cell r="L52">
            <v>1</v>
          </cell>
          <cell r="M52">
            <v>2.34</v>
          </cell>
          <cell r="O52">
            <v>678600</v>
          </cell>
          <cell r="Q52" t="str">
            <v>Phßng Tµi chÝnh</v>
          </cell>
        </row>
        <row r="53">
          <cell r="B53" t="str">
            <v>TrÞnh H¶i Anh</v>
          </cell>
          <cell r="C53" t="str">
            <v>07-04</v>
          </cell>
          <cell r="D53" t="str">
            <v>Nh©n viªn</v>
          </cell>
          <cell r="E53" t="str">
            <v>§¹i häc</v>
          </cell>
          <cell r="F53">
            <v>2004</v>
          </cell>
          <cell r="G53" t="str">
            <v>DN-3</v>
          </cell>
          <cell r="H53">
            <v>1</v>
          </cell>
          <cell r="I53">
            <v>1.78</v>
          </cell>
          <cell r="K53" t="str">
            <v>DN-3</v>
          </cell>
          <cell r="L53">
            <v>1</v>
          </cell>
          <cell r="M53">
            <v>2.34</v>
          </cell>
          <cell r="O53">
            <v>678600</v>
          </cell>
          <cell r="Q53" t="str">
            <v>XN SB c¶ng biÓn</v>
          </cell>
        </row>
        <row r="54">
          <cell r="B54" t="str">
            <v>Do·n ThÞ Minh H¹nh</v>
          </cell>
          <cell r="C54">
            <v>38477</v>
          </cell>
          <cell r="D54" t="str">
            <v>NV kÕ to¸n</v>
          </cell>
          <cell r="E54" t="str">
            <v>§¹i häc</v>
          </cell>
          <cell r="F54">
            <v>2004</v>
          </cell>
          <cell r="G54" t="str">
            <v>DN-3</v>
          </cell>
          <cell r="H54">
            <v>1</v>
          </cell>
          <cell r="I54">
            <v>1.78</v>
          </cell>
          <cell r="K54" t="str">
            <v>DN-3</v>
          </cell>
          <cell r="L54">
            <v>1</v>
          </cell>
          <cell r="M54">
            <v>2.34</v>
          </cell>
          <cell r="O54">
            <v>678600</v>
          </cell>
          <cell r="Q54" t="str">
            <v>XN XL phÝa B¾c</v>
          </cell>
        </row>
        <row r="55">
          <cell r="B55" t="str">
            <v>Phan ThÞ Thanh Hoµ</v>
          </cell>
          <cell r="C55">
            <v>38477</v>
          </cell>
          <cell r="D55" t="str">
            <v>NV kÕ to¸n</v>
          </cell>
          <cell r="E55" t="str">
            <v>§¹i häc</v>
          </cell>
          <cell r="F55">
            <v>2003</v>
          </cell>
          <cell r="G55" t="str">
            <v>DN-3</v>
          </cell>
          <cell r="H55">
            <v>1</v>
          </cell>
          <cell r="I55">
            <v>1.78</v>
          </cell>
          <cell r="K55" t="str">
            <v>DN-3</v>
          </cell>
          <cell r="L55">
            <v>1</v>
          </cell>
          <cell r="M55">
            <v>2.34</v>
          </cell>
          <cell r="O55">
            <v>678600</v>
          </cell>
          <cell r="Q55" t="str">
            <v>XN Næ</v>
          </cell>
        </row>
        <row r="56">
          <cell r="B56" t="str">
            <v>Trung cÊp</v>
          </cell>
        </row>
        <row r="57">
          <cell r="B57" t="str">
            <v>NguyÔn B¾c Vinh</v>
          </cell>
          <cell r="C57" t="str">
            <v>02-78</v>
          </cell>
          <cell r="D57" t="str">
            <v>TL q.l XMVT</v>
          </cell>
          <cell r="E57" t="str">
            <v>Trung cÊp</v>
          </cell>
          <cell r="F57">
            <v>2003</v>
          </cell>
          <cell r="G57">
            <v>13095</v>
          </cell>
          <cell r="H57">
            <v>10</v>
          </cell>
          <cell r="I57">
            <v>3.98</v>
          </cell>
          <cell r="K57" t="str">
            <v>DN-3</v>
          </cell>
          <cell r="L57">
            <v>10</v>
          </cell>
          <cell r="M57">
            <v>4.51</v>
          </cell>
          <cell r="O57">
            <v>1307900</v>
          </cell>
          <cell r="P57" t="str">
            <v>B¶o l­u HSL</v>
          </cell>
          <cell r="Q57" t="str">
            <v>XN XL phÝa Nam</v>
          </cell>
          <cell r="R57" t="str">
            <v>3,48-1997</v>
          </cell>
        </row>
        <row r="58">
          <cell r="B58" t="str">
            <v>NguyÔn ThÞ Hång</v>
          </cell>
          <cell r="C58" t="str">
            <v>08-76</v>
          </cell>
          <cell r="D58" t="str">
            <v>Tr.lý QL L§TL</v>
          </cell>
          <cell r="E58" t="str">
            <v>Trung cÊp</v>
          </cell>
          <cell r="F58">
            <v>2004</v>
          </cell>
          <cell r="G58" t="str">
            <v>01-004</v>
          </cell>
          <cell r="H58">
            <v>13</v>
          </cell>
          <cell r="I58">
            <v>2.94</v>
          </cell>
          <cell r="K58" t="str">
            <v>DN-4</v>
          </cell>
          <cell r="L58">
            <v>12</v>
          </cell>
          <cell r="M58">
            <v>3.89</v>
          </cell>
          <cell r="O58">
            <v>1128100</v>
          </cell>
          <cell r="Q58" t="str">
            <v>XN XL phÝa B¾c</v>
          </cell>
          <cell r="R58" t="str">
            <v>2,81-2002</v>
          </cell>
        </row>
        <row r="59">
          <cell r="B59" t="str">
            <v>Ph¹m ThÞ Lanh</v>
          </cell>
          <cell r="C59" t="str">
            <v>1978</v>
          </cell>
          <cell r="D59" t="str">
            <v>B¶o mËt</v>
          </cell>
          <cell r="E59" t="str">
            <v>Trung cÊp</v>
          </cell>
          <cell r="F59">
            <v>2004</v>
          </cell>
          <cell r="G59" t="str">
            <v>DN-4</v>
          </cell>
          <cell r="H59">
            <v>12</v>
          </cell>
          <cell r="I59">
            <v>2.81</v>
          </cell>
          <cell r="K59" t="str">
            <v>DN-4</v>
          </cell>
          <cell r="L59">
            <v>12</v>
          </cell>
          <cell r="M59">
            <v>3.89</v>
          </cell>
          <cell r="O59">
            <v>1128100</v>
          </cell>
          <cell r="Q59" t="str">
            <v>V¨n phßng</v>
          </cell>
        </row>
        <row r="60">
          <cell r="B60" t="str">
            <v>§ç ThÞ Phóc</v>
          </cell>
          <cell r="C60" t="str">
            <v>02-75</v>
          </cell>
          <cell r="D60" t="str">
            <v>Thñ Quü</v>
          </cell>
          <cell r="E60" t="str">
            <v>Trung cÊp</v>
          </cell>
          <cell r="F60">
            <v>2004</v>
          </cell>
          <cell r="G60" t="str">
            <v>DN-4</v>
          </cell>
          <cell r="H60">
            <v>10</v>
          </cell>
          <cell r="I60">
            <v>2.5499999999999998</v>
          </cell>
          <cell r="K60" t="str">
            <v>DN-4</v>
          </cell>
          <cell r="L60">
            <v>10</v>
          </cell>
          <cell r="M60">
            <v>3.51</v>
          </cell>
          <cell r="O60">
            <v>1017899.9999999999</v>
          </cell>
          <cell r="Q60" t="str">
            <v>XN KSTK &amp; TVXD</v>
          </cell>
        </row>
        <row r="61">
          <cell r="B61" t="str">
            <v>Lª V¨n Th¶o</v>
          </cell>
          <cell r="C61" t="str">
            <v>12-01</v>
          </cell>
          <cell r="D61" t="str">
            <v>CH phã</v>
          </cell>
          <cell r="E61" t="str">
            <v>Trung cÊp</v>
          </cell>
          <cell r="F61">
            <v>2003</v>
          </cell>
          <cell r="G61" t="str">
            <v>DN-4</v>
          </cell>
          <cell r="H61">
            <v>10</v>
          </cell>
          <cell r="I61">
            <v>2.5499999999999998</v>
          </cell>
          <cell r="K61" t="str">
            <v>DN-4</v>
          </cell>
          <cell r="L61">
            <v>10</v>
          </cell>
          <cell r="M61">
            <v>3.51</v>
          </cell>
          <cell r="O61">
            <v>1017899.9999999999</v>
          </cell>
          <cell r="Q61" t="str">
            <v>CT Ng¸ch 1</v>
          </cell>
        </row>
        <row r="62">
          <cell r="B62" t="str">
            <v>Vò ThÞ Thu Hµ</v>
          </cell>
          <cell r="C62" t="str">
            <v>05-00</v>
          </cell>
          <cell r="D62" t="str">
            <v>Qu¶n lý bÕp</v>
          </cell>
          <cell r="E62" t="str">
            <v>Trung cÊp</v>
          </cell>
          <cell r="F62">
            <v>2003</v>
          </cell>
          <cell r="G62" t="str">
            <v>DN-4</v>
          </cell>
          <cell r="H62">
            <v>8</v>
          </cell>
          <cell r="I62">
            <v>2.2999999999999998</v>
          </cell>
          <cell r="K62" t="str">
            <v>DN-4</v>
          </cell>
          <cell r="L62">
            <v>8</v>
          </cell>
          <cell r="M62">
            <v>3.13</v>
          </cell>
          <cell r="O62">
            <v>907700</v>
          </cell>
          <cell r="Q62" t="str">
            <v>V¨n phßng</v>
          </cell>
        </row>
        <row r="63">
          <cell r="B63" t="str">
            <v>Lª ThÞ H»ng</v>
          </cell>
          <cell r="C63" t="str">
            <v>09-92</v>
          </cell>
          <cell r="D63" t="str">
            <v>NV Phôc vô</v>
          </cell>
          <cell r="E63" t="str">
            <v>Trung cÊp</v>
          </cell>
          <cell r="F63">
            <v>2004</v>
          </cell>
          <cell r="G63" t="str">
            <v>DN-4</v>
          </cell>
          <cell r="H63">
            <v>8</v>
          </cell>
          <cell r="I63">
            <v>2.2999999999999998</v>
          </cell>
          <cell r="K63" t="str">
            <v>DN-4</v>
          </cell>
          <cell r="L63">
            <v>8</v>
          </cell>
          <cell r="M63">
            <v>3.13</v>
          </cell>
          <cell r="O63">
            <v>907700</v>
          </cell>
          <cell r="Q63" t="str">
            <v>XN NgÇm</v>
          </cell>
        </row>
        <row r="64">
          <cell r="B64" t="str">
            <v>Hµ ThÞ Thanh T©m</v>
          </cell>
          <cell r="C64" t="str">
            <v>12-01</v>
          </cell>
          <cell r="D64" t="str">
            <v>PT Tr ban TCKT</v>
          </cell>
          <cell r="E64" t="str">
            <v>Trung cÊp</v>
          </cell>
          <cell r="F64">
            <v>2004</v>
          </cell>
          <cell r="G64" t="str">
            <v>DN-4</v>
          </cell>
          <cell r="H64">
            <v>7</v>
          </cell>
          <cell r="I64">
            <v>2.1800000000000002</v>
          </cell>
          <cell r="K64" t="str">
            <v>DN-4</v>
          </cell>
          <cell r="L64">
            <v>7</v>
          </cell>
          <cell r="M64">
            <v>2.94</v>
          </cell>
          <cell r="O64">
            <v>852600</v>
          </cell>
          <cell r="Q64" t="str">
            <v>XN SB c¶ng biÓn</v>
          </cell>
        </row>
        <row r="65">
          <cell r="B65" t="str">
            <v>Lª ThÞ Tó Anh</v>
          </cell>
          <cell r="C65" t="str">
            <v>12-96</v>
          </cell>
          <cell r="D65" t="str">
            <v>T.lý KÕ to¸n</v>
          </cell>
          <cell r="E65" t="str">
            <v>Cao ®¼ng</v>
          </cell>
          <cell r="F65">
            <v>2004</v>
          </cell>
          <cell r="G65" t="str">
            <v>DN-4</v>
          </cell>
          <cell r="H65">
            <v>5</v>
          </cell>
          <cell r="I65">
            <v>1.94</v>
          </cell>
          <cell r="K65" t="str">
            <v>DN-4</v>
          </cell>
          <cell r="L65">
            <v>5</v>
          </cell>
          <cell r="M65">
            <v>2.56</v>
          </cell>
          <cell r="O65">
            <v>742400</v>
          </cell>
          <cell r="Q65" t="str">
            <v>Phßng Tµi chÝnh</v>
          </cell>
        </row>
        <row r="66">
          <cell r="B66" t="str">
            <v>Lª ThÞ Mai</v>
          </cell>
          <cell r="C66" t="str">
            <v>09-96</v>
          </cell>
          <cell r="D66" t="str">
            <v>NV hËu cÇn</v>
          </cell>
          <cell r="E66" t="str">
            <v>Trung cÊp</v>
          </cell>
          <cell r="F66">
            <v>2004</v>
          </cell>
          <cell r="G66" t="str">
            <v>01-007</v>
          </cell>
          <cell r="H66">
            <v>5</v>
          </cell>
          <cell r="I66">
            <v>1.88</v>
          </cell>
          <cell r="K66" t="str">
            <v>DN-4</v>
          </cell>
          <cell r="L66">
            <v>5</v>
          </cell>
          <cell r="M66">
            <v>2.56</v>
          </cell>
          <cell r="O66">
            <v>742400</v>
          </cell>
          <cell r="Q66" t="str">
            <v>XN NgÇm</v>
          </cell>
        </row>
        <row r="67">
          <cell r="B67" t="str">
            <v>Bïi Thu Trang</v>
          </cell>
          <cell r="C67" t="str">
            <v>12-02</v>
          </cell>
          <cell r="D67" t="str">
            <v>Trùc T.§</v>
          </cell>
          <cell r="E67" t="str">
            <v>Trung cÊp</v>
          </cell>
          <cell r="F67">
            <v>2004</v>
          </cell>
          <cell r="G67" t="str">
            <v>DN-4</v>
          </cell>
          <cell r="H67">
            <v>2</v>
          </cell>
          <cell r="I67">
            <v>1.58</v>
          </cell>
          <cell r="K67" t="str">
            <v>DN-4</v>
          </cell>
          <cell r="L67">
            <v>2</v>
          </cell>
          <cell r="M67">
            <v>1.99</v>
          </cell>
          <cell r="O67">
            <v>577100</v>
          </cell>
          <cell r="Q67" t="str">
            <v>V¨n phßng</v>
          </cell>
        </row>
        <row r="68">
          <cell r="B68" t="str">
            <v>TrÇn ThÞ BÝch NgÇn</v>
          </cell>
          <cell r="C68" t="str">
            <v>12-02</v>
          </cell>
          <cell r="D68" t="str">
            <v>NV V¨n th­</v>
          </cell>
          <cell r="E68" t="str">
            <v>Trung cÊp</v>
          </cell>
          <cell r="F68">
            <v>2003</v>
          </cell>
          <cell r="G68" t="str">
            <v>DN-5</v>
          </cell>
          <cell r="H68">
            <v>4</v>
          </cell>
          <cell r="I68">
            <v>1.58</v>
          </cell>
          <cell r="K68" t="str">
            <v>DN-5</v>
          </cell>
          <cell r="L68">
            <v>4</v>
          </cell>
          <cell r="M68">
            <v>2.0699999999999998</v>
          </cell>
          <cell r="O68">
            <v>600300</v>
          </cell>
          <cell r="Q68" t="str">
            <v>XN XL phÝa b¾c</v>
          </cell>
        </row>
        <row r="69">
          <cell r="B69" t="str">
            <v>Ph¹m TiÕn §«ng</v>
          </cell>
          <cell r="C69">
            <v>38477</v>
          </cell>
          <cell r="D69" t="str">
            <v>Thèng kª</v>
          </cell>
          <cell r="E69" t="str">
            <v>Trung cÊp</v>
          </cell>
          <cell r="F69">
            <v>2004</v>
          </cell>
          <cell r="G69" t="str">
            <v>DN-4</v>
          </cell>
          <cell r="H69">
            <v>2</v>
          </cell>
          <cell r="I69">
            <v>1.58</v>
          </cell>
          <cell r="K69" t="str">
            <v>DN-4</v>
          </cell>
          <cell r="L69">
            <v>1</v>
          </cell>
          <cell r="M69">
            <v>1.99</v>
          </cell>
          <cell r="O69">
            <v>577100</v>
          </cell>
        </row>
        <row r="70">
          <cell r="B70" t="str">
            <v>NguyÔn ThÞ NguyÖt</v>
          </cell>
          <cell r="C70" t="str">
            <v>12-02</v>
          </cell>
          <cell r="D70" t="str">
            <v>NV VT b¶o mËt</v>
          </cell>
          <cell r="E70" t="str">
            <v>Trung cÊp</v>
          </cell>
          <cell r="F70">
            <v>2002</v>
          </cell>
          <cell r="G70" t="str">
            <v>DN-4</v>
          </cell>
          <cell r="H70">
            <v>1</v>
          </cell>
          <cell r="I70">
            <v>1.46</v>
          </cell>
          <cell r="K70" t="str">
            <v>DN-4</v>
          </cell>
          <cell r="L70">
            <v>1</v>
          </cell>
          <cell r="M70" t="str">
            <v>1,80</v>
          </cell>
          <cell r="O70">
            <v>522000</v>
          </cell>
          <cell r="Q70" t="str">
            <v>XN ¦DVL næ</v>
          </cell>
        </row>
      </sheetData>
      <sheetData sheetId="4" refreshError="1">
        <row r="10">
          <cell r="C10" t="str">
            <v>TrÇn V¨n Hanh</v>
          </cell>
          <cell r="D10" t="str">
            <v>DH</v>
          </cell>
          <cell r="E10" t="str">
            <v>CTH</v>
          </cell>
          <cell r="F10" t="str">
            <v>NV v¨n phßng</v>
          </cell>
          <cell r="H10" t="str">
            <v>V¨n phßng</v>
          </cell>
          <cell r="I10" t="str">
            <v>08-97</v>
          </cell>
          <cell r="K10" t="str">
            <v>13/11/45</v>
          </cell>
          <cell r="L10" t="str">
            <v>Phßng kh«ng</v>
          </cell>
          <cell r="M10" t="str">
            <v>§¹i häc</v>
          </cell>
          <cell r="N10" t="str">
            <v>Phßng kh«ng</v>
          </cell>
          <cell r="O10" t="str">
            <v>HV phßng kh«ng QG LX</v>
          </cell>
          <cell r="P10">
            <v>1981</v>
          </cell>
          <cell r="Q10" t="str">
            <v>Nghi Kim - Nghi Léc - NghÖ an</v>
          </cell>
          <cell r="R10" t="str">
            <v>Tæ 7 Kh­¬ng Mai - Thanh xu©n - HN</v>
          </cell>
          <cell r="S10">
            <v>1997</v>
          </cell>
          <cell r="T10" t="str">
            <v>DN-3</v>
          </cell>
          <cell r="U10">
            <v>1997</v>
          </cell>
          <cell r="V10" t="str">
            <v>DN-3</v>
          </cell>
          <cell r="W10">
            <v>6</v>
          </cell>
          <cell r="X10">
            <v>2.98</v>
          </cell>
          <cell r="Y10" t="str">
            <v>DN-3</v>
          </cell>
          <cell r="Z10">
            <v>6</v>
          </cell>
          <cell r="AA10">
            <v>3.89</v>
          </cell>
        </row>
        <row r="11">
          <cell r="C11" t="str">
            <v>NguyÔn Minh TuÊn</v>
          </cell>
          <cell r="D11" t="str">
            <v>DH</v>
          </cell>
          <cell r="E11" t="str">
            <v>H§ DH</v>
          </cell>
          <cell r="F11" t="str">
            <v>NV bom m×n</v>
          </cell>
          <cell r="H11" t="str">
            <v>Ban bom m×n</v>
          </cell>
          <cell r="I11" t="str">
            <v>06-00</v>
          </cell>
          <cell r="K11" t="str">
            <v>03-1968</v>
          </cell>
          <cell r="L11" t="str">
            <v>K.tÕ ngo¹i th­¬ng</v>
          </cell>
          <cell r="M11" t="str">
            <v>§¹i häc</v>
          </cell>
          <cell r="N11" t="str">
            <v>K.tÕ ngo¹i th­¬ng</v>
          </cell>
          <cell r="O11" t="str">
            <v>§H Ngo¹i th­¬ng</v>
          </cell>
          <cell r="P11">
            <v>1997</v>
          </cell>
          <cell r="Q11" t="str">
            <v>Nguyªn Hoµ - Phï Cõ - H­ng Yªn</v>
          </cell>
          <cell r="R11" t="str">
            <v>Hµng Trèng - Hoµn KiÕm - Hµ néi</v>
          </cell>
          <cell r="S11">
            <v>2003</v>
          </cell>
          <cell r="T11" t="str">
            <v>DN-3</v>
          </cell>
          <cell r="U11">
            <v>2003</v>
          </cell>
          <cell r="V11" t="str">
            <v>DN-3</v>
          </cell>
          <cell r="W11">
            <v>4</v>
          </cell>
          <cell r="X11">
            <v>2.5</v>
          </cell>
          <cell r="Y11" t="str">
            <v>DN-3</v>
          </cell>
          <cell r="Z11">
            <v>4</v>
          </cell>
          <cell r="AA11">
            <v>3.27</v>
          </cell>
        </row>
        <row r="12">
          <cell r="C12" t="str">
            <v>TrÞnh ThÞ H»ng</v>
          </cell>
          <cell r="D12" t="str">
            <v>DH</v>
          </cell>
          <cell r="E12" t="str">
            <v>H§ DH</v>
          </cell>
          <cell r="F12" t="str">
            <v>NV kü thuËt</v>
          </cell>
          <cell r="H12" t="str">
            <v>Phßng Kü thuËt</v>
          </cell>
          <cell r="I12" t="str">
            <v>12-00</v>
          </cell>
          <cell r="J12" t="str">
            <v>N÷</v>
          </cell>
          <cell r="K12" t="str">
            <v>12-6-64</v>
          </cell>
          <cell r="L12" t="str">
            <v>N÷</v>
          </cell>
          <cell r="M12" t="str">
            <v>§¹i häc</v>
          </cell>
          <cell r="N12" t="str">
            <v>KÕ to¸n</v>
          </cell>
          <cell r="O12" t="str">
            <v>§H Më HN ( §T tõ xa)</v>
          </cell>
          <cell r="P12">
            <v>1995</v>
          </cell>
          <cell r="Q12" t="str">
            <v>Ho»ng Kim - Ho»ng Ho¸ - Thanh Ho¸</v>
          </cell>
          <cell r="R12" t="str">
            <v>Yªn Hoµ - CÇu giÊy - Hµ néi</v>
          </cell>
          <cell r="S12" t="str">
            <v>XN NgÇm</v>
          </cell>
          <cell r="T12">
            <v>38077</v>
          </cell>
          <cell r="U12">
            <v>2003</v>
          </cell>
          <cell r="V12" t="str">
            <v>DN-3</v>
          </cell>
          <cell r="W12">
            <v>3</v>
          </cell>
          <cell r="X12">
            <v>2.2599999999999998</v>
          </cell>
          <cell r="Y12" t="str">
            <v>DN-3</v>
          </cell>
          <cell r="Z12">
            <v>3</v>
          </cell>
          <cell r="AA12">
            <v>2.96</v>
          </cell>
        </row>
        <row r="13">
          <cell r="C13" t="str">
            <v>NguyÔn H÷u Ngäc</v>
          </cell>
          <cell r="D13" t="str">
            <v>DH</v>
          </cell>
          <cell r="E13" t="str">
            <v>H§ DH</v>
          </cell>
          <cell r="F13" t="str">
            <v>NV kü thuËt</v>
          </cell>
          <cell r="H13" t="str">
            <v>Phßng Kü thuËt</v>
          </cell>
          <cell r="I13" t="str">
            <v>09-00</v>
          </cell>
          <cell r="J13" t="str">
            <v>N÷</v>
          </cell>
          <cell r="K13" t="str">
            <v>04-7-77</v>
          </cell>
          <cell r="L13" t="str">
            <v>XD DD &amp; CN</v>
          </cell>
          <cell r="M13" t="str">
            <v>§¹i häc</v>
          </cell>
          <cell r="N13" t="str">
            <v>XD DD &amp; CN</v>
          </cell>
          <cell r="O13" t="str">
            <v>§H X©y dùng</v>
          </cell>
          <cell r="P13" t="str">
            <v>2001</v>
          </cell>
          <cell r="Q13" t="str">
            <v>Nghi ®øc - Nghi Léc - NghÖ an</v>
          </cell>
          <cell r="R13" t="str">
            <v>Nghi ®øc - Nghi Léc - NghÖ an</v>
          </cell>
          <cell r="S13">
            <v>2003</v>
          </cell>
          <cell r="T13" t="str">
            <v>DN-3</v>
          </cell>
          <cell r="U13">
            <v>2003</v>
          </cell>
          <cell r="V13" t="str">
            <v>DN-3</v>
          </cell>
          <cell r="W13">
            <v>2</v>
          </cell>
          <cell r="X13">
            <v>2.02</v>
          </cell>
          <cell r="Y13" t="str">
            <v>DN-3</v>
          </cell>
          <cell r="Z13">
            <v>2</v>
          </cell>
          <cell r="AA13">
            <v>2.65</v>
          </cell>
        </row>
        <row r="14">
          <cell r="C14" t="str">
            <v>NguyÔn C«ng C­êng</v>
          </cell>
          <cell r="D14" t="str">
            <v>DH</v>
          </cell>
          <cell r="E14" t="str">
            <v>H§ DH</v>
          </cell>
          <cell r="F14" t="str">
            <v>NV kÕ ho¹ch</v>
          </cell>
          <cell r="H14" t="str">
            <v>Phßng KÕ ho¹ch</v>
          </cell>
          <cell r="I14" t="str">
            <v>11-01</v>
          </cell>
          <cell r="K14" t="str">
            <v>25/8/77</v>
          </cell>
          <cell r="L14" t="str">
            <v>XDDD &amp; CN</v>
          </cell>
          <cell r="M14" t="str">
            <v>§¹i häc</v>
          </cell>
          <cell r="N14" t="str">
            <v>XDDD &amp; CN</v>
          </cell>
          <cell r="O14" t="str">
            <v>§H KiÕn tróc</v>
          </cell>
          <cell r="P14">
            <v>2001</v>
          </cell>
          <cell r="Q14" t="str">
            <v>H­ng X¸ - H­ng Nguyªn - NghÖ An</v>
          </cell>
          <cell r="R14" t="str">
            <v>Khèi 16 ThÞ trÊn H­ng Nguyªn - NA</v>
          </cell>
          <cell r="S14" t="str">
            <v>13/11/2003</v>
          </cell>
          <cell r="T14" t="str">
            <v>DN-3</v>
          </cell>
          <cell r="U14">
            <v>2004</v>
          </cell>
          <cell r="V14" t="str">
            <v>DN-3</v>
          </cell>
          <cell r="W14">
            <v>2</v>
          </cell>
          <cell r="X14">
            <v>2.02</v>
          </cell>
          <cell r="Y14" t="str">
            <v>DN-3</v>
          </cell>
          <cell r="Z14">
            <v>2</v>
          </cell>
          <cell r="AA14">
            <v>2.65</v>
          </cell>
        </row>
        <row r="15">
          <cell r="C15" t="str">
            <v>Hµ Huy Tè</v>
          </cell>
          <cell r="D15" t="str">
            <v>DH</v>
          </cell>
          <cell r="E15" t="str">
            <v>H§ DH</v>
          </cell>
          <cell r="F15" t="str">
            <v>NV kÕ to¸n</v>
          </cell>
          <cell r="H15" t="str">
            <v>Phßng Tµi chÝnh</v>
          </cell>
          <cell r="I15" t="str">
            <v>08-99</v>
          </cell>
          <cell r="J15" t="str">
            <v>N÷</v>
          </cell>
          <cell r="K15" t="str">
            <v>31/12/74</v>
          </cell>
          <cell r="L15" t="str">
            <v>TC tµi chÝnh</v>
          </cell>
          <cell r="M15" t="str">
            <v>§¹i häc</v>
          </cell>
          <cell r="N15" t="str">
            <v>TC tµi chÝnh</v>
          </cell>
          <cell r="O15" t="str">
            <v>HV Ng©n hµng</v>
          </cell>
          <cell r="P15">
            <v>1997</v>
          </cell>
          <cell r="Q15" t="str">
            <v>H­ng Th¸I - H­ng Nguyªn - NghÖ An</v>
          </cell>
          <cell r="R15" t="str">
            <v>TT Thµnh c«ng - L¸ng h¹ - §èng ®a - HN</v>
          </cell>
          <cell r="S15" t="str">
            <v>CT Dung quÊt</v>
          </cell>
          <cell r="T15" t="str">
            <v>01/7/03</v>
          </cell>
          <cell r="U15">
            <v>2002</v>
          </cell>
          <cell r="V15" t="str">
            <v>DN-3</v>
          </cell>
          <cell r="W15">
            <v>2</v>
          </cell>
          <cell r="X15">
            <v>2.02</v>
          </cell>
          <cell r="Y15" t="str">
            <v>DN-3</v>
          </cell>
          <cell r="Z15">
            <v>2</v>
          </cell>
          <cell r="AA15">
            <v>2.65</v>
          </cell>
        </row>
        <row r="16">
          <cell r="C16" t="str">
            <v>Hoµng TuÊn HiÖp</v>
          </cell>
          <cell r="D16" t="str">
            <v>DH</v>
          </cell>
          <cell r="E16" t="str">
            <v>H§ DH</v>
          </cell>
          <cell r="F16" t="str">
            <v>NV bom m×n</v>
          </cell>
          <cell r="H16" t="str">
            <v>Ban bom m×n</v>
          </cell>
          <cell r="I16" t="str">
            <v>07/04</v>
          </cell>
          <cell r="J16" t="str">
            <v>N÷</v>
          </cell>
          <cell r="K16" t="str">
            <v>20/3/1974</v>
          </cell>
          <cell r="L16" t="str">
            <v>CN LuËt</v>
          </cell>
          <cell r="M16" t="str">
            <v>§¹i häc</v>
          </cell>
          <cell r="N16" t="str">
            <v>CN LuËt</v>
          </cell>
          <cell r="O16" t="str">
            <v>§H luËt Hµ néi</v>
          </cell>
          <cell r="P16">
            <v>1996</v>
          </cell>
          <cell r="Q16" t="str">
            <v>Ph­¬ng Tó - øng Hoµ - Hµ t©y</v>
          </cell>
          <cell r="R16" t="str">
            <v>P71 - E4- Ph­¬ng Mai - §èng §a - Hµ néi</v>
          </cell>
          <cell r="S16" t="str">
            <v>CT Tr­êng AN</v>
          </cell>
          <cell r="T16" t="str">
            <v>20/7/04</v>
          </cell>
          <cell r="U16">
            <v>2004</v>
          </cell>
          <cell r="V16" t="str">
            <v>DN-3</v>
          </cell>
          <cell r="W16">
            <v>2</v>
          </cell>
          <cell r="X16">
            <v>2.02</v>
          </cell>
          <cell r="Y16" t="str">
            <v>DN-3</v>
          </cell>
          <cell r="Z16">
            <v>2</v>
          </cell>
          <cell r="AA16">
            <v>2.65</v>
          </cell>
        </row>
        <row r="17">
          <cell r="C17" t="str">
            <v>§inh ThÞ Lan Anh</v>
          </cell>
          <cell r="D17" t="str">
            <v>DH</v>
          </cell>
          <cell r="E17" t="str">
            <v>H§ DH</v>
          </cell>
          <cell r="F17" t="str">
            <v>NV kÕ to¸n BM</v>
          </cell>
          <cell r="H17" t="str">
            <v>Ban bom m×n</v>
          </cell>
          <cell r="I17">
            <v>38234</v>
          </cell>
          <cell r="J17" t="str">
            <v>N÷</v>
          </cell>
          <cell r="K17" t="str">
            <v>04/6/74</v>
          </cell>
          <cell r="L17" t="str">
            <v>N÷</v>
          </cell>
          <cell r="M17" t="str">
            <v>§¹i häc</v>
          </cell>
          <cell r="N17" t="str">
            <v>KÕ to¸n</v>
          </cell>
          <cell r="O17" t="str">
            <v>§H Th­¬ng m¹i</v>
          </cell>
          <cell r="P17" t="str">
            <v>Sè 10 337/53 DÞch väng - CÇu giÊy HN</v>
          </cell>
          <cell r="Q17" t="str">
            <v>§øc Thuû - §øc Thä - Hµ tÜnh</v>
          </cell>
          <cell r="R17" t="str">
            <v>Sè 10 337/53 DÞch väng - CÇu giÊy HN</v>
          </cell>
          <cell r="S17" t="str">
            <v>TuyÓn míi</v>
          </cell>
          <cell r="T17" t="str">
            <v>23/9/04</v>
          </cell>
          <cell r="U17">
            <v>2004</v>
          </cell>
          <cell r="V17" t="str">
            <v>DN-3</v>
          </cell>
          <cell r="W17">
            <v>1</v>
          </cell>
          <cell r="X17">
            <v>1.78</v>
          </cell>
          <cell r="Y17" t="str">
            <v>DN-3</v>
          </cell>
          <cell r="Z17">
            <v>1</v>
          </cell>
          <cell r="AA17">
            <v>2.34</v>
          </cell>
        </row>
        <row r="18">
          <cell r="C18" t="str">
            <v>Hå Ngäc S¬n</v>
          </cell>
          <cell r="D18" t="str">
            <v>DH</v>
          </cell>
          <cell r="E18" t="str">
            <v>H§ DH</v>
          </cell>
          <cell r="F18" t="str">
            <v>NV kÕ ho¹ch</v>
          </cell>
          <cell r="H18" t="str">
            <v>Phßng KÕ ho¹ch</v>
          </cell>
          <cell r="I18" t="str">
            <v>11-03</v>
          </cell>
          <cell r="J18" t="str">
            <v>N÷</v>
          </cell>
          <cell r="K18" t="str">
            <v>31/7/77</v>
          </cell>
          <cell r="L18" t="str">
            <v>KS CÇu ®­êng bé</v>
          </cell>
          <cell r="M18" t="str">
            <v>§¹i häc</v>
          </cell>
          <cell r="N18" t="str">
            <v>KS CÇu ®­êng bé</v>
          </cell>
          <cell r="O18" t="str">
            <v>§H Giao th«ng VT</v>
          </cell>
          <cell r="P18">
            <v>2003</v>
          </cell>
          <cell r="Q18" t="str">
            <v>QUúnh L­u - NghÖ an</v>
          </cell>
          <cell r="R18" t="str">
            <v>Sè 21T1 Quan Hoa - CÇu giÊy - HN</v>
          </cell>
          <cell r="S18">
            <v>37995</v>
          </cell>
          <cell r="T18" t="str">
            <v>B§HAV</v>
          </cell>
          <cell r="U18">
            <v>2003</v>
          </cell>
          <cell r="V18" t="str">
            <v>DN-3</v>
          </cell>
          <cell r="W18">
            <v>1</v>
          </cell>
          <cell r="X18">
            <v>1.78</v>
          </cell>
          <cell r="Y18" t="str">
            <v>DN-3</v>
          </cell>
          <cell r="Z18">
            <v>1</v>
          </cell>
          <cell r="AA18">
            <v>2.34</v>
          </cell>
        </row>
        <row r="19">
          <cell r="C19" t="str">
            <v>Ng« ThÞ Thuú D­¬ng</v>
          </cell>
          <cell r="D19" t="str">
            <v>DH</v>
          </cell>
          <cell r="E19" t="str">
            <v>H§ DH</v>
          </cell>
          <cell r="F19" t="str">
            <v>NV VT­ - TbÞ</v>
          </cell>
          <cell r="H19" t="str">
            <v>Phßng ThiÐt bÞ</v>
          </cell>
          <cell r="I19" t="str">
            <v>04-02</v>
          </cell>
          <cell r="J19" t="str">
            <v>N÷</v>
          </cell>
          <cell r="K19" t="str">
            <v>21/10/76</v>
          </cell>
          <cell r="L19" t="str">
            <v>N÷</v>
          </cell>
          <cell r="M19" t="str">
            <v>§¹i häc</v>
          </cell>
          <cell r="N19" t="str">
            <v>CN luËt</v>
          </cell>
          <cell r="O19" t="str">
            <v>§H Më - Hµ néi</v>
          </cell>
          <cell r="P19">
            <v>2000</v>
          </cell>
          <cell r="Q19" t="str">
            <v>Nam Trung - Nam Trùc - Nam ®Þnh</v>
          </cell>
          <cell r="R19" t="str">
            <v>Khèi 4 Ph­êng Cöa Nam Tp Vinh - NA</v>
          </cell>
          <cell r="S19">
            <v>2002</v>
          </cell>
          <cell r="T19" t="str">
            <v>DN-3</v>
          </cell>
          <cell r="U19">
            <v>2002</v>
          </cell>
          <cell r="V19" t="str">
            <v>DN-3</v>
          </cell>
          <cell r="W19">
            <v>1</v>
          </cell>
          <cell r="X19">
            <v>1.78</v>
          </cell>
          <cell r="Y19" t="str">
            <v>DN-3</v>
          </cell>
          <cell r="Z19">
            <v>1</v>
          </cell>
          <cell r="AA19">
            <v>2.34</v>
          </cell>
        </row>
        <row r="20">
          <cell r="C20" t="str">
            <v>NguyÔn THÞ Hoa</v>
          </cell>
          <cell r="D20" t="str">
            <v>DH</v>
          </cell>
          <cell r="E20" t="str">
            <v>H§ DH</v>
          </cell>
          <cell r="F20" t="str">
            <v>Nh©n viªn</v>
          </cell>
          <cell r="H20" t="str">
            <v>Phßng ThiÐt bÞ</v>
          </cell>
          <cell r="I20">
            <v>38447</v>
          </cell>
          <cell r="J20">
            <v>38538</v>
          </cell>
          <cell r="K20" t="str">
            <v>09/1981</v>
          </cell>
          <cell r="L20" t="str">
            <v>N÷</v>
          </cell>
          <cell r="M20" t="str">
            <v>§¹i häc</v>
          </cell>
          <cell r="N20" t="str">
            <v>KÕ to¸n</v>
          </cell>
          <cell r="O20" t="str">
            <v>§H DL ph­¬ng §«ng</v>
          </cell>
          <cell r="P20" t="str">
            <v>Tæ 72A DÞch Väng - CÇu giÊy - HN</v>
          </cell>
          <cell r="Q20" t="str">
            <v>CT Tr­êng AN</v>
          </cell>
          <cell r="R20" t="str">
            <v>20/7/04</v>
          </cell>
          <cell r="S20">
            <v>2003</v>
          </cell>
          <cell r="T20" t="str">
            <v>DN-3</v>
          </cell>
          <cell r="U20">
            <v>2005</v>
          </cell>
          <cell r="V20" t="str">
            <v>DN-3</v>
          </cell>
          <cell r="W20">
            <v>1</v>
          </cell>
          <cell r="X20">
            <v>1.78</v>
          </cell>
          <cell r="Y20" t="str">
            <v>DN-3</v>
          </cell>
          <cell r="Z20">
            <v>1</v>
          </cell>
          <cell r="AA20">
            <v>2.34</v>
          </cell>
        </row>
        <row r="21">
          <cell r="C21" t="str">
            <v>NguyÔn T.BÝch Thuû</v>
          </cell>
          <cell r="D21" t="str">
            <v>DH</v>
          </cell>
          <cell r="E21" t="str">
            <v>H§ DH</v>
          </cell>
          <cell r="F21" t="str">
            <v>NV kÕ to¸n</v>
          </cell>
          <cell r="H21" t="str">
            <v>Phßng Tµi chÝnh</v>
          </cell>
          <cell r="I21" t="str">
            <v>10-03</v>
          </cell>
          <cell r="J21" t="str">
            <v>N÷</v>
          </cell>
          <cell r="K21">
            <v>27607</v>
          </cell>
          <cell r="L21" t="str">
            <v>N÷</v>
          </cell>
          <cell r="M21" t="str">
            <v>§¹i häc</v>
          </cell>
          <cell r="N21" t="str">
            <v>Kinh tÕ vËn t¶i biÓn</v>
          </cell>
          <cell r="O21" t="str">
            <v>§H Hµng h¶i HP</v>
          </cell>
          <cell r="P21" t="str">
            <v>12A Lý Nam ®Õ - Hoµn KiÕm - Hµ néi</v>
          </cell>
          <cell r="Q21" t="str">
            <v>§»ng Giang - AN H¶i - H¶i phßng</v>
          </cell>
          <cell r="R21" t="str">
            <v>Tæ 72A DÞch Väng - CÇu giÊy - HN</v>
          </cell>
          <cell r="S21">
            <v>2003</v>
          </cell>
          <cell r="T21" t="str">
            <v>DN-3</v>
          </cell>
          <cell r="U21">
            <v>2003</v>
          </cell>
          <cell r="V21" t="str">
            <v>DN-3</v>
          </cell>
          <cell r="W21">
            <v>1</v>
          </cell>
          <cell r="X21">
            <v>1.78</v>
          </cell>
          <cell r="Y21" t="str">
            <v>DN-3</v>
          </cell>
          <cell r="Z21">
            <v>1</v>
          </cell>
          <cell r="AA21">
            <v>2.34</v>
          </cell>
        </row>
        <row r="22">
          <cell r="C22" t="str">
            <v>§Æng ThÞ Hiªn</v>
          </cell>
          <cell r="D22" t="str">
            <v>DH</v>
          </cell>
          <cell r="E22" t="str">
            <v>H§ DH</v>
          </cell>
          <cell r="F22" t="str">
            <v>NV kÕ to¸n</v>
          </cell>
          <cell r="H22" t="str">
            <v>Phßng Tµi chÝnh</v>
          </cell>
          <cell r="I22" t="str">
            <v>10-03</v>
          </cell>
          <cell r="J22" t="str">
            <v>N÷</v>
          </cell>
          <cell r="K22">
            <v>26938</v>
          </cell>
          <cell r="L22" t="str">
            <v>N÷</v>
          </cell>
          <cell r="M22" t="str">
            <v>§¹i häc</v>
          </cell>
          <cell r="N22" t="str">
            <v>KÕ to¸n</v>
          </cell>
          <cell r="O22" t="str">
            <v>§H Kinh tÕ quèc d©n</v>
          </cell>
          <cell r="P22">
            <v>2002</v>
          </cell>
          <cell r="Q22" t="str">
            <v>TX hµ ®«ng - TØnh Hµ t©y</v>
          </cell>
          <cell r="R22" t="str">
            <v>12A Lý Nam ®Õ - Hoµn KiÕm - Hµ néi</v>
          </cell>
          <cell r="S22">
            <v>2002</v>
          </cell>
          <cell r="T22" t="str">
            <v>DN-3</v>
          </cell>
          <cell r="U22">
            <v>2003</v>
          </cell>
          <cell r="V22" t="str">
            <v>DN-3</v>
          </cell>
          <cell r="W22">
            <v>1</v>
          </cell>
          <cell r="X22">
            <v>1.78</v>
          </cell>
          <cell r="Y22" t="str">
            <v>DN-3</v>
          </cell>
          <cell r="Z22">
            <v>1</v>
          </cell>
          <cell r="AA22">
            <v>2.34</v>
          </cell>
        </row>
        <row r="23">
          <cell r="C23" t="str">
            <v>NguyÔn T.Thuý V©n</v>
          </cell>
          <cell r="D23" t="str">
            <v>DH</v>
          </cell>
          <cell r="E23" t="str">
            <v>H§ DH</v>
          </cell>
          <cell r="F23" t="str">
            <v>NV tiÒn l­¬ng</v>
          </cell>
          <cell r="H23" t="str">
            <v>Phßng TC&amp;L§Tl</v>
          </cell>
          <cell r="I23" t="str">
            <v>01-02</v>
          </cell>
          <cell r="J23" t="str">
            <v>N÷</v>
          </cell>
          <cell r="K23" t="str">
            <v>23/4/79</v>
          </cell>
          <cell r="L23" t="str">
            <v>N÷</v>
          </cell>
          <cell r="M23" t="str">
            <v>§¹i häc</v>
          </cell>
          <cell r="N23" t="str">
            <v>KÕ To¸n - KiÓm to¸n</v>
          </cell>
          <cell r="O23" t="str">
            <v>§H DL §«ng §«</v>
          </cell>
          <cell r="P23">
            <v>2001</v>
          </cell>
          <cell r="Q23" t="str">
            <v>H­ng Trung - H­ng Nguyªn - NghÖ An</v>
          </cell>
          <cell r="R23" t="str">
            <v>44 NghÜa t©n - CÇu giÊy - Hµ néi</v>
          </cell>
          <cell r="S23">
            <v>2003</v>
          </cell>
          <cell r="T23" t="str">
            <v>DN-3</v>
          </cell>
          <cell r="U23">
            <v>2002</v>
          </cell>
          <cell r="V23" t="str">
            <v>DN-3</v>
          </cell>
          <cell r="W23">
            <v>1</v>
          </cell>
          <cell r="X23">
            <v>1.78</v>
          </cell>
          <cell r="Y23" t="str">
            <v>DN-3</v>
          </cell>
          <cell r="Z23">
            <v>1</v>
          </cell>
          <cell r="AA23">
            <v>2.34</v>
          </cell>
        </row>
        <row r="24">
          <cell r="C24" t="str">
            <v xml:space="preserve">NguyÔn ThÞ Thu </v>
          </cell>
          <cell r="D24" t="str">
            <v>DH</v>
          </cell>
          <cell r="E24" t="str">
            <v>H§ DH</v>
          </cell>
          <cell r="F24" t="str">
            <v>NV kü thuËt</v>
          </cell>
          <cell r="H24" t="str">
            <v>Phßng Kü thuËt</v>
          </cell>
          <cell r="I24" t="str">
            <v>10-03</v>
          </cell>
          <cell r="J24" t="str">
            <v>N÷</v>
          </cell>
          <cell r="K24">
            <v>29312</v>
          </cell>
          <cell r="L24" t="str">
            <v>N÷</v>
          </cell>
          <cell r="M24" t="str">
            <v>§¹i häc</v>
          </cell>
          <cell r="N24" t="str">
            <v>XD DD &amp; CN</v>
          </cell>
          <cell r="O24" t="str">
            <v>§H ph­¬ng ®«ng</v>
          </cell>
          <cell r="P24">
            <v>2003</v>
          </cell>
          <cell r="Q24" t="str">
            <v>B§H HCM</v>
          </cell>
          <cell r="R24" t="str">
            <v>Khu 4A TT Ng« §ång - Giao thuû - Nam ®Þnh</v>
          </cell>
          <cell r="S24">
            <v>2004</v>
          </cell>
          <cell r="T24" t="str">
            <v>DN-3</v>
          </cell>
          <cell r="U24">
            <v>2003</v>
          </cell>
          <cell r="V24" t="str">
            <v>DN-3</v>
          </cell>
          <cell r="W24">
            <v>1</v>
          </cell>
          <cell r="X24">
            <v>1.78</v>
          </cell>
          <cell r="Y24" t="str">
            <v>DN-3</v>
          </cell>
          <cell r="Z24">
            <v>1</v>
          </cell>
          <cell r="AA24">
            <v>2.34</v>
          </cell>
        </row>
        <row r="25">
          <cell r="C25" t="str">
            <v>Ph¹m ThÞ Hoa Mai</v>
          </cell>
          <cell r="D25" t="str">
            <v>DH</v>
          </cell>
          <cell r="E25" t="str">
            <v>H§ DH</v>
          </cell>
          <cell r="F25" t="str">
            <v>NV kü thuËt</v>
          </cell>
          <cell r="H25" t="str">
            <v>Phßng Kü thuËt</v>
          </cell>
          <cell r="I25" t="str">
            <v>03-04</v>
          </cell>
          <cell r="J25" t="str">
            <v>N÷</v>
          </cell>
          <cell r="K25" t="str">
            <v>13-10-80</v>
          </cell>
          <cell r="L25" t="str">
            <v>N÷</v>
          </cell>
          <cell r="M25" t="str">
            <v>§¹i häc</v>
          </cell>
          <cell r="N25" t="str">
            <v>XD cÇu ®­êng</v>
          </cell>
          <cell r="O25" t="str">
            <v>§H Giao th«ng vËn t¶i</v>
          </cell>
          <cell r="P25">
            <v>2003</v>
          </cell>
          <cell r="Q25" t="str">
            <v>Thanh §×nh - L©m Thao - Phó Thä</v>
          </cell>
          <cell r="R25" t="str">
            <v>Thanh §×nh - L©m Thao - Phó Thä</v>
          </cell>
          <cell r="S25" t="str">
            <v>B§H HCM</v>
          </cell>
          <cell r="T25" t="str">
            <v>15/01/04</v>
          </cell>
          <cell r="U25">
            <v>2004</v>
          </cell>
          <cell r="V25" t="str">
            <v>DN-3</v>
          </cell>
          <cell r="W25">
            <v>1</v>
          </cell>
          <cell r="X25">
            <v>1.78</v>
          </cell>
          <cell r="Y25" t="str">
            <v>DN-3</v>
          </cell>
          <cell r="Z25">
            <v>1</v>
          </cell>
          <cell r="AA25">
            <v>2.34</v>
          </cell>
        </row>
        <row r="26">
          <cell r="C26" t="str">
            <v>NguyÔn ¸nh D­¬ng</v>
          </cell>
          <cell r="D26" t="str">
            <v>DH</v>
          </cell>
          <cell r="E26" t="str">
            <v>H§ DH</v>
          </cell>
          <cell r="F26" t="str">
            <v>NV Kü thuËt</v>
          </cell>
          <cell r="H26" t="str">
            <v>Phßng Kü thuËt</v>
          </cell>
          <cell r="I26" t="str">
            <v>01-03</v>
          </cell>
          <cell r="J26" t="str">
            <v>N÷</v>
          </cell>
          <cell r="K26">
            <v>29204</v>
          </cell>
          <cell r="L26" t="str">
            <v>KÕ To¸n - KiÓm to¸n</v>
          </cell>
          <cell r="M26" t="str">
            <v>§¹i häc</v>
          </cell>
          <cell r="N26" t="str">
            <v>XD CÇu hÇm</v>
          </cell>
          <cell r="O26" t="str">
            <v>§H Giao th«ng vËn t¶i</v>
          </cell>
          <cell r="P26">
            <v>2002</v>
          </cell>
          <cell r="Q26" t="str">
            <v>Phóc L©m -Minh §øc - Tø Kú - H¶i d­¬ng</v>
          </cell>
          <cell r="R26" t="str">
            <v>Phóc L©m -Minh §øc - Tø Kú - H¶i d­¬ng</v>
          </cell>
          <cell r="S26" t="str">
            <v>B§H HCM</v>
          </cell>
          <cell r="T26" t="str">
            <v>15/01/04</v>
          </cell>
          <cell r="U26">
            <v>2003</v>
          </cell>
          <cell r="V26" t="str">
            <v>DN-3</v>
          </cell>
          <cell r="W26">
            <v>1</v>
          </cell>
          <cell r="X26">
            <v>1.78</v>
          </cell>
          <cell r="Y26" t="str">
            <v>DN-3</v>
          </cell>
          <cell r="Z26">
            <v>1</v>
          </cell>
          <cell r="AA26">
            <v>2.34</v>
          </cell>
        </row>
        <row r="27">
          <cell r="C27" t="str">
            <v>Trung cÊp</v>
          </cell>
          <cell r="D27" t="str">
            <v>DH</v>
          </cell>
          <cell r="E27" t="str">
            <v>H§ DH</v>
          </cell>
          <cell r="F27" t="str">
            <v xml:space="preserve">KT tµi s¶n </v>
          </cell>
          <cell r="H27" t="str">
            <v>11-00</v>
          </cell>
          <cell r="I27" t="str">
            <v>25/12/79</v>
          </cell>
          <cell r="J27" t="str">
            <v>N÷</v>
          </cell>
          <cell r="K27" t="str">
            <v>Trung cÊp</v>
          </cell>
          <cell r="L27" t="str">
            <v>KÕ to¸n</v>
          </cell>
          <cell r="M27" t="str">
            <v>Cao ®¼ng KT - KTCN I</v>
          </cell>
          <cell r="N27">
            <v>2000</v>
          </cell>
          <cell r="O27" t="str">
            <v>An Th¸i - Quúnh Phô - Th¸i B×nh</v>
          </cell>
          <cell r="P27" t="str">
            <v>Tæ 63 B¹ch ®»ng - Hai bµ tr­ng - HN</v>
          </cell>
          <cell r="S27">
            <v>2003</v>
          </cell>
          <cell r="T27" t="str">
            <v>DN-4</v>
          </cell>
          <cell r="U27">
            <v>2</v>
          </cell>
          <cell r="V27">
            <v>1.58</v>
          </cell>
          <cell r="W27" t="str">
            <v>DN-4</v>
          </cell>
          <cell r="X27">
            <v>2</v>
          </cell>
          <cell r="Y27">
            <v>1.99</v>
          </cell>
          <cell r="Z27" t="str">
            <v>PHßng Tµi chÝnh</v>
          </cell>
        </row>
        <row r="28">
          <cell r="C28" t="str">
            <v>Vò M¹nh Hµ</v>
          </cell>
          <cell r="D28" t="str">
            <v>DH</v>
          </cell>
          <cell r="E28" t="str">
            <v>H§ DH</v>
          </cell>
          <cell r="F28" t="str">
            <v xml:space="preserve">KT tµi s¶n </v>
          </cell>
          <cell r="H28" t="str">
            <v>PHßng Tµi chÝnh</v>
          </cell>
          <cell r="I28" t="str">
            <v>11-00</v>
          </cell>
          <cell r="J28" t="str">
            <v>N÷</v>
          </cell>
          <cell r="K28" t="str">
            <v>25/12/79</v>
          </cell>
          <cell r="L28" t="str">
            <v>KÕ to¸n</v>
          </cell>
          <cell r="M28" t="str">
            <v>Trung cÊp</v>
          </cell>
          <cell r="N28" t="str">
            <v>KÕ to¸n</v>
          </cell>
          <cell r="O28" t="str">
            <v>Cao ®¼ng KT - KTCN I</v>
          </cell>
          <cell r="P28">
            <v>2000</v>
          </cell>
          <cell r="Q28" t="str">
            <v>An Th¸i - Quúnh Phô - Th¸i B×nh</v>
          </cell>
          <cell r="R28" t="str">
            <v>Tæ 63 B¹ch ®»ng - Hai bµ tr­ng - HN</v>
          </cell>
          <cell r="S28">
            <v>2003</v>
          </cell>
          <cell r="T28" t="str">
            <v>DN-4</v>
          </cell>
          <cell r="U28">
            <v>2003</v>
          </cell>
          <cell r="V28" t="str">
            <v>DN-4</v>
          </cell>
          <cell r="W28">
            <v>2</v>
          </cell>
          <cell r="X28">
            <v>1.58</v>
          </cell>
          <cell r="Y28" t="str">
            <v>DN-4</v>
          </cell>
          <cell r="Z28">
            <v>2</v>
          </cell>
          <cell r="AA28">
            <v>1.99</v>
          </cell>
        </row>
        <row r="29">
          <cell r="C29" t="str">
            <v>NguyÔn T.Hång Th¾m</v>
          </cell>
          <cell r="D29" t="str">
            <v>DH</v>
          </cell>
          <cell r="E29" t="str">
            <v>H§ DH</v>
          </cell>
          <cell r="F29" t="str">
            <v>Nh©n viªn</v>
          </cell>
          <cell r="H29" t="str">
            <v>PHßng Tµi chÝnh</v>
          </cell>
          <cell r="I29" t="str">
            <v>10-03</v>
          </cell>
          <cell r="J29" t="str">
            <v>N÷</v>
          </cell>
          <cell r="K29">
            <v>30286</v>
          </cell>
          <cell r="L29" t="str">
            <v>N÷</v>
          </cell>
          <cell r="M29" t="str">
            <v>Trung cÊp</v>
          </cell>
          <cell r="N29" t="str">
            <v>KÕ to¸n</v>
          </cell>
          <cell r="O29" t="str">
            <v>TH tµi chÝnh kÕ to¸n I</v>
          </cell>
          <cell r="P29">
            <v>2003</v>
          </cell>
          <cell r="Q29" t="str">
            <v>Hång V©n - ¢n Thi - H­ng yªn</v>
          </cell>
          <cell r="R29" t="str">
            <v>Trµ Ph­¬ng - hång v©n - ¢N thi - H­ng yªn</v>
          </cell>
          <cell r="S29">
            <v>2003</v>
          </cell>
          <cell r="T29" t="str">
            <v>DN-4</v>
          </cell>
          <cell r="U29">
            <v>2003</v>
          </cell>
          <cell r="V29" t="str">
            <v>DN-4</v>
          </cell>
          <cell r="W29">
            <v>1</v>
          </cell>
          <cell r="X29">
            <v>1.46</v>
          </cell>
          <cell r="Y29" t="str">
            <v>DN-4</v>
          </cell>
          <cell r="Z29">
            <v>1</v>
          </cell>
          <cell r="AA29">
            <v>1.8</v>
          </cell>
        </row>
        <row r="30">
          <cell r="C30" t="str">
            <v>NguyÔn ThÞ Trang</v>
          </cell>
          <cell r="D30" t="str">
            <v>DH</v>
          </cell>
          <cell r="E30" t="str">
            <v>H§ DH</v>
          </cell>
          <cell r="F30" t="str">
            <v>NV qu©n sè</v>
          </cell>
          <cell r="H30" t="str">
            <v>Phßng TC&amp;L§Tl</v>
          </cell>
          <cell r="I30" t="str">
            <v>10-03</v>
          </cell>
          <cell r="J30" t="str">
            <v>N÷</v>
          </cell>
          <cell r="K30" t="str">
            <v>08/4/79</v>
          </cell>
          <cell r="L30" t="str">
            <v>N÷</v>
          </cell>
          <cell r="M30" t="str">
            <v>Trung cÊp</v>
          </cell>
          <cell r="N30" t="str">
            <v xml:space="preserve">KÕ to¸n </v>
          </cell>
          <cell r="O30" t="str">
            <v>TH kinh tÕ nghÖ an</v>
          </cell>
          <cell r="P30" t="str">
            <v>Khèi 5 - TT §«ng Anh - Hµ néi</v>
          </cell>
          <cell r="Q30" t="str">
            <v>Quúnh DÞ - Quúnh L­u - NghÖ An</v>
          </cell>
          <cell r="R30" t="str">
            <v>Quúnh DÞ - Quúnh L­u - NghÖ An</v>
          </cell>
          <cell r="S30">
            <v>2004</v>
          </cell>
          <cell r="T30" t="str">
            <v>DN-4</v>
          </cell>
          <cell r="U30">
            <v>2003</v>
          </cell>
          <cell r="V30" t="str">
            <v>DN-4</v>
          </cell>
          <cell r="W30">
            <v>1</v>
          </cell>
          <cell r="X30">
            <v>1.46</v>
          </cell>
          <cell r="Y30" t="str">
            <v>DN-4</v>
          </cell>
          <cell r="Z30">
            <v>1</v>
          </cell>
          <cell r="AA30">
            <v>1.8</v>
          </cell>
        </row>
        <row r="31">
          <cell r="C31" t="str">
            <v>NguyÔn ThÞ Hoa</v>
          </cell>
          <cell r="D31" t="str">
            <v>DH</v>
          </cell>
          <cell r="E31" t="str">
            <v>H§ DH</v>
          </cell>
          <cell r="F31" t="str">
            <v>NV Kü thuËt</v>
          </cell>
          <cell r="H31" t="str">
            <v>Phßng Kü thuËt</v>
          </cell>
          <cell r="I31" t="str">
            <v>04-04</v>
          </cell>
          <cell r="J31" t="str">
            <v>N÷</v>
          </cell>
          <cell r="K31">
            <v>30225</v>
          </cell>
          <cell r="L31" t="str">
            <v>N÷</v>
          </cell>
          <cell r="M31" t="str">
            <v>Trung cÊp</v>
          </cell>
          <cell r="N31" t="str">
            <v>KÕ to¸n</v>
          </cell>
          <cell r="O31" t="str">
            <v>Cao ®¼ng x©y dùng</v>
          </cell>
          <cell r="P31">
            <v>2002</v>
          </cell>
          <cell r="Q31" t="str">
            <v>Th­êng tÝn- Hµ t©y</v>
          </cell>
          <cell r="R31" t="str">
            <v>Khèi 5 - TT §«ng Anh - Hµ néi</v>
          </cell>
          <cell r="S31">
            <v>2004</v>
          </cell>
          <cell r="T31" t="str">
            <v>DN-4</v>
          </cell>
          <cell r="U31">
            <v>2004</v>
          </cell>
          <cell r="V31" t="str">
            <v>DN-4</v>
          </cell>
          <cell r="W31">
            <v>1</v>
          </cell>
          <cell r="X31">
            <v>1.46</v>
          </cell>
          <cell r="Y31" t="str">
            <v>DN-4</v>
          </cell>
          <cell r="Z31">
            <v>1</v>
          </cell>
          <cell r="AA31">
            <v>1.8</v>
          </cell>
        </row>
        <row r="32">
          <cell r="C32" t="str">
            <v>NguyÔn ThÞ Thu Hµ</v>
          </cell>
          <cell r="D32" t="str">
            <v>DH</v>
          </cell>
          <cell r="E32" t="str">
            <v>H§ DH</v>
          </cell>
          <cell r="F32" t="str">
            <v>NV kü thuËt, can vÏ</v>
          </cell>
          <cell r="H32" t="str">
            <v>Ban bom m×n</v>
          </cell>
          <cell r="I32" t="str">
            <v>04-01</v>
          </cell>
          <cell r="J32" t="str">
            <v>N÷</v>
          </cell>
          <cell r="K32" t="str">
            <v>26/6/81</v>
          </cell>
          <cell r="L32" t="str">
            <v>N÷</v>
          </cell>
          <cell r="M32" t="str">
            <v>Trung cÊp</v>
          </cell>
          <cell r="N32" t="str">
            <v>V¨n th­ l­u tr÷</v>
          </cell>
          <cell r="O32" t="str">
            <v>TH L­u tr÷ &amp; NVVP</v>
          </cell>
          <cell r="P32">
            <v>2001</v>
          </cell>
          <cell r="Q32" t="str">
            <v>§¹i §ång - Tiªn Du - B¾c Ninh</v>
          </cell>
          <cell r="R32" t="str">
            <v>§¹i §ång - Tiªn Du - B¾c Ninh</v>
          </cell>
          <cell r="S32">
            <v>2004</v>
          </cell>
          <cell r="T32" t="str">
            <v>DN-4</v>
          </cell>
          <cell r="U32">
            <v>2004</v>
          </cell>
          <cell r="V32" t="str">
            <v>DN-4</v>
          </cell>
          <cell r="W32">
            <v>1</v>
          </cell>
          <cell r="X32">
            <v>1.46</v>
          </cell>
          <cell r="Y32" t="str">
            <v>DN-4</v>
          </cell>
          <cell r="Z32">
            <v>1</v>
          </cell>
          <cell r="AA32">
            <v>1.8</v>
          </cell>
        </row>
        <row r="33">
          <cell r="C33" t="str">
            <v>Vò ThÞ Kim Dung</v>
          </cell>
          <cell r="D33" t="str">
            <v>DH</v>
          </cell>
          <cell r="E33" t="str">
            <v>H§ DH</v>
          </cell>
          <cell r="F33" t="str">
            <v>Nh©n viªn</v>
          </cell>
          <cell r="H33" t="str">
            <v>Phßng ChÝnh trÞ</v>
          </cell>
          <cell r="I33">
            <v>38264</v>
          </cell>
          <cell r="J33" t="str">
            <v>N÷</v>
          </cell>
          <cell r="K33" t="str">
            <v>28/3/68</v>
          </cell>
          <cell r="L33" t="str">
            <v>N÷</v>
          </cell>
          <cell r="M33" t="str">
            <v>Trung cÊp</v>
          </cell>
          <cell r="N33" t="str">
            <v>TH S­ ph¹m</v>
          </cell>
          <cell r="O33" t="str">
            <v>Trung cÊp S­ ph¹m</v>
          </cell>
          <cell r="P33" t="str">
            <v>ThÞ x· Phó thä - TØnh phó thä</v>
          </cell>
          <cell r="Q33" t="str">
            <v>Hång ThuËn - Giao Thuû - Nam ®Þnh</v>
          </cell>
          <cell r="R33" t="str">
            <v>Hång ThuËn - Giao Thuû - Nam ®Þnh</v>
          </cell>
          <cell r="S33" t="str">
            <v>TuyÓn míi</v>
          </cell>
          <cell r="T33">
            <v>38331</v>
          </cell>
          <cell r="U33">
            <v>2004</v>
          </cell>
          <cell r="V33" t="str">
            <v>DN-4</v>
          </cell>
          <cell r="W33">
            <v>1</v>
          </cell>
          <cell r="X33">
            <v>1.46</v>
          </cell>
          <cell r="Y33" t="str">
            <v>DN-4</v>
          </cell>
          <cell r="Z33">
            <v>1</v>
          </cell>
          <cell r="AA33">
            <v>1.8</v>
          </cell>
        </row>
        <row r="34">
          <cell r="C34" t="str">
            <v>Lª DiÖu HuyÒn</v>
          </cell>
          <cell r="D34" t="str">
            <v>DH</v>
          </cell>
          <cell r="E34" t="str">
            <v>H§ DH</v>
          </cell>
          <cell r="F34" t="str">
            <v>NV C«ng vô</v>
          </cell>
          <cell r="H34" t="str">
            <v>V¨n phßng</v>
          </cell>
          <cell r="I34" t="str">
            <v>08/04</v>
          </cell>
          <cell r="J34" t="str">
            <v>N÷</v>
          </cell>
          <cell r="K34" t="str">
            <v>30/9/82</v>
          </cell>
          <cell r="L34" t="str">
            <v>N÷</v>
          </cell>
          <cell r="M34" t="str">
            <v>Cao ®¼ng</v>
          </cell>
          <cell r="N34" t="str">
            <v>Gi¸o viªn</v>
          </cell>
          <cell r="O34" t="str">
            <v>C§ MÉu gi¸o T¦ I</v>
          </cell>
          <cell r="P34">
            <v>2004</v>
          </cell>
          <cell r="Q34" t="str">
            <v>ThÞ x· Phó thä - TØnh phó thä</v>
          </cell>
          <cell r="R34" t="str">
            <v>ThÞ x· Phó thä - TØnh phó thä</v>
          </cell>
          <cell r="S34" t="str">
            <v>TuyÓn míi</v>
          </cell>
          <cell r="T34">
            <v>38238</v>
          </cell>
          <cell r="U34">
            <v>2004</v>
          </cell>
          <cell r="V34" t="str">
            <v>DN-4</v>
          </cell>
          <cell r="W34">
            <v>1</v>
          </cell>
          <cell r="X34">
            <v>1.46</v>
          </cell>
          <cell r="Y34" t="str">
            <v>DN-4</v>
          </cell>
          <cell r="Z34">
            <v>1</v>
          </cell>
          <cell r="AA34">
            <v>1.8</v>
          </cell>
        </row>
        <row r="35">
          <cell r="C35" t="str">
            <v>Ph¹m T. Mai Uyªn</v>
          </cell>
          <cell r="D35" t="str">
            <v>DH</v>
          </cell>
          <cell r="E35" t="str">
            <v>H§ DH</v>
          </cell>
          <cell r="F35" t="str">
            <v>NV V¨n th­</v>
          </cell>
          <cell r="H35" t="str">
            <v>V¨n phßng</v>
          </cell>
          <cell r="I35" t="str">
            <v>04-01</v>
          </cell>
          <cell r="J35" t="str">
            <v>N÷</v>
          </cell>
          <cell r="K35" t="str">
            <v>08/4/79</v>
          </cell>
          <cell r="L35" t="str">
            <v>N÷</v>
          </cell>
          <cell r="M35" t="str">
            <v>Trung cÊp</v>
          </cell>
          <cell r="N35" t="str">
            <v>V¨n th­ l­u tr÷</v>
          </cell>
          <cell r="O35" t="str">
            <v>TH l­u tr÷ &amp; NVVP</v>
          </cell>
          <cell r="P35">
            <v>2001</v>
          </cell>
          <cell r="Q35" t="str">
            <v>DÞch Väng - CÇu GiÊy - Hµ Néi</v>
          </cell>
          <cell r="R35" t="str">
            <v>DÞch Väng - CÇu GiÊy - Hµ Néi</v>
          </cell>
          <cell r="S35">
            <v>2004</v>
          </cell>
          <cell r="T35" t="str">
            <v>DN-4</v>
          </cell>
          <cell r="U35">
            <v>2003</v>
          </cell>
          <cell r="V35" t="str">
            <v>DN-4</v>
          </cell>
          <cell r="W35">
            <v>1</v>
          </cell>
          <cell r="X35">
            <v>1.46</v>
          </cell>
          <cell r="Y35" t="str">
            <v>DN-4</v>
          </cell>
          <cell r="Z35">
            <v>1</v>
          </cell>
          <cell r="AA35">
            <v>1.8</v>
          </cell>
        </row>
        <row r="36">
          <cell r="C36" t="str">
            <v>S¬ cÊp</v>
          </cell>
          <cell r="D36" t="str">
            <v>DH</v>
          </cell>
          <cell r="E36" t="str">
            <v>CTH</v>
          </cell>
          <cell r="F36" t="str">
            <v>L¸i xe</v>
          </cell>
          <cell r="H36" t="str">
            <v>05-95</v>
          </cell>
          <cell r="I36" t="str">
            <v>06/1952</v>
          </cell>
          <cell r="J36" t="str">
            <v>N÷</v>
          </cell>
          <cell r="K36" t="str">
            <v>S¬ cÊp</v>
          </cell>
          <cell r="L36" t="str">
            <v xml:space="preserve">L¸i xe </v>
          </cell>
          <cell r="M36" t="str">
            <v>Tr­êng CN sè 5 BXD</v>
          </cell>
          <cell r="N36">
            <v>1971</v>
          </cell>
          <cell r="O36" t="str">
            <v>Nam H¶i - Nam Trùc - Nam §Þnh</v>
          </cell>
          <cell r="P36" t="str">
            <v>TT 43B - Hoµng Hoa Th¸m - Hµ Néi</v>
          </cell>
          <cell r="Q36" t="str">
            <v>TuyÓn míi</v>
          </cell>
          <cell r="R36">
            <v>38331</v>
          </cell>
          <cell r="S36">
            <v>2002</v>
          </cell>
          <cell r="T36" t="str">
            <v>B15-2</v>
          </cell>
          <cell r="U36">
            <v>3</v>
          </cell>
          <cell r="V36">
            <v>2.92</v>
          </cell>
          <cell r="W36" t="str">
            <v>B12-2</v>
          </cell>
          <cell r="X36">
            <v>3</v>
          </cell>
          <cell r="Y36">
            <v>3.25</v>
          </cell>
          <cell r="Z36" t="str">
            <v>V¨n phßng</v>
          </cell>
        </row>
        <row r="37">
          <cell r="C37" t="str">
            <v>NguyÔn ThÕ NghiÖp</v>
          </cell>
          <cell r="D37" t="str">
            <v>DH</v>
          </cell>
          <cell r="E37" t="str">
            <v>CTH</v>
          </cell>
          <cell r="F37" t="str">
            <v>L¸i xe</v>
          </cell>
          <cell r="H37" t="str">
            <v>V¨n phßng</v>
          </cell>
          <cell r="I37" t="str">
            <v>05-95</v>
          </cell>
          <cell r="J37" t="str">
            <v>N÷</v>
          </cell>
          <cell r="K37" t="str">
            <v>06/1952</v>
          </cell>
          <cell r="L37" t="str">
            <v>L¸i xe</v>
          </cell>
          <cell r="M37" t="str">
            <v>S¬ cÊp</v>
          </cell>
          <cell r="N37" t="str">
            <v xml:space="preserve">L¸i xe </v>
          </cell>
          <cell r="O37" t="str">
            <v>Tr­êng CN sè 5 BXD</v>
          </cell>
          <cell r="P37">
            <v>1971</v>
          </cell>
          <cell r="Q37" t="str">
            <v>Nam H¶i - Nam Trùc - Nam §Þnh</v>
          </cell>
          <cell r="R37" t="str">
            <v>TT 43B - Hoµng Hoa Th¸m - Hµ Néi</v>
          </cell>
          <cell r="S37">
            <v>1997</v>
          </cell>
          <cell r="T37" t="str">
            <v>B15-3</v>
          </cell>
          <cell r="U37">
            <v>2002</v>
          </cell>
          <cell r="V37" t="str">
            <v>B15-2</v>
          </cell>
          <cell r="W37">
            <v>3</v>
          </cell>
          <cell r="X37">
            <v>2.92</v>
          </cell>
          <cell r="Y37" t="str">
            <v>B12-2</v>
          </cell>
          <cell r="Z37">
            <v>3</v>
          </cell>
          <cell r="AA37">
            <v>3.25</v>
          </cell>
        </row>
        <row r="38">
          <cell r="C38" t="str">
            <v>TrÇn Quèc Hïng</v>
          </cell>
          <cell r="D38" t="str">
            <v>DH</v>
          </cell>
          <cell r="E38" t="str">
            <v>H§ DH</v>
          </cell>
          <cell r="F38" t="str">
            <v>L¸i xe</v>
          </cell>
          <cell r="H38" t="str">
            <v>V¨n phßng</v>
          </cell>
          <cell r="I38" t="str">
            <v>01-97</v>
          </cell>
          <cell r="J38" t="str">
            <v>N÷</v>
          </cell>
          <cell r="K38" t="str">
            <v>23/8/71</v>
          </cell>
          <cell r="L38" t="str">
            <v>V¨n th­ l­u tr÷</v>
          </cell>
          <cell r="M38" t="str">
            <v>S¬ cÊp</v>
          </cell>
          <cell r="N38" t="str">
            <v>L¸i xe</v>
          </cell>
          <cell r="O38" t="str">
            <v>Bé giao th«ng vËn t¶i</v>
          </cell>
          <cell r="P38">
            <v>2000</v>
          </cell>
          <cell r="Q38" t="str">
            <v>Quúnh ThiÖn - Quúnh L­u - NghÖ an</v>
          </cell>
          <cell r="R38" t="str">
            <v>Quúnh ThiÖn - Quúnh L­u - NghÖ an</v>
          </cell>
          <cell r="S38">
            <v>2004</v>
          </cell>
          <cell r="T38" t="str">
            <v>DN-6</v>
          </cell>
          <cell r="U38">
            <v>1997</v>
          </cell>
          <cell r="V38" t="str">
            <v>B15-3</v>
          </cell>
          <cell r="W38">
            <v>1</v>
          </cell>
          <cell r="X38">
            <v>1.92</v>
          </cell>
          <cell r="Y38" t="str">
            <v>B12-3</v>
          </cell>
          <cell r="Z38">
            <v>1</v>
          </cell>
          <cell r="AA38">
            <v>2.5099999999999998</v>
          </cell>
        </row>
        <row r="39">
          <cell r="C39" t="str">
            <v>NguyÔn V¨n §øc</v>
          </cell>
          <cell r="D39" t="str">
            <v>DH</v>
          </cell>
          <cell r="E39" t="str">
            <v>H§ DH</v>
          </cell>
          <cell r="F39" t="str">
            <v>NV B¶o vÖ</v>
          </cell>
          <cell r="H39" t="str">
            <v>V¨n phßng</v>
          </cell>
          <cell r="I39" t="str">
            <v>03-93</v>
          </cell>
          <cell r="J39" t="str">
            <v>N÷</v>
          </cell>
          <cell r="K39" t="str">
            <v>5/4/60</v>
          </cell>
          <cell r="M39" t="str">
            <v>L§PT</v>
          </cell>
          <cell r="O39" t="str">
            <v>Bé ®éi phôc viªn</v>
          </cell>
          <cell r="P39" t="str">
            <v>NghÜa T©n - CÇu GiÊy - Hµ néi</v>
          </cell>
          <cell r="Q39" t="str">
            <v>Nam Giang - Nam Trùc - Nam §Þnh</v>
          </cell>
          <cell r="R39" t="str">
            <v>Gi¶i phãng - Tr­êng Thi - Nam ®Þnh</v>
          </cell>
          <cell r="S39">
            <v>2004</v>
          </cell>
          <cell r="T39" t="str">
            <v>DN-6</v>
          </cell>
          <cell r="U39">
            <v>2004</v>
          </cell>
          <cell r="V39" t="str">
            <v>DN-6</v>
          </cell>
          <cell r="W39">
            <v>8</v>
          </cell>
          <cell r="X39">
            <v>1.63</v>
          </cell>
          <cell r="Y39" t="str">
            <v>DN-6</v>
          </cell>
          <cell r="Z39">
            <v>8</v>
          </cell>
          <cell r="AA39">
            <v>2.2599999999999998</v>
          </cell>
        </row>
        <row r="40">
          <cell r="C40" t="str">
            <v>Vâ ThÞ Hoa</v>
          </cell>
          <cell r="D40" t="str">
            <v>DH</v>
          </cell>
          <cell r="E40" t="str">
            <v>H§ DH</v>
          </cell>
          <cell r="F40" t="str">
            <v>NÊu ¨n</v>
          </cell>
          <cell r="H40" t="str">
            <v>V¨n phßng</v>
          </cell>
          <cell r="I40" t="str">
            <v>08-99</v>
          </cell>
          <cell r="J40" t="str">
            <v>N÷</v>
          </cell>
          <cell r="K40" t="str">
            <v>06/1964</v>
          </cell>
          <cell r="L40" t="str">
            <v>N÷</v>
          </cell>
          <cell r="M40" t="str">
            <v>L§PT</v>
          </cell>
          <cell r="N40">
            <v>1987</v>
          </cell>
          <cell r="O40" t="str">
            <v>Lao ®éng phæ th«ng</v>
          </cell>
          <cell r="P40" t="str">
            <v>B¾c NghÜa T©n - CÇu GiÊy - Hµ néi</v>
          </cell>
          <cell r="Q40" t="str">
            <v>H­ng Xu©n - H­ng Nguyªn - NghÖ An</v>
          </cell>
          <cell r="R40" t="str">
            <v>NghÜa T©n - CÇu GiÊy - Hµ néi</v>
          </cell>
          <cell r="S40">
            <v>2004</v>
          </cell>
          <cell r="T40" t="str">
            <v>DN-6</v>
          </cell>
          <cell r="U40">
            <v>2004</v>
          </cell>
          <cell r="V40" t="str">
            <v>DN-6</v>
          </cell>
          <cell r="W40">
            <v>7</v>
          </cell>
          <cell r="X40">
            <v>1.58</v>
          </cell>
          <cell r="Y40" t="str">
            <v>DN-6</v>
          </cell>
          <cell r="Z40">
            <v>7</v>
          </cell>
          <cell r="AA40">
            <v>2.08</v>
          </cell>
        </row>
        <row r="41">
          <cell r="C41" t="str">
            <v>TrÇn ThÞ HiÒn</v>
          </cell>
          <cell r="D41" t="str">
            <v>DH</v>
          </cell>
          <cell r="E41" t="str">
            <v>H§ DH</v>
          </cell>
          <cell r="F41" t="str">
            <v>NV VÖ sinh</v>
          </cell>
          <cell r="H41" t="str">
            <v>V¨n phßng</v>
          </cell>
          <cell r="I41" t="str">
            <v>08-91</v>
          </cell>
          <cell r="J41" t="str">
            <v>N÷</v>
          </cell>
          <cell r="K41" t="str">
            <v>11/10/62</v>
          </cell>
          <cell r="L41" t="str">
            <v>N÷</v>
          </cell>
          <cell r="M41" t="str">
            <v>Trung cÊp</v>
          </cell>
          <cell r="N41" t="str">
            <v>X©y dùng</v>
          </cell>
          <cell r="O41" t="str">
            <v>Tr­êng CN KT x©y dùng</v>
          </cell>
          <cell r="P41">
            <v>1987</v>
          </cell>
          <cell r="Q41" t="str">
            <v>H­ng X¸ - H­ng Nguyªn - NghÖ An</v>
          </cell>
          <cell r="R41" t="str">
            <v>B¾c NghÜa T©n - CÇu GiÊy - Hµ néi</v>
          </cell>
          <cell r="S41">
            <v>2004</v>
          </cell>
          <cell r="T41" t="str">
            <v>DN-6</v>
          </cell>
          <cell r="U41">
            <v>2004</v>
          </cell>
          <cell r="V41" t="str">
            <v>DN-6</v>
          </cell>
          <cell r="W41">
            <v>7</v>
          </cell>
          <cell r="X41">
            <v>1.54</v>
          </cell>
          <cell r="Y41" t="str">
            <v>DN-6</v>
          </cell>
          <cell r="Z41">
            <v>7</v>
          </cell>
          <cell r="AA41">
            <v>2.08</v>
          </cell>
        </row>
        <row r="42">
          <cell r="C42" t="str">
            <v>Ng. ThÞ BÝch Liªn</v>
          </cell>
          <cell r="D42" t="str">
            <v>DH</v>
          </cell>
          <cell r="E42" t="str">
            <v>H§ DH</v>
          </cell>
          <cell r="F42" t="str">
            <v>NÊu ¨n</v>
          </cell>
          <cell r="H42" t="str">
            <v>V¨n phßng</v>
          </cell>
          <cell r="I42" t="str">
            <v>04-97</v>
          </cell>
          <cell r="K42" t="str">
            <v>7/4/61</v>
          </cell>
          <cell r="L42" t="str">
            <v>N÷</v>
          </cell>
          <cell r="M42" t="str">
            <v>Trung cÊp</v>
          </cell>
          <cell r="N42" t="str">
            <v>KÕ to¸n</v>
          </cell>
          <cell r="O42" t="str">
            <v>Trung cÊp Kinh tÕ</v>
          </cell>
          <cell r="P42">
            <v>1987</v>
          </cell>
          <cell r="Q42" t="str">
            <v>§a Léc - Kim Thi - H­ng Yªn</v>
          </cell>
          <cell r="R42" t="str">
            <v xml:space="preserve"> Hoµng Hoa Th¸m - T©y Hå - Hµ néi</v>
          </cell>
          <cell r="S42">
            <v>2004</v>
          </cell>
          <cell r="T42" t="str">
            <v>DN-6</v>
          </cell>
          <cell r="U42">
            <v>2004</v>
          </cell>
          <cell r="V42" t="str">
            <v>DN-6</v>
          </cell>
          <cell r="W42">
            <v>6</v>
          </cell>
          <cell r="X42">
            <v>1.45</v>
          </cell>
          <cell r="Y42" t="str">
            <v>DN-6</v>
          </cell>
          <cell r="Z42">
            <v>6</v>
          </cell>
          <cell r="AA42">
            <v>1.9</v>
          </cell>
        </row>
        <row r="43">
          <cell r="C43" t="str">
            <v>NguyÔn Xu©n An</v>
          </cell>
          <cell r="D43" t="str">
            <v>DH</v>
          </cell>
          <cell r="E43" t="str">
            <v>H§ DH</v>
          </cell>
          <cell r="F43" t="str">
            <v>NV B¶o vÖ</v>
          </cell>
          <cell r="H43" t="str">
            <v>V¨n phßng</v>
          </cell>
          <cell r="I43" t="str">
            <v>07-97</v>
          </cell>
          <cell r="J43" t="str">
            <v>N÷</v>
          </cell>
          <cell r="K43" t="str">
            <v>08/8/62</v>
          </cell>
          <cell r="M43" t="str">
            <v>L§PT</v>
          </cell>
          <cell r="O43" t="str">
            <v>Lao ®éng phæ th«ng</v>
          </cell>
          <cell r="P43" t="str">
            <v>Kh­¬ng Trung - Thanh XU©n - HN</v>
          </cell>
          <cell r="Q43" t="str">
            <v>H­ng Nguyªn - NghÖ An</v>
          </cell>
          <cell r="R43" t="str">
            <v>Dông TiÕn - VÜnh b¶o - H¶i phßng</v>
          </cell>
          <cell r="S43">
            <v>2004</v>
          </cell>
          <cell r="T43" t="str">
            <v>DN-6</v>
          </cell>
          <cell r="U43">
            <v>2004</v>
          </cell>
          <cell r="V43" t="str">
            <v>DN-6</v>
          </cell>
          <cell r="W43">
            <v>5</v>
          </cell>
          <cell r="X43">
            <v>1.36</v>
          </cell>
          <cell r="Y43" t="str">
            <v>DN-6</v>
          </cell>
          <cell r="Z43">
            <v>5</v>
          </cell>
          <cell r="AA43">
            <v>1.72</v>
          </cell>
        </row>
        <row r="44">
          <cell r="C44" t="str">
            <v>D­¬ng ThÞ Dung</v>
          </cell>
          <cell r="D44" t="str">
            <v>DH</v>
          </cell>
          <cell r="E44" t="str">
            <v>H§ DH</v>
          </cell>
          <cell r="F44" t="str">
            <v>NV VÖ sinh</v>
          </cell>
          <cell r="H44" t="str">
            <v>V¨n phßng</v>
          </cell>
          <cell r="I44" t="str">
            <v>08-99</v>
          </cell>
          <cell r="J44" t="str">
            <v>N÷</v>
          </cell>
          <cell r="K44" t="str">
            <v>16/5/73</v>
          </cell>
          <cell r="L44" t="str">
            <v>N÷</v>
          </cell>
          <cell r="M44" t="str">
            <v>L§PT</v>
          </cell>
          <cell r="O44" t="str">
            <v>Lao ®éng phæ th«ng</v>
          </cell>
          <cell r="P44" t="str">
            <v>Hång Th¸i §«ng - §«ng TriÒu - Qu¶ng ninh</v>
          </cell>
          <cell r="Q44" t="str">
            <v>§iÖn Ph­¬ng - §iÖn Bµn - Qu¶ng Nam</v>
          </cell>
          <cell r="R44" t="str">
            <v>Kh­¬ng Trung - Thanh XU©n - HN</v>
          </cell>
          <cell r="S44">
            <v>2003</v>
          </cell>
          <cell r="T44" t="str">
            <v>DN-6</v>
          </cell>
          <cell r="U44">
            <v>2004</v>
          </cell>
          <cell r="V44" t="str">
            <v>DN-6</v>
          </cell>
          <cell r="W44">
            <v>3</v>
          </cell>
          <cell r="X44">
            <v>1.18</v>
          </cell>
          <cell r="Y44" t="str">
            <v>DN-6</v>
          </cell>
          <cell r="Z44">
            <v>3</v>
          </cell>
          <cell r="AA44">
            <v>1.36</v>
          </cell>
        </row>
        <row r="45">
          <cell r="C45" t="str">
            <v>Lª V¨n Bång</v>
          </cell>
          <cell r="D45" t="str">
            <v>DH</v>
          </cell>
          <cell r="E45" t="str">
            <v>CTH</v>
          </cell>
          <cell r="F45" t="str">
            <v>NV B¶o vÖ</v>
          </cell>
          <cell r="H45" t="str">
            <v>V¨n phßng</v>
          </cell>
          <cell r="I45" t="str">
            <v>03-03</v>
          </cell>
          <cell r="J45" t="str">
            <v>N÷</v>
          </cell>
          <cell r="K45">
            <v>18346</v>
          </cell>
          <cell r="L45" t="str">
            <v>X©y dùng</v>
          </cell>
          <cell r="M45" t="str">
            <v>L§PT</v>
          </cell>
          <cell r="N45">
            <v>1987</v>
          </cell>
          <cell r="O45" t="str">
            <v>Bé ®éi phôc viªn</v>
          </cell>
          <cell r="P45" t="str">
            <v>B¾c NghÜa T©n - CÇu GiÊy - Hµ néi</v>
          </cell>
          <cell r="Q45" t="str">
            <v>Hång Th¸i §«ng - §«ng TriÒu - Qu¶ng ninh</v>
          </cell>
          <cell r="R45" t="str">
            <v>Hång Th¸i §«ng - §«ng TriÒu - Qu¶ng ninh</v>
          </cell>
          <cell r="S45">
            <v>2004</v>
          </cell>
          <cell r="T45" t="str">
            <v>DN-6</v>
          </cell>
          <cell r="U45">
            <v>2003</v>
          </cell>
          <cell r="V45" t="str">
            <v>DN-6</v>
          </cell>
          <cell r="W45">
            <v>3</v>
          </cell>
          <cell r="X45">
            <v>1.18</v>
          </cell>
          <cell r="Y45" t="str">
            <v>DN-6</v>
          </cell>
          <cell r="Z45">
            <v>3</v>
          </cell>
          <cell r="AA45">
            <v>1.36</v>
          </cell>
        </row>
        <row r="46">
          <cell r="C46" t="str">
            <v>Cao cÊp</v>
          </cell>
          <cell r="D46" t="str">
            <v>DH</v>
          </cell>
          <cell r="E46" t="str">
            <v>H§ DH</v>
          </cell>
          <cell r="F46" t="str">
            <v>C«ng vô</v>
          </cell>
          <cell r="H46" t="str">
            <v>08-96</v>
          </cell>
          <cell r="I46" t="str">
            <v>29/3/78</v>
          </cell>
          <cell r="J46" t="str">
            <v>N÷</v>
          </cell>
          <cell r="K46" t="str">
            <v>Trung cÊp</v>
          </cell>
          <cell r="L46" t="str">
            <v>V¨n th­ l­u tr÷</v>
          </cell>
          <cell r="M46" t="str">
            <v>TH l­u tr÷ &amp; NVVP</v>
          </cell>
          <cell r="N46">
            <v>1999</v>
          </cell>
          <cell r="O46" t="str">
            <v>H­ng Xu©n - H­ng Nguyªn - NghÖ An</v>
          </cell>
          <cell r="P46" t="str">
            <v>Th¸i Hµ - §èng §a - Hµ néi</v>
          </cell>
          <cell r="S46">
            <v>2004</v>
          </cell>
          <cell r="T46" t="str">
            <v>DN-6</v>
          </cell>
          <cell r="U46">
            <v>6</v>
          </cell>
          <cell r="V46">
            <v>1.45</v>
          </cell>
          <cell r="W46" t="str">
            <v>DN-6</v>
          </cell>
          <cell r="X46">
            <v>6</v>
          </cell>
          <cell r="Y46">
            <v>1.9</v>
          </cell>
          <cell r="Z46" t="str">
            <v>V¨n phßng</v>
          </cell>
        </row>
        <row r="47">
          <cell r="C47" t="str">
            <v>Cao cÊp</v>
          </cell>
          <cell r="D47" t="str">
            <v>DH</v>
          </cell>
          <cell r="E47" t="str">
            <v>H§ DH</v>
          </cell>
          <cell r="F47" t="str">
            <v>NV kÕ to¸n</v>
          </cell>
          <cell r="H47" t="str">
            <v>05/04</v>
          </cell>
          <cell r="I47" t="str">
            <v>7/4/61</v>
          </cell>
          <cell r="J47" t="str">
            <v>N÷</v>
          </cell>
          <cell r="K47" t="str">
            <v>§¹i häc</v>
          </cell>
          <cell r="L47" t="str">
            <v>KÕ to¸n</v>
          </cell>
          <cell r="M47" t="str">
            <v>Trung cÊp Kinh tÕ</v>
          </cell>
          <cell r="N47">
            <v>1987</v>
          </cell>
          <cell r="O47" t="str">
            <v>§a Léc - Kim Thi - H­ng Yªn</v>
          </cell>
          <cell r="P47" t="str">
            <v xml:space="preserve"> Hoµng Hoa Th¸m - T©y Hå - Hµ néi</v>
          </cell>
          <cell r="S47">
            <v>2004</v>
          </cell>
          <cell r="T47" t="str">
            <v>DN-3</v>
          </cell>
          <cell r="U47">
            <v>7</v>
          </cell>
          <cell r="V47">
            <v>3.23</v>
          </cell>
          <cell r="W47" t="str">
            <v>DN-4</v>
          </cell>
          <cell r="X47">
            <v>7</v>
          </cell>
          <cell r="Y47">
            <v>4.2</v>
          </cell>
          <cell r="Z47" t="str">
            <v>CT Dung quÊt</v>
          </cell>
          <cell r="AB47">
            <v>936700</v>
          </cell>
        </row>
        <row r="48">
          <cell r="C48" t="str">
            <v>NguyÔn V¨n Xøng</v>
          </cell>
          <cell r="D48" t="str">
            <v>DH</v>
          </cell>
          <cell r="E48" t="str">
            <v>H§ DH</v>
          </cell>
          <cell r="F48" t="str">
            <v>NV kÕ to¸n</v>
          </cell>
          <cell r="H48" t="str">
            <v>CT Dung quÊt</v>
          </cell>
          <cell r="I48" t="str">
            <v>05/04</v>
          </cell>
          <cell r="J48" t="str">
            <v>N÷</v>
          </cell>
          <cell r="K48" t="str">
            <v>§¹i häc</v>
          </cell>
          <cell r="L48" t="str">
            <v>CN LuËt</v>
          </cell>
          <cell r="M48" t="str">
            <v>§¹i häc</v>
          </cell>
          <cell r="N48" t="str">
            <v>KÕ to¸n</v>
          </cell>
          <cell r="O48" t="str">
            <v>PHóc la - Hµ ®«ng - Hµ t©y</v>
          </cell>
          <cell r="P48" t="str">
            <v>PHóc la - Hµ ®«ng - Hµ t©y</v>
          </cell>
          <cell r="R48" t="str">
            <v>01-03-04</v>
          </cell>
          <cell r="S48">
            <v>2004</v>
          </cell>
          <cell r="T48" t="str">
            <v>DN-3</v>
          </cell>
          <cell r="U48">
            <v>2004</v>
          </cell>
          <cell r="V48" t="str">
            <v>DN-3</v>
          </cell>
          <cell r="W48">
            <v>7</v>
          </cell>
          <cell r="X48">
            <v>3.23</v>
          </cell>
          <cell r="Y48" t="str">
            <v>DN-4</v>
          </cell>
          <cell r="Z48">
            <v>7</v>
          </cell>
          <cell r="AA48">
            <v>4.2</v>
          </cell>
        </row>
        <row r="49">
          <cell r="C49" t="str">
            <v>TrÇn ThÞ Quúnh Vi</v>
          </cell>
          <cell r="D49" t="str">
            <v>DH</v>
          </cell>
          <cell r="E49" t="str">
            <v>H§ DH</v>
          </cell>
          <cell r="F49" t="str">
            <v>Nh©n viªn</v>
          </cell>
          <cell r="H49" t="str">
            <v>B§H Dung quÊt</v>
          </cell>
          <cell r="I49" t="str">
            <v>03-04</v>
          </cell>
          <cell r="J49" t="str">
            <v>N÷</v>
          </cell>
          <cell r="K49" t="str">
            <v>23/4/1975</v>
          </cell>
          <cell r="L49" t="str">
            <v>N÷</v>
          </cell>
          <cell r="M49" t="str">
            <v>§¹i häc</v>
          </cell>
          <cell r="N49" t="str">
            <v>CN LuËt</v>
          </cell>
          <cell r="O49" t="str">
            <v>§H LuËt HN</v>
          </cell>
          <cell r="P49">
            <v>1998</v>
          </cell>
          <cell r="Q49" t="str">
            <v>PHóc la - Hµ ®«ng - Hµ t©y</v>
          </cell>
          <cell r="R49" t="str">
            <v>PHóc la - Hµ ®«ng - Hµ t©y</v>
          </cell>
          <cell r="S49">
            <v>2004</v>
          </cell>
          <cell r="T49" t="str">
            <v>01-03-04</v>
          </cell>
          <cell r="U49">
            <v>2004</v>
          </cell>
          <cell r="V49" t="str">
            <v>DN-3</v>
          </cell>
          <cell r="W49">
            <v>1</v>
          </cell>
          <cell r="X49">
            <v>1.78</v>
          </cell>
          <cell r="Y49" t="str">
            <v>DN-3</v>
          </cell>
          <cell r="Z49">
            <v>1</v>
          </cell>
          <cell r="AA49">
            <v>2.34</v>
          </cell>
        </row>
        <row r="50">
          <cell r="C50" t="str">
            <v>Phan ThÞ Oanh</v>
          </cell>
          <cell r="D50" t="str">
            <v>DH</v>
          </cell>
          <cell r="E50" t="str">
            <v>H§ DH</v>
          </cell>
          <cell r="F50" t="str">
            <v>Nh©n viªn</v>
          </cell>
          <cell r="H50" t="str">
            <v>B§H Dung quÊt</v>
          </cell>
          <cell r="I50" t="str">
            <v>07-04</v>
          </cell>
          <cell r="J50" t="str">
            <v>N÷</v>
          </cell>
          <cell r="K50" t="str">
            <v>15/7/63</v>
          </cell>
          <cell r="L50" t="str">
            <v>N÷</v>
          </cell>
          <cell r="M50" t="str">
            <v>§¹i häc</v>
          </cell>
          <cell r="N50" t="str">
            <v>Anh V¨n</v>
          </cell>
          <cell r="O50" t="str">
            <v>§H Ngo¹i ng÷ HN ( TC)</v>
          </cell>
          <cell r="P50">
            <v>1996</v>
          </cell>
          <cell r="Q50" t="str">
            <v>Quúnh Hång - Quúnh L­u - NghÖ an</v>
          </cell>
          <cell r="R50" t="str">
            <v>Nhµ C1 Khu TT 34A TrÇn Phó - Ba ®×nh - HN</v>
          </cell>
          <cell r="S50">
            <v>2004</v>
          </cell>
          <cell r="T50" t="str">
            <v>22/7/04</v>
          </cell>
          <cell r="U50">
            <v>2004</v>
          </cell>
          <cell r="V50" t="str">
            <v>DN-3</v>
          </cell>
          <cell r="W50">
            <v>1</v>
          </cell>
          <cell r="X50">
            <v>1.78</v>
          </cell>
          <cell r="Y50" t="str">
            <v>DN-3</v>
          </cell>
          <cell r="Z50">
            <v>1</v>
          </cell>
          <cell r="AA50">
            <v>2.34</v>
          </cell>
        </row>
        <row r="51">
          <cell r="C51" t="str">
            <v>NguyÔn §×nh C­êng</v>
          </cell>
          <cell r="D51" t="str">
            <v>DH</v>
          </cell>
          <cell r="E51" t="str">
            <v>H§ DH</v>
          </cell>
          <cell r="F51" t="str">
            <v>X­ëng tr­ëng</v>
          </cell>
          <cell r="H51" t="str">
            <v>CT Dung quÊt</v>
          </cell>
          <cell r="I51" t="str">
            <v>08-02</v>
          </cell>
          <cell r="K51" t="str">
            <v>21/10/78</v>
          </cell>
          <cell r="L51" t="str">
            <v>C¬ giíi ho¸ XD</v>
          </cell>
          <cell r="M51" t="str">
            <v>§¹i häc</v>
          </cell>
          <cell r="N51" t="str">
            <v>C¬ giíi ho¸ XD</v>
          </cell>
          <cell r="O51" t="str">
            <v>§H Giao th«ng vËn t¶i</v>
          </cell>
          <cell r="P51">
            <v>2000</v>
          </cell>
          <cell r="Q51" t="str">
            <v>Th¹ch Thanh - Th¹ch Hµ - Hµ tÜnh</v>
          </cell>
          <cell r="R51" t="str">
            <v>Th¹ch Thanh - Th¹ch Hµ - Hµ tÜnh</v>
          </cell>
          <cell r="S51" t="str">
            <v>CT Dung quÊt</v>
          </cell>
          <cell r="T51" t="str">
            <v>01/11/03</v>
          </cell>
          <cell r="U51">
            <v>2002</v>
          </cell>
          <cell r="V51" t="str">
            <v>DN-3</v>
          </cell>
          <cell r="W51">
            <v>1</v>
          </cell>
          <cell r="X51">
            <v>1.78</v>
          </cell>
          <cell r="Y51" t="str">
            <v>DN-3</v>
          </cell>
          <cell r="Z51">
            <v>1</v>
          </cell>
          <cell r="AA51">
            <v>2.34</v>
          </cell>
          <cell r="AB51">
            <v>0</v>
          </cell>
        </row>
        <row r="52">
          <cell r="C52" t="str">
            <v>TrÇn §øc TiÕn</v>
          </cell>
          <cell r="D52" t="str">
            <v>DH</v>
          </cell>
          <cell r="E52" t="str">
            <v>H§ DH</v>
          </cell>
          <cell r="F52" t="str">
            <v>NV kÕ to¸n</v>
          </cell>
          <cell r="H52" t="str">
            <v>CT Dung quÊt</v>
          </cell>
          <cell r="I52" t="str">
            <v>06-04</v>
          </cell>
          <cell r="K52" t="str">
            <v>§¹i häc</v>
          </cell>
          <cell r="L52" t="str">
            <v>KÕ to¸n</v>
          </cell>
          <cell r="M52" t="str">
            <v>§¹i häc</v>
          </cell>
          <cell r="N52" t="str">
            <v>KÕ to¸n</v>
          </cell>
          <cell r="O52" t="str">
            <v>§H TµI chÝnh kÕ to¸n</v>
          </cell>
          <cell r="S52">
            <v>2004</v>
          </cell>
          <cell r="T52" t="str">
            <v>DN-3</v>
          </cell>
          <cell r="U52">
            <v>2004</v>
          </cell>
          <cell r="V52" t="str">
            <v>DN-3</v>
          </cell>
          <cell r="W52">
            <v>1</v>
          </cell>
          <cell r="X52">
            <v>1.78</v>
          </cell>
          <cell r="Y52" t="str">
            <v>DN-3</v>
          </cell>
          <cell r="Z52">
            <v>1</v>
          </cell>
          <cell r="AA52">
            <v>2.34</v>
          </cell>
          <cell r="AB52">
            <v>516200</v>
          </cell>
        </row>
        <row r="53">
          <cell r="C53" t="str">
            <v>NguyÔn H÷u Trung</v>
          </cell>
          <cell r="D53" t="str">
            <v>DH</v>
          </cell>
          <cell r="E53" t="str">
            <v>H§ DH</v>
          </cell>
          <cell r="F53" t="str">
            <v>§T RPBM</v>
          </cell>
          <cell r="H53" t="str">
            <v>CT Dung quÊt</v>
          </cell>
          <cell r="I53" t="str">
            <v>08/04</v>
          </cell>
          <cell r="J53" t="str">
            <v>07/05</v>
          </cell>
          <cell r="K53" t="str">
            <v>09/1979</v>
          </cell>
          <cell r="L53" t="str">
            <v>KÕ to¸n</v>
          </cell>
          <cell r="M53" t="str">
            <v>§¹i häc</v>
          </cell>
          <cell r="N53" t="str">
            <v>Khai th¸c má lé thiªn</v>
          </cell>
          <cell r="O53" t="str">
            <v>§H má ®Þa chÊt</v>
          </cell>
          <cell r="Q53" t="str">
            <v>Quúnh DÞ - Quúnh l­u - NghÖ an</v>
          </cell>
          <cell r="S53">
            <v>2004</v>
          </cell>
          <cell r="T53" t="str">
            <v>DN-3</v>
          </cell>
          <cell r="U53">
            <v>2005</v>
          </cell>
          <cell r="V53" t="str">
            <v>DN-3</v>
          </cell>
          <cell r="W53">
            <v>1</v>
          </cell>
          <cell r="X53">
            <v>1.78</v>
          </cell>
          <cell r="Y53" t="str">
            <v>DN-3</v>
          </cell>
          <cell r="Z53">
            <v>1</v>
          </cell>
          <cell r="AA53">
            <v>2.34</v>
          </cell>
          <cell r="AB53">
            <v>936700</v>
          </cell>
        </row>
        <row r="54">
          <cell r="C54" t="str">
            <v>§Æng Hång Tu©n</v>
          </cell>
          <cell r="D54" t="str">
            <v>DH</v>
          </cell>
          <cell r="E54" t="str">
            <v>H§ DH</v>
          </cell>
          <cell r="F54" t="str">
            <v>§èc c«ng</v>
          </cell>
          <cell r="H54" t="str">
            <v>CT Dung quÊt</v>
          </cell>
          <cell r="I54" t="str">
            <v>05/04</v>
          </cell>
          <cell r="J54" t="str">
            <v>07/05</v>
          </cell>
          <cell r="K54" t="str">
            <v>11/1980</v>
          </cell>
          <cell r="L54" t="str">
            <v>Qu¶n lý HËu cÇn</v>
          </cell>
          <cell r="M54" t="str">
            <v>Cao ®¼ng</v>
          </cell>
          <cell r="N54" t="str">
            <v>Qu¶n trÞ kinh doanh</v>
          </cell>
          <cell r="O54" t="str">
            <v>§×nh Cao - Phï cõ - H­ng Yªn</v>
          </cell>
          <cell r="P54" t="str">
            <v>§×nh Cao - Phï cõ - H­ng Yªn</v>
          </cell>
          <cell r="Q54" t="str">
            <v>Xu©n Hoµ - Xu©n Tr­êng - Nam ®Þnh</v>
          </cell>
          <cell r="R54">
            <v>36586</v>
          </cell>
          <cell r="S54">
            <v>2004</v>
          </cell>
          <cell r="T54" t="str">
            <v>DN-4</v>
          </cell>
          <cell r="U54">
            <v>2005</v>
          </cell>
          <cell r="V54" t="str">
            <v>DN-3</v>
          </cell>
          <cell r="W54">
            <v>1</v>
          </cell>
          <cell r="X54">
            <v>1.78</v>
          </cell>
          <cell r="Y54" t="str">
            <v>DN-3</v>
          </cell>
          <cell r="Z54">
            <v>1</v>
          </cell>
          <cell r="AA54">
            <v>2.34</v>
          </cell>
          <cell r="AB54">
            <v>562600</v>
          </cell>
        </row>
        <row r="55">
          <cell r="C55" t="str">
            <v>Trung cÊp</v>
          </cell>
          <cell r="D55" t="str">
            <v>DH</v>
          </cell>
          <cell r="E55" t="str">
            <v>H§ DH</v>
          </cell>
          <cell r="F55" t="str">
            <v>NV kÕ to¸n</v>
          </cell>
          <cell r="H55" t="str">
            <v>11-95</v>
          </cell>
          <cell r="I55" t="str">
            <v>20/1/75</v>
          </cell>
          <cell r="J55" t="str">
            <v>N÷</v>
          </cell>
          <cell r="K55" t="str">
            <v>Trung cÊp</v>
          </cell>
          <cell r="L55" t="str">
            <v>Tµi chÝnh kÕ to¸n</v>
          </cell>
          <cell r="M55" t="str">
            <v>TH Th­¬ng m¹i T¦ I</v>
          </cell>
          <cell r="N55">
            <v>1995</v>
          </cell>
          <cell r="O55" t="str">
            <v>Lan MÉu - Lôc Nam - B¾c Giang</v>
          </cell>
          <cell r="P55" t="str">
            <v>Lan MÉu - Lôc Nam - B¾c Giang</v>
          </cell>
          <cell r="R55">
            <v>36617</v>
          </cell>
          <cell r="S55">
            <v>2004</v>
          </cell>
          <cell r="T55" t="str">
            <v>DN-4</v>
          </cell>
          <cell r="U55">
            <v>5</v>
          </cell>
          <cell r="V55">
            <v>1.94</v>
          </cell>
          <cell r="W55" t="str">
            <v>DN-4</v>
          </cell>
          <cell r="X55">
            <v>5</v>
          </cell>
          <cell r="Y55">
            <v>2.56</v>
          </cell>
          <cell r="Z55" t="str">
            <v>CT Dung quÊt</v>
          </cell>
        </row>
        <row r="56">
          <cell r="C56" t="str">
            <v>TrÇn Quang Tuynh</v>
          </cell>
          <cell r="D56" t="str">
            <v>DH</v>
          </cell>
          <cell r="E56" t="str">
            <v>CTH</v>
          </cell>
          <cell r="F56" t="str">
            <v>Qu¶n lý</v>
          </cell>
          <cell r="H56" t="str">
            <v>CT Dung quÊt</v>
          </cell>
          <cell r="I56" t="str">
            <v>12-97</v>
          </cell>
          <cell r="K56" t="str">
            <v>23/12/57</v>
          </cell>
          <cell r="L56" t="str">
            <v>ChÝnh trÞ</v>
          </cell>
          <cell r="M56" t="str">
            <v>Trung cÊp</v>
          </cell>
          <cell r="N56" t="str">
            <v>Qu¶n lý HËu cÇn</v>
          </cell>
          <cell r="O56" t="str">
            <v>Sü quan C«ng Binh</v>
          </cell>
          <cell r="P56">
            <v>1982</v>
          </cell>
          <cell r="Q56" t="str">
            <v>§×nh Cao - Phï cõ - H­ng Yªn</v>
          </cell>
          <cell r="R56" t="str">
            <v>§×nh Cao - Phï cõ - H­ng Yªn</v>
          </cell>
          <cell r="S56">
            <v>2003</v>
          </cell>
          <cell r="T56">
            <v>36586</v>
          </cell>
          <cell r="U56">
            <v>2004</v>
          </cell>
          <cell r="V56" t="str">
            <v>DN-4</v>
          </cell>
          <cell r="W56">
            <v>5</v>
          </cell>
          <cell r="X56">
            <v>1.94</v>
          </cell>
          <cell r="Y56" t="str">
            <v>DN-4</v>
          </cell>
          <cell r="Z56">
            <v>5</v>
          </cell>
          <cell r="AA56">
            <v>2.56</v>
          </cell>
          <cell r="AB56">
            <v>527800</v>
          </cell>
        </row>
        <row r="57">
          <cell r="C57" t="str">
            <v>Vò §øc H­ng</v>
          </cell>
          <cell r="D57" t="str">
            <v>DH</v>
          </cell>
          <cell r="E57" t="str">
            <v>H§ DH</v>
          </cell>
          <cell r="F57" t="str">
            <v>NV kÕ to¸n</v>
          </cell>
          <cell r="H57" t="str">
            <v>CT Dung quÊt</v>
          </cell>
          <cell r="I57" t="str">
            <v>11-95</v>
          </cell>
          <cell r="J57" t="str">
            <v>N÷</v>
          </cell>
          <cell r="K57" t="str">
            <v>20/1/75</v>
          </cell>
          <cell r="L57" t="str">
            <v>Qu¶n lý HËu cÇn</v>
          </cell>
          <cell r="M57" t="str">
            <v>Trung cÊp</v>
          </cell>
          <cell r="N57" t="str">
            <v>Tµi chÝnh kÕ to¸n</v>
          </cell>
          <cell r="O57" t="str">
            <v>TH Th­¬ng m¹i T¦ I</v>
          </cell>
          <cell r="P57">
            <v>1995</v>
          </cell>
          <cell r="Q57" t="str">
            <v>Lan MÉu - Lôc Nam - B¾c Giang</v>
          </cell>
          <cell r="R57" t="str">
            <v>Lan MÉu - Lôc Nam - B¾c Giang</v>
          </cell>
          <cell r="S57">
            <v>2004</v>
          </cell>
          <cell r="T57">
            <v>36617</v>
          </cell>
          <cell r="U57">
            <v>2004</v>
          </cell>
          <cell r="V57" t="str">
            <v>DN-4</v>
          </cell>
          <cell r="W57">
            <v>5</v>
          </cell>
          <cell r="X57">
            <v>1.94</v>
          </cell>
          <cell r="Y57" t="str">
            <v>DN-4</v>
          </cell>
          <cell r="Z57">
            <v>5</v>
          </cell>
          <cell r="AA57">
            <v>2.56</v>
          </cell>
          <cell r="AB57">
            <v>527800</v>
          </cell>
        </row>
        <row r="58">
          <cell r="C58" t="str">
            <v>Ph¹m Quang Trung</v>
          </cell>
          <cell r="D58" t="str">
            <v>DH</v>
          </cell>
          <cell r="E58" t="str">
            <v>H§ DH</v>
          </cell>
          <cell r="F58" t="str">
            <v>Thñ kho</v>
          </cell>
          <cell r="H58" t="str">
            <v>CT Dung quÊt</v>
          </cell>
          <cell r="I58" t="str">
            <v>08-95</v>
          </cell>
          <cell r="K58">
            <v>1956</v>
          </cell>
          <cell r="L58" t="str">
            <v>§a khoa</v>
          </cell>
          <cell r="M58" t="str">
            <v>S¬ cÊp</v>
          </cell>
          <cell r="N58" t="str">
            <v>ChÝnh trÞ</v>
          </cell>
          <cell r="O58" t="str">
            <v>Mai Thung - HiÖp Hoµ - B¾c Giang</v>
          </cell>
          <cell r="P58" t="str">
            <v>Mai Thung - HiÖp Hoµ - B¾c Giang</v>
          </cell>
          <cell r="Q58" t="str">
            <v>CT Dung quÊt</v>
          </cell>
          <cell r="R58">
            <v>37196</v>
          </cell>
          <cell r="S58">
            <v>2004</v>
          </cell>
          <cell r="T58">
            <v>36739</v>
          </cell>
          <cell r="U58">
            <v>2003</v>
          </cell>
          <cell r="V58" t="str">
            <v>DN-4</v>
          </cell>
          <cell r="W58">
            <v>4</v>
          </cell>
          <cell r="X58">
            <v>1.82</v>
          </cell>
          <cell r="Y58" t="str">
            <v>DN-4</v>
          </cell>
          <cell r="Z58">
            <v>4</v>
          </cell>
          <cell r="AA58">
            <v>2.37</v>
          </cell>
          <cell r="AB58">
            <v>490100</v>
          </cell>
        </row>
        <row r="59">
          <cell r="C59" t="str">
            <v>L÷ V¨n Mîi</v>
          </cell>
          <cell r="D59" t="str">
            <v>DH</v>
          </cell>
          <cell r="E59" t="str">
            <v>H§ DH</v>
          </cell>
          <cell r="F59" t="str">
            <v>Thñ quü</v>
          </cell>
          <cell r="H59" t="str">
            <v>CT Dung quÊt</v>
          </cell>
          <cell r="I59" t="str">
            <v>11-95</v>
          </cell>
          <cell r="K59" t="str">
            <v>20/10/60</v>
          </cell>
          <cell r="L59" t="str">
            <v>KÕ to¸n</v>
          </cell>
          <cell r="M59" t="str">
            <v>Trung cÊp</v>
          </cell>
          <cell r="N59" t="str">
            <v>Qu¶n lý HËu cÇn</v>
          </cell>
          <cell r="O59" t="str">
            <v>Qu©n chÝnh QK IV</v>
          </cell>
          <cell r="P59">
            <v>1981</v>
          </cell>
          <cell r="Q59" t="str">
            <v>H­ng Xu©n - H­ng Nguyªn - NghÖ an</v>
          </cell>
          <cell r="R59" t="str">
            <v>H­ng Xu©n - H­ng Nguyªn - NghÖ an</v>
          </cell>
          <cell r="S59">
            <v>2003</v>
          </cell>
          <cell r="T59">
            <v>36586</v>
          </cell>
          <cell r="U59">
            <v>2004</v>
          </cell>
          <cell r="V59" t="str">
            <v>DN-4</v>
          </cell>
          <cell r="W59">
            <v>4</v>
          </cell>
          <cell r="X59">
            <v>1.82</v>
          </cell>
          <cell r="Y59" t="str">
            <v>DN-4</v>
          </cell>
          <cell r="Z59">
            <v>4</v>
          </cell>
          <cell r="AA59">
            <v>2.37</v>
          </cell>
          <cell r="AB59">
            <v>458200</v>
          </cell>
        </row>
        <row r="60">
          <cell r="C60" t="str">
            <v>Ng« V¨n Bé</v>
          </cell>
          <cell r="D60" t="str">
            <v>DH</v>
          </cell>
          <cell r="E60" t="str">
            <v>H§ DH</v>
          </cell>
          <cell r="F60" t="str">
            <v>Qu©n y - an toµn</v>
          </cell>
          <cell r="H60" t="str">
            <v>CT Dung quÊt</v>
          </cell>
          <cell r="I60" t="str">
            <v>02-72</v>
          </cell>
          <cell r="K60" t="str">
            <v>05/6/77</v>
          </cell>
          <cell r="M60" t="str">
            <v>Trung cÊp</v>
          </cell>
          <cell r="N60" t="str">
            <v>§a khoa</v>
          </cell>
          <cell r="O60" t="str">
            <v>Tr­êng qu©n y I</v>
          </cell>
          <cell r="P60">
            <v>1999</v>
          </cell>
          <cell r="Q60" t="str">
            <v>Mai Thung - HiÖp Hoµ - B¾c Giang</v>
          </cell>
          <cell r="R60" t="str">
            <v>Mai Thung - HiÖp Hoµ - B¾c Giang</v>
          </cell>
          <cell r="T60">
            <v>37196</v>
          </cell>
          <cell r="U60">
            <v>2004</v>
          </cell>
          <cell r="V60">
            <v>16119</v>
          </cell>
          <cell r="W60">
            <v>2</v>
          </cell>
          <cell r="X60">
            <v>1.69</v>
          </cell>
          <cell r="Y60" t="str">
            <v>DN-4</v>
          </cell>
          <cell r="Z60">
            <v>3</v>
          </cell>
          <cell r="AA60">
            <v>2.1800000000000002</v>
          </cell>
        </row>
        <row r="61">
          <cell r="C61" t="str">
            <v>NguyÔn V¨n §µo</v>
          </cell>
          <cell r="D61" t="str">
            <v>DH</v>
          </cell>
          <cell r="E61" t="str">
            <v>H§ DH</v>
          </cell>
          <cell r="F61" t="str">
            <v>PT Hµnh chÝnh</v>
          </cell>
          <cell r="H61" t="str">
            <v>CT Dung quÊt</v>
          </cell>
          <cell r="I61" t="str">
            <v>08-03</v>
          </cell>
          <cell r="K61">
            <v>1958</v>
          </cell>
          <cell r="L61" t="str">
            <v xml:space="preserve">L¸i xe </v>
          </cell>
          <cell r="M61" t="str">
            <v>Tr­êng KT C«ng binh</v>
          </cell>
          <cell r="N61">
            <v>1987</v>
          </cell>
          <cell r="O61" t="str">
            <v>Bé ®éi phôc viªn</v>
          </cell>
          <cell r="P61" t="str">
            <v>H­ng Xu©n - H­ng Nguyªn - NghÖ an</v>
          </cell>
          <cell r="Q61" t="str">
            <v>Nghi hîp - Nghi léc - NGhÖ an</v>
          </cell>
          <cell r="R61" t="str">
            <v>Nghi ThuËn - Nghi lé - NGhÖ an</v>
          </cell>
          <cell r="S61" t="str">
            <v>XN NgÇm</v>
          </cell>
          <cell r="T61">
            <v>38106</v>
          </cell>
          <cell r="U61">
            <v>2003</v>
          </cell>
          <cell r="V61" t="str">
            <v>DN-4</v>
          </cell>
          <cell r="W61">
            <v>2</v>
          </cell>
          <cell r="X61">
            <v>1.58</v>
          </cell>
          <cell r="Y61" t="str">
            <v>DN-4</v>
          </cell>
          <cell r="Z61">
            <v>2</v>
          </cell>
          <cell r="AA61">
            <v>1.99</v>
          </cell>
          <cell r="AB61">
            <v>864200</v>
          </cell>
        </row>
        <row r="62">
          <cell r="C62" t="str">
            <v>S¬ cÊp</v>
          </cell>
          <cell r="D62" t="str">
            <v>DH</v>
          </cell>
          <cell r="E62" t="str">
            <v>H§ DH</v>
          </cell>
          <cell r="F62" t="str">
            <v>Xe CAT 773B</v>
          </cell>
          <cell r="H62" t="str">
            <v>07-98</v>
          </cell>
          <cell r="I62" t="str">
            <v>12/7/68</v>
          </cell>
          <cell r="K62" t="str">
            <v>S¬ cÊp</v>
          </cell>
          <cell r="L62" t="str">
            <v xml:space="preserve">L¸i xe </v>
          </cell>
          <cell r="M62" t="str">
            <v>Tr­êng KT Ph¸o binh</v>
          </cell>
          <cell r="N62">
            <v>1988</v>
          </cell>
          <cell r="O62" t="str">
            <v>H­ng Xu©n - H­ng Nguyªn - NghÖ an</v>
          </cell>
          <cell r="P62" t="str">
            <v>H­ng Xu©n - H­ng Nguyªn - NghÖ an</v>
          </cell>
          <cell r="Q62" t="str">
            <v>CT A V­¬ng</v>
          </cell>
          <cell r="R62">
            <v>36617</v>
          </cell>
          <cell r="S62">
            <v>2002</v>
          </cell>
          <cell r="T62" t="str">
            <v>B15-3</v>
          </cell>
          <cell r="U62">
            <v>2</v>
          </cell>
          <cell r="V62">
            <v>2.44</v>
          </cell>
          <cell r="W62" t="str">
            <v>B12-3</v>
          </cell>
          <cell r="X62">
            <v>2</v>
          </cell>
          <cell r="Y62">
            <v>2.94</v>
          </cell>
          <cell r="Z62" t="str">
            <v>CT Dung quÊt</v>
          </cell>
          <cell r="AB62">
            <v>864200</v>
          </cell>
        </row>
        <row r="63">
          <cell r="C63" t="str">
            <v>NguyÔn V¨n §¹i</v>
          </cell>
          <cell r="D63" t="str">
            <v>DH</v>
          </cell>
          <cell r="E63" t="str">
            <v>H§ DH</v>
          </cell>
          <cell r="F63" t="str">
            <v>Xe CAT 773B</v>
          </cell>
          <cell r="H63" t="str">
            <v>CT Dung quÊt</v>
          </cell>
          <cell r="I63" t="str">
            <v>08-97</v>
          </cell>
          <cell r="K63" t="str">
            <v>16/2/66</v>
          </cell>
          <cell r="L63" t="str">
            <v>L¸i m¸y hóc</v>
          </cell>
          <cell r="M63" t="str">
            <v>S¬ cÊp</v>
          </cell>
          <cell r="N63" t="str">
            <v xml:space="preserve">L¸i xe </v>
          </cell>
          <cell r="O63" t="str">
            <v>Tr­êng KT C«ng binh</v>
          </cell>
          <cell r="P63">
            <v>1987</v>
          </cell>
          <cell r="Q63" t="str">
            <v>H­ng Xu©n - H­ng Nguyªn - NghÖ an</v>
          </cell>
          <cell r="R63" t="str">
            <v>H­ng Xu©n - H­ng Nguyªn - NghÖ an</v>
          </cell>
          <cell r="S63" t="str">
            <v>CT Dung quÊt</v>
          </cell>
          <cell r="T63" t="str">
            <v>A6-2</v>
          </cell>
          <cell r="U63">
            <v>2002</v>
          </cell>
          <cell r="V63" t="str">
            <v>B15-2</v>
          </cell>
          <cell r="W63">
            <v>3</v>
          </cell>
          <cell r="X63">
            <v>2.92</v>
          </cell>
          <cell r="Y63" t="str">
            <v>B12-2</v>
          </cell>
          <cell r="Z63">
            <v>3</v>
          </cell>
          <cell r="AA63">
            <v>3.25</v>
          </cell>
          <cell r="AB63">
            <v>823600</v>
          </cell>
        </row>
        <row r="64">
          <cell r="C64" t="str">
            <v>Lª V¨n Th«ng</v>
          </cell>
          <cell r="D64" t="str">
            <v>DH</v>
          </cell>
          <cell r="E64" t="str">
            <v>H§ DH</v>
          </cell>
          <cell r="F64" t="str">
            <v>Xe CAT 773B</v>
          </cell>
          <cell r="H64" t="str">
            <v>CT Dung quÊt</v>
          </cell>
          <cell r="I64" t="str">
            <v>07-98</v>
          </cell>
          <cell r="K64" t="str">
            <v>12/7/68</v>
          </cell>
          <cell r="L64" t="str">
            <v xml:space="preserve">L¸i xe </v>
          </cell>
          <cell r="M64" t="str">
            <v>S¬ cÊp</v>
          </cell>
          <cell r="N64" t="str">
            <v xml:space="preserve">L¸i xe </v>
          </cell>
          <cell r="O64" t="str">
            <v>Tr­êng KT Ph¸o binh</v>
          </cell>
          <cell r="P64">
            <v>1988</v>
          </cell>
          <cell r="Q64" t="str">
            <v>H­ng Xu©n - H­ng Nguyªn - NghÖ an</v>
          </cell>
          <cell r="R64" t="str">
            <v>H­ng Xu©n - H­ng Nguyªn - NghÖ an</v>
          </cell>
          <cell r="S64" t="str">
            <v>CT A V­¬ng</v>
          </cell>
          <cell r="T64" t="str">
            <v>A6-2</v>
          </cell>
          <cell r="U64">
            <v>2002</v>
          </cell>
          <cell r="V64" t="str">
            <v>B15-3</v>
          </cell>
          <cell r="W64">
            <v>2</v>
          </cell>
          <cell r="X64">
            <v>2.44</v>
          </cell>
          <cell r="Y64" t="str">
            <v>B12-3</v>
          </cell>
          <cell r="Z64">
            <v>2</v>
          </cell>
          <cell r="AA64">
            <v>2.94</v>
          </cell>
          <cell r="AB64">
            <v>823600</v>
          </cell>
        </row>
        <row r="65">
          <cell r="C65" t="str">
            <v>TrÇn ThiÖn Lîi</v>
          </cell>
          <cell r="D65" t="str">
            <v>DH</v>
          </cell>
          <cell r="E65" t="str">
            <v>H§ DH</v>
          </cell>
          <cell r="F65" t="str">
            <v>VH ñi D1</v>
          </cell>
          <cell r="H65" t="str">
            <v>CT Dung quÊt</v>
          </cell>
          <cell r="I65" t="str">
            <v>07-95</v>
          </cell>
          <cell r="K65" t="str">
            <v>03/2/64</v>
          </cell>
          <cell r="L65" t="str">
            <v>L¸i m¸y ®µo</v>
          </cell>
          <cell r="M65" t="str">
            <v>S¬ cÊp</v>
          </cell>
          <cell r="N65" t="str">
            <v>L¸i m¸y hóc</v>
          </cell>
          <cell r="O65" t="str">
            <v>Tr­êng KT C«ng binh</v>
          </cell>
          <cell r="P65">
            <v>1984</v>
          </cell>
          <cell r="Q65" t="str">
            <v>Chu Minh - Ba V× - Hµ T©y</v>
          </cell>
          <cell r="R65" t="str">
            <v>Chu Minh - Ba V× - Hµ T©y</v>
          </cell>
          <cell r="S65">
            <v>2003</v>
          </cell>
          <cell r="T65">
            <v>36586</v>
          </cell>
          <cell r="U65">
            <v>2003</v>
          </cell>
          <cell r="V65" t="str">
            <v>A6-2</v>
          </cell>
          <cell r="W65">
            <v>6</v>
          </cell>
          <cell r="X65">
            <v>2.84</v>
          </cell>
          <cell r="Y65" t="str">
            <v>A1.8-2</v>
          </cell>
          <cell r="Z65">
            <v>6</v>
          </cell>
          <cell r="AA65">
            <v>3.74</v>
          </cell>
          <cell r="AB65">
            <v>675700</v>
          </cell>
        </row>
        <row r="66">
          <cell r="C66" t="str">
            <v>NguyÔn V¨n Chung</v>
          </cell>
          <cell r="D66" t="str">
            <v>DH</v>
          </cell>
          <cell r="E66" t="str">
            <v>H§ DH</v>
          </cell>
          <cell r="F66" t="str">
            <v>VH xóc 992</v>
          </cell>
          <cell r="H66" t="str">
            <v>CT Dung quÊt</v>
          </cell>
          <cell r="I66" t="str">
            <v>11-97</v>
          </cell>
          <cell r="K66" t="str">
            <v>10/10/69</v>
          </cell>
          <cell r="M66" t="str">
            <v>S¬ cÊp</v>
          </cell>
          <cell r="N66" t="str">
            <v xml:space="preserve">L¸i xe </v>
          </cell>
          <cell r="O66" t="str">
            <v>Tr­êngKT Ph¸o binh</v>
          </cell>
          <cell r="P66">
            <v>1987</v>
          </cell>
          <cell r="Q66" t="str">
            <v>H­ng Xu©n - H­ng Nguyªn - NghÖ an</v>
          </cell>
          <cell r="R66" t="str">
            <v>H­ng Xu©n - H­ng Nguyªn - NghÖ an</v>
          </cell>
          <cell r="S66">
            <v>2001</v>
          </cell>
          <cell r="T66">
            <v>36617</v>
          </cell>
          <cell r="U66">
            <v>2003</v>
          </cell>
          <cell r="V66" t="str">
            <v>A6-2</v>
          </cell>
          <cell r="W66">
            <v>6</v>
          </cell>
          <cell r="X66">
            <v>2.84</v>
          </cell>
          <cell r="Y66" t="str">
            <v>A1.8-2</v>
          </cell>
          <cell r="Z66">
            <v>6</v>
          </cell>
          <cell r="AA66">
            <v>3.74</v>
          </cell>
          <cell r="AB66">
            <v>455300</v>
          </cell>
        </row>
        <row r="67">
          <cell r="C67" t="str">
            <v>Ph¹m V¨n Thuû</v>
          </cell>
          <cell r="D67" t="str">
            <v>DH</v>
          </cell>
          <cell r="E67" t="str">
            <v>H§ DH</v>
          </cell>
          <cell r="F67" t="str">
            <v>§µo cat 375-1</v>
          </cell>
          <cell r="H67" t="str">
            <v>CT phÇn hë</v>
          </cell>
          <cell r="I67" t="str">
            <v>09-95</v>
          </cell>
          <cell r="K67" t="str">
            <v>10/12/68</v>
          </cell>
          <cell r="L67" t="str">
            <v>Söa ch÷a</v>
          </cell>
          <cell r="M67" t="str">
            <v>S¬ cÊp</v>
          </cell>
          <cell r="N67" t="str">
            <v>L¸i M.®µo</v>
          </cell>
          <cell r="O67" t="str">
            <v>Tr­êng KT C¬ giíi III</v>
          </cell>
          <cell r="P67">
            <v>1994</v>
          </cell>
          <cell r="Q67" t="str">
            <v>H­ng Xu©n - H­ng Nguyªn - NghÖ an</v>
          </cell>
          <cell r="R67" t="str">
            <v>H­ng Xu©n - H­ng Nguyªn - NghÖ an</v>
          </cell>
          <cell r="S67" t="str">
            <v>CT Dung quÊt</v>
          </cell>
          <cell r="T67" t="str">
            <v>07/11/03</v>
          </cell>
          <cell r="U67">
            <v>2002</v>
          </cell>
          <cell r="V67" t="str">
            <v>A6-2</v>
          </cell>
          <cell r="W67">
            <v>6</v>
          </cell>
          <cell r="X67">
            <v>2.84</v>
          </cell>
          <cell r="Y67" t="str">
            <v>A1.8-2</v>
          </cell>
          <cell r="Z67">
            <v>6</v>
          </cell>
          <cell r="AA67">
            <v>3.74</v>
          </cell>
        </row>
        <row r="68">
          <cell r="C68" t="str">
            <v>Hoµng V¨n H­ng</v>
          </cell>
          <cell r="D68" t="str">
            <v>DH</v>
          </cell>
          <cell r="E68" t="str">
            <v>H§ DH</v>
          </cell>
          <cell r="F68" t="str">
            <v>§µo cat 375-2</v>
          </cell>
          <cell r="H68" t="str">
            <v>CT Dung quÊt</v>
          </cell>
          <cell r="I68" t="str">
            <v>10-95</v>
          </cell>
          <cell r="K68" t="str">
            <v>19/12/76</v>
          </cell>
          <cell r="L68" t="str">
            <v>VËn hµnh m¸y</v>
          </cell>
          <cell r="M68" t="str">
            <v>S¬ cÊp</v>
          </cell>
          <cell r="N68" t="str">
            <v>L¸i m¸y ®µo</v>
          </cell>
          <cell r="O68" t="str">
            <v>Kh«ng b»ng cÊp</v>
          </cell>
          <cell r="P68" t="str">
            <v>Th¸i B¹t-Ba V×- Hµ Y©y</v>
          </cell>
          <cell r="Q68" t="str">
            <v>T©n phó - t©n kú - NghÖ an</v>
          </cell>
          <cell r="R68" t="str">
            <v>T©n phó - t©n kú - NghÖ an</v>
          </cell>
          <cell r="S68" t="str">
            <v>CT A V­¬ng</v>
          </cell>
          <cell r="T68" t="str">
            <v>14/7/03</v>
          </cell>
          <cell r="U68">
            <v>2003</v>
          </cell>
          <cell r="V68" t="str">
            <v>A6-2</v>
          </cell>
          <cell r="W68">
            <v>5</v>
          </cell>
          <cell r="X68">
            <v>2.33</v>
          </cell>
          <cell r="Y68" t="str">
            <v>A1.8-2</v>
          </cell>
          <cell r="Z68">
            <v>5</v>
          </cell>
          <cell r="AA68">
            <v>3.19</v>
          </cell>
          <cell r="AB68">
            <v>864200</v>
          </cell>
        </row>
        <row r="69">
          <cell r="C69" t="str">
            <v>TrÇn Nam Bé</v>
          </cell>
          <cell r="D69" t="str">
            <v>DH</v>
          </cell>
          <cell r="E69" t="str">
            <v>CTH</v>
          </cell>
          <cell r="F69" t="str">
            <v>Thñ kho m×n</v>
          </cell>
          <cell r="H69" t="str">
            <v>CT Dung quÊt</v>
          </cell>
          <cell r="I69" t="str">
            <v>10-92</v>
          </cell>
          <cell r="K69">
            <v>1954</v>
          </cell>
          <cell r="L69" t="str">
            <v>Hµn ®iÖn</v>
          </cell>
          <cell r="M69" t="str">
            <v>L§PT</v>
          </cell>
          <cell r="N69">
            <v>1999</v>
          </cell>
          <cell r="O69" t="str">
            <v>Bé ®éi phôc viªn</v>
          </cell>
          <cell r="P69" t="str">
            <v>QuÊt §éng - Th­êng TÝn - Hµ T©y</v>
          </cell>
          <cell r="Q69" t="str">
            <v>Trùc ®¹o - Trùc Ninh - Nam ®Þnh</v>
          </cell>
          <cell r="R69" t="str">
            <v>Trùc ®¹o - Trùc Ninh - Nam ®Þnh</v>
          </cell>
          <cell r="S69">
            <v>2004</v>
          </cell>
          <cell r="T69">
            <v>37377</v>
          </cell>
          <cell r="U69">
            <v>2001</v>
          </cell>
          <cell r="V69" t="str">
            <v>A6-2</v>
          </cell>
          <cell r="W69">
            <v>2</v>
          </cell>
          <cell r="X69">
            <v>1.57</v>
          </cell>
          <cell r="Y69" t="str">
            <v>A1-8.1</v>
          </cell>
          <cell r="Z69">
            <v>2</v>
          </cell>
          <cell r="AA69">
            <v>1.96</v>
          </cell>
          <cell r="AB69">
            <v>556800</v>
          </cell>
        </row>
        <row r="70">
          <cell r="C70" t="str">
            <v>NguyÔn §×nh Ho¹t</v>
          </cell>
          <cell r="D70" t="str">
            <v>DH</v>
          </cell>
          <cell r="E70" t="str">
            <v>H§ DH</v>
          </cell>
          <cell r="F70" t="str">
            <v>Thî hµn</v>
          </cell>
          <cell r="H70" t="str">
            <v>CT Dung quÊt</v>
          </cell>
          <cell r="I70" t="str">
            <v>05-00</v>
          </cell>
          <cell r="K70" t="str">
            <v>20/6/75</v>
          </cell>
          <cell r="L70" t="str">
            <v>L¸i m¸y hóc</v>
          </cell>
          <cell r="M70" t="str">
            <v>S¬ cÊp</v>
          </cell>
          <cell r="N70" t="str">
            <v>Söa ch÷a</v>
          </cell>
          <cell r="O70" t="str">
            <v>TR­êng CN Kü thuËt</v>
          </cell>
          <cell r="P70">
            <v>1992</v>
          </cell>
          <cell r="Q70" t="str">
            <v>Kú Anh - Hµ tÜnh</v>
          </cell>
          <cell r="R70" t="str">
            <v>Tæ 55T©n mai - Hµ néi</v>
          </cell>
          <cell r="S70" t="str">
            <v>CT A V­¬ng</v>
          </cell>
          <cell r="T70" t="str">
            <v>26/7/03</v>
          </cell>
          <cell r="U70">
            <v>2004</v>
          </cell>
          <cell r="V70" t="str">
            <v>A1-2</v>
          </cell>
          <cell r="W70">
            <v>4</v>
          </cell>
          <cell r="X70">
            <v>1.92</v>
          </cell>
          <cell r="Y70" t="str">
            <v>A1-6.2</v>
          </cell>
          <cell r="Z70">
            <v>4</v>
          </cell>
          <cell r="AA70">
            <v>2.71</v>
          </cell>
          <cell r="AB70">
            <v>823600</v>
          </cell>
        </row>
        <row r="71">
          <cell r="C71" t="str">
            <v>Phan §øc ViÖt</v>
          </cell>
          <cell r="D71" t="str">
            <v>DH</v>
          </cell>
          <cell r="E71" t="str">
            <v>H§ DH</v>
          </cell>
          <cell r="F71" t="str">
            <v>M¸y ñi D85P</v>
          </cell>
          <cell r="H71" t="str">
            <v>CT Dung quÊt</v>
          </cell>
          <cell r="I71" t="str">
            <v>03-01</v>
          </cell>
          <cell r="K71" t="str">
            <v>17/11/77</v>
          </cell>
          <cell r="L71" t="str">
            <v xml:space="preserve">L¸i xe </v>
          </cell>
          <cell r="M71" t="str">
            <v>S¬ cÊp</v>
          </cell>
          <cell r="N71" t="str">
            <v>VËn hµnh m¸y</v>
          </cell>
          <cell r="O71" t="str">
            <v>Tr­êngKT&amp;NV GTVT</v>
          </cell>
          <cell r="P71">
            <v>1997</v>
          </cell>
          <cell r="Q71" t="str">
            <v>Th¸i B¹t-Ba V×- Hµ Y©y</v>
          </cell>
          <cell r="R71" t="str">
            <v>Th¸i B¹t-Ba V×- Hµ Y©y</v>
          </cell>
          <cell r="S71" t="str">
            <v>CT Dung quÊt</v>
          </cell>
          <cell r="T71" t="str">
            <v>13/7/03</v>
          </cell>
          <cell r="U71">
            <v>2004</v>
          </cell>
          <cell r="V71" t="str">
            <v>A4-3</v>
          </cell>
          <cell r="W71">
            <v>4</v>
          </cell>
          <cell r="X71">
            <v>2.17</v>
          </cell>
          <cell r="Y71" t="str">
            <v>A1-10.3</v>
          </cell>
          <cell r="Z71">
            <v>4</v>
          </cell>
          <cell r="AA71">
            <v>3.11</v>
          </cell>
          <cell r="AB71">
            <v>823600</v>
          </cell>
        </row>
        <row r="72">
          <cell r="C72" t="str">
            <v>Bïi Lª Kh­¬ng</v>
          </cell>
          <cell r="D72" t="str">
            <v>DH</v>
          </cell>
          <cell r="E72" t="str">
            <v>H§ DH</v>
          </cell>
          <cell r="F72" t="str">
            <v>Thî hµn</v>
          </cell>
          <cell r="H72" t="str">
            <v>CT Dung quÊt</v>
          </cell>
          <cell r="I72" t="str">
            <v>03-00</v>
          </cell>
          <cell r="K72" t="str">
            <v>12/9/78</v>
          </cell>
          <cell r="L72" t="str">
            <v>Kinh tÕ ph¸t triÓn</v>
          </cell>
          <cell r="M72" t="str">
            <v>S¬ cÊp</v>
          </cell>
          <cell r="N72" t="str">
            <v>Hµn ®iÖn</v>
          </cell>
          <cell r="O72" t="str">
            <v>CNKT c¬ khÝ L©m nghiÖp</v>
          </cell>
          <cell r="P72">
            <v>1999</v>
          </cell>
          <cell r="Q72" t="str">
            <v>QuÊt §éng - Th­êng TÝn - Hµ T©y</v>
          </cell>
          <cell r="R72" t="str">
            <v>QuÊt §éng - Th­êng TÝn - Hµ T©y</v>
          </cell>
          <cell r="S72" t="str">
            <v>CT Dung quÊt</v>
          </cell>
          <cell r="T72">
            <v>38106</v>
          </cell>
          <cell r="U72">
            <v>2004</v>
          </cell>
          <cell r="V72" t="str">
            <v>A1-2</v>
          </cell>
          <cell r="W72">
            <v>4</v>
          </cell>
          <cell r="X72">
            <v>1.92</v>
          </cell>
          <cell r="Y72" t="str">
            <v>A1-6.2</v>
          </cell>
          <cell r="Z72">
            <v>4</v>
          </cell>
          <cell r="AA72">
            <v>2.71</v>
          </cell>
          <cell r="AB72">
            <v>675700</v>
          </cell>
        </row>
        <row r="73">
          <cell r="C73" t="str">
            <v>Ph¹m V¨n Sinh</v>
          </cell>
          <cell r="D73" t="str">
            <v>DH</v>
          </cell>
          <cell r="E73" t="str">
            <v>H§ DH</v>
          </cell>
          <cell r="F73" t="str">
            <v>§µo cat 375-1</v>
          </cell>
          <cell r="H73" t="str">
            <v>CT Dung quÊt</v>
          </cell>
          <cell r="I73" t="str">
            <v>05-97</v>
          </cell>
          <cell r="K73" t="str">
            <v>20/10/72</v>
          </cell>
          <cell r="L73" t="str">
            <v>KÕ to¸n</v>
          </cell>
          <cell r="M73" t="str">
            <v>S¬ cÊp</v>
          </cell>
          <cell r="N73" t="str">
            <v>L¸i M.®µo</v>
          </cell>
          <cell r="O73" t="str">
            <v xml:space="preserve"> Tr­êng KT C¬ giíi III</v>
          </cell>
          <cell r="P73">
            <v>1992</v>
          </cell>
          <cell r="Q73" t="str">
            <v>H­ng Xu©n - H­ng Nguyªn - NghÖ an</v>
          </cell>
          <cell r="R73" t="str">
            <v>H­ng Xu©n - H­ng Nguyªn - NghÖ an</v>
          </cell>
          <cell r="S73" t="str">
            <v>CT Dung quÊt</v>
          </cell>
          <cell r="T73" t="str">
            <v>07/11/03</v>
          </cell>
          <cell r="U73">
            <v>2003</v>
          </cell>
          <cell r="V73" t="str">
            <v>A6-2</v>
          </cell>
          <cell r="W73">
            <v>6</v>
          </cell>
          <cell r="X73">
            <v>2.84</v>
          </cell>
          <cell r="Y73" t="str">
            <v>A1.8-2</v>
          </cell>
          <cell r="Z73">
            <v>6</v>
          </cell>
          <cell r="AA73">
            <v>3.74</v>
          </cell>
          <cell r="AB73">
            <v>455300</v>
          </cell>
        </row>
        <row r="74">
          <cell r="C74" t="str">
            <v>TRÇn Quèc Hoµn</v>
          </cell>
          <cell r="D74" t="str">
            <v>DH</v>
          </cell>
          <cell r="E74" t="str">
            <v>H§ DH</v>
          </cell>
          <cell r="F74" t="str">
            <v>NV thèng kª</v>
          </cell>
          <cell r="H74" t="str">
            <v>CT Dung quÊt</v>
          </cell>
          <cell r="I74" t="str">
            <v>06/04</v>
          </cell>
          <cell r="J74" t="str">
            <v>07/05</v>
          </cell>
          <cell r="K74" t="str">
            <v>05/1978</v>
          </cell>
          <cell r="L74" t="str">
            <v xml:space="preserve">Qu¶n lý kinh tÕ </v>
          </cell>
          <cell r="M74" t="str">
            <v>S¬ cÊp</v>
          </cell>
          <cell r="N74" t="str">
            <v>KÕ to¸n</v>
          </cell>
          <cell r="O74" t="str">
            <v>H­ng Xu©n - H­ng Nguyªn - NghÖ An</v>
          </cell>
          <cell r="P74" t="str">
            <v>H­ng Xu©n - H­ng Nguyªn - NghÖ An</v>
          </cell>
          <cell r="Q74" t="str">
            <v>Liªn Thµnh - yªn thµnh - NghÖ an</v>
          </cell>
          <cell r="R74" t="str">
            <v>26/7/03</v>
          </cell>
          <cell r="S74">
            <v>2003</v>
          </cell>
          <cell r="T74" t="str">
            <v>DN-3</v>
          </cell>
          <cell r="U74">
            <v>2005</v>
          </cell>
          <cell r="V74" t="str">
            <v>DN-5</v>
          </cell>
          <cell r="W74">
            <v>3</v>
          </cell>
          <cell r="X74">
            <v>2</v>
          </cell>
          <cell r="Y74" t="str">
            <v>DN-5</v>
          </cell>
          <cell r="Z74">
            <v>3</v>
          </cell>
          <cell r="AA74">
            <v>1.71</v>
          </cell>
        </row>
        <row r="75">
          <cell r="C75" t="str">
            <v>§ç ThÞ T©m</v>
          </cell>
          <cell r="D75" t="str">
            <v>DH</v>
          </cell>
          <cell r="E75" t="str">
            <v>H§ DH</v>
          </cell>
          <cell r="F75" t="str">
            <v>NV thñ quü</v>
          </cell>
          <cell r="H75" t="str">
            <v>04-97</v>
          </cell>
          <cell r="I75" t="str">
            <v>20/9/74</v>
          </cell>
          <cell r="J75" t="str">
            <v>N÷</v>
          </cell>
          <cell r="K75" t="str">
            <v>§¹i häc</v>
          </cell>
          <cell r="L75" t="str">
            <v>KÕ to¸n</v>
          </cell>
          <cell r="M75" t="str">
            <v>§H th­¬ng m¹i</v>
          </cell>
          <cell r="N75">
            <v>1995</v>
          </cell>
          <cell r="O75" t="str">
            <v>§ång QuÕ - LËp Th¹ch - VÜnh Phóc</v>
          </cell>
          <cell r="P75" t="str">
            <v>§ång QuÕ - LËp Th¹ch - VÜnh Phóc</v>
          </cell>
          <cell r="Q75" t="str">
            <v>CT Dung quÊt</v>
          </cell>
          <cell r="R75" t="str">
            <v>13/7/03</v>
          </cell>
          <cell r="S75">
            <v>2002</v>
          </cell>
          <cell r="T75" t="str">
            <v>DN-3</v>
          </cell>
          <cell r="U75">
            <v>1</v>
          </cell>
          <cell r="V75">
            <v>1.78</v>
          </cell>
          <cell r="W75" t="str">
            <v>DN-3</v>
          </cell>
          <cell r="X75">
            <v>1</v>
          </cell>
          <cell r="Y75">
            <v>2.34</v>
          </cell>
          <cell r="Z75" t="str">
            <v>B§H HCM</v>
          </cell>
          <cell r="AB75">
            <v>556800</v>
          </cell>
        </row>
        <row r="76">
          <cell r="C76" t="str">
            <v>Cao cÊp</v>
          </cell>
          <cell r="D76" t="str">
            <v>DH</v>
          </cell>
          <cell r="E76" t="str">
            <v>H§ DH</v>
          </cell>
          <cell r="F76" t="str">
            <v>NV thñ kho</v>
          </cell>
          <cell r="H76" t="str">
            <v>10-00</v>
          </cell>
          <cell r="I76">
            <v>1976</v>
          </cell>
          <cell r="K76" t="str">
            <v>Cao ®¼ng</v>
          </cell>
          <cell r="L76" t="str">
            <v>Ho¸ dÇu</v>
          </cell>
          <cell r="M76" t="str">
            <v>Cao ®¼ng B¸ch khoa HN</v>
          </cell>
          <cell r="N76">
            <v>1999</v>
          </cell>
          <cell r="O76" t="str">
            <v>Quúnh Dþ - QUúnh L­u - NghÖ an</v>
          </cell>
          <cell r="P76" t="str">
            <v>Quúnh Dþ - QUúnh L­u - NghÖ an</v>
          </cell>
          <cell r="Q76" t="str">
            <v>CT Dung quÊt</v>
          </cell>
          <cell r="R76">
            <v>38106</v>
          </cell>
          <cell r="S76">
            <v>2004</v>
          </cell>
          <cell r="T76" t="str">
            <v>DN-3</v>
          </cell>
          <cell r="U76">
            <v>1</v>
          </cell>
          <cell r="V76">
            <v>1.78</v>
          </cell>
          <cell r="W76" t="str">
            <v>DN-3</v>
          </cell>
          <cell r="X76">
            <v>1</v>
          </cell>
          <cell r="Y76">
            <v>2.34</v>
          </cell>
          <cell r="Z76" t="str">
            <v>B§H HCM</v>
          </cell>
          <cell r="AB76">
            <v>556800</v>
          </cell>
        </row>
        <row r="77">
          <cell r="C77" t="str">
            <v xml:space="preserve">NguyÔn B¶o H­ng </v>
          </cell>
          <cell r="D77" t="str">
            <v>DH</v>
          </cell>
          <cell r="E77" t="str">
            <v>H§ DH</v>
          </cell>
          <cell r="F77" t="str">
            <v>NV kÕ ho¹ch</v>
          </cell>
          <cell r="H77" t="str">
            <v>B§H HCM</v>
          </cell>
          <cell r="I77" t="str">
            <v>03-99</v>
          </cell>
          <cell r="K77" t="str">
            <v>7/5/74</v>
          </cell>
          <cell r="M77" t="str">
            <v>§¹i häc</v>
          </cell>
          <cell r="N77" t="str">
            <v>Kinh tÕ ph¸t triÓn</v>
          </cell>
          <cell r="O77" t="str">
            <v>§H Kinh tÕ QD</v>
          </cell>
          <cell r="P77">
            <v>1994</v>
          </cell>
          <cell r="Q77" t="str">
            <v>§«ng Ng¹c - Tõ Liªm - Hµ Néi</v>
          </cell>
          <cell r="R77" t="str">
            <v>Hµng B«ng - Hoµn KiÕm - Hµ Néi</v>
          </cell>
          <cell r="U77">
            <v>2002</v>
          </cell>
          <cell r="V77" t="str">
            <v>DN-3</v>
          </cell>
          <cell r="W77">
            <v>4</v>
          </cell>
          <cell r="X77">
            <v>2.5</v>
          </cell>
          <cell r="Y77" t="str">
            <v>DN-3</v>
          </cell>
          <cell r="Z77">
            <v>4</v>
          </cell>
          <cell r="AA77">
            <v>3.27</v>
          </cell>
        </row>
        <row r="78">
          <cell r="C78" t="str">
            <v>M· Duy Long</v>
          </cell>
          <cell r="D78" t="str">
            <v>DH</v>
          </cell>
          <cell r="E78" t="str">
            <v>H§ DH</v>
          </cell>
          <cell r="F78" t="str">
            <v>NV kü thuËt</v>
          </cell>
          <cell r="H78" t="str">
            <v>B§H HCM</v>
          </cell>
          <cell r="I78" t="str">
            <v>09-00</v>
          </cell>
          <cell r="K78" t="str">
            <v>24/10/74</v>
          </cell>
          <cell r="L78" t="str">
            <v>§Þa chÝnh</v>
          </cell>
          <cell r="M78" t="str">
            <v>§¹i häc</v>
          </cell>
          <cell r="N78" t="str">
            <v>KÕ to¸n</v>
          </cell>
          <cell r="O78" t="str">
            <v>§H Kinh tÕ QD</v>
          </cell>
          <cell r="P78">
            <v>1995</v>
          </cell>
          <cell r="Q78" t="str">
            <v>Trung Quèc</v>
          </cell>
          <cell r="R78" t="str">
            <v xml:space="preserve"> Thanh L­¬ng - Hai Bµ Tr­ng - HN</v>
          </cell>
          <cell r="S78">
            <v>2003</v>
          </cell>
          <cell r="T78" t="str">
            <v>DN-4</v>
          </cell>
          <cell r="U78">
            <v>2003</v>
          </cell>
          <cell r="V78" t="str">
            <v>DN-3</v>
          </cell>
          <cell r="W78">
            <v>2</v>
          </cell>
          <cell r="X78">
            <v>2.02</v>
          </cell>
          <cell r="Y78" t="str">
            <v>DN-3</v>
          </cell>
          <cell r="Z78">
            <v>2</v>
          </cell>
          <cell r="AA78">
            <v>2.65</v>
          </cell>
        </row>
        <row r="79">
          <cell r="C79" t="str">
            <v xml:space="preserve">Vâ §×nh Toµn </v>
          </cell>
          <cell r="D79" t="str">
            <v>DH</v>
          </cell>
          <cell r="E79" t="str">
            <v>H§ DH</v>
          </cell>
          <cell r="F79" t="str">
            <v>NV kÕ to¸n</v>
          </cell>
          <cell r="H79" t="str">
            <v>B§H HCM</v>
          </cell>
          <cell r="I79" t="str">
            <v>08-00</v>
          </cell>
          <cell r="K79" t="str">
            <v>06/8/76</v>
          </cell>
          <cell r="L79" t="str">
            <v>Kh¶o s¸t CTGT</v>
          </cell>
          <cell r="M79" t="str">
            <v>§¹i häc</v>
          </cell>
          <cell r="N79" t="str">
            <v xml:space="preserve">Qu¶n lý kinh tÕ </v>
          </cell>
          <cell r="O79" t="str">
            <v>§H Kinh tÕ QD</v>
          </cell>
          <cell r="P79">
            <v>2000</v>
          </cell>
          <cell r="Q79" t="str">
            <v>H­ng Xu©n - H­ng Nguyªn - NghÖ An</v>
          </cell>
          <cell r="R79" t="str">
            <v>H­ng Xu©n - H­ng Nguyªn - NghÖ An</v>
          </cell>
          <cell r="S79">
            <v>2004</v>
          </cell>
          <cell r="T79" t="str">
            <v>DN-4</v>
          </cell>
          <cell r="U79">
            <v>2003</v>
          </cell>
          <cell r="V79" t="str">
            <v>DN-3</v>
          </cell>
          <cell r="W79">
            <v>2</v>
          </cell>
          <cell r="X79">
            <v>2.02</v>
          </cell>
          <cell r="Y79" t="str">
            <v>DN-3</v>
          </cell>
          <cell r="Z79">
            <v>2</v>
          </cell>
          <cell r="AA79">
            <v>2.65</v>
          </cell>
        </row>
        <row r="80">
          <cell r="C80" t="str">
            <v>§ç ThÞ T©m</v>
          </cell>
          <cell r="D80" t="str">
            <v>DH</v>
          </cell>
          <cell r="E80" t="str">
            <v>H§ DH</v>
          </cell>
          <cell r="F80" t="str">
            <v>NV thñ quü</v>
          </cell>
          <cell r="H80" t="str">
            <v>B§H HCM</v>
          </cell>
          <cell r="I80" t="str">
            <v>04-97</v>
          </cell>
          <cell r="K80" t="str">
            <v>20/9/74</v>
          </cell>
          <cell r="L80" t="str">
            <v>N÷</v>
          </cell>
          <cell r="M80" t="str">
            <v>§¹i häc</v>
          </cell>
          <cell r="N80" t="str">
            <v>KÕ to¸n</v>
          </cell>
          <cell r="O80" t="str">
            <v>§H th­¬ng m¹i</v>
          </cell>
          <cell r="P80">
            <v>1995</v>
          </cell>
          <cell r="Q80" t="str">
            <v>§ång QuÕ - LËp Th¹ch - VÜnh Phóc</v>
          </cell>
          <cell r="R80" t="str">
            <v>§ång QuÕ - LËp Th¹ch - VÜnh Phóc</v>
          </cell>
          <cell r="S80">
            <v>2002</v>
          </cell>
          <cell r="T80" t="str">
            <v>DN-4</v>
          </cell>
          <cell r="U80">
            <v>2002</v>
          </cell>
          <cell r="V80" t="str">
            <v>DN-3</v>
          </cell>
          <cell r="W80">
            <v>1</v>
          </cell>
          <cell r="X80">
            <v>1.78</v>
          </cell>
          <cell r="Y80" t="str">
            <v>DN-3</v>
          </cell>
          <cell r="Z80">
            <v>1</v>
          </cell>
          <cell r="AA80">
            <v>2.34</v>
          </cell>
        </row>
        <row r="81">
          <cell r="C81" t="str">
            <v>NguyÔn V¨n §Æng</v>
          </cell>
          <cell r="D81" t="str">
            <v>DH</v>
          </cell>
          <cell r="E81" t="str">
            <v>H§ DH</v>
          </cell>
          <cell r="F81" t="str">
            <v>NV thñ kho</v>
          </cell>
          <cell r="H81" t="str">
            <v>B§H HCM</v>
          </cell>
          <cell r="I81" t="str">
            <v>10-00</v>
          </cell>
          <cell r="K81">
            <v>1976</v>
          </cell>
          <cell r="L81" t="str">
            <v>TC TÝn dông</v>
          </cell>
          <cell r="M81" t="str">
            <v>Cao ®¼ng</v>
          </cell>
          <cell r="N81" t="str">
            <v>Ho¸ dÇu</v>
          </cell>
          <cell r="O81" t="str">
            <v>Cao ®¼ng B¸ch khoa HN</v>
          </cell>
          <cell r="P81">
            <v>1999</v>
          </cell>
          <cell r="Q81" t="str">
            <v>Quúnh Dþ - QUúnh L­u - NghÖ an</v>
          </cell>
          <cell r="R81" t="str">
            <v>Quúnh Dþ - QUúnh L­u - NghÖ an</v>
          </cell>
          <cell r="S81">
            <v>2003</v>
          </cell>
          <cell r="T81" t="str">
            <v>DN-3</v>
          </cell>
          <cell r="U81">
            <v>2004</v>
          </cell>
          <cell r="V81" t="str">
            <v>DN-3</v>
          </cell>
          <cell r="W81">
            <v>1</v>
          </cell>
          <cell r="X81">
            <v>1.78</v>
          </cell>
          <cell r="Y81" t="str">
            <v>DN-3</v>
          </cell>
          <cell r="Z81">
            <v>1</v>
          </cell>
          <cell r="AA81">
            <v>2.34</v>
          </cell>
        </row>
        <row r="82">
          <cell r="C82" t="str">
            <v>Trung cÊp</v>
          </cell>
          <cell r="D82" t="str">
            <v>DH</v>
          </cell>
          <cell r="E82" t="str">
            <v>H§ DH</v>
          </cell>
          <cell r="F82" t="str">
            <v xml:space="preserve">L¸i xe </v>
          </cell>
          <cell r="H82" t="str">
            <v>01-97</v>
          </cell>
          <cell r="I82" t="str">
            <v>20/10/61</v>
          </cell>
          <cell r="K82" t="str">
            <v>S¬ cÊp</v>
          </cell>
          <cell r="L82" t="str">
            <v>L¸i xe</v>
          </cell>
          <cell r="M82" t="str">
            <v>Tr­êng CN kü thuËt</v>
          </cell>
          <cell r="N82">
            <v>1986</v>
          </cell>
          <cell r="O82" t="str">
            <v>H­ng Xu©n - H­ng Nguyªn - NghÖ An</v>
          </cell>
          <cell r="P82" t="str">
            <v>H­ng Xu©n - H­ng Nguyªn - NghÖ An</v>
          </cell>
          <cell r="S82">
            <v>2003</v>
          </cell>
          <cell r="T82" t="str">
            <v>B15-3</v>
          </cell>
          <cell r="U82">
            <v>2</v>
          </cell>
          <cell r="V82">
            <v>2.44</v>
          </cell>
          <cell r="W82" t="str">
            <v>B12-3</v>
          </cell>
          <cell r="X82">
            <v>2</v>
          </cell>
          <cell r="Y82">
            <v>2.94</v>
          </cell>
          <cell r="Z82" t="str">
            <v>B§H HCM</v>
          </cell>
        </row>
        <row r="83">
          <cell r="C83" t="str">
            <v>NguyÔn Hång Anh</v>
          </cell>
          <cell r="D83" t="str">
            <v>DH</v>
          </cell>
          <cell r="E83" t="str">
            <v>H§ DH</v>
          </cell>
          <cell r="F83" t="str">
            <v>Tr¾c ®¹c</v>
          </cell>
          <cell r="H83" t="str">
            <v>B§H HCM</v>
          </cell>
          <cell r="I83" t="str">
            <v>09-00</v>
          </cell>
          <cell r="J83" t="str">
            <v>N÷</v>
          </cell>
          <cell r="K83" t="str">
            <v>17/10/73</v>
          </cell>
          <cell r="L83" t="str">
            <v>L¸i lu</v>
          </cell>
          <cell r="M83" t="str">
            <v>Trung cÊp</v>
          </cell>
          <cell r="N83" t="str">
            <v>§Þa chÝnh</v>
          </cell>
          <cell r="O83" t="str">
            <v>Cao ®¼ng Kinh tÕ Hµ t©y</v>
          </cell>
          <cell r="P83">
            <v>1999</v>
          </cell>
          <cell r="Q83" t="str">
            <v>Tßng B¹t - Ba V× - Hµ t©y</v>
          </cell>
          <cell r="R83" t="str">
            <v>Tßng B¹t - Ba V× - Hµ t©y</v>
          </cell>
          <cell r="S83">
            <v>2004</v>
          </cell>
          <cell r="T83" t="str">
            <v>A6-2</v>
          </cell>
          <cell r="U83">
            <v>2003</v>
          </cell>
          <cell r="V83" t="str">
            <v>DN-4</v>
          </cell>
          <cell r="W83">
            <v>4</v>
          </cell>
          <cell r="X83">
            <v>1.82</v>
          </cell>
          <cell r="Y83" t="str">
            <v>DN-4</v>
          </cell>
          <cell r="Z83">
            <v>4</v>
          </cell>
          <cell r="AA83">
            <v>2.37</v>
          </cell>
        </row>
        <row r="84">
          <cell r="C84" t="str">
            <v>§ç Th¸i B×nh</v>
          </cell>
          <cell r="D84" t="str">
            <v>DH</v>
          </cell>
          <cell r="E84" t="str">
            <v>H§ DH</v>
          </cell>
          <cell r="F84" t="str">
            <v>NV Kü thuËt</v>
          </cell>
          <cell r="H84" t="str">
            <v>B§H HCM</v>
          </cell>
          <cell r="I84" t="str">
            <v>04-01</v>
          </cell>
          <cell r="J84" t="str">
            <v>N÷</v>
          </cell>
          <cell r="K84" t="str">
            <v>28/10/76</v>
          </cell>
          <cell r="L84" t="str">
            <v>L¸i m¸y</v>
          </cell>
          <cell r="M84" t="str">
            <v>Trung cÊp</v>
          </cell>
          <cell r="N84" t="str">
            <v>Kh¶o s¸t CTGT</v>
          </cell>
          <cell r="O84" t="str">
            <v>Cao ®¼ng GTVTi</v>
          </cell>
          <cell r="P84">
            <v>2000</v>
          </cell>
          <cell r="Q84" t="str">
            <v>Giao Xu©n - Giao Thuû - Nam §Þnh</v>
          </cell>
          <cell r="R84" t="str">
            <v>Xu©n Hoµ - Mª Linh - Vünh Phóc</v>
          </cell>
          <cell r="S84">
            <v>2004</v>
          </cell>
          <cell r="T84" t="str">
            <v>A6-2</v>
          </cell>
          <cell r="U84">
            <v>2004</v>
          </cell>
          <cell r="V84" t="str">
            <v>DN-4</v>
          </cell>
          <cell r="W84">
            <v>2</v>
          </cell>
          <cell r="X84">
            <v>1.58</v>
          </cell>
          <cell r="Y84" t="str">
            <v>DN-4</v>
          </cell>
          <cell r="Z84">
            <v>2</v>
          </cell>
          <cell r="AA84">
            <v>1.99</v>
          </cell>
        </row>
        <row r="85">
          <cell r="C85" t="str">
            <v>§µo TuÊn Dòng</v>
          </cell>
          <cell r="D85" t="str">
            <v>DH</v>
          </cell>
          <cell r="E85" t="str">
            <v>H§ DH</v>
          </cell>
          <cell r="F85" t="str">
            <v>Thñ quü</v>
          </cell>
          <cell r="H85" t="str">
            <v>B§H HCM</v>
          </cell>
          <cell r="I85" t="str">
            <v>11-02</v>
          </cell>
          <cell r="K85" t="str">
            <v>22/10/82</v>
          </cell>
          <cell r="L85" t="str">
            <v>SC « t« m¸y kÐo</v>
          </cell>
          <cell r="M85" t="str">
            <v>Trung cÊp</v>
          </cell>
          <cell r="N85" t="str">
            <v>H¹ch to¸n - KT</v>
          </cell>
          <cell r="O85" t="str">
            <v>TH C.nghiÖp quèc phßng</v>
          </cell>
          <cell r="P85">
            <v>2002</v>
          </cell>
          <cell r="Q85" t="str">
            <v>Nga Thuû - Nga S¬n - Thanh Ho¸</v>
          </cell>
          <cell r="R85" t="str">
            <v>NguyÔn Ngäc N¹i - Kh­¬ng Mai - TX - HN</v>
          </cell>
          <cell r="S85" t="str">
            <v>CT HCM</v>
          </cell>
          <cell r="T85" t="str">
            <v>15/10/04</v>
          </cell>
          <cell r="U85">
            <v>2002</v>
          </cell>
          <cell r="V85" t="str">
            <v>DN-4</v>
          </cell>
          <cell r="W85">
            <v>1</v>
          </cell>
          <cell r="X85">
            <v>1.46</v>
          </cell>
          <cell r="Y85" t="str">
            <v>DN-4</v>
          </cell>
          <cell r="Z85">
            <v>1</v>
          </cell>
          <cell r="AA85">
            <v>1.8</v>
          </cell>
        </row>
        <row r="86">
          <cell r="C86" t="str">
            <v>S¬ cÊp</v>
          </cell>
          <cell r="D86" t="str">
            <v>DH</v>
          </cell>
          <cell r="E86" t="str">
            <v>H§ DH</v>
          </cell>
          <cell r="F86" t="str">
            <v>Tr¾c ®¹c</v>
          </cell>
          <cell r="H86" t="str">
            <v>09-00</v>
          </cell>
          <cell r="I86" t="str">
            <v>17/10/73</v>
          </cell>
          <cell r="K86" t="str">
            <v>Trung cÊp</v>
          </cell>
          <cell r="L86" t="str">
            <v>§Þa chÝnh</v>
          </cell>
          <cell r="M86" t="str">
            <v>Cao ®¼ng Kinh tÕ Hµ t©y</v>
          </cell>
          <cell r="N86">
            <v>1999</v>
          </cell>
          <cell r="O86" t="str">
            <v>Tßng B¹t - Ba V× - Hµ t©y</v>
          </cell>
          <cell r="P86" t="str">
            <v>Tßng B¹t - Ba V× - Hµ t©y</v>
          </cell>
          <cell r="S86">
            <v>2003</v>
          </cell>
          <cell r="T86" t="str">
            <v>DN-4</v>
          </cell>
          <cell r="U86">
            <v>4</v>
          </cell>
          <cell r="V86">
            <v>1.82</v>
          </cell>
          <cell r="W86" t="str">
            <v>DN-4</v>
          </cell>
          <cell r="X86">
            <v>4</v>
          </cell>
          <cell r="Y86">
            <v>2.37</v>
          </cell>
          <cell r="Z86" t="str">
            <v>B§H HCM</v>
          </cell>
        </row>
        <row r="87">
          <cell r="C87" t="str">
            <v>§Ëu V¨n Hïng</v>
          </cell>
          <cell r="D87" t="str">
            <v>DH</v>
          </cell>
          <cell r="E87" t="str">
            <v>H§ DH</v>
          </cell>
          <cell r="F87" t="str">
            <v xml:space="preserve">L¸i xe </v>
          </cell>
          <cell r="H87" t="str">
            <v>B§H HCM</v>
          </cell>
          <cell r="I87" t="str">
            <v>01-97</v>
          </cell>
          <cell r="K87" t="str">
            <v>20/10/61</v>
          </cell>
          <cell r="L87" t="str">
            <v>§Þa chÝnh</v>
          </cell>
          <cell r="M87" t="str">
            <v>S¬ cÊp</v>
          </cell>
          <cell r="N87" t="str">
            <v>L¸i xe</v>
          </cell>
          <cell r="O87" t="str">
            <v>Tr­êng CN kü thuËt</v>
          </cell>
          <cell r="P87">
            <v>1986</v>
          </cell>
          <cell r="Q87" t="str">
            <v>H­ng Xu©n - H­ng Nguyªn - NghÖ An</v>
          </cell>
          <cell r="R87" t="str">
            <v>H­ng Xu©n - H­ng Nguyªn - NghÖ An</v>
          </cell>
          <cell r="S87">
            <v>2003</v>
          </cell>
          <cell r="T87" t="str">
            <v>DN-4</v>
          </cell>
          <cell r="U87">
            <v>2003</v>
          </cell>
          <cell r="V87" t="str">
            <v>B15-3</v>
          </cell>
          <cell r="W87">
            <v>2</v>
          </cell>
          <cell r="X87">
            <v>2.44</v>
          </cell>
          <cell r="Y87" t="str">
            <v>B12-3</v>
          </cell>
          <cell r="Z87">
            <v>2</v>
          </cell>
          <cell r="AA87">
            <v>2.94</v>
          </cell>
        </row>
        <row r="88">
          <cell r="C88" t="str">
            <v xml:space="preserve">TrÇn V¨n Thùc </v>
          </cell>
          <cell r="D88" t="str">
            <v>DH</v>
          </cell>
          <cell r="E88" t="str">
            <v>H§ DH</v>
          </cell>
          <cell r="F88" t="str">
            <v>L¸i m¸y</v>
          </cell>
          <cell r="H88" t="str">
            <v>CT HCM</v>
          </cell>
          <cell r="I88" t="str">
            <v>10-00</v>
          </cell>
          <cell r="K88" t="str">
            <v>22/10/69</v>
          </cell>
          <cell r="L88" t="str">
            <v>M¸y XD &amp; xÕp dì</v>
          </cell>
          <cell r="M88" t="str">
            <v>S¬ cÊp</v>
          </cell>
          <cell r="N88" t="str">
            <v>L¸i lu</v>
          </cell>
          <cell r="O88" t="str">
            <v>Tr­êng l¸i xe « t« sè 1</v>
          </cell>
          <cell r="P88">
            <v>1991</v>
          </cell>
          <cell r="Q88" t="str">
            <v>Cæ ®« - Ba V× - Hµ T©y</v>
          </cell>
          <cell r="R88" t="str">
            <v>Cæ ®« - Ba V× - Hµ T©y</v>
          </cell>
          <cell r="S88" t="str">
            <v>CT ng¸ch 1</v>
          </cell>
          <cell r="T88">
            <v>38626</v>
          </cell>
          <cell r="U88">
            <v>2004</v>
          </cell>
          <cell r="V88" t="str">
            <v>A6-2</v>
          </cell>
          <cell r="W88">
            <v>4</v>
          </cell>
          <cell r="X88">
            <v>1.92</v>
          </cell>
          <cell r="Y88" t="str">
            <v>A1.8-2</v>
          </cell>
          <cell r="Z88">
            <v>4</v>
          </cell>
          <cell r="AA88">
            <v>2.71</v>
          </cell>
        </row>
        <row r="89">
          <cell r="C89" t="str">
            <v>Lª Minh HiÖp</v>
          </cell>
          <cell r="D89" t="str">
            <v>DH</v>
          </cell>
          <cell r="E89" t="str">
            <v>H§ DH</v>
          </cell>
          <cell r="F89" t="str">
            <v>L¸i m¸y</v>
          </cell>
          <cell r="H89" t="str">
            <v>B§H HCM</v>
          </cell>
          <cell r="I89" t="str">
            <v>05-01</v>
          </cell>
          <cell r="K89" t="str">
            <v>26/4/79</v>
          </cell>
          <cell r="L89" t="str">
            <v>CÇu ®­êng bé</v>
          </cell>
          <cell r="M89" t="str">
            <v>S¬ cÊp</v>
          </cell>
          <cell r="N89" t="str">
            <v>L¸i m¸y</v>
          </cell>
          <cell r="O89" t="str">
            <v>Tr­êng l¸i xe Côc ®­êng bé</v>
          </cell>
          <cell r="P89">
            <v>2000</v>
          </cell>
          <cell r="Q89" t="str">
            <v>Cæ ®« - Ba V× - Hµ T©y</v>
          </cell>
          <cell r="R89" t="str">
            <v>Cæ ®« - Ba V× - Hµ T©y</v>
          </cell>
          <cell r="S89">
            <v>2004</v>
          </cell>
          <cell r="T89" t="str">
            <v>DN-3</v>
          </cell>
          <cell r="U89">
            <v>2004</v>
          </cell>
          <cell r="V89" t="str">
            <v>A6-2</v>
          </cell>
          <cell r="W89">
            <v>4</v>
          </cell>
          <cell r="X89">
            <v>1.92</v>
          </cell>
          <cell r="Y89" t="str">
            <v>A1.8-2</v>
          </cell>
          <cell r="Z89">
            <v>4</v>
          </cell>
          <cell r="AA89">
            <v>2.71</v>
          </cell>
        </row>
        <row r="90">
          <cell r="C90" t="str">
            <v>Lª V¨n H­êng</v>
          </cell>
          <cell r="D90" t="str">
            <v>DH</v>
          </cell>
          <cell r="E90" t="str">
            <v>CTH</v>
          </cell>
          <cell r="F90" t="str">
            <v>PT xe m¸y</v>
          </cell>
          <cell r="H90" t="str">
            <v>B§H HCM</v>
          </cell>
          <cell r="I90" t="str">
            <v>02-01</v>
          </cell>
          <cell r="K90" t="str">
            <v>13/6/55</v>
          </cell>
          <cell r="L90" t="str">
            <v>L¸i xe</v>
          </cell>
          <cell r="M90" t="str">
            <v>S¬ cÊp</v>
          </cell>
          <cell r="N90" t="str">
            <v>SC « t« m¸y kÐo</v>
          </cell>
          <cell r="O90" t="str">
            <v>TR­êng KTCB</v>
          </cell>
          <cell r="P90">
            <v>1983</v>
          </cell>
          <cell r="Q90" t="str">
            <v>§«ng HiÕu - NghÜa ®µn - NGhÖ an</v>
          </cell>
          <cell r="R90" t="str">
            <v>TT Tr­êng KTCB - Ba v× - Hµ t©y</v>
          </cell>
          <cell r="S90">
            <v>2003</v>
          </cell>
          <cell r="T90" t="str">
            <v>B15-3</v>
          </cell>
          <cell r="U90">
            <v>2001</v>
          </cell>
          <cell r="V90" t="str">
            <v>A1-2</v>
          </cell>
          <cell r="W90">
            <v>4</v>
          </cell>
          <cell r="X90">
            <v>1.92</v>
          </cell>
          <cell r="Y90" t="str">
            <v>A1-6.2</v>
          </cell>
          <cell r="Z90">
            <v>4</v>
          </cell>
          <cell r="AA90">
            <v>2.71</v>
          </cell>
        </row>
        <row r="91">
          <cell r="C91" t="str">
            <v>Phan Träng TuÖ</v>
          </cell>
          <cell r="D91" t="str">
            <v>DH</v>
          </cell>
          <cell r="E91" t="str">
            <v>H§ DH</v>
          </cell>
          <cell r="F91" t="str">
            <v>L¸i xe</v>
          </cell>
          <cell r="H91" t="str">
            <v>11-96</v>
          </cell>
          <cell r="I91" t="str">
            <v>20/11/60</v>
          </cell>
          <cell r="K91" t="str">
            <v>S¬ cÊp</v>
          </cell>
          <cell r="L91" t="str">
            <v>L¸i xe</v>
          </cell>
          <cell r="M91" t="str">
            <v>Tr­êng CN c¬ khÝ NN I T¦</v>
          </cell>
          <cell r="N91">
            <v>1983</v>
          </cell>
          <cell r="O91" t="str">
            <v>Liªn ch©u - VÜnh l¹c - VÜnh phóc</v>
          </cell>
          <cell r="P91" t="str">
            <v>Liªn ch©u - VÜnh l¹c - VÜnh phóc</v>
          </cell>
          <cell r="Q91" t="str">
            <v>CT Dung quÊt</v>
          </cell>
          <cell r="R91" t="str">
            <v>04/7/03</v>
          </cell>
          <cell r="S91">
            <v>2004</v>
          </cell>
          <cell r="T91" t="str">
            <v>B15-1</v>
          </cell>
          <cell r="U91">
            <v>3</v>
          </cell>
          <cell r="V91">
            <v>2.73</v>
          </cell>
          <cell r="W91" t="str">
            <v>B12-1</v>
          </cell>
          <cell r="X91">
            <v>3</v>
          </cell>
          <cell r="Y91">
            <v>3.05</v>
          </cell>
          <cell r="Z91" t="str">
            <v>B§H A V­¬ng</v>
          </cell>
        </row>
        <row r="92">
          <cell r="C92" t="str">
            <v>Cao cÊp</v>
          </cell>
          <cell r="D92" t="str">
            <v>DH</v>
          </cell>
          <cell r="E92" t="str">
            <v>H§ DH</v>
          </cell>
          <cell r="F92" t="str">
            <v>Phôc vô</v>
          </cell>
          <cell r="H92" t="str">
            <v>02-00</v>
          </cell>
          <cell r="I92">
            <v>1960</v>
          </cell>
          <cell r="K92" t="str">
            <v>S¬ cÊp</v>
          </cell>
          <cell r="L92" t="str">
            <v>L¸i lu</v>
          </cell>
          <cell r="M92" t="str">
            <v>Lao ®éng phæ th«ng</v>
          </cell>
          <cell r="N92">
            <v>1991</v>
          </cell>
          <cell r="O92" t="str">
            <v>Trùc ®¹o - Trùc Ninh - Nam ®Þnh</v>
          </cell>
          <cell r="P92" t="str">
            <v>Trùc ®¹o - Trùc Ninh - Nam ®Þnh</v>
          </cell>
          <cell r="Q92" t="str">
            <v>CT RPBM A V­¬ng</v>
          </cell>
          <cell r="R92">
            <v>37988</v>
          </cell>
          <cell r="S92">
            <v>2000</v>
          </cell>
          <cell r="T92" t="str">
            <v>A6-1</v>
          </cell>
          <cell r="U92">
            <v>1</v>
          </cell>
          <cell r="V92">
            <v>1.35</v>
          </cell>
          <cell r="W92" t="str">
            <v>A1-8.1</v>
          </cell>
          <cell r="X92">
            <v>1</v>
          </cell>
          <cell r="Y92">
            <v>1.55</v>
          </cell>
          <cell r="Z92" t="str">
            <v>B§H A V­¬ng</v>
          </cell>
        </row>
        <row r="93">
          <cell r="C93" t="str">
            <v>§oµn V¨n Khang</v>
          </cell>
          <cell r="D93" t="str">
            <v>DH</v>
          </cell>
          <cell r="E93" t="str">
            <v>H§ DH</v>
          </cell>
          <cell r="F93" t="str">
            <v>NV kÕ ho¹ch</v>
          </cell>
          <cell r="H93" t="str">
            <v>B§H A V­¬ng</v>
          </cell>
          <cell r="I93" t="str">
            <v>09-04</v>
          </cell>
          <cell r="K93" t="str">
            <v>25/3/81</v>
          </cell>
          <cell r="L93" t="str">
            <v>L¸i m¸y</v>
          </cell>
          <cell r="M93" t="str">
            <v>§¹i häc</v>
          </cell>
          <cell r="N93" t="str">
            <v>M¸y XD &amp; xÕp dì</v>
          </cell>
          <cell r="O93" t="str">
            <v>§H Thuû lîi HN</v>
          </cell>
          <cell r="P93" t="str">
            <v>Cæ ®« - Ba V× - Hµ T©y</v>
          </cell>
          <cell r="Q93" t="str">
            <v>Giao nh©n - Giao thuû - Nam ®Þnh</v>
          </cell>
          <cell r="R93" t="str">
            <v>Giao nh©n - Giao thuû - Nam ®Þnh</v>
          </cell>
          <cell r="S93" t="str">
            <v>TuyÓn míi</v>
          </cell>
          <cell r="T93" t="str">
            <v>30/8/04</v>
          </cell>
          <cell r="U93">
            <v>2004</v>
          </cell>
          <cell r="V93" t="str">
            <v>DN-3</v>
          </cell>
          <cell r="W93">
            <v>1</v>
          </cell>
          <cell r="X93">
            <v>1.78</v>
          </cell>
          <cell r="Y93" t="str">
            <v>DN-3</v>
          </cell>
          <cell r="Z93">
            <v>1</v>
          </cell>
          <cell r="AA93">
            <v>2.34</v>
          </cell>
        </row>
        <row r="94">
          <cell r="C94" t="str">
            <v>NguyÔn M¹nh Thµnh</v>
          </cell>
          <cell r="D94" t="str">
            <v>DH</v>
          </cell>
          <cell r="E94" t="str">
            <v>H§ DH</v>
          </cell>
          <cell r="F94" t="str">
            <v>NV kü thuËt</v>
          </cell>
          <cell r="H94" t="str">
            <v>B§H A V­¬ng</v>
          </cell>
          <cell r="I94">
            <v>38325</v>
          </cell>
          <cell r="K94" t="str">
            <v>21/11/80</v>
          </cell>
          <cell r="L94" t="str">
            <v>SC « t« m¸y kÐo</v>
          </cell>
          <cell r="M94" t="str">
            <v>§¹i häc</v>
          </cell>
          <cell r="N94" t="str">
            <v>CÇu ®­êng bé</v>
          </cell>
          <cell r="O94" t="str">
            <v>§H Giao th«ng VT</v>
          </cell>
          <cell r="P94">
            <v>2004</v>
          </cell>
          <cell r="Q94" t="str">
            <v>Nam H¶i - Nam trùc - Nam ®Þnh</v>
          </cell>
          <cell r="R94" t="str">
            <v>Nam H¶i - Nam trùc - Nam ®Þnh</v>
          </cell>
          <cell r="S94" t="str">
            <v>B§H A V­¬ng</v>
          </cell>
          <cell r="T94" t="str">
            <v>A1-2</v>
          </cell>
          <cell r="U94">
            <v>2004</v>
          </cell>
          <cell r="V94" t="str">
            <v>DN-3</v>
          </cell>
          <cell r="W94">
            <v>1</v>
          </cell>
          <cell r="X94">
            <v>1.78</v>
          </cell>
          <cell r="Y94" t="str">
            <v>DN-3</v>
          </cell>
          <cell r="Z94">
            <v>1</v>
          </cell>
          <cell r="AA94">
            <v>2.34</v>
          </cell>
        </row>
        <row r="95">
          <cell r="C95" t="str">
            <v>S¬ cÊp</v>
          </cell>
          <cell r="D95" t="str">
            <v>DH</v>
          </cell>
          <cell r="E95" t="str">
            <v>H§ DH</v>
          </cell>
          <cell r="F95" t="str">
            <v>NV kÕ to¸n</v>
          </cell>
          <cell r="H95" t="str">
            <v>04-04</v>
          </cell>
          <cell r="I95" t="str">
            <v>15/9/78</v>
          </cell>
          <cell r="K95" t="str">
            <v>§¹i häc</v>
          </cell>
          <cell r="L95" t="str">
            <v>Tµi chÝnh - NH</v>
          </cell>
          <cell r="M95" t="str">
            <v>Häc viÖn ng©n hµng</v>
          </cell>
          <cell r="N95">
            <v>2003</v>
          </cell>
          <cell r="O95" t="str">
            <v>Quúnh xu©n - Quúnh L­u - NghÖ an</v>
          </cell>
          <cell r="P95" t="str">
            <v>Quúnh xu©n - Quúnh L­u - NghÖ an</v>
          </cell>
          <cell r="Q95" t="str">
            <v>TuyÓn míi</v>
          </cell>
          <cell r="R95" t="str">
            <v>25/4/04</v>
          </cell>
          <cell r="S95">
            <v>2004</v>
          </cell>
          <cell r="T95" t="str">
            <v>DN-3</v>
          </cell>
          <cell r="U95">
            <v>1</v>
          </cell>
          <cell r="V95">
            <v>1.78</v>
          </cell>
          <cell r="W95" t="str">
            <v>DN-3</v>
          </cell>
          <cell r="X95">
            <v>1</v>
          </cell>
          <cell r="Y95">
            <v>2.34</v>
          </cell>
          <cell r="Z95" t="str">
            <v>CT Ng¸ch 1</v>
          </cell>
        </row>
        <row r="96">
          <cell r="C96" t="str">
            <v>Phan Träng TuÖ</v>
          </cell>
          <cell r="D96" t="str">
            <v>DH</v>
          </cell>
          <cell r="E96" t="str">
            <v>H§ DH</v>
          </cell>
          <cell r="F96" t="str">
            <v>L¸i xe</v>
          </cell>
          <cell r="H96" t="str">
            <v>B§H A V­¬ng</v>
          </cell>
          <cell r="I96" t="str">
            <v>11-96</v>
          </cell>
          <cell r="K96" t="str">
            <v>20/11/60</v>
          </cell>
          <cell r="L96" t="str">
            <v>CT thuû</v>
          </cell>
          <cell r="M96" t="str">
            <v>S¬ cÊp</v>
          </cell>
          <cell r="N96" t="str">
            <v>L¸i xe</v>
          </cell>
          <cell r="O96" t="str">
            <v>Tr­êng CN c¬ khÝ NN I T¦</v>
          </cell>
          <cell r="P96">
            <v>1983</v>
          </cell>
          <cell r="Q96" t="str">
            <v>Liªn ch©u - VÜnh l¹c - VÜnh phóc</v>
          </cell>
          <cell r="R96" t="str">
            <v>Liªn ch©u - VÜnh l¹c - VÜnh phóc</v>
          </cell>
          <cell r="S96" t="str">
            <v>CT Dung quÊt</v>
          </cell>
          <cell r="T96" t="str">
            <v>04/7/03</v>
          </cell>
          <cell r="U96">
            <v>2004</v>
          </cell>
          <cell r="V96" t="str">
            <v>B15-1</v>
          </cell>
          <cell r="W96">
            <v>3</v>
          </cell>
          <cell r="X96">
            <v>2.73</v>
          </cell>
          <cell r="Y96" t="str">
            <v>B12-1</v>
          </cell>
          <cell r="Z96">
            <v>3</v>
          </cell>
          <cell r="AA96">
            <v>3.05</v>
          </cell>
        </row>
        <row r="97">
          <cell r="C97" t="str">
            <v>NguyÔn V¨n Th¾ng</v>
          </cell>
          <cell r="D97" t="str">
            <v>DH</v>
          </cell>
          <cell r="E97" t="str">
            <v>H§ DH</v>
          </cell>
          <cell r="F97" t="str">
            <v>Phôc vô</v>
          </cell>
          <cell r="H97" t="str">
            <v>B§H A V­¬ng</v>
          </cell>
          <cell r="I97" t="str">
            <v>02-00</v>
          </cell>
          <cell r="K97">
            <v>1960</v>
          </cell>
          <cell r="L97" t="str">
            <v>KS c«ng tr×nh</v>
          </cell>
          <cell r="M97" t="str">
            <v>§H thuû lîi</v>
          </cell>
          <cell r="N97">
            <v>2004</v>
          </cell>
          <cell r="O97" t="str">
            <v>Lao ®éng phæ th«ng</v>
          </cell>
          <cell r="P97" t="str">
            <v>Quúnh DÞ - Quúnh L­u - NghÖ an</v>
          </cell>
          <cell r="Q97" t="str">
            <v>Trùc ®¹o - Trùc Ninh - Nam ®Þnh</v>
          </cell>
          <cell r="R97" t="str">
            <v>Trùc ®¹o - Trùc Ninh - Nam ®Þnh</v>
          </cell>
          <cell r="S97" t="str">
            <v>CT RPBM A V­¬ng</v>
          </cell>
          <cell r="T97">
            <v>37988</v>
          </cell>
          <cell r="U97">
            <v>2000</v>
          </cell>
          <cell r="V97" t="str">
            <v>A6-1</v>
          </cell>
          <cell r="W97">
            <v>1</v>
          </cell>
          <cell r="X97">
            <v>1.35</v>
          </cell>
          <cell r="Y97" t="str">
            <v>A1-8.1</v>
          </cell>
          <cell r="Z97">
            <v>1</v>
          </cell>
          <cell r="AA97">
            <v>1.55</v>
          </cell>
        </row>
        <row r="98">
          <cell r="C98" t="str">
            <v>§ç Duy Tuyªn</v>
          </cell>
          <cell r="D98" t="str">
            <v>DH</v>
          </cell>
          <cell r="E98" t="str">
            <v>H§ DH</v>
          </cell>
          <cell r="F98" t="str">
            <v>NV qu©n sè</v>
          </cell>
          <cell r="H98" t="str">
            <v>03/04</v>
          </cell>
          <cell r="I98">
            <v>28430</v>
          </cell>
          <cell r="K98" t="str">
            <v>§¹i häc</v>
          </cell>
          <cell r="L98" t="str">
            <v>QLý KD</v>
          </cell>
          <cell r="M98" t="str">
            <v>§H QL KD - HN</v>
          </cell>
          <cell r="N98">
            <v>2001</v>
          </cell>
          <cell r="O98" t="str">
            <v>TiÒn Phong - Th­êng TÝn - Hµ t©y</v>
          </cell>
          <cell r="P98" t="str">
            <v>TiÒn Phong - Th­êng TÝn - Hµ t©y</v>
          </cell>
          <cell r="Q98" t="str">
            <v>TuyÓn míi</v>
          </cell>
          <cell r="R98">
            <v>38063</v>
          </cell>
          <cell r="S98">
            <v>2004</v>
          </cell>
          <cell r="T98" t="str">
            <v>DN-3</v>
          </cell>
          <cell r="U98">
            <v>1</v>
          </cell>
          <cell r="V98">
            <v>1.78</v>
          </cell>
          <cell r="W98" t="str">
            <v>DN-3</v>
          </cell>
          <cell r="X98">
            <v>1</v>
          </cell>
          <cell r="Y98">
            <v>2.34</v>
          </cell>
          <cell r="Z98" t="str">
            <v>CT Ng¸ch 1</v>
          </cell>
        </row>
        <row r="99">
          <cell r="C99" t="str">
            <v>Cao cÊp</v>
          </cell>
          <cell r="D99" t="str">
            <v>DH</v>
          </cell>
          <cell r="E99" t="str">
            <v>H§ DH</v>
          </cell>
          <cell r="F99" t="str">
            <v>NV kü thuËt</v>
          </cell>
          <cell r="H99" t="str">
            <v>06-04</v>
          </cell>
          <cell r="I99" t="str">
            <v>1979</v>
          </cell>
          <cell r="K99" t="str">
            <v>§¹i häc</v>
          </cell>
          <cell r="L99" t="str">
            <v>Kü s­ thuû lîi</v>
          </cell>
          <cell r="M99" t="str">
            <v>§H Thuû lîi</v>
          </cell>
          <cell r="N99">
            <v>2004</v>
          </cell>
          <cell r="O99" t="str">
            <v>Quúnh Dþ - Quúnh L­u - NA</v>
          </cell>
          <cell r="P99" t="str">
            <v>Ph­êng Lª Lîi - TP Vinh</v>
          </cell>
          <cell r="Q99" t="str">
            <v>TuyÓn míi</v>
          </cell>
          <cell r="R99">
            <v>38083</v>
          </cell>
          <cell r="S99">
            <v>2004</v>
          </cell>
          <cell r="T99" t="str">
            <v>DN-3</v>
          </cell>
          <cell r="U99">
            <v>1</v>
          </cell>
          <cell r="V99">
            <v>1.78</v>
          </cell>
          <cell r="W99" t="str">
            <v>DN-3</v>
          </cell>
          <cell r="X99">
            <v>1</v>
          </cell>
          <cell r="Y99">
            <v>2.34</v>
          </cell>
          <cell r="Z99" t="str">
            <v>CT Ng¸ch 1</v>
          </cell>
        </row>
        <row r="100">
          <cell r="C100" t="str">
            <v>Vò Minh An</v>
          </cell>
          <cell r="D100" t="str">
            <v>DH</v>
          </cell>
          <cell r="E100" t="str">
            <v>H§ DH</v>
          </cell>
          <cell r="F100" t="str">
            <v>NV kÕ to¸n</v>
          </cell>
          <cell r="H100" t="str">
            <v>CT Ng¸ch 1</v>
          </cell>
          <cell r="I100" t="str">
            <v>04-04</v>
          </cell>
          <cell r="K100" t="str">
            <v>15/9/78</v>
          </cell>
          <cell r="L100" t="str">
            <v>M¸y XD &amp; TB Thuû lîi</v>
          </cell>
          <cell r="M100" t="str">
            <v>§¹i häc</v>
          </cell>
          <cell r="N100" t="str">
            <v>Tµi chÝnh - NH</v>
          </cell>
          <cell r="O100" t="str">
            <v>Häc viÖn ng©n hµng</v>
          </cell>
          <cell r="P100">
            <v>2003</v>
          </cell>
          <cell r="Q100" t="str">
            <v>Quúnh xu©n - Quúnh L­u - NghÖ an</v>
          </cell>
          <cell r="R100" t="str">
            <v>Quúnh xu©n - Quúnh L­u - NghÖ an</v>
          </cell>
          <cell r="S100" t="str">
            <v>TuyÓn míi</v>
          </cell>
          <cell r="T100" t="str">
            <v>25/4/04</v>
          </cell>
          <cell r="U100">
            <v>2004</v>
          </cell>
          <cell r="V100" t="str">
            <v>DN-3</v>
          </cell>
          <cell r="W100">
            <v>1</v>
          </cell>
          <cell r="X100">
            <v>1.78</v>
          </cell>
          <cell r="Y100" t="str">
            <v>DN-3</v>
          </cell>
          <cell r="Z100">
            <v>1</v>
          </cell>
          <cell r="AA100">
            <v>2.34</v>
          </cell>
        </row>
        <row r="101">
          <cell r="C101" t="str">
            <v>NguyÔn Minh</v>
          </cell>
          <cell r="D101" t="str">
            <v>DH</v>
          </cell>
          <cell r="E101" t="str">
            <v>H§ DH</v>
          </cell>
          <cell r="F101" t="str">
            <v>NV kÕ ho¹ch</v>
          </cell>
          <cell r="H101" t="str">
            <v>CT Ng¸ch 1</v>
          </cell>
          <cell r="I101" t="str">
            <v>06-04</v>
          </cell>
          <cell r="K101" t="str">
            <v>30/01/79</v>
          </cell>
          <cell r="L101" t="str">
            <v>M¸y XD &amp; TB Thuû lîi</v>
          </cell>
          <cell r="M101" t="str">
            <v>§¹i häc</v>
          </cell>
          <cell r="N101" t="str">
            <v>KS c«ng tr×nh</v>
          </cell>
          <cell r="O101" t="str">
            <v>§H thuû lîi</v>
          </cell>
          <cell r="P101">
            <v>2004</v>
          </cell>
          <cell r="Q101" t="str">
            <v>Quúnh DÞ - Quúnh L­u - NghÖ an</v>
          </cell>
          <cell r="R101" t="str">
            <v>Quúnh DÞ - Quúnh L­u - NghÖ an</v>
          </cell>
          <cell r="S101" t="str">
            <v>TuyÓn míi</v>
          </cell>
          <cell r="T101" t="str">
            <v>28/6/04</v>
          </cell>
          <cell r="U101">
            <v>2004</v>
          </cell>
          <cell r="V101" t="str">
            <v>DN-3</v>
          </cell>
          <cell r="W101">
            <v>1</v>
          </cell>
          <cell r="X101">
            <v>1.78</v>
          </cell>
          <cell r="Y101" t="str">
            <v>DN-3</v>
          </cell>
          <cell r="Z101">
            <v>1</v>
          </cell>
          <cell r="AA101">
            <v>2.34</v>
          </cell>
        </row>
        <row r="102">
          <cell r="C102" t="str">
            <v>§ç Duy Tuyªn</v>
          </cell>
          <cell r="D102" t="str">
            <v>DH</v>
          </cell>
          <cell r="E102" t="str">
            <v>H§ DH</v>
          </cell>
          <cell r="F102" t="str">
            <v>NV qu©n sè</v>
          </cell>
          <cell r="H102" t="str">
            <v>CT Ng¸ch 1</v>
          </cell>
          <cell r="I102" t="str">
            <v>03/04</v>
          </cell>
          <cell r="K102">
            <v>28430</v>
          </cell>
          <cell r="L102" t="str">
            <v>§Þa chÊt</v>
          </cell>
          <cell r="M102" t="str">
            <v>§¹i häc</v>
          </cell>
          <cell r="N102" t="str">
            <v>QLý KD</v>
          </cell>
          <cell r="O102" t="str">
            <v>§H QL KD - HN</v>
          </cell>
          <cell r="P102">
            <v>2001</v>
          </cell>
          <cell r="Q102" t="str">
            <v>TiÒn Phong - Th­êng TÝn - Hµ t©y</v>
          </cell>
          <cell r="R102" t="str">
            <v>TiÒn Phong - Th­êng TÝn - Hµ t©y</v>
          </cell>
          <cell r="S102" t="str">
            <v>TuyÓn míi</v>
          </cell>
          <cell r="T102">
            <v>38063</v>
          </cell>
          <cell r="U102">
            <v>2004</v>
          </cell>
          <cell r="V102" t="str">
            <v>DN-3</v>
          </cell>
          <cell r="W102">
            <v>1</v>
          </cell>
          <cell r="X102">
            <v>1.78</v>
          </cell>
          <cell r="Y102" t="str">
            <v>DN-3</v>
          </cell>
          <cell r="Z102">
            <v>1</v>
          </cell>
          <cell r="AA102">
            <v>2.34</v>
          </cell>
        </row>
        <row r="103">
          <cell r="C103" t="str">
            <v>NguyÔn Quang Minh</v>
          </cell>
          <cell r="D103" t="str">
            <v>DH</v>
          </cell>
          <cell r="E103" t="str">
            <v>H§ DH</v>
          </cell>
          <cell r="F103" t="str">
            <v>NV kü thuËt</v>
          </cell>
          <cell r="H103" t="str">
            <v>CT Ng¸ch 1</v>
          </cell>
          <cell r="I103" t="str">
            <v>06-04</v>
          </cell>
          <cell r="K103" t="str">
            <v>1979</v>
          </cell>
          <cell r="L103" t="str">
            <v>C§KT ®iÖn</v>
          </cell>
          <cell r="M103" t="str">
            <v>§¹i häc</v>
          </cell>
          <cell r="N103" t="str">
            <v>Kü s­ thuû lîi</v>
          </cell>
          <cell r="O103" t="str">
            <v>§H Thuû lîi</v>
          </cell>
          <cell r="P103">
            <v>2004</v>
          </cell>
          <cell r="Q103" t="str">
            <v>TuyÓn míi</v>
          </cell>
          <cell r="R103" t="str">
            <v>Ph­êng Lª Lîi - TP Vinh</v>
          </cell>
          <cell r="S103" t="str">
            <v>TuyÓn míi</v>
          </cell>
          <cell r="T103">
            <v>38083</v>
          </cell>
          <cell r="U103">
            <v>2004</v>
          </cell>
          <cell r="V103" t="str">
            <v>DN-3</v>
          </cell>
          <cell r="W103">
            <v>1</v>
          </cell>
          <cell r="X103">
            <v>1.78</v>
          </cell>
          <cell r="Y103" t="str">
            <v>DN-3</v>
          </cell>
          <cell r="Z103">
            <v>1</v>
          </cell>
          <cell r="AA103">
            <v>2.34</v>
          </cell>
        </row>
        <row r="104">
          <cell r="C104" t="str">
            <v>Tr­¬ng Minh Phông</v>
          </cell>
          <cell r="D104" t="str">
            <v>DH</v>
          </cell>
          <cell r="E104" t="str">
            <v>H§ DH</v>
          </cell>
          <cell r="F104" t="str">
            <v>NV thiÕt bÞ</v>
          </cell>
          <cell r="H104" t="str">
            <v>CT Ng¸ch 1</v>
          </cell>
          <cell r="I104" t="str">
            <v>10-03</v>
          </cell>
          <cell r="K104">
            <v>29068</v>
          </cell>
          <cell r="M104" t="str">
            <v>§¹i häc</v>
          </cell>
          <cell r="N104" t="str">
            <v>M¸y XD &amp; TB Thuû lîi</v>
          </cell>
          <cell r="O104" t="str">
            <v>§H Thuû lîi</v>
          </cell>
          <cell r="Q104" t="str">
            <v>Thanh Giang - Thanh Miªn - H­ng yªn</v>
          </cell>
          <cell r="R104" t="str">
            <v>§¹i phóc - TX B¾c ninh - B¾c Ninh</v>
          </cell>
          <cell r="S104" t="str">
            <v>TuyÓn míi</v>
          </cell>
          <cell r="T104" t="str">
            <v>13/10/03</v>
          </cell>
          <cell r="U104">
            <v>2003</v>
          </cell>
          <cell r="V104" t="str">
            <v>DN-3</v>
          </cell>
          <cell r="W104">
            <v>1</v>
          </cell>
          <cell r="X104">
            <v>1.78</v>
          </cell>
          <cell r="Y104" t="str">
            <v>DN-3</v>
          </cell>
          <cell r="Z104">
            <v>1</v>
          </cell>
          <cell r="AA104">
            <v>2.34</v>
          </cell>
        </row>
        <row r="105">
          <cell r="C105" t="str">
            <v>Lª V¨n B×nh</v>
          </cell>
          <cell r="D105" t="str">
            <v>DH</v>
          </cell>
          <cell r="E105" t="str">
            <v>H§ DH</v>
          </cell>
          <cell r="F105" t="str">
            <v>NV thiÕt bÞ</v>
          </cell>
          <cell r="H105" t="str">
            <v>CT ng¸ch 1</v>
          </cell>
          <cell r="I105" t="str">
            <v>10-03</v>
          </cell>
          <cell r="K105">
            <v>27546</v>
          </cell>
          <cell r="L105" t="str">
            <v>Thèng kª</v>
          </cell>
          <cell r="M105" t="str">
            <v>§¹i häc</v>
          </cell>
          <cell r="N105" t="str">
            <v>M¸y XD &amp; TB Thuû lîi</v>
          </cell>
          <cell r="O105" t="str">
            <v>§H Thuû lîi</v>
          </cell>
          <cell r="P105">
            <v>2003</v>
          </cell>
          <cell r="Q105" t="str">
            <v>L¹c ®¹o- V¨n l©m - H­ng yªn</v>
          </cell>
          <cell r="R105" t="str">
            <v>L¹c §¹o - V¨n L©m - H­ng yªn</v>
          </cell>
          <cell r="S105" t="str">
            <v>TuyÓn míi</v>
          </cell>
          <cell r="T105" t="str">
            <v>13/10/03</v>
          </cell>
          <cell r="U105">
            <v>2003</v>
          </cell>
          <cell r="V105" t="str">
            <v>DN-3</v>
          </cell>
          <cell r="W105">
            <v>1</v>
          </cell>
          <cell r="X105">
            <v>1.78</v>
          </cell>
          <cell r="Y105" t="str">
            <v>DN-3</v>
          </cell>
          <cell r="Z105">
            <v>1</v>
          </cell>
          <cell r="AA105">
            <v>2.34</v>
          </cell>
        </row>
        <row r="106">
          <cell r="C106" t="str">
            <v>Vò V¨n §«ng</v>
          </cell>
          <cell r="D106" t="str">
            <v>DH</v>
          </cell>
          <cell r="E106" t="str">
            <v>H§ DH</v>
          </cell>
          <cell r="F106" t="str">
            <v>Thî ®iÖn</v>
          </cell>
          <cell r="H106" t="str">
            <v>CT Ng¸ch 1</v>
          </cell>
          <cell r="I106" t="str">
            <v>11-04</v>
          </cell>
          <cell r="K106" t="str">
            <v>1976</v>
          </cell>
          <cell r="L106" t="str">
            <v>KD C¬ së SX</v>
          </cell>
          <cell r="M106" t="str">
            <v>Cao ®¼ng</v>
          </cell>
          <cell r="N106" t="str">
            <v>C§KT ®iÖn</v>
          </cell>
          <cell r="O106" t="str">
            <v>§H KT CN Th¸i nguyªn</v>
          </cell>
          <cell r="P106" t="str">
            <v>Yªn Phó - ý Yªn - Nam ®Þnh</v>
          </cell>
          <cell r="Q106" t="str">
            <v>Vò Trung - KiÕn X­¬ng - Th¸i b×nh</v>
          </cell>
          <cell r="R106" t="str">
            <v>Vò Trung - KiÕn X­¬ng - Th¸i b×nh</v>
          </cell>
          <cell r="S106" t="str">
            <v>TuyÓn míi</v>
          </cell>
          <cell r="T106" t="str">
            <v>17/6/04</v>
          </cell>
          <cell r="U106">
            <v>2004</v>
          </cell>
          <cell r="V106" t="str">
            <v>DN-3</v>
          </cell>
          <cell r="W106">
            <v>1</v>
          </cell>
          <cell r="X106">
            <v>1.78</v>
          </cell>
          <cell r="Y106" t="str">
            <v>DN-3</v>
          </cell>
          <cell r="Z106">
            <v>1</v>
          </cell>
          <cell r="AA106">
            <v>2.34</v>
          </cell>
          <cell r="AB106" t="str">
            <v>§ang ®ª nghÞ TL</v>
          </cell>
        </row>
        <row r="107">
          <cell r="C107" t="str">
            <v>TrÞnh V¨n Hoµng</v>
          </cell>
          <cell r="D107" t="str">
            <v>DH</v>
          </cell>
          <cell r="E107" t="str">
            <v>H§ DH</v>
          </cell>
          <cell r="F107" t="str">
            <v>Phô tr¸ch KH-KT</v>
          </cell>
          <cell r="H107" t="str">
            <v>CT Ng¸ch 1</v>
          </cell>
          <cell r="I107" t="str">
            <v>12/04</v>
          </cell>
          <cell r="J107">
            <v>38538</v>
          </cell>
          <cell r="K107" t="str">
            <v>02/1980</v>
          </cell>
          <cell r="L107" t="str">
            <v>Tinh häc viÔn th«ng</v>
          </cell>
          <cell r="M107" t="str">
            <v>§¹i häc</v>
          </cell>
          <cell r="N107" t="str">
            <v>C«ng tr×nh thuû ®iÖn</v>
          </cell>
          <cell r="O107" t="str">
            <v>Th¹ch Kªnh - Th¹ch Hµ - Hµ tÜnh</v>
          </cell>
          <cell r="P107" t="str">
            <v>Th¹ch Kªnh - Th¹ch Hµ - Hµ tÜnh</v>
          </cell>
          <cell r="Q107" t="str">
            <v>Ninh Léc - HËu léc - Thanh Hoµ</v>
          </cell>
          <cell r="R107">
            <v>38063</v>
          </cell>
          <cell r="S107">
            <v>2004</v>
          </cell>
          <cell r="T107" t="str">
            <v>DN-4</v>
          </cell>
          <cell r="U107">
            <v>2005</v>
          </cell>
          <cell r="V107">
            <v>1.46</v>
          </cell>
          <cell r="W107" t="str">
            <v>DN-4</v>
          </cell>
          <cell r="X107">
            <v>1</v>
          </cell>
          <cell r="Y107" t="str">
            <v>DN-3</v>
          </cell>
          <cell r="Z107">
            <v>1</v>
          </cell>
          <cell r="AA107">
            <v>2.34</v>
          </cell>
        </row>
        <row r="108">
          <cell r="C108" t="str">
            <v>Trung cÊp</v>
          </cell>
          <cell r="D108" t="str">
            <v>DH</v>
          </cell>
          <cell r="E108" t="str">
            <v>H§ DH</v>
          </cell>
          <cell r="F108" t="str">
            <v>Nh©n viªn</v>
          </cell>
          <cell r="H108" t="str">
            <v>07/04</v>
          </cell>
          <cell r="I108" t="str">
            <v>29/9/81</v>
          </cell>
          <cell r="K108" t="str">
            <v>Trung cÊp</v>
          </cell>
          <cell r="L108" t="str">
            <v>XD CÇu ®­êng bé</v>
          </cell>
          <cell r="M108" t="str">
            <v>Cao ®¼ng GT VT</v>
          </cell>
          <cell r="N108">
            <v>2004</v>
          </cell>
          <cell r="O108" t="str">
            <v>Quúnh Dþ - Quúnh l­u - NghÖ an</v>
          </cell>
          <cell r="P108" t="str">
            <v>Quúnh Dþ - Quúnh l­u - NghÖ an</v>
          </cell>
          <cell r="Q108" t="str">
            <v>TuyÓn míi</v>
          </cell>
          <cell r="R108" t="str">
            <v>25/7/04</v>
          </cell>
          <cell r="S108">
            <v>2004</v>
          </cell>
          <cell r="T108" t="str">
            <v>DN-4</v>
          </cell>
          <cell r="U108">
            <v>1</v>
          </cell>
          <cell r="V108">
            <v>1.46</v>
          </cell>
          <cell r="W108" t="str">
            <v>DN-4</v>
          </cell>
          <cell r="X108">
            <v>1</v>
          </cell>
          <cell r="Y108">
            <v>1.8</v>
          </cell>
          <cell r="Z108" t="str">
            <v>CT Ng¸ch 1</v>
          </cell>
        </row>
        <row r="109">
          <cell r="C109" t="str">
            <v>Lª V¨n Hoµi</v>
          </cell>
          <cell r="D109" t="str">
            <v>DH</v>
          </cell>
          <cell r="E109" t="str">
            <v>H§ DH</v>
          </cell>
          <cell r="F109" t="str">
            <v>§éi tr­ëng</v>
          </cell>
          <cell r="H109" t="str">
            <v>CT Ng¸ch 1</v>
          </cell>
          <cell r="I109">
            <v>34547</v>
          </cell>
          <cell r="K109" t="str">
            <v>10/10/54</v>
          </cell>
          <cell r="L109" t="str">
            <v>QLý KD</v>
          </cell>
          <cell r="M109" t="str">
            <v>Trung cÊp</v>
          </cell>
          <cell r="N109" t="str">
            <v>Thèng kª</v>
          </cell>
          <cell r="O109" t="str">
            <v>TiÒn Phong - Th­êng TÝn - Hµ t©y</v>
          </cell>
          <cell r="P109" t="str">
            <v>TiÒn Phong - Th­êng TÝn - Hµ t©y</v>
          </cell>
          <cell r="Q109" t="str">
            <v>H­ng xu©n - H­ng nguyªn - NghÖ an</v>
          </cell>
          <cell r="R109" t="str">
            <v>NghÜa Hïng - NghÜa §µn - NghÖ an</v>
          </cell>
          <cell r="S109" t="str">
            <v>BM Phó Mü</v>
          </cell>
          <cell r="T109">
            <v>38141</v>
          </cell>
          <cell r="U109">
            <v>1994</v>
          </cell>
          <cell r="V109" t="str">
            <v>DN-4</v>
          </cell>
          <cell r="W109">
            <v>12</v>
          </cell>
          <cell r="X109">
            <v>2.81</v>
          </cell>
          <cell r="Y109" t="str">
            <v>DN-4</v>
          </cell>
          <cell r="Z109">
            <v>12</v>
          </cell>
          <cell r="AA109">
            <v>3.89</v>
          </cell>
        </row>
        <row r="110">
          <cell r="C110" t="str">
            <v>NguyÔn Quang T×nh</v>
          </cell>
          <cell r="D110" t="str">
            <v>DH</v>
          </cell>
          <cell r="E110" t="str">
            <v>H§ DH</v>
          </cell>
          <cell r="F110" t="str">
            <v>Nh©n viªn</v>
          </cell>
          <cell r="H110" t="str">
            <v>CT Ng¸ch 1</v>
          </cell>
          <cell r="I110" t="str">
            <v>07/04</v>
          </cell>
          <cell r="K110" t="str">
            <v>29/9/81</v>
          </cell>
          <cell r="L110" t="str">
            <v>L¸i xe</v>
          </cell>
          <cell r="M110" t="str">
            <v>Trung cÊp</v>
          </cell>
          <cell r="N110" t="str">
            <v>XD CÇu ®­êng bé</v>
          </cell>
          <cell r="O110" t="str">
            <v>Cao ®¼ng GT VT</v>
          </cell>
          <cell r="P110">
            <v>2004</v>
          </cell>
          <cell r="Q110" t="str">
            <v>Quúnh Dþ - Quúnh l­u - NghÖ an</v>
          </cell>
          <cell r="R110" t="str">
            <v>Quúnh Dþ - Quúnh l­u - NghÖ an</v>
          </cell>
          <cell r="S110" t="str">
            <v>TuyÓn míi</v>
          </cell>
          <cell r="T110" t="str">
            <v>25/7/04</v>
          </cell>
          <cell r="U110">
            <v>2004</v>
          </cell>
          <cell r="V110" t="str">
            <v>DN-4</v>
          </cell>
          <cell r="W110">
            <v>1</v>
          </cell>
          <cell r="X110">
            <v>1.46</v>
          </cell>
          <cell r="Y110" t="str">
            <v>DN-4</v>
          </cell>
          <cell r="Z110">
            <v>1</v>
          </cell>
          <cell r="AA110">
            <v>1.8</v>
          </cell>
        </row>
        <row r="111">
          <cell r="C111" t="str">
            <v>S¬ cÊp</v>
          </cell>
          <cell r="D111" t="str">
            <v>DH</v>
          </cell>
          <cell r="E111" t="str">
            <v>H§ DH</v>
          </cell>
          <cell r="F111" t="str">
            <v>L¸i Kpaz</v>
          </cell>
          <cell r="H111" t="str">
            <v>12-97</v>
          </cell>
          <cell r="I111" t="str">
            <v>16/11/76</v>
          </cell>
          <cell r="K111" t="str">
            <v>S¬ cÊp</v>
          </cell>
          <cell r="L111" t="str">
            <v xml:space="preserve">L¸i xe </v>
          </cell>
          <cell r="M111" t="str">
            <v>KT Ph¸o binh</v>
          </cell>
          <cell r="N111">
            <v>1996</v>
          </cell>
          <cell r="O111" t="str">
            <v>H­ng Xu©n - H­ng Nguyªn - NghÖ an</v>
          </cell>
          <cell r="P111" t="str">
            <v>H­ng Xu©n - H­ng Nguyªn - NghÖ an</v>
          </cell>
          <cell r="Q111" t="str">
            <v>XN 25/3</v>
          </cell>
          <cell r="R111">
            <v>38330</v>
          </cell>
          <cell r="S111">
            <v>2002</v>
          </cell>
          <cell r="T111" t="str">
            <v>B15-3</v>
          </cell>
          <cell r="U111">
            <v>2</v>
          </cell>
          <cell r="V111">
            <v>2.44</v>
          </cell>
          <cell r="W111" t="str">
            <v>B12-3</v>
          </cell>
          <cell r="X111">
            <v>2</v>
          </cell>
          <cell r="Y111">
            <v>2.94</v>
          </cell>
          <cell r="Z111" t="str">
            <v>CT Ng¸ch 1</v>
          </cell>
        </row>
        <row r="112">
          <cell r="C112" t="str">
            <v>TrÇn V¨n H­ng</v>
          </cell>
          <cell r="D112" t="str">
            <v>DH</v>
          </cell>
          <cell r="E112" t="str">
            <v>H§ DH</v>
          </cell>
          <cell r="F112" t="str">
            <v>L¸i xe</v>
          </cell>
          <cell r="H112" t="str">
            <v>CT Ng¸ch 1</v>
          </cell>
          <cell r="I112" t="str">
            <v>07-97</v>
          </cell>
          <cell r="K112" t="str">
            <v>28/1/67</v>
          </cell>
          <cell r="L112" t="str">
            <v>L¸i xe</v>
          </cell>
          <cell r="M112" t="str">
            <v>S¬ cÊp</v>
          </cell>
          <cell r="N112" t="str">
            <v>L¸i xe</v>
          </cell>
          <cell r="O112" t="str">
            <v>H­ng Xu©n - H­ng Nguyªn - NghÖ An</v>
          </cell>
          <cell r="P112" t="str">
            <v>NghÜa H­ng - NghÜa §µn - NghÖ An</v>
          </cell>
          <cell r="Q112" t="str">
            <v>H­ng Xu©n - H­ng Nguyªn - NghÖ an</v>
          </cell>
          <cell r="R112" t="str">
            <v>H­ng Xu©n - H­ng Nguyªn - NghÖ an</v>
          </cell>
          <cell r="S112" t="str">
            <v>CT Dung quÊt</v>
          </cell>
          <cell r="T112">
            <v>37813</v>
          </cell>
          <cell r="U112">
            <v>2002</v>
          </cell>
          <cell r="V112" t="str">
            <v>B15-2</v>
          </cell>
          <cell r="W112">
            <v>3</v>
          </cell>
          <cell r="X112">
            <v>2.92</v>
          </cell>
          <cell r="Y112" t="str">
            <v>B12-2</v>
          </cell>
          <cell r="Z112">
            <v>3</v>
          </cell>
          <cell r="AA112">
            <v>3.25</v>
          </cell>
        </row>
        <row r="113">
          <cell r="C113" t="str">
            <v>D­ Xu©n DiÖu</v>
          </cell>
          <cell r="D113" t="str">
            <v>DH</v>
          </cell>
          <cell r="E113" t="str">
            <v>H§ DH</v>
          </cell>
          <cell r="F113" t="str">
            <v>L¸i Kpaz</v>
          </cell>
          <cell r="H113" t="str">
            <v>CT Ng¸ch 1</v>
          </cell>
          <cell r="I113" t="str">
            <v>12-97</v>
          </cell>
          <cell r="K113" t="str">
            <v>16/11/76</v>
          </cell>
          <cell r="L113" t="str">
            <v xml:space="preserve">L¸i xe </v>
          </cell>
          <cell r="M113" t="str">
            <v>S¬ cÊp</v>
          </cell>
          <cell r="N113" t="str">
            <v xml:space="preserve">L¸i xe </v>
          </cell>
          <cell r="O113" t="str">
            <v>KT Ph¸o binh</v>
          </cell>
          <cell r="P113">
            <v>1996</v>
          </cell>
          <cell r="Q113" t="str">
            <v>H­ng Xu©n - H­ng Nguyªn - NghÖ an</v>
          </cell>
          <cell r="R113" t="str">
            <v>H­ng Xu©n - H­ng Nguyªn - NghÖ an</v>
          </cell>
          <cell r="S113" t="str">
            <v>XN 25/3</v>
          </cell>
          <cell r="T113">
            <v>38330</v>
          </cell>
          <cell r="U113">
            <v>2002</v>
          </cell>
          <cell r="V113" t="str">
            <v>B15-3</v>
          </cell>
          <cell r="W113">
            <v>2</v>
          </cell>
          <cell r="X113">
            <v>2.44</v>
          </cell>
          <cell r="Y113" t="str">
            <v>B12-3</v>
          </cell>
          <cell r="Z113">
            <v>2</v>
          </cell>
          <cell r="AA113">
            <v>2.94</v>
          </cell>
        </row>
        <row r="114">
          <cell r="C114" t="str">
            <v>Lª V¨n §oµn</v>
          </cell>
          <cell r="D114" t="str">
            <v>DH</v>
          </cell>
          <cell r="E114" t="str">
            <v>H§ DH</v>
          </cell>
          <cell r="F114" t="str">
            <v>L¸i xe</v>
          </cell>
          <cell r="H114" t="str">
            <v>CT ng¸ch 1</v>
          </cell>
          <cell r="I114" t="str">
            <v>02-98</v>
          </cell>
          <cell r="K114" t="str">
            <v>23/8/78</v>
          </cell>
          <cell r="L114" t="str">
            <v>L¸i xe</v>
          </cell>
          <cell r="M114" t="str">
            <v>S¬ cÊp</v>
          </cell>
          <cell r="N114" t="str">
            <v>L¸i xe</v>
          </cell>
          <cell r="O114" t="str">
            <v>Tr­êng Kü thuËt NghÖ an</v>
          </cell>
          <cell r="P114">
            <v>1997</v>
          </cell>
          <cell r="Q114" t="str">
            <v>H­ng Xu©n - H­ng Nguyªn - NghÖ An</v>
          </cell>
          <cell r="R114" t="str">
            <v>NghÜa H­ng - NghÜa §µn - NghÖ An</v>
          </cell>
          <cell r="S114" t="str">
            <v>CT Dung quÊt</v>
          </cell>
          <cell r="T114" t="str">
            <v>26/8/03</v>
          </cell>
          <cell r="U114">
            <v>2003</v>
          </cell>
          <cell r="V114" t="str">
            <v>B15-3</v>
          </cell>
          <cell r="W114">
            <v>2</v>
          </cell>
          <cell r="X114">
            <v>2.44</v>
          </cell>
          <cell r="Y114" t="str">
            <v>B12-3</v>
          </cell>
          <cell r="Z114">
            <v>2</v>
          </cell>
          <cell r="AA114">
            <v>2.94</v>
          </cell>
          <cell r="AB114">
            <v>0</v>
          </cell>
        </row>
        <row r="115">
          <cell r="C115" t="str">
            <v>NguyÔn Tµi MËu</v>
          </cell>
          <cell r="D115" t="str">
            <v>DH</v>
          </cell>
          <cell r="E115" t="str">
            <v>H§ DH</v>
          </cell>
          <cell r="F115" t="str">
            <v>L¸i xe MS</v>
          </cell>
          <cell r="H115" t="str">
            <v>CT Ng¸ch 1</v>
          </cell>
          <cell r="I115" t="str">
            <v>03-97</v>
          </cell>
          <cell r="K115" t="str">
            <v>02/7/68</v>
          </cell>
          <cell r="L115" t="str">
            <v>L¸i xe B2</v>
          </cell>
          <cell r="M115" t="str">
            <v>S¬ cÊp</v>
          </cell>
          <cell r="N115" t="str">
            <v xml:space="preserve">L¸i xe </v>
          </cell>
          <cell r="O115" t="str">
            <v>Tr­êng L¸I xe QK III</v>
          </cell>
          <cell r="P115">
            <v>1992</v>
          </cell>
          <cell r="Q115" t="str">
            <v>Yªn m¹c - Yªn m«- Ninh b×nh</v>
          </cell>
          <cell r="R115" t="str">
            <v xml:space="preserve">Nam S¬n - Tam §iÖp - Ninh B×nh </v>
          </cell>
          <cell r="S115" t="str">
            <v>CT Dung quÊt</v>
          </cell>
          <cell r="T115" t="str">
            <v>24/7/03</v>
          </cell>
          <cell r="U115">
            <v>2002</v>
          </cell>
          <cell r="V115" t="str">
            <v>B15-2</v>
          </cell>
          <cell r="W115">
            <v>2</v>
          </cell>
          <cell r="X115">
            <v>2.2999999999999998</v>
          </cell>
          <cell r="Y115" t="str">
            <v>B12-2</v>
          </cell>
          <cell r="Z115">
            <v>2</v>
          </cell>
          <cell r="AA115">
            <v>2.76</v>
          </cell>
        </row>
        <row r="116">
          <cell r="C116" t="str">
            <v>NguyÔn H÷u Phó</v>
          </cell>
          <cell r="D116" t="str">
            <v>DH</v>
          </cell>
          <cell r="E116" t="str">
            <v>H§ DH</v>
          </cell>
          <cell r="F116" t="str">
            <v>L¸i xe Huyndai</v>
          </cell>
          <cell r="H116" t="str">
            <v>CT Ng¸ch 1</v>
          </cell>
          <cell r="I116" t="str">
            <v>07-02</v>
          </cell>
          <cell r="K116">
            <v>1982</v>
          </cell>
          <cell r="L116" t="str">
            <v>L¸i xe</v>
          </cell>
          <cell r="M116" t="str">
            <v>S¬ cÊp</v>
          </cell>
          <cell r="N116" t="str">
            <v>L¸i xe B2</v>
          </cell>
          <cell r="O116" t="str">
            <v>Häc viÖn an ninh ND</v>
          </cell>
          <cell r="P116">
            <v>2002</v>
          </cell>
          <cell r="Q116" t="str">
            <v>Th¹ch S¬n - Th¹ch Hµ - Hµ tÜnh</v>
          </cell>
          <cell r="R116" t="str">
            <v>Th¹ch S¬n - Th¹ch Hµ - Hµ tÜnh</v>
          </cell>
          <cell r="S116" t="str">
            <v>CT Dung quÊt</v>
          </cell>
          <cell r="T116" t="str">
            <v>26/8/03</v>
          </cell>
          <cell r="U116">
            <v>2002</v>
          </cell>
          <cell r="V116" t="str">
            <v>B15-3</v>
          </cell>
          <cell r="W116">
            <v>1</v>
          </cell>
          <cell r="X116">
            <v>1.92</v>
          </cell>
          <cell r="Y116" t="str">
            <v>B12-3</v>
          </cell>
          <cell r="Z116">
            <v>1</v>
          </cell>
          <cell r="AA116">
            <v>2.5099999999999998</v>
          </cell>
          <cell r="AB116" t="str">
            <v>§ang ®Ò nghÞ TL</v>
          </cell>
        </row>
        <row r="117">
          <cell r="C117" t="str">
            <v xml:space="preserve">NguyÔn Quèc Huy </v>
          </cell>
          <cell r="D117" t="str">
            <v>DH</v>
          </cell>
          <cell r="E117" t="str">
            <v>H§ DH</v>
          </cell>
          <cell r="F117" t="str">
            <v>L¸i xe</v>
          </cell>
          <cell r="H117" t="str">
            <v>CT Ng¸ch 1</v>
          </cell>
          <cell r="I117" t="str">
            <v>03-00</v>
          </cell>
          <cell r="K117" t="str">
            <v>04/2/77</v>
          </cell>
          <cell r="L117" t="str">
            <v>L¸i xe h¹ng D</v>
          </cell>
          <cell r="M117" t="str">
            <v>S¬ cÊp</v>
          </cell>
          <cell r="N117" t="str">
            <v>L¸i xe h¹ng D</v>
          </cell>
          <cell r="O117" t="str">
            <v>GiÊy phÐp l¸i xe</v>
          </cell>
          <cell r="P117">
            <v>1996</v>
          </cell>
          <cell r="Q117" t="str">
            <v>Nam §iÒn - Nam Ninh - Nam §Þnh</v>
          </cell>
          <cell r="R117" t="str">
            <v>Ph­¬ng LiÖt - Thanh xu©n - Hµ Néi</v>
          </cell>
          <cell r="S117" t="str">
            <v>CT HCM</v>
          </cell>
          <cell r="T117" t="str">
            <v>23/11/03</v>
          </cell>
          <cell r="U117">
            <v>2000</v>
          </cell>
          <cell r="V117" t="str">
            <v>B15-3</v>
          </cell>
          <cell r="W117">
            <v>1</v>
          </cell>
          <cell r="X117">
            <v>1.92</v>
          </cell>
          <cell r="Y117" t="str">
            <v>B12-3</v>
          </cell>
          <cell r="Z117">
            <v>1</v>
          </cell>
          <cell r="AA117">
            <v>2.5099999999999998</v>
          </cell>
          <cell r="AB117" t="str">
            <v>§ang ®ª nghÞ TL</v>
          </cell>
        </row>
        <row r="118">
          <cell r="C118" t="str">
            <v>§oµn Phóc Léc</v>
          </cell>
          <cell r="D118" t="str">
            <v>DH</v>
          </cell>
          <cell r="E118" t="str">
            <v>H§ DH</v>
          </cell>
          <cell r="F118" t="str">
            <v>Xe Huyndai</v>
          </cell>
          <cell r="H118" t="str">
            <v>CT ng¸ch 1</v>
          </cell>
          <cell r="I118" t="str">
            <v>06-02</v>
          </cell>
          <cell r="K118" t="str">
            <v>22/2/58</v>
          </cell>
          <cell r="L118" t="str">
            <v>L¸i xe</v>
          </cell>
          <cell r="M118" t="str">
            <v>S¬ cÊp</v>
          </cell>
          <cell r="N118" t="str">
            <v>L¸i xe</v>
          </cell>
          <cell r="O118" t="str">
            <v>Bé giao th«ng vËn t¶i</v>
          </cell>
          <cell r="P118">
            <v>2001</v>
          </cell>
          <cell r="Q118" t="str">
            <v>H­ng Dòng - NghÖ an</v>
          </cell>
          <cell r="R118" t="str">
            <v>Khèi 4 Ph­êng Tr­êng Thi - NghÖ an</v>
          </cell>
          <cell r="S118" t="str">
            <v>CT Dung quÊt</v>
          </cell>
          <cell r="T118" t="str">
            <v>21/7/03</v>
          </cell>
          <cell r="U118">
            <v>2002</v>
          </cell>
          <cell r="V118" t="str">
            <v>B15-3</v>
          </cell>
          <cell r="W118">
            <v>1</v>
          </cell>
          <cell r="X118">
            <v>1.92</v>
          </cell>
          <cell r="Y118" t="str">
            <v>B12-3</v>
          </cell>
          <cell r="Z118">
            <v>1</v>
          </cell>
          <cell r="AA118">
            <v>2.5099999999999998</v>
          </cell>
        </row>
        <row r="119">
          <cell r="C119" t="str">
            <v>Lª V¨n S¬n</v>
          </cell>
          <cell r="D119" t="str">
            <v>DH</v>
          </cell>
          <cell r="E119" t="str">
            <v>H§ DH</v>
          </cell>
          <cell r="F119" t="str">
            <v>L¸i xe Juilong</v>
          </cell>
          <cell r="H119" t="str">
            <v>CT ng¸ch 1</v>
          </cell>
          <cell r="I119" t="str">
            <v>07-02</v>
          </cell>
          <cell r="J119">
            <v>38538</v>
          </cell>
          <cell r="K119" t="str">
            <v>01-1977</v>
          </cell>
          <cell r="L119" t="str">
            <v>L¸i m¸y ®µo</v>
          </cell>
          <cell r="M119" t="str">
            <v>S¬ cÊp</v>
          </cell>
          <cell r="N119" t="str">
            <v>L¸i xe</v>
          </cell>
          <cell r="O119" t="str">
            <v>Bé giao th«ng vËn t¶i</v>
          </cell>
          <cell r="P119" t="str">
            <v>NghÜa H­ng - NghÜa §µn - NghÖ An</v>
          </cell>
          <cell r="Q119" t="str">
            <v>Cæ §« - Ba v× - Hµ t©y</v>
          </cell>
          <cell r="R119">
            <v>38018</v>
          </cell>
          <cell r="S119">
            <v>2003</v>
          </cell>
          <cell r="T119" t="str">
            <v>A6-2</v>
          </cell>
          <cell r="U119">
            <v>2005</v>
          </cell>
          <cell r="V119">
            <v>2.84</v>
          </cell>
          <cell r="W119" t="str">
            <v>A1.8-2</v>
          </cell>
          <cell r="X119">
            <v>6</v>
          </cell>
          <cell r="Y119" t="str">
            <v>B12-1</v>
          </cell>
          <cell r="Z119">
            <v>1</v>
          </cell>
          <cell r="AA119">
            <v>2.1800000000000002</v>
          </cell>
        </row>
        <row r="120">
          <cell r="C120" t="str">
            <v>Ph¹m TiÕn H­ng</v>
          </cell>
          <cell r="D120" t="str">
            <v>DH</v>
          </cell>
          <cell r="E120" t="str">
            <v>H§ DH</v>
          </cell>
          <cell r="F120" t="str">
            <v>VH khoan</v>
          </cell>
          <cell r="H120" t="str">
            <v>CT ng¸ch 1</v>
          </cell>
          <cell r="I120" t="str">
            <v>03-04</v>
          </cell>
          <cell r="J120">
            <v>38538</v>
          </cell>
          <cell r="K120" t="str">
            <v>07-1972</v>
          </cell>
          <cell r="L120" t="str">
            <v>L¸i M.®µo</v>
          </cell>
          <cell r="M120" t="str">
            <v>S¬ cÊp</v>
          </cell>
          <cell r="N120" t="str">
            <v>Khoan</v>
          </cell>
          <cell r="O120" t="str">
            <v>H­ng Xu©n - H­ng Nguyªn - NghÖ an</v>
          </cell>
          <cell r="P120" t="str">
            <v>H­ng Xu©n - H­ng Nguyªn - NghÖ an</v>
          </cell>
          <cell r="Q120" t="str">
            <v>H­ng Xu©n - H­ng Nguyªn - NghÖ an</v>
          </cell>
          <cell r="R120" t="str">
            <v>07/11/03</v>
          </cell>
          <cell r="S120">
            <v>2003</v>
          </cell>
          <cell r="T120" t="str">
            <v>A6-2</v>
          </cell>
          <cell r="U120">
            <v>2005</v>
          </cell>
          <cell r="V120">
            <v>2.84</v>
          </cell>
          <cell r="W120" t="str">
            <v>A1.8-2</v>
          </cell>
          <cell r="X120">
            <v>6</v>
          </cell>
          <cell r="Y120" t="str">
            <v>A10-3</v>
          </cell>
          <cell r="Z120">
            <v>3</v>
          </cell>
          <cell r="AA120">
            <v>2.66</v>
          </cell>
        </row>
        <row r="121">
          <cell r="C121" t="str">
            <v>Lª Hoan</v>
          </cell>
          <cell r="D121" t="str">
            <v>DH</v>
          </cell>
          <cell r="E121" t="str">
            <v>H§ DH</v>
          </cell>
          <cell r="F121" t="str">
            <v>VH cµo v¬</v>
          </cell>
          <cell r="H121" t="str">
            <v>CT Ng¸ch 1</v>
          </cell>
          <cell r="I121" t="str">
            <v>10-95</v>
          </cell>
          <cell r="K121" t="str">
            <v>05/3/73</v>
          </cell>
          <cell r="L121" t="str">
            <v>L¸i m¸y ®µo</v>
          </cell>
          <cell r="M121" t="str">
            <v>S¬ cÊp</v>
          </cell>
          <cell r="N121" t="str">
            <v>L¸i m¸y ®µo</v>
          </cell>
          <cell r="O121" t="str">
            <v>Tr­êng CN KT thuû lîi 4</v>
          </cell>
          <cell r="P121">
            <v>1995</v>
          </cell>
          <cell r="Q121" t="str">
            <v>H­ng Xu©n - H­ng Nguyªn - NghÖ An</v>
          </cell>
          <cell r="R121" t="str">
            <v>NghÜa H­ng - NghÜa §µn - NghÖ An</v>
          </cell>
          <cell r="S121" t="str">
            <v>CT H¶i v©n</v>
          </cell>
          <cell r="T121">
            <v>38018</v>
          </cell>
          <cell r="U121">
            <v>2003</v>
          </cell>
          <cell r="V121" t="str">
            <v>A6-2</v>
          </cell>
          <cell r="W121">
            <v>6</v>
          </cell>
          <cell r="X121">
            <v>2.84</v>
          </cell>
          <cell r="Y121" t="str">
            <v>A1.8-2</v>
          </cell>
          <cell r="Z121">
            <v>6</v>
          </cell>
          <cell r="AA121">
            <v>3.74</v>
          </cell>
        </row>
        <row r="122">
          <cell r="C122" t="str">
            <v>Lª V¨n Th¾ng</v>
          </cell>
          <cell r="D122" t="str">
            <v>DH</v>
          </cell>
          <cell r="E122" t="str">
            <v>H§ DH</v>
          </cell>
          <cell r="F122" t="str">
            <v>L¸iEX400</v>
          </cell>
          <cell r="H122" t="str">
            <v>CT Ng¸ch 1</v>
          </cell>
          <cell r="I122" t="str">
            <v>04-97</v>
          </cell>
          <cell r="K122" t="str">
            <v>20/9/73</v>
          </cell>
          <cell r="L122" t="str">
            <v>L¸i m¸y ñi</v>
          </cell>
          <cell r="M122" t="str">
            <v>S¬ cÊp</v>
          </cell>
          <cell r="N122" t="str">
            <v>L¸i m¸y ®µo</v>
          </cell>
          <cell r="O122" t="str">
            <v xml:space="preserve">Tr­êng Kü thuËt C¬ giíi III </v>
          </cell>
          <cell r="P122">
            <v>1998</v>
          </cell>
          <cell r="Q122" t="str">
            <v>H­ng X¸ - H­ng Nguyªn - NghÖ An</v>
          </cell>
          <cell r="R122" t="str">
            <v>H­ng X¸ - H­ng Nguyªn - NghÖ An</v>
          </cell>
          <cell r="S122" t="str">
            <v>Dung quÊt</v>
          </cell>
          <cell r="T122" t="str">
            <v>20/8/04</v>
          </cell>
          <cell r="U122">
            <v>2002</v>
          </cell>
          <cell r="V122" t="str">
            <v>A6-2</v>
          </cell>
          <cell r="W122">
            <v>5</v>
          </cell>
          <cell r="X122">
            <v>2.33</v>
          </cell>
          <cell r="Y122" t="str">
            <v>A1.8-2</v>
          </cell>
          <cell r="Z122">
            <v>5</v>
          </cell>
          <cell r="AA122">
            <v>3.19</v>
          </cell>
        </row>
        <row r="123">
          <cell r="C123" t="str">
            <v>NguyÔn V¨n Hïng</v>
          </cell>
          <cell r="D123" t="str">
            <v>DH</v>
          </cell>
          <cell r="E123" t="str">
            <v>H§ DH</v>
          </cell>
          <cell r="F123" t="str">
            <v>M¸i ñi D7</v>
          </cell>
          <cell r="H123" t="str">
            <v>CT Ng¸ch 1</v>
          </cell>
          <cell r="I123" t="str">
            <v>12-01</v>
          </cell>
          <cell r="K123">
            <v>1980</v>
          </cell>
          <cell r="L123" t="str">
            <v>L¸I G¹t</v>
          </cell>
          <cell r="M123" t="str">
            <v>S¬ cÊp</v>
          </cell>
          <cell r="N123" t="str">
            <v>L¸i m¸y ñi</v>
          </cell>
          <cell r="O123" t="str">
            <v>Tr­êng CN CG XD s«ng §µ</v>
          </cell>
          <cell r="P123">
            <v>2000</v>
          </cell>
          <cell r="Q123" t="str">
            <v>La PhÈm - T¶n Hång - Ba V× -Hµ T©y</v>
          </cell>
          <cell r="R123" t="str">
            <v>La PhÈm - T¶n Hång - Ba V× -Hµ T©y</v>
          </cell>
          <cell r="S123" t="str">
            <v>CT Th¸p §A</v>
          </cell>
          <cell r="T123">
            <v>38331</v>
          </cell>
          <cell r="U123">
            <v>2004</v>
          </cell>
          <cell r="V123" t="str">
            <v>A6-2</v>
          </cell>
          <cell r="W123">
            <v>4</v>
          </cell>
          <cell r="X123">
            <v>1.92</v>
          </cell>
          <cell r="Y123" t="str">
            <v>A1.8-2</v>
          </cell>
          <cell r="Z123">
            <v>4</v>
          </cell>
          <cell r="AA123">
            <v>2.71</v>
          </cell>
        </row>
        <row r="124">
          <cell r="C124" t="str">
            <v>NguyÔn §¾c C­êng</v>
          </cell>
          <cell r="D124" t="str">
            <v>DH</v>
          </cell>
          <cell r="E124" t="str">
            <v>H§ DH</v>
          </cell>
          <cell r="F124" t="str">
            <v>L¸i m¸y</v>
          </cell>
          <cell r="H124" t="str">
            <v>CT Ng¸ch 1</v>
          </cell>
          <cell r="I124" t="str">
            <v>12-00</v>
          </cell>
          <cell r="K124" t="str">
            <v>18/11/79</v>
          </cell>
          <cell r="L124" t="str">
            <v>L¸i m¸y xóc bËc 3/7</v>
          </cell>
          <cell r="M124" t="str">
            <v>S¬ cÊp</v>
          </cell>
          <cell r="N124" t="str">
            <v>L¸I G¹t</v>
          </cell>
          <cell r="O124" t="str">
            <v>Tr­êng Má vµ XD T.Nguyªn</v>
          </cell>
          <cell r="P124" t="str">
            <v>2000</v>
          </cell>
          <cell r="Q124" t="str">
            <v xml:space="preserve"> Hïng An - Kim §éng - H­ng Yªn</v>
          </cell>
          <cell r="R124" t="str">
            <v xml:space="preserve"> Hïng An - Kim §éng - H­ng Yªn</v>
          </cell>
          <cell r="S124" t="str">
            <v>CT C¬ ®éng §HV</v>
          </cell>
          <cell r="T124" t="str">
            <v>25/7/04</v>
          </cell>
          <cell r="U124">
            <v>2000</v>
          </cell>
          <cell r="V124" t="str">
            <v>A6-2</v>
          </cell>
          <cell r="W124">
            <v>3</v>
          </cell>
          <cell r="X124">
            <v>1.72</v>
          </cell>
          <cell r="Y124" t="str">
            <v>A1.8-2</v>
          </cell>
          <cell r="Z124">
            <v>3</v>
          </cell>
          <cell r="AA124">
            <v>2.31</v>
          </cell>
          <cell r="AB124">
            <v>0</v>
          </cell>
        </row>
        <row r="125">
          <cell r="C125" t="str">
            <v>Ph¹m Toµn Ph­íc</v>
          </cell>
          <cell r="D125" t="str">
            <v>DH</v>
          </cell>
          <cell r="E125" t="str">
            <v>H§ DH</v>
          </cell>
          <cell r="F125" t="str">
            <v>VH Cµo v¬</v>
          </cell>
          <cell r="H125" t="str">
            <v>CT Ng¸ch 1</v>
          </cell>
          <cell r="I125" t="str">
            <v>04-02</v>
          </cell>
          <cell r="K125" t="str">
            <v>09/11/78</v>
          </cell>
          <cell r="L125" t="str">
            <v>L¸i m¸y xóc</v>
          </cell>
          <cell r="M125" t="str">
            <v>S¬ cÊp</v>
          </cell>
          <cell r="N125" t="str">
            <v>L¸i m¸y xóc bËc 3/7</v>
          </cell>
          <cell r="O125" t="str">
            <v>Tr­êng CN C¬ giíi ViÖt x«</v>
          </cell>
          <cell r="P125">
            <v>2001</v>
          </cell>
          <cell r="Q125" t="str">
            <v>Th¹ch S¥n - Th¹ch Hµ - Hµ tÜnh</v>
          </cell>
          <cell r="R125" t="str">
            <v>Th¹ch S¥n - Th¹ch Hµ - Hµ tÜnh</v>
          </cell>
          <cell r="S125" t="str">
            <v>CT H¶i v©n</v>
          </cell>
          <cell r="T125">
            <v>38041</v>
          </cell>
          <cell r="U125">
            <v>2002</v>
          </cell>
          <cell r="V125" t="str">
            <v>A6-2</v>
          </cell>
          <cell r="W125">
            <v>3</v>
          </cell>
          <cell r="X125">
            <v>1.72</v>
          </cell>
          <cell r="Y125" t="str">
            <v>A1.8-2</v>
          </cell>
          <cell r="Z125">
            <v>3</v>
          </cell>
          <cell r="AA125">
            <v>2.31</v>
          </cell>
          <cell r="AB125">
            <v>0</v>
          </cell>
        </row>
        <row r="126">
          <cell r="C126" t="str">
            <v>NguyÔn V¨n ThÝch</v>
          </cell>
          <cell r="D126" t="str">
            <v>DH</v>
          </cell>
          <cell r="E126" t="str">
            <v>H§ DH</v>
          </cell>
          <cell r="F126" t="str">
            <v>L¸i xóc lËt</v>
          </cell>
          <cell r="H126" t="str">
            <v>CT Ng¸ch 1</v>
          </cell>
          <cell r="I126" t="str">
            <v>02/04</v>
          </cell>
          <cell r="K126">
            <v>27546</v>
          </cell>
          <cell r="L126" t="str">
            <v>L¸i xe B2</v>
          </cell>
          <cell r="M126" t="str">
            <v>S¬ cÊp</v>
          </cell>
          <cell r="N126" t="str">
            <v>L¸i m¸y xóc</v>
          </cell>
          <cell r="O126" t="str">
            <v>Tr­êng C«ng nh©n KT</v>
          </cell>
          <cell r="P126">
            <v>2002</v>
          </cell>
          <cell r="Q126" t="str">
            <v>Quúnh Dþ - Quúnh l­u - NghÖ an</v>
          </cell>
          <cell r="R126" t="str">
            <v>Quúnh Dþ - Quúnh l­u - NghÖ an</v>
          </cell>
          <cell r="S126" t="str">
            <v>XN NgÇm</v>
          </cell>
          <cell r="T126" t="str">
            <v>25/7/04</v>
          </cell>
          <cell r="U126">
            <v>2004</v>
          </cell>
          <cell r="V126" t="str">
            <v>A6-2</v>
          </cell>
          <cell r="W126">
            <v>3</v>
          </cell>
          <cell r="X126">
            <v>1.72</v>
          </cell>
          <cell r="Y126" t="str">
            <v>A1.8-2</v>
          </cell>
          <cell r="Z126">
            <v>3</v>
          </cell>
          <cell r="AA126">
            <v>2.31</v>
          </cell>
          <cell r="AB126" t="str">
            <v>§ang ®Ò nghÞ TL</v>
          </cell>
        </row>
        <row r="127">
          <cell r="C127" t="str">
            <v>TrÇn V¨n L­îng</v>
          </cell>
          <cell r="D127" t="str">
            <v>DH</v>
          </cell>
          <cell r="E127" t="str">
            <v>H§ DH</v>
          </cell>
          <cell r="F127" t="str">
            <v>Phô cµo v¬</v>
          </cell>
          <cell r="H127" t="str">
            <v>CT Ng¸ch 1</v>
          </cell>
          <cell r="I127" t="str">
            <v>02/04</v>
          </cell>
          <cell r="K127" t="str">
            <v>1979</v>
          </cell>
          <cell r="L127" t="str">
            <v>VH m¸y xóc</v>
          </cell>
          <cell r="M127" t="str">
            <v>L§PT</v>
          </cell>
          <cell r="N127">
            <v>1996</v>
          </cell>
          <cell r="O127" t="str">
            <v>TH¸i phóc - Th¸i Thuþ - Th¸i b×nh</v>
          </cell>
          <cell r="P127" t="str">
            <v>TH¸i phóc - Th¸i Thuþ - Th¸i b×nh</v>
          </cell>
          <cell r="Q127" t="str">
            <v>Yªn TrÞ - Yªn Thuû - Hoµ B×nh</v>
          </cell>
          <cell r="R127" t="str">
            <v>Yªn TrÞ - Yªn Thuû - Hoµ B×nh</v>
          </cell>
          <cell r="S127" t="str">
            <v>TuyÓn míi</v>
          </cell>
          <cell r="T127">
            <v>38041</v>
          </cell>
          <cell r="U127">
            <v>2004</v>
          </cell>
          <cell r="V127" t="str">
            <v>A6-2</v>
          </cell>
          <cell r="W127">
            <v>3</v>
          </cell>
          <cell r="X127">
            <v>1.72</v>
          </cell>
          <cell r="Y127" t="str">
            <v>A1.8-2</v>
          </cell>
          <cell r="Z127">
            <v>3</v>
          </cell>
          <cell r="AA127">
            <v>2.31</v>
          </cell>
          <cell r="AB127" t="str">
            <v>§ang ®Ò nghÞ TL</v>
          </cell>
        </row>
        <row r="128">
          <cell r="C128" t="str">
            <v>NguyÔn V¨n HËu</v>
          </cell>
          <cell r="D128" t="str">
            <v>DH</v>
          </cell>
          <cell r="E128" t="str">
            <v>H§ DH</v>
          </cell>
          <cell r="F128" t="str">
            <v>Thî khoan</v>
          </cell>
          <cell r="H128" t="str">
            <v>CT Ng¸ch 1</v>
          </cell>
          <cell r="I128" t="str">
            <v>03-04</v>
          </cell>
          <cell r="K128" t="str">
            <v>1984</v>
          </cell>
          <cell r="L128" t="str">
            <v>VH m¸y xóc</v>
          </cell>
          <cell r="M128" t="str">
            <v>S¬ cÊp</v>
          </cell>
          <cell r="N128" t="str">
            <v>VH m¸y xóc</v>
          </cell>
          <cell r="O128" t="str">
            <v>TT d¹y nghÒ t©n b×nh</v>
          </cell>
          <cell r="P128" t="str">
            <v>§ång QuÕ - lËp Th¹ch - VÜnh Phóc</v>
          </cell>
          <cell r="Q128" t="str">
            <v>TH¸i phóc - Th¸i Thuþ - Th¸i b×nh</v>
          </cell>
          <cell r="R128" t="str">
            <v>TH¸i phóc - Th¸i Thuþ - Th¸i b×nh</v>
          </cell>
          <cell r="S128" t="str">
            <v>TuyÓn míi</v>
          </cell>
          <cell r="T128" t="str">
            <v>A6-2</v>
          </cell>
          <cell r="U128">
            <v>2004</v>
          </cell>
          <cell r="V128" t="str">
            <v>A6-2</v>
          </cell>
          <cell r="W128">
            <v>3</v>
          </cell>
          <cell r="X128">
            <v>1.72</v>
          </cell>
          <cell r="Y128" t="str">
            <v>A1.8-2</v>
          </cell>
          <cell r="Z128">
            <v>3</v>
          </cell>
          <cell r="AA128">
            <v>2.31</v>
          </cell>
        </row>
        <row r="129">
          <cell r="C129" t="str">
            <v>NguyÔn Thanh H­¬ng</v>
          </cell>
          <cell r="D129" t="str">
            <v>DH</v>
          </cell>
          <cell r="E129" t="str">
            <v>H§ DH</v>
          </cell>
          <cell r="F129" t="str">
            <v>VH lu VV90</v>
          </cell>
          <cell r="H129" t="str">
            <v>CT Ng¸ch 1</v>
          </cell>
          <cell r="I129" t="str">
            <v>04-04</v>
          </cell>
          <cell r="K129" t="str">
            <v>01/9/82</v>
          </cell>
          <cell r="L129" t="str">
            <v>§iÖn CN &amp; DD</v>
          </cell>
          <cell r="M129" t="str">
            <v>S¬ cÊp</v>
          </cell>
          <cell r="N129" t="str">
            <v>VH m¸y xóc</v>
          </cell>
          <cell r="O129" t="str">
            <v>TH C«ng nghiÖp III</v>
          </cell>
          <cell r="P129">
            <v>2004</v>
          </cell>
          <cell r="Q129" t="str">
            <v>§ång QuÕ - lËp Th¹ch - VÜnh Phóc</v>
          </cell>
          <cell r="R129" t="str">
            <v>§ång QuÕ - lËp Th¹ch - VÜnh Phóc</v>
          </cell>
          <cell r="S129" t="str">
            <v>TuyÓn míi</v>
          </cell>
          <cell r="T129" t="str">
            <v>16/4/04</v>
          </cell>
          <cell r="U129">
            <v>2004</v>
          </cell>
          <cell r="V129" t="str">
            <v>A6-2</v>
          </cell>
          <cell r="W129">
            <v>3</v>
          </cell>
          <cell r="X129">
            <v>1.72</v>
          </cell>
          <cell r="Y129" t="str">
            <v>A1.8-2</v>
          </cell>
          <cell r="Z129">
            <v>3</v>
          </cell>
          <cell r="AA129">
            <v>2.31</v>
          </cell>
        </row>
        <row r="130">
          <cell r="C130" t="str">
            <v>Ph¹m V¨n DuÈn</v>
          </cell>
          <cell r="D130" t="str">
            <v>DH</v>
          </cell>
          <cell r="E130" t="str">
            <v>H§ DH</v>
          </cell>
          <cell r="F130" t="str">
            <v>VH khoan</v>
          </cell>
          <cell r="H130" t="str">
            <v>CT Ng¸ch 1</v>
          </cell>
          <cell r="I130" t="str">
            <v>03-04</v>
          </cell>
          <cell r="J130">
            <v>38538</v>
          </cell>
          <cell r="K130" t="str">
            <v>03-1980</v>
          </cell>
          <cell r="L130" t="str">
            <v>Rµ ph¸ bom m×nh</v>
          </cell>
          <cell r="M130" t="str">
            <v>S¬ cÊp</v>
          </cell>
          <cell r="N130" t="str">
            <v>M¸y c«ng tr×nh</v>
          </cell>
          <cell r="O130" t="str">
            <v>TH KT NN &amp; PTNT Hµ tÜnh</v>
          </cell>
          <cell r="P130" t="str">
            <v>DiÔn Mü - DiÔn Ch©u - NghÖ an</v>
          </cell>
          <cell r="Q130" t="str">
            <v>H­ng Xu©n - H­ng Nguyªn - NghÖ an</v>
          </cell>
          <cell r="R130">
            <v>37934</v>
          </cell>
          <cell r="S130">
            <v>2003</v>
          </cell>
          <cell r="T130" t="str">
            <v>A6-1</v>
          </cell>
          <cell r="U130">
            <v>2005</v>
          </cell>
          <cell r="V130">
            <v>1.47</v>
          </cell>
          <cell r="W130" t="str">
            <v>A1.8-1</v>
          </cell>
          <cell r="X130">
            <v>2</v>
          </cell>
          <cell r="Y130" t="str">
            <v>A1.8-2</v>
          </cell>
          <cell r="Z130">
            <v>3</v>
          </cell>
          <cell r="AA130">
            <v>2.31</v>
          </cell>
        </row>
        <row r="131">
          <cell r="C131" t="str">
            <v>Ph¹m V¨n TuÊn</v>
          </cell>
          <cell r="D131" t="str">
            <v>DH</v>
          </cell>
          <cell r="E131" t="str">
            <v>H§ DH</v>
          </cell>
          <cell r="F131" t="str">
            <v>Thî hµn</v>
          </cell>
          <cell r="H131" t="str">
            <v>CT Ng¸ch 1</v>
          </cell>
          <cell r="I131" t="str">
            <v>10-04</v>
          </cell>
          <cell r="K131">
            <v>29348</v>
          </cell>
          <cell r="L131" t="str">
            <v>L¸i M.®µo</v>
          </cell>
          <cell r="M131" t="str">
            <v>S¬ cÊp</v>
          </cell>
          <cell r="N131" t="str">
            <v>§iÖn CN &amp; DD</v>
          </cell>
          <cell r="O131" t="str">
            <v>TH &amp; d¹y nghÒ c¬ ®iÖn XD NN &amp; PTNT</v>
          </cell>
          <cell r="P131">
            <v>2001</v>
          </cell>
          <cell r="Q131" t="str">
            <v>H­ng xu©n - H­ng nguyªn - NghÖ an</v>
          </cell>
          <cell r="R131" t="str">
            <v>Quúnh Dþ - Quúnh l­u - NghÖ an</v>
          </cell>
          <cell r="S131" t="str">
            <v>TuyÓn míi</v>
          </cell>
          <cell r="T131">
            <v>38063</v>
          </cell>
          <cell r="U131">
            <v>2004</v>
          </cell>
          <cell r="V131" t="str">
            <v>A6-1</v>
          </cell>
          <cell r="W131">
            <v>3</v>
          </cell>
          <cell r="X131">
            <v>1.62</v>
          </cell>
          <cell r="Y131" t="str">
            <v>A1.6-1</v>
          </cell>
          <cell r="Z131">
            <v>3</v>
          </cell>
          <cell r="AA131">
            <v>2.16</v>
          </cell>
        </row>
        <row r="132">
          <cell r="C132" t="str">
            <v>NguyÔn SÜ Nam</v>
          </cell>
          <cell r="D132" t="str">
            <v>DH</v>
          </cell>
          <cell r="E132" t="str">
            <v>H§ DH</v>
          </cell>
          <cell r="F132" t="str">
            <v>Tæ tr­ëng</v>
          </cell>
          <cell r="H132" t="str">
            <v>CT Ng¸ch 1</v>
          </cell>
          <cell r="I132" t="str">
            <v>01-03</v>
          </cell>
          <cell r="K132">
            <v>1964</v>
          </cell>
          <cell r="L132" t="str">
            <v>L¸i m¸y ®µo</v>
          </cell>
          <cell r="M132" t="str">
            <v>S¬ cÊp</v>
          </cell>
          <cell r="N132" t="str">
            <v>Rµ ph¸ bom m×nh</v>
          </cell>
          <cell r="O132" t="str">
            <v>Chøng chØ RPBM</v>
          </cell>
          <cell r="P132">
            <v>1999</v>
          </cell>
          <cell r="Q132" t="str">
            <v>DiÔn Mü - DiÔn Ch©u - NghÖ an</v>
          </cell>
          <cell r="R132" t="str">
            <v>DiÔn Mü - DiÔn Ch©u - NghÖ an</v>
          </cell>
          <cell r="S132" t="str">
            <v>CT RPBM A V­¬ng</v>
          </cell>
          <cell r="T132">
            <v>37934</v>
          </cell>
          <cell r="U132">
            <v>2003</v>
          </cell>
          <cell r="V132" t="str">
            <v>A6-1</v>
          </cell>
          <cell r="W132">
            <v>2</v>
          </cell>
          <cell r="X132">
            <v>1.47</v>
          </cell>
          <cell r="Y132" t="str">
            <v>A1.8-1</v>
          </cell>
          <cell r="Z132">
            <v>2</v>
          </cell>
          <cell r="AA132">
            <v>1.83</v>
          </cell>
        </row>
        <row r="133">
          <cell r="C133" t="str">
            <v>NguyÔn Quý H¶i</v>
          </cell>
          <cell r="D133" t="str">
            <v>DH</v>
          </cell>
          <cell r="E133" t="str">
            <v>H§ DH</v>
          </cell>
          <cell r="F133" t="str">
            <v>Thñ kho VL næ</v>
          </cell>
          <cell r="H133" t="str">
            <v>CT Ng¸ch 1</v>
          </cell>
          <cell r="I133" t="str">
            <v>02-03</v>
          </cell>
          <cell r="K133" t="str">
            <v>20/4/71</v>
          </cell>
          <cell r="L133" t="str">
            <v>L¸i m¸y ñi</v>
          </cell>
          <cell r="M133" t="str">
            <v>L§PT</v>
          </cell>
          <cell r="N133">
            <v>2000</v>
          </cell>
          <cell r="O133" t="str">
            <v>Kh«ng b»ng cÊp</v>
          </cell>
          <cell r="P133" t="str">
            <v>VÜnh Phó - Phong Ch©u - Phó Thä</v>
          </cell>
          <cell r="Q133" t="str">
            <v>Nam giang - Nam ®µn - NghÖ an</v>
          </cell>
          <cell r="R133" t="str">
            <v>Nam giang - Nam ®µn - NghÖ an</v>
          </cell>
          <cell r="S133" t="str">
            <v>CT HCM</v>
          </cell>
          <cell r="T133" t="str">
            <v>A6-1</v>
          </cell>
          <cell r="U133">
            <v>2003</v>
          </cell>
          <cell r="V133" t="str">
            <v>A6-1</v>
          </cell>
          <cell r="W133">
            <v>1</v>
          </cell>
          <cell r="X133">
            <v>1.35</v>
          </cell>
          <cell r="Y133" t="str">
            <v>A1.8-1</v>
          </cell>
          <cell r="Z133">
            <v>1</v>
          </cell>
          <cell r="AA133">
            <v>1.55</v>
          </cell>
        </row>
        <row r="134">
          <cell r="C134" t="str">
            <v>TrÞnh V¨n Loan</v>
          </cell>
          <cell r="D134" t="str">
            <v>DH</v>
          </cell>
          <cell r="E134" t="str">
            <v>H§ DH</v>
          </cell>
          <cell r="F134" t="str">
            <v>Tæ tr­ëng</v>
          </cell>
          <cell r="H134" t="str">
            <v>CT Ng¸ch 1</v>
          </cell>
          <cell r="I134" t="str">
            <v>03/04</v>
          </cell>
          <cell r="K134" t="str">
            <v>04/1961</v>
          </cell>
          <cell r="L134" t="str">
            <v>Söa ch÷a m¸y</v>
          </cell>
          <cell r="M134" t="str">
            <v>L§PT</v>
          </cell>
          <cell r="N134">
            <v>1988</v>
          </cell>
          <cell r="O134" t="str">
            <v>Yªn L©m - Yªn Mç - Ninh B×nh</v>
          </cell>
          <cell r="P134" t="str">
            <v>Ph¸t DIÖm - Kim S¬n - Ninh B×nh</v>
          </cell>
          <cell r="Q134" t="str">
            <v>CT Dung quÊt</v>
          </cell>
          <cell r="R134" t="str">
            <v>26/7/03</v>
          </cell>
          <cell r="S134" t="str">
            <v>TuyÓn míi</v>
          </cell>
          <cell r="T134">
            <v>38053</v>
          </cell>
          <cell r="U134">
            <v>2004</v>
          </cell>
          <cell r="V134" t="str">
            <v>A6-1</v>
          </cell>
          <cell r="W134">
            <v>1</v>
          </cell>
          <cell r="X134">
            <v>1.35</v>
          </cell>
          <cell r="Y134" t="str">
            <v>A1.8-1</v>
          </cell>
          <cell r="Z134">
            <v>1</v>
          </cell>
          <cell r="AA134">
            <v>1.55</v>
          </cell>
        </row>
        <row r="135">
          <cell r="C135" t="str">
            <v>TrÇn V¨n Ph­îng</v>
          </cell>
          <cell r="D135" t="str">
            <v>DH</v>
          </cell>
          <cell r="E135" t="str">
            <v>H§ DH</v>
          </cell>
          <cell r="F135" t="str">
            <v>Phô cµo v¬</v>
          </cell>
          <cell r="H135" t="str">
            <v>CT Ng¸ch 1</v>
          </cell>
          <cell r="I135" t="str">
            <v>03-04</v>
          </cell>
          <cell r="K135">
            <v>25798</v>
          </cell>
          <cell r="L135" t="str">
            <v>§iÖn XÝ nghiÖp</v>
          </cell>
          <cell r="M135" t="str">
            <v>L§PT</v>
          </cell>
          <cell r="N135">
            <v>1994</v>
          </cell>
          <cell r="O135" t="str">
            <v>Nguyªn Hßa - Phï Cõ - H­ng yªn</v>
          </cell>
          <cell r="P135" t="str">
            <v>192 Qu¸n th¸nh - Ba ®×nh - HN</v>
          </cell>
          <cell r="Q135" t="str">
            <v>VÜnh Phó - Phong Ch©u - Phó Thä</v>
          </cell>
          <cell r="R135" t="str">
            <v>VÜnh Phó - Phong Ch©u - Phó Thä</v>
          </cell>
          <cell r="S135" t="str">
            <v>CT H¶i v©n</v>
          </cell>
          <cell r="T135">
            <v>38053</v>
          </cell>
          <cell r="U135">
            <v>2004</v>
          </cell>
          <cell r="V135" t="str">
            <v>A6-1</v>
          </cell>
          <cell r="W135">
            <v>1</v>
          </cell>
          <cell r="X135">
            <v>1.35</v>
          </cell>
          <cell r="Y135" t="str">
            <v>A1.8-1</v>
          </cell>
          <cell r="Z135">
            <v>1</v>
          </cell>
          <cell r="AA135">
            <v>1.55</v>
          </cell>
        </row>
        <row r="136">
          <cell r="C136" t="str">
            <v>NguyÔn §×nh Thuéc</v>
          </cell>
          <cell r="D136" t="str">
            <v>DH</v>
          </cell>
          <cell r="E136" t="str">
            <v>CTH</v>
          </cell>
          <cell r="F136" t="str">
            <v>Thî ®iÖn</v>
          </cell>
          <cell r="H136" t="str">
            <v>CT Ng¸ch 1</v>
          </cell>
          <cell r="I136" t="str">
            <v>06-97</v>
          </cell>
          <cell r="K136" t="str">
            <v>23/4/56</v>
          </cell>
          <cell r="L136" t="str">
            <v>C¬ khÝ chÕ t¹o m¸y</v>
          </cell>
          <cell r="M136" t="str">
            <v>S¬ cÊp</v>
          </cell>
          <cell r="N136" t="str">
            <v>Söa ch÷a m¸y</v>
          </cell>
          <cell r="O136" t="str">
            <v>Tr­êng CNCKNN ViÖt X«</v>
          </cell>
          <cell r="P136">
            <v>1988</v>
          </cell>
          <cell r="Q136" t="str">
            <v>Yªn L©m - Yªn Mç - Ninh B×nh</v>
          </cell>
          <cell r="R136" t="str">
            <v>Ph¸t DIÖm - Kim S¬n - Ninh B×nh</v>
          </cell>
          <cell r="S136" t="str">
            <v>CT Dung quÊt</v>
          </cell>
          <cell r="T136" t="str">
            <v>26/7/03</v>
          </cell>
          <cell r="U136">
            <v>2002</v>
          </cell>
          <cell r="V136" t="str">
            <v>A1-3</v>
          </cell>
          <cell r="W136">
            <v>4</v>
          </cell>
          <cell r="X136">
            <v>2.04</v>
          </cell>
          <cell r="Y136" t="str">
            <v>A1-6.3</v>
          </cell>
          <cell r="Z136">
            <v>4</v>
          </cell>
          <cell r="AA136">
            <v>2.92</v>
          </cell>
        </row>
        <row r="137">
          <cell r="C137" t="str">
            <v>L­u V¨n B¾c</v>
          </cell>
          <cell r="D137" t="str">
            <v>DH</v>
          </cell>
          <cell r="E137" t="str">
            <v>H§ DH</v>
          </cell>
          <cell r="F137" t="str">
            <v>Thñ kho VT</v>
          </cell>
          <cell r="H137" t="str">
            <v>CT Ng¸ch 1</v>
          </cell>
          <cell r="I137" t="str">
            <v>04-01</v>
          </cell>
          <cell r="K137" t="str">
            <v>18/10/75</v>
          </cell>
          <cell r="L137" t="str">
            <v>SC « t« m¸y kÐo</v>
          </cell>
          <cell r="M137" t="str">
            <v>S¬ cÊp</v>
          </cell>
          <cell r="N137" t="str">
            <v>§iÖn XÝ nghiÖp</v>
          </cell>
          <cell r="O137" t="str">
            <v>TR­êng CNKT ®iÖn</v>
          </cell>
          <cell r="P137">
            <v>1994</v>
          </cell>
          <cell r="Q137" t="str">
            <v>Nguyªn Hßa - Phï Cõ - H­ng yªn</v>
          </cell>
          <cell r="R137" t="str">
            <v>192 Qu¸n th¸nh - Ba ®×nh - HN</v>
          </cell>
          <cell r="S137" t="str">
            <v>CT Dung quÊt</v>
          </cell>
          <cell r="T137" t="str">
            <v>13/8/03</v>
          </cell>
          <cell r="U137">
            <v>2004</v>
          </cell>
          <cell r="V137" t="str">
            <v>A1-2</v>
          </cell>
          <cell r="W137">
            <v>3</v>
          </cell>
          <cell r="X137">
            <v>1.72</v>
          </cell>
          <cell r="Y137" t="str">
            <v>A1-6.2</v>
          </cell>
          <cell r="Z137">
            <v>3</v>
          </cell>
          <cell r="AA137">
            <v>2.31</v>
          </cell>
        </row>
        <row r="138">
          <cell r="C138" t="str">
            <v>TrÞnh ThÕ PhÊn</v>
          </cell>
          <cell r="D138" t="str">
            <v>DH</v>
          </cell>
          <cell r="E138" t="str">
            <v>H§ DH</v>
          </cell>
          <cell r="F138" t="str">
            <v>X­ëng tr­ëng</v>
          </cell>
          <cell r="H138" t="str">
            <v>CT Ng¸ch 1</v>
          </cell>
          <cell r="I138" t="str">
            <v>03/04</v>
          </cell>
          <cell r="K138">
            <v>19395</v>
          </cell>
          <cell r="L138" t="str">
            <v>VH m¸y xóc</v>
          </cell>
          <cell r="M138" t="str">
            <v>S¬ cÊp</v>
          </cell>
          <cell r="N138" t="str">
            <v>C¬ khÝ chÕ t¹o m¸y</v>
          </cell>
          <cell r="O138" t="str">
            <v>CN Kü thuËt I Hµ B¾c</v>
          </cell>
          <cell r="P138" t="str">
            <v>Néi Hoµng - Yªn Dòng - B¾c Giang</v>
          </cell>
          <cell r="Q138" t="str">
            <v>VÜnh Thµnh - VÜnh Léc - Thanh Ho¸</v>
          </cell>
          <cell r="R138" t="str">
            <v>VÜnh Thµnh - VÜnh Léc - Thanh Ho¸</v>
          </cell>
          <cell r="S138" t="str">
            <v>TuyÓn míi</v>
          </cell>
          <cell r="T138" t="str">
            <v>25/3/04</v>
          </cell>
          <cell r="U138">
            <v>2004</v>
          </cell>
          <cell r="V138" t="str">
            <v>A1-2</v>
          </cell>
          <cell r="W138">
            <v>3</v>
          </cell>
          <cell r="X138">
            <v>1.72</v>
          </cell>
          <cell r="Y138" t="str">
            <v>A1-6.2</v>
          </cell>
          <cell r="Z138">
            <v>3</v>
          </cell>
          <cell r="AA138">
            <v>2.31</v>
          </cell>
        </row>
        <row r="139">
          <cell r="C139" t="str">
            <v>L­¬ng V¨n T©m</v>
          </cell>
          <cell r="D139" t="str">
            <v>DH</v>
          </cell>
          <cell r="E139" t="str">
            <v>H§ DH</v>
          </cell>
          <cell r="F139" t="str">
            <v>Thî söa ch÷a</v>
          </cell>
          <cell r="H139" t="str">
            <v>CT Ng¸ch 1</v>
          </cell>
          <cell r="I139" t="str">
            <v>12-03</v>
          </cell>
          <cell r="K139" t="str">
            <v>20/5/80</v>
          </cell>
          <cell r="L139" t="str">
            <v>§iÖn XN -DD</v>
          </cell>
          <cell r="M139" t="str">
            <v>S¬ cÊp</v>
          </cell>
          <cell r="N139" t="str">
            <v>SC « t« m¸y kÐo</v>
          </cell>
          <cell r="O139" t="str">
            <v>CN C¬ ®iÖn &amp; XL NN</v>
          </cell>
          <cell r="P139">
            <v>2001</v>
          </cell>
          <cell r="Q139" t="str">
            <v>Giao thÞnh - Giao thuû - Nam ®Þnh</v>
          </cell>
          <cell r="R139" t="str">
            <v>Giao thÞnh - Giao thuû - Nam ®Þnh</v>
          </cell>
          <cell r="S139" t="str">
            <v>TuyÓn míi</v>
          </cell>
          <cell r="T139">
            <v>37956</v>
          </cell>
          <cell r="U139">
            <v>2003</v>
          </cell>
          <cell r="V139" t="str">
            <v>A1-2</v>
          </cell>
          <cell r="W139">
            <v>3</v>
          </cell>
          <cell r="X139">
            <v>1.72</v>
          </cell>
          <cell r="Y139" t="str">
            <v>A1-6.2</v>
          </cell>
          <cell r="Z139">
            <v>3</v>
          </cell>
          <cell r="AA139">
            <v>2.31</v>
          </cell>
        </row>
        <row r="140">
          <cell r="C140" t="str">
            <v>Tr×nh Xu©n ChuÈn</v>
          </cell>
          <cell r="D140" t="str">
            <v>DH</v>
          </cell>
          <cell r="E140" t="str">
            <v>H§ DH</v>
          </cell>
          <cell r="F140" t="str">
            <v>Thî söa ch÷a</v>
          </cell>
          <cell r="H140" t="str">
            <v>CT Ng¸ch 1</v>
          </cell>
          <cell r="I140">
            <v>35827</v>
          </cell>
          <cell r="J140">
            <v>38538</v>
          </cell>
          <cell r="K140" t="str">
            <v>02/1981</v>
          </cell>
          <cell r="L140" t="str">
            <v>§iÖn</v>
          </cell>
          <cell r="M140" t="str">
            <v>S¬ cÊp</v>
          </cell>
          <cell r="N140" t="str">
            <v>SC « t« m¸y kÐo</v>
          </cell>
          <cell r="O140" t="str">
            <v>Tr­êng KT c¬ giíi c¬ khÝ XD ViÖt X«</v>
          </cell>
          <cell r="P140" t="str">
            <v>Quúnh DÞ - Quúnh L­u- NghÖ an</v>
          </cell>
          <cell r="Q140" t="str">
            <v>B¾c s¬n - Sãc s¬n - Hµ néi</v>
          </cell>
          <cell r="R140">
            <v>38081</v>
          </cell>
          <cell r="S140">
            <v>2004</v>
          </cell>
          <cell r="T140" t="str">
            <v>A1-1</v>
          </cell>
          <cell r="U140">
            <v>2005</v>
          </cell>
          <cell r="V140">
            <v>1.62</v>
          </cell>
          <cell r="W140" t="str">
            <v>A1.6-1</v>
          </cell>
          <cell r="X140">
            <v>3</v>
          </cell>
          <cell r="Y140" t="str">
            <v>A1-6.2</v>
          </cell>
          <cell r="Z140">
            <v>3</v>
          </cell>
          <cell r="AA140">
            <v>2.31</v>
          </cell>
        </row>
        <row r="141">
          <cell r="C141" t="str">
            <v>NguyÔn Xu©n HËu</v>
          </cell>
          <cell r="D141" t="str">
            <v>DH</v>
          </cell>
          <cell r="E141" t="str">
            <v>H§ DH</v>
          </cell>
          <cell r="F141" t="str">
            <v>Thî söa ch÷a</v>
          </cell>
          <cell r="H141" t="str">
            <v>CT Ng¸ch 1</v>
          </cell>
          <cell r="I141" t="str">
            <v>02-00</v>
          </cell>
          <cell r="J141">
            <v>38538</v>
          </cell>
          <cell r="K141" t="str">
            <v>10/1981</v>
          </cell>
          <cell r="L141" t="str">
            <v>§iÖn CN &amp; DD</v>
          </cell>
          <cell r="M141" t="str">
            <v>S¬ cÊp</v>
          </cell>
          <cell r="N141" t="str">
            <v>SC « t« m¸y kÐo</v>
          </cell>
          <cell r="O141" t="str">
            <v>Tr­êng KT c¬ giíi c¬ khÝ XD ViÖt X«</v>
          </cell>
          <cell r="P141" t="str">
            <v>Nga Thanh - Nga s¬n - Thanh Ho¸</v>
          </cell>
          <cell r="Q141" t="str">
            <v>B¾c s¬n - Sãc s¬n - Hµ néi</v>
          </cell>
          <cell r="R141">
            <v>37934</v>
          </cell>
          <cell r="S141">
            <v>2004</v>
          </cell>
          <cell r="T141" t="str">
            <v>A1-1</v>
          </cell>
          <cell r="U141">
            <v>2005</v>
          </cell>
          <cell r="V141">
            <v>1.62</v>
          </cell>
          <cell r="W141" t="str">
            <v>A1.6-1</v>
          </cell>
          <cell r="X141">
            <v>3</v>
          </cell>
          <cell r="Y141" t="str">
            <v>A1-6.2</v>
          </cell>
          <cell r="Z141">
            <v>3</v>
          </cell>
          <cell r="AA141">
            <v>2.31</v>
          </cell>
        </row>
        <row r="142">
          <cell r="C142" t="str">
            <v>D­¬ng V¨n Hanh</v>
          </cell>
          <cell r="D142" t="str">
            <v>DH</v>
          </cell>
          <cell r="E142" t="str">
            <v>H§ DH</v>
          </cell>
          <cell r="F142" t="str">
            <v>§iÖn, n­íc, th«ng giã</v>
          </cell>
          <cell r="H142" t="str">
            <v>CT Ng¸ch 1</v>
          </cell>
          <cell r="I142" t="str">
            <v>04-02</v>
          </cell>
          <cell r="K142" t="str">
            <v>07/11/72</v>
          </cell>
          <cell r="L142" t="str">
            <v>§iÖn XN &amp; DD</v>
          </cell>
          <cell r="M142" t="str">
            <v>L§PT</v>
          </cell>
          <cell r="N142">
            <v>2003</v>
          </cell>
          <cell r="O142" t="str">
            <v>Quúnh Liªn - Quúnh L­u - NghÖ an</v>
          </cell>
          <cell r="P142" t="str">
            <v>Quúnh Liªn - Quúnh L­u - NghÖ an</v>
          </cell>
          <cell r="Q142" t="str">
            <v>Néi Hoµng - Yªn Dòng - B¾c Giang</v>
          </cell>
          <cell r="R142" t="str">
            <v>Néi Hoµng - Yªn Dòng - B¾c Giang</v>
          </cell>
          <cell r="S142" t="str">
            <v>CT RPBM AV</v>
          </cell>
          <cell r="T142">
            <v>38169</v>
          </cell>
          <cell r="U142">
            <v>2002</v>
          </cell>
          <cell r="V142" t="str">
            <v>A1-2</v>
          </cell>
          <cell r="W142">
            <v>3</v>
          </cell>
          <cell r="X142">
            <v>1.72</v>
          </cell>
          <cell r="Y142" t="str">
            <v>A1.6-2</v>
          </cell>
          <cell r="Z142">
            <v>3</v>
          </cell>
          <cell r="AA142">
            <v>2.31</v>
          </cell>
        </row>
        <row r="143">
          <cell r="C143" t="str">
            <v>Phan Quang §¹t</v>
          </cell>
          <cell r="D143" t="str">
            <v>DH</v>
          </cell>
          <cell r="E143" t="str">
            <v>H§ DH</v>
          </cell>
          <cell r="F143" t="str">
            <v>Thî ®iÖn</v>
          </cell>
          <cell r="H143" t="str">
            <v>CT Ng¸ch 1</v>
          </cell>
          <cell r="I143" t="str">
            <v>07/04</v>
          </cell>
          <cell r="K143" t="str">
            <v>13/3/82</v>
          </cell>
          <cell r="L143" t="str">
            <v>Kü thuËt S¾t</v>
          </cell>
          <cell r="M143" t="str">
            <v>S¬ cÊp</v>
          </cell>
          <cell r="N143" t="str">
            <v>§iÖn XN -DD</v>
          </cell>
          <cell r="O143" t="str">
            <v>C§ KT s­ ph¹m Vinh</v>
          </cell>
          <cell r="P143" t="str">
            <v>Thanh Xu©n - Thanh Ch­¬ng - NA</v>
          </cell>
          <cell r="Q143" t="str">
            <v>H­ng x¸ - H­ng Nguyªn - NghÖ an</v>
          </cell>
          <cell r="R143" t="str">
            <v>H­ng x¸ - H­ng Nguyªn - NghÖ an</v>
          </cell>
          <cell r="S143" t="str">
            <v>TuyÓn míi</v>
          </cell>
          <cell r="T143" t="str">
            <v>25/7/04</v>
          </cell>
          <cell r="U143">
            <v>2004</v>
          </cell>
          <cell r="V143" t="str">
            <v>A1-1</v>
          </cell>
          <cell r="W143">
            <v>3</v>
          </cell>
          <cell r="X143">
            <v>1.62</v>
          </cell>
          <cell r="Y143" t="str">
            <v>A1.6-1</v>
          </cell>
          <cell r="Z143">
            <v>3</v>
          </cell>
          <cell r="AA143">
            <v>2.16</v>
          </cell>
        </row>
        <row r="144">
          <cell r="C144" t="str">
            <v>Hoµng §×nh HiÓn</v>
          </cell>
          <cell r="D144" t="str">
            <v>DH</v>
          </cell>
          <cell r="E144" t="str">
            <v>H§ DH</v>
          </cell>
          <cell r="F144" t="str">
            <v>§iÖn, n­íc, th«ng giã</v>
          </cell>
          <cell r="H144" t="str">
            <v>CT Ng¸ch 1</v>
          </cell>
          <cell r="I144" t="str">
            <v>04-04</v>
          </cell>
          <cell r="K144" t="str">
            <v>23-02-78</v>
          </cell>
          <cell r="L144" t="str">
            <v>Söa ch÷a ®iÖn</v>
          </cell>
          <cell r="M144" t="str">
            <v>Trung cÊp</v>
          </cell>
          <cell r="N144" t="str">
            <v>§iÖn</v>
          </cell>
          <cell r="O144" t="str">
            <v>TH &amp; c¬ ®iÖn XD NN&amp;PTNT</v>
          </cell>
          <cell r="P144">
            <v>2000</v>
          </cell>
          <cell r="Q144" t="str">
            <v>Quúnh DÞ - Quúnh L­u- NghÖ an</v>
          </cell>
          <cell r="R144" t="str">
            <v>Quúnh DÞ - Quúnh L­u- NghÖ an</v>
          </cell>
          <cell r="S144" t="str">
            <v>TuyÓn míi</v>
          </cell>
          <cell r="T144">
            <v>38081</v>
          </cell>
          <cell r="U144">
            <v>2004</v>
          </cell>
          <cell r="V144" t="str">
            <v>A1-1</v>
          </cell>
          <cell r="W144">
            <v>3</v>
          </cell>
          <cell r="X144">
            <v>1.62</v>
          </cell>
          <cell r="Y144" t="str">
            <v>A1.6-1</v>
          </cell>
          <cell r="Z144">
            <v>3</v>
          </cell>
          <cell r="AA144">
            <v>2.16</v>
          </cell>
        </row>
        <row r="145">
          <cell r="C145" t="str">
            <v>Ph¹m V¨n TuÊn</v>
          </cell>
          <cell r="D145" t="str">
            <v>DH</v>
          </cell>
          <cell r="E145" t="str">
            <v>H§ DH</v>
          </cell>
          <cell r="F145" t="str">
            <v>§iÖn, n­íc, th«ng giã</v>
          </cell>
          <cell r="H145" t="str">
            <v>CT Ng¸ch 1</v>
          </cell>
          <cell r="I145" t="str">
            <v>03-04</v>
          </cell>
          <cell r="K145" t="str">
            <v>1980</v>
          </cell>
          <cell r="L145" t="str">
            <v>Hµn bËc 3/7</v>
          </cell>
          <cell r="M145" t="str">
            <v>Trung cÊp</v>
          </cell>
          <cell r="N145" t="str">
            <v>§iÖn CN &amp; DD</v>
          </cell>
          <cell r="O145" t="str">
            <v>TC DN Ninh b×nh</v>
          </cell>
          <cell r="P145" t="str">
            <v>Quúnh Dþ - Quúnh L­u - NghÖ an</v>
          </cell>
          <cell r="Q145" t="str">
            <v>Nga Thanh - Nga s¬n - Thanh Ho¸</v>
          </cell>
          <cell r="R145" t="str">
            <v>Nga Thanh - Nga s¬n - Thanh Ho¸</v>
          </cell>
          <cell r="S145" t="str">
            <v>TuyÓn míi</v>
          </cell>
          <cell r="T145" t="str">
            <v>A1-2</v>
          </cell>
          <cell r="U145">
            <v>2004</v>
          </cell>
          <cell r="V145" t="str">
            <v>A1-1</v>
          </cell>
          <cell r="W145">
            <v>3</v>
          </cell>
          <cell r="X145">
            <v>1.62</v>
          </cell>
          <cell r="Y145" t="str">
            <v>A1.6-1</v>
          </cell>
          <cell r="Z145">
            <v>3</v>
          </cell>
          <cell r="AA145">
            <v>2.16</v>
          </cell>
        </row>
        <row r="146">
          <cell r="C146" t="str">
            <v>NGuyÔn §øc §oµi</v>
          </cell>
          <cell r="D146" t="str">
            <v>DH</v>
          </cell>
          <cell r="E146" t="str">
            <v>H§ DH</v>
          </cell>
          <cell r="F146" t="str">
            <v>§iÖn, n­íc, th«ng giã</v>
          </cell>
          <cell r="H146" t="str">
            <v>CT Ng¸ch 1</v>
          </cell>
          <cell r="I146" t="str">
            <v>03/04</v>
          </cell>
          <cell r="K146">
            <v>30145</v>
          </cell>
          <cell r="L146" t="str">
            <v>Söa ch÷a</v>
          </cell>
          <cell r="M146" t="str">
            <v>S¬ cÊp</v>
          </cell>
          <cell r="N146" t="str">
            <v>§iÖn XN &amp; DD</v>
          </cell>
          <cell r="O146" t="str">
            <v>C§ S­ ph¹m KT Vinh</v>
          </cell>
          <cell r="P146">
            <v>2003</v>
          </cell>
          <cell r="Q146" t="str">
            <v>Quúnh Liªn - Quúnh L­u - NghÖ an</v>
          </cell>
          <cell r="R146" t="str">
            <v>Quúnh Liªn - Quúnh L­u - NghÖ an</v>
          </cell>
          <cell r="S146" t="str">
            <v>TuyÓn míi</v>
          </cell>
          <cell r="T146">
            <v>38063</v>
          </cell>
          <cell r="U146">
            <v>2004</v>
          </cell>
          <cell r="V146" t="str">
            <v>A1-1</v>
          </cell>
          <cell r="W146">
            <v>3</v>
          </cell>
          <cell r="X146">
            <v>1.62</v>
          </cell>
          <cell r="Y146" t="str">
            <v>A1.6-1</v>
          </cell>
          <cell r="Z146">
            <v>3</v>
          </cell>
          <cell r="AA146">
            <v>2.16</v>
          </cell>
        </row>
        <row r="147">
          <cell r="C147" t="str">
            <v>Phan V¨n Th¶o</v>
          </cell>
          <cell r="D147" t="str">
            <v>DH</v>
          </cell>
          <cell r="E147" t="str">
            <v>H§ DH</v>
          </cell>
          <cell r="F147" t="str">
            <v>Thî hµn</v>
          </cell>
          <cell r="H147" t="str">
            <v>CT Ng¸ch 1</v>
          </cell>
          <cell r="I147" t="str">
            <v>03/04</v>
          </cell>
          <cell r="K147">
            <v>30206</v>
          </cell>
          <cell r="L147" t="str">
            <v>C¬ khÝ chÕ t¹o m¸y</v>
          </cell>
          <cell r="M147" t="str">
            <v>S¬ cÊp</v>
          </cell>
          <cell r="N147" t="str">
            <v>Kü thuËt S¾t</v>
          </cell>
          <cell r="O147" t="str">
            <v>C§ Kü thuËt Vinh</v>
          </cell>
          <cell r="P147">
            <v>2003</v>
          </cell>
          <cell r="Q147" t="str">
            <v>Thanh Xu©n - Thanh Ch­¬ng - NA</v>
          </cell>
          <cell r="R147" t="str">
            <v>Thanh Xu©n - Thanh Ch­¬ng - NA</v>
          </cell>
          <cell r="S147" t="str">
            <v>TuyÓn míi</v>
          </cell>
          <cell r="T147">
            <v>38063</v>
          </cell>
          <cell r="U147">
            <v>2004</v>
          </cell>
          <cell r="V147" t="str">
            <v>A1-1</v>
          </cell>
          <cell r="W147">
            <v>3</v>
          </cell>
          <cell r="X147">
            <v>1.62</v>
          </cell>
          <cell r="Y147" t="str">
            <v>A1.6-1</v>
          </cell>
          <cell r="Z147">
            <v>3</v>
          </cell>
          <cell r="AA147">
            <v>2.16</v>
          </cell>
        </row>
        <row r="148">
          <cell r="C148" t="str">
            <v>NguyÔn V¨n Tïng</v>
          </cell>
          <cell r="D148" t="str">
            <v>DH</v>
          </cell>
          <cell r="E148" t="str">
            <v>H§ DH</v>
          </cell>
          <cell r="F148" t="str">
            <v>Thî ®iÖn</v>
          </cell>
          <cell r="H148" t="str">
            <v>CT Ng¸ch 1</v>
          </cell>
          <cell r="I148" t="str">
            <v>06-04</v>
          </cell>
          <cell r="K148" t="str">
            <v>10/10/67</v>
          </cell>
          <cell r="L148" t="str">
            <v>SC « t« m¸y kÐo</v>
          </cell>
          <cell r="M148" t="str">
            <v>S¬ cÊp</v>
          </cell>
          <cell r="N148" t="str">
            <v>Söa ch÷a ®iÖn</v>
          </cell>
          <cell r="O148" t="str">
            <v>TH ®iÖn l¹nh HN</v>
          </cell>
          <cell r="P148" t="str">
            <v>Giao thÞnh - Giao thuû - Nam ®Þnh</v>
          </cell>
          <cell r="Q148" t="str">
            <v>Quúnh DÞ - Quúnh L­u - NghÖ an</v>
          </cell>
          <cell r="R148" t="str">
            <v>Quúnh DÞ - Quúnh L­u - NghÖ an</v>
          </cell>
          <cell r="S148" t="str">
            <v>TuyÓn míi</v>
          </cell>
          <cell r="T148" t="str">
            <v>28/6/04</v>
          </cell>
          <cell r="U148">
            <v>2004</v>
          </cell>
          <cell r="V148" t="str">
            <v>A1-1</v>
          </cell>
          <cell r="W148">
            <v>3</v>
          </cell>
          <cell r="X148">
            <v>1.62</v>
          </cell>
          <cell r="Y148" t="str">
            <v>A1.6-1</v>
          </cell>
          <cell r="Z148">
            <v>3</v>
          </cell>
          <cell r="AA148">
            <v>2.16</v>
          </cell>
        </row>
        <row r="149">
          <cell r="C149" t="str">
            <v>Phan V¨n TiÕn</v>
          </cell>
          <cell r="D149" t="str">
            <v>DH</v>
          </cell>
          <cell r="E149" t="str">
            <v>H§ DH</v>
          </cell>
          <cell r="F149" t="str">
            <v>Thî söa ch÷a</v>
          </cell>
          <cell r="H149" t="str">
            <v>CT Ng¸ch 1</v>
          </cell>
          <cell r="I149" t="str">
            <v>12-04</v>
          </cell>
          <cell r="J149">
            <v>38538</v>
          </cell>
          <cell r="K149" t="str">
            <v>04-1979</v>
          </cell>
          <cell r="L149" t="str">
            <v>§iÖn XN -DD</v>
          </cell>
          <cell r="M149" t="str">
            <v>S¬ cÊp</v>
          </cell>
          <cell r="N149" t="str">
            <v>§éng lùc</v>
          </cell>
          <cell r="O149" t="str">
            <v>Tr­êng KTCN ViÖt Nam - Hµn quèc</v>
          </cell>
          <cell r="P149" t="str">
            <v>Néi Hoµng - Yªn Dòng - B¾c Giang</v>
          </cell>
          <cell r="Q149" t="str">
            <v>H­ng Th«ng - H­ng nguyªn - NghÖ an</v>
          </cell>
          <cell r="R149">
            <v>38169</v>
          </cell>
          <cell r="S149">
            <v>2002</v>
          </cell>
          <cell r="T149" t="str">
            <v>A1-2</v>
          </cell>
          <cell r="U149">
            <v>2005</v>
          </cell>
          <cell r="V149">
            <v>1.72</v>
          </cell>
          <cell r="W149" t="str">
            <v>A1.6-2</v>
          </cell>
          <cell r="X149">
            <v>3</v>
          </cell>
          <cell r="Y149" t="str">
            <v>A1.6-1</v>
          </cell>
          <cell r="Z149">
            <v>3</v>
          </cell>
          <cell r="AA149">
            <v>2.16</v>
          </cell>
        </row>
        <row r="150">
          <cell r="C150" t="str">
            <v>NguyÔn V¨n Minh</v>
          </cell>
          <cell r="D150" t="str">
            <v>DH</v>
          </cell>
          <cell r="E150" t="str">
            <v>H§ DH</v>
          </cell>
          <cell r="F150" t="str">
            <v>THî ®iÖn</v>
          </cell>
          <cell r="H150" t="str">
            <v>CT Ng¸ch 1</v>
          </cell>
          <cell r="I150" t="str">
            <v>10-04</v>
          </cell>
          <cell r="J150">
            <v>38538</v>
          </cell>
          <cell r="K150" t="str">
            <v>10/1982</v>
          </cell>
          <cell r="L150" t="str">
            <v>KS CÇu ®­êng bé</v>
          </cell>
          <cell r="M150" t="str">
            <v>S¬ cÊp</v>
          </cell>
          <cell r="N150" t="str">
            <v>§iÖn CN &amp; DD</v>
          </cell>
          <cell r="O150" t="str">
            <v>TH C«ng nghiÖp III</v>
          </cell>
          <cell r="P150" t="str">
            <v>Ngäc s¬n - Thanh Ch­¬ng- NghÖ an</v>
          </cell>
          <cell r="Q150" t="str">
            <v>Quúnh Dþ - Quúnh l­u - NghÖ an</v>
          </cell>
          <cell r="R150" t="str">
            <v>13/11/03</v>
          </cell>
          <cell r="S150">
            <v>2003</v>
          </cell>
          <cell r="T150" t="str">
            <v>DN-3</v>
          </cell>
          <cell r="U150">
            <v>2005</v>
          </cell>
          <cell r="V150">
            <v>1.78</v>
          </cell>
          <cell r="W150" t="str">
            <v>DN-3</v>
          </cell>
          <cell r="X150">
            <v>1</v>
          </cell>
          <cell r="Y150" t="str">
            <v>A1.6-1</v>
          </cell>
          <cell r="Z150">
            <v>3</v>
          </cell>
          <cell r="AA150">
            <v>2.16</v>
          </cell>
        </row>
        <row r="151">
          <cell r="C151" t="str">
            <v>NguyÔn V¨n Phó</v>
          </cell>
          <cell r="D151" t="str">
            <v>DH</v>
          </cell>
          <cell r="E151" t="str">
            <v>H§ DH</v>
          </cell>
          <cell r="F151" t="str">
            <v>Thñ kho NL-DMP</v>
          </cell>
          <cell r="H151" t="str">
            <v>CT Ng¸ch 1</v>
          </cell>
          <cell r="I151" t="str">
            <v>05-02</v>
          </cell>
          <cell r="K151" t="str">
            <v>19/8/80</v>
          </cell>
          <cell r="L151" t="str">
            <v>XD CT NgÇm &amp; má</v>
          </cell>
          <cell r="M151" t="str">
            <v>S¬ cÊp</v>
          </cell>
          <cell r="N151" t="str">
            <v>Hµn bËc 3/7</v>
          </cell>
          <cell r="O151" t="str">
            <v>Tr. nghÒ C§ LK Th¸i nguyªn</v>
          </cell>
          <cell r="P151">
            <v>2001</v>
          </cell>
          <cell r="Q151" t="str">
            <v>Quúnh Dþ - Quúnh L­u - NghÖ an</v>
          </cell>
          <cell r="R151" t="str">
            <v>Quúnh Dþ - Quúnh L­u - NghÖ an</v>
          </cell>
          <cell r="S151" t="str">
            <v>CT Dung quÊt</v>
          </cell>
          <cell r="T151" t="str">
            <v>26/7/03</v>
          </cell>
          <cell r="U151">
            <v>2002</v>
          </cell>
          <cell r="V151" t="str">
            <v>A1-2</v>
          </cell>
          <cell r="W151">
            <v>2</v>
          </cell>
          <cell r="X151">
            <v>1.55</v>
          </cell>
          <cell r="Y151" t="str">
            <v>A1.6-2</v>
          </cell>
          <cell r="Z151">
            <v>2</v>
          </cell>
          <cell r="AA151">
            <v>1.96</v>
          </cell>
        </row>
        <row r="152">
          <cell r="C152" t="str">
            <v>Hµ TrÇn Kiªn</v>
          </cell>
          <cell r="D152" t="str">
            <v>DH</v>
          </cell>
          <cell r="E152" t="str">
            <v>H§ DH</v>
          </cell>
          <cell r="F152" t="str">
            <v>Thî söa ch÷a</v>
          </cell>
          <cell r="H152" t="str">
            <v>CT Ng¸ch 1</v>
          </cell>
          <cell r="I152" t="str">
            <v>01/01</v>
          </cell>
          <cell r="K152" t="str">
            <v>1980</v>
          </cell>
          <cell r="L152" t="str">
            <v>§Þa chÊt</v>
          </cell>
          <cell r="M152" t="str">
            <v>S¬ cÊp</v>
          </cell>
          <cell r="N152" t="str">
            <v>Söa ch÷a</v>
          </cell>
          <cell r="O152" t="str">
            <v>Tr­êng KTNVGTVT</v>
          </cell>
          <cell r="P152" t="str">
            <v>V©n héi - Tam d­¬ng - VÜnh  Phóc</v>
          </cell>
          <cell r="Q152" t="str">
            <v>Xu©n §µi - Thanh S¬n - Phó Thä</v>
          </cell>
          <cell r="R152" t="str">
            <v>Xu©n §µi - Thanh S¬n - Phó Thä</v>
          </cell>
          <cell r="S152" t="str">
            <v>CT H¶i v©n</v>
          </cell>
          <cell r="T152" t="str">
            <v>15/10/04</v>
          </cell>
          <cell r="U152">
            <v>2001</v>
          </cell>
          <cell r="V152" t="str">
            <v>A1-2</v>
          </cell>
          <cell r="W152">
            <v>1</v>
          </cell>
          <cell r="X152">
            <v>1.4</v>
          </cell>
          <cell r="Y152" t="str">
            <v>A1.6-2</v>
          </cell>
          <cell r="Z152">
            <v>1</v>
          </cell>
          <cell r="AA152">
            <v>1.67</v>
          </cell>
        </row>
        <row r="153">
          <cell r="C153" t="str">
            <v>Mai Ngäc Du</v>
          </cell>
          <cell r="D153" t="str">
            <v>DH</v>
          </cell>
          <cell r="E153" t="str">
            <v>1-3n</v>
          </cell>
          <cell r="F153" t="str">
            <v>§èc c«ng</v>
          </cell>
          <cell r="H153" t="str">
            <v>CT Ng¸ch 1</v>
          </cell>
          <cell r="I153" t="str">
            <v>02-00</v>
          </cell>
          <cell r="K153" t="str">
            <v>21/01/68</v>
          </cell>
          <cell r="L153" t="str">
            <v>Kinh tÕ lao ®éng</v>
          </cell>
          <cell r="M153" t="str">
            <v>L§PT</v>
          </cell>
          <cell r="N153">
            <v>2003</v>
          </cell>
          <cell r="O153" t="str">
            <v>Lao ®éng phæ th«ng</v>
          </cell>
          <cell r="P153" t="str">
            <v>QU¶ng §øc - Qu¶ng X­¬ng - Thanh Ho¸</v>
          </cell>
          <cell r="Q153" t="str">
            <v>Giao T©n - Giao Thuû - Nam ®Þnh</v>
          </cell>
          <cell r="R153" t="str">
            <v>Giao T©n - Giao Thuû - Nam ®Þnh</v>
          </cell>
          <cell r="S153" t="str">
            <v>CT HCM</v>
          </cell>
          <cell r="T153" t="str">
            <v>15/10/04</v>
          </cell>
          <cell r="U153">
            <v>2000</v>
          </cell>
          <cell r="V153" t="str">
            <v>DN-5</v>
          </cell>
          <cell r="W153">
            <v>9</v>
          </cell>
          <cell r="X153">
            <v>1.94</v>
          </cell>
          <cell r="Y153" t="str">
            <v>DN-5</v>
          </cell>
          <cell r="Z153">
            <v>9</v>
          </cell>
          <cell r="AA153">
            <v>2.79</v>
          </cell>
        </row>
        <row r="154">
          <cell r="C154" t="str">
            <v>NguyÔn TiÕn Thµnh</v>
          </cell>
          <cell r="D154" t="str">
            <v>DH</v>
          </cell>
          <cell r="E154" t="str">
            <v>H§ DH</v>
          </cell>
          <cell r="F154" t="str">
            <v>NV KÕ to¸n</v>
          </cell>
          <cell r="H154" t="str">
            <v>08-03</v>
          </cell>
          <cell r="I154" t="str">
            <v>11/10/80</v>
          </cell>
          <cell r="K154" t="str">
            <v>§¹i häc</v>
          </cell>
          <cell r="L154" t="str">
            <v>KÕ to¸n</v>
          </cell>
          <cell r="M154" t="str">
            <v>Häc viÖn tµi chÝnh</v>
          </cell>
          <cell r="N154">
            <v>2003</v>
          </cell>
          <cell r="O154" t="str">
            <v>Quúnh DÞ - Quúnh L­u - NghÖ an</v>
          </cell>
          <cell r="P154" t="str">
            <v>Quúnh DÞ - Quúnh L­u - NghÖ an</v>
          </cell>
          <cell r="Q154" t="str">
            <v>TuyÓn míi</v>
          </cell>
          <cell r="R154" t="str">
            <v>30/8/03</v>
          </cell>
          <cell r="S154">
            <v>2003</v>
          </cell>
          <cell r="T154" t="str">
            <v>DN-3</v>
          </cell>
          <cell r="U154">
            <v>1</v>
          </cell>
          <cell r="V154">
            <v>1.78</v>
          </cell>
          <cell r="W154" t="str">
            <v>DN-3</v>
          </cell>
          <cell r="X154">
            <v>1</v>
          </cell>
          <cell r="Y154">
            <v>2.34</v>
          </cell>
          <cell r="Z154" t="str">
            <v>CT ng¸ch 2</v>
          </cell>
        </row>
        <row r="155">
          <cell r="C155" t="str">
            <v>Cao cÊp</v>
          </cell>
          <cell r="D155" t="str">
            <v>DH</v>
          </cell>
          <cell r="E155" t="str">
            <v>H§ DH</v>
          </cell>
          <cell r="F155" t="str">
            <v>ChØ huy ca</v>
          </cell>
          <cell r="H155" t="str">
            <v>02/04</v>
          </cell>
          <cell r="I155">
            <v>25628</v>
          </cell>
          <cell r="K155" t="str">
            <v>§¹i häc</v>
          </cell>
          <cell r="L155" t="str">
            <v>Thuû lîi</v>
          </cell>
          <cell r="M155" t="str">
            <v>§H Thuû lîi</v>
          </cell>
          <cell r="N155">
            <v>2001</v>
          </cell>
          <cell r="O155" t="str">
            <v>§¹i nghÜa - §¹i léc- Qu¶ng ng·i</v>
          </cell>
          <cell r="P155" t="str">
            <v>§¹i nghÜa - §¹i léc- Qu¶ng ng·i</v>
          </cell>
          <cell r="Q155" t="str">
            <v>TuyÓn míi</v>
          </cell>
          <cell r="R155">
            <v>38042</v>
          </cell>
          <cell r="S155">
            <v>2004</v>
          </cell>
          <cell r="T155" t="str">
            <v>DN-3</v>
          </cell>
          <cell r="U155">
            <v>1</v>
          </cell>
          <cell r="V155">
            <v>1.78</v>
          </cell>
          <cell r="W155" t="str">
            <v>DN-3</v>
          </cell>
          <cell r="X155">
            <v>1</v>
          </cell>
          <cell r="Y155">
            <v>2.34</v>
          </cell>
          <cell r="Z155" t="str">
            <v>CT ng¸ch 2</v>
          </cell>
        </row>
        <row r="156">
          <cell r="C156" t="str">
            <v>Vâ V¨n Hång</v>
          </cell>
          <cell r="D156" t="str">
            <v>DH</v>
          </cell>
          <cell r="E156" t="str">
            <v>H§ DH</v>
          </cell>
          <cell r="F156" t="str">
            <v>NV kü thuËt</v>
          </cell>
          <cell r="H156" t="str">
            <v>CT ng¸ch 2</v>
          </cell>
          <cell r="I156" t="str">
            <v>11-03</v>
          </cell>
          <cell r="K156" t="str">
            <v>08/4/1980</v>
          </cell>
          <cell r="L156" t="str">
            <v>XD CT NgÇm &amp; má</v>
          </cell>
          <cell r="M156" t="str">
            <v>§¹i häc</v>
          </cell>
          <cell r="N156" t="str">
            <v>KS CÇu ®­êng bé</v>
          </cell>
          <cell r="O156" t="str">
            <v>§H Giao th«ng VT</v>
          </cell>
          <cell r="P156">
            <v>2003</v>
          </cell>
          <cell r="Q156" t="str">
            <v>Ngäc s¬n - Thanh Ch­¬ng- NghÖ an</v>
          </cell>
          <cell r="R156" t="str">
            <v>Ngäc s¬n - Thanh Ch­¬ng- NghÖ an</v>
          </cell>
          <cell r="S156" t="str">
            <v>Thö viÖc</v>
          </cell>
          <cell r="T156" t="str">
            <v>13/11/03</v>
          </cell>
          <cell r="U156">
            <v>2003</v>
          </cell>
          <cell r="V156" t="str">
            <v>DN-3</v>
          </cell>
          <cell r="W156">
            <v>1</v>
          </cell>
          <cell r="X156">
            <v>1.78</v>
          </cell>
          <cell r="Y156" t="str">
            <v>DN-3</v>
          </cell>
          <cell r="Z156">
            <v>1</v>
          </cell>
          <cell r="AA156">
            <v>2.34</v>
          </cell>
        </row>
        <row r="157">
          <cell r="C157" t="str">
            <v>§Ëu Xu©n TuÊn</v>
          </cell>
          <cell r="D157" t="str">
            <v>DH</v>
          </cell>
          <cell r="E157" t="str">
            <v>H§ DH</v>
          </cell>
          <cell r="F157" t="str">
            <v>NV kü thuËt</v>
          </cell>
          <cell r="H157" t="str">
            <v>CT ng¸ch 2</v>
          </cell>
          <cell r="I157" t="str">
            <v>07/04</v>
          </cell>
          <cell r="K157">
            <v>29504</v>
          </cell>
          <cell r="L157" t="str">
            <v>XD CT NgÇm &amp; má</v>
          </cell>
          <cell r="M157" t="str">
            <v>§¹i häc</v>
          </cell>
          <cell r="N157" t="str">
            <v>XD CT NgÇm &amp; má</v>
          </cell>
          <cell r="O157" t="str">
            <v>§H Má ®Þa chÊt</v>
          </cell>
          <cell r="P157" t="str">
            <v>VÜnh TiÕn - VÜnh Léc - NghÖ an</v>
          </cell>
          <cell r="Q157" t="str">
            <v>S¬n Thµnh - yªn thµnh - NghÖ an</v>
          </cell>
          <cell r="R157" t="str">
            <v>S¬n Thµnh - yªn thµnh - NghÖ an</v>
          </cell>
          <cell r="S157" t="str">
            <v>TuyÓn míi</v>
          </cell>
          <cell r="T157">
            <v>38173</v>
          </cell>
          <cell r="U157">
            <v>2004</v>
          </cell>
          <cell r="V157" t="str">
            <v>DN-3</v>
          </cell>
          <cell r="W157">
            <v>1</v>
          </cell>
          <cell r="X157">
            <v>1.78</v>
          </cell>
          <cell r="Y157" t="str">
            <v>DN-3</v>
          </cell>
          <cell r="Z157">
            <v>1</v>
          </cell>
          <cell r="AA157">
            <v>2.34</v>
          </cell>
        </row>
        <row r="158">
          <cell r="C158" t="str">
            <v>NguyÔn Xu©n §Þnh</v>
          </cell>
          <cell r="D158" t="str">
            <v>DH</v>
          </cell>
          <cell r="E158" t="str">
            <v>H§ DH</v>
          </cell>
          <cell r="F158" t="str">
            <v>NV kÕ ho¹ch</v>
          </cell>
          <cell r="H158" t="str">
            <v>CT ng¸ch 2</v>
          </cell>
          <cell r="I158" t="str">
            <v>12-03</v>
          </cell>
          <cell r="K158" t="str">
            <v>12/12/81</v>
          </cell>
          <cell r="L158" t="str">
            <v>Tr¾c ®Þa</v>
          </cell>
          <cell r="M158" t="str">
            <v>§¹i häc</v>
          </cell>
          <cell r="N158" t="str">
            <v>§Þa chÊt</v>
          </cell>
          <cell r="O158" t="str">
            <v>§H Khoa häc tù nhiªn</v>
          </cell>
          <cell r="P158">
            <v>2003</v>
          </cell>
          <cell r="Q158" t="str">
            <v>V©n héi - Tam d­¬ng - VÜnh  Phóc</v>
          </cell>
          <cell r="R158" t="str">
            <v>V©n héi - Tam d­¬ng - VÜnh  Phóc</v>
          </cell>
          <cell r="S158" t="str">
            <v>TuyÓn míi</v>
          </cell>
          <cell r="T158" t="str">
            <v>24/12/03</v>
          </cell>
          <cell r="U158">
            <v>2003</v>
          </cell>
          <cell r="V158" t="str">
            <v>DN-3</v>
          </cell>
          <cell r="W158">
            <v>1</v>
          </cell>
          <cell r="X158">
            <v>1.78</v>
          </cell>
          <cell r="Y158" t="str">
            <v>DN-3</v>
          </cell>
          <cell r="Z158">
            <v>1</v>
          </cell>
          <cell r="AA158">
            <v>2.34</v>
          </cell>
        </row>
        <row r="159">
          <cell r="C159" t="str">
            <v>Ph¹m V¨n TuÊn</v>
          </cell>
          <cell r="D159" t="str">
            <v>DH</v>
          </cell>
          <cell r="E159" t="str">
            <v>H§ DH</v>
          </cell>
          <cell r="F159" t="str">
            <v>NV tiÒn l­¬ng</v>
          </cell>
          <cell r="H159" t="str">
            <v>CT ng¸ch 2</v>
          </cell>
          <cell r="I159" t="str">
            <v>10-03</v>
          </cell>
          <cell r="K159">
            <v>29434</v>
          </cell>
          <cell r="L159" t="str">
            <v>C¬ khÝ « t«</v>
          </cell>
          <cell r="M159" t="str">
            <v>§¹i häc</v>
          </cell>
          <cell r="N159" t="str">
            <v>Kinh tÕ lao ®éng</v>
          </cell>
          <cell r="O159" t="str">
            <v>§H Kinh tÕ QD</v>
          </cell>
          <cell r="P159" t="str">
            <v>Quúnh Dþ - Quúnh L­u - NghÖ an</v>
          </cell>
          <cell r="Q159" t="str">
            <v>Qu¶ng ®øc - Qu¶ng x­¬ng - thanh ho¸</v>
          </cell>
          <cell r="R159" t="str">
            <v>QU¶ng §øc - Qu¶ng X­¬ng - Thanh Ho¸</v>
          </cell>
          <cell r="S159" t="str">
            <v>TuyÓn míi</v>
          </cell>
          <cell r="T159" t="str">
            <v>13/10/03</v>
          </cell>
          <cell r="U159">
            <v>2003</v>
          </cell>
          <cell r="V159" t="str">
            <v>DN-3</v>
          </cell>
          <cell r="W159">
            <v>1</v>
          </cell>
          <cell r="X159">
            <v>1.78</v>
          </cell>
          <cell r="Y159" t="str">
            <v>DN-3</v>
          </cell>
          <cell r="Z159">
            <v>1</v>
          </cell>
          <cell r="AA159">
            <v>2.34</v>
          </cell>
        </row>
        <row r="160">
          <cell r="C160" t="str">
            <v>NguyÔn TiÕn Thµnh</v>
          </cell>
          <cell r="D160" t="str">
            <v>DH</v>
          </cell>
          <cell r="E160" t="str">
            <v>H§ DH</v>
          </cell>
          <cell r="F160" t="str">
            <v>NV KÕ to¸n</v>
          </cell>
          <cell r="H160" t="str">
            <v>CT ng¸ch 2</v>
          </cell>
          <cell r="I160" t="str">
            <v>08-03</v>
          </cell>
          <cell r="K160" t="str">
            <v>11/10/80</v>
          </cell>
          <cell r="L160" t="str">
            <v>KS CÇu ®­êng bé</v>
          </cell>
          <cell r="M160" t="str">
            <v>§¹i häc</v>
          </cell>
          <cell r="N160" t="str">
            <v>KÕ to¸n</v>
          </cell>
          <cell r="O160" t="str">
            <v>Häc viÖn tµi chÝnh</v>
          </cell>
          <cell r="P160">
            <v>2003</v>
          </cell>
          <cell r="Q160" t="str">
            <v>Quúnh DÞ - Quúnh L­u - NghÖ an</v>
          </cell>
          <cell r="R160" t="str">
            <v>Quúnh DÞ - Quúnh L­u - NghÖ an</v>
          </cell>
          <cell r="S160" t="str">
            <v>TuyÓn míi</v>
          </cell>
          <cell r="T160" t="str">
            <v>30/8/03</v>
          </cell>
          <cell r="U160">
            <v>2003</v>
          </cell>
          <cell r="V160" t="str">
            <v>DN-3</v>
          </cell>
          <cell r="W160">
            <v>1</v>
          </cell>
          <cell r="X160">
            <v>1.78</v>
          </cell>
          <cell r="Y160" t="str">
            <v>DN-3</v>
          </cell>
          <cell r="Z160">
            <v>1</v>
          </cell>
          <cell r="AA160">
            <v>2.34</v>
          </cell>
        </row>
        <row r="161">
          <cell r="C161" t="str">
            <v>Lª Thanh Vò</v>
          </cell>
          <cell r="D161" t="str">
            <v>DH</v>
          </cell>
          <cell r="E161" t="str">
            <v>H§ DH</v>
          </cell>
          <cell r="F161" t="str">
            <v>ChØ huy ca</v>
          </cell>
          <cell r="H161" t="str">
            <v>CT ng¸ch 2</v>
          </cell>
          <cell r="I161" t="str">
            <v>02/04</v>
          </cell>
          <cell r="K161">
            <v>25628</v>
          </cell>
          <cell r="L161" t="str">
            <v>Y sÜ ®Þnh h­íng</v>
          </cell>
          <cell r="M161" t="str">
            <v>§¹i häc</v>
          </cell>
          <cell r="N161" t="str">
            <v>Thuû lîi</v>
          </cell>
          <cell r="O161" t="str">
            <v>§H Thuû lîi</v>
          </cell>
          <cell r="P161" t="str">
            <v>Hïng TiÕn - Nam ®µn - NghÖ an</v>
          </cell>
          <cell r="Q161" t="str">
            <v>§¹i nghÜa - §¹i léc- Qu¶ng ng·i</v>
          </cell>
          <cell r="R161" t="str">
            <v>§¹i nghÜa - §¹i léc- Qu¶ng ng·i</v>
          </cell>
          <cell r="S161" t="str">
            <v>TuyÓn míi</v>
          </cell>
          <cell r="T161">
            <v>38042</v>
          </cell>
          <cell r="U161">
            <v>2004</v>
          </cell>
          <cell r="V161" t="str">
            <v>DN-3</v>
          </cell>
          <cell r="W161">
            <v>1</v>
          </cell>
          <cell r="X161">
            <v>1.78</v>
          </cell>
          <cell r="Y161" t="str">
            <v>DN-3</v>
          </cell>
          <cell r="Z161">
            <v>1</v>
          </cell>
          <cell r="AA161">
            <v>2.34</v>
          </cell>
        </row>
        <row r="162">
          <cell r="C162" t="str">
            <v>Hå Phi Tïng</v>
          </cell>
          <cell r="D162" t="str">
            <v>DH</v>
          </cell>
          <cell r="E162" t="str">
            <v>H§ DH</v>
          </cell>
          <cell r="F162" t="str">
            <v>CH ®éi thi c«ng</v>
          </cell>
          <cell r="H162" t="str">
            <v>CT ng¸ch 2</v>
          </cell>
          <cell r="I162" t="str">
            <v>07/04</v>
          </cell>
          <cell r="K162">
            <v>29504</v>
          </cell>
          <cell r="L162" t="str">
            <v>C«ng nghiÖp</v>
          </cell>
          <cell r="M162" t="str">
            <v>§¹i häc</v>
          </cell>
          <cell r="N162" t="str">
            <v>XD CT NgÇm &amp; má</v>
          </cell>
          <cell r="O162" t="str">
            <v>§H Má ®Þa chÊt</v>
          </cell>
          <cell r="P162" t="str">
            <v>H­ng Long - H­ng nguyªn - NghÖ an</v>
          </cell>
          <cell r="Q162" t="str">
            <v>Quúnh Dþ - Quúnh L­u - NghÖ an</v>
          </cell>
          <cell r="R162" t="str">
            <v>Quúnh Dþ - Quúnh L­u - NghÖ an</v>
          </cell>
          <cell r="S162" t="str">
            <v>TuyÓn míi</v>
          </cell>
          <cell r="T162">
            <v>38173</v>
          </cell>
          <cell r="U162">
            <v>2004</v>
          </cell>
          <cell r="V162" t="str">
            <v>DN-3</v>
          </cell>
          <cell r="W162">
            <v>1</v>
          </cell>
          <cell r="X162">
            <v>1.78</v>
          </cell>
          <cell r="Y162" t="str">
            <v>DN-3</v>
          </cell>
          <cell r="Z162">
            <v>1</v>
          </cell>
          <cell r="AA162">
            <v>2.34</v>
          </cell>
        </row>
        <row r="163">
          <cell r="C163" t="str">
            <v>TriÖu V¨n Th¶o</v>
          </cell>
          <cell r="D163" t="str">
            <v>DH</v>
          </cell>
          <cell r="E163" t="str">
            <v>H§ DH</v>
          </cell>
          <cell r="F163" t="str">
            <v>CH ®éi thi c«ng</v>
          </cell>
          <cell r="H163" t="str">
            <v>CT ng¸ch 2</v>
          </cell>
          <cell r="I163" t="str">
            <v>07/04</v>
          </cell>
          <cell r="K163">
            <v>29536</v>
          </cell>
          <cell r="L163" t="str">
            <v>XD CÇu®­êng</v>
          </cell>
          <cell r="M163" t="str">
            <v>§¹i häc</v>
          </cell>
          <cell r="N163" t="str">
            <v>XD CT NgÇm &amp; má</v>
          </cell>
          <cell r="O163" t="str">
            <v>§H Má ®Þa chÊt</v>
          </cell>
          <cell r="P163" t="str">
            <v>Tïng léc - Can léc - Hµ tÜnh</v>
          </cell>
          <cell r="Q163" t="str">
            <v>VÜnh TiÕn - VÜnh Léc - NghÖ an</v>
          </cell>
          <cell r="R163" t="str">
            <v>VÜnh TiÕn - VÜnh Léc - NghÖ an</v>
          </cell>
          <cell r="S163" t="str">
            <v>TuyÓn míi</v>
          </cell>
          <cell r="T163">
            <v>38173</v>
          </cell>
          <cell r="U163">
            <v>2004</v>
          </cell>
          <cell r="V163" t="str">
            <v>DN-3</v>
          </cell>
          <cell r="W163">
            <v>1</v>
          </cell>
          <cell r="X163">
            <v>1.78</v>
          </cell>
          <cell r="Y163" t="str">
            <v>DN-3</v>
          </cell>
          <cell r="Z163">
            <v>1</v>
          </cell>
          <cell r="AA163">
            <v>2.34</v>
          </cell>
        </row>
        <row r="164">
          <cell r="C164" t="str">
            <v>§inh Träng C­¬ng</v>
          </cell>
          <cell r="D164" t="str">
            <v>DH</v>
          </cell>
          <cell r="E164" t="str">
            <v>H§ DH</v>
          </cell>
          <cell r="F164" t="str">
            <v>NV kü thuËt</v>
          </cell>
          <cell r="H164" t="str">
            <v>CT ng¸ch 2</v>
          </cell>
          <cell r="I164" t="str">
            <v>07/04</v>
          </cell>
          <cell r="K164" t="str">
            <v>12/7/80</v>
          </cell>
          <cell r="L164" t="str">
            <v>Kinh tÕ lao ®éng</v>
          </cell>
          <cell r="M164" t="str">
            <v>§¹i häc</v>
          </cell>
          <cell r="N164" t="str">
            <v>Tr¾c ®Þa</v>
          </cell>
          <cell r="O164" t="str">
            <v>§H Má ®Þa chÊt</v>
          </cell>
          <cell r="P164">
            <v>2004</v>
          </cell>
          <cell r="Q164" t="str">
            <v>Hång Thµnh - Yªn Thµnh - NghÖ an</v>
          </cell>
          <cell r="R164" t="str">
            <v>Hång Thµnh - Yªn Thµnh - NghÖ an</v>
          </cell>
          <cell r="S164" t="str">
            <v>CT ng¸ch 1</v>
          </cell>
          <cell r="T164" t="str">
            <v>19/9/04</v>
          </cell>
          <cell r="U164">
            <v>2004</v>
          </cell>
          <cell r="V164" t="str">
            <v>DN-3</v>
          </cell>
          <cell r="W164">
            <v>1</v>
          </cell>
          <cell r="X164">
            <v>1.78</v>
          </cell>
          <cell r="Y164" t="str">
            <v>DN-3</v>
          </cell>
          <cell r="Z164">
            <v>1</v>
          </cell>
          <cell r="AA164">
            <v>2.34</v>
          </cell>
        </row>
        <row r="165">
          <cell r="C165" t="str">
            <v>NguyÔn V¨n §îi</v>
          </cell>
          <cell r="D165" t="str">
            <v>DH</v>
          </cell>
          <cell r="E165" t="str">
            <v>H§ DH</v>
          </cell>
          <cell r="F165" t="str">
            <v>X­ëng phã</v>
          </cell>
          <cell r="H165" t="str">
            <v>CT ng¸ch 2</v>
          </cell>
          <cell r="I165" t="str">
            <v>07/04</v>
          </cell>
          <cell r="K165" t="str">
            <v>15/02/79</v>
          </cell>
          <cell r="L165" t="str">
            <v xml:space="preserve">L¸i xe </v>
          </cell>
          <cell r="M165" t="str">
            <v>§¹i häc</v>
          </cell>
          <cell r="N165" t="str">
            <v>C¬ khÝ « t«</v>
          </cell>
          <cell r="O165" t="str">
            <v>§H Giao th«ng vËn t¶i</v>
          </cell>
          <cell r="P165" t="str">
            <v>Thä Hîp - Quú Hîp - NghÖ an</v>
          </cell>
          <cell r="Q165" t="str">
            <v>Quúnh Dþ - Quúnh L­u - NghÖ an</v>
          </cell>
          <cell r="R165" t="str">
            <v>Quúnh Dþ - Quúnh L­u - NghÖ an</v>
          </cell>
          <cell r="S165" t="str">
            <v>TuyÓn míi</v>
          </cell>
          <cell r="T165" t="str">
            <v>25/7/04</v>
          </cell>
          <cell r="U165">
            <v>2004</v>
          </cell>
          <cell r="V165" t="str">
            <v>DN-3</v>
          </cell>
          <cell r="W165">
            <v>1</v>
          </cell>
          <cell r="X165">
            <v>1.78</v>
          </cell>
          <cell r="Y165" t="str">
            <v>DN-3</v>
          </cell>
          <cell r="Z165">
            <v>1</v>
          </cell>
          <cell r="AA165">
            <v>2.34</v>
          </cell>
        </row>
        <row r="166">
          <cell r="C166" t="str">
            <v>Mai V¨n Tu©n</v>
          </cell>
          <cell r="D166" t="str">
            <v>DH</v>
          </cell>
          <cell r="E166" t="str">
            <v>H§ DH</v>
          </cell>
          <cell r="F166" t="str">
            <v>Thñ quü</v>
          </cell>
          <cell r="H166" t="str">
            <v>CT ng¸ch 2</v>
          </cell>
          <cell r="I166" t="str">
            <v>12-04</v>
          </cell>
          <cell r="J166">
            <v>38538</v>
          </cell>
          <cell r="K166" t="str">
            <v>04-1980</v>
          </cell>
          <cell r="L166" t="str">
            <v xml:space="preserve">L¸i xe </v>
          </cell>
          <cell r="M166" t="str">
            <v>§¹i häc</v>
          </cell>
          <cell r="N166" t="str">
            <v>Tµi chÝnh ng©n hµng</v>
          </cell>
          <cell r="O166" t="str">
            <v>Quúnh ThiÖn- Quúnh L­u - NghÖ an</v>
          </cell>
          <cell r="P166" t="str">
            <v>Quúnh ThiÖn- Quúnh L­u - NghÖ an</v>
          </cell>
          <cell r="Q166" t="str">
            <v>Nga Mü - Nga s¬n - Thanh ho¸</v>
          </cell>
          <cell r="R166" t="str">
            <v>19/8/03</v>
          </cell>
          <cell r="S166">
            <v>1998</v>
          </cell>
          <cell r="T166" t="str">
            <v>B15-3</v>
          </cell>
          <cell r="U166">
            <v>2005</v>
          </cell>
          <cell r="V166">
            <v>2.44</v>
          </cell>
          <cell r="W166" t="str">
            <v>B12-3</v>
          </cell>
          <cell r="X166">
            <v>2</v>
          </cell>
          <cell r="Y166" t="str">
            <v>DN-3</v>
          </cell>
          <cell r="Z166">
            <v>1</v>
          </cell>
          <cell r="AA166">
            <v>2.34</v>
          </cell>
        </row>
        <row r="167">
          <cell r="C167" t="str">
            <v>Trung cÊp</v>
          </cell>
          <cell r="D167" t="str">
            <v>DH</v>
          </cell>
          <cell r="E167" t="str">
            <v>H§ DH</v>
          </cell>
          <cell r="F167" t="str">
            <v>L¸i xe Krat</v>
          </cell>
          <cell r="H167" t="str">
            <v>1997</v>
          </cell>
          <cell r="I167" t="str">
            <v>02/1976</v>
          </cell>
          <cell r="K167" t="str">
            <v>S¬ cÊp</v>
          </cell>
          <cell r="L167" t="str">
            <v>L¸i xe</v>
          </cell>
          <cell r="M167" t="str">
            <v>Tr­êng L¸i xe QK 4</v>
          </cell>
          <cell r="N167">
            <v>1997</v>
          </cell>
          <cell r="O167" t="str">
            <v>DiÔn Phong-DiÔn Ch©u-NghÖ An</v>
          </cell>
          <cell r="P167" t="str">
            <v>DiÔn Phong-DiÔn Ch©u-NghÖ An</v>
          </cell>
          <cell r="Q167" t="str">
            <v>CT Dung quÊt</v>
          </cell>
          <cell r="R167" t="str">
            <v>17/7/03</v>
          </cell>
          <cell r="S167">
            <v>2004</v>
          </cell>
          <cell r="T167" t="str">
            <v>B15-3</v>
          </cell>
          <cell r="U167">
            <v>2</v>
          </cell>
          <cell r="V167">
            <v>2.44</v>
          </cell>
          <cell r="W167" t="str">
            <v>B12-3</v>
          </cell>
          <cell r="X167">
            <v>2</v>
          </cell>
          <cell r="Y167">
            <v>2.94</v>
          </cell>
          <cell r="Z167" t="str">
            <v>CT ng¸ch 2</v>
          </cell>
        </row>
        <row r="168">
          <cell r="C168" t="str">
            <v>TrÇn Quèc To¶n</v>
          </cell>
          <cell r="D168" t="str">
            <v>DH</v>
          </cell>
          <cell r="E168" t="str">
            <v>CTH</v>
          </cell>
          <cell r="F168" t="str">
            <v>Qu©n y</v>
          </cell>
          <cell r="H168" t="str">
            <v>CT ng¸ch 2</v>
          </cell>
          <cell r="I168" t="str">
            <v>08-03</v>
          </cell>
          <cell r="K168" t="str">
            <v>07/10/73</v>
          </cell>
          <cell r="L168" t="str">
            <v>L¸i xe</v>
          </cell>
          <cell r="M168" t="str">
            <v>S¬ cÊp</v>
          </cell>
          <cell r="N168" t="str">
            <v>Y sÜ ®Þnh h­íng</v>
          </cell>
          <cell r="O168" t="str">
            <v>§H Hång bµng</v>
          </cell>
          <cell r="P168">
            <v>1998</v>
          </cell>
          <cell r="Q168" t="str">
            <v>Hïng TiÕn - Nam ®µn - NghÖ an</v>
          </cell>
          <cell r="R168" t="str">
            <v>Hïng TiÕn - Nam ®µn - NghÖ an</v>
          </cell>
          <cell r="S168" t="str">
            <v>TuyÓn míi</v>
          </cell>
          <cell r="T168">
            <v>37834</v>
          </cell>
          <cell r="U168">
            <v>2003</v>
          </cell>
          <cell r="V168">
            <v>16119</v>
          </cell>
          <cell r="W168">
            <v>2</v>
          </cell>
          <cell r="X168">
            <v>1.69</v>
          </cell>
          <cell r="Y168" t="str">
            <v>DN-4</v>
          </cell>
          <cell r="Z168">
            <v>3</v>
          </cell>
          <cell r="AA168">
            <v>2.1800000000000002</v>
          </cell>
        </row>
        <row r="169">
          <cell r="C169" t="str">
            <v>Hoµng NghÜa T©n</v>
          </cell>
          <cell r="D169" t="str">
            <v>DH</v>
          </cell>
          <cell r="E169" t="str">
            <v>H§ DH</v>
          </cell>
          <cell r="F169" t="str">
            <v>Thñ kho VT - TB</v>
          </cell>
          <cell r="H169" t="str">
            <v>CT ng¸ch 2</v>
          </cell>
          <cell r="I169" t="str">
            <v>06/04</v>
          </cell>
          <cell r="K169" t="str">
            <v>21/7/1982</v>
          </cell>
          <cell r="L169" t="str">
            <v>L¸i xe</v>
          </cell>
          <cell r="M169" t="str">
            <v>Trung cÊp</v>
          </cell>
          <cell r="N169" t="str">
            <v>C«ng nghiÖp</v>
          </cell>
          <cell r="O169" t="str">
            <v>C§ S­ ph¹m KT</v>
          </cell>
          <cell r="P169" t="str">
            <v>§«ng s¬n - tam ®iÖp - Ninh b×nh</v>
          </cell>
          <cell r="Q169" t="str">
            <v>H­ng Long - H­ng nguyªn - NghÖ an</v>
          </cell>
          <cell r="R169" t="str">
            <v>H­ng Long - H­ng nguyªn - NghÖ an</v>
          </cell>
          <cell r="S169" t="str">
            <v>Tù tuyÓn</v>
          </cell>
          <cell r="T169">
            <v>38140</v>
          </cell>
          <cell r="U169">
            <v>2004</v>
          </cell>
          <cell r="V169" t="str">
            <v>DN-4</v>
          </cell>
          <cell r="W169">
            <v>2</v>
          </cell>
          <cell r="X169">
            <v>1.57</v>
          </cell>
          <cell r="Y169" t="str">
            <v>DN-4</v>
          </cell>
          <cell r="Z169">
            <v>2</v>
          </cell>
          <cell r="AA169">
            <v>1.99</v>
          </cell>
        </row>
        <row r="170">
          <cell r="C170" t="str">
            <v>Phan Quang Hoµ</v>
          </cell>
          <cell r="D170" t="str">
            <v>DH</v>
          </cell>
          <cell r="E170" t="str">
            <v>H§ DH</v>
          </cell>
          <cell r="F170" t="str">
            <v>ChØ huy ca</v>
          </cell>
          <cell r="H170" t="str">
            <v>CT ng¸ch 2</v>
          </cell>
          <cell r="I170" t="str">
            <v>02/04</v>
          </cell>
          <cell r="K170" t="str">
            <v>02/10/82</v>
          </cell>
          <cell r="L170" t="str">
            <v>L¸i xe</v>
          </cell>
          <cell r="M170" t="str">
            <v>Trung cÊp</v>
          </cell>
          <cell r="N170" t="str">
            <v>XD CÇu®­êng</v>
          </cell>
          <cell r="O170" t="str">
            <v>TC Giao th«ng VT</v>
          </cell>
          <cell r="P170">
            <v>2003</v>
          </cell>
          <cell r="Q170" t="str">
            <v>Tïng léc - Can léc - Hµ tÜnh</v>
          </cell>
          <cell r="R170" t="str">
            <v>Tïng léc - Can léc - Hµ tÜnh</v>
          </cell>
          <cell r="S170" t="str">
            <v>TuyÓn míi</v>
          </cell>
          <cell r="T170" t="str">
            <v>01/6/04</v>
          </cell>
          <cell r="U170">
            <v>2004</v>
          </cell>
          <cell r="V170" t="str">
            <v>DN-4</v>
          </cell>
          <cell r="W170">
            <v>1</v>
          </cell>
          <cell r="X170">
            <v>1.46</v>
          </cell>
          <cell r="Y170" t="str">
            <v>DN-4</v>
          </cell>
          <cell r="Z170">
            <v>1</v>
          </cell>
          <cell r="AA170">
            <v>1.8</v>
          </cell>
        </row>
        <row r="171">
          <cell r="C171" t="str">
            <v>S¬ cÊp</v>
          </cell>
          <cell r="D171" t="str">
            <v>DH</v>
          </cell>
          <cell r="E171" t="str">
            <v>H§ DH</v>
          </cell>
          <cell r="F171" t="str">
            <v>L¸i xe</v>
          </cell>
          <cell r="H171" t="str">
            <v>04/02</v>
          </cell>
          <cell r="I171" t="str">
            <v>06/2/71</v>
          </cell>
          <cell r="K171" t="str">
            <v>S¬ cÊp</v>
          </cell>
          <cell r="L171" t="str">
            <v>L¸i xe</v>
          </cell>
          <cell r="M171" t="str">
            <v>Bé giao th«ng vËn t¶i</v>
          </cell>
          <cell r="N171">
            <v>2001</v>
          </cell>
          <cell r="O171" t="str">
            <v>Th¹ch s¬n - Th¹ch h© - hµ tÜnh</v>
          </cell>
          <cell r="P171" t="str">
            <v>Th¹ch s¬n - Th¹ch h© - hµ tÜnh</v>
          </cell>
          <cell r="Q171" t="str">
            <v>CT ng¸ch 1</v>
          </cell>
          <cell r="R171">
            <v>38326</v>
          </cell>
          <cell r="S171">
            <v>2002</v>
          </cell>
          <cell r="T171" t="str">
            <v>B15-3</v>
          </cell>
          <cell r="U171">
            <v>1</v>
          </cell>
          <cell r="V171">
            <v>1.92</v>
          </cell>
          <cell r="W171" t="str">
            <v>B12-3</v>
          </cell>
          <cell r="X171">
            <v>1</v>
          </cell>
          <cell r="Y171">
            <v>2.5099999999999998</v>
          </cell>
          <cell r="Z171" t="str">
            <v>CT ng¸ch 2</v>
          </cell>
        </row>
        <row r="172">
          <cell r="C172" t="str">
            <v>Lª V¨n Sù</v>
          </cell>
          <cell r="D172" t="str">
            <v>DH</v>
          </cell>
          <cell r="E172" t="str">
            <v>H§ DH</v>
          </cell>
          <cell r="F172" t="str">
            <v>L¸i xe MS</v>
          </cell>
          <cell r="H172" t="str">
            <v>CT ng¸ch 2</v>
          </cell>
          <cell r="I172" t="str">
            <v>03/96</v>
          </cell>
          <cell r="K172" t="str">
            <v>18/3/77</v>
          </cell>
          <cell r="L172" t="str">
            <v>L¸i xe</v>
          </cell>
          <cell r="M172" t="str">
            <v>S¬ cÊp</v>
          </cell>
          <cell r="N172" t="str">
            <v xml:space="preserve">L¸i xe </v>
          </cell>
          <cell r="O172" t="str">
            <v>L¸I xe QK IV</v>
          </cell>
          <cell r="P172">
            <v>1997</v>
          </cell>
          <cell r="Q172" t="str">
            <v>Nghi thä - Nghi léc - NghÖ an</v>
          </cell>
          <cell r="R172" t="str">
            <v>Thä Hîp - Quú Hîp - NghÖ an</v>
          </cell>
          <cell r="S172" t="str">
            <v>CT Dung quÊt</v>
          </cell>
          <cell r="T172">
            <v>36647</v>
          </cell>
          <cell r="U172">
            <v>2002</v>
          </cell>
          <cell r="V172" t="str">
            <v>B15-2</v>
          </cell>
          <cell r="W172">
            <v>3</v>
          </cell>
          <cell r="X172">
            <v>2.92</v>
          </cell>
          <cell r="Y172" t="str">
            <v>B12-2</v>
          </cell>
          <cell r="Z172">
            <v>3</v>
          </cell>
          <cell r="AA172">
            <v>3.25</v>
          </cell>
        </row>
        <row r="173">
          <cell r="C173" t="str">
            <v>NguyÔn ThÕ Anh</v>
          </cell>
          <cell r="D173" t="str">
            <v>DH</v>
          </cell>
          <cell r="E173" t="str">
            <v>H§ DH</v>
          </cell>
          <cell r="F173" t="str">
            <v>L¸i xe Krat</v>
          </cell>
          <cell r="H173" t="str">
            <v>CT ng¸ch 2</v>
          </cell>
          <cell r="I173" t="str">
            <v>1997</v>
          </cell>
          <cell r="K173" t="str">
            <v>02/1976</v>
          </cell>
          <cell r="L173" t="str">
            <v>L¸i xe</v>
          </cell>
          <cell r="M173" t="str">
            <v>S¬ cÊp</v>
          </cell>
          <cell r="N173" t="str">
            <v>L¸i xe</v>
          </cell>
          <cell r="O173" t="str">
            <v>Tr­êng L¸i xe QK 4</v>
          </cell>
          <cell r="P173">
            <v>1997</v>
          </cell>
          <cell r="Q173" t="str">
            <v>DiÔn Phong-DiÔn Ch©u-NghÖ An</v>
          </cell>
          <cell r="R173" t="str">
            <v>DiÔn Phong-DiÔn Ch©u-NghÖ An</v>
          </cell>
          <cell r="S173" t="str">
            <v>CT Dung quÊt</v>
          </cell>
          <cell r="T173" t="str">
            <v>17/7/03</v>
          </cell>
          <cell r="U173">
            <v>2004</v>
          </cell>
          <cell r="V173" t="str">
            <v>B15-3</v>
          </cell>
          <cell r="W173">
            <v>2</v>
          </cell>
          <cell r="X173">
            <v>2.44</v>
          </cell>
          <cell r="Y173" t="str">
            <v>B12-3</v>
          </cell>
          <cell r="Z173">
            <v>2</v>
          </cell>
          <cell r="AA173">
            <v>2.94</v>
          </cell>
        </row>
        <row r="174">
          <cell r="C174" t="str">
            <v>Ph¹m V¨n Minh</v>
          </cell>
          <cell r="D174" t="str">
            <v>DH</v>
          </cell>
          <cell r="E174" t="str">
            <v>CTH</v>
          </cell>
          <cell r="F174" t="str">
            <v>L¸i xe</v>
          </cell>
          <cell r="H174" t="str">
            <v>CT ng¸ch 2</v>
          </cell>
          <cell r="I174" t="str">
            <v>06-97</v>
          </cell>
          <cell r="K174" t="str">
            <v>01/5/56</v>
          </cell>
          <cell r="L174" t="str">
            <v>L¸i m¸y</v>
          </cell>
          <cell r="M174" t="str">
            <v>S¬ cÊp</v>
          </cell>
          <cell r="N174" t="str">
            <v>L¸i xe</v>
          </cell>
          <cell r="O174" t="str">
            <v>GiÊy phÐp l¸i xe</v>
          </cell>
          <cell r="P174">
            <v>1998</v>
          </cell>
          <cell r="Q174" t="str">
            <v>H­ng Xu©n - H­ng Nguyªn - NghÖ an</v>
          </cell>
          <cell r="R174" t="str">
            <v>H­ng Xu©n - H­ng Nguyªn - NghÖ an</v>
          </cell>
          <cell r="S174" t="str">
            <v>CT Dung quÊt</v>
          </cell>
          <cell r="T174" t="str">
            <v>14/8/04</v>
          </cell>
          <cell r="U174">
            <v>2003</v>
          </cell>
          <cell r="V174" t="str">
            <v>B15-3</v>
          </cell>
          <cell r="W174">
            <v>2</v>
          </cell>
          <cell r="X174">
            <v>2.44</v>
          </cell>
          <cell r="Y174" t="str">
            <v>B12-3</v>
          </cell>
          <cell r="Z174">
            <v>2</v>
          </cell>
          <cell r="AA174">
            <v>2.94</v>
          </cell>
        </row>
        <row r="175">
          <cell r="C175" t="str">
            <v>Hoµng M¹nh Yªn</v>
          </cell>
          <cell r="D175" t="str">
            <v>DH</v>
          </cell>
          <cell r="E175" t="str">
            <v>H§ DH</v>
          </cell>
          <cell r="F175" t="str">
            <v>L¸i xe uãat</v>
          </cell>
          <cell r="H175" t="str">
            <v>CT ng¸ch 2</v>
          </cell>
          <cell r="I175" t="str">
            <v>09-98</v>
          </cell>
          <cell r="K175" t="str">
            <v>26/10/78</v>
          </cell>
          <cell r="L175" t="str">
            <v>L¸i m¸y</v>
          </cell>
          <cell r="M175" t="str">
            <v>S¬ cÊp</v>
          </cell>
          <cell r="N175" t="str">
            <v>L¸i xe</v>
          </cell>
          <cell r="O175" t="str">
            <v>GiÊy phÐp l¸i xe</v>
          </cell>
          <cell r="P175">
            <v>1995</v>
          </cell>
          <cell r="Q175" t="str">
            <v>§«ng s¬n - tam ®iÖp - Ninh b×nh</v>
          </cell>
          <cell r="R175" t="str">
            <v>§«ng s¬n - tam ®iÖp - Ninh b×nh</v>
          </cell>
          <cell r="S175" t="str">
            <v>CT Dung quÊt</v>
          </cell>
          <cell r="T175" t="str">
            <v>17/7/03</v>
          </cell>
          <cell r="U175">
            <v>2004</v>
          </cell>
          <cell r="V175" t="str">
            <v>B15-3</v>
          </cell>
          <cell r="W175">
            <v>2</v>
          </cell>
          <cell r="X175">
            <v>2.44</v>
          </cell>
          <cell r="Y175" t="str">
            <v>B12-3</v>
          </cell>
          <cell r="Z175">
            <v>2</v>
          </cell>
          <cell r="AA175">
            <v>2.94</v>
          </cell>
        </row>
        <row r="176">
          <cell r="C176" t="str">
            <v>NguyÔn Thµnh Trung</v>
          </cell>
          <cell r="D176" t="str">
            <v>DH</v>
          </cell>
          <cell r="E176" t="str">
            <v>H§ DH</v>
          </cell>
          <cell r="F176" t="str">
            <v>L¸i xe</v>
          </cell>
          <cell r="H176" t="str">
            <v>CT ng¸ch 2</v>
          </cell>
          <cell r="I176" t="str">
            <v>03-02</v>
          </cell>
          <cell r="K176" t="str">
            <v>15/5/76</v>
          </cell>
          <cell r="L176" t="str">
            <v xml:space="preserve">L¸i m¸y xóc </v>
          </cell>
          <cell r="M176" t="str">
            <v>S¬ cÊp</v>
          </cell>
          <cell r="N176" t="str">
            <v>L¸i xe</v>
          </cell>
          <cell r="O176" t="str">
            <v>Tr­êng ®µo t¹o l¸i xe QK4</v>
          </cell>
          <cell r="P176">
            <v>1997</v>
          </cell>
          <cell r="Q176" t="str">
            <v>Yªn Trung - Yªn DÞnh - Thanh Ho¸</v>
          </cell>
          <cell r="R176" t="str">
            <v>NghÜa Xu©n - Quú Hîp - nghÖ an</v>
          </cell>
          <cell r="S176" t="str">
            <v>CT Dung quÊt</v>
          </cell>
          <cell r="T176" t="str">
            <v>14/8/04</v>
          </cell>
          <cell r="U176">
            <v>2004</v>
          </cell>
          <cell r="V176" t="str">
            <v>B15-2</v>
          </cell>
          <cell r="W176">
            <v>2</v>
          </cell>
          <cell r="X176">
            <v>2.2999999999999998</v>
          </cell>
          <cell r="Y176" t="str">
            <v>B12-2</v>
          </cell>
          <cell r="Z176">
            <v>2</v>
          </cell>
          <cell r="AA176">
            <v>2.76</v>
          </cell>
        </row>
        <row r="177">
          <cell r="C177" t="str">
            <v>NguyÔn B¸ Lý</v>
          </cell>
          <cell r="D177" t="str">
            <v>DH</v>
          </cell>
          <cell r="E177" t="str">
            <v>H§ DH</v>
          </cell>
          <cell r="F177" t="str">
            <v>L¸i xe</v>
          </cell>
          <cell r="H177" t="str">
            <v>CT ng¸ch 2</v>
          </cell>
          <cell r="I177" t="str">
            <v>04/02</v>
          </cell>
          <cell r="K177" t="str">
            <v>06/2/71</v>
          </cell>
          <cell r="L177" t="str">
            <v xml:space="preserve">L¸i xe </v>
          </cell>
          <cell r="M177" t="str">
            <v>S¬ cÊp</v>
          </cell>
          <cell r="N177" t="str">
            <v>L¸i xe</v>
          </cell>
          <cell r="O177" t="str">
            <v>Bé giao th«ng vËn t¶i</v>
          </cell>
          <cell r="P177">
            <v>2001</v>
          </cell>
          <cell r="Q177" t="str">
            <v>Th¹ch s¬n - Th¹ch h© - hµ tÜnh</v>
          </cell>
          <cell r="R177" t="str">
            <v>Th¹ch s¬n - Th¹ch h© - hµ tÜnh</v>
          </cell>
          <cell r="S177" t="str">
            <v>CT ng¸ch 1</v>
          </cell>
          <cell r="T177">
            <v>38326</v>
          </cell>
          <cell r="U177">
            <v>2002</v>
          </cell>
          <cell r="V177" t="str">
            <v>B15-3</v>
          </cell>
          <cell r="W177">
            <v>1</v>
          </cell>
          <cell r="X177">
            <v>1.92</v>
          </cell>
          <cell r="Y177" t="str">
            <v>B12-3</v>
          </cell>
          <cell r="Z177">
            <v>1</v>
          </cell>
          <cell r="AA177">
            <v>2.5099999999999998</v>
          </cell>
        </row>
        <row r="178">
          <cell r="C178" t="str">
            <v>NguyÔn Xu©n M¹nh</v>
          </cell>
          <cell r="D178" t="str">
            <v>DH</v>
          </cell>
          <cell r="E178" t="str">
            <v>H§ DH</v>
          </cell>
          <cell r="F178" t="str">
            <v>L¸i xe</v>
          </cell>
          <cell r="H178" t="str">
            <v>CT ng¸ch 2</v>
          </cell>
          <cell r="I178" t="str">
            <v>08-01</v>
          </cell>
          <cell r="K178" t="str">
            <v>02/1977</v>
          </cell>
          <cell r="L178" t="str">
            <v xml:space="preserve">L¸i xe </v>
          </cell>
          <cell r="M178" t="str">
            <v>S¬ cÊp</v>
          </cell>
          <cell r="N178" t="str">
            <v>L¸i xe</v>
          </cell>
          <cell r="O178" t="str">
            <v>GiÊy phÐp l¸i xe</v>
          </cell>
          <cell r="P178">
            <v>2001</v>
          </cell>
          <cell r="Q178" t="str">
            <v>T©n Trµo - KiÕn Thuþ - H¶i phßng</v>
          </cell>
          <cell r="R178" t="str">
            <v>T©n Trµo - KiÕn Thuþ - H¶i phßng</v>
          </cell>
          <cell r="S178" t="str">
            <v>CT Dung quÊt</v>
          </cell>
          <cell r="T178" t="str">
            <v>20/9/04</v>
          </cell>
          <cell r="U178">
            <v>2004</v>
          </cell>
          <cell r="V178" t="str">
            <v>B15-3</v>
          </cell>
          <cell r="W178">
            <v>1</v>
          </cell>
          <cell r="X178">
            <v>1.92</v>
          </cell>
          <cell r="Y178" t="str">
            <v>B12-3</v>
          </cell>
          <cell r="Z178">
            <v>1</v>
          </cell>
          <cell r="AA178">
            <v>2.5099999999999998</v>
          </cell>
        </row>
        <row r="179">
          <cell r="C179" t="str">
            <v>Lª Xu©n TrÞnh</v>
          </cell>
          <cell r="D179" t="str">
            <v>DH</v>
          </cell>
          <cell r="E179" t="str">
            <v>H§ DH</v>
          </cell>
          <cell r="F179" t="str">
            <v>L¸i xe</v>
          </cell>
          <cell r="H179" t="str">
            <v>CT ng¸ch 2</v>
          </cell>
          <cell r="I179">
            <v>38295</v>
          </cell>
          <cell r="K179" t="str">
            <v>20/6/74</v>
          </cell>
          <cell r="L179" t="str">
            <v>L¸i xe</v>
          </cell>
          <cell r="M179" t="str">
            <v>S¬ cÊp</v>
          </cell>
          <cell r="N179" t="str">
            <v>L¸i xe</v>
          </cell>
          <cell r="O179" t="str">
            <v>Bé giao th«ng vËn t¶i</v>
          </cell>
          <cell r="P179">
            <v>2003</v>
          </cell>
          <cell r="Q179" t="str">
            <v>T¨ng tiÕn - ViÖt yªn - B¾c Giang</v>
          </cell>
          <cell r="R179" t="str">
            <v>T¨ng tiÕn - ViÖt yªn - B¾c Giang</v>
          </cell>
          <cell r="S179" t="str">
            <v>TuyÓn míi</v>
          </cell>
          <cell r="T179">
            <v>38292</v>
          </cell>
          <cell r="U179">
            <v>2004</v>
          </cell>
          <cell r="V179" t="str">
            <v>B15-2</v>
          </cell>
          <cell r="W179">
            <v>1</v>
          </cell>
          <cell r="X179">
            <v>1.79</v>
          </cell>
          <cell r="Y179" t="str">
            <v>B12-2</v>
          </cell>
          <cell r="Z179">
            <v>1</v>
          </cell>
          <cell r="AA179">
            <v>2.35</v>
          </cell>
        </row>
        <row r="180">
          <cell r="C180" t="str">
            <v>NguyÔn TiÕn KiÖn</v>
          </cell>
          <cell r="D180" t="str">
            <v>DH</v>
          </cell>
          <cell r="E180" t="str">
            <v>H§ DH</v>
          </cell>
          <cell r="F180" t="str">
            <v>L¸i xe Juilong</v>
          </cell>
          <cell r="H180" t="str">
            <v>CT ng¸ch 2</v>
          </cell>
          <cell r="I180" t="str">
            <v>01-05</v>
          </cell>
          <cell r="J180">
            <v>38538</v>
          </cell>
          <cell r="K180" t="str">
            <v>03-1970</v>
          </cell>
          <cell r="L180" t="str">
            <v>L¸i xe</v>
          </cell>
          <cell r="M180" t="str">
            <v>S¬ cÊp</v>
          </cell>
          <cell r="N180" t="str">
            <v>L¸i xe</v>
          </cell>
          <cell r="O180" t="str">
            <v>Bé giao th«ng vËn t¶i</v>
          </cell>
          <cell r="P180" t="str">
            <v>Kim B¶ng - Hµ Nam</v>
          </cell>
          <cell r="Q180" t="str">
            <v>Quúnh Léc - Quúnh L­u - NghÖ an</v>
          </cell>
          <cell r="R180" t="str">
            <v>20/9/04</v>
          </cell>
          <cell r="S180">
            <v>1996</v>
          </cell>
          <cell r="T180" t="str">
            <v>A6-1</v>
          </cell>
          <cell r="U180">
            <v>2005</v>
          </cell>
          <cell r="V180">
            <v>1.35</v>
          </cell>
          <cell r="W180" t="str">
            <v>A1.8-1</v>
          </cell>
          <cell r="X180">
            <v>1</v>
          </cell>
          <cell r="Y180" t="str">
            <v>B12-1</v>
          </cell>
          <cell r="Z180">
            <v>1</v>
          </cell>
          <cell r="AA180">
            <v>2.1800000000000002</v>
          </cell>
        </row>
        <row r="181">
          <cell r="C181" t="str">
            <v>Vâ V¨n Sü</v>
          </cell>
          <cell r="D181" t="str">
            <v>DH</v>
          </cell>
          <cell r="E181" t="str">
            <v>H§ DH</v>
          </cell>
          <cell r="F181" t="str">
            <v>L¸i xe Juilong</v>
          </cell>
          <cell r="H181" t="str">
            <v>CT ng¸ch 2</v>
          </cell>
          <cell r="I181" t="str">
            <v>08-04</v>
          </cell>
          <cell r="J181">
            <v>38538</v>
          </cell>
          <cell r="K181" t="str">
            <v>09-1979</v>
          </cell>
          <cell r="L181" t="str">
            <v>L¸i xe</v>
          </cell>
          <cell r="M181" t="str">
            <v>S¬ cÊp</v>
          </cell>
          <cell r="N181" t="str">
            <v>L¸i xe</v>
          </cell>
          <cell r="O181" t="str">
            <v>Bé giao th«ng vËn t¶i</v>
          </cell>
          <cell r="P181" t="str">
            <v>H­ng xu©n - H­ng nguyªn - NghÖ an</v>
          </cell>
          <cell r="Q181" t="str">
            <v>H­ng Xu©n - H­ng Nguyªn - NghÖ an</v>
          </cell>
          <cell r="R181" t="str">
            <v>30/8/03</v>
          </cell>
          <cell r="S181">
            <v>2001</v>
          </cell>
          <cell r="T181" t="str">
            <v>A6-1</v>
          </cell>
          <cell r="U181">
            <v>2005</v>
          </cell>
          <cell r="V181">
            <v>1.35</v>
          </cell>
          <cell r="W181" t="str">
            <v>A1.8-1</v>
          </cell>
          <cell r="X181">
            <v>1</v>
          </cell>
          <cell r="Y181" t="str">
            <v>B12-1</v>
          </cell>
          <cell r="Z181">
            <v>1</v>
          </cell>
          <cell r="AA181">
            <v>2.1800000000000002</v>
          </cell>
        </row>
        <row r="182">
          <cell r="C182" t="str">
            <v>Ng« TrÝ TiÕn</v>
          </cell>
          <cell r="D182" t="str">
            <v>DH</v>
          </cell>
          <cell r="E182" t="str">
            <v>H§ DH</v>
          </cell>
          <cell r="F182" t="str">
            <v>L¸i xe Juilong</v>
          </cell>
          <cell r="H182" t="str">
            <v>CT ng¸ch 2</v>
          </cell>
          <cell r="I182" t="str">
            <v>11-04</v>
          </cell>
          <cell r="J182">
            <v>38538</v>
          </cell>
          <cell r="K182" t="str">
            <v>10-1977</v>
          </cell>
          <cell r="L182" t="str">
            <v>L¸i xe</v>
          </cell>
          <cell r="M182" t="str">
            <v>S¬ cÊp</v>
          </cell>
          <cell r="N182" t="str">
            <v>L¸i xe</v>
          </cell>
          <cell r="O182" t="str">
            <v>Bé giao th«ng vËn t¶i</v>
          </cell>
          <cell r="P182" t="str">
            <v>HËu Thµnh - yªn thµnh - NghÖ an</v>
          </cell>
          <cell r="Q182" t="str">
            <v>Mai Hïng - Quúnh l­u - NghÖ an</v>
          </cell>
          <cell r="R182" t="str">
            <v>11/02/04</v>
          </cell>
          <cell r="S182">
            <v>2004</v>
          </cell>
          <cell r="T182" t="str">
            <v>A6-1</v>
          </cell>
          <cell r="U182">
            <v>2005</v>
          </cell>
          <cell r="V182">
            <v>1.35</v>
          </cell>
          <cell r="W182" t="str">
            <v>A1.8-1</v>
          </cell>
          <cell r="X182">
            <v>1</v>
          </cell>
          <cell r="Y182" t="str">
            <v>B12-1</v>
          </cell>
          <cell r="Z182">
            <v>1</v>
          </cell>
          <cell r="AA182">
            <v>2.1800000000000002</v>
          </cell>
        </row>
        <row r="183">
          <cell r="C183" t="str">
            <v>NguyÔn V¨n Nam</v>
          </cell>
          <cell r="D183" t="str">
            <v>DH</v>
          </cell>
          <cell r="E183" t="str">
            <v>H§ DH</v>
          </cell>
          <cell r="F183" t="str">
            <v>L¸i m¸y</v>
          </cell>
          <cell r="H183" t="str">
            <v>CT ng¸ch 2</v>
          </cell>
          <cell r="I183" t="str">
            <v>04-96</v>
          </cell>
          <cell r="K183" t="str">
            <v>1964</v>
          </cell>
          <cell r="L183" t="str">
            <v>L¸i xe</v>
          </cell>
          <cell r="M183" t="str">
            <v>S¬ cÊp</v>
          </cell>
          <cell r="N183" t="str">
            <v>L¸i m¸y</v>
          </cell>
          <cell r="O183" t="str">
            <v>TT DN NghÖ an</v>
          </cell>
          <cell r="P183" t="str">
            <v>VÜnh ThÞnh - VÜnh Léc - Thanh ho¸</v>
          </cell>
          <cell r="Q183" t="str">
            <v>Quúnh DÞ - QUúnh L­u  - NghÖ an</v>
          </cell>
          <cell r="R183" t="str">
            <v>Quúnh DÞ - QUúnh L­u  - NghÖ an</v>
          </cell>
          <cell r="S183" t="str">
            <v>CT tù tuyÓn</v>
          </cell>
          <cell r="T183" t="str">
            <v>27/01/04</v>
          </cell>
          <cell r="U183">
            <v>1996</v>
          </cell>
          <cell r="V183" t="str">
            <v>A6-2</v>
          </cell>
          <cell r="W183">
            <v>4</v>
          </cell>
          <cell r="X183">
            <v>1.92</v>
          </cell>
          <cell r="Y183" t="str">
            <v>A1.8-2</v>
          </cell>
          <cell r="Z183">
            <v>4</v>
          </cell>
          <cell r="AA183">
            <v>2.71</v>
          </cell>
        </row>
        <row r="184">
          <cell r="C184" t="str">
            <v>T¹ Hång ¸nh</v>
          </cell>
          <cell r="D184" t="str">
            <v>DH</v>
          </cell>
          <cell r="E184" t="str">
            <v>H§ DH</v>
          </cell>
          <cell r="F184" t="str">
            <v>M¸y ñi TZ171</v>
          </cell>
          <cell r="H184" t="str">
            <v>CT ng¸ch 2</v>
          </cell>
          <cell r="I184" t="str">
            <v>03-02</v>
          </cell>
          <cell r="K184" t="str">
            <v>11/3/75</v>
          </cell>
          <cell r="L184" t="str">
            <v>L¸i xe</v>
          </cell>
          <cell r="M184" t="str">
            <v>S¬ cÊp</v>
          </cell>
          <cell r="N184" t="str">
            <v xml:space="preserve">L¸i m¸y xóc </v>
          </cell>
          <cell r="O184" t="str">
            <v>Tr­êng CN C¬ giíi I</v>
          </cell>
          <cell r="P184" t="str">
            <v>HËu thµnh - Yªn thµnh - NghÖ an</v>
          </cell>
          <cell r="Q184" t="str">
            <v>B×nh Minh - Kim S¬n - Ninh B×nh</v>
          </cell>
          <cell r="R184" t="str">
            <v>B×nh Minh - Kim S¬n - Ninh B×nh</v>
          </cell>
          <cell r="S184" t="str">
            <v>CT Dung quÊt</v>
          </cell>
          <cell r="T184" t="str">
            <v>24/8/03</v>
          </cell>
          <cell r="U184">
            <v>2002</v>
          </cell>
          <cell r="V184" t="str">
            <v>A6-2</v>
          </cell>
          <cell r="W184">
            <v>3</v>
          </cell>
          <cell r="X184">
            <v>1.72</v>
          </cell>
          <cell r="Y184" t="str">
            <v>A1.8-2</v>
          </cell>
          <cell r="Z184">
            <v>3</v>
          </cell>
          <cell r="AA184">
            <v>2.31</v>
          </cell>
        </row>
        <row r="185">
          <cell r="C185" t="str">
            <v>Lª §×nh Tµi</v>
          </cell>
          <cell r="D185" t="str">
            <v>DH</v>
          </cell>
          <cell r="E185" t="str">
            <v>H§ DH</v>
          </cell>
          <cell r="F185" t="str">
            <v>Thî ®iÖn</v>
          </cell>
          <cell r="H185" t="str">
            <v>CT ng¸ch 2</v>
          </cell>
          <cell r="I185" t="str">
            <v>04-04</v>
          </cell>
          <cell r="J185">
            <v>38538</v>
          </cell>
          <cell r="K185" t="str">
            <v>01-1984</v>
          </cell>
          <cell r="L185" t="str">
            <v>L¸i xe</v>
          </cell>
          <cell r="M185" t="str">
            <v>S¬ cÊp</v>
          </cell>
          <cell r="N185" t="str">
            <v>X©y l¾p ®iÖn</v>
          </cell>
          <cell r="O185" t="str">
            <v>TH x©y l¾p ®iÖn</v>
          </cell>
          <cell r="P185" t="str">
            <v>H­ng xu©n - H­ng nguyªn - NghÖ an</v>
          </cell>
          <cell r="Q185" t="str">
            <v>HËu Thµnh - yªn thµnh - NghÖ an</v>
          </cell>
          <cell r="R185" t="str">
            <v>30/8/03</v>
          </cell>
          <cell r="S185">
            <v>2003</v>
          </cell>
          <cell r="T185" t="str">
            <v>A6-1</v>
          </cell>
          <cell r="U185">
            <v>2005</v>
          </cell>
          <cell r="V185">
            <v>1.35</v>
          </cell>
          <cell r="W185" t="str">
            <v>A1.8-1</v>
          </cell>
          <cell r="X185">
            <v>1</v>
          </cell>
          <cell r="Y185" t="str">
            <v>A1.6-1</v>
          </cell>
          <cell r="Z185">
            <v>3</v>
          </cell>
          <cell r="AA185">
            <v>2.16</v>
          </cell>
        </row>
        <row r="186">
          <cell r="C186" t="str">
            <v>NguyÔn V¨n BÝch</v>
          </cell>
          <cell r="D186" t="str">
            <v>DH</v>
          </cell>
          <cell r="E186" t="str">
            <v>H§ DH</v>
          </cell>
          <cell r="F186" t="str">
            <v>Phô khoan</v>
          </cell>
          <cell r="H186" t="str">
            <v>CT ng¸ch 2</v>
          </cell>
          <cell r="I186" t="str">
            <v>01-04</v>
          </cell>
          <cell r="J186">
            <v>38538</v>
          </cell>
          <cell r="K186" t="str">
            <v>12-1979</v>
          </cell>
          <cell r="L186" t="str">
            <v>Thî khoan</v>
          </cell>
          <cell r="M186" t="str">
            <v>S¬ cÊp</v>
          </cell>
          <cell r="N186" t="str">
            <v xml:space="preserve">L¸i m¸y xóc </v>
          </cell>
          <cell r="O186" t="str">
            <v>Tr­êng CN KT Giao th«ng Hµ tÜnh</v>
          </cell>
          <cell r="P186" t="str">
            <v>H­ng Xu©n -H­ng Nguyªn-NghÖ An</v>
          </cell>
          <cell r="Q186" t="str">
            <v>Quúnh di</v>
          </cell>
          <cell r="R186" t="str">
            <v>29/7/03</v>
          </cell>
          <cell r="S186">
            <v>2002</v>
          </cell>
          <cell r="T186" t="str">
            <v>A4-3</v>
          </cell>
          <cell r="U186">
            <v>2005</v>
          </cell>
          <cell r="V186">
            <v>2.17</v>
          </cell>
          <cell r="W186" t="str">
            <v>A1-10.3</v>
          </cell>
          <cell r="X186">
            <v>4</v>
          </cell>
          <cell r="Y186" t="str">
            <v>A1.8-2</v>
          </cell>
          <cell r="Z186">
            <v>3</v>
          </cell>
          <cell r="AA186">
            <v>2.31</v>
          </cell>
        </row>
        <row r="187">
          <cell r="C187" t="str">
            <v>Hµ V¨n Phong</v>
          </cell>
          <cell r="D187" t="str">
            <v>DH</v>
          </cell>
          <cell r="E187" t="str">
            <v>H§ DH</v>
          </cell>
          <cell r="F187" t="str">
            <v>Phô khoan</v>
          </cell>
          <cell r="H187" t="str">
            <v>CT ng¸ch 2</v>
          </cell>
          <cell r="I187" t="str">
            <v>03-04</v>
          </cell>
          <cell r="J187">
            <v>38538</v>
          </cell>
          <cell r="K187" t="str">
            <v>06-1983</v>
          </cell>
          <cell r="L187" t="str">
            <v>Thî khoan</v>
          </cell>
          <cell r="M187" t="str">
            <v>S¬ cÊp</v>
          </cell>
          <cell r="N187" t="str">
            <v>VH khoan</v>
          </cell>
          <cell r="O187" t="str">
            <v>H­ng Xu©n - H­ng Nguyªn -  NghÖ An</v>
          </cell>
          <cell r="P187" t="str">
            <v>H­ng Xu©n - H­ng Nguyªn -  NghÖ An</v>
          </cell>
          <cell r="Q187" t="str">
            <v>Lòng Niªn - B¸ Th­íc - THanh ho¸</v>
          </cell>
          <cell r="R187" t="str">
            <v>27/01/04</v>
          </cell>
          <cell r="S187">
            <v>2004</v>
          </cell>
          <cell r="T187" t="str">
            <v>A4-3</v>
          </cell>
          <cell r="U187">
            <v>2005</v>
          </cell>
          <cell r="V187">
            <v>2.17</v>
          </cell>
          <cell r="W187" t="str">
            <v>A1-10.3</v>
          </cell>
          <cell r="X187">
            <v>4</v>
          </cell>
          <cell r="Y187" t="str">
            <v>A1.10-2</v>
          </cell>
          <cell r="Z187">
            <v>1</v>
          </cell>
          <cell r="AA187">
            <v>1.78</v>
          </cell>
        </row>
        <row r="188">
          <cell r="C188" t="str">
            <v>Lª §×nh Ph­¬ng</v>
          </cell>
          <cell r="D188" t="str">
            <v>DH</v>
          </cell>
          <cell r="E188" t="str">
            <v>H§ DH</v>
          </cell>
          <cell r="F188" t="str">
            <v>VH m¸y ®µo</v>
          </cell>
          <cell r="H188" t="str">
            <v>CT ng¸ch 2</v>
          </cell>
          <cell r="I188" t="str">
            <v>12-04</v>
          </cell>
          <cell r="J188">
            <v>38538</v>
          </cell>
          <cell r="K188" t="str">
            <v>09-0984</v>
          </cell>
          <cell r="L188" t="str">
            <v>Thî khoan</v>
          </cell>
          <cell r="M188" t="str">
            <v>S¬ cÊp</v>
          </cell>
          <cell r="N188" t="str">
            <v xml:space="preserve">L¸i m¸y xóc </v>
          </cell>
          <cell r="O188" t="str">
            <v>TH Giao th«ng vËn t¶i miÒn Trung</v>
          </cell>
          <cell r="P188" t="str">
            <v>H­ng Xu©n - H­ng Nguyªn - NghÖ An</v>
          </cell>
          <cell r="Q188" t="str">
            <v>HËu Thµnh - yªn thµnh - NghÖ an</v>
          </cell>
          <cell r="R188" t="str">
            <v>29/7/03</v>
          </cell>
          <cell r="S188">
            <v>2002</v>
          </cell>
          <cell r="T188" t="str">
            <v>A4-3</v>
          </cell>
          <cell r="U188">
            <v>2005</v>
          </cell>
          <cell r="V188">
            <v>2.17</v>
          </cell>
          <cell r="W188" t="str">
            <v>A1-10.3</v>
          </cell>
          <cell r="X188">
            <v>4</v>
          </cell>
          <cell r="Y188" t="str">
            <v>A1.8-2</v>
          </cell>
          <cell r="Z188">
            <v>3</v>
          </cell>
          <cell r="AA188">
            <v>2.31</v>
          </cell>
        </row>
        <row r="189">
          <cell r="C189" t="str">
            <v>Ng« v¨n §øc</v>
          </cell>
          <cell r="D189" t="str">
            <v>DH</v>
          </cell>
          <cell r="E189" t="str">
            <v>H§ DH</v>
          </cell>
          <cell r="F189" t="str">
            <v>Hµn ®iÖn</v>
          </cell>
          <cell r="H189" t="str">
            <v>CT ng¸ch 2</v>
          </cell>
          <cell r="I189" t="str">
            <v>04-04</v>
          </cell>
          <cell r="J189">
            <v>38538</v>
          </cell>
          <cell r="K189" t="str">
            <v>12-1981</v>
          </cell>
          <cell r="L189" t="str">
            <v>Khoan Ðp khÝ</v>
          </cell>
          <cell r="M189" t="str">
            <v>S¬ cÊp</v>
          </cell>
          <cell r="N189" t="str">
            <v>Hµn ®iÖn</v>
          </cell>
          <cell r="O189" t="str">
            <v>CN C¬ giíi XD ViÖt X« - S«ng §µ</v>
          </cell>
          <cell r="P189" t="str">
            <v>V¨n ®øc - ChÝ linh - H¶i d­¬ng</v>
          </cell>
          <cell r="Q189" t="str">
            <v>Yªn T©m - ý yªn - Nam ®Þnh</v>
          </cell>
          <cell r="R189" t="str">
            <v>27/11/03</v>
          </cell>
          <cell r="S189">
            <v>2004</v>
          </cell>
          <cell r="T189" t="str">
            <v>A4-3</v>
          </cell>
          <cell r="U189">
            <v>2005</v>
          </cell>
          <cell r="V189">
            <v>2.17</v>
          </cell>
          <cell r="W189" t="str">
            <v>A1-10.3</v>
          </cell>
          <cell r="X189">
            <v>4</v>
          </cell>
          <cell r="Y189" t="str">
            <v>A1.6-2</v>
          </cell>
          <cell r="Z189">
            <v>3</v>
          </cell>
          <cell r="AA189">
            <v>2.31</v>
          </cell>
        </row>
        <row r="190">
          <cell r="C190" t="str">
            <v>Hå Xu©n HiÕu</v>
          </cell>
          <cell r="D190" t="str">
            <v>DH</v>
          </cell>
          <cell r="E190" t="str">
            <v>H§ DH</v>
          </cell>
          <cell r="F190" t="str">
            <v>Thî ®iÖn</v>
          </cell>
          <cell r="H190" t="str">
            <v>CT ng¸ch 2</v>
          </cell>
          <cell r="I190" t="str">
            <v>02-04</v>
          </cell>
          <cell r="J190">
            <v>38538</v>
          </cell>
          <cell r="K190" t="str">
            <v>06-1982</v>
          </cell>
          <cell r="L190" t="str">
            <v>L¸i m¸y</v>
          </cell>
          <cell r="M190" t="str">
            <v>S¬ cÊp</v>
          </cell>
          <cell r="N190" t="str">
            <v>SC ®­êng d©y &amp; TBA</v>
          </cell>
          <cell r="O190" t="str">
            <v>Tr­êng §µo t¹o nghÒ ®iÖn</v>
          </cell>
          <cell r="P190" t="str">
            <v>HËu Thµnh - Yªn thµnh - NghÖ an</v>
          </cell>
          <cell r="Q190" t="str">
            <v>Quúnh DÞ - QUúnh L­u  - NghÖ an</v>
          </cell>
          <cell r="R190" t="str">
            <v>07/02/04</v>
          </cell>
          <cell r="S190">
            <v>2004</v>
          </cell>
          <cell r="T190" t="str">
            <v>A4-2</v>
          </cell>
          <cell r="U190">
            <v>2005</v>
          </cell>
          <cell r="V190">
            <v>1.83</v>
          </cell>
          <cell r="W190" t="str">
            <v>A1-10.2</v>
          </cell>
          <cell r="X190">
            <v>3</v>
          </cell>
          <cell r="Y190" t="str">
            <v>A1.6-1</v>
          </cell>
          <cell r="Z190">
            <v>3</v>
          </cell>
          <cell r="AA190">
            <v>2.16</v>
          </cell>
        </row>
        <row r="191">
          <cell r="C191" t="str">
            <v>NguyÔn Hång §Þnh</v>
          </cell>
          <cell r="D191" t="str">
            <v>DH</v>
          </cell>
          <cell r="E191" t="str">
            <v>H§ DH</v>
          </cell>
          <cell r="F191" t="str">
            <v>Thî hµn</v>
          </cell>
          <cell r="H191" t="str">
            <v>CT ng¸ch 2</v>
          </cell>
          <cell r="I191" t="str">
            <v>12-03</v>
          </cell>
          <cell r="J191">
            <v>38538</v>
          </cell>
          <cell r="K191" t="str">
            <v>09-1980</v>
          </cell>
          <cell r="L191" t="str">
            <v>Thî khoan</v>
          </cell>
          <cell r="M191" t="str">
            <v>S¬ cÊp</v>
          </cell>
          <cell r="N191" t="str">
            <v>Hµn ®iÖn</v>
          </cell>
          <cell r="O191" t="str">
            <v>Tr­êng ®µo t¹o nghÒ LK - Th¸i nguyªn</v>
          </cell>
          <cell r="P191" t="str">
            <v>Qu¶ng BÞ - Ch­¬ng Mü - Hµ t©y</v>
          </cell>
          <cell r="Q191" t="str">
            <v>Quúnh DÞ - QUúnh L­u  - NghÖ an</v>
          </cell>
          <cell r="R191" t="str">
            <v>20/9/04</v>
          </cell>
          <cell r="S191">
            <v>2003</v>
          </cell>
          <cell r="T191" t="str">
            <v>A4-3</v>
          </cell>
          <cell r="U191">
            <v>2005</v>
          </cell>
          <cell r="V191">
            <v>1.72</v>
          </cell>
          <cell r="W191" t="str">
            <v>A1-10.3</v>
          </cell>
          <cell r="X191">
            <v>2</v>
          </cell>
          <cell r="Y191" t="str">
            <v>A1.6-2</v>
          </cell>
          <cell r="Z191">
            <v>3</v>
          </cell>
          <cell r="AA191">
            <v>2.31</v>
          </cell>
        </row>
        <row r="192">
          <cell r="C192" t="str">
            <v>NguyÔn V¨n Anh</v>
          </cell>
          <cell r="D192" t="str">
            <v>DH</v>
          </cell>
          <cell r="E192" t="str">
            <v>1-3 n¨m</v>
          </cell>
          <cell r="F192" t="str">
            <v>NV B¶o vÖ</v>
          </cell>
          <cell r="H192" t="str">
            <v>CT ng¸ch 2</v>
          </cell>
          <cell r="I192">
            <v>37622</v>
          </cell>
          <cell r="K192">
            <v>24477</v>
          </cell>
          <cell r="L192" t="str">
            <v>Söa ch÷a « t«</v>
          </cell>
          <cell r="M192" t="str">
            <v>L§PT</v>
          </cell>
          <cell r="O192" t="str">
            <v>Trùc ninh - Nam ®Þnh</v>
          </cell>
          <cell r="P192" t="str">
            <v>Trùc ninh - Nam ®Þnh</v>
          </cell>
          <cell r="Q192" t="str">
            <v>H­ng xu©n - H­ng nguyªn - NghÖ an</v>
          </cell>
          <cell r="R192" t="str">
            <v>H­ng xu©n - H­ng nguyªn - NghÖ an</v>
          </cell>
          <cell r="S192" t="str">
            <v>XN 25/3</v>
          </cell>
          <cell r="T192" t="str">
            <v>20/9/04</v>
          </cell>
          <cell r="U192">
            <v>2003</v>
          </cell>
          <cell r="V192" t="str">
            <v>A6-1</v>
          </cell>
          <cell r="W192">
            <v>3</v>
          </cell>
          <cell r="X192">
            <v>1.62</v>
          </cell>
          <cell r="Y192" t="str">
            <v>A1.8-1</v>
          </cell>
          <cell r="Z192">
            <v>3</v>
          </cell>
          <cell r="AA192">
            <v>2.16</v>
          </cell>
        </row>
        <row r="193">
          <cell r="C193" t="str">
            <v>NguyÔn Nh©n Phó</v>
          </cell>
          <cell r="D193" t="str">
            <v>DH</v>
          </cell>
          <cell r="E193" t="str">
            <v>H§ DH</v>
          </cell>
          <cell r="F193" t="str">
            <v>C«ng nh©n</v>
          </cell>
          <cell r="H193" t="str">
            <v>CT ng¸ch 2</v>
          </cell>
          <cell r="I193" t="str">
            <v>08-98</v>
          </cell>
          <cell r="K193" t="str">
            <v>04/3/66</v>
          </cell>
          <cell r="L193" t="str">
            <v>Thî söa ch÷a</v>
          </cell>
          <cell r="M193" t="str">
            <v>L§PT</v>
          </cell>
          <cell r="N193">
            <v>1995</v>
          </cell>
          <cell r="O193" t="str">
            <v>ThÞ x· Qu¶ng ng·i- Qu¶ng ng·i</v>
          </cell>
          <cell r="P193" t="str">
            <v>Tæ 26-Yªn thÞnh-Yªn b¸i</v>
          </cell>
          <cell r="Q193" t="str">
            <v>H­ng Xu©n - H­ng Nguyªn - NghÖ an</v>
          </cell>
          <cell r="R193" t="str">
            <v>H­ng Xu©n - H­ng Nguyªn - NghÖ an</v>
          </cell>
          <cell r="S193" t="str">
            <v>CT Dung quÊt</v>
          </cell>
          <cell r="T193" t="str">
            <v>4/2/04</v>
          </cell>
          <cell r="U193">
            <v>1998</v>
          </cell>
          <cell r="V193" t="str">
            <v>A6-1</v>
          </cell>
          <cell r="W193">
            <v>2</v>
          </cell>
          <cell r="X193">
            <v>1.47</v>
          </cell>
          <cell r="Y193" t="str">
            <v>A1.8-1</v>
          </cell>
          <cell r="Z193">
            <v>2</v>
          </cell>
          <cell r="AA193">
            <v>1.83</v>
          </cell>
        </row>
        <row r="194">
          <cell r="C194" t="str">
            <v>L¨ng Ngäc Chung</v>
          </cell>
          <cell r="D194" t="str">
            <v>DH</v>
          </cell>
          <cell r="E194" t="str">
            <v>1-3 n¨m</v>
          </cell>
          <cell r="F194" t="str">
            <v>C«ng nh©n</v>
          </cell>
          <cell r="H194" t="str">
            <v>CT ng¸ch 2</v>
          </cell>
          <cell r="I194" t="str">
            <v>02-02</v>
          </cell>
          <cell r="K194" t="str">
            <v>22/5/73</v>
          </cell>
          <cell r="L194" t="str">
            <v>NÐn khÝ</v>
          </cell>
          <cell r="M194" t="str">
            <v>L§PT</v>
          </cell>
          <cell r="N194">
            <v>1989</v>
          </cell>
          <cell r="O194" t="str">
            <v>H­ng Phó - H­ng Nguyªn - NghÖ An</v>
          </cell>
          <cell r="P194" t="str">
            <v>H­ng Phó - H­ng Nguyªn - NghÖ An</v>
          </cell>
          <cell r="Q194" t="str">
            <v>TT Thanh s¬n - Phó thä</v>
          </cell>
          <cell r="R194" t="str">
            <v>TT Thanh s¬n - Phó thä</v>
          </cell>
          <cell r="S194" t="str">
            <v>CT Hå chÝ minh</v>
          </cell>
          <cell r="T194" t="str">
            <v>18/7/03</v>
          </cell>
          <cell r="U194">
            <v>2002</v>
          </cell>
          <cell r="V194" t="str">
            <v>A6-1</v>
          </cell>
          <cell r="W194">
            <v>2</v>
          </cell>
          <cell r="X194">
            <v>1.47</v>
          </cell>
          <cell r="Y194" t="str">
            <v>A1.8-1</v>
          </cell>
          <cell r="Z194">
            <v>2</v>
          </cell>
          <cell r="AA194">
            <v>1.83</v>
          </cell>
        </row>
        <row r="195">
          <cell r="C195" t="str">
            <v>Ph¹m V¨n  Minh</v>
          </cell>
          <cell r="D195" t="str">
            <v>DH</v>
          </cell>
          <cell r="E195" t="str">
            <v>H§ DH</v>
          </cell>
          <cell r="F195" t="str">
            <v>Tæ tr­ëng</v>
          </cell>
          <cell r="H195" t="str">
            <v>CT ng¸ch 2</v>
          </cell>
          <cell r="I195" t="str">
            <v>12-01</v>
          </cell>
          <cell r="K195" t="str">
            <v>26/4/70</v>
          </cell>
          <cell r="L195" t="str">
            <v>S/c « t« xe m¸y</v>
          </cell>
          <cell r="M195" t="str">
            <v>L§PT</v>
          </cell>
          <cell r="N195">
            <v>2001</v>
          </cell>
          <cell r="O195" t="str">
            <v>TuyÕt nghÜa - Quèc Oai - Hµ t©y</v>
          </cell>
          <cell r="P195" t="str">
            <v>TuyÕt nghÜa - Quèc Oai - Hµ t©y</v>
          </cell>
          <cell r="Q195" t="str">
            <v>H­ng xu©n - H­ng nguyªn - NghÖ an</v>
          </cell>
          <cell r="R195" t="str">
            <v>H­ng xu©n - H­ng nguyªn - NghÖ an</v>
          </cell>
          <cell r="S195" t="str">
            <v>CT Dung quÊt</v>
          </cell>
          <cell r="T195" t="str">
            <v>30/8/03</v>
          </cell>
          <cell r="U195">
            <v>2001</v>
          </cell>
          <cell r="V195" t="str">
            <v>A6-1</v>
          </cell>
          <cell r="W195">
            <v>1</v>
          </cell>
          <cell r="X195">
            <v>1.35</v>
          </cell>
          <cell r="Y195" t="str">
            <v>A1.8-1</v>
          </cell>
          <cell r="Z195">
            <v>1</v>
          </cell>
          <cell r="AA195">
            <v>1.55</v>
          </cell>
        </row>
        <row r="196">
          <cell r="C196" t="str">
            <v>TrÇn §×nh Thu</v>
          </cell>
          <cell r="D196" t="str">
            <v>DH</v>
          </cell>
          <cell r="E196" t="str">
            <v>H§ DH</v>
          </cell>
          <cell r="F196" t="str">
            <v>CN næ m×n</v>
          </cell>
          <cell r="H196" t="str">
            <v>CT ng¸ch 2</v>
          </cell>
          <cell r="I196" t="str">
            <v>01/04</v>
          </cell>
          <cell r="K196" t="str">
            <v>15/12/1983</v>
          </cell>
          <cell r="L196" t="str">
            <v>Gß hµn</v>
          </cell>
          <cell r="M196" t="str">
            <v>L§PT</v>
          </cell>
          <cell r="N196">
            <v>2001</v>
          </cell>
          <cell r="O196" t="str">
            <v>Yªn T©n - ý Yªn - Nam ®Þnh</v>
          </cell>
          <cell r="P196" t="str">
            <v>Yªn T©n - ý Yªn - Nam ®Þnh</v>
          </cell>
          <cell r="Q196" t="str">
            <v>HËu Thµnh - yªn thµnh - NghÖ an</v>
          </cell>
          <cell r="R196" t="str">
            <v>HËu Thµnh - yªn thµnh - NghÖ an</v>
          </cell>
          <cell r="S196" t="str">
            <v>CT tù tuyÓn</v>
          </cell>
          <cell r="T196" t="str">
            <v>11/02/04</v>
          </cell>
          <cell r="U196">
            <v>2004</v>
          </cell>
          <cell r="V196" t="str">
            <v>A6-1</v>
          </cell>
          <cell r="W196">
            <v>1</v>
          </cell>
          <cell r="X196">
            <v>1.35</v>
          </cell>
          <cell r="Y196" t="str">
            <v>A1.8-1</v>
          </cell>
          <cell r="Z196">
            <v>1</v>
          </cell>
          <cell r="AA196">
            <v>1.55</v>
          </cell>
        </row>
        <row r="197">
          <cell r="C197" t="str">
            <v>Hoµng ViÕt Hµ</v>
          </cell>
          <cell r="D197" t="str">
            <v>DH</v>
          </cell>
          <cell r="E197" t="str">
            <v>H§ DH</v>
          </cell>
          <cell r="F197" t="str">
            <v>Thñ kho m×n</v>
          </cell>
          <cell r="H197" t="str">
            <v>CT ng¸ch 2</v>
          </cell>
          <cell r="I197" t="str">
            <v>02/04</v>
          </cell>
          <cell r="K197" t="str">
            <v>15/12/1965</v>
          </cell>
          <cell r="L197" t="str">
            <v>X©y l¾p ®iÖn</v>
          </cell>
          <cell r="M197" t="str">
            <v>L§PT</v>
          </cell>
          <cell r="N197">
            <v>2002</v>
          </cell>
          <cell r="O197" t="str">
            <v>Tr.®µo t¹o nghÒ miÒn Nam</v>
          </cell>
          <cell r="P197">
            <v>2003</v>
          </cell>
          <cell r="Q197" t="str">
            <v>VÜnh ThÞnh - VÜnh Léc - Thanh ho¸</v>
          </cell>
          <cell r="R197" t="str">
            <v>VÜnh ThÞnh - VÜnh Léc - Thanh ho¸</v>
          </cell>
          <cell r="S197" t="str">
            <v>Tù tuyÓn</v>
          </cell>
          <cell r="T197" t="str">
            <v>27/01/04</v>
          </cell>
          <cell r="U197">
            <v>2004</v>
          </cell>
          <cell r="V197" t="str">
            <v>A6-1</v>
          </cell>
          <cell r="W197">
            <v>1</v>
          </cell>
          <cell r="X197">
            <v>1.35</v>
          </cell>
          <cell r="Y197" t="str">
            <v>A1.8-1</v>
          </cell>
          <cell r="Z197">
            <v>1</v>
          </cell>
          <cell r="AA197">
            <v>1.55</v>
          </cell>
        </row>
        <row r="198">
          <cell r="C198" t="str">
            <v>Lª §×nh Linh</v>
          </cell>
          <cell r="D198" t="str">
            <v>DH</v>
          </cell>
          <cell r="E198" t="str">
            <v>H§ DH</v>
          </cell>
          <cell r="F198" t="str">
            <v>Thî m×n</v>
          </cell>
          <cell r="H198" t="str">
            <v>CT ng¸ch 2</v>
          </cell>
          <cell r="I198" t="str">
            <v>01/04</v>
          </cell>
          <cell r="K198" t="str">
            <v>09/8/1979</v>
          </cell>
          <cell r="L198" t="str">
            <v>Thî ®iÖn</v>
          </cell>
          <cell r="M198" t="str">
            <v>L§PT</v>
          </cell>
          <cell r="O198" t="str">
            <v>H­ng Lam - H­ng nguyªn - NghÖ an</v>
          </cell>
          <cell r="P198" t="str">
            <v>H­ng Lam - H­ng nguyªn - NghÖ an</v>
          </cell>
          <cell r="Q198" t="str">
            <v>HËu thµnh - Yªn thµnh - NghÖ an</v>
          </cell>
          <cell r="R198" t="str">
            <v>HËu thµnh - Yªn thµnh - NghÖ an</v>
          </cell>
          <cell r="S198" t="str">
            <v>CT tù tuyÓn</v>
          </cell>
          <cell r="T198" t="str">
            <v>27/01/04</v>
          </cell>
          <cell r="U198">
            <v>2004</v>
          </cell>
          <cell r="V198" t="str">
            <v>A6-1</v>
          </cell>
          <cell r="W198">
            <v>1</v>
          </cell>
          <cell r="X198">
            <v>1.35</v>
          </cell>
          <cell r="Y198" t="str">
            <v>A1.8-1</v>
          </cell>
          <cell r="Z198">
            <v>1</v>
          </cell>
          <cell r="AA198">
            <v>1.55</v>
          </cell>
        </row>
        <row r="199">
          <cell r="C199" t="str">
            <v>Ph¹m V¨n Ngäc</v>
          </cell>
          <cell r="D199" t="str">
            <v>DH</v>
          </cell>
          <cell r="E199" t="str">
            <v>H§ DH</v>
          </cell>
          <cell r="F199" t="str">
            <v>Thî méc</v>
          </cell>
          <cell r="H199" t="str">
            <v>CT ng¸ch 2</v>
          </cell>
          <cell r="I199" t="str">
            <v>08-03</v>
          </cell>
          <cell r="K199" t="str">
            <v>06/10/1965</v>
          </cell>
          <cell r="L199" t="str">
            <v>Rµ ph¸ bom m×nh</v>
          </cell>
          <cell r="M199" t="str">
            <v>L§PT</v>
          </cell>
          <cell r="N199">
            <v>1999</v>
          </cell>
          <cell r="O199" t="str">
            <v>ThiÖu ®« - §«ng s¬n - Thanh ho¸</v>
          </cell>
          <cell r="P199" t="str">
            <v>ThiÖu ®« - §«ng s¬n - Thanh ho¸</v>
          </cell>
          <cell r="Q199" t="str">
            <v>H­ng xu©n - H­ng nguyªn - NghÖ an</v>
          </cell>
          <cell r="R199" t="str">
            <v>H­ng xu©n - H­ng nguyªn - NghÖ an</v>
          </cell>
          <cell r="S199">
            <v>2004</v>
          </cell>
          <cell r="T199" t="str">
            <v>30/8/03</v>
          </cell>
          <cell r="U199">
            <v>2003</v>
          </cell>
          <cell r="V199" t="str">
            <v>A6-1</v>
          </cell>
          <cell r="W199">
            <v>1</v>
          </cell>
          <cell r="X199">
            <v>1.35</v>
          </cell>
          <cell r="Y199" t="str">
            <v>A1.8-1</v>
          </cell>
          <cell r="Z199">
            <v>1</v>
          </cell>
          <cell r="AA199">
            <v>1.55</v>
          </cell>
        </row>
        <row r="200">
          <cell r="C200" t="str">
            <v>Ph¹m V¨n Gi¸p</v>
          </cell>
          <cell r="D200" t="str">
            <v>DH</v>
          </cell>
          <cell r="E200" t="str">
            <v>H§ DH</v>
          </cell>
          <cell r="F200" t="str">
            <v>VH m¸y khoan</v>
          </cell>
          <cell r="H200" t="str">
            <v>CT ng¸ch 2</v>
          </cell>
          <cell r="I200" t="str">
            <v>01-02</v>
          </cell>
          <cell r="K200" t="str">
            <v>20/10/64</v>
          </cell>
          <cell r="L200" t="str">
            <v>Thî khoan</v>
          </cell>
          <cell r="M200" t="str">
            <v>S¬ cÊp</v>
          </cell>
          <cell r="N200" t="str">
            <v>Thî khoan</v>
          </cell>
          <cell r="O200" t="str">
            <v>CT Hµm thuËn - §a mi</v>
          </cell>
          <cell r="P200" t="str">
            <v>H­ng Xu©n - H­ng Nguyªn - NghÖ An</v>
          </cell>
          <cell r="Q200" t="str">
            <v>H­ng Xu©n -H­ng Nguyªn-NghÖ An</v>
          </cell>
          <cell r="R200" t="str">
            <v>H­ng Xu©n -H­ng Nguyªn-NghÖ An</v>
          </cell>
          <cell r="S200" t="str">
            <v>CT Dung quÊt</v>
          </cell>
          <cell r="T200" t="str">
            <v>29/7/03</v>
          </cell>
          <cell r="U200">
            <v>2002</v>
          </cell>
          <cell r="V200" t="str">
            <v>A4-3</v>
          </cell>
          <cell r="W200">
            <v>4</v>
          </cell>
          <cell r="X200">
            <v>2.17</v>
          </cell>
          <cell r="Y200" t="str">
            <v>A1-10.3</v>
          </cell>
          <cell r="Z200">
            <v>4</v>
          </cell>
          <cell r="AA200">
            <v>3.11</v>
          </cell>
        </row>
        <row r="201">
          <cell r="C201" t="str">
            <v>NguyÔn V¨n C­êng</v>
          </cell>
          <cell r="D201" t="str">
            <v>DH</v>
          </cell>
          <cell r="E201" t="str">
            <v>H§ DH</v>
          </cell>
          <cell r="F201" t="str">
            <v>VH m¸y khoan</v>
          </cell>
          <cell r="H201" t="str">
            <v>CT ng¸ch 2</v>
          </cell>
          <cell r="I201" t="str">
            <v>03-01</v>
          </cell>
          <cell r="K201" t="str">
            <v>05/11/76</v>
          </cell>
          <cell r="L201" t="str">
            <v>Khoan Ðp khÝ</v>
          </cell>
          <cell r="M201" t="str">
            <v>S¬ cÊp</v>
          </cell>
          <cell r="N201" t="str">
            <v>Thî khoan</v>
          </cell>
          <cell r="O201" t="str">
            <v>CT Hµm thuËn - §a mi</v>
          </cell>
          <cell r="P201" t="str">
            <v>V¨n ®øc - ChÝ linh - H¶i d­¬ng</v>
          </cell>
          <cell r="Q201" t="str">
            <v>H­ng Xu©n - H­ng Nguyªn -  NghÖ An</v>
          </cell>
          <cell r="R201" t="str">
            <v>H­ng Xu©n - H­ng Nguyªn -  NghÖ An</v>
          </cell>
          <cell r="S201" t="str">
            <v>TuyÓn míi</v>
          </cell>
          <cell r="T201" t="str">
            <v>27/01/04</v>
          </cell>
          <cell r="U201">
            <v>2004</v>
          </cell>
          <cell r="V201" t="str">
            <v>A4-3</v>
          </cell>
          <cell r="W201">
            <v>4</v>
          </cell>
          <cell r="X201">
            <v>2.17</v>
          </cell>
          <cell r="Y201" t="str">
            <v>A1-10.3</v>
          </cell>
          <cell r="Z201">
            <v>4</v>
          </cell>
          <cell r="AA201">
            <v>3.11</v>
          </cell>
        </row>
        <row r="202">
          <cell r="C202" t="str">
            <v>Ph¹m V¨n TiÕn</v>
          </cell>
          <cell r="D202" t="str">
            <v>DH</v>
          </cell>
          <cell r="E202" t="str">
            <v>H§ DH</v>
          </cell>
          <cell r="F202" t="str">
            <v>VH m¸y khoan</v>
          </cell>
          <cell r="H202" t="str">
            <v>CT ng¸ch 2</v>
          </cell>
          <cell r="I202" t="str">
            <v>07-01</v>
          </cell>
          <cell r="K202" t="str">
            <v>17/6/68</v>
          </cell>
          <cell r="L202" t="str">
            <v>Kü s­ tr¾c ®¹c</v>
          </cell>
          <cell r="M202" t="str">
            <v>S¬ cÊp</v>
          </cell>
          <cell r="N202" t="str">
            <v>Thî khoan</v>
          </cell>
          <cell r="O202" t="str">
            <v>CT Hµm thuËn - §a mi</v>
          </cell>
          <cell r="P202">
            <v>2002</v>
          </cell>
          <cell r="Q202" t="str">
            <v>H­ng Xu©n - H­ng Nguyªn - NghÖ An</v>
          </cell>
          <cell r="R202" t="str">
            <v>H­ng Xu©n - H­ng Nguyªn - NghÖ An</v>
          </cell>
          <cell r="S202" t="str">
            <v>CT Dung quÊt</v>
          </cell>
          <cell r="T202" t="str">
            <v>29/7/03</v>
          </cell>
          <cell r="U202">
            <v>2002</v>
          </cell>
          <cell r="V202" t="str">
            <v>A4-3</v>
          </cell>
          <cell r="W202">
            <v>4</v>
          </cell>
          <cell r="X202">
            <v>2.17</v>
          </cell>
          <cell r="Y202" t="str">
            <v>A1-10.3</v>
          </cell>
          <cell r="Z202">
            <v>4</v>
          </cell>
          <cell r="AA202">
            <v>3.11</v>
          </cell>
        </row>
        <row r="203">
          <cell r="C203" t="str">
            <v>NguyÔn V¨n HiÓn</v>
          </cell>
          <cell r="D203" t="str">
            <v>DH</v>
          </cell>
          <cell r="E203" t="str">
            <v>H§ DH</v>
          </cell>
          <cell r="F203" t="str">
            <v>VH m¸y khoan</v>
          </cell>
          <cell r="H203" t="str">
            <v>CT ng¸ch 2</v>
          </cell>
          <cell r="I203" t="str">
            <v>02-01</v>
          </cell>
          <cell r="K203" t="str">
            <v>06/8/68</v>
          </cell>
          <cell r="L203" t="str">
            <v>XD CÇu ®­êng</v>
          </cell>
          <cell r="M203" t="str">
            <v>S¬ cÊp</v>
          </cell>
          <cell r="N203" t="str">
            <v>Khoan Ðp khÝ</v>
          </cell>
          <cell r="O203" t="str">
            <v>Tr­êng CN c¬ giíi XD</v>
          </cell>
          <cell r="P203">
            <v>1998</v>
          </cell>
          <cell r="Q203" t="str">
            <v>V¨n ®øc - ChÝ linh - H¶i d­¬ng</v>
          </cell>
          <cell r="R203" t="str">
            <v>V¨n ®øc - ChÝ linh - H¶i d­¬ng</v>
          </cell>
          <cell r="S203" t="str">
            <v>CT Dung quÊt</v>
          </cell>
          <cell r="T203" t="str">
            <v>27/11/03</v>
          </cell>
          <cell r="U203">
            <v>2004</v>
          </cell>
          <cell r="V203" t="str">
            <v>A4-3</v>
          </cell>
          <cell r="W203">
            <v>4</v>
          </cell>
          <cell r="X203">
            <v>2.17</v>
          </cell>
          <cell r="Y203" t="str">
            <v>A1-10.3</v>
          </cell>
          <cell r="Z203">
            <v>4</v>
          </cell>
          <cell r="AA203">
            <v>3.11</v>
          </cell>
        </row>
        <row r="204">
          <cell r="C204" t="str">
            <v>Lª §×nh H÷u</v>
          </cell>
          <cell r="D204" t="str">
            <v>DH</v>
          </cell>
          <cell r="E204" t="str">
            <v>H§ DH</v>
          </cell>
          <cell r="F204" t="str">
            <v>M¸y ñi TZ171</v>
          </cell>
          <cell r="H204" t="str">
            <v>CT ng¸ch 2</v>
          </cell>
          <cell r="I204" t="str">
            <v>02-04</v>
          </cell>
          <cell r="K204" t="str">
            <v>1969</v>
          </cell>
          <cell r="L204" t="str">
            <v>Kinh tÕ vËn t¶i biÓn</v>
          </cell>
          <cell r="M204" t="str">
            <v>S¬ cÊp</v>
          </cell>
          <cell r="N204" t="str">
            <v>L¸i m¸y</v>
          </cell>
          <cell r="O204" t="str">
            <v>Trùc ninh - Nam ®Þnh</v>
          </cell>
          <cell r="P204" t="str">
            <v>Trùc ninh - Nam ®Þnh</v>
          </cell>
          <cell r="Q204" t="str">
            <v>HËu Thµnh - Yªn thµnh - NghÖ an</v>
          </cell>
          <cell r="R204" t="str">
            <v>HËu Thµnh - Yªn thµnh - NghÖ an</v>
          </cell>
          <cell r="S204" t="str">
            <v>TuyÓn míi</v>
          </cell>
          <cell r="T204" t="str">
            <v>07/02/04</v>
          </cell>
          <cell r="U204">
            <v>2004</v>
          </cell>
          <cell r="V204" t="str">
            <v>A4-2</v>
          </cell>
          <cell r="W204">
            <v>3</v>
          </cell>
          <cell r="X204">
            <v>1.83</v>
          </cell>
          <cell r="Y204" t="str">
            <v>A1-10.2</v>
          </cell>
          <cell r="Z204">
            <v>3</v>
          </cell>
          <cell r="AA204">
            <v>2.48</v>
          </cell>
        </row>
        <row r="205">
          <cell r="C205" t="str">
            <v>§inh V¨n TuÊn</v>
          </cell>
          <cell r="D205" t="str">
            <v>DH</v>
          </cell>
          <cell r="E205" t="str">
            <v>1-3 n¨m</v>
          </cell>
          <cell r="F205" t="str">
            <v>Thî khoan</v>
          </cell>
          <cell r="H205" t="str">
            <v>CT ng¸ch 2</v>
          </cell>
          <cell r="I205">
            <v>37622</v>
          </cell>
          <cell r="K205" t="str">
            <v>16/9/70</v>
          </cell>
          <cell r="L205" t="str">
            <v>KÕ to¸n</v>
          </cell>
          <cell r="M205" t="str">
            <v>S¬ cÊp</v>
          </cell>
          <cell r="N205" t="str">
            <v>Thî khoan</v>
          </cell>
          <cell r="O205" t="str">
            <v>Kh«ng b»ng cÊp</v>
          </cell>
          <cell r="P205" t="str">
            <v>Tæ 26-Yªn thÞnh-Yªn b¸i</v>
          </cell>
          <cell r="Q205" t="str">
            <v>Qu¶ng BÞ - Ch­¬ng Mü - Hµ t©y</v>
          </cell>
          <cell r="R205" t="str">
            <v>Qu¶ng BÞ - Ch­¬ng Mü - Hµ t©y</v>
          </cell>
          <cell r="S205" t="str">
            <v>XN 25/3</v>
          </cell>
          <cell r="T205" t="str">
            <v>20/9/04</v>
          </cell>
          <cell r="U205">
            <v>2003</v>
          </cell>
          <cell r="V205" t="str">
            <v>A4-3</v>
          </cell>
          <cell r="W205">
            <v>2</v>
          </cell>
          <cell r="X205">
            <v>1.72</v>
          </cell>
          <cell r="Y205" t="str">
            <v>A1-10.3</v>
          </cell>
          <cell r="Z205">
            <v>2</v>
          </cell>
          <cell r="AA205">
            <v>2.27</v>
          </cell>
        </row>
        <row r="206">
          <cell r="C206" t="str">
            <v>Ng« v¨n ChuyÖn</v>
          </cell>
          <cell r="D206" t="str">
            <v>DH</v>
          </cell>
          <cell r="E206" t="str">
            <v>H§ DH</v>
          </cell>
          <cell r="F206" t="str">
            <v>Chuyªn viªn SC</v>
          </cell>
          <cell r="H206" t="str">
            <v>CT ng¸ch 2</v>
          </cell>
          <cell r="I206" t="str">
            <v>04-97</v>
          </cell>
          <cell r="K206" t="str">
            <v>1969</v>
          </cell>
          <cell r="L206" t="str">
            <v>Kinh tÕ vËn t¶i</v>
          </cell>
          <cell r="M206" t="str">
            <v>S¬ cÊp</v>
          </cell>
          <cell r="N206" t="str">
            <v>Söa ch÷a « t«</v>
          </cell>
          <cell r="O206" t="str">
            <v>Tr­êng ®µo t¹o nghÒ</v>
          </cell>
          <cell r="P206" t="str">
            <v>VÜnh Hå - ThÞnh Quang - §èng §a - HN</v>
          </cell>
          <cell r="Q206" t="str">
            <v>Trùc ninh - Nam ®Þnh</v>
          </cell>
          <cell r="R206" t="str">
            <v>Trùc ninh - Nam ®Þnh</v>
          </cell>
          <cell r="S206" t="str">
            <v>TuyÓn míi</v>
          </cell>
          <cell r="T206" t="str">
            <v>20/6/04</v>
          </cell>
          <cell r="U206">
            <v>1997</v>
          </cell>
          <cell r="V206" t="str">
            <v>A1-3</v>
          </cell>
          <cell r="W206">
            <v>7</v>
          </cell>
          <cell r="X206">
            <v>3.73</v>
          </cell>
          <cell r="Y206" t="str">
            <v>A1-6.3</v>
          </cell>
          <cell r="Z206">
            <v>7</v>
          </cell>
          <cell r="AA206">
            <v>4.8</v>
          </cell>
        </row>
        <row r="207">
          <cell r="C207" t="str">
            <v>Vâ Thµnh Hoµn</v>
          </cell>
          <cell r="D207" t="str">
            <v>DH</v>
          </cell>
          <cell r="E207" t="str">
            <v>H§ DH</v>
          </cell>
          <cell r="F207" t="str">
            <v>Thî SC ®éng c¬</v>
          </cell>
          <cell r="H207" t="str">
            <v>CT ng¸ch 2</v>
          </cell>
          <cell r="I207" t="str">
            <v>02-01</v>
          </cell>
          <cell r="K207" t="str">
            <v>7/12/73</v>
          </cell>
          <cell r="L207" t="str">
            <v>S/c « t« xe m¸y</v>
          </cell>
          <cell r="M207" t="str">
            <v>S¬ cÊp</v>
          </cell>
          <cell r="N207" t="str">
            <v>Thî söa ch÷a</v>
          </cell>
          <cell r="O207" t="str">
            <v>TT xóc tiÕn viÖc lµm QK2</v>
          </cell>
          <cell r="P207">
            <v>1995</v>
          </cell>
          <cell r="Q207" t="str">
            <v>ThÞ x· Qu¶ng ng·i- Qu¶ng ng·i</v>
          </cell>
          <cell r="R207" t="str">
            <v>Tæ 26-Yªn thÞnh-Yªn b¸i</v>
          </cell>
          <cell r="S207" t="str">
            <v>CT Dung quÊt</v>
          </cell>
          <cell r="T207" t="str">
            <v>21/7/03</v>
          </cell>
          <cell r="U207">
            <v>2004</v>
          </cell>
          <cell r="V207" t="str">
            <v>A1-3</v>
          </cell>
          <cell r="W207">
            <v>5</v>
          </cell>
          <cell r="X207">
            <v>2.4900000000000002</v>
          </cell>
          <cell r="Y207" t="str">
            <v>A1-6.3</v>
          </cell>
          <cell r="Z207">
            <v>5</v>
          </cell>
          <cell r="AA207">
            <v>3.45</v>
          </cell>
        </row>
        <row r="208">
          <cell r="C208" t="str">
            <v>Hå B¸ Lîi</v>
          </cell>
          <cell r="D208" t="str">
            <v>DH</v>
          </cell>
          <cell r="E208" t="str">
            <v>H§ DH</v>
          </cell>
          <cell r="F208" t="str">
            <v>Tæ tr­ëng tæ ®iÖn</v>
          </cell>
          <cell r="H208" t="str">
            <v>CT ng¸ch 2</v>
          </cell>
          <cell r="I208" t="str">
            <v>03-00</v>
          </cell>
          <cell r="K208" t="str">
            <v>17/7/69</v>
          </cell>
          <cell r="L208" t="str">
            <v>Qu©n y</v>
          </cell>
          <cell r="M208" t="str">
            <v>S¬ cÊp</v>
          </cell>
          <cell r="N208" t="str">
            <v>NÐn khÝ</v>
          </cell>
          <cell r="O208" t="str">
            <v>Trung cÊp lß h¬i</v>
          </cell>
          <cell r="P208">
            <v>1989</v>
          </cell>
          <cell r="Q208" t="str">
            <v>H­ng Phó - H­ng Nguyªn - NghÖ An</v>
          </cell>
          <cell r="R208" t="str">
            <v>H­ng Phó - H­ng Nguyªn - NghÖ An</v>
          </cell>
          <cell r="S208" t="str">
            <v>CT Dung quÊt</v>
          </cell>
          <cell r="T208" t="str">
            <v>01/8/03</v>
          </cell>
          <cell r="U208">
            <v>2004</v>
          </cell>
          <cell r="V208" t="str">
            <v>A1-2</v>
          </cell>
          <cell r="W208">
            <v>4</v>
          </cell>
          <cell r="X208">
            <v>1.92</v>
          </cell>
          <cell r="Y208" t="str">
            <v>A1-6.2</v>
          </cell>
          <cell r="Z208">
            <v>4</v>
          </cell>
          <cell r="AA208">
            <v>2.71</v>
          </cell>
        </row>
        <row r="209">
          <cell r="C209" t="str">
            <v>Hoµng V¨n §øc</v>
          </cell>
          <cell r="D209" t="str">
            <v>DH</v>
          </cell>
          <cell r="E209" t="str">
            <v>H§ DH</v>
          </cell>
          <cell r="F209" t="str">
            <v>Thî SC ®éng c¬</v>
          </cell>
          <cell r="H209" t="str">
            <v>CT ng¸ch 2</v>
          </cell>
          <cell r="I209" t="str">
            <v>08-02</v>
          </cell>
          <cell r="K209" t="str">
            <v>03/11/79</v>
          </cell>
          <cell r="L209" t="str">
            <v>X©y l¾p ®iÖn</v>
          </cell>
          <cell r="M209" t="str">
            <v>S¬ cÊp</v>
          </cell>
          <cell r="N209" t="str">
            <v>S/c « t« xe m¸y</v>
          </cell>
          <cell r="O209" t="str">
            <v>C§ C«ng nghiÖp - HN</v>
          </cell>
          <cell r="P209">
            <v>2001</v>
          </cell>
          <cell r="Q209" t="str">
            <v>TuyÕt nghÜa - Quèc Oai - Hµ t©y</v>
          </cell>
          <cell r="R209" t="str">
            <v>TuyÕt nghÜa - Quèc Oai - Hµ t©y</v>
          </cell>
          <cell r="S209" t="str">
            <v>CT Dung quÊt</v>
          </cell>
          <cell r="T209" t="str">
            <v>28/7/03</v>
          </cell>
          <cell r="U209">
            <v>2002</v>
          </cell>
          <cell r="V209" t="str">
            <v>A1-2</v>
          </cell>
          <cell r="W209">
            <v>3</v>
          </cell>
          <cell r="X209">
            <v>1.72</v>
          </cell>
          <cell r="Y209" t="str">
            <v>A1-6.2</v>
          </cell>
          <cell r="Z209">
            <v>3</v>
          </cell>
          <cell r="AA209">
            <v>2.31</v>
          </cell>
        </row>
        <row r="210">
          <cell r="C210" t="str">
            <v>TrÞnh §×nh Th¾ng</v>
          </cell>
          <cell r="D210" t="str">
            <v>DH</v>
          </cell>
          <cell r="E210" t="str">
            <v>H§ DH</v>
          </cell>
          <cell r="F210" t="str">
            <v>Thî gß s¬n</v>
          </cell>
          <cell r="H210" t="str">
            <v>CT ng¸ch 2</v>
          </cell>
          <cell r="I210" t="str">
            <v>09-01</v>
          </cell>
          <cell r="K210" t="str">
            <v>28/1/81</v>
          </cell>
          <cell r="L210" t="str">
            <v>L¸i xe</v>
          </cell>
          <cell r="M210" t="str">
            <v>S¬ cÊp</v>
          </cell>
          <cell r="N210" t="str">
            <v>Gß hµn</v>
          </cell>
          <cell r="O210" t="str">
            <v>Tr­êng TH CN II</v>
          </cell>
          <cell r="P210">
            <v>2001</v>
          </cell>
          <cell r="Q210" t="str">
            <v>Yªn T©n - ý Yªn - Nam ®Þnh</v>
          </cell>
          <cell r="R210" t="str">
            <v>Yªn T©n - ý Yªn - Nam ®Þnh</v>
          </cell>
          <cell r="S210" t="str">
            <v>CT Dung quÊt</v>
          </cell>
          <cell r="T210" t="str">
            <v>26/7/03</v>
          </cell>
          <cell r="U210">
            <v>2001</v>
          </cell>
          <cell r="V210" t="str">
            <v>A1-2</v>
          </cell>
          <cell r="W210">
            <v>3</v>
          </cell>
          <cell r="X210">
            <v>1.72</v>
          </cell>
          <cell r="Y210" t="str">
            <v>A1.6-2</v>
          </cell>
          <cell r="Z210">
            <v>3</v>
          </cell>
          <cell r="AA210">
            <v>2.31</v>
          </cell>
        </row>
        <row r="211">
          <cell r="C211" t="str">
            <v>§ç M¹nh Hïng</v>
          </cell>
          <cell r="D211" t="str">
            <v>DH</v>
          </cell>
          <cell r="E211" t="str">
            <v>H§ DH</v>
          </cell>
          <cell r="F211" t="str">
            <v>Thî ®iÖn tr¹m</v>
          </cell>
          <cell r="H211" t="str">
            <v>CT ng¸ch 2</v>
          </cell>
          <cell r="I211" t="str">
            <v>12-03</v>
          </cell>
          <cell r="K211" t="str">
            <v>24/01/80</v>
          </cell>
          <cell r="L211" t="str">
            <v>L¸i xe</v>
          </cell>
          <cell r="M211" t="str">
            <v>S¬ cÊp</v>
          </cell>
          <cell r="N211" t="str">
            <v>X©y l¾p ®iÖn</v>
          </cell>
          <cell r="O211" t="str">
            <v>TH x©y l¾p ®iÖn - T.Nguyªn</v>
          </cell>
          <cell r="P211">
            <v>2002</v>
          </cell>
          <cell r="Q211" t="str">
            <v>Mai trung - HiÖp hoµ - B¾c giang</v>
          </cell>
          <cell r="R211" t="str">
            <v>Mai trung - HiÖp hoµ - B¾c giang</v>
          </cell>
          <cell r="S211" t="str">
            <v>TuyÓn míi</v>
          </cell>
          <cell r="T211" t="str">
            <v>24/12/03</v>
          </cell>
          <cell r="U211">
            <v>2003</v>
          </cell>
          <cell r="V211" t="str">
            <v>A1-3</v>
          </cell>
          <cell r="W211">
            <v>2</v>
          </cell>
          <cell r="X211">
            <v>1.64</v>
          </cell>
          <cell r="Y211" t="str">
            <v>A1.6-3</v>
          </cell>
          <cell r="Z211">
            <v>2</v>
          </cell>
          <cell r="AA211">
            <v>2.1</v>
          </cell>
        </row>
        <row r="212">
          <cell r="C212" t="str">
            <v>TrÇn Phó B×nh</v>
          </cell>
          <cell r="D212" t="str">
            <v>DH</v>
          </cell>
          <cell r="E212" t="str">
            <v>H§ DH</v>
          </cell>
          <cell r="F212" t="str">
            <v>Thî ®iÖn n­íc, TC hÇm</v>
          </cell>
          <cell r="H212" t="str">
            <v>CT ng¸ch 2</v>
          </cell>
          <cell r="I212" t="str">
            <v>02-04</v>
          </cell>
          <cell r="K212" t="str">
            <v>S¬ cÊp</v>
          </cell>
          <cell r="L212" t="str">
            <v>L¸i xe « t«</v>
          </cell>
          <cell r="M212" t="str">
            <v>S¬ cÊp</v>
          </cell>
          <cell r="N212" t="str">
            <v>Thî ®iÖn</v>
          </cell>
          <cell r="O212" t="str">
            <v>Tr­êng ®µo t¹o nghÒ</v>
          </cell>
          <cell r="P212" t="str">
            <v>NghÜa xu©n - QUú Hîp - NghÖ an</v>
          </cell>
          <cell r="Q212" t="str">
            <v>H­ng Lam - H­ng nguyªn - NghÖ an</v>
          </cell>
          <cell r="R212" t="str">
            <v>H­ng Lam - H­ng nguyªn - NghÖ an</v>
          </cell>
          <cell r="S212" t="str">
            <v>TuyÓn míi</v>
          </cell>
          <cell r="T212" t="str">
            <v>05/01/04</v>
          </cell>
          <cell r="U212">
            <v>2004</v>
          </cell>
          <cell r="V212" t="str">
            <v>A1-1</v>
          </cell>
          <cell r="W212">
            <v>3</v>
          </cell>
          <cell r="X212">
            <v>1.62</v>
          </cell>
          <cell r="Y212" t="str">
            <v>A1.6-1</v>
          </cell>
          <cell r="Z212">
            <v>3</v>
          </cell>
          <cell r="AA212">
            <v>2.16</v>
          </cell>
        </row>
        <row r="213">
          <cell r="C213" t="str">
            <v>§oµn V¨n ThÊt</v>
          </cell>
          <cell r="D213" t="str">
            <v>DH</v>
          </cell>
          <cell r="E213" t="str">
            <v>CTH</v>
          </cell>
          <cell r="F213" t="str">
            <v>PT hµnh chÝnh</v>
          </cell>
          <cell r="H213" t="str">
            <v>CT ng¸ch 2</v>
          </cell>
          <cell r="I213" t="str">
            <v>03-97</v>
          </cell>
          <cell r="K213" t="str">
            <v>1955</v>
          </cell>
          <cell r="L213" t="str">
            <v xml:space="preserve">L¸i xe </v>
          </cell>
          <cell r="M213" t="str">
            <v>S¬ cÊp</v>
          </cell>
          <cell r="N213" t="str">
            <v>Rµ ph¸ bom m×nh</v>
          </cell>
          <cell r="O213" t="str">
            <v>Chøng chØ RPBM</v>
          </cell>
          <cell r="P213">
            <v>1999</v>
          </cell>
          <cell r="Q213" t="str">
            <v>ThiÖu ®« - §«ng s¬n - Thanh ho¸</v>
          </cell>
          <cell r="R213" t="str">
            <v>ThiÖu ®« - §«ng s¬n - Thanh ho¸</v>
          </cell>
          <cell r="S213" t="str">
            <v>CT RPBM A V­¬ng</v>
          </cell>
          <cell r="T213" t="str">
            <v>09/11/03</v>
          </cell>
          <cell r="U213">
            <v>2004</v>
          </cell>
          <cell r="V213" t="str">
            <v>DN-6</v>
          </cell>
          <cell r="W213">
            <v>8</v>
          </cell>
          <cell r="X213">
            <v>1.63</v>
          </cell>
          <cell r="Y213" t="str">
            <v>DN-6</v>
          </cell>
          <cell r="Z213">
            <v>8</v>
          </cell>
          <cell r="AA213">
            <v>2.2599999999999998</v>
          </cell>
        </row>
        <row r="214">
          <cell r="C214" t="str">
            <v>Ph¹m V¨n Thuû</v>
          </cell>
          <cell r="D214" t="str">
            <v>DH</v>
          </cell>
          <cell r="E214" t="str">
            <v>H§ DH</v>
          </cell>
          <cell r="F214" t="str">
            <v>§µo cat 375-1</v>
          </cell>
          <cell r="H214" t="str">
            <v>09-95</v>
          </cell>
          <cell r="I214" t="str">
            <v>10/12/68</v>
          </cell>
          <cell r="K214" t="str">
            <v>S¬ cÊp</v>
          </cell>
          <cell r="L214" t="str">
            <v>L¸i M.®µo</v>
          </cell>
          <cell r="M214" t="str">
            <v>Tr­êng KT C¬ giíi III</v>
          </cell>
          <cell r="N214">
            <v>1994</v>
          </cell>
          <cell r="O214" t="str">
            <v>H­ng Xu©n - H­ng Nguyªn - NghÖ an</v>
          </cell>
          <cell r="P214" t="str">
            <v>H­ng Xu©n - H­ng Nguyªn - NghÖ an</v>
          </cell>
          <cell r="Q214" t="str">
            <v>CT Dung quÊt</v>
          </cell>
          <cell r="R214" t="str">
            <v>07/11/03</v>
          </cell>
          <cell r="S214">
            <v>2002</v>
          </cell>
          <cell r="T214" t="str">
            <v>A6-2</v>
          </cell>
          <cell r="U214">
            <v>6</v>
          </cell>
          <cell r="V214">
            <v>2.84</v>
          </cell>
          <cell r="W214" t="str">
            <v>A1.8-2</v>
          </cell>
          <cell r="X214">
            <v>6</v>
          </cell>
          <cell r="Y214">
            <v>3.74</v>
          </cell>
          <cell r="Z214" t="str">
            <v>CT phÇn hë</v>
          </cell>
        </row>
        <row r="215">
          <cell r="C215" t="str">
            <v>Cao cÊp</v>
          </cell>
          <cell r="D215" t="str">
            <v>DH</v>
          </cell>
          <cell r="E215" t="str">
            <v>H§ DH</v>
          </cell>
          <cell r="F215" t="str">
            <v>§µo cat 375-2</v>
          </cell>
          <cell r="H215" t="str">
            <v>06-00</v>
          </cell>
          <cell r="I215" t="str">
            <v>01/7/76</v>
          </cell>
          <cell r="K215" t="str">
            <v>S¬ cÊp</v>
          </cell>
          <cell r="L215" t="str">
            <v>L¸i m¸y ®µo</v>
          </cell>
          <cell r="M215" t="str">
            <v xml:space="preserve">Tr­êng Kü thuËt C¬ giíi III </v>
          </cell>
          <cell r="N215">
            <v>1996</v>
          </cell>
          <cell r="O215" t="str">
            <v xml:space="preserve">NghÜa H­ng - NghÜa §µn - NghÖ An </v>
          </cell>
          <cell r="P215" t="str">
            <v xml:space="preserve">NghÜa H­ng - NghÜa §µn - NghÖ An </v>
          </cell>
          <cell r="Q215" t="str">
            <v>CT Dung quÊt</v>
          </cell>
          <cell r="R215" t="str">
            <v>14/8/04</v>
          </cell>
          <cell r="S215">
            <v>2003</v>
          </cell>
          <cell r="T215" t="str">
            <v>A6-2</v>
          </cell>
          <cell r="U215">
            <v>5</v>
          </cell>
          <cell r="V215">
            <v>2.33</v>
          </cell>
          <cell r="W215" t="str">
            <v>A1.8-2</v>
          </cell>
          <cell r="X215">
            <v>5</v>
          </cell>
          <cell r="Y215">
            <v>3.19</v>
          </cell>
          <cell r="Z215" t="str">
            <v>CT phÇn hë</v>
          </cell>
        </row>
        <row r="216">
          <cell r="C216" t="str">
            <v>Hoµng Trung Th«ng</v>
          </cell>
          <cell r="D216" t="str">
            <v>DH</v>
          </cell>
          <cell r="E216" t="str">
            <v>H§ DH</v>
          </cell>
          <cell r="F216" t="str">
            <v>NV kü thuËt</v>
          </cell>
          <cell r="H216" t="str">
            <v>CT phÇn hë</v>
          </cell>
          <cell r="I216" t="str">
            <v>06-04</v>
          </cell>
          <cell r="K216" t="str">
            <v>14/5/75</v>
          </cell>
          <cell r="L216" t="str">
            <v xml:space="preserve">L¸i san g¹t </v>
          </cell>
          <cell r="M216" t="str">
            <v>§¹i häc</v>
          </cell>
          <cell r="N216" t="str">
            <v>Kü s­ tr¾c ®¹c</v>
          </cell>
          <cell r="O216" t="str">
            <v>§H má ®Þa chÊt</v>
          </cell>
          <cell r="P216">
            <v>2004</v>
          </cell>
          <cell r="Q216" t="str">
            <v>Xu©n Vinh - Xu©n tr­êng - Nam ®Þnh</v>
          </cell>
          <cell r="R216" t="str">
            <v>Xu©n Vinh - Xu©n tr­êng - Nam ®Þnh</v>
          </cell>
          <cell r="S216" t="str">
            <v>CT ng¸ch 1</v>
          </cell>
          <cell r="T216" t="str">
            <v>15/10/04</v>
          </cell>
          <cell r="U216">
            <v>2004</v>
          </cell>
          <cell r="V216" t="str">
            <v>DN-3</v>
          </cell>
          <cell r="W216">
            <v>1</v>
          </cell>
          <cell r="X216">
            <v>1.78</v>
          </cell>
          <cell r="Y216" t="str">
            <v>DN-3</v>
          </cell>
          <cell r="Z216">
            <v>1</v>
          </cell>
          <cell r="AA216">
            <v>2.34</v>
          </cell>
        </row>
        <row r="217">
          <cell r="C217" t="str">
            <v>Phan §¨ng TuÖ</v>
          </cell>
          <cell r="D217" t="str">
            <v>DH</v>
          </cell>
          <cell r="E217" t="str">
            <v>H§ DH</v>
          </cell>
          <cell r="F217" t="str">
            <v>NV kü thuËt</v>
          </cell>
          <cell r="H217" t="str">
            <v>CT phÇn hë</v>
          </cell>
          <cell r="I217" t="str">
            <v>10-03</v>
          </cell>
          <cell r="K217" t="str">
            <v>S¬ cÊp</v>
          </cell>
          <cell r="L217" t="str">
            <v>VH Xóc</v>
          </cell>
          <cell r="M217" t="str">
            <v>§¹i häc</v>
          </cell>
          <cell r="N217" t="str">
            <v>Kinh tÕ vËn t¶i biÓn</v>
          </cell>
          <cell r="O217" t="str">
            <v>S¬n ®µ - Ba v× - Hµ t©y</v>
          </cell>
          <cell r="P217" t="str">
            <v>S¬n ®µ - Ba v× - Hµ t©y</v>
          </cell>
          <cell r="Q217" t="str">
            <v>CT Hå chÝ minh</v>
          </cell>
          <cell r="R217" t="str">
            <v>18/7/03</v>
          </cell>
          <cell r="S217">
            <v>2003</v>
          </cell>
          <cell r="T217" t="str">
            <v>A6-2</v>
          </cell>
          <cell r="U217">
            <v>2003</v>
          </cell>
          <cell r="V217" t="str">
            <v>DN-3</v>
          </cell>
          <cell r="W217">
            <v>1</v>
          </cell>
          <cell r="X217">
            <v>1.78</v>
          </cell>
          <cell r="Y217" t="str">
            <v>DN-3</v>
          </cell>
          <cell r="Z217">
            <v>1</v>
          </cell>
          <cell r="AA217">
            <v>2.34</v>
          </cell>
        </row>
        <row r="218">
          <cell r="C218" t="str">
            <v>TrÇn V¨n Minh</v>
          </cell>
          <cell r="D218" t="str">
            <v>DH</v>
          </cell>
          <cell r="E218" t="str">
            <v>H§ DH</v>
          </cell>
          <cell r="F218" t="str">
            <v>NV kÕ to¸n</v>
          </cell>
          <cell r="H218" t="str">
            <v>CT phÇn hë</v>
          </cell>
          <cell r="I218" t="str">
            <v>06-04</v>
          </cell>
          <cell r="K218" t="str">
            <v>S¬ cÊp</v>
          </cell>
          <cell r="L218" t="str">
            <v xml:space="preserve">L¸i m¸y </v>
          </cell>
          <cell r="M218" t="str">
            <v>§¹i häc</v>
          </cell>
          <cell r="N218" t="str">
            <v>KÕ to¸n</v>
          </cell>
          <cell r="O218" t="str">
            <v>NghÜa S¬n - NghÜa §µn - NghÖ An</v>
          </cell>
          <cell r="P218" t="str">
            <v>NghÜa S¬n - NghÜa §µn - NghÖ An</v>
          </cell>
          <cell r="Q218" t="str">
            <v>CT Th¸p §A</v>
          </cell>
          <cell r="R218">
            <v>38331</v>
          </cell>
          <cell r="S218">
            <v>2004</v>
          </cell>
          <cell r="T218" t="str">
            <v>A4-2</v>
          </cell>
          <cell r="U218">
            <v>2004</v>
          </cell>
          <cell r="V218" t="str">
            <v>DN-3</v>
          </cell>
          <cell r="W218">
            <v>1</v>
          </cell>
          <cell r="X218">
            <v>1.78</v>
          </cell>
          <cell r="Y218" t="str">
            <v>DN-3</v>
          </cell>
          <cell r="Z218">
            <v>1</v>
          </cell>
          <cell r="AA218">
            <v>2.34</v>
          </cell>
        </row>
        <row r="219">
          <cell r="C219" t="str">
            <v>Lª §¨ng S¬n</v>
          </cell>
          <cell r="D219" t="str">
            <v>DH</v>
          </cell>
          <cell r="E219" t="str">
            <v>H§ DH</v>
          </cell>
          <cell r="F219" t="str">
            <v>NV thèng kª</v>
          </cell>
          <cell r="H219" t="str">
            <v>CT PhÇn hë</v>
          </cell>
          <cell r="I219" t="str">
            <v>08-04</v>
          </cell>
          <cell r="K219" t="str">
            <v>24/9/76</v>
          </cell>
          <cell r="L219" t="str">
            <v>L¸i m¸y xóc</v>
          </cell>
          <cell r="M219" t="str">
            <v>§¹i häc</v>
          </cell>
          <cell r="N219" t="str">
            <v>Kinh tÕ vËn t¶i</v>
          </cell>
          <cell r="O219" t="str">
            <v>§H giao th«ng vËn t¶i</v>
          </cell>
          <cell r="P219" t="str">
            <v>H­ng xu©n - H­ng nguyªn - NghÖ an</v>
          </cell>
          <cell r="Q219" t="str">
            <v>§¨ng S¬n - §« L­¬ng - NghÖ an</v>
          </cell>
          <cell r="R219" t="str">
            <v>VÜnh Hå - ThÞnh Quang - §èng §a - HN</v>
          </cell>
          <cell r="S219" t="str">
            <v>24/8/04</v>
          </cell>
          <cell r="T219" t="str">
            <v>A4-2</v>
          </cell>
          <cell r="U219">
            <v>2004</v>
          </cell>
          <cell r="V219" t="str">
            <v>DN-3</v>
          </cell>
          <cell r="W219">
            <v>1</v>
          </cell>
          <cell r="X219">
            <v>1.78</v>
          </cell>
          <cell r="Y219" t="str">
            <v>DN-3</v>
          </cell>
          <cell r="Z219">
            <v>1</v>
          </cell>
          <cell r="AA219">
            <v>2.34</v>
          </cell>
        </row>
        <row r="220">
          <cell r="C220" t="str">
            <v>Trung cÊp</v>
          </cell>
          <cell r="D220" t="str">
            <v>DH</v>
          </cell>
          <cell r="E220" t="str">
            <v>H§ DH</v>
          </cell>
          <cell r="F220" t="str">
            <v>Tæ tr­ëng tæ ®iÖn</v>
          </cell>
          <cell r="H220" t="str">
            <v>11-02</v>
          </cell>
          <cell r="I220" t="str">
            <v>18/4/69</v>
          </cell>
          <cell r="K220" t="str">
            <v>S¬ cÊp</v>
          </cell>
          <cell r="L220" t="str">
            <v>Thî söa ch÷a</v>
          </cell>
          <cell r="M220" t="str">
            <v>Kh«ng b»ng cÊp</v>
          </cell>
          <cell r="N220">
            <v>1975</v>
          </cell>
          <cell r="O220" t="str">
            <v>Liªn NghÜa - §øc Träng - L©m ®ång</v>
          </cell>
          <cell r="P220" t="str">
            <v>Bång s¬n - Hoµi Nh¬n - B×nh ®Þnh</v>
          </cell>
          <cell r="Q220" t="str">
            <v>CT Dung quÊt</v>
          </cell>
          <cell r="R220" t="str">
            <v>06/11/03</v>
          </cell>
          <cell r="S220">
            <v>2004</v>
          </cell>
          <cell r="T220" t="str">
            <v>A1-3</v>
          </cell>
          <cell r="U220">
            <v>7</v>
          </cell>
          <cell r="V220">
            <v>3.73</v>
          </cell>
          <cell r="W220" t="str">
            <v>A1-6.3</v>
          </cell>
          <cell r="X220">
            <v>7</v>
          </cell>
          <cell r="Y220">
            <v>4.8</v>
          </cell>
          <cell r="Z220" t="str">
            <v>CT phÇn hë</v>
          </cell>
        </row>
        <row r="221">
          <cell r="C221" t="str">
            <v>Hoµng Trung Th«ng</v>
          </cell>
          <cell r="D221" t="str">
            <v>DH</v>
          </cell>
          <cell r="E221" t="str">
            <v>CTH</v>
          </cell>
          <cell r="F221" t="str">
            <v>Tr­ëng bé phËn - Y sÜ</v>
          </cell>
          <cell r="H221" t="str">
            <v>CT phÇn hë</v>
          </cell>
          <cell r="I221" t="str">
            <v>02-98</v>
          </cell>
          <cell r="K221" t="str">
            <v>19/5/50</v>
          </cell>
          <cell r="L221" t="str">
            <v>Thî söa ch÷a</v>
          </cell>
          <cell r="M221" t="str">
            <v>Trung cÊp</v>
          </cell>
          <cell r="N221" t="str">
            <v>Qu©n y</v>
          </cell>
          <cell r="O221" t="str">
            <v xml:space="preserve">TC y sü HV qu©n y </v>
          </cell>
          <cell r="P221">
            <v>1975</v>
          </cell>
          <cell r="Q221" t="str">
            <v>H­ng Xu©n - H­ng Nguyªn - NghÖ An</v>
          </cell>
          <cell r="R221" t="str">
            <v>H­ng Xu©n - H­ng Nguyªn - NghÖ An</v>
          </cell>
          <cell r="S221" t="str">
            <v>B§H AV</v>
          </cell>
          <cell r="T221" t="str">
            <v>25/10/04</v>
          </cell>
          <cell r="U221">
            <v>2002</v>
          </cell>
          <cell r="V221" t="str">
            <v>DN-4</v>
          </cell>
          <cell r="W221">
            <v>5</v>
          </cell>
          <cell r="X221">
            <v>1.94</v>
          </cell>
          <cell r="Y221" t="str">
            <v>DN-4</v>
          </cell>
          <cell r="Z221">
            <v>5</v>
          </cell>
          <cell r="AA221">
            <v>2.56</v>
          </cell>
        </row>
        <row r="222">
          <cell r="C222" t="str">
            <v>S¬ cÊp</v>
          </cell>
          <cell r="D222" t="str">
            <v>DH</v>
          </cell>
          <cell r="E222" t="str">
            <v>H§ DH</v>
          </cell>
          <cell r="F222" t="str">
            <v>L¸i xe</v>
          </cell>
          <cell r="H222" t="str">
            <v>07-02</v>
          </cell>
          <cell r="I222" t="str">
            <v>10/5/66</v>
          </cell>
          <cell r="K222" t="str">
            <v>S¬ cÊp</v>
          </cell>
          <cell r="L222" t="str">
            <v>L¸i xe</v>
          </cell>
          <cell r="M222" t="str">
            <v>Tr­êng l¸i xe 255</v>
          </cell>
          <cell r="N222">
            <v>1984</v>
          </cell>
          <cell r="O222" t="str">
            <v>Hoµng lý-Hoµng Ho¸-Thanh Ho¸</v>
          </cell>
          <cell r="P222" t="str">
            <v>Hµ l©m - §a hoai - L©m ®ång</v>
          </cell>
          <cell r="Q222" t="str">
            <v>CT Dung quÊt</v>
          </cell>
          <cell r="R222" t="str">
            <v>13/8/03</v>
          </cell>
          <cell r="S222">
            <v>2002</v>
          </cell>
          <cell r="T222" t="str">
            <v>B15-3</v>
          </cell>
          <cell r="U222">
            <v>1</v>
          </cell>
          <cell r="V222">
            <v>1.92</v>
          </cell>
          <cell r="W222" t="str">
            <v>B12-3</v>
          </cell>
          <cell r="X222">
            <v>1</v>
          </cell>
          <cell r="Y222">
            <v>2.5099999999999998</v>
          </cell>
          <cell r="Z222" t="str">
            <v>CT phÇn hë</v>
          </cell>
        </row>
        <row r="223">
          <cell r="C223" t="str">
            <v>Lª TiÕn L­¬ng</v>
          </cell>
          <cell r="D223" t="str">
            <v>DH</v>
          </cell>
          <cell r="E223" t="str">
            <v>H§ DH</v>
          </cell>
          <cell r="F223" t="str">
            <v>L¸i xe</v>
          </cell>
          <cell r="H223" t="str">
            <v>CT phÇn hë</v>
          </cell>
          <cell r="I223" t="str">
            <v>07-02</v>
          </cell>
          <cell r="K223" t="str">
            <v>10/5/66</v>
          </cell>
          <cell r="L223" t="str">
            <v>L¸i xe</v>
          </cell>
          <cell r="M223" t="str">
            <v>S¬ cÊp</v>
          </cell>
          <cell r="N223" t="str">
            <v>L¸i xe</v>
          </cell>
          <cell r="O223" t="str">
            <v>Tr­êng l¸i xe 255</v>
          </cell>
          <cell r="P223">
            <v>1984</v>
          </cell>
          <cell r="Q223" t="str">
            <v>Hoµng lý-Hoµng Ho¸-Thanh Ho¸</v>
          </cell>
          <cell r="R223" t="str">
            <v>Hµ l©m - §a hoai - L©m ®ång</v>
          </cell>
          <cell r="S223" t="str">
            <v>CT Dung quÊt</v>
          </cell>
          <cell r="T223" t="str">
            <v>13/8/03</v>
          </cell>
          <cell r="U223">
            <v>2002</v>
          </cell>
          <cell r="V223" t="str">
            <v>B15-3</v>
          </cell>
          <cell r="W223">
            <v>1</v>
          </cell>
          <cell r="X223">
            <v>1.92</v>
          </cell>
          <cell r="Y223" t="str">
            <v>B12-3</v>
          </cell>
          <cell r="Z223">
            <v>1</v>
          </cell>
          <cell r="AA223">
            <v>2.5099999999999998</v>
          </cell>
        </row>
        <row r="224">
          <cell r="C224" t="str">
            <v>NguyÔn H÷u Kh¸nh</v>
          </cell>
          <cell r="D224" t="str">
            <v>DH</v>
          </cell>
          <cell r="E224" t="str">
            <v>H§ DH</v>
          </cell>
          <cell r="F224" t="str">
            <v>Xe Huyndai</v>
          </cell>
          <cell r="H224" t="str">
            <v>CT phÇn hë</v>
          </cell>
          <cell r="I224" t="str">
            <v>06-00</v>
          </cell>
          <cell r="K224" t="str">
            <v>06/1/75</v>
          </cell>
          <cell r="L224" t="str">
            <v>Thuû ®iÖn</v>
          </cell>
          <cell r="M224" t="str">
            <v>S¬ cÊp</v>
          </cell>
          <cell r="N224" t="str">
            <v>L¸i xe</v>
          </cell>
          <cell r="O224" t="str">
            <v>Tr­êng KT C«ng binh</v>
          </cell>
          <cell r="P224">
            <v>1995</v>
          </cell>
          <cell r="Q224" t="str">
            <v xml:space="preserve">Th¹ch S¬n - Th¹ch Hµ - Hµ TÜnh </v>
          </cell>
          <cell r="R224" t="str">
            <v xml:space="preserve">Th¹ch S¬n - Th¹ch Hµ - Hµ TÜnh </v>
          </cell>
          <cell r="S224" t="str">
            <v>CT Dung quÊt</v>
          </cell>
          <cell r="T224" t="str">
            <v>26/8/03</v>
          </cell>
          <cell r="U224">
            <v>2000</v>
          </cell>
          <cell r="V224" t="str">
            <v>B15-3</v>
          </cell>
          <cell r="W224">
            <v>1</v>
          </cell>
          <cell r="X224">
            <v>1.92</v>
          </cell>
          <cell r="Y224" t="str">
            <v>B12-3</v>
          </cell>
          <cell r="Z224">
            <v>1</v>
          </cell>
          <cell r="AA224">
            <v>2.5099999999999998</v>
          </cell>
        </row>
        <row r="225">
          <cell r="C225" t="str">
            <v>Lª V¨n Träng</v>
          </cell>
          <cell r="D225" t="str">
            <v>DH</v>
          </cell>
          <cell r="E225" t="str">
            <v>H§ DH</v>
          </cell>
          <cell r="F225" t="str">
            <v>Xe Huyndai</v>
          </cell>
          <cell r="H225" t="str">
            <v>CT phÇn hë</v>
          </cell>
          <cell r="I225" t="str">
            <v>02-01</v>
          </cell>
          <cell r="K225" t="str">
            <v>16/9/75</v>
          </cell>
          <cell r="L225" t="str">
            <v>Qu¶n trÞ kinh doanh</v>
          </cell>
          <cell r="M225" t="str">
            <v>S¬ cÊp</v>
          </cell>
          <cell r="N225" t="str">
            <v>L¸i xe « t«</v>
          </cell>
          <cell r="O225" t="str">
            <v>Tr­êng l¸i xe « t« 4 NAn</v>
          </cell>
          <cell r="P225">
            <v>1998</v>
          </cell>
          <cell r="Q225" t="str">
            <v>H­ng Xu©n - H­ng Nguyªn - NghÖ an</v>
          </cell>
          <cell r="R225" t="str">
            <v>NghÜa xu©n - QUú Hîp - NghÖ an</v>
          </cell>
          <cell r="S225" t="str">
            <v>CT Dung quÊt</v>
          </cell>
          <cell r="T225">
            <v>37859</v>
          </cell>
          <cell r="U225">
            <v>2001</v>
          </cell>
          <cell r="V225" t="str">
            <v>B15-3</v>
          </cell>
          <cell r="W225">
            <v>1</v>
          </cell>
          <cell r="X225">
            <v>1.92</v>
          </cell>
          <cell r="Y225" t="str">
            <v>B12-3</v>
          </cell>
          <cell r="Z225">
            <v>1</v>
          </cell>
          <cell r="AA225">
            <v>2.5099999999999998</v>
          </cell>
        </row>
        <row r="226">
          <cell r="C226" t="str">
            <v>Lª V¨n H­¬ng</v>
          </cell>
          <cell r="D226" t="str">
            <v>DH</v>
          </cell>
          <cell r="E226" t="str">
            <v>H§ DH</v>
          </cell>
          <cell r="F226" t="str">
            <v>L¸i xe Krat</v>
          </cell>
          <cell r="H226" t="str">
            <v>CT Ng¸ch 2</v>
          </cell>
          <cell r="I226" t="str">
            <v>10-98</v>
          </cell>
          <cell r="K226" t="str">
            <v>11/5/64</v>
          </cell>
          <cell r="L226" t="str">
            <v>KT &amp; SC m¸y thi c«ng</v>
          </cell>
          <cell r="M226" t="str">
            <v>S¬ cÊp</v>
          </cell>
          <cell r="N226" t="str">
            <v xml:space="preserve">L¸i xe </v>
          </cell>
          <cell r="O226" t="str">
            <v>Tr­êng KT C¬ giíi ViÖt X«</v>
          </cell>
          <cell r="P226">
            <v>1987</v>
          </cell>
          <cell r="Q226" t="str">
            <v>Quúnh ThiÖn- Quúnh L­u - NghÖ an</v>
          </cell>
          <cell r="R226" t="str">
            <v>Quúnh ThiÖn- Quúnh L­u - NghÖ an</v>
          </cell>
          <cell r="S226" t="str">
            <v>CT Dung quÊt</v>
          </cell>
          <cell r="T226" t="str">
            <v>19/8/03</v>
          </cell>
          <cell r="U226">
            <v>1998</v>
          </cell>
          <cell r="V226" t="str">
            <v>B15-3</v>
          </cell>
          <cell r="W226">
            <v>2</v>
          </cell>
          <cell r="X226">
            <v>2.44</v>
          </cell>
          <cell r="Y226" t="str">
            <v>B12-3</v>
          </cell>
          <cell r="Z226">
            <v>2</v>
          </cell>
          <cell r="AA226">
            <v>2.94</v>
          </cell>
        </row>
        <row r="227">
          <cell r="C227" t="str">
            <v>TrÇn Xu©n T©m</v>
          </cell>
          <cell r="D227" t="str">
            <v>DH</v>
          </cell>
          <cell r="E227" t="str">
            <v>H§ DH</v>
          </cell>
          <cell r="F227" t="str">
            <v>§µo cat 375-2</v>
          </cell>
          <cell r="H227" t="str">
            <v>CT phÇn hë</v>
          </cell>
          <cell r="I227" t="str">
            <v>06-00</v>
          </cell>
          <cell r="K227" t="str">
            <v>01/7/76</v>
          </cell>
          <cell r="L227" t="str">
            <v>QTKD</v>
          </cell>
          <cell r="M227" t="str">
            <v>S¬ cÊp</v>
          </cell>
          <cell r="N227" t="str">
            <v>L¸i m¸y ®µo</v>
          </cell>
          <cell r="O227" t="str">
            <v xml:space="preserve">Tr­êng Kü thuËt C¬ giíi III </v>
          </cell>
          <cell r="P227">
            <v>1996</v>
          </cell>
          <cell r="Q227" t="str">
            <v xml:space="preserve">NghÜa H­ng - NghÜa §µn - NghÖ An </v>
          </cell>
          <cell r="R227" t="str">
            <v xml:space="preserve">NghÜa H­ng - NghÜa §µn - NghÖ An </v>
          </cell>
          <cell r="S227" t="str">
            <v>CT Dung quÊt</v>
          </cell>
          <cell r="T227" t="str">
            <v>14/8/04</v>
          </cell>
          <cell r="U227">
            <v>2003</v>
          </cell>
          <cell r="V227" t="str">
            <v>A6-2</v>
          </cell>
          <cell r="W227">
            <v>5</v>
          </cell>
          <cell r="X227">
            <v>2.33</v>
          </cell>
          <cell r="Y227" t="str">
            <v>A1.8-2</v>
          </cell>
          <cell r="Z227">
            <v>5</v>
          </cell>
          <cell r="AA227">
            <v>3.19</v>
          </cell>
        </row>
        <row r="228">
          <cell r="C228" t="str">
            <v>Lª Xu©n T­¬ng</v>
          </cell>
          <cell r="D228" t="str">
            <v>DH</v>
          </cell>
          <cell r="E228" t="str">
            <v>H§ DH</v>
          </cell>
          <cell r="F228" t="str">
            <v>M¸i ñi D7</v>
          </cell>
          <cell r="H228" t="str">
            <v>CT phÇn hë</v>
          </cell>
          <cell r="I228" t="str">
            <v>07-02</v>
          </cell>
          <cell r="K228" t="str">
            <v>27/6/66</v>
          </cell>
          <cell r="L228" t="str">
            <v xml:space="preserve">L¸i san g¹t </v>
          </cell>
          <cell r="M228" t="str">
            <v>S¬ cÊp</v>
          </cell>
          <cell r="N228" t="str">
            <v xml:space="preserve">L¸i san g¹t </v>
          </cell>
          <cell r="O228" t="str">
            <v>Tr­êng CNKT Giao th«ng 4</v>
          </cell>
          <cell r="P228">
            <v>1992</v>
          </cell>
          <cell r="Q228" t="str">
            <v>Th¹ch Ch©u - Th¹ch Hµ - Hµ TÜnh</v>
          </cell>
          <cell r="R228" t="str">
            <v>Th¹ch Ch©u - Th¹ch Hµ - Hµ TÜnh</v>
          </cell>
          <cell r="S228" t="str">
            <v>CT Th¸p §A</v>
          </cell>
          <cell r="T228">
            <v>38331</v>
          </cell>
          <cell r="U228">
            <v>2003</v>
          </cell>
          <cell r="V228" t="str">
            <v>A6-2</v>
          </cell>
          <cell r="W228">
            <v>4</v>
          </cell>
          <cell r="X228">
            <v>1.92</v>
          </cell>
          <cell r="Y228" t="str">
            <v>A1.8-2</v>
          </cell>
          <cell r="Z228">
            <v>4</v>
          </cell>
          <cell r="AA228">
            <v>2.71</v>
          </cell>
        </row>
        <row r="229">
          <cell r="C229" t="str">
            <v>Th©n Danh TriÓn</v>
          </cell>
          <cell r="D229" t="str">
            <v>DH</v>
          </cell>
          <cell r="E229" t="str">
            <v>H§ DH</v>
          </cell>
          <cell r="F229" t="str">
            <v>M¸y ñi D85A</v>
          </cell>
          <cell r="H229" t="str">
            <v>CT phÇn hë</v>
          </cell>
          <cell r="I229" t="str">
            <v>04/03</v>
          </cell>
          <cell r="K229" t="str">
            <v>1970</v>
          </cell>
          <cell r="L229" t="str">
            <v>Ph¸t ®iÖn</v>
          </cell>
          <cell r="M229" t="str">
            <v>S¬ cÊp</v>
          </cell>
          <cell r="N229" t="str">
            <v>VH Xóc</v>
          </cell>
          <cell r="O229" t="str">
            <v>Tr­êng KT &amp; NVô GTVT</v>
          </cell>
          <cell r="P229">
            <v>2002</v>
          </cell>
          <cell r="Q229" t="str">
            <v>S¬n ®µ - Ba v× - Hµ t©y</v>
          </cell>
          <cell r="R229" t="str">
            <v>S¬n ®µ - Ba v× - Hµ t©y</v>
          </cell>
          <cell r="S229" t="str">
            <v>CT Hå chÝ minh</v>
          </cell>
          <cell r="T229" t="str">
            <v>18/7/03</v>
          </cell>
          <cell r="U229">
            <v>2003</v>
          </cell>
          <cell r="V229" t="str">
            <v>A6-2</v>
          </cell>
          <cell r="W229">
            <v>3</v>
          </cell>
          <cell r="X229">
            <v>1.72</v>
          </cell>
          <cell r="Y229" t="str">
            <v>A1.8-2</v>
          </cell>
          <cell r="Z229">
            <v>3</v>
          </cell>
          <cell r="AA229">
            <v>2.31</v>
          </cell>
        </row>
        <row r="230">
          <cell r="C230" t="str">
            <v>NguyÔn Träng Minh</v>
          </cell>
          <cell r="D230" t="str">
            <v>DH</v>
          </cell>
          <cell r="E230" t="str">
            <v>H§ DH</v>
          </cell>
          <cell r="F230" t="str">
            <v>VH lu VV990</v>
          </cell>
          <cell r="H230" t="str">
            <v>CT phÇn hë</v>
          </cell>
          <cell r="I230" t="str">
            <v>11-00</v>
          </cell>
          <cell r="K230">
            <v>24042</v>
          </cell>
          <cell r="L230" t="str">
            <v>XD CN &amp; DD</v>
          </cell>
          <cell r="M230" t="str">
            <v>S¬ cÊp</v>
          </cell>
          <cell r="N230" t="str">
            <v xml:space="preserve">L¸i m¸y </v>
          </cell>
          <cell r="O230" t="str">
            <v>Tr­êng CN C¬ giíi NghÖ An</v>
          </cell>
          <cell r="P230">
            <v>1999</v>
          </cell>
          <cell r="Q230" t="str">
            <v>NghÜa S¬n - NghÜa §µn - NghÖ An</v>
          </cell>
          <cell r="R230" t="str">
            <v>NghÜa S¬n - NghÜa §µn - NghÖ An</v>
          </cell>
          <cell r="S230" t="str">
            <v>CT Th¸p §A</v>
          </cell>
          <cell r="T230">
            <v>38331</v>
          </cell>
          <cell r="U230">
            <v>2004</v>
          </cell>
          <cell r="V230" t="str">
            <v>A4-2</v>
          </cell>
          <cell r="W230">
            <v>4</v>
          </cell>
          <cell r="X230">
            <v>2.04</v>
          </cell>
          <cell r="Y230" t="str">
            <v>A1-10.2</v>
          </cell>
          <cell r="Z230">
            <v>4</v>
          </cell>
          <cell r="AA230">
            <v>2.92</v>
          </cell>
        </row>
        <row r="231">
          <cell r="C231" t="str">
            <v>L÷ V¨n Thµnh</v>
          </cell>
          <cell r="D231" t="str">
            <v>DH</v>
          </cell>
          <cell r="E231" t="str">
            <v>H§ DH</v>
          </cell>
          <cell r="F231" t="str">
            <v>L¸i m¸y ®µo</v>
          </cell>
          <cell r="H231" t="str">
            <v>CT phÇn hë</v>
          </cell>
          <cell r="I231" t="str">
            <v>12-01</v>
          </cell>
          <cell r="K231">
            <v>1976</v>
          </cell>
          <cell r="L231" t="str">
            <v>L¸i m¸y xóc</v>
          </cell>
          <cell r="M231" t="str">
            <v>S¬ cÊp</v>
          </cell>
          <cell r="N231" t="str">
            <v>L¸i m¸y xóc</v>
          </cell>
          <cell r="O231" t="str">
            <v>TC TN Giao th«ng vËn t¶i</v>
          </cell>
          <cell r="P231">
            <v>1998</v>
          </cell>
          <cell r="Q231" t="str">
            <v>H­ng xu©n - H­ng nguyªn - NghÖ an</v>
          </cell>
          <cell r="R231" t="str">
            <v>H­ng xu©n - H­ng nguyªn - NghÖ an</v>
          </cell>
          <cell r="S231" t="str">
            <v>CT HCM</v>
          </cell>
          <cell r="T231">
            <v>38209</v>
          </cell>
          <cell r="U231">
            <v>2001</v>
          </cell>
          <cell r="V231" t="str">
            <v>A4-2</v>
          </cell>
          <cell r="W231">
            <v>3</v>
          </cell>
          <cell r="X231">
            <v>1.83</v>
          </cell>
          <cell r="Y231" t="str">
            <v>A1-10.2</v>
          </cell>
          <cell r="Z231">
            <v>3</v>
          </cell>
          <cell r="AA231">
            <v>2.48</v>
          </cell>
        </row>
        <row r="232">
          <cell r="C232" t="str">
            <v>NguyÔn V¨n Th«ng</v>
          </cell>
          <cell r="D232" t="str">
            <v>DH</v>
          </cell>
          <cell r="E232" t="str">
            <v>H§ DH</v>
          </cell>
          <cell r="F232" t="str">
            <v>Tæ tr­ëng tæ ®iÖn</v>
          </cell>
          <cell r="H232" t="str">
            <v>CT phÇn hë</v>
          </cell>
          <cell r="I232" t="str">
            <v>11-02</v>
          </cell>
          <cell r="K232" t="str">
            <v>18/4/69</v>
          </cell>
          <cell r="L232" t="str">
            <v>L¸i xe</v>
          </cell>
          <cell r="M232" t="str">
            <v>S¬ cÊp</v>
          </cell>
          <cell r="N232" t="str">
            <v>Thî söa ch÷a</v>
          </cell>
          <cell r="O232" t="str">
            <v>Kh«ng b»ng cÊp</v>
          </cell>
          <cell r="P232" t="str">
            <v>H­ng Xu©n - H­ng Nguyªn - NghÖ an</v>
          </cell>
          <cell r="Q232" t="str">
            <v>Liªn NghÜa - §øc Träng - L©m ®ång</v>
          </cell>
          <cell r="R232" t="str">
            <v>Bång s¬n - Hoµi Nh¬n - B×nh ®Þnh</v>
          </cell>
          <cell r="S232" t="str">
            <v>CT Dung quÊt</v>
          </cell>
          <cell r="T232" t="str">
            <v>06/11/03</v>
          </cell>
          <cell r="U232">
            <v>2004</v>
          </cell>
          <cell r="V232" t="str">
            <v>A1-3</v>
          </cell>
          <cell r="W232">
            <v>7</v>
          </cell>
          <cell r="X232">
            <v>3.73</v>
          </cell>
          <cell r="Y232" t="str">
            <v>A1-6.3</v>
          </cell>
          <cell r="Z232">
            <v>7</v>
          </cell>
          <cell r="AA232">
            <v>4.8</v>
          </cell>
        </row>
        <row r="233">
          <cell r="C233" t="str">
            <v>Ph¹m V¨n §Ó</v>
          </cell>
          <cell r="D233" t="str">
            <v>DH</v>
          </cell>
          <cell r="E233" t="str">
            <v>H§ DH</v>
          </cell>
          <cell r="F233" t="str">
            <v>Thî söa ch÷a</v>
          </cell>
          <cell r="H233" t="str">
            <v>CT phÇn hë</v>
          </cell>
          <cell r="I233" t="str">
            <v>01/04</v>
          </cell>
          <cell r="K233" t="str">
            <v>S¬ cÊp</v>
          </cell>
          <cell r="L233" t="str">
            <v>L¸i m¸y xóc, ñi</v>
          </cell>
          <cell r="M233" t="str">
            <v>S¬ cÊp</v>
          </cell>
          <cell r="N233" t="str">
            <v>Thî söa ch÷a</v>
          </cell>
          <cell r="O233" t="str">
            <v>Kh«ng b»ng cÊp</v>
          </cell>
          <cell r="P233" t="str">
            <v>Quúnh Dþ - quúnh L­u - NghÖ An</v>
          </cell>
          <cell r="Q233" t="str">
            <v>Hoµi nh¬n - Hoµi ®øc - B×nh ®Þnh</v>
          </cell>
          <cell r="R233">
            <v>38075</v>
          </cell>
          <cell r="S233" t="str">
            <v>CT tù tuyÓn</v>
          </cell>
          <cell r="T233">
            <v>38013</v>
          </cell>
          <cell r="U233">
            <v>2004</v>
          </cell>
          <cell r="V233" t="str">
            <v>A1-3</v>
          </cell>
          <cell r="W233">
            <v>3</v>
          </cell>
          <cell r="X233">
            <v>1.83</v>
          </cell>
          <cell r="Y233" t="str">
            <v>A1-6.3</v>
          </cell>
          <cell r="Z233">
            <v>3</v>
          </cell>
          <cell r="AA233">
            <v>2.48</v>
          </cell>
        </row>
        <row r="234">
          <cell r="C234" t="str">
            <v>NguyÔn H÷u QuÕ</v>
          </cell>
          <cell r="D234" t="str">
            <v>DH</v>
          </cell>
          <cell r="E234" t="str">
            <v>H§ DH</v>
          </cell>
          <cell r="F234" t="str">
            <v>CÊp d­ìng</v>
          </cell>
          <cell r="H234" t="str">
            <v>02-00</v>
          </cell>
          <cell r="I234" t="str">
            <v>05/4/59</v>
          </cell>
          <cell r="K234" t="str">
            <v>L§PT</v>
          </cell>
          <cell r="M234" t="str">
            <v>Lao ®éng phæ th«ng</v>
          </cell>
          <cell r="O234" t="str">
            <v>Th¹ch s¬n - Th¹ch hµ - Hµ tÜnh</v>
          </cell>
          <cell r="P234" t="str">
            <v>Th¹ch S¬n - Th¹ch Hµ - Hµ tÜnh</v>
          </cell>
          <cell r="Q234" t="str">
            <v>CT RPBM A V­¬ng</v>
          </cell>
          <cell r="R234" t="str">
            <v>09/11/03</v>
          </cell>
          <cell r="S234">
            <v>2000</v>
          </cell>
          <cell r="T234" t="str">
            <v>A6-1</v>
          </cell>
          <cell r="U234">
            <v>1</v>
          </cell>
          <cell r="V234">
            <v>1.35</v>
          </cell>
          <cell r="W234" t="str">
            <v>A1.8-1</v>
          </cell>
          <cell r="X234">
            <v>1</v>
          </cell>
          <cell r="Y234">
            <v>1.55</v>
          </cell>
          <cell r="Z234" t="str">
            <v>CT Th¸p §A</v>
          </cell>
        </row>
        <row r="235">
          <cell r="C235" t="str">
            <v>Cao cÊp</v>
          </cell>
          <cell r="D235" t="str">
            <v>DH</v>
          </cell>
          <cell r="E235" t="str">
            <v>H§ DH</v>
          </cell>
          <cell r="F235" t="str">
            <v>VH Khoan</v>
          </cell>
          <cell r="H235" t="str">
            <v>12-01</v>
          </cell>
          <cell r="I235" t="str">
            <v>10/6/78</v>
          </cell>
          <cell r="K235" t="str">
            <v>S¬ cÊp</v>
          </cell>
          <cell r="L235" t="str">
            <v>Thî khoan</v>
          </cell>
          <cell r="M235" t="str">
            <v>Kh«ng b»ng cÊp</v>
          </cell>
          <cell r="O235" t="str">
            <v>Trung l­¬ng - Hång lÜnh - Hµ tÜnh</v>
          </cell>
          <cell r="P235" t="str">
            <v>Trung l­¬ng - Hång lÜnh - Hµ tÜnh</v>
          </cell>
          <cell r="Q235" t="str">
            <v>CT Dung quÊt</v>
          </cell>
          <cell r="R235" t="str">
            <v>09/2003</v>
          </cell>
          <cell r="S235">
            <v>2002</v>
          </cell>
          <cell r="T235" t="str">
            <v>A4-3</v>
          </cell>
          <cell r="U235">
            <v>2</v>
          </cell>
          <cell r="V235">
            <v>1.75</v>
          </cell>
          <cell r="W235" t="str">
            <v>A1-10.3</v>
          </cell>
          <cell r="X235">
            <v>2</v>
          </cell>
          <cell r="Y235">
            <v>2.27</v>
          </cell>
          <cell r="Z235" t="str">
            <v>CT Th¸p §A</v>
          </cell>
        </row>
        <row r="236">
          <cell r="C236" t="str">
            <v>TrÞnh V¨n Träng</v>
          </cell>
          <cell r="D236" t="str">
            <v>DH</v>
          </cell>
          <cell r="E236" t="str">
            <v>H§ DH</v>
          </cell>
          <cell r="F236" t="str">
            <v>CH phã CTT§A</v>
          </cell>
          <cell r="H236" t="str">
            <v>CT Th¸p §A</v>
          </cell>
          <cell r="I236" t="str">
            <v>10-03</v>
          </cell>
          <cell r="K236">
            <v>28522</v>
          </cell>
          <cell r="L236" t="str">
            <v>Thî hµn</v>
          </cell>
          <cell r="M236" t="str">
            <v>§¹i häc</v>
          </cell>
          <cell r="N236" t="str">
            <v>Thuû ®iÖn</v>
          </cell>
          <cell r="O236" t="str">
            <v>§H Thuû lîi</v>
          </cell>
          <cell r="P236" t="str">
            <v>Xu©n Hång - Nghi Xu©n - Hµ tÜnh</v>
          </cell>
          <cell r="Q236" t="str">
            <v>HiÖp Hoµ - Kim m«n - H¶i d­¬ng</v>
          </cell>
          <cell r="R236" t="str">
            <v>HiÖp Hoµ - Kim M«n - H¶i d­¬ng</v>
          </cell>
          <cell r="S236" t="str">
            <v>TuyÓn míi</v>
          </cell>
          <cell r="T236" t="str">
            <v>13/10/03</v>
          </cell>
          <cell r="U236">
            <v>2003</v>
          </cell>
          <cell r="V236" t="str">
            <v>DN-3</v>
          </cell>
          <cell r="W236">
            <v>1</v>
          </cell>
          <cell r="X236">
            <v>1.78</v>
          </cell>
          <cell r="Y236" t="str">
            <v>DN-3</v>
          </cell>
          <cell r="Z236">
            <v>1</v>
          </cell>
          <cell r="AA236">
            <v>2.34</v>
          </cell>
        </row>
        <row r="237">
          <cell r="C237" t="str">
            <v>Lª Anh HiÓn</v>
          </cell>
          <cell r="D237" t="str">
            <v>DH</v>
          </cell>
          <cell r="E237" t="str">
            <v>H§ DH</v>
          </cell>
          <cell r="F237" t="str">
            <v>NV vËt t­</v>
          </cell>
          <cell r="H237" t="str">
            <v>CT Th¸p §A</v>
          </cell>
          <cell r="I237" t="str">
            <v>12-03</v>
          </cell>
          <cell r="K237" t="str">
            <v>19/10/80</v>
          </cell>
          <cell r="L237" t="str">
            <v>Qu¶n trÞ kinh doanh</v>
          </cell>
          <cell r="M237" t="str">
            <v>§¹i häc</v>
          </cell>
          <cell r="N237" t="str">
            <v>Qu¶n trÞ kinh doanh</v>
          </cell>
          <cell r="O237" t="str">
            <v>§H kinh tÕ quèc d©n</v>
          </cell>
          <cell r="P237">
            <v>2002</v>
          </cell>
          <cell r="Q237" t="str">
            <v>Mª linh - VÜnh phóc</v>
          </cell>
          <cell r="R237" t="str">
            <v>Tæ 31 Mai ®éng - HTB - Hµ néi</v>
          </cell>
          <cell r="S237" t="str">
            <v>TuyÓn míi</v>
          </cell>
          <cell r="T237" t="str">
            <v>DN-3</v>
          </cell>
          <cell r="U237">
            <v>2003</v>
          </cell>
          <cell r="V237" t="str">
            <v>DN-3</v>
          </cell>
          <cell r="W237">
            <v>1</v>
          </cell>
          <cell r="X237">
            <v>1.78</v>
          </cell>
          <cell r="Y237" t="str">
            <v>DN-3</v>
          </cell>
          <cell r="Z237">
            <v>1</v>
          </cell>
          <cell r="AA237">
            <v>2.34</v>
          </cell>
        </row>
        <row r="238">
          <cell r="C238" t="str">
            <v>Phan §×nh Tu©n</v>
          </cell>
          <cell r="D238" t="str">
            <v>DH</v>
          </cell>
          <cell r="E238" t="str">
            <v>H§ DH</v>
          </cell>
          <cell r="F238" t="str">
            <v>NV tiÒn l­¬ng</v>
          </cell>
          <cell r="H238" t="str">
            <v>CT Th¸p §A</v>
          </cell>
          <cell r="I238" t="str">
            <v>03-04</v>
          </cell>
          <cell r="K238">
            <v>29818</v>
          </cell>
          <cell r="L238" t="str">
            <v>KT &amp; SC m¸y thi c«ng</v>
          </cell>
          <cell r="M238" t="str">
            <v>Cao ®¼ng</v>
          </cell>
          <cell r="N238" t="str">
            <v>KT &amp; SC m¸y thi c«ng</v>
          </cell>
          <cell r="O238" t="str">
            <v>Cao ®¼ng GTVT</v>
          </cell>
          <cell r="P238">
            <v>2003</v>
          </cell>
          <cell r="Q238" t="str">
            <v>Tïng Léc - Can Léc - Hµ tÜnh</v>
          </cell>
          <cell r="R238" t="str">
            <v>Tïng Léc - Can Léc - Hµ tÜnh</v>
          </cell>
          <cell r="S238" t="str">
            <v>TuyÓn míi</v>
          </cell>
          <cell r="T238">
            <v>38063</v>
          </cell>
          <cell r="U238">
            <v>2004</v>
          </cell>
          <cell r="V238" t="str">
            <v>DN-3</v>
          </cell>
          <cell r="W238">
            <v>1</v>
          </cell>
          <cell r="X238">
            <v>1.78</v>
          </cell>
          <cell r="Y238" t="str">
            <v>DN-3</v>
          </cell>
          <cell r="Z238">
            <v>1</v>
          </cell>
          <cell r="AA238">
            <v>2.34</v>
          </cell>
        </row>
        <row r="239">
          <cell r="C239" t="str">
            <v>Ph¹m Ngäc Kiªn</v>
          </cell>
          <cell r="D239" t="str">
            <v>DH</v>
          </cell>
          <cell r="E239" t="str">
            <v>H§ DH</v>
          </cell>
          <cell r="F239" t="str">
            <v>NV kÕ to¸n</v>
          </cell>
          <cell r="H239" t="str">
            <v>CT Th¸p §A</v>
          </cell>
          <cell r="I239" t="str">
            <v>04-04</v>
          </cell>
          <cell r="K239" t="str">
            <v>16/11/80</v>
          </cell>
          <cell r="L239" t="str">
            <v>KÕ to¸n</v>
          </cell>
          <cell r="M239" t="str">
            <v>§¹i häc</v>
          </cell>
          <cell r="N239" t="str">
            <v>QTKD</v>
          </cell>
          <cell r="O239" t="str">
            <v>§H kinh tÕ QD</v>
          </cell>
          <cell r="P239">
            <v>2003</v>
          </cell>
          <cell r="Q239" t="str">
            <v>Nghi ¢n - Nghi léc - NghÖ an</v>
          </cell>
          <cell r="R239" t="str">
            <v>Nghi ¢n - Nghi léc - NghÖ an</v>
          </cell>
          <cell r="S239" t="str">
            <v>TuyÓn míi</v>
          </cell>
          <cell r="T239" t="str">
            <v>DN-3</v>
          </cell>
          <cell r="U239">
            <v>2004</v>
          </cell>
          <cell r="V239" t="str">
            <v>DN-3</v>
          </cell>
          <cell r="W239">
            <v>1</v>
          </cell>
          <cell r="X239">
            <v>1.78</v>
          </cell>
          <cell r="Y239" t="str">
            <v>DN-3</v>
          </cell>
          <cell r="Z239">
            <v>1</v>
          </cell>
          <cell r="AA239">
            <v>2.34</v>
          </cell>
        </row>
        <row r="240">
          <cell r="C240" t="str">
            <v>L­u Ngäc Long</v>
          </cell>
          <cell r="D240" t="str">
            <v>DH</v>
          </cell>
          <cell r="E240" t="str">
            <v>H§ DH</v>
          </cell>
          <cell r="F240" t="str">
            <v>NV kü thuËt</v>
          </cell>
          <cell r="H240" t="str">
            <v>CT Th¸p §A</v>
          </cell>
          <cell r="I240" t="str">
            <v>06-04</v>
          </cell>
          <cell r="J240">
            <v>38538</v>
          </cell>
          <cell r="K240" t="str">
            <v>04-1979</v>
          </cell>
          <cell r="L240" t="str">
            <v>Ph¸t ®iÖn</v>
          </cell>
          <cell r="M240" t="str">
            <v>§¹i häc</v>
          </cell>
          <cell r="N240" t="str">
            <v>CT ngÇm &amp; má</v>
          </cell>
          <cell r="O240" t="str">
            <v>Quúnh DÞ - Quúnh L­u - NghÖ an</v>
          </cell>
          <cell r="P240" t="str">
            <v>Quúnh DÞ - Quúnh L­u - NghÖ an</v>
          </cell>
          <cell r="Q240" t="str">
            <v>Trung Mü - B×nh Xuyªn - VÜnh Phóc</v>
          </cell>
          <cell r="R240" t="str">
            <v>15/10/04</v>
          </cell>
          <cell r="S240">
            <v>2004</v>
          </cell>
          <cell r="T240" t="str">
            <v>DN-4</v>
          </cell>
          <cell r="U240">
            <v>2005</v>
          </cell>
          <cell r="V240">
            <v>1.7</v>
          </cell>
          <cell r="W240" t="str">
            <v>DN-4</v>
          </cell>
          <cell r="X240">
            <v>3</v>
          </cell>
          <cell r="Y240" t="str">
            <v>DN-3</v>
          </cell>
          <cell r="Z240">
            <v>1</v>
          </cell>
          <cell r="AA240">
            <v>2.34</v>
          </cell>
        </row>
        <row r="241">
          <cell r="C241" t="str">
            <v>NguyÔn Träng Minh</v>
          </cell>
          <cell r="D241" t="str">
            <v>DH</v>
          </cell>
          <cell r="E241" t="str">
            <v>H§ DH</v>
          </cell>
          <cell r="F241" t="str">
            <v>Thñ quü</v>
          </cell>
          <cell r="H241" t="str">
            <v>CT Th¸p §A</v>
          </cell>
          <cell r="I241" t="str">
            <v>10-03</v>
          </cell>
          <cell r="J241">
            <v>38538</v>
          </cell>
          <cell r="K241" t="str">
            <v>05-1976</v>
          </cell>
          <cell r="L241" t="str">
            <v>KÕ to¸n</v>
          </cell>
          <cell r="M241" t="str">
            <v>§¹i häc</v>
          </cell>
          <cell r="N241" t="str">
            <v>KÕ to¸n</v>
          </cell>
          <cell r="O241" t="str">
            <v>Quúnh DÞ - Quúnh L­u - NghÖ an</v>
          </cell>
          <cell r="P241" t="str">
            <v>Quúnh DÞ - Quúnh L­u - NghÖ an</v>
          </cell>
          <cell r="Q241" t="str">
            <v>Phïng ChÝ Kiªn - Mü Hoµ - H­ng yªn</v>
          </cell>
          <cell r="R241" t="str">
            <v>15/10/04</v>
          </cell>
          <cell r="S241">
            <v>2004</v>
          </cell>
          <cell r="T241" t="str">
            <v>DN-4</v>
          </cell>
          <cell r="U241">
            <v>2005</v>
          </cell>
          <cell r="V241">
            <v>1.46</v>
          </cell>
          <cell r="W241" t="str">
            <v>DN-4</v>
          </cell>
          <cell r="X241">
            <v>1</v>
          </cell>
          <cell r="Y241" t="str">
            <v>DN-3</v>
          </cell>
          <cell r="Z241">
            <v>1</v>
          </cell>
          <cell r="AA241">
            <v>2.34</v>
          </cell>
        </row>
        <row r="242">
          <cell r="C242" t="str">
            <v>Trung cÊp</v>
          </cell>
          <cell r="D242" t="str">
            <v>DH</v>
          </cell>
          <cell r="E242" t="str">
            <v>H§ DH</v>
          </cell>
          <cell r="F242" t="str">
            <v>§éi tr­ëng</v>
          </cell>
          <cell r="H242" t="str">
            <v>04-91</v>
          </cell>
          <cell r="I242" t="str">
            <v>20/9/54</v>
          </cell>
          <cell r="K242" t="str">
            <v>S¬ cÊp</v>
          </cell>
          <cell r="L242" t="str">
            <v>Chøng chØ RPBM</v>
          </cell>
          <cell r="M242" t="str">
            <v>Tr­êng Sü quan lôc qu©n</v>
          </cell>
          <cell r="N242">
            <v>1980</v>
          </cell>
          <cell r="O242" t="str">
            <v>Yªn Hå - §øc Thä - Hµ tÜnh</v>
          </cell>
          <cell r="P242" t="str">
            <v>Thuþ khuª - T©y Hå - Hµ néi</v>
          </cell>
          <cell r="Q242" t="str">
            <v>BM Phó Mü</v>
          </cell>
          <cell r="R242">
            <v>38049</v>
          </cell>
          <cell r="S242">
            <v>2004</v>
          </cell>
          <cell r="T242" t="str">
            <v>B-SQ</v>
          </cell>
          <cell r="U242">
            <v>1</v>
          </cell>
          <cell r="V242">
            <v>3.8</v>
          </cell>
          <cell r="W242" t="str">
            <v>B-SQ</v>
          </cell>
          <cell r="X242">
            <v>1</v>
          </cell>
          <cell r="Y242">
            <v>5</v>
          </cell>
          <cell r="Z242" t="str">
            <v>CT bom m×n</v>
          </cell>
        </row>
        <row r="243">
          <cell r="C243" t="str">
            <v>NguyÔn H÷u Oai</v>
          </cell>
          <cell r="D243" t="str">
            <v>DH</v>
          </cell>
          <cell r="E243" t="str">
            <v>H§ DH</v>
          </cell>
          <cell r="F243" t="str">
            <v>Phô tr¸ch bé phËn</v>
          </cell>
          <cell r="H243" t="str">
            <v>CT Th¸p §A</v>
          </cell>
          <cell r="I243" t="str">
            <v>07-98</v>
          </cell>
          <cell r="K243" t="str">
            <v>10/1967</v>
          </cell>
          <cell r="L243" t="str">
            <v>V« tuyªn ®iÖn</v>
          </cell>
          <cell r="M243" t="str">
            <v>Trung cÊp</v>
          </cell>
          <cell r="N243" t="str">
            <v>Ph¸t ®iÖn</v>
          </cell>
          <cell r="O243" t="str">
            <v>Trung häc kü thuËt ®iÖn</v>
          </cell>
          <cell r="P243">
            <v>1995</v>
          </cell>
          <cell r="Q243" t="str">
            <v>Quúnh DÞ - Quúnh L­u - NghÖ an</v>
          </cell>
          <cell r="R243" t="str">
            <v>Quúnh DÞ - Quúnh L­u - NghÖ an</v>
          </cell>
          <cell r="S243" t="str">
            <v>CT HCM</v>
          </cell>
          <cell r="T243" t="str">
            <v>15/10/04</v>
          </cell>
          <cell r="U243">
            <v>2004</v>
          </cell>
          <cell r="V243" t="str">
            <v>DN-4</v>
          </cell>
          <cell r="W243">
            <v>3</v>
          </cell>
          <cell r="X243">
            <v>1.7</v>
          </cell>
          <cell r="Y243" t="str">
            <v>DN-4</v>
          </cell>
          <cell r="Z243">
            <v>3</v>
          </cell>
          <cell r="AA243">
            <v>2.1800000000000002</v>
          </cell>
        </row>
        <row r="244">
          <cell r="C244" t="str">
            <v>Ph¹m Ngäc TuÖ</v>
          </cell>
          <cell r="D244" t="str">
            <v>DH</v>
          </cell>
          <cell r="E244" t="str">
            <v>H§ DH</v>
          </cell>
          <cell r="F244" t="str">
            <v>NV kü thuËt</v>
          </cell>
          <cell r="H244" t="str">
            <v>CT Th¸p §A</v>
          </cell>
          <cell r="I244" t="str">
            <v>04-04</v>
          </cell>
          <cell r="K244">
            <v>30682</v>
          </cell>
          <cell r="L244" t="str">
            <v>L¸i xe</v>
          </cell>
          <cell r="M244" t="str">
            <v>Trung cÊp</v>
          </cell>
          <cell r="N244" t="str">
            <v>XD CN &amp; DD</v>
          </cell>
          <cell r="O244" t="str">
            <v>TH x©y dùng sè 2</v>
          </cell>
          <cell r="P244">
            <v>2003</v>
          </cell>
          <cell r="Q244" t="str">
            <v>Giao Xu©n - Gi¶o Thuû - Nam ®Þnh</v>
          </cell>
          <cell r="R244" t="str">
            <v>Giao Xu©n - Gi¶o Thuû - Nam ®Þnh</v>
          </cell>
          <cell r="S244" t="str">
            <v>TuyÓn míi</v>
          </cell>
          <cell r="T244" t="str">
            <v>B15-3</v>
          </cell>
          <cell r="U244">
            <v>2004</v>
          </cell>
          <cell r="V244" t="str">
            <v>DN-4</v>
          </cell>
          <cell r="W244">
            <v>1</v>
          </cell>
          <cell r="X244">
            <v>1.46</v>
          </cell>
          <cell r="Y244" t="str">
            <v>DN-4</v>
          </cell>
          <cell r="Z244">
            <v>1</v>
          </cell>
          <cell r="AA244">
            <v>1.8</v>
          </cell>
        </row>
        <row r="245">
          <cell r="C245" t="str">
            <v>S¬ cÊp</v>
          </cell>
          <cell r="D245" t="str">
            <v>DH</v>
          </cell>
          <cell r="E245" t="str">
            <v>H§ DH</v>
          </cell>
          <cell r="F245" t="str">
            <v>L¸i xe</v>
          </cell>
          <cell r="H245" t="str">
            <v>05-97</v>
          </cell>
          <cell r="I245" t="str">
            <v>03/9/75</v>
          </cell>
          <cell r="K245" t="str">
            <v>S¬ cÊp</v>
          </cell>
          <cell r="L245" t="str">
            <v xml:space="preserve">L¸i xe </v>
          </cell>
          <cell r="M245" t="str">
            <v xml:space="preserve">Kü thuËt C¬ giíi III </v>
          </cell>
          <cell r="N245">
            <v>1998</v>
          </cell>
          <cell r="O245" t="str">
            <v>NghÜa Xu©n - Quú Hîp - NghÖ An</v>
          </cell>
          <cell r="P245" t="str">
            <v>NghÜa Xu©n - Quú Hîp - NghÖ An</v>
          </cell>
          <cell r="Q245" t="str">
            <v>CT Phó Mü</v>
          </cell>
          <cell r="R245">
            <v>38097</v>
          </cell>
          <cell r="S245">
            <v>2002</v>
          </cell>
          <cell r="T245" t="str">
            <v>B15-3</v>
          </cell>
          <cell r="U245">
            <v>2</v>
          </cell>
          <cell r="V245">
            <v>2.44</v>
          </cell>
          <cell r="W245" t="str">
            <v>B12-3</v>
          </cell>
          <cell r="X245">
            <v>2</v>
          </cell>
          <cell r="Y245">
            <v>2.94</v>
          </cell>
          <cell r="Z245" t="str">
            <v>CT bom m×n</v>
          </cell>
        </row>
        <row r="246">
          <cell r="C246" t="str">
            <v>Ph¹m V¨n L­¬ng</v>
          </cell>
          <cell r="D246" t="str">
            <v>DH</v>
          </cell>
          <cell r="E246" t="str">
            <v>H§ DH</v>
          </cell>
          <cell r="F246" t="str">
            <v>Xe Kpaz</v>
          </cell>
          <cell r="H246" t="str">
            <v>CT Th¸p §A</v>
          </cell>
          <cell r="I246" t="str">
            <v>06-02</v>
          </cell>
          <cell r="K246" t="str">
            <v>10/5/78</v>
          </cell>
          <cell r="L246" t="str">
            <v xml:space="preserve">L¸i xe </v>
          </cell>
          <cell r="M246" t="str">
            <v>S¬ cÊp</v>
          </cell>
          <cell r="N246" t="str">
            <v>L¸i xe</v>
          </cell>
          <cell r="O246" t="str">
            <v>Tr­êng l¸i xe Bµ ri¹ VT</v>
          </cell>
          <cell r="P246">
            <v>1998</v>
          </cell>
          <cell r="Q246" t="str">
            <v>H­ng Xu©n - H­ng Nguyªn - NghÖ an</v>
          </cell>
          <cell r="R246" t="str">
            <v>H­ng Xu©n - H­ng Nguyªn - NghÖ an</v>
          </cell>
          <cell r="S246" t="str">
            <v>CT Dung quÊt</v>
          </cell>
          <cell r="T246" t="str">
            <v>13/8/03</v>
          </cell>
          <cell r="U246">
            <v>2002</v>
          </cell>
          <cell r="V246" t="str">
            <v>B15-3</v>
          </cell>
          <cell r="W246">
            <v>1</v>
          </cell>
          <cell r="X246">
            <v>1.92</v>
          </cell>
          <cell r="Y246" t="str">
            <v>B12-3</v>
          </cell>
          <cell r="Z246">
            <v>1</v>
          </cell>
          <cell r="AA246">
            <v>2.5099999999999998</v>
          </cell>
        </row>
        <row r="247">
          <cell r="C247" t="str">
            <v>Lª V¨n Huyªn</v>
          </cell>
          <cell r="D247" t="str">
            <v>DH</v>
          </cell>
          <cell r="E247" t="str">
            <v>H§ DH</v>
          </cell>
          <cell r="F247" t="str">
            <v>L¸i xe</v>
          </cell>
          <cell r="H247" t="str">
            <v>CT Th¸p §A</v>
          </cell>
          <cell r="I247" t="str">
            <v>11-03</v>
          </cell>
          <cell r="J247">
            <v>38538</v>
          </cell>
          <cell r="K247" t="str">
            <v>12-1977</v>
          </cell>
          <cell r="L247" t="str">
            <v>L¸i xe</v>
          </cell>
          <cell r="M247" t="str">
            <v>S¬ cÊp</v>
          </cell>
          <cell r="N247" t="str">
            <v>L¸i xe</v>
          </cell>
          <cell r="O247" t="str">
            <v>Bé giao th«ng vËn t¶i</v>
          </cell>
          <cell r="P247" t="str">
            <v>DiÔn ThÞnh - DiÔn Ch©u - NghÖ an</v>
          </cell>
          <cell r="Q247" t="str">
            <v>Yªn b»ng - ý yªn - nam ®Þnh</v>
          </cell>
          <cell r="R247">
            <v>38049</v>
          </cell>
          <cell r="S247">
            <v>2000</v>
          </cell>
          <cell r="T247" t="str">
            <v>B15-2</v>
          </cell>
          <cell r="U247">
            <v>2005</v>
          </cell>
          <cell r="V247">
            <v>2.2999999999999998</v>
          </cell>
          <cell r="W247" t="str">
            <v>B12-2</v>
          </cell>
          <cell r="X247">
            <v>2</v>
          </cell>
          <cell r="Y247" t="str">
            <v>B12-2</v>
          </cell>
          <cell r="Z247">
            <v>1</v>
          </cell>
          <cell r="AA247">
            <v>2.35</v>
          </cell>
        </row>
        <row r="248">
          <cell r="C248" t="str">
            <v>NguyÔn §øc S¬n</v>
          </cell>
          <cell r="D248" t="str">
            <v>DH</v>
          </cell>
          <cell r="E248" t="str">
            <v>H§ DH</v>
          </cell>
          <cell r="F248" t="str">
            <v>L¸i xe</v>
          </cell>
          <cell r="H248" t="str">
            <v>CT Th¸p §A</v>
          </cell>
          <cell r="I248" t="str">
            <v>12-03</v>
          </cell>
          <cell r="J248">
            <v>38538</v>
          </cell>
          <cell r="K248" t="str">
            <v>09-1982</v>
          </cell>
          <cell r="L248" t="str">
            <v>Rµ ph¸ bom m×n</v>
          </cell>
          <cell r="M248" t="str">
            <v>S¬ cÊp</v>
          </cell>
          <cell r="N248" t="str">
            <v>L¸i  xe</v>
          </cell>
          <cell r="O248" t="str">
            <v>Bé giao th«ng vËn t¶i</v>
          </cell>
          <cell r="P248" t="str">
            <v>Trùc §«ng - Trùc Ninh - Nam ®Þnh</v>
          </cell>
          <cell r="Q248" t="str">
            <v>Phó Nam An - Ch­¬ng Mü - Hµ t©y</v>
          </cell>
          <cell r="R248" t="str">
            <v>07/7/03</v>
          </cell>
          <cell r="S248">
            <v>1997</v>
          </cell>
          <cell r="T248" t="str">
            <v>A6-2</v>
          </cell>
          <cell r="U248">
            <v>2005</v>
          </cell>
          <cell r="V248">
            <v>2.4700000000000002</v>
          </cell>
          <cell r="W248" t="str">
            <v>A1.8-2</v>
          </cell>
          <cell r="X248">
            <v>5</v>
          </cell>
          <cell r="Y248" t="str">
            <v>B12-2</v>
          </cell>
          <cell r="Z248">
            <v>1</v>
          </cell>
          <cell r="AA248">
            <v>2.35</v>
          </cell>
        </row>
        <row r="249">
          <cell r="C249" t="str">
            <v>V¨n Huy Khang</v>
          </cell>
          <cell r="D249" t="str">
            <v>DH</v>
          </cell>
          <cell r="E249" t="str">
            <v>H§ DH</v>
          </cell>
          <cell r="F249" t="str">
            <v>L¸I xóc</v>
          </cell>
          <cell r="H249" t="str">
            <v>CT Th¸p §A</v>
          </cell>
          <cell r="I249" t="str">
            <v>08-98</v>
          </cell>
          <cell r="K249" t="str">
            <v>08/4/75</v>
          </cell>
          <cell r="L249" t="str">
            <v>Rµ ph¸ bom m×n</v>
          </cell>
          <cell r="M249" t="str">
            <v>S¬ cÊp</v>
          </cell>
          <cell r="N249" t="str">
            <v>L¸i m¸y xóc, ñi</v>
          </cell>
          <cell r="O249" t="str">
            <v>Tr­êng KTCB</v>
          </cell>
          <cell r="P249">
            <v>1996</v>
          </cell>
          <cell r="Q249" t="str">
            <v>Quúnh Dþ - quúnh L­u - NghÖ An</v>
          </cell>
          <cell r="R249" t="str">
            <v>Quúnh Dþ - quúnh L­u - NghÖ An</v>
          </cell>
          <cell r="S249" t="str">
            <v>XN NgÇm</v>
          </cell>
          <cell r="T249">
            <v>38075</v>
          </cell>
          <cell r="U249">
            <v>2004</v>
          </cell>
          <cell r="V249" t="str">
            <v>A6-2</v>
          </cell>
          <cell r="W249">
            <v>4</v>
          </cell>
          <cell r="X249">
            <v>1.92</v>
          </cell>
          <cell r="Y249" t="str">
            <v>A1.8-2</v>
          </cell>
          <cell r="Z249">
            <v>4</v>
          </cell>
          <cell r="AA249">
            <v>2.71</v>
          </cell>
        </row>
        <row r="250">
          <cell r="C250" t="str">
            <v>NguyÔn H÷u QuÕ</v>
          </cell>
          <cell r="D250" t="str">
            <v>DH</v>
          </cell>
          <cell r="E250" t="str">
            <v>H§ DH</v>
          </cell>
          <cell r="F250" t="str">
            <v>CÊp d­ìng</v>
          </cell>
          <cell r="H250" t="str">
            <v>CT Th¸p §A</v>
          </cell>
          <cell r="I250" t="str">
            <v>02-00</v>
          </cell>
          <cell r="K250" t="str">
            <v>05/4/59</v>
          </cell>
          <cell r="L250" t="str">
            <v>Rµ ph¸ bom m×n</v>
          </cell>
          <cell r="M250" t="str">
            <v>L§PT</v>
          </cell>
          <cell r="N250">
            <v>1993</v>
          </cell>
          <cell r="O250" t="str">
            <v>Lao ®éng phæ th«ng</v>
          </cell>
          <cell r="P250" t="str">
            <v>T©n H­¬ng - Ninh Giang - H¶i D­¬ng</v>
          </cell>
          <cell r="Q250" t="str">
            <v>Th¹ch s¬n - Th¹ch hµ - Hµ tÜnh</v>
          </cell>
          <cell r="R250" t="str">
            <v>Th¹ch S¬n - Th¹ch Hµ - Hµ tÜnh</v>
          </cell>
          <cell r="S250" t="str">
            <v>CT RPBM A V­¬ng</v>
          </cell>
          <cell r="T250" t="str">
            <v>09/11/03</v>
          </cell>
          <cell r="U250">
            <v>2000</v>
          </cell>
          <cell r="V250" t="str">
            <v>A6-1</v>
          </cell>
          <cell r="W250">
            <v>1</v>
          </cell>
          <cell r="X250">
            <v>1.35</v>
          </cell>
          <cell r="Y250" t="str">
            <v>A1.8-1</v>
          </cell>
          <cell r="Z250">
            <v>1</v>
          </cell>
          <cell r="AA250">
            <v>1.55</v>
          </cell>
        </row>
        <row r="251">
          <cell r="C251" t="str">
            <v>Ph¹m Minh Hïng</v>
          </cell>
          <cell r="D251" t="str">
            <v>DH</v>
          </cell>
          <cell r="E251" t="str">
            <v>H§ DH</v>
          </cell>
          <cell r="F251" t="str">
            <v>VH Khoan</v>
          </cell>
          <cell r="H251" t="str">
            <v>CT Th¸p §A</v>
          </cell>
          <cell r="I251" t="str">
            <v>12-01</v>
          </cell>
          <cell r="K251" t="str">
            <v>10/6/78</v>
          </cell>
          <cell r="L251" t="str">
            <v>Rµ ph¸ bom m×n</v>
          </cell>
          <cell r="M251" t="str">
            <v>S¬ cÊp</v>
          </cell>
          <cell r="N251" t="str">
            <v>Thî khoan</v>
          </cell>
          <cell r="O251" t="str">
            <v>Kh«ng b»ng cÊp</v>
          </cell>
          <cell r="P251" t="str">
            <v>DiÔn Thµnh - DiÔn Ch©u - NGhÖ an</v>
          </cell>
          <cell r="Q251" t="str">
            <v>Trung l­¬ng - Hång lÜnh - Hµ tÜnh</v>
          </cell>
          <cell r="R251" t="str">
            <v>Trung l­¬ng - Hång lÜnh - Hµ tÜnh</v>
          </cell>
          <cell r="S251" t="str">
            <v>CT Dung quÊt</v>
          </cell>
          <cell r="T251" t="str">
            <v>09/2003</v>
          </cell>
          <cell r="U251">
            <v>2002</v>
          </cell>
          <cell r="V251" t="str">
            <v>A4-3</v>
          </cell>
          <cell r="W251">
            <v>2</v>
          </cell>
          <cell r="X251">
            <v>1.75</v>
          </cell>
          <cell r="Y251" t="str">
            <v>A1-10.3</v>
          </cell>
          <cell r="Z251">
            <v>2</v>
          </cell>
          <cell r="AA251">
            <v>2.27</v>
          </cell>
        </row>
        <row r="252">
          <cell r="C252" t="str">
            <v>Th©n V¨n Thµnh</v>
          </cell>
          <cell r="D252" t="str">
            <v>DH</v>
          </cell>
          <cell r="E252" t="str">
            <v>1-3n</v>
          </cell>
          <cell r="F252" t="str">
            <v>CH CT Th¸p §A</v>
          </cell>
          <cell r="G252" t="str">
            <v>06-00</v>
          </cell>
          <cell r="H252" t="str">
            <v>CT Th¸p §A</v>
          </cell>
          <cell r="I252" t="str">
            <v>03-04</v>
          </cell>
          <cell r="K252">
            <v>21347</v>
          </cell>
          <cell r="L252" t="str">
            <v>KÕ to¸n</v>
          </cell>
          <cell r="M252" t="str">
            <v>S¬ cÊp</v>
          </cell>
          <cell r="N252" t="str">
            <v>Thî hµn</v>
          </cell>
          <cell r="O252" t="str">
            <v>T¨ng TiÕn - ViÖt Yªn - B¾c giang</v>
          </cell>
          <cell r="P252" t="str">
            <v>T¨ng TiÕn - ViÖt Yªn - B¾c giang</v>
          </cell>
          <cell r="Q252" t="str">
            <v>Xu©n Hång - Nghi Xu©n - Hµ tÜnh</v>
          </cell>
          <cell r="R252" t="str">
            <v>Xu©n Hång - Nghi Xu©n - Hµ tÜnh</v>
          </cell>
          <cell r="S252" t="str">
            <v>TuyÓn míi</v>
          </cell>
          <cell r="T252" t="str">
            <v>A6-1</v>
          </cell>
          <cell r="U252">
            <v>2004</v>
          </cell>
          <cell r="V252" t="str">
            <v>A1-2</v>
          </cell>
          <cell r="W252">
            <v>6</v>
          </cell>
          <cell r="X252">
            <v>2.84</v>
          </cell>
          <cell r="Y252" t="str">
            <v>A1-6.2</v>
          </cell>
          <cell r="Z252">
            <v>6</v>
          </cell>
          <cell r="AA252">
            <v>3.74</v>
          </cell>
        </row>
        <row r="253">
          <cell r="C253" t="str">
            <v>NguyÔn §×nh TuÊn</v>
          </cell>
          <cell r="D253" t="str">
            <v>DH</v>
          </cell>
          <cell r="E253" t="str">
            <v>H§ DH</v>
          </cell>
          <cell r="F253" t="str">
            <v>VH m¸y ®µo</v>
          </cell>
          <cell r="H253" t="str">
            <v>CT Th¸p §A</v>
          </cell>
          <cell r="I253" t="str">
            <v>11-03</v>
          </cell>
          <cell r="J253">
            <v>38538</v>
          </cell>
          <cell r="K253" t="str">
            <v>01-1979</v>
          </cell>
          <cell r="L253" t="str">
            <v>KÕ to¸n DN</v>
          </cell>
          <cell r="M253" t="str">
            <v>S¬ cÊp</v>
          </cell>
          <cell r="N253" t="str">
            <v>L¸i m¸y xóc, ñi</v>
          </cell>
          <cell r="O253" t="str">
            <v xml:space="preserve">Tr­êng CN c¬ giíi I </v>
          </cell>
          <cell r="P253" t="str">
            <v>258thuþ Khuª - T©y hå - Hµ néi</v>
          </cell>
          <cell r="Q253" t="str">
            <v>Mai Hïng - Quúnh l­u - NghÖ an</v>
          </cell>
          <cell r="R253">
            <v>38049</v>
          </cell>
          <cell r="S253">
            <v>2003</v>
          </cell>
          <cell r="T253" t="str">
            <v>DN-4</v>
          </cell>
          <cell r="U253">
            <v>2005</v>
          </cell>
          <cell r="V253">
            <v>1.46</v>
          </cell>
          <cell r="W253" t="str">
            <v>DN-4</v>
          </cell>
          <cell r="X253">
            <v>1</v>
          </cell>
          <cell r="Y253" t="str">
            <v>A1-6.2</v>
          </cell>
          <cell r="Z253">
            <v>3</v>
          </cell>
          <cell r="AA253">
            <v>2.31</v>
          </cell>
        </row>
        <row r="254">
          <cell r="C254" t="str">
            <v>Cao cÊp</v>
          </cell>
          <cell r="D254" t="str">
            <v>DH</v>
          </cell>
          <cell r="E254" t="str">
            <v>H§ DH</v>
          </cell>
          <cell r="F254" t="str">
            <v>NV KÕ to¸n</v>
          </cell>
          <cell r="H254" t="str">
            <v>02-03</v>
          </cell>
          <cell r="I254">
            <v>30218</v>
          </cell>
          <cell r="K254" t="str">
            <v>Trung cÊp</v>
          </cell>
          <cell r="L254" t="str">
            <v>KÕ to¸n DN</v>
          </cell>
          <cell r="M254" t="str">
            <v>TH Kinh tÕ HN</v>
          </cell>
          <cell r="N254">
            <v>2002</v>
          </cell>
          <cell r="O254" t="str">
            <v>Th¸i THuþ - Th¸i B×nh</v>
          </cell>
          <cell r="P254" t="str">
            <v>258thuþ Khuª - T©y hå - Hµ néi</v>
          </cell>
          <cell r="Q254" t="str">
            <v>BM Phó Mü</v>
          </cell>
          <cell r="R254">
            <v>38049</v>
          </cell>
          <cell r="S254">
            <v>2003</v>
          </cell>
          <cell r="T254" t="str">
            <v>DN-4</v>
          </cell>
          <cell r="U254">
            <v>1</v>
          </cell>
          <cell r="V254">
            <v>1.46</v>
          </cell>
          <cell r="W254" t="str">
            <v>DN-4</v>
          </cell>
          <cell r="X254">
            <v>1</v>
          </cell>
          <cell r="Y254">
            <v>1.8</v>
          </cell>
          <cell r="Z254" t="str">
            <v>CT bom m×n</v>
          </cell>
        </row>
        <row r="255">
          <cell r="C255" t="str">
            <v>Cao cÊp</v>
          </cell>
          <cell r="D255" t="str">
            <v>DH</v>
          </cell>
          <cell r="E255" t="str">
            <v>H§ DH</v>
          </cell>
          <cell r="F255" t="str">
            <v>NV kÕ to¸n</v>
          </cell>
          <cell r="H255">
            <v>38142</v>
          </cell>
          <cell r="I255">
            <v>28526</v>
          </cell>
          <cell r="K255" t="str">
            <v>§¹i häc</v>
          </cell>
          <cell r="L255" t="str">
            <v>Tµi chÝnh ng©n hµng</v>
          </cell>
          <cell r="M255" t="str">
            <v xml:space="preserve">Häc viÖn Tµi chÝnh </v>
          </cell>
          <cell r="N255">
            <v>2002</v>
          </cell>
          <cell r="O255" t="str">
            <v>Quúnh Minh - Quúnh L­u - NghÖ an</v>
          </cell>
          <cell r="P255" t="str">
            <v>Quúnh Minh - Quúnh L­u - NghÖ an</v>
          </cell>
          <cell r="Q255" t="str">
            <v>TuyÓn míi</v>
          </cell>
          <cell r="R255" t="str">
            <v>15/6/04</v>
          </cell>
          <cell r="S255">
            <v>2004</v>
          </cell>
          <cell r="T255" t="str">
            <v>DN-3</v>
          </cell>
          <cell r="U255">
            <v>1</v>
          </cell>
          <cell r="V255">
            <v>1.78</v>
          </cell>
          <cell r="W255" t="str">
            <v>DN-3</v>
          </cell>
          <cell r="X255">
            <v>1</v>
          </cell>
          <cell r="Y255">
            <v>2.34</v>
          </cell>
          <cell r="Z255" t="str">
            <v>VP phÝa Nam</v>
          </cell>
        </row>
        <row r="256">
          <cell r="C256" t="str">
            <v>Tr­¬ng Xu©n Lîi</v>
          </cell>
          <cell r="D256" t="str">
            <v>DH</v>
          </cell>
          <cell r="E256" t="str">
            <v>H§ DH</v>
          </cell>
          <cell r="F256" t="str">
            <v>NV KÕ to¸n</v>
          </cell>
          <cell r="H256" t="str">
            <v>CT bom m×n</v>
          </cell>
          <cell r="I256" t="str">
            <v>09-02</v>
          </cell>
          <cell r="K256" t="str">
            <v>10/3/80</v>
          </cell>
          <cell r="L256" t="str">
            <v>KT ®iÖn - §iÖn tö</v>
          </cell>
          <cell r="M256" t="str">
            <v>§¹i häc</v>
          </cell>
          <cell r="N256" t="str">
            <v>KÕ to¸n</v>
          </cell>
          <cell r="O256" t="str">
            <v>Häc viÖn tµi chÝnh</v>
          </cell>
          <cell r="P256">
            <v>1997</v>
          </cell>
          <cell r="Q256" t="str">
            <v>H­ng Xu©n - H­ng Nguyªn - NghÖ an</v>
          </cell>
          <cell r="R256" t="str">
            <v>Nghi kim - Nghi léc - NghÖ an</v>
          </cell>
          <cell r="S256" t="str">
            <v>CT Sekaman</v>
          </cell>
          <cell r="T256">
            <v>38148</v>
          </cell>
          <cell r="U256">
            <v>2002</v>
          </cell>
          <cell r="V256" t="str">
            <v>DN-3</v>
          </cell>
          <cell r="W256">
            <v>1</v>
          </cell>
          <cell r="X256">
            <v>1.78</v>
          </cell>
          <cell r="Y256" t="str">
            <v>DN-3</v>
          </cell>
          <cell r="Z256">
            <v>1</v>
          </cell>
          <cell r="AA256">
            <v>2.34</v>
          </cell>
        </row>
        <row r="257">
          <cell r="C257" t="str">
            <v>Trung cÊp</v>
          </cell>
          <cell r="D257" t="str">
            <v>DH</v>
          </cell>
          <cell r="E257" t="str">
            <v>H§ DH</v>
          </cell>
          <cell r="F257" t="str">
            <v>NV kü thuËt</v>
          </cell>
          <cell r="H257" t="str">
            <v>07-04</v>
          </cell>
          <cell r="I257">
            <v>29121</v>
          </cell>
          <cell r="K257" t="str">
            <v>§¹i häc</v>
          </cell>
          <cell r="L257" t="str">
            <v>X©y dùng cÇu ®­êng</v>
          </cell>
          <cell r="M257" t="str">
            <v>§H kü thuËt - c«ng nghÖ TP HCM</v>
          </cell>
          <cell r="N257">
            <v>2004</v>
          </cell>
          <cell r="O257" t="str">
            <v>Nh©n Mü - Lý nh©n - Hµ nam</v>
          </cell>
          <cell r="P257" t="str">
            <v>2B1Céng hoµ - P4 T©n b×nh - HCM</v>
          </cell>
          <cell r="Q257" t="str">
            <v>TuyÓn míi</v>
          </cell>
          <cell r="S257">
            <v>2004</v>
          </cell>
          <cell r="T257" t="str">
            <v>DN-3</v>
          </cell>
          <cell r="U257">
            <v>1</v>
          </cell>
          <cell r="V257">
            <v>1.78</v>
          </cell>
          <cell r="W257" t="str">
            <v>DN-3</v>
          </cell>
          <cell r="X257">
            <v>1</v>
          </cell>
          <cell r="Y257">
            <v>2.34</v>
          </cell>
          <cell r="Z257" t="str">
            <v>CT Gµnh hµo</v>
          </cell>
        </row>
        <row r="258">
          <cell r="C258" t="str">
            <v>NguyÔn Träng Thêi</v>
          </cell>
          <cell r="D258" t="str">
            <v>DH</v>
          </cell>
          <cell r="E258" t="str">
            <v>H§ DH</v>
          </cell>
          <cell r="F258" t="str">
            <v>KÕ to¸n</v>
          </cell>
          <cell r="H258" t="str">
            <v>CT bom m×n</v>
          </cell>
          <cell r="I258">
            <v>35585</v>
          </cell>
          <cell r="K258" t="str">
            <v>S¬ cÊp</v>
          </cell>
          <cell r="L258" t="str">
            <v xml:space="preserve">L¸i xe </v>
          </cell>
          <cell r="M258" t="str">
            <v>Trung cÊp</v>
          </cell>
          <cell r="N258" t="str">
            <v>KÕ to¸n</v>
          </cell>
          <cell r="O258" t="str">
            <v>NghÜa Xu©n - Quú Hîp - NghÖ An</v>
          </cell>
          <cell r="P258" t="str">
            <v>NghÜa Xu©n - Quú Hîp - NghÖ An</v>
          </cell>
          <cell r="Q258" t="str">
            <v>CT Phó Mü</v>
          </cell>
          <cell r="R258">
            <v>38097</v>
          </cell>
          <cell r="S258">
            <v>2002</v>
          </cell>
          <cell r="T258" t="str">
            <v>B15-3</v>
          </cell>
          <cell r="U258">
            <v>2004</v>
          </cell>
          <cell r="V258" t="str">
            <v>DN-4</v>
          </cell>
          <cell r="W258">
            <v>1</v>
          </cell>
          <cell r="X258">
            <v>1.46</v>
          </cell>
          <cell r="Y258" t="str">
            <v>DN-4</v>
          </cell>
          <cell r="Z258">
            <v>1</v>
          </cell>
          <cell r="AA258">
            <v>1.8</v>
          </cell>
        </row>
        <row r="259">
          <cell r="C259" t="str">
            <v>T«n Quang Dòng</v>
          </cell>
          <cell r="D259" t="str">
            <v>DH</v>
          </cell>
          <cell r="E259" t="str">
            <v>H§ DH</v>
          </cell>
          <cell r="F259" t="str">
            <v>§éi tr­ëng</v>
          </cell>
          <cell r="H259" t="str">
            <v>CT bom m×n</v>
          </cell>
          <cell r="I259" t="str">
            <v>04-91</v>
          </cell>
          <cell r="J259" t="str">
            <v>N÷</v>
          </cell>
          <cell r="K259" t="str">
            <v>20/9/54</v>
          </cell>
          <cell r="L259" t="str">
            <v>KÕ to¸n DN</v>
          </cell>
          <cell r="M259" t="str">
            <v>S¬ cÊp</v>
          </cell>
          <cell r="N259" t="str">
            <v>Chøng chØ RPBM</v>
          </cell>
          <cell r="O259" t="str">
            <v>Tr­êng Sü quan lôc qu©n</v>
          </cell>
          <cell r="P259">
            <v>1980</v>
          </cell>
          <cell r="Q259" t="str">
            <v>Yªn Hå - §øc Thä - Hµ tÜnh</v>
          </cell>
          <cell r="R259" t="str">
            <v>Thuþ khuª - T©y Hå - Hµ néi</v>
          </cell>
          <cell r="S259" t="str">
            <v>BM Phó Mü</v>
          </cell>
          <cell r="T259">
            <v>38049</v>
          </cell>
          <cell r="U259">
            <v>1</v>
          </cell>
          <cell r="V259" t="str">
            <v>B-SQ</v>
          </cell>
          <cell r="W259" t="str">
            <v>DN - 4</v>
          </cell>
          <cell r="X259">
            <v>3.8</v>
          </cell>
          <cell r="Y259" t="str">
            <v>B-SQ</v>
          </cell>
          <cell r="Z259" t="str">
            <v>VP phÝa Nam</v>
          </cell>
          <cell r="AA259">
            <v>5</v>
          </cell>
        </row>
        <row r="260">
          <cell r="C260" t="str">
            <v>NguyÔn V¨n §«ng</v>
          </cell>
          <cell r="D260" t="str">
            <v>DH</v>
          </cell>
          <cell r="E260" t="str">
            <v>H§ DH</v>
          </cell>
          <cell r="F260" t="str">
            <v>§éi tr­ëng</v>
          </cell>
          <cell r="H260" t="str">
            <v>CT bom m×n</v>
          </cell>
          <cell r="I260" t="str">
            <v>08-91</v>
          </cell>
          <cell r="K260" t="str">
            <v>09/1960</v>
          </cell>
          <cell r="L260" t="str">
            <v xml:space="preserve">L¸i xe </v>
          </cell>
          <cell r="M260" t="str">
            <v>Cao ®¼ng</v>
          </cell>
          <cell r="N260" t="str">
            <v>V« tuyªn ®iÖn</v>
          </cell>
          <cell r="O260" t="str">
            <v>Cao ®¼ng Tªn löa &amp; rada</v>
          </cell>
          <cell r="P260">
            <v>1983</v>
          </cell>
          <cell r="Q260" t="str">
            <v>V¹n Thiªn - N«ng C«ng - Thanh Ho¸</v>
          </cell>
          <cell r="R260" t="str">
            <v>Phóc X¸ - Ba ®×nh - Hµ néi</v>
          </cell>
          <cell r="S260">
            <v>2004</v>
          </cell>
          <cell r="T260" t="str">
            <v>B15-3</v>
          </cell>
          <cell r="U260">
            <v>2</v>
          </cell>
          <cell r="V260" t="str">
            <v>B-SQ</v>
          </cell>
          <cell r="W260" t="str">
            <v>B12-3</v>
          </cell>
          <cell r="X260">
            <v>4.8</v>
          </cell>
          <cell r="Y260" t="str">
            <v>B-SQ</v>
          </cell>
          <cell r="Z260" t="str">
            <v>CT bom m×n</v>
          </cell>
          <cell r="AA260">
            <v>6.2</v>
          </cell>
        </row>
        <row r="261">
          <cell r="C261" t="str">
            <v>S¬ cÊp</v>
          </cell>
          <cell r="D261" t="str">
            <v>DH</v>
          </cell>
          <cell r="E261" t="str">
            <v>H§ DH</v>
          </cell>
          <cell r="F261" t="str">
            <v>NV phôc vô</v>
          </cell>
          <cell r="H261" t="str">
            <v>01-95</v>
          </cell>
          <cell r="I261" t="str">
            <v>10/4/60</v>
          </cell>
          <cell r="J261" t="str">
            <v>N÷</v>
          </cell>
          <cell r="K261" t="str">
            <v>L§PT</v>
          </cell>
          <cell r="L261" t="str">
            <v>L¸i xe</v>
          </cell>
          <cell r="M261" t="str">
            <v>Lao ®éng phæ th«ng</v>
          </cell>
          <cell r="N261">
            <v>1988</v>
          </cell>
          <cell r="O261" t="str">
            <v>Th¹ch s¬n - Th¹ch hµ - Hµ tÜnh</v>
          </cell>
          <cell r="P261" t="str">
            <v>Ph­êng 15 T©n b×nh - TP HCM</v>
          </cell>
          <cell r="Q261" t="str">
            <v>XN phÝa Nam</v>
          </cell>
          <cell r="R261">
            <v>38049</v>
          </cell>
          <cell r="S261">
            <v>2003</v>
          </cell>
          <cell r="T261" t="str">
            <v>DN-6</v>
          </cell>
          <cell r="U261">
            <v>3</v>
          </cell>
          <cell r="V261">
            <v>1.36</v>
          </cell>
          <cell r="W261" t="str">
            <v>DN-6</v>
          </cell>
          <cell r="X261">
            <v>3</v>
          </cell>
          <cell r="Y261">
            <v>1.72</v>
          </cell>
          <cell r="Z261" t="str">
            <v>VP phÝa Nam</v>
          </cell>
        </row>
        <row r="262">
          <cell r="C262" t="str">
            <v>Lª Hång Kh¸nh</v>
          </cell>
          <cell r="D262" t="str">
            <v>DH</v>
          </cell>
          <cell r="E262" t="str">
            <v>H§ DH</v>
          </cell>
          <cell r="F262" t="str">
            <v>L¸i xe</v>
          </cell>
          <cell r="H262" t="str">
            <v>CT bom m×n</v>
          </cell>
          <cell r="I262" t="str">
            <v>05-97</v>
          </cell>
          <cell r="J262" t="str">
            <v>N÷</v>
          </cell>
          <cell r="K262" t="str">
            <v>03/9/75</v>
          </cell>
          <cell r="L262" t="str">
            <v>Tin häc v¨n phßng</v>
          </cell>
          <cell r="M262" t="str">
            <v>S¬ cÊp</v>
          </cell>
          <cell r="N262" t="str">
            <v xml:space="preserve">L¸i xe </v>
          </cell>
          <cell r="O262" t="str">
            <v xml:space="preserve">Kü thuËt C¬ giíi III </v>
          </cell>
          <cell r="P262">
            <v>1998</v>
          </cell>
          <cell r="Q262" t="str">
            <v>NghÜa Xu©n - Quú Hîp - NghÖ An</v>
          </cell>
          <cell r="R262" t="str">
            <v>NghÜa Xu©n - Quú Hîp - NghÖ An</v>
          </cell>
          <cell r="S262" t="str">
            <v>CT Phó Mü</v>
          </cell>
          <cell r="T262">
            <v>38097</v>
          </cell>
          <cell r="U262">
            <v>2002</v>
          </cell>
          <cell r="V262" t="str">
            <v>B15-3</v>
          </cell>
          <cell r="W262">
            <v>2</v>
          </cell>
          <cell r="X262">
            <v>2.44</v>
          </cell>
          <cell r="Y262" t="str">
            <v>B12-3</v>
          </cell>
          <cell r="Z262">
            <v>2</v>
          </cell>
          <cell r="AA262">
            <v>2.94</v>
          </cell>
        </row>
        <row r="263">
          <cell r="C263" t="str">
            <v>Vâ V¨n NghÜa</v>
          </cell>
          <cell r="D263" t="str">
            <v>DH</v>
          </cell>
          <cell r="E263" t="str">
            <v>H§ DH</v>
          </cell>
          <cell r="F263" t="str">
            <v>L¸i xe</v>
          </cell>
          <cell r="H263" t="str">
            <v>CT bom m×n</v>
          </cell>
          <cell r="I263" t="str">
            <v>02-98</v>
          </cell>
          <cell r="K263" t="str">
            <v>10/2/71</v>
          </cell>
          <cell r="L263" t="str">
            <v>Rµ ph¸ bom m×n</v>
          </cell>
          <cell r="M263" t="str">
            <v>S¬ cÊp</v>
          </cell>
          <cell r="N263" t="str">
            <v xml:space="preserve">L¸i xe </v>
          </cell>
          <cell r="O263" t="str">
            <v>Kh«ng b»ng cÊp</v>
          </cell>
          <cell r="P263" t="str">
            <v>T©n H­¬ng - Ninh Giang - H¶i D­¬ng</v>
          </cell>
          <cell r="Q263" t="str">
            <v>H­ng Xu©n - H­ng Nguyªn - NghÖ an</v>
          </cell>
          <cell r="R263" t="str">
            <v xml:space="preserve">NghÜa H­ng - NghÜa §µn - NghÖ An </v>
          </cell>
          <cell r="S263" t="str">
            <v>CT Dung quÊt</v>
          </cell>
          <cell r="T263" t="str">
            <v>07/7/03</v>
          </cell>
          <cell r="U263">
            <v>2004</v>
          </cell>
          <cell r="V263" t="str">
            <v>B15-3</v>
          </cell>
          <cell r="W263">
            <v>2</v>
          </cell>
          <cell r="X263">
            <v>2.44</v>
          </cell>
          <cell r="Y263" t="str">
            <v>B12-3</v>
          </cell>
          <cell r="Z263">
            <v>2</v>
          </cell>
          <cell r="AA263">
            <v>2.94</v>
          </cell>
        </row>
        <row r="264">
          <cell r="C264" t="str">
            <v>Cao Xu©n C«ng</v>
          </cell>
          <cell r="D264" t="str">
            <v>DH</v>
          </cell>
          <cell r="E264" t="str">
            <v>H§ DH</v>
          </cell>
          <cell r="F264" t="str">
            <v>L¸i xe</v>
          </cell>
          <cell r="H264" t="str">
            <v>CT bom m×n</v>
          </cell>
          <cell r="I264" t="str">
            <v>09-00</v>
          </cell>
          <cell r="K264" t="str">
            <v>02/9/67</v>
          </cell>
          <cell r="L264" t="str">
            <v>Rµ ph¸ bom m×n</v>
          </cell>
          <cell r="M264" t="str">
            <v>S¬ cÊp</v>
          </cell>
          <cell r="N264" t="str">
            <v>L¸i xe</v>
          </cell>
          <cell r="O264" t="str">
            <v>Tr­êng sü quan « t«</v>
          </cell>
          <cell r="P264">
            <v>1988</v>
          </cell>
          <cell r="Q264" t="str">
            <v>DiÔn ThÞnh - DiÔn Ch©u - NghÖ an</v>
          </cell>
          <cell r="R264" t="str">
            <v>DiÔn ThÞnh - DiÔn Ch©u - NghÖ an</v>
          </cell>
          <cell r="S264" t="str">
            <v>BM Phó Mü</v>
          </cell>
          <cell r="T264">
            <v>38049</v>
          </cell>
          <cell r="U264">
            <v>2000</v>
          </cell>
          <cell r="V264" t="str">
            <v>B15-2</v>
          </cell>
          <cell r="W264">
            <v>2</v>
          </cell>
          <cell r="X264">
            <v>2.2999999999999998</v>
          </cell>
          <cell r="Y264" t="str">
            <v>B12-2</v>
          </cell>
          <cell r="Z264">
            <v>2</v>
          </cell>
          <cell r="AA264">
            <v>2.76</v>
          </cell>
        </row>
        <row r="265">
          <cell r="C265" t="str">
            <v>Bïi V¨n ViÖn</v>
          </cell>
          <cell r="D265" t="str">
            <v>DH</v>
          </cell>
          <cell r="E265" t="str">
            <v>H§ DH</v>
          </cell>
          <cell r="F265" t="str">
            <v>RPBM</v>
          </cell>
          <cell r="G265" t="str">
            <v>06-00</v>
          </cell>
          <cell r="H265" t="str">
            <v>CT bom m×n</v>
          </cell>
          <cell r="I265" t="str">
            <v>06-97</v>
          </cell>
          <cell r="K265" t="str">
            <v>15/8/66</v>
          </cell>
          <cell r="L265" t="str">
            <v>L¸i xe</v>
          </cell>
          <cell r="M265" t="str">
            <v>S¬ cÊp</v>
          </cell>
          <cell r="N265" t="str">
            <v>Rµ ph¸ bom m×n</v>
          </cell>
          <cell r="O265" t="str">
            <v>Chøng chØ RPBM</v>
          </cell>
          <cell r="P265">
            <v>1999</v>
          </cell>
          <cell r="Q265" t="str">
            <v>Trùc §«ng - Trùc Ninh - Nam ®Þnh</v>
          </cell>
          <cell r="R265" t="str">
            <v>Trùc §«ng - Trùc Ninh - Nam ®Þnh</v>
          </cell>
          <cell r="S265" t="str">
            <v>CT Dung quÊt</v>
          </cell>
          <cell r="T265" t="str">
            <v>07/7/03</v>
          </cell>
          <cell r="U265">
            <v>1997</v>
          </cell>
          <cell r="V265" t="str">
            <v>A6-2</v>
          </cell>
          <cell r="W265">
            <v>5</v>
          </cell>
          <cell r="X265">
            <v>2.4700000000000002</v>
          </cell>
          <cell r="Y265" t="str">
            <v>A1.8-2</v>
          </cell>
          <cell r="Z265">
            <v>5</v>
          </cell>
          <cell r="AA265">
            <v>3.19</v>
          </cell>
        </row>
        <row r="266">
          <cell r="C266" t="str">
            <v>NguyÔn ThÕ Chung</v>
          </cell>
          <cell r="D266" t="str">
            <v>DH</v>
          </cell>
          <cell r="E266" t="str">
            <v>H§ DH</v>
          </cell>
          <cell r="F266" t="str">
            <v>RPBM</v>
          </cell>
          <cell r="G266" t="str">
            <v>06-00</v>
          </cell>
          <cell r="H266" t="str">
            <v>CT bom m×n</v>
          </cell>
          <cell r="I266" t="str">
            <v>06-97</v>
          </cell>
          <cell r="K266" t="str">
            <v>S¬ cÊp</v>
          </cell>
          <cell r="L266" t="str">
            <v>Khoan C¬ khÝ</v>
          </cell>
          <cell r="M266" t="str">
            <v>S¬ cÊp</v>
          </cell>
          <cell r="N266" t="str">
            <v>Rµ ph¸ bom m×n</v>
          </cell>
          <cell r="O266" t="str">
            <v>V¨n §øc - ChÝ Linh - H¶i D­¬ng</v>
          </cell>
          <cell r="P266" t="str">
            <v>V¨n §øc - ChÝ Linh - H¶i D­¬ng</v>
          </cell>
          <cell r="Q266" t="str">
            <v>CT Dung quÊt</v>
          </cell>
          <cell r="R266" t="str">
            <v>14/8/04</v>
          </cell>
          <cell r="S266">
            <v>2004</v>
          </cell>
          <cell r="T266" t="str">
            <v>A4-3</v>
          </cell>
          <cell r="U266">
            <v>1997</v>
          </cell>
          <cell r="V266" t="str">
            <v>A6-2</v>
          </cell>
          <cell r="W266">
            <v>5</v>
          </cell>
          <cell r="X266">
            <v>2.4700000000000002</v>
          </cell>
          <cell r="Y266" t="str">
            <v>A1.8-2</v>
          </cell>
          <cell r="Z266">
            <v>5</v>
          </cell>
          <cell r="AA266">
            <v>3.19</v>
          </cell>
        </row>
        <row r="267">
          <cell r="C267" t="str">
            <v xml:space="preserve">Bïi Ph­¬ng Nam </v>
          </cell>
          <cell r="D267" t="str">
            <v>DH</v>
          </cell>
          <cell r="E267" t="str">
            <v>H§ DH</v>
          </cell>
          <cell r="F267" t="str">
            <v xml:space="preserve">C«ng nh©n  </v>
          </cell>
          <cell r="H267" t="str">
            <v>CT bom m×n</v>
          </cell>
          <cell r="I267" t="str">
            <v>09-97</v>
          </cell>
          <cell r="K267" t="str">
            <v>31/8/74</v>
          </cell>
          <cell r="L267" t="str">
            <v>L¸i m¸y ®µo</v>
          </cell>
          <cell r="M267" t="str">
            <v>S¬ cÊp</v>
          </cell>
          <cell r="N267" t="str">
            <v>Rµ ph¸ bom m×n</v>
          </cell>
          <cell r="O267" t="str">
            <v>Chøng chØ RPBM</v>
          </cell>
          <cell r="P267">
            <v>1993</v>
          </cell>
          <cell r="Q267" t="str">
            <v>T©n H­¬ng - Ninh Giang - H¶i D­¬ng</v>
          </cell>
          <cell r="R267" t="str">
            <v>T©n H­¬ng - Ninh Giang - H¶i D­¬ng</v>
          </cell>
          <cell r="S267" t="str">
            <v>CT Gi¶mnhÑ TT</v>
          </cell>
          <cell r="T267">
            <v>38148</v>
          </cell>
          <cell r="U267">
            <v>1997</v>
          </cell>
          <cell r="V267" t="str">
            <v>A6-2</v>
          </cell>
          <cell r="W267">
            <v>5</v>
          </cell>
          <cell r="X267">
            <v>2.4700000000000002</v>
          </cell>
          <cell r="Y267" t="str">
            <v>A1.8-2</v>
          </cell>
          <cell r="Z267">
            <v>5</v>
          </cell>
          <cell r="AA267">
            <v>3.19</v>
          </cell>
        </row>
        <row r="268">
          <cell r="C268" t="str">
            <v>Ph¹m V¨n TËp</v>
          </cell>
          <cell r="D268" t="str">
            <v>DH</v>
          </cell>
          <cell r="E268" t="str">
            <v>H§ DH</v>
          </cell>
          <cell r="F268" t="str">
            <v>C«ng nh©n</v>
          </cell>
          <cell r="H268" t="str">
            <v>CT bom m×n</v>
          </cell>
          <cell r="I268">
            <v>36557</v>
          </cell>
          <cell r="K268" t="str">
            <v>1965</v>
          </cell>
          <cell r="L268" t="str">
            <v>VËn hµnh m¸y xóc</v>
          </cell>
          <cell r="M268" t="str">
            <v>S¬ cÊp</v>
          </cell>
          <cell r="N268" t="str">
            <v>Rµ ph¸ bom m×n</v>
          </cell>
          <cell r="O268" t="str">
            <v>Chøng chØ RPBM</v>
          </cell>
          <cell r="P268">
            <v>1998</v>
          </cell>
          <cell r="Q268" t="str">
            <v>DiÔn Thµnh - DiÔn Ch©u - NGhÖ an</v>
          </cell>
          <cell r="R268" t="str">
            <v>DiÔn Thµnh - DiÔn Ch©u - NGhÖ an</v>
          </cell>
          <cell r="S268" t="str">
            <v>CT Gi¶mnhÑ TT</v>
          </cell>
          <cell r="T268">
            <v>38148</v>
          </cell>
          <cell r="U268">
            <v>2000</v>
          </cell>
          <cell r="V268" t="str">
            <v>A6-2</v>
          </cell>
          <cell r="W268">
            <v>5</v>
          </cell>
          <cell r="X268">
            <v>2.33</v>
          </cell>
          <cell r="Y268" t="str">
            <v>A1.8-2</v>
          </cell>
          <cell r="Z268">
            <v>5</v>
          </cell>
          <cell r="AA268">
            <v>3.19</v>
          </cell>
        </row>
        <row r="269">
          <cell r="C269" t="str">
            <v>Lª V¨n Giang</v>
          </cell>
          <cell r="D269" t="str">
            <v>DH</v>
          </cell>
          <cell r="E269" t="str">
            <v>H§ DH</v>
          </cell>
          <cell r="F269" t="str">
            <v>NV bom m×n</v>
          </cell>
          <cell r="G269" t="str">
            <v>06-00</v>
          </cell>
          <cell r="H269" t="str">
            <v>CT bom m×n</v>
          </cell>
          <cell r="I269" t="str">
            <v>01-01</v>
          </cell>
          <cell r="K269" t="str">
            <v>22/12/80</v>
          </cell>
          <cell r="L269" t="str">
            <v>L¸i m¸y xóc</v>
          </cell>
          <cell r="M269" t="str">
            <v>L§PT</v>
          </cell>
          <cell r="N269">
            <v>1993</v>
          </cell>
          <cell r="O269" t="str">
            <v>Béi Xuyªn - Mü §øc - Hµ t©y</v>
          </cell>
          <cell r="P269" t="str">
            <v>XN thi c«ng c¬ giíi NN tÜnh NghÖ an</v>
          </cell>
          <cell r="Q269" t="str">
            <v>T¨ng TiÕn - ViÖt Yªn - B¾c giang</v>
          </cell>
          <cell r="R269" t="str">
            <v>T¨ng TiÕn - ViÖt Yªn - B¾c giang</v>
          </cell>
          <cell r="S269">
            <v>2000</v>
          </cell>
          <cell r="T269" t="str">
            <v>A4-3</v>
          </cell>
          <cell r="U269">
            <v>2004</v>
          </cell>
          <cell r="V269" t="str">
            <v>A6-1</v>
          </cell>
          <cell r="W269">
            <v>2</v>
          </cell>
          <cell r="X269">
            <v>1.47</v>
          </cell>
          <cell r="Y269" t="str">
            <v>A1.8-1</v>
          </cell>
          <cell r="Z269">
            <v>2</v>
          </cell>
          <cell r="AA269">
            <v>1.83</v>
          </cell>
        </row>
        <row r="270">
          <cell r="C270" t="str">
            <v>NguyÔn Xu©n Tr­êng</v>
          </cell>
          <cell r="D270" t="str">
            <v xml:space="preserve">DH </v>
          </cell>
          <cell r="E270" t="str">
            <v>H§ DH</v>
          </cell>
          <cell r="F270" t="str">
            <v>NV kü thuËt</v>
          </cell>
          <cell r="H270" t="str">
            <v>07-04</v>
          </cell>
          <cell r="I270">
            <v>28738</v>
          </cell>
          <cell r="K270" t="str">
            <v>§¹i häc</v>
          </cell>
          <cell r="L270" t="str">
            <v>KT ®iÖn - §iÖn tö</v>
          </cell>
          <cell r="M270" t="str">
            <v>§H S­ ph¹m Kü thuËt TPHCM</v>
          </cell>
          <cell r="N270">
            <v>2004</v>
          </cell>
          <cell r="O270" t="str">
            <v>Thanh LÜnh - Thanh Ch­¬ng - NA</v>
          </cell>
          <cell r="P270" t="str">
            <v>263Hoµng hoa Th¸m - T©n b×nh - HCM</v>
          </cell>
          <cell r="Q270" t="str">
            <v>TuyÓn míi</v>
          </cell>
          <cell r="S270">
            <v>2004</v>
          </cell>
          <cell r="T270" t="str">
            <v>DN-3</v>
          </cell>
          <cell r="U270">
            <v>1</v>
          </cell>
          <cell r="V270">
            <v>1.78</v>
          </cell>
          <cell r="W270" t="str">
            <v>DN-3</v>
          </cell>
          <cell r="X270">
            <v>1</v>
          </cell>
          <cell r="Y270">
            <v>2.34</v>
          </cell>
          <cell r="Z270" t="str">
            <v>CT Gµnh hµo</v>
          </cell>
        </row>
        <row r="271">
          <cell r="C271" t="str">
            <v>Cao cÊp</v>
          </cell>
          <cell r="D271" t="str">
            <v>DH</v>
          </cell>
          <cell r="E271" t="str">
            <v>H§ DH</v>
          </cell>
          <cell r="F271" t="str">
            <v>NV kü thuËt</v>
          </cell>
          <cell r="H271" t="str">
            <v>07-04</v>
          </cell>
          <cell r="I271">
            <v>29121</v>
          </cell>
          <cell r="K271" t="str">
            <v>§¹i häc</v>
          </cell>
          <cell r="L271" t="str">
            <v>X©y dùng cÇu ®­êng</v>
          </cell>
          <cell r="M271" t="str">
            <v>§H kü thuËt - c«ng nghÖ TP HCM</v>
          </cell>
          <cell r="N271">
            <v>2004</v>
          </cell>
          <cell r="O271" t="str">
            <v>Nh©n Mü - Lý nh©n - Hµ nam</v>
          </cell>
          <cell r="P271" t="str">
            <v>2B1Céng hoµ - P4 T©n b×nh - HCM</v>
          </cell>
          <cell r="Q271" t="str">
            <v>TuyÓn míi</v>
          </cell>
          <cell r="S271">
            <v>2004</v>
          </cell>
          <cell r="T271" t="str">
            <v>DN-3</v>
          </cell>
          <cell r="U271">
            <v>1</v>
          </cell>
          <cell r="V271">
            <v>1.78</v>
          </cell>
          <cell r="W271" t="str">
            <v>DN-3</v>
          </cell>
          <cell r="X271">
            <v>1</v>
          </cell>
          <cell r="Y271">
            <v>2.34</v>
          </cell>
          <cell r="Z271" t="str">
            <v>CT Gµnh hµo</v>
          </cell>
        </row>
        <row r="272">
          <cell r="C272" t="str">
            <v>Hå NghÜa C«ng</v>
          </cell>
          <cell r="D272" t="str">
            <v>DH</v>
          </cell>
          <cell r="E272" t="str">
            <v>H§ DH</v>
          </cell>
          <cell r="F272" t="str">
            <v>NV kÕ to¸n</v>
          </cell>
          <cell r="H272" t="str">
            <v>VP phÝa Nam</v>
          </cell>
          <cell r="I272">
            <v>38142</v>
          </cell>
          <cell r="J272" t="str">
            <v>N÷</v>
          </cell>
          <cell r="K272">
            <v>28526</v>
          </cell>
          <cell r="L272" t="str">
            <v>SQCB</v>
          </cell>
          <cell r="M272" t="str">
            <v>§¹i häc</v>
          </cell>
          <cell r="N272" t="str">
            <v>Tµi chÝnh ng©n hµng</v>
          </cell>
          <cell r="O272" t="str">
            <v xml:space="preserve">Häc viÖn Tµi chÝnh </v>
          </cell>
          <cell r="P272">
            <v>2002</v>
          </cell>
          <cell r="Q272" t="str">
            <v>Quúnh Minh - Quúnh L­u - NghÖ an</v>
          </cell>
          <cell r="R272" t="str">
            <v>Quúnh Minh - Quúnh L­u - NghÖ an</v>
          </cell>
          <cell r="S272" t="str">
            <v>TuyÓn míi</v>
          </cell>
          <cell r="T272" t="str">
            <v>15/6/04</v>
          </cell>
          <cell r="U272">
            <v>2004</v>
          </cell>
          <cell r="V272" t="str">
            <v>DN-3</v>
          </cell>
          <cell r="W272">
            <v>1</v>
          </cell>
          <cell r="X272">
            <v>1.78</v>
          </cell>
          <cell r="Y272" t="str">
            <v>DN-3</v>
          </cell>
          <cell r="Z272">
            <v>1</v>
          </cell>
          <cell r="AA272">
            <v>2.34</v>
          </cell>
        </row>
        <row r="273">
          <cell r="C273" t="str">
            <v>NguyÔn Xu©n Tr­êng</v>
          </cell>
          <cell r="D273" t="str">
            <v xml:space="preserve">DH </v>
          </cell>
          <cell r="E273" t="str">
            <v>H§ DH</v>
          </cell>
          <cell r="F273" t="str">
            <v>NV kü thuËt</v>
          </cell>
          <cell r="H273" t="str">
            <v>CT Gµnh hµo</v>
          </cell>
          <cell r="I273" t="str">
            <v>07-04</v>
          </cell>
          <cell r="J273" t="str">
            <v>N÷</v>
          </cell>
          <cell r="K273">
            <v>28738</v>
          </cell>
          <cell r="L273" t="str">
            <v>SQCB</v>
          </cell>
          <cell r="M273" t="str">
            <v>§¹i häc</v>
          </cell>
          <cell r="N273" t="str">
            <v>KT ®iÖn - §iÖn tö</v>
          </cell>
          <cell r="O273" t="str">
            <v>§H S­ ph¹m Kü thuËt TPHCM</v>
          </cell>
          <cell r="P273" t="str">
            <v>Ph­êng Minh t©m, thÞ x· Yªn B¸i, Yªn B¸i</v>
          </cell>
          <cell r="Q273" t="str">
            <v>Thanh LÜnh - Thanh Ch­¬ng - NA</v>
          </cell>
          <cell r="R273" t="str">
            <v>263Hoµng hoa Th¸m - T©n b×nh - HCM</v>
          </cell>
          <cell r="S273" t="str">
            <v>TuyÓn míi</v>
          </cell>
          <cell r="T273" t="str">
            <v>DN-3</v>
          </cell>
          <cell r="U273">
            <v>2004</v>
          </cell>
          <cell r="V273" t="str">
            <v>DN-3</v>
          </cell>
          <cell r="W273">
            <v>1</v>
          </cell>
          <cell r="X273">
            <v>1.78</v>
          </cell>
          <cell r="Y273" t="str">
            <v>DN-3</v>
          </cell>
          <cell r="Z273">
            <v>1</v>
          </cell>
          <cell r="AA273">
            <v>2.34</v>
          </cell>
        </row>
        <row r="274">
          <cell r="C274" t="str">
            <v>Phan Huy Anh</v>
          </cell>
          <cell r="D274" t="str">
            <v>DH</v>
          </cell>
          <cell r="E274" t="str">
            <v>H§ DH</v>
          </cell>
          <cell r="F274" t="str">
            <v>NV kü thuËt</v>
          </cell>
          <cell r="H274" t="str">
            <v>CT Gµnh hµo</v>
          </cell>
          <cell r="I274" t="str">
            <v>07-04</v>
          </cell>
          <cell r="K274">
            <v>29121</v>
          </cell>
          <cell r="L274" t="str">
            <v>SQCB</v>
          </cell>
          <cell r="M274" t="str">
            <v>§¹i häc</v>
          </cell>
          <cell r="N274" t="str">
            <v>X©y dùng cÇu ®­êng</v>
          </cell>
          <cell r="O274" t="str">
            <v>§H kü thuËt - c«ng nghÖ TP HCM</v>
          </cell>
          <cell r="P274">
            <v>2004</v>
          </cell>
          <cell r="Q274" t="str">
            <v>Nh©n Mü - Lý nh©n - Hµ nam</v>
          </cell>
          <cell r="R274" t="str">
            <v>2B1Céng hoµ - P4 T©n b×nh - HCM</v>
          </cell>
          <cell r="S274" t="str">
            <v>TuyÓn míi</v>
          </cell>
          <cell r="T274" t="str">
            <v>DN-3</v>
          </cell>
          <cell r="U274">
            <v>2004</v>
          </cell>
          <cell r="V274" t="str">
            <v>DN-3</v>
          </cell>
          <cell r="W274">
            <v>1</v>
          </cell>
          <cell r="X274">
            <v>1.78</v>
          </cell>
          <cell r="Y274" t="str">
            <v>DN-3</v>
          </cell>
          <cell r="Z274">
            <v>1</v>
          </cell>
          <cell r="AA274">
            <v>2.34</v>
          </cell>
        </row>
        <row r="275">
          <cell r="C275" t="str">
            <v>NguyÔn AN Quèc</v>
          </cell>
          <cell r="D275" t="str">
            <v>DH</v>
          </cell>
          <cell r="E275" t="str">
            <v>H§ DH</v>
          </cell>
          <cell r="F275" t="str">
            <v>NV kü thuËt</v>
          </cell>
          <cell r="H275" t="str">
            <v>VP phÝa Nam</v>
          </cell>
          <cell r="I275">
            <v>38447</v>
          </cell>
          <cell r="J275" t="str">
            <v>N÷</v>
          </cell>
          <cell r="K275" t="str">
            <v>05/74</v>
          </cell>
          <cell r="L275" t="str">
            <v>SQCB</v>
          </cell>
          <cell r="M275" t="str">
            <v>§¹i häc</v>
          </cell>
          <cell r="N275" t="str">
            <v>X©y dùng</v>
          </cell>
          <cell r="O275" t="str">
            <v xml:space="preserve">§H x©y dùng </v>
          </cell>
          <cell r="P275" t="str">
            <v>ThiÖu ®«, §«ng s¬n, Thanh Ho¸</v>
          </cell>
          <cell r="Q275" t="str">
            <v>Khai s¬n - Anh s¬n - NghÖ an</v>
          </cell>
          <cell r="R275">
            <v>38132</v>
          </cell>
          <cell r="S275">
            <v>2005</v>
          </cell>
          <cell r="T275" t="str">
            <v>DN-3</v>
          </cell>
          <cell r="U275">
            <v>2005</v>
          </cell>
          <cell r="V275" t="str">
            <v>DN-3</v>
          </cell>
          <cell r="W275">
            <v>1</v>
          </cell>
          <cell r="X275">
            <v>1.78</v>
          </cell>
          <cell r="Y275" t="str">
            <v>DN-3</v>
          </cell>
          <cell r="Z275">
            <v>1</v>
          </cell>
          <cell r="AA275">
            <v>2.34</v>
          </cell>
        </row>
        <row r="276">
          <cell r="C276" t="str">
            <v>Trung cÊp</v>
          </cell>
          <cell r="D276" t="str">
            <v>DH</v>
          </cell>
          <cell r="E276" t="str">
            <v>H§ DH</v>
          </cell>
          <cell r="F276" t="str">
            <v xml:space="preserve">§éi tr­ëng </v>
          </cell>
          <cell r="H276" t="str">
            <v>01-05</v>
          </cell>
          <cell r="I276" t="str">
            <v>06-05-1950</v>
          </cell>
          <cell r="J276" t="str">
            <v>N÷</v>
          </cell>
          <cell r="K276" t="str">
            <v>Cao ®¼ng</v>
          </cell>
          <cell r="L276" t="str">
            <v>SQ Th«ng tin</v>
          </cell>
          <cell r="M276" t="str">
            <v>Tr­êng SQTT</v>
          </cell>
          <cell r="N276">
            <v>2004</v>
          </cell>
          <cell r="O276" t="str">
            <v>§«ng H­ng, TP Thanh Ho¸</v>
          </cell>
          <cell r="P276" t="str">
            <v xml:space="preserve"> TT 258 Thuþ khuª, T©y hå, Hµ Néi</v>
          </cell>
          <cell r="Q276" t="str">
            <v>XN phÝa Nam</v>
          </cell>
          <cell r="S276">
            <v>2005</v>
          </cell>
          <cell r="T276" t="str">
            <v>DN-3</v>
          </cell>
          <cell r="U276">
            <v>5</v>
          </cell>
          <cell r="V276">
            <v>2.74</v>
          </cell>
          <cell r="W276" t="str">
            <v>DN-3</v>
          </cell>
          <cell r="X276">
            <v>5</v>
          </cell>
          <cell r="Y276">
            <v>3.58</v>
          </cell>
          <cell r="Z276" t="str">
            <v>XN 25/3</v>
          </cell>
        </row>
        <row r="277">
          <cell r="C277" t="str">
            <v>Lª ThÞ YÕn</v>
          </cell>
          <cell r="D277" t="str">
            <v>DH</v>
          </cell>
          <cell r="E277" t="str">
            <v>H§ DH</v>
          </cell>
          <cell r="F277" t="str">
            <v>NV kÕ to¸n</v>
          </cell>
          <cell r="H277" t="str">
            <v>VP phÝa Nam</v>
          </cell>
          <cell r="I277" t="str">
            <v>06-03</v>
          </cell>
          <cell r="J277" t="str">
            <v>N÷</v>
          </cell>
          <cell r="K277" t="str">
            <v>15/11/81</v>
          </cell>
          <cell r="L277" t="str">
            <v>N÷</v>
          </cell>
          <cell r="M277" t="str">
            <v>Trung cÊp</v>
          </cell>
          <cell r="N277" t="str">
            <v>KÕ to¸n DN</v>
          </cell>
          <cell r="O277" t="str">
            <v>TH Kinh tÕ KT NGhÖ an</v>
          </cell>
          <cell r="P277">
            <v>2002</v>
          </cell>
          <cell r="Q277" t="str">
            <v>H­ng xu©n - H­ng nguyªn - NghÖ An</v>
          </cell>
          <cell r="R277" t="str">
            <v>H­ng xu©n - H­ng nguyªn - NGhÖ an</v>
          </cell>
          <cell r="S277" t="str">
            <v>XN phÝa Nam</v>
          </cell>
          <cell r="T277" t="str">
            <v>DN-3</v>
          </cell>
          <cell r="U277">
            <v>2003</v>
          </cell>
          <cell r="V277" t="str">
            <v>DN - 4</v>
          </cell>
          <cell r="W277">
            <v>1</v>
          </cell>
          <cell r="X277">
            <v>1.46</v>
          </cell>
          <cell r="Y277" t="str">
            <v>DN - 4</v>
          </cell>
          <cell r="Z277">
            <v>1</v>
          </cell>
          <cell r="AA277">
            <v>1.8</v>
          </cell>
        </row>
        <row r="278">
          <cell r="C278" t="str">
            <v>S¬ cÊp</v>
          </cell>
          <cell r="D278" t="str">
            <v>DH</v>
          </cell>
          <cell r="E278" t="str">
            <v>H§ DH</v>
          </cell>
          <cell r="F278" t="str">
            <v>§éi phã</v>
          </cell>
          <cell r="H278" t="str">
            <v>01-05</v>
          </cell>
          <cell r="I278" t="str">
            <v>1955</v>
          </cell>
          <cell r="K278" t="str">
            <v>Cao ®¼ng</v>
          </cell>
          <cell r="L278" t="str">
            <v>SQCB</v>
          </cell>
          <cell r="M278" t="str">
            <v>Tr­êng SQCB</v>
          </cell>
          <cell r="O278" t="str">
            <v>Tr­êng l©m, TÜnh gia, Thanh ho¸</v>
          </cell>
          <cell r="P278" t="str">
            <v>Tr­êng l©m, TÜnh gia, Thanh ho¸</v>
          </cell>
          <cell r="S278">
            <v>2005</v>
          </cell>
          <cell r="T278" t="str">
            <v>DN-3</v>
          </cell>
          <cell r="U278">
            <v>2</v>
          </cell>
          <cell r="V278">
            <v>2.02</v>
          </cell>
          <cell r="W278" t="str">
            <v>DN-3</v>
          </cell>
          <cell r="X278">
            <v>2</v>
          </cell>
          <cell r="Y278">
            <v>2.65</v>
          </cell>
          <cell r="Z278" t="str">
            <v>XN 25/3</v>
          </cell>
        </row>
        <row r="279">
          <cell r="C279" t="str">
            <v>TrÇn ThÞ Lµi</v>
          </cell>
          <cell r="D279" t="str">
            <v>DH</v>
          </cell>
          <cell r="E279" t="str">
            <v>H§ DH</v>
          </cell>
          <cell r="F279" t="str">
            <v>NV phôc vô</v>
          </cell>
          <cell r="H279" t="str">
            <v>VP phÝa Nam</v>
          </cell>
          <cell r="I279" t="str">
            <v>01-95</v>
          </cell>
          <cell r="K279" t="str">
            <v>10/4/60</v>
          </cell>
          <cell r="L279" t="str">
            <v>N÷</v>
          </cell>
          <cell r="M279" t="str">
            <v>L§PT</v>
          </cell>
          <cell r="N279">
            <v>2002</v>
          </cell>
          <cell r="O279" t="str">
            <v>Lao ®éng phæ th«ng</v>
          </cell>
          <cell r="P279" t="str">
            <v>Xu©n Canh - §«ng Anh - Hµ néi</v>
          </cell>
          <cell r="Q279" t="str">
            <v>Th¹ch s¬n - Th¹ch hµ - Hµ tÜnh</v>
          </cell>
          <cell r="R279" t="str">
            <v>Ph­êng 15 T©n b×nh - TP HCM</v>
          </cell>
          <cell r="S279" t="str">
            <v>XN phÝa Nam</v>
          </cell>
          <cell r="T279" t="str">
            <v>DN-3</v>
          </cell>
          <cell r="U279">
            <v>2003</v>
          </cell>
          <cell r="V279" t="str">
            <v>DN-6</v>
          </cell>
          <cell r="W279">
            <v>3</v>
          </cell>
          <cell r="X279">
            <v>1.36</v>
          </cell>
          <cell r="Y279" t="str">
            <v>DN-6</v>
          </cell>
          <cell r="Z279">
            <v>3</v>
          </cell>
          <cell r="AA279">
            <v>1.72</v>
          </cell>
        </row>
        <row r="280">
          <cell r="C280" t="str">
            <v>TrÇn ThÞ Nhung</v>
          </cell>
          <cell r="D280" t="str">
            <v>DH</v>
          </cell>
          <cell r="E280" t="str">
            <v>H§ DH</v>
          </cell>
          <cell r="F280" t="str">
            <v>NV v¨n th­</v>
          </cell>
          <cell r="H280" t="str">
            <v>VP phÝa Nam</v>
          </cell>
          <cell r="I280" t="str">
            <v>07-04</v>
          </cell>
          <cell r="K280">
            <v>30599</v>
          </cell>
          <cell r="L280" t="str">
            <v>N÷</v>
          </cell>
          <cell r="M280" t="str">
            <v>S¬ cÊp</v>
          </cell>
          <cell r="N280" t="str">
            <v>Tin häc v¨n phßng</v>
          </cell>
          <cell r="O280" t="str">
            <v>TT Khoa häc CN tin häc - NA</v>
          </cell>
          <cell r="P280">
            <v>2004</v>
          </cell>
          <cell r="Q280" t="str">
            <v>H­ng Xu©n - H­ng Nguyªn - NghÖ an</v>
          </cell>
          <cell r="R280" t="str">
            <v>H­ng Xu©n - H­ng Nguyªn - NghÖ an</v>
          </cell>
          <cell r="S280" t="str">
            <v>TuyÓn míi</v>
          </cell>
          <cell r="T280" t="str">
            <v>DN-3</v>
          </cell>
          <cell r="U280">
            <v>2004</v>
          </cell>
          <cell r="V280" t="str">
            <v>DN-5</v>
          </cell>
          <cell r="W280">
            <v>1</v>
          </cell>
          <cell r="X280">
            <v>1.22</v>
          </cell>
          <cell r="Y280" t="str">
            <v>DN-5</v>
          </cell>
          <cell r="Z280">
            <v>1</v>
          </cell>
          <cell r="AA280">
            <v>1.35</v>
          </cell>
        </row>
        <row r="281">
          <cell r="C281" t="str">
            <v>Lª Xu©n Ch­¬ng</v>
          </cell>
          <cell r="D281" t="str">
            <v>DH</v>
          </cell>
          <cell r="E281" t="str">
            <v>H§ DH</v>
          </cell>
          <cell r="F281" t="str">
            <v>CN RPBM</v>
          </cell>
          <cell r="H281" t="str">
            <v>VP phÝa Nam</v>
          </cell>
          <cell r="I281" t="str">
            <v>1992</v>
          </cell>
          <cell r="J281">
            <v>38538</v>
          </cell>
          <cell r="K281">
            <v>26724</v>
          </cell>
          <cell r="L281" t="str">
            <v>Tµi chÝnh kÕ to¸n</v>
          </cell>
          <cell r="M281" t="str">
            <v>S¬ cÊp</v>
          </cell>
          <cell r="N281" t="str">
            <v>Rµ ph¸ bom m×n</v>
          </cell>
          <cell r="O281" t="str">
            <v>Tr­êng KTCB</v>
          </cell>
          <cell r="P281" t="str">
            <v>V¨n §øc - ChÝ Linh - H¶i D­¬ng</v>
          </cell>
          <cell r="Q281" t="str">
            <v>Nghi ThuËn - Nghi léc - NghÖ an</v>
          </cell>
          <cell r="R281" t="str">
            <v>14/8/04</v>
          </cell>
          <cell r="S281">
            <v>2003</v>
          </cell>
          <cell r="T281" t="str">
            <v>DN-3</v>
          </cell>
          <cell r="U281">
            <v>2005</v>
          </cell>
          <cell r="V281">
            <v>1.78</v>
          </cell>
          <cell r="W281" t="str">
            <v>DN-3</v>
          </cell>
          <cell r="X281">
            <v>1</v>
          </cell>
          <cell r="Y281" t="str">
            <v>A1-8.1</v>
          </cell>
          <cell r="Z281">
            <v>3</v>
          </cell>
          <cell r="AA281">
            <v>2.16</v>
          </cell>
        </row>
        <row r="282">
          <cell r="C282" t="str">
            <v>NguyÔn Thµnh GÊm</v>
          </cell>
          <cell r="D282" t="str">
            <v>DH</v>
          </cell>
          <cell r="E282" t="str">
            <v>H§ DH</v>
          </cell>
          <cell r="F282" t="str">
            <v>Thñ quü</v>
          </cell>
          <cell r="H282" t="str">
            <v>01-05</v>
          </cell>
          <cell r="I282" t="str">
            <v>25/05/1950</v>
          </cell>
          <cell r="K282" t="str">
            <v>§¹i häc</v>
          </cell>
          <cell r="L282" t="str">
            <v>Cö nh©n KT</v>
          </cell>
          <cell r="M282" t="str">
            <v>Tr­êng CN C¬ giíi 3</v>
          </cell>
          <cell r="N282">
            <v>1996</v>
          </cell>
          <cell r="O282" t="str">
            <v>§ång minh, Nam ng¹n, TP Thanh ho¸</v>
          </cell>
          <cell r="P282" t="str">
            <v>§ång minh, Nam ng¹n, TP Thanh ho¸</v>
          </cell>
          <cell r="S282">
            <v>2005</v>
          </cell>
          <cell r="T282" t="str">
            <v>DN-3</v>
          </cell>
          <cell r="U282">
            <v>1</v>
          </cell>
          <cell r="V282">
            <v>1.78</v>
          </cell>
          <cell r="W282" t="str">
            <v>DN-3</v>
          </cell>
          <cell r="X282">
            <v>1</v>
          </cell>
          <cell r="Y282">
            <v>2.34</v>
          </cell>
          <cell r="Z282" t="str">
            <v>XN 25/3</v>
          </cell>
        </row>
        <row r="283">
          <cell r="C283" t="str">
            <v>S¬ cÊp</v>
          </cell>
          <cell r="D283" t="str">
            <v>DH</v>
          </cell>
          <cell r="E283" t="str">
            <v>1-3n¨m</v>
          </cell>
          <cell r="F283" t="str">
            <v>NV thèng kª xe m¸y</v>
          </cell>
          <cell r="H283" t="str">
            <v>01-05</v>
          </cell>
          <cell r="I283" t="str">
            <v>26/9/71</v>
          </cell>
          <cell r="K283" t="str">
            <v>§¹i häc</v>
          </cell>
          <cell r="L283" t="str">
            <v>Qu¶n trÞ KD</v>
          </cell>
          <cell r="M283" t="str">
            <v>Tr­êngCN c¬ giíi x©y dùng</v>
          </cell>
          <cell r="N283">
            <v>1996</v>
          </cell>
          <cell r="O283" t="str">
            <v>Phó B×nh - Th¸i nguyªn</v>
          </cell>
          <cell r="P283" t="str">
            <v>D­¬ng Thµnh - Phó B×nh - Th¸i nguyªn</v>
          </cell>
          <cell r="R283">
            <v>36951</v>
          </cell>
          <cell r="S283">
            <v>2005</v>
          </cell>
          <cell r="T283" t="str">
            <v>DN-3</v>
          </cell>
          <cell r="U283">
            <v>1</v>
          </cell>
          <cell r="V283">
            <v>1.78</v>
          </cell>
          <cell r="W283" t="str">
            <v>DN-3</v>
          </cell>
          <cell r="X283">
            <v>1</v>
          </cell>
          <cell r="Y283">
            <v>2.34</v>
          </cell>
          <cell r="Z283" t="str">
            <v>XN NgÇm</v>
          </cell>
        </row>
        <row r="284">
          <cell r="C284" t="str">
            <v>Phan Xu©n HiÕn</v>
          </cell>
          <cell r="D284" t="str">
            <v>DH</v>
          </cell>
          <cell r="E284" t="str">
            <v>H§ DH</v>
          </cell>
          <cell r="F284" t="str">
            <v>L¸i EX 400</v>
          </cell>
          <cell r="H284" t="str">
            <v>Chê viÖc</v>
          </cell>
          <cell r="I284" t="str">
            <v>02-98</v>
          </cell>
          <cell r="K284" t="str">
            <v>25/8/71</v>
          </cell>
          <cell r="L284" t="str">
            <v>XD ®­êng bé</v>
          </cell>
          <cell r="M284" t="str">
            <v>S¬ cÊp</v>
          </cell>
          <cell r="N284" t="str">
            <v>L¸i xe</v>
          </cell>
          <cell r="O284" t="str">
            <v>Kh«ng cã b»ng cÊp</v>
          </cell>
          <cell r="P284" t="str">
            <v>XN thi c«ng c¬ giíi NN tÜnh NghÖ an</v>
          </cell>
          <cell r="Q284" t="str">
            <v>Th¸i Phóc - Th¸i Thuþ - Th¸i B×nh</v>
          </cell>
          <cell r="R284" t="str">
            <v>Th¸i Phóc - Th¸i Thuþ - Th¸i B×nh</v>
          </cell>
          <cell r="S284">
            <v>2005</v>
          </cell>
          <cell r="T284">
            <v>36951</v>
          </cell>
          <cell r="U284">
            <v>2001</v>
          </cell>
          <cell r="V284" t="str">
            <v>A6-3</v>
          </cell>
          <cell r="W284">
            <v>5</v>
          </cell>
          <cell r="X284">
            <v>2.33</v>
          </cell>
          <cell r="Y284" t="str">
            <v>A1.8-2</v>
          </cell>
          <cell r="Z284">
            <v>5</v>
          </cell>
          <cell r="AA284">
            <v>3.19</v>
          </cell>
        </row>
        <row r="285">
          <cell r="C285" t="str">
            <v>NguyÔn V¨n C«ng</v>
          </cell>
          <cell r="D285" t="str">
            <v>DH</v>
          </cell>
          <cell r="E285" t="str">
            <v>H§ DH</v>
          </cell>
          <cell r="F285" t="str">
            <v>L¸i m¸y</v>
          </cell>
          <cell r="H285" t="str">
            <v>Chê viÖc</v>
          </cell>
          <cell r="I285" t="str">
            <v>05-98</v>
          </cell>
          <cell r="K285" t="str">
            <v>04/3/77</v>
          </cell>
          <cell r="M285" t="str">
            <v>S¬ cÊp</v>
          </cell>
          <cell r="N285" t="str">
            <v>Khoan C¬ khÝ</v>
          </cell>
          <cell r="O285" t="str">
            <v>Tr­êngCN CGXD H¶I D­¬ng</v>
          </cell>
          <cell r="P285">
            <v>1998</v>
          </cell>
          <cell r="Q285" t="str">
            <v>V¨n §øc - ChÝ Linh - H¶i D­¬ng</v>
          </cell>
          <cell r="R285" t="str">
            <v>V¨n §øc - ChÝ Linh - H¶i D­¬ng</v>
          </cell>
          <cell r="S285" t="str">
            <v>CT Dung quÊt</v>
          </cell>
          <cell r="T285" t="str">
            <v>14/8/04</v>
          </cell>
          <cell r="U285">
            <v>2004</v>
          </cell>
          <cell r="V285" t="str">
            <v>A4-3</v>
          </cell>
          <cell r="W285">
            <v>5</v>
          </cell>
          <cell r="X285">
            <v>2.65</v>
          </cell>
          <cell r="Y285" t="str">
            <v>A1-10.3</v>
          </cell>
          <cell r="Z285">
            <v>5</v>
          </cell>
          <cell r="AA285">
            <v>3.65</v>
          </cell>
        </row>
        <row r="286">
          <cell r="C286" t="str">
            <v>Lª Thanh H¶i</v>
          </cell>
          <cell r="D286" t="str">
            <v>DH</v>
          </cell>
          <cell r="E286" t="str">
            <v>H§ DH</v>
          </cell>
          <cell r="F286" t="str">
            <v>L¸i m¸y</v>
          </cell>
          <cell r="H286" t="str">
            <v>Chê viÖc</v>
          </cell>
          <cell r="I286" t="str">
            <v>11-95</v>
          </cell>
          <cell r="K286" t="str">
            <v>16/6/76</v>
          </cell>
          <cell r="L286" t="str">
            <v>Tr¾c ®¹c</v>
          </cell>
          <cell r="M286" t="str">
            <v>S¬ cÊp</v>
          </cell>
          <cell r="N286" t="str">
            <v>L¸i m¸y ®µo</v>
          </cell>
          <cell r="O286" t="str">
            <v>Tr­êng CN C¬ giíi 3</v>
          </cell>
          <cell r="P286">
            <v>1996</v>
          </cell>
          <cell r="Q286" t="str">
            <v>H­ng Xu©n - H­ng Nguyªn - NghÖ An</v>
          </cell>
          <cell r="R286" t="str">
            <v>318 Hoµng Hoa th¸m - Ba ®×nh - HN</v>
          </cell>
          <cell r="S286">
            <v>2004</v>
          </cell>
          <cell r="T286" t="str">
            <v>DN-4</v>
          </cell>
          <cell r="U286">
            <v>2002</v>
          </cell>
          <cell r="V286" t="str">
            <v>A4-2</v>
          </cell>
          <cell r="W286">
            <v>5</v>
          </cell>
          <cell r="X286">
            <v>2.48</v>
          </cell>
          <cell r="Y286" t="str">
            <v>A1.10-2</v>
          </cell>
          <cell r="Z286">
            <v>5</v>
          </cell>
          <cell r="AA286">
            <v>3.45</v>
          </cell>
        </row>
        <row r="287">
          <cell r="C287" t="str">
            <v>NguyÔn TiÕn H­ng</v>
          </cell>
          <cell r="D287" t="str">
            <v>DH</v>
          </cell>
          <cell r="E287" t="str">
            <v>H§ DH</v>
          </cell>
          <cell r="F287" t="str">
            <v>Xóc lËt W350</v>
          </cell>
          <cell r="H287" t="str">
            <v>Chê viÖc</v>
          </cell>
          <cell r="I287" t="str">
            <v>03-00</v>
          </cell>
          <cell r="K287" t="str">
            <v>26/9/71</v>
          </cell>
          <cell r="L287" t="str">
            <v>Y sü</v>
          </cell>
          <cell r="M287" t="str">
            <v>S¬ cÊp</v>
          </cell>
          <cell r="N287" t="str">
            <v>VËn hµnh m¸y xóc</v>
          </cell>
          <cell r="O287" t="str">
            <v>Tr­êngCN c¬ giíi x©y dùng</v>
          </cell>
          <cell r="P287">
            <v>1996</v>
          </cell>
          <cell r="Q287" t="str">
            <v>Phó B×nh - Th¸i nguyªn</v>
          </cell>
          <cell r="R287" t="str">
            <v>D­¬ng Thµnh - Phó B×nh - Th¸i nguyªn</v>
          </cell>
          <cell r="S287">
            <v>2004</v>
          </cell>
          <cell r="T287">
            <v>36951</v>
          </cell>
          <cell r="U287">
            <v>2000</v>
          </cell>
          <cell r="V287" t="str">
            <v>A4-2</v>
          </cell>
          <cell r="W287">
            <v>4</v>
          </cell>
          <cell r="X287">
            <v>2.04</v>
          </cell>
          <cell r="Y287" t="str">
            <v>A1-10.2</v>
          </cell>
          <cell r="Z287">
            <v>4</v>
          </cell>
          <cell r="AA287">
            <v>2.92</v>
          </cell>
        </row>
        <row r="288">
          <cell r="C288" t="str">
            <v>Bïi Xu©n Tr­êng</v>
          </cell>
          <cell r="D288" t="str">
            <v>DH</v>
          </cell>
          <cell r="E288" t="str">
            <v>H§ DH</v>
          </cell>
          <cell r="F288" t="str">
            <v>ñi D 155</v>
          </cell>
          <cell r="H288" t="str">
            <v>Chê viÖc</v>
          </cell>
          <cell r="I288" t="str">
            <v>12-00</v>
          </cell>
          <cell r="K288" t="str">
            <v>23/9/62</v>
          </cell>
          <cell r="L288" t="str">
            <v>KÕ to¸n</v>
          </cell>
          <cell r="M288" t="str">
            <v>S¬ cÊp</v>
          </cell>
          <cell r="N288" t="str">
            <v>L¸i m¸y xóc</v>
          </cell>
          <cell r="O288" t="str">
            <v>Tr­êng CNKT NghÖ an</v>
          </cell>
          <cell r="P288">
            <v>1993</v>
          </cell>
          <cell r="Q288" t="str">
            <v>Béi Xuyªn - Mü §øc - Hµ t©y</v>
          </cell>
          <cell r="R288" t="str">
            <v>XN thi c«ng c¬ giíi NN tÜnh NghÖ an</v>
          </cell>
          <cell r="S288">
            <v>2003</v>
          </cell>
          <cell r="T288">
            <v>36861</v>
          </cell>
          <cell r="U288">
            <v>2000</v>
          </cell>
          <cell r="V288" t="str">
            <v>A4-3</v>
          </cell>
          <cell r="W288">
            <v>3</v>
          </cell>
          <cell r="X288">
            <v>1.95</v>
          </cell>
          <cell r="Y288" t="str">
            <v>A1-10.3</v>
          </cell>
          <cell r="Z288">
            <v>3</v>
          </cell>
          <cell r="AA288">
            <v>2.66</v>
          </cell>
        </row>
        <row r="289">
          <cell r="C289" t="str">
            <v>Vò Ngäc H­íng</v>
          </cell>
          <cell r="D289" t="str">
            <v>DH</v>
          </cell>
          <cell r="E289" t="str">
            <v>H§ DH</v>
          </cell>
          <cell r="F289" t="str">
            <v>§o ®¹c</v>
          </cell>
          <cell r="H289">
            <v>35431</v>
          </cell>
          <cell r="I289" t="str">
            <v>21/7/69</v>
          </cell>
          <cell r="K289" t="str">
            <v>Trung cÊp</v>
          </cell>
          <cell r="L289" t="str">
            <v>Tr¾c ®¹c</v>
          </cell>
          <cell r="M289" t="str">
            <v>TH §Þa chÝnh I</v>
          </cell>
          <cell r="N289">
            <v>1989</v>
          </cell>
          <cell r="O289" t="str">
            <v>Trùc Thanh - Trùc Ninh - Nam ®Þnh</v>
          </cell>
          <cell r="P289" t="str">
            <v>Trùc Thanh - Trùc Ninh - Nam ®Þnh</v>
          </cell>
          <cell r="S289">
            <v>2004</v>
          </cell>
          <cell r="T289" t="str">
            <v>DN-4</v>
          </cell>
          <cell r="U289">
            <v>8</v>
          </cell>
          <cell r="V289">
            <v>2.2999999999999998</v>
          </cell>
          <cell r="W289" t="str">
            <v>DN-4</v>
          </cell>
          <cell r="X289">
            <v>8</v>
          </cell>
          <cell r="Y289">
            <v>3.13</v>
          </cell>
          <cell r="Z289" t="str">
            <v>XN 25/3</v>
          </cell>
        </row>
        <row r="290">
          <cell r="C290" t="str">
            <v>Cao cÊp</v>
          </cell>
          <cell r="D290" t="str">
            <v>DH</v>
          </cell>
          <cell r="E290" t="str">
            <v>H§ DH</v>
          </cell>
          <cell r="F290" t="str">
            <v>§éi phã</v>
          </cell>
          <cell r="H290" t="str">
            <v>01-05</v>
          </cell>
          <cell r="I290" t="str">
            <v>1956</v>
          </cell>
          <cell r="K290" t="str">
            <v>Trung cÊp</v>
          </cell>
          <cell r="L290" t="str">
            <v>X©y dùng</v>
          </cell>
          <cell r="M290" t="str">
            <v>Tr­êng SQCB</v>
          </cell>
          <cell r="O290" t="str">
            <v>Sè 10/1974 Cao Th¾ng, H¹ lý, Hång Bµng, H¶i phßng</v>
          </cell>
          <cell r="P290" t="str">
            <v>Sè 10/1974 Cao Th¾ng, H¹ lý, Hång Bµng, H¶i phßng</v>
          </cell>
          <cell r="S290">
            <v>2005</v>
          </cell>
          <cell r="T290" t="str">
            <v>DN-4</v>
          </cell>
          <cell r="U290">
            <v>8</v>
          </cell>
          <cell r="V290">
            <v>2.2599999999999998</v>
          </cell>
          <cell r="W290" t="str">
            <v>DN-4</v>
          </cell>
          <cell r="X290">
            <v>8</v>
          </cell>
          <cell r="Y290">
            <v>3.13</v>
          </cell>
          <cell r="Z290" t="str">
            <v>XN 25/3</v>
          </cell>
        </row>
        <row r="291">
          <cell r="C291" t="str">
            <v xml:space="preserve">Lª Sang </v>
          </cell>
          <cell r="D291" t="str">
            <v>DH</v>
          </cell>
          <cell r="E291" t="str">
            <v>H§ DH</v>
          </cell>
          <cell r="F291" t="str">
            <v>§éi tr­ëng</v>
          </cell>
          <cell r="H291" t="str">
            <v>XN 25/3</v>
          </cell>
          <cell r="I291" t="str">
            <v>01-05</v>
          </cell>
          <cell r="K291" t="str">
            <v>04-6-1952</v>
          </cell>
          <cell r="L291" t="str">
            <v>Y sü</v>
          </cell>
          <cell r="M291" t="str">
            <v>Cao ®¼ng</v>
          </cell>
          <cell r="N291" t="str">
            <v>SQCB</v>
          </cell>
          <cell r="O291" t="str">
            <v>Tr­êng SQCB</v>
          </cell>
          <cell r="P291" t="str">
            <v>V©n Néi - §«ng Anh - Hµ Néi</v>
          </cell>
          <cell r="Q291" t="str">
            <v>T©n s¬n, Nam Ng¹n, TP Thanh ho¸</v>
          </cell>
          <cell r="R291" t="str">
            <v>T©n s¬n, Nam Ng¹n, TP Thanh ho¸</v>
          </cell>
          <cell r="S291">
            <v>2005</v>
          </cell>
          <cell r="T291" t="str">
            <v>DN-4</v>
          </cell>
          <cell r="U291">
            <v>2005</v>
          </cell>
          <cell r="V291" t="str">
            <v>DN-3</v>
          </cell>
          <cell r="W291">
            <v>8</v>
          </cell>
          <cell r="X291">
            <v>3.48</v>
          </cell>
          <cell r="Y291" t="str">
            <v>DN-3</v>
          </cell>
          <cell r="Z291">
            <v>8</v>
          </cell>
          <cell r="AA291">
            <v>4.51</v>
          </cell>
        </row>
        <row r="292">
          <cell r="C292" t="str">
            <v>Chu §øc Th¶o</v>
          </cell>
          <cell r="D292" t="str">
            <v>DH</v>
          </cell>
          <cell r="E292" t="str">
            <v>H§ DH</v>
          </cell>
          <cell r="F292" t="str">
            <v>CHtr­ëng</v>
          </cell>
          <cell r="H292" t="str">
            <v>XN 25/3</v>
          </cell>
          <cell r="I292" t="str">
            <v>01-05</v>
          </cell>
          <cell r="K292">
            <v>1951</v>
          </cell>
          <cell r="L292" t="str">
            <v>Xe m¸y c«ng binh</v>
          </cell>
          <cell r="M292" t="str">
            <v>Cao ®¼ng</v>
          </cell>
          <cell r="N292" t="str">
            <v>SQCB</v>
          </cell>
          <cell r="O292" t="str">
            <v>CHKTCB</v>
          </cell>
          <cell r="P292" t="str">
            <v>Sè 26 Quang trung - B¶o léc - L©m ®ång</v>
          </cell>
          <cell r="Q292" t="str">
            <v>Ph­êng Minh t©m, thÞ x· Yªn B¸i, Yªn B¸i</v>
          </cell>
          <cell r="R292" t="str">
            <v>Ph­êng Minh t©m, thÞ x· Yªn B¸i, Yªn B¸i</v>
          </cell>
          <cell r="S292">
            <v>2003</v>
          </cell>
          <cell r="T292" t="str">
            <v>DN-4</v>
          </cell>
          <cell r="U292">
            <v>2005</v>
          </cell>
          <cell r="V292" t="str">
            <v>DN-3</v>
          </cell>
          <cell r="W292">
            <v>8</v>
          </cell>
          <cell r="X292">
            <v>3.48</v>
          </cell>
          <cell r="Y292" t="str">
            <v>DN-3</v>
          </cell>
          <cell r="Z292">
            <v>8</v>
          </cell>
          <cell r="AA292">
            <v>4.51</v>
          </cell>
        </row>
        <row r="293">
          <cell r="C293" t="str">
            <v>Lª V¨n Tïng</v>
          </cell>
          <cell r="D293" t="str">
            <v>DH</v>
          </cell>
          <cell r="E293" t="str">
            <v>H§ DH</v>
          </cell>
          <cell r="F293" t="str">
            <v>§éi phã</v>
          </cell>
          <cell r="H293" t="str">
            <v>XN 25/3</v>
          </cell>
          <cell r="I293" t="str">
            <v>01-05</v>
          </cell>
          <cell r="K293" t="str">
            <v>10-05-1960</v>
          </cell>
          <cell r="L293" t="str">
            <v>H¹ch to¸n KT</v>
          </cell>
          <cell r="M293" t="str">
            <v>Cao ®¼ng</v>
          </cell>
          <cell r="N293" t="str">
            <v>SQCB</v>
          </cell>
          <cell r="O293" t="str">
            <v>Tr­êng SQCB</v>
          </cell>
          <cell r="P293" t="str">
            <v>ThÞ trÊn QuÕ - Kim B¶ng - Hµ Nam</v>
          </cell>
          <cell r="Q293" t="str">
            <v>Th«n 4,T©n tr­êng, TÜnh gia, T.Ho¸</v>
          </cell>
          <cell r="R293" t="str">
            <v>Th«n 4,T©n tr­êng, TÜnh gia, T.Ho¸</v>
          </cell>
          <cell r="S293">
            <v>2004</v>
          </cell>
          <cell r="T293" t="str">
            <v>DN-4</v>
          </cell>
          <cell r="U293">
            <v>2005</v>
          </cell>
          <cell r="V293" t="str">
            <v>DN-3</v>
          </cell>
          <cell r="W293">
            <v>5</v>
          </cell>
          <cell r="X293">
            <v>2.74</v>
          </cell>
          <cell r="Y293" t="str">
            <v>DN-3</v>
          </cell>
          <cell r="Z293">
            <v>5</v>
          </cell>
          <cell r="AA293">
            <v>3.58</v>
          </cell>
        </row>
        <row r="294">
          <cell r="C294" t="str">
            <v>§oµn v¨n §«ng</v>
          </cell>
          <cell r="D294" t="str">
            <v>DH</v>
          </cell>
          <cell r="E294" t="str">
            <v>H§ DH</v>
          </cell>
          <cell r="F294" t="str">
            <v>§éi tr­ëng</v>
          </cell>
          <cell r="H294" t="str">
            <v>XN 25/3</v>
          </cell>
          <cell r="I294" t="str">
            <v>01-05</v>
          </cell>
          <cell r="J294" t="str">
            <v>N÷</v>
          </cell>
          <cell r="K294" t="str">
            <v>16/04/1958</v>
          </cell>
          <cell r="L294" t="str">
            <v>KÕ to¸n DNSX</v>
          </cell>
          <cell r="M294" t="str">
            <v>Cao ®¼ng</v>
          </cell>
          <cell r="N294" t="str">
            <v>SQCB</v>
          </cell>
          <cell r="O294" t="str">
            <v>Tr­êng SQCB</v>
          </cell>
          <cell r="P294" t="str">
            <v>Xãm 2 H­ng Xu©n - H­ng nguyªn - N. an</v>
          </cell>
          <cell r="Q294" t="str">
            <v>ThiÖu ®«, §«ng s¬n, Thanh Ho¸</v>
          </cell>
          <cell r="R294" t="str">
            <v>ThiÖu ®«, §«ng s¬n, Thanh Ho¸</v>
          </cell>
          <cell r="S294">
            <v>2004</v>
          </cell>
          <cell r="T294" t="str">
            <v>DN-4</v>
          </cell>
          <cell r="U294">
            <v>2005</v>
          </cell>
          <cell r="V294" t="str">
            <v>DN-3</v>
          </cell>
          <cell r="W294">
            <v>5</v>
          </cell>
          <cell r="X294">
            <v>2.74</v>
          </cell>
          <cell r="Y294" t="str">
            <v>DN-3</v>
          </cell>
          <cell r="Z294">
            <v>5</v>
          </cell>
          <cell r="AA294">
            <v>3.58</v>
          </cell>
        </row>
        <row r="295">
          <cell r="C295" t="str">
            <v>NguyÔn Träng HuÊn</v>
          </cell>
          <cell r="D295" t="str">
            <v>DH</v>
          </cell>
          <cell r="E295" t="str">
            <v>H§ DH</v>
          </cell>
          <cell r="F295" t="str">
            <v xml:space="preserve">§éi tr­ëng </v>
          </cell>
          <cell r="H295" t="str">
            <v>XN 25/3</v>
          </cell>
          <cell r="I295" t="str">
            <v>01-05</v>
          </cell>
          <cell r="K295" t="str">
            <v>06-05-1950</v>
          </cell>
          <cell r="L295" t="str">
            <v>TH ChÝnh trÞ</v>
          </cell>
          <cell r="M295" t="str">
            <v>Cao ®¼ng</v>
          </cell>
          <cell r="N295" t="str">
            <v>SQ Th«ng tin</v>
          </cell>
          <cell r="O295" t="str">
            <v>Tr­êng SQTT</v>
          </cell>
          <cell r="P295" t="str">
            <v>H­ng th«ng - H­ng nguyªn - NghÖ an</v>
          </cell>
          <cell r="Q295" t="str">
            <v>§«ng H­ng, TP Thanh Ho¸</v>
          </cell>
          <cell r="R295" t="str">
            <v xml:space="preserve"> TT 258 Thuþ khuª, T©y hå, Hµ Néi</v>
          </cell>
          <cell r="S295">
            <v>1994</v>
          </cell>
          <cell r="T295" t="str">
            <v>DN-4</v>
          </cell>
          <cell r="U295">
            <v>2005</v>
          </cell>
          <cell r="V295" t="str">
            <v>DN-3</v>
          </cell>
          <cell r="W295">
            <v>5</v>
          </cell>
          <cell r="X295">
            <v>2.74</v>
          </cell>
          <cell r="Y295" t="str">
            <v>DN-3</v>
          </cell>
          <cell r="Z295">
            <v>5</v>
          </cell>
          <cell r="AA295">
            <v>3.58</v>
          </cell>
        </row>
        <row r="296">
          <cell r="C296" t="str">
            <v>NguyÔn V¨n Th¾ng</v>
          </cell>
          <cell r="D296" t="str">
            <v>DH</v>
          </cell>
          <cell r="E296" t="str">
            <v>H§ DH</v>
          </cell>
          <cell r="F296" t="str">
            <v>KÕ to¸n</v>
          </cell>
          <cell r="H296" t="str">
            <v>XN 25/3</v>
          </cell>
          <cell r="I296">
            <v>35827</v>
          </cell>
          <cell r="K296" t="str">
            <v>30/10/66</v>
          </cell>
          <cell r="L296" t="str">
            <v>KÕ to¸n</v>
          </cell>
          <cell r="M296" t="str">
            <v>§¹i häc</v>
          </cell>
          <cell r="N296" t="str">
            <v>KÕ to¸n</v>
          </cell>
          <cell r="O296" t="str">
            <v>§H Th­¬ng m¹i</v>
          </cell>
          <cell r="P296">
            <v>1998</v>
          </cell>
          <cell r="Q296" t="str">
            <v>Th­êng TÝn - Hµ T©y</v>
          </cell>
          <cell r="R296" t="str">
            <v>44 Minh Khai - Hµ néi</v>
          </cell>
          <cell r="S296">
            <v>2004</v>
          </cell>
          <cell r="T296" t="str">
            <v>DN-5</v>
          </cell>
          <cell r="U296">
            <v>2003</v>
          </cell>
          <cell r="V296" t="str">
            <v>DN-3</v>
          </cell>
          <cell r="W296">
            <v>2</v>
          </cell>
          <cell r="X296">
            <v>2.02</v>
          </cell>
          <cell r="Y296" t="str">
            <v>DN-3</v>
          </cell>
          <cell r="Z296">
            <v>2</v>
          </cell>
          <cell r="AA296">
            <v>2.65</v>
          </cell>
        </row>
        <row r="297">
          <cell r="C297" t="str">
            <v>§ç Duy H­ng</v>
          </cell>
          <cell r="D297" t="str">
            <v>DH</v>
          </cell>
          <cell r="E297" t="str">
            <v>H§ DH</v>
          </cell>
          <cell r="F297" t="str">
            <v>NV Kü thuËt</v>
          </cell>
          <cell r="H297" t="str">
            <v>XN 25/3</v>
          </cell>
          <cell r="I297">
            <v>37622</v>
          </cell>
          <cell r="K297">
            <v>28764</v>
          </cell>
          <cell r="L297" t="str">
            <v>Tµi chÝnh kÕ to¸n</v>
          </cell>
          <cell r="M297" t="str">
            <v>§¹i häc</v>
          </cell>
          <cell r="N297" t="str">
            <v>XD ®­êng bé</v>
          </cell>
          <cell r="O297" t="str">
            <v>§H Giao th«ng vËn t¶i</v>
          </cell>
          <cell r="P297">
            <v>2002</v>
          </cell>
          <cell r="Q297" t="str">
            <v>Xu©n Canh - §«ng Anh - Hµ néi</v>
          </cell>
          <cell r="R297" t="str">
            <v>Xu©n Canh - §«ng Anh - Hµ néi</v>
          </cell>
          <cell r="S297">
            <v>2003</v>
          </cell>
          <cell r="T297" t="str">
            <v>DN-3</v>
          </cell>
          <cell r="U297">
            <v>2003</v>
          </cell>
          <cell r="V297" t="str">
            <v>DN-3</v>
          </cell>
          <cell r="W297">
            <v>1</v>
          </cell>
          <cell r="X297">
            <v>1.78</v>
          </cell>
          <cell r="Y297" t="str">
            <v>DN-3</v>
          </cell>
          <cell r="Z297">
            <v>1</v>
          </cell>
          <cell r="AA297">
            <v>2.34</v>
          </cell>
        </row>
        <row r="298">
          <cell r="C298" t="str">
            <v>Phan ThÞ Thanh Hµ</v>
          </cell>
          <cell r="D298" t="str">
            <v>DH</v>
          </cell>
          <cell r="E298" t="str">
            <v>H§ DH</v>
          </cell>
          <cell r="F298" t="str">
            <v>KÕ to¸n</v>
          </cell>
          <cell r="H298" t="str">
            <v>XN 25/3</v>
          </cell>
          <cell r="I298" t="str">
            <v>04-03</v>
          </cell>
          <cell r="K298" t="str">
            <v>S¬ cÊp</v>
          </cell>
          <cell r="L298" t="str">
            <v>L¸i m¸y xóc</v>
          </cell>
          <cell r="M298" t="str">
            <v>§¹i häc</v>
          </cell>
          <cell r="N298" t="str">
            <v>KÕ to¸n tµi chÝnh</v>
          </cell>
          <cell r="O298" t="str">
            <v>Thanh Thuû - Thanh Liªm - Hµ nam</v>
          </cell>
          <cell r="P298" t="str">
            <v>Thanh Thuû - Thanh Liªm - Hµ nam</v>
          </cell>
          <cell r="S298">
            <v>2003</v>
          </cell>
          <cell r="T298" t="str">
            <v>A6-2</v>
          </cell>
          <cell r="U298">
            <v>2003</v>
          </cell>
          <cell r="V298" t="str">
            <v>DN-3</v>
          </cell>
          <cell r="W298">
            <v>1</v>
          </cell>
          <cell r="X298">
            <v>1.78</v>
          </cell>
          <cell r="Y298" t="str">
            <v>DN-3</v>
          </cell>
          <cell r="Z298">
            <v>1</v>
          </cell>
          <cell r="AA298">
            <v>2.34</v>
          </cell>
        </row>
        <row r="299">
          <cell r="C299" t="str">
            <v>Hå Tr­êng Giang</v>
          </cell>
          <cell r="D299" t="str">
            <v>DH</v>
          </cell>
          <cell r="E299" t="str">
            <v>H§ DH</v>
          </cell>
          <cell r="F299" t="str">
            <v>KÕ to¸n</v>
          </cell>
          <cell r="H299" t="str">
            <v>XN 25/3</v>
          </cell>
          <cell r="I299" t="str">
            <v>01-03</v>
          </cell>
          <cell r="K299" t="str">
            <v>S¬ cÊp</v>
          </cell>
          <cell r="L299" t="str">
            <v>Thî söa ch÷a</v>
          </cell>
          <cell r="M299" t="str">
            <v>Cao ®¼ng</v>
          </cell>
          <cell r="N299" t="str">
            <v>Tµi chÝnh kÕ to¸n</v>
          </cell>
          <cell r="O299" t="str">
            <v>Trùc ®¹o - Trùc Ninh - Nam ®Þnh</v>
          </cell>
          <cell r="P299" t="str">
            <v>Trùc ®¹o - Trùc Ninh - Nam ®Þnh</v>
          </cell>
          <cell r="S299">
            <v>2003</v>
          </cell>
          <cell r="T299" t="str">
            <v>A6-2</v>
          </cell>
          <cell r="U299">
            <v>2003</v>
          </cell>
          <cell r="V299" t="str">
            <v>DN-3</v>
          </cell>
          <cell r="W299">
            <v>1</v>
          </cell>
          <cell r="X299">
            <v>1.78</v>
          </cell>
          <cell r="Y299" t="str">
            <v>DN-3</v>
          </cell>
          <cell r="Z299">
            <v>1</v>
          </cell>
          <cell r="AA299">
            <v>2.34</v>
          </cell>
        </row>
        <row r="300">
          <cell r="C300" t="str">
            <v>NguyÔn Thµnh GÊm</v>
          </cell>
          <cell r="D300" t="str">
            <v>DH</v>
          </cell>
          <cell r="E300" t="str">
            <v>H§ DH</v>
          </cell>
          <cell r="F300" t="str">
            <v>Thñ quü</v>
          </cell>
          <cell r="H300" t="str">
            <v>XN 25/3</v>
          </cell>
          <cell r="I300" t="str">
            <v>01-05</v>
          </cell>
          <cell r="K300" t="str">
            <v>25/05/1950</v>
          </cell>
          <cell r="L300" t="str">
            <v>L¸i lu</v>
          </cell>
          <cell r="M300" t="str">
            <v>§¹i häc</v>
          </cell>
          <cell r="N300" t="str">
            <v>Cö nh©n KT</v>
          </cell>
          <cell r="O300" t="str">
            <v>Trùc ®¹o - Trùc Ninh - Nam ®Þnh</v>
          </cell>
          <cell r="P300" t="str">
            <v>Trùc ®¹o - Trùc Ninh - Nam ®Þnh</v>
          </cell>
          <cell r="Q300" t="str">
            <v>§ång minh, Nam ng¹n, TP Thanh ho¸</v>
          </cell>
          <cell r="R300" t="str">
            <v>§ång minh, Nam ng¹n, TP Thanh ho¸</v>
          </cell>
          <cell r="S300">
            <v>2003</v>
          </cell>
          <cell r="T300" t="str">
            <v>A6-2</v>
          </cell>
          <cell r="U300">
            <v>2005</v>
          </cell>
          <cell r="V300" t="str">
            <v>DN-3</v>
          </cell>
          <cell r="W300">
            <v>1</v>
          </cell>
          <cell r="X300">
            <v>1.78</v>
          </cell>
          <cell r="Y300" t="str">
            <v>DN-3</v>
          </cell>
          <cell r="Z300">
            <v>1</v>
          </cell>
          <cell r="AA300">
            <v>2.34</v>
          </cell>
        </row>
        <row r="301">
          <cell r="C301" t="str">
            <v>Ph¹m Huy §é</v>
          </cell>
          <cell r="D301" t="str">
            <v>DH</v>
          </cell>
          <cell r="E301" t="str">
            <v>1-3n¨m</v>
          </cell>
          <cell r="F301" t="str">
            <v>NV thèng kª xe m¸y</v>
          </cell>
          <cell r="H301" t="str">
            <v>XN NgÇm</v>
          </cell>
          <cell r="I301" t="str">
            <v>01-05</v>
          </cell>
          <cell r="K301" t="str">
            <v>L§PT</v>
          </cell>
          <cell r="M301" t="str">
            <v>§¹i häc</v>
          </cell>
          <cell r="N301" t="str">
            <v>Qu¶n trÞ KD</v>
          </cell>
          <cell r="S301">
            <v>2001</v>
          </cell>
          <cell r="T301" t="str">
            <v>A6-2</v>
          </cell>
          <cell r="U301">
            <v>2005</v>
          </cell>
          <cell r="V301" t="str">
            <v>DN-3</v>
          </cell>
          <cell r="W301">
            <v>1</v>
          </cell>
          <cell r="X301">
            <v>1.78</v>
          </cell>
          <cell r="Y301" t="str">
            <v>DN-3</v>
          </cell>
          <cell r="Z301">
            <v>1</v>
          </cell>
          <cell r="AA301">
            <v>2.34</v>
          </cell>
        </row>
        <row r="302">
          <cell r="C302" t="str">
            <v>Lª Kh¾c Thµnh</v>
          </cell>
          <cell r="D302" t="str">
            <v>DH</v>
          </cell>
          <cell r="E302" t="str">
            <v>1-3n¨m</v>
          </cell>
          <cell r="F302" t="str">
            <v>NV Kü thuËt</v>
          </cell>
          <cell r="H302" t="str">
            <v>XN NgÇm</v>
          </cell>
          <cell r="I302" t="str">
            <v>01-05</v>
          </cell>
          <cell r="K302" t="str">
            <v>S¬ cÊp</v>
          </cell>
          <cell r="L302" t="str">
            <v>VH Xóc</v>
          </cell>
          <cell r="M302" t="str">
            <v>§¹i häc</v>
          </cell>
          <cell r="N302" t="str">
            <v>XD ®­êng bé</v>
          </cell>
          <cell r="O302" t="str">
            <v>T©n Trµo - Thanh Niªn - H¶i ®­¬ng</v>
          </cell>
          <cell r="P302" t="str">
            <v>T©n Trµo - Thanh Niªn - H¶i ®­¬ng</v>
          </cell>
          <cell r="S302">
            <v>2003</v>
          </cell>
          <cell r="T302" t="str">
            <v>A6-2</v>
          </cell>
          <cell r="U302">
            <v>2005</v>
          </cell>
          <cell r="V302" t="str">
            <v>DN-3</v>
          </cell>
          <cell r="W302">
            <v>1</v>
          </cell>
          <cell r="X302">
            <v>1.78</v>
          </cell>
          <cell r="Y302" t="str">
            <v>DN-3</v>
          </cell>
          <cell r="Z302">
            <v>1</v>
          </cell>
          <cell r="AA302">
            <v>2.34</v>
          </cell>
        </row>
        <row r="303">
          <cell r="C303" t="str">
            <v>NguyÔn ChÝ Dòng</v>
          </cell>
          <cell r="D303" t="str">
            <v>DH</v>
          </cell>
          <cell r="E303" t="str">
            <v>H§ DH</v>
          </cell>
          <cell r="F303" t="str">
            <v>NV Kü thuËt</v>
          </cell>
          <cell r="H303" t="str">
            <v>XN 25/3</v>
          </cell>
          <cell r="I303" t="str">
            <v>02-03</v>
          </cell>
          <cell r="J303">
            <v>38538</v>
          </cell>
          <cell r="K303" t="str">
            <v>12-1968</v>
          </cell>
          <cell r="L303" t="str">
            <v>Rµ ph¸ bom m×n</v>
          </cell>
          <cell r="M303" t="str">
            <v>§¹i häc</v>
          </cell>
          <cell r="N303" t="str">
            <v>Kinh tÕ XD</v>
          </cell>
          <cell r="O303" t="str">
            <v>H­ng Xu©n -H­ng Nguyªn - NghÖ An</v>
          </cell>
          <cell r="P303" t="str">
            <v>H­ng Xu©n -H­ng Nguyªn - NghÖ An</v>
          </cell>
          <cell r="Q303" t="str">
            <v>Ng« Th× Nh©m - Hoµn KiÕm - Hµ néi</v>
          </cell>
          <cell r="S303">
            <v>2003</v>
          </cell>
          <cell r="T303" t="str">
            <v>A6-2</v>
          </cell>
          <cell r="U303">
            <v>2005</v>
          </cell>
          <cell r="V303" t="str">
            <v>DN-3</v>
          </cell>
          <cell r="W303">
            <v>1</v>
          </cell>
          <cell r="X303">
            <v>1.78</v>
          </cell>
          <cell r="Y303" t="str">
            <v>DN-3</v>
          </cell>
          <cell r="Z303">
            <v>1</v>
          </cell>
          <cell r="AA303">
            <v>2.34</v>
          </cell>
        </row>
        <row r="304">
          <cell r="C304" t="str">
            <v>NguyÔn §øc Tr×nh</v>
          </cell>
          <cell r="D304" t="str">
            <v>DH</v>
          </cell>
          <cell r="E304" t="str">
            <v>H§ DH</v>
          </cell>
          <cell r="F304" t="str">
            <v>NV Kü thuËt</v>
          </cell>
          <cell r="H304" t="str">
            <v>XN 25/3</v>
          </cell>
          <cell r="I304" t="str">
            <v>02-04</v>
          </cell>
          <cell r="J304">
            <v>38538</v>
          </cell>
          <cell r="K304" t="str">
            <v>03-1978</v>
          </cell>
          <cell r="L304" t="str">
            <v>Rµ ph¸ bom m×n</v>
          </cell>
          <cell r="M304" t="str">
            <v>§¹i häc</v>
          </cell>
          <cell r="N304" t="str">
            <v>C«ng tr×nh</v>
          </cell>
          <cell r="O304" t="str">
            <v>H­ng Xu©n -H­ng Nguyªn - NghÖ An</v>
          </cell>
          <cell r="P304" t="str">
            <v>H­ng Xu©n -H­ng Nguyªn - NghÖ An</v>
          </cell>
          <cell r="Q304" t="str">
            <v>TT Chê - Yªn Phong - B¾c Ninh</v>
          </cell>
          <cell r="S304">
            <v>2003</v>
          </cell>
          <cell r="T304" t="str">
            <v>A6-2</v>
          </cell>
          <cell r="U304">
            <v>2005</v>
          </cell>
          <cell r="V304" t="str">
            <v>DN-3</v>
          </cell>
          <cell r="W304">
            <v>1</v>
          </cell>
          <cell r="X304">
            <v>1.78</v>
          </cell>
          <cell r="Y304" t="str">
            <v>DN-3</v>
          </cell>
          <cell r="Z304">
            <v>1</v>
          </cell>
          <cell r="AA304">
            <v>2.34</v>
          </cell>
        </row>
        <row r="305">
          <cell r="C305" t="str">
            <v>Vò Ngäc Hoµn</v>
          </cell>
          <cell r="D305" t="str">
            <v>DH</v>
          </cell>
          <cell r="E305" t="str">
            <v>H§ DH</v>
          </cell>
          <cell r="F305" t="str">
            <v>TL xe m¸y</v>
          </cell>
          <cell r="H305" t="str">
            <v>XN 25/3</v>
          </cell>
          <cell r="I305" t="str">
            <v>08-04</v>
          </cell>
          <cell r="J305">
            <v>38538</v>
          </cell>
          <cell r="K305" t="str">
            <v>05-1981</v>
          </cell>
          <cell r="L305" t="str">
            <v>VH Xóc</v>
          </cell>
          <cell r="M305" t="str">
            <v>§¹i häc</v>
          </cell>
          <cell r="N305" t="str">
            <v>Qu¶n lý kinh tÕ</v>
          </cell>
          <cell r="O305" t="str">
            <v>Kim ®­êng - øng Hoµ - Hµ t©y</v>
          </cell>
          <cell r="P305" t="str">
            <v>Kim ®­êng - øng Hoµ - Hµ t©y</v>
          </cell>
          <cell r="Q305" t="str">
            <v>T©n Hång - b¾c Giang - H¶i D­¬ng</v>
          </cell>
          <cell r="S305">
            <v>2003</v>
          </cell>
          <cell r="T305" t="str">
            <v>A6-2</v>
          </cell>
          <cell r="U305">
            <v>2005</v>
          </cell>
          <cell r="V305" t="str">
            <v>DN-3</v>
          </cell>
          <cell r="W305">
            <v>1</v>
          </cell>
          <cell r="X305">
            <v>1.78</v>
          </cell>
          <cell r="Y305" t="str">
            <v>DN-3</v>
          </cell>
          <cell r="Z305">
            <v>1</v>
          </cell>
          <cell r="AA305">
            <v>2.34</v>
          </cell>
        </row>
        <row r="306">
          <cell r="C306" t="str">
            <v>Chu §øc Nguyªn</v>
          </cell>
          <cell r="D306" t="str">
            <v>DH</v>
          </cell>
          <cell r="E306" t="str">
            <v>H§ DH</v>
          </cell>
          <cell r="F306" t="str">
            <v xml:space="preserve">TL kÕ ho¹ch </v>
          </cell>
          <cell r="H306" t="str">
            <v>XN 25/3</v>
          </cell>
          <cell r="I306" t="str">
            <v>09-04</v>
          </cell>
          <cell r="J306">
            <v>38538</v>
          </cell>
          <cell r="K306" t="str">
            <v>09-1981</v>
          </cell>
          <cell r="L306" t="str">
            <v>L¸i m¸y ñi</v>
          </cell>
          <cell r="M306" t="str">
            <v>§¹i häc</v>
          </cell>
          <cell r="N306" t="str">
            <v>Kinh tÕ th­¬ng m¹i</v>
          </cell>
          <cell r="O306" t="str">
            <v>Nh©n Khang - Lý Nh©n - Hµ nam</v>
          </cell>
          <cell r="P306" t="str">
            <v>Nh©n Khang - Lý Nh©n - Hµ nam</v>
          </cell>
          <cell r="Q306" t="str">
            <v>B¾c hµ - Lµo cai</v>
          </cell>
          <cell r="S306">
            <v>2003</v>
          </cell>
          <cell r="T306" t="str">
            <v>A6-2</v>
          </cell>
          <cell r="U306">
            <v>2005</v>
          </cell>
          <cell r="V306" t="str">
            <v>DN-3</v>
          </cell>
          <cell r="W306">
            <v>1</v>
          </cell>
          <cell r="X306">
            <v>1.78</v>
          </cell>
          <cell r="Y306" t="str">
            <v>DN-3</v>
          </cell>
          <cell r="Z306">
            <v>1</v>
          </cell>
          <cell r="AA306">
            <v>2.34</v>
          </cell>
        </row>
        <row r="307">
          <cell r="C307" t="str">
            <v>Ph¹m ThÞ B×nh</v>
          </cell>
          <cell r="D307" t="str">
            <v>DH</v>
          </cell>
          <cell r="E307" t="str">
            <v>H§ DH</v>
          </cell>
          <cell r="F307" t="str">
            <v xml:space="preserve">TL kÕ ho¹ch </v>
          </cell>
          <cell r="H307" t="str">
            <v>XN 25/3</v>
          </cell>
          <cell r="I307" t="str">
            <v>08-04</v>
          </cell>
          <cell r="J307">
            <v>38538</v>
          </cell>
          <cell r="K307" t="str">
            <v>11-1981</v>
          </cell>
          <cell r="L307" t="str">
            <v>N÷</v>
          </cell>
          <cell r="M307" t="str">
            <v>§¹i häc</v>
          </cell>
          <cell r="N307" t="str">
            <v>QTKD-TMQT</v>
          </cell>
          <cell r="O307" t="str">
            <v>B»ng trang, Trùc thanh, Trùc ninh, Nam ®Þnh</v>
          </cell>
          <cell r="P307" t="str">
            <v>B»ng trang, Trùc thanh, Trùc ninh, Nam ®Þnh</v>
          </cell>
          <cell r="Q307" t="str">
            <v>DiÔn Mü - DiÔn Ch©u - NghÖ an</v>
          </cell>
          <cell r="S307">
            <v>2005</v>
          </cell>
          <cell r="T307" t="str">
            <v>A6-2</v>
          </cell>
          <cell r="U307">
            <v>2005</v>
          </cell>
          <cell r="V307" t="str">
            <v>DN-3</v>
          </cell>
          <cell r="W307">
            <v>1</v>
          </cell>
          <cell r="X307">
            <v>1.78</v>
          </cell>
          <cell r="Y307" t="str">
            <v>DN-3</v>
          </cell>
          <cell r="Z307">
            <v>1</v>
          </cell>
          <cell r="AA307">
            <v>2.34</v>
          </cell>
        </row>
        <row r="308">
          <cell r="C308" t="str">
            <v>Trung cÊp</v>
          </cell>
          <cell r="D308" t="str">
            <v>DH</v>
          </cell>
          <cell r="E308" t="str">
            <v>H§ DH</v>
          </cell>
          <cell r="F308" t="str">
            <v>L¸i xe</v>
          </cell>
          <cell r="H308">
            <v>35704</v>
          </cell>
          <cell r="I308" t="str">
            <v>16/2/64</v>
          </cell>
          <cell r="K308" t="str">
            <v>S¬ cÊp</v>
          </cell>
          <cell r="L308" t="str">
            <v>L¸i xe</v>
          </cell>
          <cell r="M308" t="str">
            <v>GiÊy phÐp l¸i xe</v>
          </cell>
          <cell r="N308">
            <v>1997</v>
          </cell>
          <cell r="O308" t="str">
            <v>Nam h¶i - Nam Trùc - Nam ®Þnh</v>
          </cell>
          <cell r="P308" t="str">
            <v>Nam h¶i - Nam Trùc - Nam ®Þnh</v>
          </cell>
          <cell r="S308">
            <v>1997</v>
          </cell>
          <cell r="T308" t="str">
            <v>B15-2</v>
          </cell>
          <cell r="U308">
            <v>1</v>
          </cell>
          <cell r="V308">
            <v>1.83</v>
          </cell>
          <cell r="W308" t="str">
            <v>B12-2</v>
          </cell>
          <cell r="X308">
            <v>1</v>
          </cell>
          <cell r="Y308">
            <v>2.35</v>
          </cell>
          <cell r="Z308" t="str">
            <v>XN 25/3</v>
          </cell>
        </row>
        <row r="309">
          <cell r="C309" t="str">
            <v>Ph¹m §×nh §µn</v>
          </cell>
          <cell r="D309" t="str">
            <v>DH</v>
          </cell>
          <cell r="E309" t="str">
            <v>H§ DH</v>
          </cell>
          <cell r="F309" t="str">
            <v>Kü thuËt</v>
          </cell>
          <cell r="H309" t="str">
            <v>XN 25/3</v>
          </cell>
          <cell r="I309">
            <v>34700</v>
          </cell>
          <cell r="K309">
            <v>22648</v>
          </cell>
          <cell r="L309" t="str">
            <v>Rµ ph¸ BM</v>
          </cell>
          <cell r="M309" t="str">
            <v>Trung cÊp</v>
          </cell>
          <cell r="N309" t="str">
            <v>Tr¾c ®¹c</v>
          </cell>
          <cell r="O309" t="str">
            <v>Tr­êng CNKT kh¶o s¸t</v>
          </cell>
          <cell r="P309" t="str">
            <v>1978-1980</v>
          </cell>
          <cell r="Q309" t="str">
            <v>S¬n giang - H­¬ng s¬n - Hµ tÜnh</v>
          </cell>
          <cell r="R309" t="str">
            <v>Song Pe - B¾c Yªn - S¬n La</v>
          </cell>
          <cell r="S309">
            <v>2005</v>
          </cell>
          <cell r="T309" t="str">
            <v>A6-2</v>
          </cell>
          <cell r="U309">
            <v>2004</v>
          </cell>
          <cell r="V309" t="str">
            <v>DN-4</v>
          </cell>
          <cell r="W309">
            <v>11</v>
          </cell>
          <cell r="X309">
            <v>2.68</v>
          </cell>
          <cell r="Y309" t="str">
            <v>DN-4</v>
          </cell>
          <cell r="Z309">
            <v>11</v>
          </cell>
          <cell r="AA309">
            <v>3.7</v>
          </cell>
        </row>
        <row r="310">
          <cell r="C310" t="str">
            <v>NguyÔn Nh­ Lu©n</v>
          </cell>
          <cell r="D310" t="str">
            <v>DH</v>
          </cell>
          <cell r="E310" t="str">
            <v>H§ DH</v>
          </cell>
          <cell r="F310" t="str">
            <v>NV kÕ to¸n</v>
          </cell>
          <cell r="H310" t="str">
            <v>XN 25/3</v>
          </cell>
          <cell r="I310">
            <v>33878</v>
          </cell>
          <cell r="J310" t="str">
            <v>N÷</v>
          </cell>
          <cell r="K310" t="str">
            <v>09/11/58</v>
          </cell>
          <cell r="L310" t="str">
            <v>L¸i xe</v>
          </cell>
          <cell r="M310" t="str">
            <v>Trung cÊp</v>
          </cell>
          <cell r="N310" t="str">
            <v>Y sü</v>
          </cell>
          <cell r="O310" t="str">
            <v>Kh«ng cã b»ng cÊp</v>
          </cell>
          <cell r="P310" t="str">
            <v>Nh©n Khang - Lý Nh©n - Hµ Nam</v>
          </cell>
          <cell r="Q310" t="str">
            <v>Yªn Hoµ - Tõ Liªm - Hµ Néi</v>
          </cell>
          <cell r="R310" t="str">
            <v>Ngâ 246 Thuþ Khuª - T©y Hå - Hµ Néi</v>
          </cell>
          <cell r="S310">
            <v>1997</v>
          </cell>
          <cell r="T310" t="str">
            <v>A6-2</v>
          </cell>
          <cell r="U310">
            <v>2004</v>
          </cell>
          <cell r="V310" t="str">
            <v>DN-4</v>
          </cell>
          <cell r="W310">
            <v>9</v>
          </cell>
          <cell r="X310">
            <v>2.42</v>
          </cell>
          <cell r="Y310" t="str">
            <v>DN-4</v>
          </cell>
          <cell r="Z310">
            <v>9</v>
          </cell>
          <cell r="AA310">
            <v>3.32</v>
          </cell>
        </row>
        <row r="311">
          <cell r="C311" t="str">
            <v>Lª V¨n ý</v>
          </cell>
          <cell r="D311" t="str">
            <v>DH</v>
          </cell>
          <cell r="E311" t="str">
            <v>H§ DH</v>
          </cell>
          <cell r="F311" t="str">
            <v>NV Thñ quü</v>
          </cell>
          <cell r="H311" t="str">
            <v>XN 25/3</v>
          </cell>
          <cell r="I311">
            <v>34029</v>
          </cell>
          <cell r="K311" t="str">
            <v>05/5/55</v>
          </cell>
          <cell r="L311" t="str">
            <v>L¸i m¸y ñi</v>
          </cell>
          <cell r="M311" t="str">
            <v>Trung cÊp</v>
          </cell>
          <cell r="N311" t="str">
            <v>KÕ to¸n</v>
          </cell>
          <cell r="O311" t="str">
            <v>TC Qu¶n lý KT NgÖ an</v>
          </cell>
          <cell r="P311" t="str">
            <v>Nh©n ChÝnh - Lý Nh©n - Hµ nam</v>
          </cell>
          <cell r="Q311" t="str">
            <v>H­ng Xu©n -H­ng Nguyªn - NghÖ An</v>
          </cell>
          <cell r="R311" t="str">
            <v>H­ng Xu©n -H­ng Nguyªn - NghÖ An</v>
          </cell>
          <cell r="S311">
            <v>2003</v>
          </cell>
          <cell r="T311" t="str">
            <v>A6-2</v>
          </cell>
          <cell r="U311">
            <v>2003</v>
          </cell>
          <cell r="V311" t="str">
            <v>DN-4</v>
          </cell>
          <cell r="W311">
            <v>8</v>
          </cell>
          <cell r="X311">
            <v>2.2999999999999998</v>
          </cell>
          <cell r="Y311" t="str">
            <v>DN-4</v>
          </cell>
          <cell r="Z311">
            <v>8</v>
          </cell>
          <cell r="AA311">
            <v>3.13</v>
          </cell>
        </row>
        <row r="312">
          <cell r="C312" t="str">
            <v>Vò Ngäc H­íng</v>
          </cell>
          <cell r="D312" t="str">
            <v>DH</v>
          </cell>
          <cell r="E312" t="str">
            <v>H§ DH</v>
          </cell>
          <cell r="F312" t="str">
            <v>§o ®¹c</v>
          </cell>
          <cell r="H312" t="str">
            <v>XN 25/3</v>
          </cell>
          <cell r="I312">
            <v>35431</v>
          </cell>
          <cell r="K312" t="str">
            <v>21/7/69</v>
          </cell>
          <cell r="L312" t="str">
            <v>L¸i m¸y xóc, ®µo</v>
          </cell>
          <cell r="M312" t="str">
            <v>Trung cÊp</v>
          </cell>
          <cell r="N312" t="str">
            <v>Tr¾c ®¹c</v>
          </cell>
          <cell r="O312" t="str">
            <v>TH §Þa chÝnh I</v>
          </cell>
          <cell r="P312">
            <v>1989</v>
          </cell>
          <cell r="Q312" t="str">
            <v>Trùc Thanh - Trùc Ninh - Nam ®Þnh</v>
          </cell>
          <cell r="R312" t="str">
            <v>Trùc Thanh - Trùc Ninh - Nam ®Þnh</v>
          </cell>
          <cell r="S312">
            <v>2003</v>
          </cell>
          <cell r="T312" t="str">
            <v>A6-2</v>
          </cell>
          <cell r="U312">
            <v>2004</v>
          </cell>
          <cell r="V312" t="str">
            <v>DN-4</v>
          </cell>
          <cell r="W312">
            <v>8</v>
          </cell>
          <cell r="X312">
            <v>2.2999999999999998</v>
          </cell>
          <cell r="Y312" t="str">
            <v>DN-4</v>
          </cell>
          <cell r="Z312">
            <v>8</v>
          </cell>
          <cell r="AA312">
            <v>3.13</v>
          </cell>
        </row>
        <row r="313">
          <cell r="C313" t="str">
            <v xml:space="preserve">§ç Träng QuyÕt </v>
          </cell>
          <cell r="D313" t="str">
            <v>DH</v>
          </cell>
          <cell r="E313" t="str">
            <v>H§ DH</v>
          </cell>
          <cell r="F313" t="str">
            <v>§éi phã</v>
          </cell>
          <cell r="H313" t="str">
            <v>XN 25/3</v>
          </cell>
          <cell r="I313" t="str">
            <v>01-05</v>
          </cell>
          <cell r="K313" t="str">
            <v>1956</v>
          </cell>
          <cell r="L313" t="str">
            <v>L¸i m¸y san</v>
          </cell>
          <cell r="M313" t="str">
            <v>Trung cÊp</v>
          </cell>
          <cell r="N313" t="str">
            <v>X©y dùng</v>
          </cell>
          <cell r="O313" t="str">
            <v>Nh©n ChÝnh - Lý Nh©n - Hµ nam</v>
          </cell>
          <cell r="P313" t="str">
            <v>Nh©n ChÝnh - Lý Nh©n - Hµ nam</v>
          </cell>
          <cell r="Q313" t="str">
            <v>Sè 10/1974 Cao Th¾ng, H¹ lý, Hång Bµng, H¶i phßng</v>
          </cell>
          <cell r="R313" t="str">
            <v>Sè 10/1974 Cao Th¾ng, H¹ lý, Hång Bµng, H¶i phßng</v>
          </cell>
          <cell r="S313">
            <v>2003</v>
          </cell>
          <cell r="T313" t="str">
            <v>A6-2</v>
          </cell>
          <cell r="U313">
            <v>2005</v>
          </cell>
          <cell r="V313" t="str">
            <v>DN-4</v>
          </cell>
          <cell r="W313">
            <v>8</v>
          </cell>
          <cell r="X313">
            <v>2.2599999999999998</v>
          </cell>
          <cell r="Y313" t="str">
            <v>DN-4</v>
          </cell>
          <cell r="Z313">
            <v>8</v>
          </cell>
          <cell r="AA313">
            <v>3.13</v>
          </cell>
        </row>
        <row r="314">
          <cell r="C314" t="str">
            <v>NguyÔn T«n Th­ëng</v>
          </cell>
          <cell r="D314" t="str">
            <v>DH</v>
          </cell>
          <cell r="E314" t="str">
            <v>H§ DH</v>
          </cell>
          <cell r="F314" t="str">
            <v>P/T qu©n y</v>
          </cell>
          <cell r="H314" t="str">
            <v>XN 25/3</v>
          </cell>
          <cell r="I314" t="str">
            <v>01-05</v>
          </cell>
          <cell r="K314" t="str">
            <v>03/02/1959</v>
          </cell>
          <cell r="L314" t="str">
            <v>Rµ ph¸ bom m×n</v>
          </cell>
          <cell r="M314" t="str">
            <v>Trung cÊp</v>
          </cell>
          <cell r="N314" t="str">
            <v>Y sü</v>
          </cell>
          <cell r="O314" t="str">
            <v>T©n Hång - B×nh Giang - H¶i d­¬ng</v>
          </cell>
          <cell r="P314" t="str">
            <v>T©n Hång - B×nh Giang - H¶i d­¬ng</v>
          </cell>
          <cell r="Q314" t="str">
            <v>V©n Néi - §«ng Anh - Hµ Néi</v>
          </cell>
          <cell r="R314" t="str">
            <v>V©n Néi - §«ng Anh - Hµ Néi</v>
          </cell>
          <cell r="S314">
            <v>2003</v>
          </cell>
          <cell r="T314" t="str">
            <v>A6-2</v>
          </cell>
          <cell r="U314">
            <v>2005</v>
          </cell>
          <cell r="V314" t="str">
            <v>DN-4</v>
          </cell>
          <cell r="W314">
            <v>7</v>
          </cell>
          <cell r="X314">
            <v>2.16</v>
          </cell>
          <cell r="Y314" t="str">
            <v>DN-4</v>
          </cell>
          <cell r="Z314">
            <v>7</v>
          </cell>
          <cell r="AA314">
            <v>2.94</v>
          </cell>
        </row>
        <row r="315">
          <cell r="C315" t="str">
            <v>§ç Vinh</v>
          </cell>
          <cell r="D315" t="str">
            <v>DH</v>
          </cell>
          <cell r="E315" t="str">
            <v>1-3 n¨m</v>
          </cell>
          <cell r="F315" t="str">
            <v>§éi tr­ëng</v>
          </cell>
          <cell r="H315" t="str">
            <v>XN 25/3</v>
          </cell>
          <cell r="I315">
            <v>37622</v>
          </cell>
          <cell r="K315" t="str">
            <v>10/6/64</v>
          </cell>
          <cell r="L315" t="str">
            <v>Rµ ph¸ bom m×n</v>
          </cell>
          <cell r="M315" t="str">
            <v>Trung cÊp</v>
          </cell>
          <cell r="N315" t="str">
            <v>Xe m¸y c«ng binh</v>
          </cell>
          <cell r="O315" t="str">
            <v>SQ CHKT c«ng binh</v>
          </cell>
          <cell r="P315" t="str">
            <v>N¨m 1986</v>
          </cell>
          <cell r="Q315" t="str">
            <v>An Ninh - KiÕn X­¬ng - Th¸i b×nh</v>
          </cell>
          <cell r="R315" t="str">
            <v>Sè 26 Quang trung - B¶o léc - L©m ®ång</v>
          </cell>
          <cell r="S315">
            <v>2003</v>
          </cell>
          <cell r="T315" t="str">
            <v>A6-2</v>
          </cell>
          <cell r="U315">
            <v>2003</v>
          </cell>
          <cell r="V315" t="str">
            <v>DN-4</v>
          </cell>
          <cell r="W315">
            <v>6</v>
          </cell>
          <cell r="X315">
            <v>2.02</v>
          </cell>
          <cell r="Y315" t="str">
            <v>DN-4</v>
          </cell>
          <cell r="Z315">
            <v>6</v>
          </cell>
          <cell r="AA315">
            <v>2.75</v>
          </cell>
        </row>
        <row r="316">
          <cell r="C316" t="str">
            <v>NguyÔn Thèng NhÊt</v>
          </cell>
          <cell r="D316" t="str">
            <v>DH</v>
          </cell>
          <cell r="E316" t="str">
            <v>H§ DH</v>
          </cell>
          <cell r="F316" t="str">
            <v>KÕ to¸n</v>
          </cell>
          <cell r="H316" t="str">
            <v>XN 25/3</v>
          </cell>
          <cell r="I316">
            <v>35827</v>
          </cell>
          <cell r="K316" t="str">
            <v>17-03-1977</v>
          </cell>
          <cell r="L316" t="str">
            <v>Rµ ph¸ bom m×n</v>
          </cell>
          <cell r="M316" t="str">
            <v>Trung cÊp</v>
          </cell>
          <cell r="N316" t="str">
            <v>H¹ch to¸n KT</v>
          </cell>
          <cell r="O316" t="str">
            <v>TH kinh tÕ d¹y nghÒ</v>
          </cell>
          <cell r="P316">
            <v>1997</v>
          </cell>
          <cell r="Q316" t="str">
            <v>ThÞ trÊn QuÕ - Kim B¶ng - Hµ Nam</v>
          </cell>
          <cell r="R316" t="str">
            <v>ThÞ trÊn QuÕ - Kim B¶ng - Hµ Nam</v>
          </cell>
          <cell r="S316">
            <v>2003</v>
          </cell>
          <cell r="T316" t="str">
            <v>A6-2</v>
          </cell>
          <cell r="U316">
            <v>2004</v>
          </cell>
          <cell r="V316" t="str">
            <v>DN-4</v>
          </cell>
          <cell r="W316">
            <v>5</v>
          </cell>
          <cell r="X316">
            <v>1.94</v>
          </cell>
          <cell r="Y316" t="str">
            <v>DN-4</v>
          </cell>
          <cell r="Z316">
            <v>5</v>
          </cell>
          <cell r="AA316">
            <v>2.56</v>
          </cell>
        </row>
        <row r="317">
          <cell r="C317" t="str">
            <v>Vâ ThÞ Thuû</v>
          </cell>
          <cell r="D317" t="str">
            <v>DH</v>
          </cell>
          <cell r="E317" t="str">
            <v>H§ DH</v>
          </cell>
          <cell r="F317" t="str">
            <v>NV KÕ to¸n TH</v>
          </cell>
          <cell r="H317" t="str">
            <v>XN 25/3</v>
          </cell>
          <cell r="I317" t="str">
            <v>10-02</v>
          </cell>
          <cell r="K317" t="str">
            <v>20/8/80</v>
          </cell>
          <cell r="L317" t="str">
            <v>N÷</v>
          </cell>
          <cell r="M317" t="str">
            <v>Trung cÊp</v>
          </cell>
          <cell r="N317" t="str">
            <v>KÕ to¸n DNSX</v>
          </cell>
          <cell r="O317" t="str">
            <v>TC KInh tÕ KT NghÖ an</v>
          </cell>
          <cell r="P317" t="str">
            <v>2002</v>
          </cell>
          <cell r="Q317" t="str">
            <v>Xãm 2 H­ng Xu©n - H­ng nguyªn - N. an</v>
          </cell>
          <cell r="R317" t="str">
            <v>Xãm 2 H­ng Xu©n - H­ng nguyªn - N. an</v>
          </cell>
          <cell r="S317">
            <v>2003</v>
          </cell>
          <cell r="T317" t="str">
            <v>A6-1</v>
          </cell>
          <cell r="U317">
            <v>2004</v>
          </cell>
          <cell r="V317" t="str">
            <v>DN-4</v>
          </cell>
          <cell r="W317">
            <v>4</v>
          </cell>
          <cell r="X317">
            <v>1.82</v>
          </cell>
          <cell r="Y317" t="str">
            <v>DN-4</v>
          </cell>
          <cell r="Z317">
            <v>4</v>
          </cell>
          <cell r="AA317">
            <v>2.37</v>
          </cell>
        </row>
        <row r="318">
          <cell r="C318" t="str">
            <v>Lª Xu©n Tr­êng</v>
          </cell>
          <cell r="D318" t="str">
            <v>DH</v>
          </cell>
          <cell r="E318" t="str">
            <v>H§ DH</v>
          </cell>
          <cell r="F318" t="str">
            <v>Tæ tr­ëng</v>
          </cell>
          <cell r="H318" t="str">
            <v>XN 25/3</v>
          </cell>
          <cell r="I318">
            <v>34608</v>
          </cell>
          <cell r="K318" t="str">
            <v>10/2/58</v>
          </cell>
          <cell r="L318" t="str">
            <v>RPBM</v>
          </cell>
          <cell r="M318" t="str">
            <v>Trung cÊp</v>
          </cell>
          <cell r="N318" t="str">
            <v>TH ChÝnh trÞ</v>
          </cell>
          <cell r="O318" t="str">
            <v>Tr­êng ChÝnh trÞ NghÖ an</v>
          </cell>
          <cell r="P318">
            <v>1997</v>
          </cell>
          <cell r="Q318" t="str">
            <v>H­ng th«ng - H­ng nguyªn - NghÖ an</v>
          </cell>
          <cell r="R318" t="str">
            <v>H­ng th«ng - H­ng nguyªn - NghÖ an</v>
          </cell>
          <cell r="S318">
            <v>2003</v>
          </cell>
          <cell r="T318" t="str">
            <v>A6-1</v>
          </cell>
          <cell r="U318">
            <v>1994</v>
          </cell>
          <cell r="V318" t="str">
            <v>DN-4</v>
          </cell>
          <cell r="W318">
            <v>4</v>
          </cell>
          <cell r="X318">
            <v>1.78</v>
          </cell>
          <cell r="Y318" t="str">
            <v>DN-4</v>
          </cell>
          <cell r="Z318">
            <v>4</v>
          </cell>
          <cell r="AA318">
            <v>2.37</v>
          </cell>
        </row>
        <row r="319">
          <cell r="C319" t="str">
            <v xml:space="preserve">Phan Träng §øc </v>
          </cell>
          <cell r="D319" t="str">
            <v>DH</v>
          </cell>
          <cell r="E319" t="str">
            <v>H§ DH</v>
          </cell>
          <cell r="F319" t="str">
            <v>NV v¨n th­ - B¶o mËt</v>
          </cell>
          <cell r="H319" t="str">
            <v>XN 25/3</v>
          </cell>
          <cell r="I319">
            <v>34243</v>
          </cell>
          <cell r="K319" t="str">
            <v>10/10/67</v>
          </cell>
          <cell r="L319" t="str">
            <v>Rµ ph¸ bom m×n</v>
          </cell>
          <cell r="M319" t="str">
            <v>Trung cÊp</v>
          </cell>
          <cell r="N319" t="str">
            <v>KÕ to¸n</v>
          </cell>
          <cell r="O319" t="str">
            <v>TH d¹y nghÒ NN&amp;PTNT</v>
          </cell>
          <cell r="P319">
            <v>1992</v>
          </cell>
          <cell r="Q319" t="str">
            <v>CÈm s¬n - Anh s¬n - NGhÖ an</v>
          </cell>
          <cell r="R319" t="str">
            <v>MiÕu m«n - Ch­¬ng mü - Hµ t©y</v>
          </cell>
          <cell r="S319">
            <v>2003</v>
          </cell>
          <cell r="T319" t="str">
            <v>A6-1</v>
          </cell>
          <cell r="U319">
            <v>2004</v>
          </cell>
          <cell r="V319" t="str">
            <v>DN-5</v>
          </cell>
          <cell r="W319">
            <v>10</v>
          </cell>
          <cell r="X319">
            <v>2.0299999999999998</v>
          </cell>
          <cell r="Y319" t="str">
            <v>DN-5</v>
          </cell>
          <cell r="Z319">
            <v>10</v>
          </cell>
          <cell r="AA319">
            <v>2.97</v>
          </cell>
        </row>
        <row r="320">
          <cell r="C320" t="str">
            <v>S¬ cÊp</v>
          </cell>
          <cell r="D320" t="str">
            <v>DH</v>
          </cell>
          <cell r="E320" t="str">
            <v>CTH</v>
          </cell>
          <cell r="F320" t="str">
            <v>Thî söa ch÷a</v>
          </cell>
          <cell r="H320">
            <v>37622</v>
          </cell>
          <cell r="I320" t="str">
            <v>04/1952</v>
          </cell>
          <cell r="K320" t="str">
            <v>S¬ cÊp</v>
          </cell>
          <cell r="L320" t="str">
            <v>Thî s/c</v>
          </cell>
          <cell r="M320" t="str">
            <v>Tr­êng CKNN</v>
          </cell>
          <cell r="N320">
            <v>1971</v>
          </cell>
          <cell r="O320" t="str">
            <v>Trùc ®¹o - Trùc Ninh - Nam ®Þnh</v>
          </cell>
          <cell r="P320" t="str">
            <v>Trùc ®¹o - Trùc Ninh - Nam ®Þnh</v>
          </cell>
          <cell r="S320">
            <v>2003</v>
          </cell>
          <cell r="T320" t="str">
            <v>A1-2</v>
          </cell>
          <cell r="U320">
            <v>4</v>
          </cell>
          <cell r="V320">
            <v>1.92</v>
          </cell>
          <cell r="W320" t="str">
            <v>A1-6.2</v>
          </cell>
          <cell r="X320">
            <v>4</v>
          </cell>
          <cell r="Y320">
            <v>2.71</v>
          </cell>
          <cell r="Z320" t="str">
            <v>XN 25/3</v>
          </cell>
        </row>
        <row r="321">
          <cell r="C321" t="str">
            <v>L­¬ng Quý ThÝch</v>
          </cell>
          <cell r="D321" t="str">
            <v>DH</v>
          </cell>
          <cell r="E321" t="str">
            <v>1-3 n¨m</v>
          </cell>
          <cell r="F321" t="str">
            <v>L¸i ñi</v>
          </cell>
          <cell r="H321" t="str">
            <v>XN 25/3</v>
          </cell>
          <cell r="I321">
            <v>37622</v>
          </cell>
          <cell r="K321" t="str">
            <v>16/5/75</v>
          </cell>
          <cell r="L321" t="str">
            <v>Thî ®iÖn</v>
          </cell>
          <cell r="M321" t="str">
            <v>S¬ cÊp</v>
          </cell>
          <cell r="N321" t="str">
            <v>L¸i m¸y xóc</v>
          </cell>
          <cell r="O321" t="str">
            <v>Tr­êng d¹y nghÒ CG3</v>
          </cell>
          <cell r="P321">
            <v>1998</v>
          </cell>
          <cell r="Q321" t="str">
            <v>Thanh Thuû - Thanh Liªm - Hµ nam</v>
          </cell>
          <cell r="R321" t="str">
            <v>Thanh Thuû - Thanh Liªm - Hµ nam</v>
          </cell>
          <cell r="S321">
            <v>2003</v>
          </cell>
          <cell r="T321" t="str">
            <v>A1-2</v>
          </cell>
          <cell r="U321">
            <v>2003</v>
          </cell>
          <cell r="V321" t="str">
            <v>A6-2</v>
          </cell>
          <cell r="W321">
            <v>5</v>
          </cell>
          <cell r="X321">
            <v>2.4900000000000002</v>
          </cell>
          <cell r="Y321" t="str">
            <v>A1-8.2</v>
          </cell>
          <cell r="Z321">
            <v>5</v>
          </cell>
          <cell r="AA321">
            <v>3.19</v>
          </cell>
        </row>
        <row r="322">
          <cell r="C322" t="str">
            <v>Bïi Träng H¶i</v>
          </cell>
          <cell r="D322" t="str">
            <v>DH</v>
          </cell>
          <cell r="E322" t="str">
            <v>CTH</v>
          </cell>
          <cell r="F322" t="str">
            <v>L¸i m¸y</v>
          </cell>
          <cell r="H322" t="str">
            <v>XN 25/3</v>
          </cell>
          <cell r="I322">
            <v>37622</v>
          </cell>
          <cell r="K322" t="str">
            <v>20/5/54</v>
          </cell>
          <cell r="L322" t="str">
            <v>Thî söa ch÷a</v>
          </cell>
          <cell r="M322" t="str">
            <v>S¬ cÊp</v>
          </cell>
          <cell r="N322" t="str">
            <v>Thî söa ch÷a</v>
          </cell>
          <cell r="O322" t="str">
            <v>Binh ®oµn 12</v>
          </cell>
          <cell r="P322">
            <v>1972</v>
          </cell>
          <cell r="Q322" t="str">
            <v>Trùc ®¹o - Trùc Ninh - Nam ®Þnh</v>
          </cell>
          <cell r="R322" t="str">
            <v>Trùc ®¹o - Trùc Ninh - Nam ®Þnh</v>
          </cell>
          <cell r="S322">
            <v>2003</v>
          </cell>
          <cell r="T322" t="str">
            <v>A1-2</v>
          </cell>
          <cell r="U322">
            <v>2003</v>
          </cell>
          <cell r="V322" t="str">
            <v>A6-2</v>
          </cell>
          <cell r="W322">
            <v>5</v>
          </cell>
          <cell r="X322">
            <v>2.4900000000000002</v>
          </cell>
          <cell r="Y322" t="str">
            <v>A1-8.2</v>
          </cell>
          <cell r="Z322">
            <v>5</v>
          </cell>
          <cell r="AA322">
            <v>3.19</v>
          </cell>
        </row>
        <row r="323">
          <cell r="C323" t="str">
            <v>Vò §×nh Ga</v>
          </cell>
          <cell r="D323" t="str">
            <v>DH</v>
          </cell>
          <cell r="E323" t="str">
            <v>H§ DH</v>
          </cell>
          <cell r="F323" t="str">
            <v>L¸i lu</v>
          </cell>
          <cell r="H323" t="str">
            <v>XN 25/3</v>
          </cell>
          <cell r="I323" t="str">
            <v>01-03</v>
          </cell>
          <cell r="K323" t="str">
            <v>30/7/64</v>
          </cell>
          <cell r="L323" t="str">
            <v>Thî SCh÷a</v>
          </cell>
          <cell r="M323" t="str">
            <v>S¬ cÊp</v>
          </cell>
          <cell r="N323" t="str">
            <v>L¸i lu</v>
          </cell>
          <cell r="O323" t="str">
            <v>Tr­êng CN kü thuËt</v>
          </cell>
          <cell r="P323" t="str">
            <v>Trùc ®¹o, Trùc Ninh, Nam ®Þnh</v>
          </cell>
          <cell r="Q323" t="str">
            <v>Trùc ®¹o - Trùc Ninh - Nam ®Þnh</v>
          </cell>
          <cell r="R323" t="str">
            <v>Trùc ®¹o - Trùc Ninh - Nam ®Þnh</v>
          </cell>
          <cell r="S323">
            <v>2005</v>
          </cell>
          <cell r="T323" t="str">
            <v>A1-2</v>
          </cell>
          <cell r="U323">
            <v>2003</v>
          </cell>
          <cell r="V323" t="str">
            <v>A6-2</v>
          </cell>
          <cell r="W323">
            <v>4</v>
          </cell>
          <cell r="X323">
            <v>2.04</v>
          </cell>
          <cell r="Y323" t="str">
            <v>A1-8.2</v>
          </cell>
          <cell r="Z323">
            <v>4</v>
          </cell>
          <cell r="AA323">
            <v>2.71</v>
          </cell>
        </row>
        <row r="324">
          <cell r="C324" t="str">
            <v>NguyÔn C«ng §oµn</v>
          </cell>
          <cell r="D324" t="str">
            <v>DH</v>
          </cell>
          <cell r="E324" t="str">
            <v>H§ DH</v>
          </cell>
          <cell r="F324" t="str">
            <v>Kü thuËt</v>
          </cell>
          <cell r="H324" t="str">
            <v>XN 25/3</v>
          </cell>
          <cell r="I324" t="str">
            <v>07-01</v>
          </cell>
          <cell r="K324" t="str">
            <v>S¬ cÊp</v>
          </cell>
          <cell r="L324" t="str">
            <v>Thî söa ch÷a</v>
          </cell>
          <cell r="M324" t="str">
            <v>L§PT</v>
          </cell>
          <cell r="N324">
            <v>1972</v>
          </cell>
          <cell r="O324" t="str">
            <v>Trùc ®¹o, Trùc ninh, Nam §Þnh</v>
          </cell>
          <cell r="P324" t="str">
            <v>Trùc ®¹o, Trùc ninh, Nam §Þnh</v>
          </cell>
          <cell r="S324">
            <v>2005</v>
          </cell>
          <cell r="T324" t="str">
            <v>B15-1</v>
          </cell>
          <cell r="U324">
            <v>2001</v>
          </cell>
          <cell r="V324" t="str">
            <v>A6-2</v>
          </cell>
          <cell r="W324">
            <v>4</v>
          </cell>
          <cell r="X324">
            <v>2.04</v>
          </cell>
          <cell r="Y324" t="str">
            <v>A1-8.2</v>
          </cell>
          <cell r="Z324">
            <v>4</v>
          </cell>
          <cell r="AA324">
            <v>2.71</v>
          </cell>
        </row>
        <row r="325">
          <cell r="C325" t="str">
            <v>Vò V¨n Sen</v>
          </cell>
          <cell r="D325" t="str">
            <v>DH</v>
          </cell>
          <cell r="E325" t="str">
            <v>1-3 n¨m</v>
          </cell>
          <cell r="F325" t="str">
            <v>L¸i xóc lËt</v>
          </cell>
          <cell r="G325" t="str">
            <v>11-1992</v>
          </cell>
          <cell r="H325" t="str">
            <v>XN 25/3</v>
          </cell>
          <cell r="I325">
            <v>37622</v>
          </cell>
          <cell r="K325" t="str">
            <v>28/12/74</v>
          </cell>
          <cell r="L325" t="str">
            <v>L¸i xe</v>
          </cell>
          <cell r="M325" t="str">
            <v>S¬ cÊp</v>
          </cell>
          <cell r="N325" t="str">
            <v>VH Xóc</v>
          </cell>
          <cell r="O325" t="str">
            <v>Tr­êng KT C¬ giíi XD ViÖt x«</v>
          </cell>
          <cell r="P325">
            <v>2002</v>
          </cell>
          <cell r="Q325" t="str">
            <v>T©n Trµo - Thanh Niªn - H¶i ®­¬ng</v>
          </cell>
          <cell r="R325" t="str">
            <v>T©n Trµo - Thanh Niªn - H¶i ®­¬ng</v>
          </cell>
          <cell r="S325">
            <v>2005</v>
          </cell>
          <cell r="T325" t="str">
            <v>B15-1</v>
          </cell>
          <cell r="U325">
            <v>2003</v>
          </cell>
          <cell r="V325" t="str">
            <v>A6-2</v>
          </cell>
          <cell r="W325">
            <v>4</v>
          </cell>
          <cell r="X325">
            <v>1.92</v>
          </cell>
          <cell r="Y325" t="str">
            <v>A1-8.2</v>
          </cell>
          <cell r="Z325">
            <v>4</v>
          </cell>
          <cell r="AA325">
            <v>2.71</v>
          </cell>
        </row>
        <row r="326">
          <cell r="C326" t="str">
            <v xml:space="preserve">Vâ V¨n §øc </v>
          </cell>
          <cell r="D326" t="str">
            <v>DH</v>
          </cell>
          <cell r="E326" t="str">
            <v>H§ DH</v>
          </cell>
          <cell r="F326" t="str">
            <v>KÕ to¸n</v>
          </cell>
          <cell r="H326" t="str">
            <v>XN 25/3</v>
          </cell>
          <cell r="I326">
            <v>35186</v>
          </cell>
          <cell r="K326" t="str">
            <v>10-10-60</v>
          </cell>
          <cell r="L326" t="str">
            <v>L¸i xe</v>
          </cell>
          <cell r="M326" t="str">
            <v>S¬ cÊp</v>
          </cell>
          <cell r="N326" t="str">
            <v>Rµ ph¸ bom m×n</v>
          </cell>
          <cell r="O326" t="str">
            <v>Tr­êng Sü quan CHKT CB</v>
          </cell>
          <cell r="P326">
            <v>1998</v>
          </cell>
          <cell r="Q326" t="str">
            <v>H­ng Xu©n -H­ng Nguyªn - NghÖ An</v>
          </cell>
          <cell r="R326" t="str">
            <v>H­ng Xu©n -H­ng Nguyªn - NghÖ An</v>
          </cell>
          <cell r="S326">
            <v>2003</v>
          </cell>
          <cell r="T326" t="str">
            <v>B15-3</v>
          </cell>
          <cell r="U326">
            <v>2003</v>
          </cell>
          <cell r="V326" t="str">
            <v>A6-2</v>
          </cell>
          <cell r="W326">
            <v>4</v>
          </cell>
          <cell r="X326">
            <v>1.92</v>
          </cell>
          <cell r="Y326" t="str">
            <v>A1-8.2</v>
          </cell>
          <cell r="Z326">
            <v>4</v>
          </cell>
          <cell r="AA326">
            <v>2.71</v>
          </cell>
        </row>
        <row r="327">
          <cell r="C327" t="str">
            <v>Ph¹m V¨n Khoa</v>
          </cell>
          <cell r="D327" t="str">
            <v>DH</v>
          </cell>
          <cell r="E327" t="str">
            <v>H§ DH</v>
          </cell>
          <cell r="F327" t="str">
            <v>Tæ tr­ëng</v>
          </cell>
          <cell r="H327" t="str">
            <v>XN 25/3</v>
          </cell>
          <cell r="I327">
            <v>34820</v>
          </cell>
          <cell r="K327" t="str">
            <v>02/01/71</v>
          </cell>
          <cell r="L327" t="str">
            <v>L¸i xe</v>
          </cell>
          <cell r="M327" t="str">
            <v>S¬ cÊp</v>
          </cell>
          <cell r="N327" t="str">
            <v>Rµ ph¸ bom m×n</v>
          </cell>
          <cell r="O327" t="str">
            <v>Tr­êng Sü quan CHKT CB</v>
          </cell>
          <cell r="P327">
            <v>1998</v>
          </cell>
          <cell r="Q327" t="str">
            <v>H­ng Xu©n -H­ng Nguyªn - NghÖ An</v>
          </cell>
          <cell r="R327" t="str">
            <v>H­ng Xu©n -H­ng Nguyªn - NghÖ An</v>
          </cell>
          <cell r="S327">
            <v>2003</v>
          </cell>
          <cell r="T327" t="str">
            <v>B15-2</v>
          </cell>
          <cell r="U327">
            <v>2003</v>
          </cell>
          <cell r="V327" t="str">
            <v>A6-2</v>
          </cell>
          <cell r="W327">
            <v>4</v>
          </cell>
          <cell r="X327">
            <v>1.92</v>
          </cell>
          <cell r="Y327" t="str">
            <v>A1-8.2</v>
          </cell>
          <cell r="Z327">
            <v>4</v>
          </cell>
          <cell r="AA327">
            <v>2.71</v>
          </cell>
        </row>
        <row r="328">
          <cell r="C328" t="str">
            <v>Vò V¨n Huy</v>
          </cell>
          <cell r="D328" t="str">
            <v>DH</v>
          </cell>
          <cell r="E328" t="str">
            <v>1-3 n¨m</v>
          </cell>
          <cell r="F328" t="str">
            <v>L¸i m¸y</v>
          </cell>
          <cell r="H328" t="str">
            <v>XN 25/3</v>
          </cell>
          <cell r="I328">
            <v>37622</v>
          </cell>
          <cell r="K328">
            <v>30295</v>
          </cell>
          <cell r="L328" t="str">
            <v>L¸i m¸y ®µo</v>
          </cell>
          <cell r="M328" t="str">
            <v>S¬ cÊp</v>
          </cell>
          <cell r="N328" t="str">
            <v>VH Xóc</v>
          </cell>
          <cell r="O328" t="str">
            <v>Tr­êng KT nghiÖp vô GTVT 1</v>
          </cell>
          <cell r="P328" t="str">
            <v>N¨m 1998-2000</v>
          </cell>
          <cell r="Q328" t="str">
            <v>Kim ®­êng - øng Hoµ - Hµ t©y</v>
          </cell>
          <cell r="R328" t="str">
            <v>Kim ®­êng - øng Hoµ - Hµ t©y</v>
          </cell>
          <cell r="S328">
            <v>2003</v>
          </cell>
          <cell r="T328" t="str">
            <v>B15-3</v>
          </cell>
          <cell r="U328">
            <v>2003</v>
          </cell>
          <cell r="V328" t="str">
            <v>A6-2</v>
          </cell>
          <cell r="W328">
            <v>4</v>
          </cell>
          <cell r="X328">
            <v>1.92</v>
          </cell>
          <cell r="Y328" t="str">
            <v>A1-8.2</v>
          </cell>
          <cell r="Z328">
            <v>4</v>
          </cell>
          <cell r="AA328">
            <v>2.71</v>
          </cell>
        </row>
        <row r="329">
          <cell r="C329" t="str">
            <v>NguyÔn V¨n Lai</v>
          </cell>
          <cell r="D329" t="str">
            <v>DH</v>
          </cell>
          <cell r="E329" t="str">
            <v>CTH</v>
          </cell>
          <cell r="F329" t="str">
            <v>L¸i lu</v>
          </cell>
          <cell r="H329" t="str">
            <v>XN 25/3</v>
          </cell>
          <cell r="I329">
            <v>37622</v>
          </cell>
          <cell r="K329" t="str">
            <v>10/1964</v>
          </cell>
          <cell r="L329" t="str">
            <v>L¸i xe</v>
          </cell>
          <cell r="M329" t="str">
            <v>S¬ cÊp</v>
          </cell>
          <cell r="N329" t="str">
            <v>L¸i m¸y ñi</v>
          </cell>
          <cell r="O329" t="str">
            <v>GiÊy phÐp l¸i xe</v>
          </cell>
          <cell r="P329">
            <v>1998</v>
          </cell>
          <cell r="Q329" t="str">
            <v>Nh©n Khang - Lý Nh©n - Hµ nam</v>
          </cell>
          <cell r="R329" t="str">
            <v>Nh©n Khang - Lý Nh©n - Hµ nam</v>
          </cell>
          <cell r="S329">
            <v>2003</v>
          </cell>
          <cell r="T329" t="str">
            <v>B15-3</v>
          </cell>
          <cell r="U329">
            <v>2003</v>
          </cell>
          <cell r="V329" t="str">
            <v>A6-2</v>
          </cell>
          <cell r="W329">
            <v>4</v>
          </cell>
          <cell r="X329">
            <v>1.92</v>
          </cell>
          <cell r="Y329" t="str">
            <v>A1-8.2</v>
          </cell>
          <cell r="Z329">
            <v>4</v>
          </cell>
          <cell r="AA329">
            <v>2.71</v>
          </cell>
        </row>
        <row r="330">
          <cell r="C330" t="str">
            <v>Ph¹m V¨n H­êng</v>
          </cell>
          <cell r="D330" t="str">
            <v>DH</v>
          </cell>
          <cell r="E330" t="str">
            <v>H§ DH</v>
          </cell>
          <cell r="F330" t="str">
            <v>L¸i m¸y ñi</v>
          </cell>
          <cell r="H330" t="str">
            <v>XN 25/3</v>
          </cell>
          <cell r="I330" t="str">
            <v>01-05</v>
          </cell>
          <cell r="J330" t="str">
            <v>N÷</v>
          </cell>
          <cell r="K330" t="str">
            <v>18/2/1958</v>
          </cell>
          <cell r="L330" t="str">
            <v xml:space="preserve">KÕ to¸n </v>
          </cell>
          <cell r="M330" t="str">
            <v>S¬ cÊp</v>
          </cell>
          <cell r="N330" t="str">
            <v xml:space="preserve">L¸i m¸y </v>
          </cell>
          <cell r="O330" t="str">
            <v>Côc kü thuËt vËt t­</v>
          </cell>
          <cell r="P330">
            <v>1987</v>
          </cell>
          <cell r="Q330" t="str">
            <v>B»ng trang, Trùc thanh, Trùc ninh, Nam ®Þnh</v>
          </cell>
          <cell r="R330" t="str">
            <v>B»ng trang, Trùc thanh, Trùc ninh, Nam ®Þnh</v>
          </cell>
          <cell r="S330">
            <v>2004</v>
          </cell>
          <cell r="T330" t="str">
            <v>DN-6</v>
          </cell>
          <cell r="U330">
            <v>2005</v>
          </cell>
          <cell r="V330" t="str">
            <v>A6-2</v>
          </cell>
          <cell r="W330">
            <v>4</v>
          </cell>
          <cell r="X330">
            <v>1.92</v>
          </cell>
          <cell r="Y330" t="str">
            <v>A1-8.2</v>
          </cell>
          <cell r="Z330">
            <v>4</v>
          </cell>
          <cell r="AA330">
            <v>2.71</v>
          </cell>
        </row>
        <row r="331">
          <cell r="C331" t="str">
            <v>NguyÔn V¨n TuÊn</v>
          </cell>
          <cell r="D331" t="str">
            <v>DH</v>
          </cell>
          <cell r="E331" t="str">
            <v>H§ DH</v>
          </cell>
          <cell r="F331" t="str">
            <v>L¸i xe</v>
          </cell>
          <cell r="H331" t="str">
            <v>XN 25/3</v>
          </cell>
          <cell r="I331">
            <v>35704</v>
          </cell>
          <cell r="K331" t="str">
            <v>16/2/64</v>
          </cell>
          <cell r="L331" t="str">
            <v>Bé ®éi xuÊt ngò</v>
          </cell>
          <cell r="M331" t="str">
            <v>S¬ cÊp</v>
          </cell>
          <cell r="N331" t="str">
            <v>L¸i xe</v>
          </cell>
          <cell r="O331" t="str">
            <v>GiÊy phÐp l¸i xe</v>
          </cell>
          <cell r="P331">
            <v>1997</v>
          </cell>
          <cell r="Q331" t="str">
            <v>Nam h¶i - Nam Trùc - Nam ®Þnh</v>
          </cell>
          <cell r="R331" t="str">
            <v>Nam h¶i - Nam Trùc - Nam ®Þnh</v>
          </cell>
          <cell r="S331">
            <v>2003</v>
          </cell>
          <cell r="T331" t="str">
            <v>DN-6</v>
          </cell>
          <cell r="U331">
            <v>1997</v>
          </cell>
          <cell r="V331" t="str">
            <v>B15-2</v>
          </cell>
          <cell r="W331">
            <v>1</v>
          </cell>
          <cell r="X331">
            <v>1.83</v>
          </cell>
          <cell r="Y331" t="str">
            <v>B12-2</v>
          </cell>
          <cell r="Z331">
            <v>1</v>
          </cell>
          <cell r="AA331">
            <v>2.35</v>
          </cell>
        </row>
        <row r="332">
          <cell r="C332" t="str">
            <v>TrÞnh §×nh Th¾ng</v>
          </cell>
          <cell r="D332" t="str">
            <v>DH</v>
          </cell>
          <cell r="E332" t="str">
            <v>H§ DH</v>
          </cell>
          <cell r="F332" t="str">
            <v>KÕ to¸n</v>
          </cell>
          <cell r="H332" t="str">
            <v>XN 25/3</v>
          </cell>
          <cell r="I332" t="str">
            <v>01-05</v>
          </cell>
          <cell r="K332" t="str">
            <v>04/12/1960</v>
          </cell>
          <cell r="L332" t="str">
            <v>Rµ ph¸ bom m×n</v>
          </cell>
          <cell r="M332" t="str">
            <v>S¬ cÊp</v>
          </cell>
          <cell r="N332" t="str">
            <v>Rµ ph¸ BM</v>
          </cell>
          <cell r="O332" t="str">
            <v>Tr­êng SQCB</v>
          </cell>
          <cell r="P332" t="str">
            <v>Trùc ®¹o - Trùc Ninh - Nam ®Þnh</v>
          </cell>
          <cell r="Q332" t="str">
            <v>Th«n 4, VÜnh Khang, VÜnh Léc, Thanh Ho¸</v>
          </cell>
          <cell r="R332" t="str">
            <v>Th«n 4, VÜnh Khang, VÜnh Léc, Thanh Ho¸</v>
          </cell>
          <cell r="S332">
            <v>2003</v>
          </cell>
          <cell r="T332" t="str">
            <v>A6-2</v>
          </cell>
          <cell r="U332">
            <v>2005</v>
          </cell>
          <cell r="V332" t="str">
            <v>A6-2</v>
          </cell>
          <cell r="W332">
            <v>3</v>
          </cell>
          <cell r="X332">
            <v>1.72</v>
          </cell>
          <cell r="Y332" t="str">
            <v>A1-8.2</v>
          </cell>
          <cell r="Z332">
            <v>3</v>
          </cell>
          <cell r="AA332">
            <v>2.31</v>
          </cell>
        </row>
        <row r="333">
          <cell r="C333" t="str">
            <v>NguyÔn V¨n TuÊn</v>
          </cell>
          <cell r="D333" t="str">
            <v>DH</v>
          </cell>
          <cell r="E333" t="str">
            <v>H§ DH</v>
          </cell>
          <cell r="F333" t="str">
            <v>L¸i m¸y san</v>
          </cell>
          <cell r="H333" t="str">
            <v>XN 25/3</v>
          </cell>
          <cell r="I333" t="str">
            <v>01-05</v>
          </cell>
          <cell r="K333" t="str">
            <v>1953</v>
          </cell>
          <cell r="M333" t="str">
            <v>S¬ cÊp</v>
          </cell>
          <cell r="N333" t="str">
            <v>L¸i xe</v>
          </cell>
          <cell r="O333" t="str">
            <v>Qu¶ng BÞ - Ch­¬ng Mü - Hµ t©y</v>
          </cell>
          <cell r="P333" t="str">
            <v>Qu¶ng BÞ - Ch­¬ng Mü - Hµ t©y</v>
          </cell>
          <cell r="Q333" t="str">
            <v>Nh©n Khang - Lý Nh©n - Hµ Nam</v>
          </cell>
          <cell r="R333" t="str">
            <v>Nh©n Khang - Lý Nh©n - Hµ Nam</v>
          </cell>
          <cell r="S333">
            <v>2003</v>
          </cell>
          <cell r="T333" t="str">
            <v>A6-1</v>
          </cell>
          <cell r="U333">
            <v>1997</v>
          </cell>
          <cell r="V333" t="str">
            <v>A6-2</v>
          </cell>
          <cell r="W333">
            <v>3</v>
          </cell>
          <cell r="X333">
            <v>1.83</v>
          </cell>
          <cell r="Y333" t="str">
            <v>A1-8.2</v>
          </cell>
          <cell r="Z333">
            <v>3</v>
          </cell>
          <cell r="AA333">
            <v>2.31</v>
          </cell>
        </row>
        <row r="334">
          <cell r="C334" t="str">
            <v>§oµn V¨n H¶i</v>
          </cell>
          <cell r="D334" t="str">
            <v>DH</v>
          </cell>
          <cell r="E334" t="str">
            <v>1-3 n¨m</v>
          </cell>
          <cell r="F334" t="str">
            <v>L¸i m¸y ñi</v>
          </cell>
          <cell r="H334" t="str">
            <v>XN 25/3</v>
          </cell>
          <cell r="I334">
            <v>37622</v>
          </cell>
          <cell r="K334" t="str">
            <v>19/7/76</v>
          </cell>
          <cell r="L334" t="str">
            <v>Khai th¸c má</v>
          </cell>
          <cell r="M334" t="str">
            <v>S¬ cÊp</v>
          </cell>
          <cell r="N334" t="str">
            <v>L¸i m¸y ñi</v>
          </cell>
          <cell r="O334" t="str">
            <v>Tr­êng C«ng nh©n c¬ giíi I</v>
          </cell>
          <cell r="P334" t="str">
            <v>1999-2001</v>
          </cell>
          <cell r="Q334" t="str">
            <v>Nh©n ChÝnh - Lý Nh©n - Hµ nam</v>
          </cell>
          <cell r="R334" t="str">
            <v>Nh©n ChÝnh - Lý Nh©n - Hµ nam</v>
          </cell>
          <cell r="S334">
            <v>2003</v>
          </cell>
          <cell r="T334" t="str">
            <v>DN-3</v>
          </cell>
          <cell r="U334">
            <v>2003</v>
          </cell>
          <cell r="V334" t="str">
            <v>A6-2</v>
          </cell>
          <cell r="W334">
            <v>3</v>
          </cell>
          <cell r="X334">
            <v>1.83</v>
          </cell>
          <cell r="Y334" t="str">
            <v>A1-8.2</v>
          </cell>
          <cell r="Z334">
            <v>3</v>
          </cell>
          <cell r="AA334">
            <v>2.31</v>
          </cell>
        </row>
        <row r="335">
          <cell r="C335" t="str">
            <v>Ng« B¸ LuyÕn</v>
          </cell>
          <cell r="D335" t="str">
            <v>DH</v>
          </cell>
          <cell r="E335" t="str">
            <v>1-3 n¨m</v>
          </cell>
          <cell r="F335" t="str">
            <v>L¸i m¸y ®µo</v>
          </cell>
          <cell r="H335" t="str">
            <v>XN 25/3</v>
          </cell>
          <cell r="I335">
            <v>37622</v>
          </cell>
          <cell r="K335">
            <v>26271</v>
          </cell>
          <cell r="L335" t="str">
            <v>Khai th¸c hÇm lß</v>
          </cell>
          <cell r="M335" t="str">
            <v>S¬ cÊp</v>
          </cell>
          <cell r="N335" t="str">
            <v>L¸i m¸y xóc, ®µo</v>
          </cell>
          <cell r="O335" t="str">
            <v>Tr­êng CN C¬ giíi XD</v>
          </cell>
          <cell r="P335">
            <v>2002</v>
          </cell>
          <cell r="Q335" t="str">
            <v>Trùc ®¹o - Trùc Ninh - Nam ®Þnh</v>
          </cell>
          <cell r="R335" t="str">
            <v>Trùc ®¹o - Trùc Ninh - Nam ®Þnh</v>
          </cell>
          <cell r="S335">
            <v>2002</v>
          </cell>
          <cell r="T335" t="str">
            <v>DN-3</v>
          </cell>
          <cell r="U335">
            <v>2003</v>
          </cell>
          <cell r="V335" t="str">
            <v>A6-2</v>
          </cell>
          <cell r="W335">
            <v>3</v>
          </cell>
          <cell r="X335">
            <v>1.83</v>
          </cell>
          <cell r="Y335" t="str">
            <v>A1-8.2</v>
          </cell>
          <cell r="Z335">
            <v>3</v>
          </cell>
          <cell r="AA335">
            <v>2.31</v>
          </cell>
        </row>
        <row r="336">
          <cell r="C336" t="str">
            <v>NguyÔn §øc Trung</v>
          </cell>
          <cell r="D336" t="str">
            <v>DH</v>
          </cell>
          <cell r="E336" t="str">
            <v>1-3 n¨m</v>
          </cell>
          <cell r="F336" t="str">
            <v>L¸i m¸y</v>
          </cell>
          <cell r="H336" t="str">
            <v>XN 25/3</v>
          </cell>
          <cell r="I336">
            <v>37622</v>
          </cell>
          <cell r="K336" t="str">
            <v>28/9/69</v>
          </cell>
          <cell r="L336" t="str">
            <v>KÕ to¸n</v>
          </cell>
          <cell r="M336" t="str">
            <v>S¬ cÊp</v>
          </cell>
          <cell r="N336" t="str">
            <v>L¸i m¸y san</v>
          </cell>
          <cell r="O336" t="str">
            <v>Tr­êng CN c¬ giíi L</v>
          </cell>
          <cell r="P336">
            <v>2001</v>
          </cell>
          <cell r="Q336" t="str">
            <v>Nh©n ChÝnh - Lý Nh©n - Hµ nam</v>
          </cell>
          <cell r="R336" t="str">
            <v>Nh©n ChÝnh - Lý Nh©n - Hµ nam</v>
          </cell>
          <cell r="S336">
            <v>2003</v>
          </cell>
          <cell r="T336" t="str">
            <v>DN-3</v>
          </cell>
          <cell r="U336">
            <v>2003</v>
          </cell>
          <cell r="V336" t="str">
            <v>A6-2</v>
          </cell>
          <cell r="W336">
            <v>3</v>
          </cell>
          <cell r="X336">
            <v>1.83</v>
          </cell>
          <cell r="Y336" t="str">
            <v>A1-8.2</v>
          </cell>
          <cell r="Z336">
            <v>3</v>
          </cell>
          <cell r="AA336">
            <v>2.31</v>
          </cell>
        </row>
        <row r="337">
          <cell r="C337" t="str">
            <v>Vò §×nh Ca</v>
          </cell>
          <cell r="D337" t="str">
            <v>DH</v>
          </cell>
          <cell r="E337" t="str">
            <v>1-3 n¨m</v>
          </cell>
          <cell r="F337" t="str">
            <v>CN RPBM</v>
          </cell>
          <cell r="H337" t="str">
            <v>XN 25/3</v>
          </cell>
          <cell r="I337">
            <v>37622</v>
          </cell>
          <cell r="K337" t="str">
            <v>02/3/69</v>
          </cell>
          <cell r="L337" t="str">
            <v xml:space="preserve">KS Kinh tÕ </v>
          </cell>
          <cell r="M337" t="str">
            <v>S¬ cÊp</v>
          </cell>
          <cell r="N337" t="str">
            <v>Rµ ph¸ bom m×n</v>
          </cell>
          <cell r="O337" t="str">
            <v>Quúnh DÞ - Quúnh L­u - NghÖ An</v>
          </cell>
          <cell r="P337" t="str">
            <v>§éi CÊn - Ba §×nh - Hµ Néi</v>
          </cell>
          <cell r="Q337" t="str">
            <v>T©n Hång - B×nh Giang - H¶i d­¬ng</v>
          </cell>
          <cell r="R337" t="str">
            <v>T©n Hång - B×nh Giang - H¶i d­¬ng</v>
          </cell>
          <cell r="S337">
            <v>2003</v>
          </cell>
          <cell r="T337" t="str">
            <v>DN-3</v>
          </cell>
          <cell r="U337">
            <v>2003</v>
          </cell>
          <cell r="V337" t="str">
            <v>A6-2</v>
          </cell>
          <cell r="W337">
            <v>3</v>
          </cell>
          <cell r="X337">
            <v>1.72</v>
          </cell>
          <cell r="Y337" t="str">
            <v>A1-8.2</v>
          </cell>
          <cell r="Z337">
            <v>3</v>
          </cell>
          <cell r="AA337">
            <v>2.31</v>
          </cell>
        </row>
        <row r="338">
          <cell r="C338" t="str">
            <v>TrÇn b¸ TiÕn</v>
          </cell>
          <cell r="D338" t="str">
            <v>DH</v>
          </cell>
          <cell r="E338" t="str">
            <v>1-3 n¨m</v>
          </cell>
          <cell r="F338" t="str">
            <v>CN RPBM</v>
          </cell>
          <cell r="H338" t="str">
            <v>XN 25/3</v>
          </cell>
          <cell r="I338">
            <v>37622</v>
          </cell>
          <cell r="K338" t="str">
            <v>02/8/76</v>
          </cell>
          <cell r="L338" t="str">
            <v>To¸n tin</v>
          </cell>
          <cell r="M338" t="str">
            <v>S¬ cÊp</v>
          </cell>
          <cell r="N338" t="str">
            <v>Rµ ph¸ bom m×n</v>
          </cell>
          <cell r="O338" t="str">
            <v>Kh«ng cã b»ng cÊp</v>
          </cell>
          <cell r="P338" t="str">
            <v>Thµnh v©n - Th¹ch thµnh - Thanh ho¸</v>
          </cell>
          <cell r="Q338" t="str">
            <v>CÈm Quang - CÈm Xuyªn - Hµ tÜnh</v>
          </cell>
          <cell r="R338" t="str">
            <v>CÈm Quang - CÈm Xuyªn - Hµ tÜnh</v>
          </cell>
          <cell r="S338">
            <v>2002</v>
          </cell>
          <cell r="T338" t="str">
            <v>DN-3</v>
          </cell>
          <cell r="U338">
            <v>2003</v>
          </cell>
          <cell r="V338" t="str">
            <v>A6-2</v>
          </cell>
          <cell r="W338">
            <v>3</v>
          </cell>
          <cell r="X338">
            <v>1.72</v>
          </cell>
          <cell r="Y338" t="str">
            <v>A1-8.2</v>
          </cell>
          <cell r="Z338">
            <v>3</v>
          </cell>
          <cell r="AA338">
            <v>2.31</v>
          </cell>
        </row>
        <row r="339">
          <cell r="C339" t="str">
            <v>Ng« V¨n Toµn</v>
          </cell>
          <cell r="D339" t="str">
            <v>DH</v>
          </cell>
          <cell r="E339" t="str">
            <v>1-3 n¨m</v>
          </cell>
          <cell r="F339" t="str">
            <v>CN RPBM</v>
          </cell>
          <cell r="H339" t="str">
            <v>XN 25/3</v>
          </cell>
          <cell r="I339">
            <v>37622</v>
          </cell>
          <cell r="J339" t="str">
            <v>N÷</v>
          </cell>
          <cell r="K339" t="str">
            <v>05/6/69</v>
          </cell>
          <cell r="L339" t="str">
            <v>XD DD &amp; CN</v>
          </cell>
          <cell r="M339" t="str">
            <v>S¬ cÊp</v>
          </cell>
          <cell r="N339" t="str">
            <v>Rµ ph¸ bom m×n</v>
          </cell>
          <cell r="O339" t="str">
            <v>Kh«ng cã b»ng cÊp</v>
          </cell>
          <cell r="P339" t="str">
            <v>Khèi 1 tr­êng thi - TP Vinh</v>
          </cell>
          <cell r="Q339" t="str">
            <v>Trùc ®¹o - Trùc Ninh - Nam ®Þnh</v>
          </cell>
          <cell r="R339" t="str">
            <v>Trùc ®¹o - Trùc Ninh - Nam ®Þnh</v>
          </cell>
          <cell r="S339">
            <v>2004</v>
          </cell>
          <cell r="T339" t="str">
            <v>DN-3</v>
          </cell>
          <cell r="U339">
            <v>2003</v>
          </cell>
          <cell r="V339" t="str">
            <v>A6-2</v>
          </cell>
          <cell r="W339">
            <v>3</v>
          </cell>
          <cell r="X339">
            <v>1.72</v>
          </cell>
          <cell r="Y339" t="str">
            <v>A1-8.2</v>
          </cell>
          <cell r="Z339">
            <v>3</v>
          </cell>
          <cell r="AA339">
            <v>2.31</v>
          </cell>
        </row>
        <row r="340">
          <cell r="C340" t="str">
            <v>§Inh V¨n BÐ</v>
          </cell>
          <cell r="D340" t="str">
            <v>DH</v>
          </cell>
          <cell r="E340" t="str">
            <v>CTH</v>
          </cell>
          <cell r="F340" t="str">
            <v>Tæ tr­ëng</v>
          </cell>
          <cell r="H340" t="str">
            <v>XN 25/3</v>
          </cell>
          <cell r="I340">
            <v>37622</v>
          </cell>
          <cell r="K340" t="str">
            <v>24/5/64</v>
          </cell>
          <cell r="L340" t="str">
            <v>KÕ to¸n DNSX</v>
          </cell>
          <cell r="M340" t="str">
            <v>L§PT</v>
          </cell>
          <cell r="N340">
            <v>1999</v>
          </cell>
          <cell r="O340" t="str">
            <v>Quúnh Hång - Quúnh L­u - NghÖ an</v>
          </cell>
          <cell r="P340" t="str">
            <v>§éi cung - Tp Vinh - NghÖ an</v>
          </cell>
          <cell r="Q340" t="str">
            <v>Qu¶ng BÞ - Ch­¬ng Mü - Hµ t©y</v>
          </cell>
          <cell r="R340" t="str">
            <v>Qu¶ng BÞ - Ch­¬ng Mü - Hµ t©y</v>
          </cell>
          <cell r="S340">
            <v>2002</v>
          </cell>
          <cell r="T340" t="str">
            <v>DN-3</v>
          </cell>
          <cell r="U340">
            <v>2003</v>
          </cell>
          <cell r="V340" t="str">
            <v>A6-1</v>
          </cell>
          <cell r="W340">
            <v>4</v>
          </cell>
          <cell r="X340">
            <v>1.78</v>
          </cell>
          <cell r="Y340" t="str">
            <v>A1-8.1</v>
          </cell>
          <cell r="Z340">
            <v>4</v>
          </cell>
          <cell r="AA340">
            <v>2.5499999999999998</v>
          </cell>
        </row>
        <row r="341">
          <cell r="C341" t="str">
            <v>L­u V¨n H­ëng</v>
          </cell>
          <cell r="D341" t="str">
            <v>DH</v>
          </cell>
          <cell r="E341" t="str">
            <v>CTH</v>
          </cell>
          <cell r="F341" t="str">
            <v>Tæ tr­ëng</v>
          </cell>
          <cell r="G341" t="str">
            <v>11-1992</v>
          </cell>
          <cell r="H341" t="str">
            <v>XN 25/3</v>
          </cell>
          <cell r="I341">
            <v>37622</v>
          </cell>
          <cell r="K341" t="str">
            <v>28/8/57</v>
          </cell>
          <cell r="L341" t="str">
            <v>XD CT NgÇm &amp; má</v>
          </cell>
          <cell r="M341" t="str">
            <v>S¬ cÊp</v>
          </cell>
          <cell r="N341" t="str">
            <v>RPBM</v>
          </cell>
          <cell r="O341" t="str">
            <v>SQ CHKT c«ng binh</v>
          </cell>
          <cell r="P341">
            <v>1998</v>
          </cell>
          <cell r="Q341" t="str">
            <v>H­ng xu©n - H­ng nguyªn - NghÖ an</v>
          </cell>
          <cell r="R341" t="str">
            <v>H­ng xu©n - H­ng nguyªn - NghÖ an</v>
          </cell>
          <cell r="S341">
            <v>2002</v>
          </cell>
          <cell r="T341" t="str">
            <v>DN-3</v>
          </cell>
          <cell r="U341">
            <v>2003</v>
          </cell>
          <cell r="V341" t="str">
            <v>A6-1</v>
          </cell>
          <cell r="W341">
            <v>4</v>
          </cell>
          <cell r="X341">
            <v>1.78</v>
          </cell>
          <cell r="Y341" t="str">
            <v>A1-8.1</v>
          </cell>
          <cell r="Z341">
            <v>4</v>
          </cell>
          <cell r="AA341">
            <v>2.5499999999999998</v>
          </cell>
        </row>
        <row r="342">
          <cell r="C342" t="str">
            <v>NguyÔn V¨n ChiÕn</v>
          </cell>
          <cell r="D342" t="str">
            <v>DH</v>
          </cell>
          <cell r="E342" t="str">
            <v>1-3 n¨m</v>
          </cell>
          <cell r="F342" t="str">
            <v>VH m¸y Ðp h¬i</v>
          </cell>
          <cell r="H342" t="str">
            <v>XN 25/3</v>
          </cell>
          <cell r="I342">
            <v>37622</v>
          </cell>
          <cell r="K342" t="str">
            <v>26/6/72</v>
          </cell>
          <cell r="L342" t="str">
            <v>KT CÇu ®­êng</v>
          </cell>
          <cell r="M342" t="str">
            <v>L§PT</v>
          </cell>
          <cell r="N342">
            <v>1999</v>
          </cell>
          <cell r="O342" t="str">
            <v>Kh«ng cã b»ng cÊp</v>
          </cell>
          <cell r="P342" t="str">
            <v>Quúnh DÞ - Quúnh L­u - NghÖ An</v>
          </cell>
          <cell r="Q342" t="str">
            <v>T©n Thuû - LÖ Thuû - Qu¶ng B×nh</v>
          </cell>
          <cell r="R342" t="str">
            <v>T©n Thuû - LÖ Thuû - Qu¶ng B×nh</v>
          </cell>
          <cell r="S342">
            <v>2003</v>
          </cell>
          <cell r="T342" t="str">
            <v>DN-3</v>
          </cell>
          <cell r="U342">
            <v>2003</v>
          </cell>
          <cell r="V342" t="str">
            <v>A6-1</v>
          </cell>
          <cell r="W342">
            <v>3</v>
          </cell>
          <cell r="X342">
            <v>1.62</v>
          </cell>
          <cell r="Y342" t="str">
            <v>A1-8.1</v>
          </cell>
          <cell r="Z342">
            <v>3</v>
          </cell>
          <cell r="AA342">
            <v>2.16</v>
          </cell>
        </row>
        <row r="343">
          <cell r="C343" t="str">
            <v>Vò §×nh TÇu</v>
          </cell>
          <cell r="D343" t="str">
            <v>DH</v>
          </cell>
          <cell r="E343" t="str">
            <v>CTH</v>
          </cell>
          <cell r="F343" t="str">
            <v>Thî söa ch÷a</v>
          </cell>
          <cell r="H343" t="str">
            <v>XN 25/3</v>
          </cell>
          <cell r="I343">
            <v>37622</v>
          </cell>
          <cell r="K343" t="str">
            <v>04/1952</v>
          </cell>
          <cell r="L343" t="str">
            <v>§Þa chÊt CT</v>
          </cell>
          <cell r="M343" t="str">
            <v>S¬ cÊp</v>
          </cell>
          <cell r="N343" t="str">
            <v>Thî s/c</v>
          </cell>
          <cell r="O343" t="str">
            <v>Tr­êng CKNN</v>
          </cell>
          <cell r="P343">
            <v>1971</v>
          </cell>
          <cell r="Q343" t="str">
            <v>Trùc ®¹o - Trùc Ninh - Nam ®Þnh</v>
          </cell>
          <cell r="R343" t="str">
            <v>Trùc ®¹o - Trùc Ninh - Nam ®Þnh</v>
          </cell>
          <cell r="S343">
            <v>2004</v>
          </cell>
          <cell r="T343" t="str">
            <v>DN-3</v>
          </cell>
          <cell r="U343">
            <v>2003</v>
          </cell>
          <cell r="V343" t="str">
            <v>A1-2</v>
          </cell>
          <cell r="W343">
            <v>4</v>
          </cell>
          <cell r="X343">
            <v>1.92</v>
          </cell>
          <cell r="Y343" t="str">
            <v>A1-6.2</v>
          </cell>
          <cell r="Z343">
            <v>4</v>
          </cell>
          <cell r="AA343">
            <v>2.71</v>
          </cell>
        </row>
        <row r="344">
          <cell r="C344" t="str">
            <v>Ninh Duy D­¬ng</v>
          </cell>
          <cell r="D344" t="str">
            <v>DH</v>
          </cell>
          <cell r="E344" t="str">
            <v>H§ DH</v>
          </cell>
          <cell r="F344" t="str">
            <v>Thî vËn hµnh</v>
          </cell>
          <cell r="H344" t="str">
            <v>XN 25/3</v>
          </cell>
          <cell r="I344" t="str">
            <v>01-03</v>
          </cell>
          <cell r="K344" t="str">
            <v>§¹i häc</v>
          </cell>
          <cell r="L344" t="str">
            <v>KS Tr¾c ®Þa</v>
          </cell>
          <cell r="M344" t="str">
            <v>S¬ cÊp</v>
          </cell>
          <cell r="N344" t="str">
            <v>Thî ®iÖn</v>
          </cell>
          <cell r="O344" t="str">
            <v>T©n Héi - §an Ph­îng - Hµ T©y</v>
          </cell>
          <cell r="P344" t="str">
            <v>T©n Héi - §an Ph­îng - Hµ T©y</v>
          </cell>
          <cell r="S344">
            <v>2003</v>
          </cell>
          <cell r="T344" t="str">
            <v>DN-3</v>
          </cell>
          <cell r="U344">
            <v>2003</v>
          </cell>
          <cell r="V344" t="str">
            <v>A1-2</v>
          </cell>
          <cell r="W344">
            <v>3</v>
          </cell>
          <cell r="X344">
            <v>1.72</v>
          </cell>
          <cell r="Y344" t="str">
            <v>A1-6.2</v>
          </cell>
          <cell r="Z344">
            <v>3</v>
          </cell>
          <cell r="AA344">
            <v>2.31</v>
          </cell>
        </row>
        <row r="345">
          <cell r="C345" t="str">
            <v>Vò V¨n Phóc</v>
          </cell>
          <cell r="D345" t="str">
            <v>DH</v>
          </cell>
          <cell r="E345" t="str">
            <v>1-3 n¨m</v>
          </cell>
          <cell r="F345" t="str">
            <v>Thî söa ch÷a</v>
          </cell>
          <cell r="H345" t="str">
            <v>XN 25/3</v>
          </cell>
          <cell r="I345">
            <v>37622</v>
          </cell>
          <cell r="K345" t="str">
            <v>03/3/77</v>
          </cell>
          <cell r="L345" t="str">
            <v>LuËt Kinh tÕ</v>
          </cell>
          <cell r="M345" t="str">
            <v>S¬ cÊp</v>
          </cell>
          <cell r="N345" t="str">
            <v>Thî söa ch÷a</v>
          </cell>
          <cell r="O345" t="str">
            <v>C§ S­ ph¹m KT Nam ®Þnh</v>
          </cell>
          <cell r="P345">
            <v>2000</v>
          </cell>
          <cell r="Q345" t="str">
            <v>Liªn Minh -Vô B¶n - Nam ®Þnh</v>
          </cell>
          <cell r="R345" t="str">
            <v>TrÇn TÕ X­¬ng - Tp Nam ®Þnh</v>
          </cell>
          <cell r="S345">
            <v>2004</v>
          </cell>
          <cell r="T345" t="str">
            <v>DN-3</v>
          </cell>
          <cell r="U345">
            <v>2003</v>
          </cell>
          <cell r="V345" t="str">
            <v>A1-2</v>
          </cell>
          <cell r="W345">
            <v>3</v>
          </cell>
          <cell r="X345">
            <v>1.72</v>
          </cell>
          <cell r="Y345" t="str">
            <v>A1-6.2</v>
          </cell>
          <cell r="Z345">
            <v>3</v>
          </cell>
          <cell r="AA345">
            <v>2.31</v>
          </cell>
        </row>
        <row r="346">
          <cell r="C346" t="str">
            <v>NguyÔn Xu©n L­¬ng</v>
          </cell>
          <cell r="D346" t="str">
            <v>DH</v>
          </cell>
          <cell r="E346" t="str">
            <v>H§ DH</v>
          </cell>
          <cell r="F346" t="str">
            <v>Thî Sch÷a</v>
          </cell>
          <cell r="H346" t="str">
            <v>XN 25/3</v>
          </cell>
          <cell r="I346" t="str">
            <v>01-05</v>
          </cell>
          <cell r="J346" t="str">
            <v>N÷</v>
          </cell>
          <cell r="K346" t="str">
            <v>1954</v>
          </cell>
          <cell r="L346" t="str">
            <v>Qu¶n trÞ KD</v>
          </cell>
          <cell r="M346" t="str">
            <v>S¬ cÊp</v>
          </cell>
          <cell r="N346" t="str">
            <v>Thî SCh÷a</v>
          </cell>
          <cell r="O346" t="str">
            <v>Quúnh Dþ - Quúnh l­u - NghÖ an</v>
          </cell>
          <cell r="P346" t="str">
            <v>Quúnh Dþ - Quúnh l­u - NghÖ an</v>
          </cell>
          <cell r="Q346" t="str">
            <v>Trùc ®¹o, Trùc Ninh, Nam ®Þnh</v>
          </cell>
          <cell r="R346" t="str">
            <v>Trùc ®¹o, Trùc Ninh, Nam ®Þnh</v>
          </cell>
          <cell r="S346">
            <v>2002</v>
          </cell>
          <cell r="T346" t="str">
            <v>DN-3</v>
          </cell>
          <cell r="U346">
            <v>2005</v>
          </cell>
          <cell r="V346" t="str">
            <v>A1-2</v>
          </cell>
          <cell r="W346">
            <v>3</v>
          </cell>
          <cell r="X346">
            <v>1.72</v>
          </cell>
          <cell r="Y346" t="str">
            <v>A1-6.2</v>
          </cell>
          <cell r="Z346">
            <v>3</v>
          </cell>
          <cell r="AA346">
            <v>2.31</v>
          </cell>
        </row>
        <row r="347">
          <cell r="C347" t="str">
            <v>Ng« B¸ Hång</v>
          </cell>
          <cell r="D347" t="str">
            <v>DH</v>
          </cell>
          <cell r="E347" t="str">
            <v>H§ DH</v>
          </cell>
          <cell r="F347" t="str">
            <v>L¸i xe</v>
          </cell>
          <cell r="H347" t="str">
            <v>XN 25/3</v>
          </cell>
          <cell r="I347" t="str">
            <v>01-05</v>
          </cell>
          <cell r="J347" t="str">
            <v>N÷</v>
          </cell>
          <cell r="K347" t="str">
            <v>30/12/1950</v>
          </cell>
          <cell r="L347" t="str">
            <v>KÕ to¸n KiÓm to¸n</v>
          </cell>
          <cell r="M347" t="str">
            <v>S¬ cÊp</v>
          </cell>
          <cell r="N347" t="str">
            <v>Thî söa ch÷a</v>
          </cell>
          <cell r="O347" t="str">
            <v>Binh ®oµn 12</v>
          </cell>
          <cell r="P347">
            <v>1972</v>
          </cell>
          <cell r="Q347" t="str">
            <v>Trùc ®¹o, Trùc ninh, Nam §Þnh</v>
          </cell>
          <cell r="R347" t="str">
            <v>Trùc ®¹o, Trùc ninh, Nam §Þnh</v>
          </cell>
          <cell r="S347">
            <v>2002</v>
          </cell>
          <cell r="T347" t="str">
            <v>DN-3</v>
          </cell>
          <cell r="U347">
            <v>2005</v>
          </cell>
          <cell r="V347" t="str">
            <v>B15-1</v>
          </cell>
          <cell r="W347">
            <v>3</v>
          </cell>
          <cell r="X347">
            <v>2.73</v>
          </cell>
          <cell r="Y347" t="str">
            <v>B12-1</v>
          </cell>
          <cell r="Z347">
            <v>3</v>
          </cell>
          <cell r="AA347">
            <v>3.05</v>
          </cell>
        </row>
        <row r="348">
          <cell r="C348" t="str">
            <v>Vò §×nh H­ng</v>
          </cell>
          <cell r="D348" t="str">
            <v>DH</v>
          </cell>
          <cell r="E348" t="str">
            <v>H§ DH</v>
          </cell>
          <cell r="F348" t="str">
            <v>L¸i xe con</v>
          </cell>
          <cell r="G348" t="str">
            <v>11-1992</v>
          </cell>
          <cell r="H348" t="str">
            <v>XN 25/3</v>
          </cell>
          <cell r="I348" t="str">
            <v>01-05</v>
          </cell>
          <cell r="J348" t="str">
            <v>N÷</v>
          </cell>
          <cell r="K348">
            <v>1956</v>
          </cell>
          <cell r="L348" t="str">
            <v>S­ ph¹m TH</v>
          </cell>
          <cell r="M348" t="str">
            <v>S¬ cÊp</v>
          </cell>
          <cell r="N348" t="str">
            <v>L¸i xe</v>
          </cell>
          <cell r="O348" t="str">
            <v>GiÊy phÐp l¸i xe</v>
          </cell>
          <cell r="P348">
            <v>1976</v>
          </cell>
          <cell r="Q348" t="str">
            <v>Mé tr¹ch, T©n hång, CÈm b×nh, H¶i d­¬ng</v>
          </cell>
          <cell r="R348" t="str">
            <v>412 Hoµng Hoa Th¸m</v>
          </cell>
          <cell r="S348">
            <v>2002</v>
          </cell>
          <cell r="T348" t="str">
            <v>DN-3</v>
          </cell>
          <cell r="U348">
            <v>2005</v>
          </cell>
          <cell r="V348" t="str">
            <v>B15-1</v>
          </cell>
          <cell r="W348">
            <v>3</v>
          </cell>
          <cell r="X348">
            <v>2.73</v>
          </cell>
          <cell r="Y348" t="str">
            <v>B12-1</v>
          </cell>
          <cell r="Z348">
            <v>3</v>
          </cell>
          <cell r="AA348">
            <v>3.05</v>
          </cell>
        </row>
        <row r="349">
          <cell r="C349" t="str">
            <v>NguyÔn D­¬ng Lîi</v>
          </cell>
          <cell r="D349" t="str">
            <v>DH</v>
          </cell>
          <cell r="E349" t="str">
            <v>1-3 n¨m</v>
          </cell>
          <cell r="F349" t="str">
            <v>L¸i xe</v>
          </cell>
          <cell r="H349" t="str">
            <v>XN 25/3</v>
          </cell>
          <cell r="I349">
            <v>37622</v>
          </cell>
          <cell r="K349">
            <v>23868</v>
          </cell>
          <cell r="L349" t="str">
            <v>XDDD&amp; CN</v>
          </cell>
          <cell r="M349" t="str">
            <v>S¬ cÊp</v>
          </cell>
          <cell r="N349" t="str">
            <v>L¸i xe</v>
          </cell>
          <cell r="O349" t="str">
            <v>GiÊy phÐp l¸i xe</v>
          </cell>
          <cell r="P349">
            <v>2001</v>
          </cell>
          <cell r="Q349" t="str">
            <v>V¨n §øc - ChÝ Linh - H¶i d­¬ng</v>
          </cell>
          <cell r="R349" t="str">
            <v>V¨n §øc - ChÝ Linh - H¶i d­¬ng</v>
          </cell>
          <cell r="S349">
            <v>2001</v>
          </cell>
          <cell r="T349" t="str">
            <v>DN-3</v>
          </cell>
          <cell r="U349">
            <v>2003</v>
          </cell>
          <cell r="V349" t="str">
            <v>B15-3</v>
          </cell>
          <cell r="W349">
            <v>2</v>
          </cell>
          <cell r="X349">
            <v>2.44</v>
          </cell>
          <cell r="Y349" t="str">
            <v>B12-3</v>
          </cell>
          <cell r="Z349">
            <v>2</v>
          </cell>
          <cell r="AA349">
            <v>2.94</v>
          </cell>
        </row>
        <row r="350">
          <cell r="C350" t="str">
            <v>NguyÔn H÷u B×nh</v>
          </cell>
          <cell r="D350" t="str">
            <v>DH</v>
          </cell>
          <cell r="E350" t="str">
            <v>1-3 n¨m</v>
          </cell>
          <cell r="F350" t="str">
            <v>L¸i xe</v>
          </cell>
          <cell r="H350" t="str">
            <v>XN 25/3</v>
          </cell>
          <cell r="I350">
            <v>37622</v>
          </cell>
          <cell r="K350" t="str">
            <v>10/3/75</v>
          </cell>
          <cell r="L350" t="str">
            <v>CÇu ®­êng</v>
          </cell>
          <cell r="M350" t="str">
            <v>S¬ cÊp</v>
          </cell>
          <cell r="N350" t="str">
            <v>L¸i xe</v>
          </cell>
          <cell r="O350" t="str">
            <v>Kh«ng cã b»ng cÊp</v>
          </cell>
          <cell r="P350" t="str">
            <v>Ho»ng Quang - Ho»ng Ho¸ - Thanh Ho¸</v>
          </cell>
          <cell r="Q350" t="str">
            <v>Qu¶ng BÞ - Ch­¬ng Mü - Hµ t©y</v>
          </cell>
          <cell r="R350" t="str">
            <v>Qu¶ng BÞ - Ch­¬ng Mü - Hµ t©y</v>
          </cell>
          <cell r="S350">
            <v>2002</v>
          </cell>
          <cell r="T350" t="str">
            <v>DN-3</v>
          </cell>
          <cell r="U350">
            <v>2003</v>
          </cell>
          <cell r="V350" t="str">
            <v>B15-2</v>
          </cell>
          <cell r="W350">
            <v>2</v>
          </cell>
          <cell r="X350">
            <v>2.2999999999999998</v>
          </cell>
          <cell r="Y350" t="str">
            <v>B12-2</v>
          </cell>
          <cell r="Z350">
            <v>2</v>
          </cell>
          <cell r="AA350">
            <v>2.76</v>
          </cell>
        </row>
        <row r="351">
          <cell r="C351" t="str">
            <v>Hå VÜnh Yªn</v>
          </cell>
          <cell r="D351" t="str">
            <v>DH</v>
          </cell>
          <cell r="E351" t="str">
            <v>1-3 n¨m</v>
          </cell>
          <cell r="F351" t="str">
            <v>L¸i xe</v>
          </cell>
          <cell r="H351" t="str">
            <v>XN 25/3</v>
          </cell>
          <cell r="I351">
            <v>37622</v>
          </cell>
          <cell r="K351" t="str">
            <v>15/5/75</v>
          </cell>
          <cell r="L351" t="str">
            <v>XD D©n dông</v>
          </cell>
          <cell r="M351" t="str">
            <v>S¬ cÊp</v>
          </cell>
          <cell r="N351" t="str">
            <v>L¸i m¸y ®µo</v>
          </cell>
          <cell r="O351" t="str">
            <v>Tr­êng l¸i xe QK 4</v>
          </cell>
          <cell r="P351" t="str">
            <v>N¨m 1999-2001</v>
          </cell>
          <cell r="Q351" t="str">
            <v>Th­ong phó - H­ng nguyªn - NGhÖ an</v>
          </cell>
          <cell r="R351" t="str">
            <v>T©n phó - T©n kú - NghÖ an</v>
          </cell>
          <cell r="S351">
            <v>2002</v>
          </cell>
          <cell r="T351" t="str">
            <v>DN-3</v>
          </cell>
          <cell r="U351">
            <v>2003</v>
          </cell>
          <cell r="V351" t="str">
            <v>B15-3</v>
          </cell>
          <cell r="W351">
            <v>1</v>
          </cell>
          <cell r="X351">
            <v>1.92</v>
          </cell>
          <cell r="Y351" t="str">
            <v>B12-3</v>
          </cell>
          <cell r="Z351">
            <v>1</v>
          </cell>
          <cell r="AA351">
            <v>2.5099999999999998</v>
          </cell>
        </row>
        <row r="352">
          <cell r="C352" t="str">
            <v>Lª Träng NhÊt</v>
          </cell>
          <cell r="D352" t="str">
            <v>DH</v>
          </cell>
          <cell r="E352" t="str">
            <v>1-3 n¨m</v>
          </cell>
          <cell r="F352" t="str">
            <v>L¸i xe</v>
          </cell>
          <cell r="H352" t="str">
            <v>XN 25/3</v>
          </cell>
          <cell r="I352">
            <v>37622</v>
          </cell>
          <cell r="K352" t="str">
            <v>05/1966</v>
          </cell>
          <cell r="L352" t="str">
            <v>XD DD &amp; CN</v>
          </cell>
          <cell r="M352" t="str">
            <v>S¬ cÊp</v>
          </cell>
          <cell r="N352" t="str">
            <v>L¸i xe</v>
          </cell>
          <cell r="O352" t="str">
            <v>Tr­êng l¸i xe 30/4 - NAn</v>
          </cell>
          <cell r="P352">
            <v>1998</v>
          </cell>
          <cell r="Q352" t="str">
            <v>V©n S¬n, TriÖu s¬n, Thanh ho¸</v>
          </cell>
          <cell r="R352" t="str">
            <v>V©n S¬n, TriÖu s¬n, Thanh ho¸</v>
          </cell>
          <cell r="S352">
            <v>2002</v>
          </cell>
          <cell r="T352" t="str">
            <v>DN-3</v>
          </cell>
          <cell r="U352">
            <v>2003</v>
          </cell>
          <cell r="V352" t="str">
            <v>B15-3</v>
          </cell>
          <cell r="W352">
            <v>1</v>
          </cell>
          <cell r="X352">
            <v>1.92</v>
          </cell>
          <cell r="Y352" t="str">
            <v>B12-3</v>
          </cell>
          <cell r="Z352">
            <v>1</v>
          </cell>
          <cell r="AA352">
            <v>2.5099999999999998</v>
          </cell>
        </row>
        <row r="353">
          <cell r="C353" t="str">
            <v xml:space="preserve">Ph¹m ThÞ Minh Thu </v>
          </cell>
          <cell r="D353" t="str">
            <v>DH</v>
          </cell>
          <cell r="E353" t="str">
            <v>H§ DH</v>
          </cell>
          <cell r="F353" t="str">
            <v>NV phôc vô</v>
          </cell>
          <cell r="H353" t="str">
            <v>XN 25/3</v>
          </cell>
          <cell r="I353">
            <v>34790</v>
          </cell>
          <cell r="K353" t="str">
            <v>24/11/66</v>
          </cell>
          <cell r="L353" t="str">
            <v>N÷</v>
          </cell>
          <cell r="M353" t="str">
            <v>§¹i häc</v>
          </cell>
          <cell r="N353" t="str">
            <v xml:space="preserve">KÕ to¸n </v>
          </cell>
          <cell r="O353" t="str">
            <v xml:space="preserve">§H Th­¬ng m¹i </v>
          </cell>
          <cell r="P353" t="str">
            <v>N¨m 2000 (T¹i chøc)</v>
          </cell>
          <cell r="Q353" t="str">
            <v>Thanh Ba - Thanh Hoµ - VÜnh Phó</v>
          </cell>
          <cell r="R353" t="str">
            <v>F21 TT Bé Y tÕ - Dèc Thä L·o - HN</v>
          </cell>
          <cell r="S353">
            <v>2002</v>
          </cell>
          <cell r="T353" t="str">
            <v>DN-3</v>
          </cell>
          <cell r="U353">
            <v>2004</v>
          </cell>
          <cell r="V353" t="str">
            <v>DN-6</v>
          </cell>
          <cell r="W353">
            <v>10</v>
          </cell>
          <cell r="X353">
            <v>1.81</v>
          </cell>
          <cell r="Y353" t="str">
            <v>DN-6</v>
          </cell>
          <cell r="Z353">
            <v>10</v>
          </cell>
          <cell r="AA353">
            <v>2.62</v>
          </cell>
        </row>
        <row r="354">
          <cell r="C354" t="str">
            <v>L¹i V¨n Nam</v>
          </cell>
          <cell r="D354" t="str">
            <v>DH</v>
          </cell>
          <cell r="E354" t="str">
            <v>1-3 n¨m</v>
          </cell>
          <cell r="F354" t="str">
            <v>NV B¶o vÖ</v>
          </cell>
          <cell r="H354" t="str">
            <v>XN 25/3</v>
          </cell>
          <cell r="I354">
            <v>35947</v>
          </cell>
          <cell r="K354" t="str">
            <v>25/6/74</v>
          </cell>
          <cell r="L354" t="str">
            <v>Kü thuËt s¾t</v>
          </cell>
          <cell r="M354" t="str">
            <v>Bé ®éi</v>
          </cell>
          <cell r="N354" t="str">
            <v>Bé ®éi xuÊt ngò</v>
          </cell>
          <cell r="O354" t="str">
            <v>Bé ®éi xuÊt ngò</v>
          </cell>
          <cell r="P354" t="str">
            <v>DiÔn Phong - DIÔn Ch©u - NA</v>
          </cell>
          <cell r="Q354" t="str">
            <v>NghÜa Ch©u - NghÜa H­ng - Nam ®Þnh</v>
          </cell>
          <cell r="R354" t="str">
            <v>NghÜa Ch©u - NghÜa H­ng - Nam ®Þnh</v>
          </cell>
          <cell r="S354">
            <v>2002</v>
          </cell>
          <cell r="T354" t="str">
            <v>DN-3</v>
          </cell>
          <cell r="U354">
            <v>2003</v>
          </cell>
          <cell r="V354" t="str">
            <v>DN-6</v>
          </cell>
          <cell r="W354">
            <v>9</v>
          </cell>
          <cell r="X354">
            <v>1.72</v>
          </cell>
          <cell r="Y354" t="str">
            <v>DN-6</v>
          </cell>
          <cell r="Z354">
            <v>9</v>
          </cell>
          <cell r="AA354">
            <v>2.44</v>
          </cell>
        </row>
        <row r="355">
          <cell r="C355" t="str">
            <v>Trung cÊp</v>
          </cell>
          <cell r="D355" t="str">
            <v>DH</v>
          </cell>
          <cell r="E355" t="str">
            <v>H§ DH</v>
          </cell>
          <cell r="F355" t="str">
            <v>Ph.tr¸ch KÕ to¸n</v>
          </cell>
          <cell r="H355" t="str">
            <v>04-01</v>
          </cell>
          <cell r="I355" t="str">
            <v>25/2/74</v>
          </cell>
          <cell r="K355" t="str">
            <v>§¹i häc</v>
          </cell>
          <cell r="L355" t="str">
            <v xml:space="preserve"> Tµi chÝnh</v>
          </cell>
          <cell r="M355" t="str">
            <v>§H Tµi chÝnh kÕ to¸n</v>
          </cell>
          <cell r="N355">
            <v>1996</v>
          </cell>
          <cell r="O355" t="str">
            <v>Quúnh ThiÖn  - Quúnh L­u - NghÖ An</v>
          </cell>
          <cell r="P355" t="str">
            <v xml:space="preserve"> 33 Ngâ 184 -V­¬ng Thõa Vò - Thanh Xu©n - HN</v>
          </cell>
          <cell r="Q355" t="str">
            <v>20/8/04</v>
          </cell>
          <cell r="R355" t="str">
            <v>B§H DQ</v>
          </cell>
          <cell r="S355">
            <v>2002</v>
          </cell>
          <cell r="T355" t="str">
            <v>DN-3</v>
          </cell>
          <cell r="U355">
            <v>2</v>
          </cell>
          <cell r="V355">
            <v>2.2599999999999998</v>
          </cell>
          <cell r="W355" t="str">
            <v>DN-3</v>
          </cell>
          <cell r="X355">
            <v>2</v>
          </cell>
          <cell r="Y355">
            <v>2.96</v>
          </cell>
          <cell r="Z355" t="str">
            <v>XN NgÇm</v>
          </cell>
        </row>
        <row r="356">
          <cell r="C356" t="str">
            <v>Cao cÊp</v>
          </cell>
          <cell r="D356" t="str">
            <v>DH</v>
          </cell>
          <cell r="E356" t="str">
            <v>H§ DH</v>
          </cell>
          <cell r="F356" t="str">
            <v>NV Thñ quü</v>
          </cell>
          <cell r="G356" t="str">
            <v>.</v>
          </cell>
          <cell r="H356" t="str">
            <v>02-94</v>
          </cell>
          <cell r="I356" t="str">
            <v>18/8/59</v>
          </cell>
          <cell r="K356" t="str">
            <v>Trung cÊp</v>
          </cell>
          <cell r="L356" t="str">
            <v>Tµi chÝnh - KÕ to¸n</v>
          </cell>
          <cell r="M356" t="str">
            <v>TH Kinh TÕ N.An</v>
          </cell>
          <cell r="N356">
            <v>1988</v>
          </cell>
          <cell r="O356" t="str">
            <v>Quúnh DÞ - Quúnh L­u - NghÖ An</v>
          </cell>
          <cell r="P356" t="str">
            <v>Quúnh DÞ - Quúnh L­u - NghÖ An</v>
          </cell>
          <cell r="S356">
            <v>2002</v>
          </cell>
          <cell r="T356" t="str">
            <v>DN-4</v>
          </cell>
          <cell r="U356">
            <v>6</v>
          </cell>
          <cell r="V356">
            <v>2.06</v>
          </cell>
          <cell r="W356" t="str">
            <v>DN-4</v>
          </cell>
          <cell r="X356">
            <v>6</v>
          </cell>
          <cell r="Y356">
            <v>2.75</v>
          </cell>
          <cell r="Z356" t="str">
            <v>XN NgÇm</v>
          </cell>
        </row>
        <row r="357">
          <cell r="C357" t="str">
            <v>§ç V¨n §­¬ng</v>
          </cell>
          <cell r="D357" t="str">
            <v>DH</v>
          </cell>
          <cell r="E357" t="str">
            <v>H§ DH</v>
          </cell>
          <cell r="F357" t="str">
            <v>CH c«ng tr­êng</v>
          </cell>
          <cell r="H357" t="str">
            <v>XN NgÇm</v>
          </cell>
          <cell r="I357">
            <v>35704</v>
          </cell>
          <cell r="J357" t="str">
            <v>N÷</v>
          </cell>
          <cell r="K357" t="str">
            <v>06/1/69</v>
          </cell>
          <cell r="L357" t="str">
            <v>KÕ to¸n</v>
          </cell>
          <cell r="M357" t="str">
            <v>§¹i häc</v>
          </cell>
          <cell r="N357" t="str">
            <v>Khai th¸c má</v>
          </cell>
          <cell r="O357" t="str">
            <v>§H Má ®Þa chÊt</v>
          </cell>
          <cell r="P357">
            <v>1992</v>
          </cell>
          <cell r="Q357" t="str">
            <v>Th¸i ThÞnh - Th¸i Thuþ - Th¸i B×nh</v>
          </cell>
          <cell r="R357" t="str">
            <v>Thanh Xu©n B¾c - Thanh Xu©n - Hµ néi</v>
          </cell>
          <cell r="S357">
            <v>1998</v>
          </cell>
          <cell r="T357" t="str">
            <v>DN-4</v>
          </cell>
          <cell r="U357">
            <v>2003</v>
          </cell>
          <cell r="V357" t="str">
            <v>DN-3</v>
          </cell>
          <cell r="W357">
            <v>4</v>
          </cell>
          <cell r="X357">
            <v>2.5</v>
          </cell>
          <cell r="Y357" t="str">
            <v>DN-3</v>
          </cell>
          <cell r="Z357">
            <v>4</v>
          </cell>
          <cell r="AA357">
            <v>3.27</v>
          </cell>
        </row>
        <row r="358">
          <cell r="C358" t="str">
            <v>NguyÔn V¨n Tïng</v>
          </cell>
          <cell r="D358" t="str">
            <v>DH</v>
          </cell>
          <cell r="E358" t="str">
            <v>H§ DH</v>
          </cell>
          <cell r="F358" t="str">
            <v>NV chÊt l­îng</v>
          </cell>
          <cell r="H358" t="str">
            <v>XN NgÇm</v>
          </cell>
          <cell r="I358">
            <v>35796</v>
          </cell>
          <cell r="K358">
            <v>26512</v>
          </cell>
          <cell r="L358" t="str">
            <v>KÕ to¸n</v>
          </cell>
          <cell r="M358" t="str">
            <v>§¹i häc</v>
          </cell>
          <cell r="N358" t="str">
            <v>Khai th¸c hÇm lß</v>
          </cell>
          <cell r="O358" t="str">
            <v>§H Má ®Þa chÊt</v>
          </cell>
          <cell r="P358">
            <v>1994</v>
          </cell>
          <cell r="Q358" t="str">
            <v>Minh Khai - Hoµi §øc - Hµ t©y</v>
          </cell>
          <cell r="R358" t="str">
            <v>Minh Khai - Hoµi §øc - Hµ t©y</v>
          </cell>
          <cell r="S358">
            <v>1995</v>
          </cell>
          <cell r="T358" t="str">
            <v>DN-4</v>
          </cell>
          <cell r="U358">
            <v>2002</v>
          </cell>
          <cell r="V358" t="str">
            <v>DN-3</v>
          </cell>
          <cell r="W358">
            <v>3</v>
          </cell>
          <cell r="X358">
            <v>2.2599999999999998</v>
          </cell>
          <cell r="Y358" t="str">
            <v>DN-3</v>
          </cell>
          <cell r="Z358">
            <v>3</v>
          </cell>
          <cell r="AA358">
            <v>2.96</v>
          </cell>
        </row>
        <row r="359">
          <cell r="C359" t="str">
            <v>Hå Sü Hïng</v>
          </cell>
          <cell r="D359" t="str">
            <v>DH</v>
          </cell>
          <cell r="E359" t="str">
            <v>H§ DH</v>
          </cell>
          <cell r="F359" t="str">
            <v>NV kÕ to¸n</v>
          </cell>
          <cell r="H359" t="str">
            <v>XN NgÇm</v>
          </cell>
          <cell r="I359">
            <v>36342</v>
          </cell>
          <cell r="J359" t="str">
            <v>N÷</v>
          </cell>
          <cell r="K359" t="str">
            <v>28/01/64</v>
          </cell>
          <cell r="L359" t="str">
            <v>S­ ph¹m</v>
          </cell>
          <cell r="M359" t="str">
            <v>§¹i häc</v>
          </cell>
          <cell r="N359" t="str">
            <v>KÕ to¸n</v>
          </cell>
          <cell r="O359" t="str">
            <v>§H N«ng nghiÖp</v>
          </cell>
          <cell r="P359">
            <v>1992</v>
          </cell>
          <cell r="Q359" t="str">
            <v>Quúnh DiÖn - Quúnh L­u - NghÖ An</v>
          </cell>
          <cell r="R359" t="str">
            <v>Quúnh DiÖn - Quúnh L­u - NghÖ An</v>
          </cell>
          <cell r="S359">
            <v>2002</v>
          </cell>
          <cell r="T359" t="str">
            <v>DN-4</v>
          </cell>
          <cell r="U359">
            <v>2003</v>
          </cell>
          <cell r="V359" t="str">
            <v>DN-3</v>
          </cell>
          <cell r="W359">
            <v>3</v>
          </cell>
          <cell r="X359">
            <v>2.2599999999999998</v>
          </cell>
          <cell r="Y359" t="str">
            <v>DN-3</v>
          </cell>
          <cell r="Z359">
            <v>3</v>
          </cell>
          <cell r="AA359">
            <v>2.96</v>
          </cell>
        </row>
        <row r="360">
          <cell r="C360" t="str">
            <v>NguyÔn Ngäc Khanh</v>
          </cell>
          <cell r="D360" t="str">
            <v>DH</v>
          </cell>
          <cell r="E360" t="str">
            <v>H§ DH</v>
          </cell>
          <cell r="F360" t="str">
            <v>NV thèng kª</v>
          </cell>
          <cell r="H360" t="str">
            <v>XN NgÇm</v>
          </cell>
          <cell r="I360">
            <v>35551</v>
          </cell>
          <cell r="K360" t="str">
            <v>30-02-1966</v>
          </cell>
          <cell r="L360" t="str">
            <v>x©y dùng</v>
          </cell>
          <cell r="M360" t="str">
            <v>§¹i häc</v>
          </cell>
          <cell r="N360" t="str">
            <v xml:space="preserve">KS Kinh tÕ </v>
          </cell>
          <cell r="O360" t="str">
            <v>§H ngo¹i th­¬ng</v>
          </cell>
          <cell r="P360" t="str">
            <v>1995</v>
          </cell>
          <cell r="Q360" t="str">
            <v>Quúnh DÞ - Quúnh L­u - NghÖ An</v>
          </cell>
          <cell r="R360" t="str">
            <v>§éi CÊn - Ba §×nh - Hµ Néi</v>
          </cell>
          <cell r="S360">
            <v>2002</v>
          </cell>
          <cell r="T360" t="str">
            <v>DN-4</v>
          </cell>
          <cell r="U360">
            <v>2003</v>
          </cell>
          <cell r="V360" t="str">
            <v>DN-3</v>
          </cell>
          <cell r="W360">
            <v>3</v>
          </cell>
          <cell r="X360">
            <v>2.2599999999999998</v>
          </cell>
          <cell r="Y360" t="str">
            <v>DN-3</v>
          </cell>
          <cell r="Z360">
            <v>3</v>
          </cell>
          <cell r="AA360">
            <v>2.96</v>
          </cell>
        </row>
        <row r="361">
          <cell r="C361" t="str">
            <v>Hoµng Ngäc §Þnh</v>
          </cell>
          <cell r="D361" t="str">
            <v>DH</v>
          </cell>
          <cell r="E361" t="str">
            <v>H§ DH</v>
          </cell>
          <cell r="F361" t="str">
            <v>NV kÕ ho¹ch TH</v>
          </cell>
          <cell r="H361" t="str">
            <v>XN NgÇm</v>
          </cell>
          <cell r="I361">
            <v>36220</v>
          </cell>
          <cell r="K361">
            <v>27397</v>
          </cell>
          <cell r="L361" t="str">
            <v>KT Thuû lîi</v>
          </cell>
          <cell r="M361" t="str">
            <v>§¹i häc</v>
          </cell>
          <cell r="N361" t="str">
            <v>To¸n tin</v>
          </cell>
          <cell r="O361" t="str">
            <v>§H Khoa häc tù nhiªn (TC)</v>
          </cell>
          <cell r="P361">
            <v>1997</v>
          </cell>
          <cell r="Q361" t="str">
            <v>ThiÖu tiÕn - ThiÖu Ho¸ - THanh Ho¸</v>
          </cell>
          <cell r="R361" t="str">
            <v>Thµnh v©n - Th¹ch thµnh - Thanh ho¸</v>
          </cell>
          <cell r="S361">
            <v>2002</v>
          </cell>
          <cell r="T361" t="str">
            <v>DN-4</v>
          </cell>
          <cell r="U361">
            <v>2002</v>
          </cell>
          <cell r="V361" t="str">
            <v>DN-3</v>
          </cell>
          <cell r="W361">
            <v>2</v>
          </cell>
          <cell r="X361">
            <v>2.02</v>
          </cell>
          <cell r="Y361" t="str">
            <v>DN-3</v>
          </cell>
          <cell r="Z361">
            <v>2</v>
          </cell>
          <cell r="AA361">
            <v>2.65</v>
          </cell>
        </row>
        <row r="362">
          <cell r="C362" t="str">
            <v>NguyÔn ThÞ Mü H¹nh</v>
          </cell>
          <cell r="D362" t="str">
            <v>DH</v>
          </cell>
          <cell r="E362" t="str">
            <v>H§ DH</v>
          </cell>
          <cell r="F362" t="str">
            <v>NV kü thuËt</v>
          </cell>
          <cell r="H362" t="str">
            <v>XN NgÇm</v>
          </cell>
          <cell r="I362">
            <v>37104</v>
          </cell>
          <cell r="J362" t="str">
            <v>N÷</v>
          </cell>
          <cell r="K362" t="str">
            <v>21/4/77</v>
          </cell>
          <cell r="L362" t="str">
            <v>N÷</v>
          </cell>
          <cell r="M362" t="str">
            <v>§¹i häc</v>
          </cell>
          <cell r="N362" t="str">
            <v>XD DD &amp; CN</v>
          </cell>
          <cell r="O362" t="str">
            <v>§H KiÕn tróc</v>
          </cell>
          <cell r="P362">
            <v>2001</v>
          </cell>
          <cell r="Q362" t="str">
            <v>Héi s¬n - Anh s¬n - NghÖ an</v>
          </cell>
          <cell r="R362" t="str">
            <v>Khèi 1 tr­êng thi - TP Vinh</v>
          </cell>
          <cell r="S362">
            <v>2003</v>
          </cell>
          <cell r="T362" t="str">
            <v>DN-4</v>
          </cell>
          <cell r="U362">
            <v>2004</v>
          </cell>
          <cell r="V362" t="str">
            <v>DN-3</v>
          </cell>
          <cell r="W362">
            <v>2</v>
          </cell>
          <cell r="X362">
            <v>2.02</v>
          </cell>
          <cell r="Y362" t="str">
            <v>DN-3</v>
          </cell>
          <cell r="Z362">
            <v>2</v>
          </cell>
          <cell r="AA362">
            <v>2.65</v>
          </cell>
        </row>
        <row r="363">
          <cell r="C363" t="str">
            <v>Hå Ngäc S¬n</v>
          </cell>
          <cell r="D363" t="str">
            <v>DH</v>
          </cell>
          <cell r="E363" t="str">
            <v>H§ DH</v>
          </cell>
          <cell r="F363" t="str">
            <v>NV KÕ to¸n</v>
          </cell>
          <cell r="H363" t="str">
            <v>XN NgÇm</v>
          </cell>
          <cell r="I363">
            <v>36495</v>
          </cell>
          <cell r="J363" t="str">
            <v>N÷</v>
          </cell>
          <cell r="K363" t="str">
            <v>06/3/77</v>
          </cell>
          <cell r="L363" t="str">
            <v>T.C KÕ to¸n</v>
          </cell>
          <cell r="M363" t="str">
            <v>§¹i häc</v>
          </cell>
          <cell r="N363" t="str">
            <v>KÕ to¸n DNSX</v>
          </cell>
          <cell r="O363" t="str">
            <v>§H Tµi chÝnh KT</v>
          </cell>
          <cell r="P363">
            <v>1999</v>
          </cell>
          <cell r="Q363" t="str">
            <v>Quúnh Hång - Quúnh L­u - NghÖ an</v>
          </cell>
          <cell r="R363" t="str">
            <v>§éi cung - Tp Vinh - NghÖ an</v>
          </cell>
          <cell r="S363">
            <v>2004</v>
          </cell>
          <cell r="T363" t="str">
            <v>DN-4</v>
          </cell>
          <cell r="U363">
            <v>2002</v>
          </cell>
          <cell r="V363" t="str">
            <v>DN-3</v>
          </cell>
          <cell r="W363">
            <v>2</v>
          </cell>
          <cell r="X363">
            <v>2.02</v>
          </cell>
          <cell r="Y363" t="str">
            <v>DN-3</v>
          </cell>
          <cell r="Z363">
            <v>2</v>
          </cell>
          <cell r="AA363">
            <v>2.65</v>
          </cell>
        </row>
        <row r="364">
          <cell r="C364" t="str">
            <v>Hå Xu©n S¬n</v>
          </cell>
          <cell r="D364" t="str">
            <v>DH</v>
          </cell>
          <cell r="E364" t="str">
            <v>H§ DH</v>
          </cell>
          <cell r="F364" t="str">
            <v>NV Kü thuËt</v>
          </cell>
          <cell r="H364" t="str">
            <v>XN NgÇm</v>
          </cell>
          <cell r="I364" t="str">
            <v>08-99</v>
          </cell>
          <cell r="J364" t="str">
            <v>N÷</v>
          </cell>
          <cell r="K364" t="str">
            <v>20/10/76</v>
          </cell>
          <cell r="L364" t="str">
            <v>KÕ to¸n</v>
          </cell>
          <cell r="M364" t="str">
            <v>§¹i häc</v>
          </cell>
          <cell r="N364" t="str">
            <v>XD CT NgÇm &amp; má</v>
          </cell>
          <cell r="O364" t="str">
            <v>§H Má ®Þa chÊt</v>
          </cell>
          <cell r="P364">
            <v>1999</v>
          </cell>
          <cell r="Q364" t="str">
            <v>Quúnh Di - Quúnh L­u - NA</v>
          </cell>
          <cell r="R364" t="str">
            <v>Quúnh Di - Quúnh L­u - NA</v>
          </cell>
          <cell r="S364">
            <v>2003</v>
          </cell>
          <cell r="T364" t="str">
            <v>DN-4</v>
          </cell>
          <cell r="U364">
            <v>2002</v>
          </cell>
          <cell r="V364" t="str">
            <v>DN-3</v>
          </cell>
          <cell r="W364">
            <v>2</v>
          </cell>
          <cell r="X364">
            <v>2.02</v>
          </cell>
          <cell r="Y364" t="str">
            <v>DN-3</v>
          </cell>
          <cell r="Z364">
            <v>2</v>
          </cell>
          <cell r="AA364">
            <v>2.65</v>
          </cell>
        </row>
        <row r="365">
          <cell r="C365" t="str">
            <v>V¨n Huy B»ng</v>
          </cell>
          <cell r="D365" t="str">
            <v>DH</v>
          </cell>
          <cell r="E365" t="str">
            <v>H§ DH</v>
          </cell>
          <cell r="F365" t="str">
            <v>NV Kü thuËt</v>
          </cell>
          <cell r="H365" t="str">
            <v>XN NgÇm</v>
          </cell>
          <cell r="I365">
            <v>36281</v>
          </cell>
          <cell r="J365" t="str">
            <v>N÷</v>
          </cell>
          <cell r="K365" t="str">
            <v>10/2/79</v>
          </cell>
          <cell r="L365" t="str">
            <v>X©y dùng</v>
          </cell>
          <cell r="M365" t="str">
            <v>Cao ®¼ng</v>
          </cell>
          <cell r="N365" t="str">
            <v>KT CÇu ®­êng</v>
          </cell>
          <cell r="O365" t="str">
            <v>C§ Giao th«ng vËn t¶i</v>
          </cell>
          <cell r="P365">
            <v>1999</v>
          </cell>
          <cell r="Q365" t="str">
            <v>Quúnh DÞ - Quúnh L­u - NghÖ An</v>
          </cell>
          <cell r="R365" t="str">
            <v>Quúnh DÞ - Quúnh L­u - NghÖ An</v>
          </cell>
          <cell r="S365">
            <v>2004</v>
          </cell>
          <cell r="T365" t="str">
            <v>DN-4</v>
          </cell>
          <cell r="U365">
            <v>2003</v>
          </cell>
          <cell r="V365" t="str">
            <v>DN-3</v>
          </cell>
          <cell r="W365">
            <v>2</v>
          </cell>
          <cell r="X365">
            <v>2.02</v>
          </cell>
          <cell r="Y365" t="str">
            <v>DN-3</v>
          </cell>
          <cell r="Z365">
            <v>2</v>
          </cell>
          <cell r="AA365">
            <v>2.65</v>
          </cell>
        </row>
        <row r="366">
          <cell r="C366" t="str">
            <v>NguyÔn TiÕn N¨m</v>
          </cell>
          <cell r="D366" t="str">
            <v>DH</v>
          </cell>
          <cell r="E366" t="str">
            <v>H§ DH</v>
          </cell>
          <cell r="F366" t="str">
            <v>NVKü thuËt</v>
          </cell>
          <cell r="H366" t="str">
            <v>XN NgÇm</v>
          </cell>
          <cell r="I366">
            <v>36951</v>
          </cell>
          <cell r="J366" t="str">
            <v>N÷</v>
          </cell>
          <cell r="K366" t="str">
            <v>11/11/77</v>
          </cell>
          <cell r="L366" t="str">
            <v>KÕ to¸n DN</v>
          </cell>
          <cell r="M366" t="str">
            <v>§¹i häc</v>
          </cell>
          <cell r="N366" t="str">
            <v>§Þa chÊt CT</v>
          </cell>
          <cell r="O366" t="str">
            <v>§HMá ®Þa chÊt (TC)</v>
          </cell>
          <cell r="P366" t="str">
            <v>2000</v>
          </cell>
          <cell r="Q366" t="str">
            <v>C¸t trï - S«ngThao - Phó Thä</v>
          </cell>
          <cell r="R366" t="str">
            <v>C¸t trï - S«ngThao - Phó Thä</v>
          </cell>
          <cell r="S366">
            <v>2003</v>
          </cell>
          <cell r="T366" t="str">
            <v>DN-4</v>
          </cell>
          <cell r="U366">
            <v>2004</v>
          </cell>
          <cell r="V366" t="str">
            <v>DN-3</v>
          </cell>
          <cell r="W366">
            <v>2</v>
          </cell>
          <cell r="X366">
            <v>2.02</v>
          </cell>
          <cell r="Y366" t="str">
            <v>DN-3</v>
          </cell>
          <cell r="Z366">
            <v>2</v>
          </cell>
          <cell r="AA366">
            <v>2.65</v>
          </cell>
        </row>
        <row r="367">
          <cell r="C367" t="str">
            <v>TrÇn §×nh Tïng</v>
          </cell>
          <cell r="D367" t="str">
            <v>DH</v>
          </cell>
          <cell r="E367" t="str">
            <v>H§ DH</v>
          </cell>
          <cell r="F367" t="str">
            <v>NV ®« ®¹c</v>
          </cell>
          <cell r="H367" t="str">
            <v>XN NgÇm</v>
          </cell>
          <cell r="I367" t="str">
            <v>11-00</v>
          </cell>
          <cell r="J367" t="str">
            <v>N÷</v>
          </cell>
          <cell r="K367" t="str">
            <v>21/8/74</v>
          </cell>
          <cell r="L367" t="str">
            <v>Hµnh chÝnh VP</v>
          </cell>
          <cell r="M367" t="str">
            <v>§¹i häc</v>
          </cell>
          <cell r="N367" t="str">
            <v>KS Tr¾c ®Þa</v>
          </cell>
          <cell r="O367" t="str">
            <v>§H Má - §Þa chÊt</v>
          </cell>
          <cell r="P367" t="str">
            <v>2000</v>
          </cell>
          <cell r="Q367" t="str">
            <v>T©n Héi - §an Ph­îng - Hµ T©y</v>
          </cell>
          <cell r="R367" t="str">
            <v>T©n Héi - §an Ph­îng - Hµ T©y</v>
          </cell>
          <cell r="S367">
            <v>2003</v>
          </cell>
          <cell r="T367" t="str">
            <v>DN-4</v>
          </cell>
          <cell r="U367">
            <v>2003</v>
          </cell>
          <cell r="V367" t="str">
            <v>DN-3</v>
          </cell>
          <cell r="W367">
            <v>2</v>
          </cell>
          <cell r="X367">
            <v>2.02</v>
          </cell>
          <cell r="Y367" t="str">
            <v>DN-3</v>
          </cell>
          <cell r="Z367">
            <v>2</v>
          </cell>
          <cell r="AA367">
            <v>2.65</v>
          </cell>
        </row>
        <row r="368">
          <cell r="C368" t="str">
            <v>NguyÔn TÊt Long</v>
          </cell>
          <cell r="D368" t="str">
            <v>DH</v>
          </cell>
          <cell r="E368" t="str">
            <v>H§ DH</v>
          </cell>
          <cell r="F368" t="str">
            <v>NV thèng kª</v>
          </cell>
          <cell r="H368" t="str">
            <v>XN NgÇm</v>
          </cell>
          <cell r="I368">
            <v>37196</v>
          </cell>
          <cell r="K368" t="str">
            <v>05/6/77</v>
          </cell>
          <cell r="L368" t="str">
            <v>Tr¾c ®Þa</v>
          </cell>
          <cell r="M368" t="str">
            <v>§¹i häc</v>
          </cell>
          <cell r="N368" t="str">
            <v>LuËt Kinh tÕ</v>
          </cell>
          <cell r="O368" t="str">
            <v>§HDL §«ng ®«</v>
          </cell>
          <cell r="P368">
            <v>2001</v>
          </cell>
          <cell r="Q368" t="str">
            <v>ThiÖuTiÕn - ThiÖu Ho¸ - Thanh Ho¸</v>
          </cell>
          <cell r="R368" t="str">
            <v>ThiÖuTiÕn - ThiÖu Ho¸ - Thanh Ho¸</v>
          </cell>
          <cell r="S368">
            <v>2004</v>
          </cell>
          <cell r="T368" t="str">
            <v>DN-4</v>
          </cell>
          <cell r="U368">
            <v>2004</v>
          </cell>
          <cell r="V368" t="str">
            <v>DN-3</v>
          </cell>
          <cell r="W368">
            <v>2</v>
          </cell>
          <cell r="X368">
            <v>2.02</v>
          </cell>
          <cell r="Y368" t="str">
            <v>DN-3</v>
          </cell>
          <cell r="Z368">
            <v>2</v>
          </cell>
          <cell r="AA368">
            <v>2.65</v>
          </cell>
        </row>
        <row r="369">
          <cell r="C369" t="str">
            <v>NguyÔn H÷u Thanh</v>
          </cell>
          <cell r="D369" t="str">
            <v>DH</v>
          </cell>
          <cell r="E369" t="str">
            <v>1-3 n¨m</v>
          </cell>
          <cell r="F369" t="str">
            <v>NV KÕ to¸n</v>
          </cell>
          <cell r="H369" t="str">
            <v>XN NgÇm</v>
          </cell>
          <cell r="I369">
            <v>36951</v>
          </cell>
          <cell r="K369" t="str">
            <v>01/10/75</v>
          </cell>
          <cell r="L369" t="str">
            <v>TC x©y dùng</v>
          </cell>
          <cell r="M369" t="str">
            <v>Cao ®¼ng</v>
          </cell>
          <cell r="N369" t="str">
            <v>Qu¶n trÞ KD</v>
          </cell>
          <cell r="O369" t="str">
            <v>Cao ®¼ng B¸ch Khoa</v>
          </cell>
          <cell r="P369">
            <v>1998</v>
          </cell>
          <cell r="Q369" t="str">
            <v>Quúnh Dþ - Quúnh l­u - NghÖ an</v>
          </cell>
          <cell r="R369" t="str">
            <v>Quúnh Dþ - Quúnh l­u - NghÖ an</v>
          </cell>
          <cell r="S369">
            <v>2005</v>
          </cell>
          <cell r="T369" t="str">
            <v>DN-4</v>
          </cell>
          <cell r="U369">
            <v>2002</v>
          </cell>
          <cell r="V369" t="str">
            <v>DN-3</v>
          </cell>
          <cell r="W369">
            <v>2</v>
          </cell>
          <cell r="X369">
            <v>2.02</v>
          </cell>
          <cell r="Y369" t="str">
            <v>DN-3</v>
          </cell>
          <cell r="Z369">
            <v>2</v>
          </cell>
          <cell r="AA369">
            <v>2.65</v>
          </cell>
        </row>
        <row r="370">
          <cell r="C370" t="str">
            <v>NguyÔn T.Thuý Hµ</v>
          </cell>
          <cell r="D370" t="str">
            <v>DH</v>
          </cell>
          <cell r="E370" t="str">
            <v>H§ DH</v>
          </cell>
          <cell r="F370" t="str">
            <v>NV thiÕt bÞ, xe m¸y</v>
          </cell>
          <cell r="H370" t="str">
            <v>XN NgÇm</v>
          </cell>
          <cell r="I370">
            <v>36130</v>
          </cell>
          <cell r="K370" t="str">
            <v>20/8/76</v>
          </cell>
          <cell r="L370" t="str">
            <v>N÷</v>
          </cell>
          <cell r="M370" t="str">
            <v>§¹i häc</v>
          </cell>
          <cell r="N370" t="str">
            <v>KÕ to¸n KiÓm to¸n</v>
          </cell>
          <cell r="O370" t="str">
            <v>§H Ph­¬ng ®«ng</v>
          </cell>
          <cell r="P370" t="str">
            <v>1998</v>
          </cell>
          <cell r="Q370" t="str">
            <v xml:space="preserve"> Sµi S¬n - Quèc Oai - Hµ t©y</v>
          </cell>
          <cell r="R370" t="str">
            <v>TT Ngo¹i Th­¬ng - T©n Mai - HBT</v>
          </cell>
          <cell r="S370">
            <v>2002</v>
          </cell>
          <cell r="T370" t="str">
            <v>DN-3</v>
          </cell>
          <cell r="U370">
            <v>2002</v>
          </cell>
          <cell r="V370" t="str">
            <v>DN-3</v>
          </cell>
          <cell r="W370">
            <v>2</v>
          </cell>
          <cell r="X370">
            <v>2.02</v>
          </cell>
          <cell r="Y370" t="str">
            <v>DN-3</v>
          </cell>
          <cell r="Z370">
            <v>2</v>
          </cell>
          <cell r="AA370">
            <v>2.65</v>
          </cell>
        </row>
        <row r="371">
          <cell r="C371" t="str">
            <v>NguyÔn ThÞ NguyÖt</v>
          </cell>
          <cell r="D371" t="str">
            <v>DH</v>
          </cell>
          <cell r="E371" t="str">
            <v>H§ DH</v>
          </cell>
          <cell r="F371" t="str">
            <v>NV KÕ to¸n</v>
          </cell>
          <cell r="H371" t="str">
            <v>XN NgÇm</v>
          </cell>
          <cell r="I371">
            <v>34973</v>
          </cell>
          <cell r="K371">
            <v>27489</v>
          </cell>
          <cell r="L371" t="str">
            <v>N÷</v>
          </cell>
          <cell r="M371" t="str">
            <v>§¹i häc</v>
          </cell>
          <cell r="N371" t="str">
            <v>S­ ph¹m TH</v>
          </cell>
          <cell r="O371" t="str">
            <v>Cao ®¼ng s­ ph¹m NAn</v>
          </cell>
          <cell r="P371">
            <v>1995</v>
          </cell>
          <cell r="Q371" t="str">
            <v>Quúnh DÞ - Quúnh L­u - NghÖ An</v>
          </cell>
          <cell r="R371" t="str">
            <v>NghÜa T©n - CÇu giÊy - Hµ néi</v>
          </cell>
          <cell r="S371">
            <v>2003</v>
          </cell>
          <cell r="T371" t="str">
            <v>B15-2</v>
          </cell>
          <cell r="U371">
            <v>2002</v>
          </cell>
          <cell r="V371" t="str">
            <v>DN-3</v>
          </cell>
          <cell r="W371">
            <v>1</v>
          </cell>
          <cell r="X371">
            <v>1.78</v>
          </cell>
          <cell r="Y371" t="str">
            <v>DN-3</v>
          </cell>
          <cell r="Z371">
            <v>1</v>
          </cell>
          <cell r="AA371">
            <v>2.34</v>
          </cell>
        </row>
        <row r="372">
          <cell r="C372" t="str">
            <v>NguyÔn Quang ChiÕn</v>
          </cell>
          <cell r="D372" t="str">
            <v>DH</v>
          </cell>
          <cell r="E372" t="str">
            <v>H§ DH</v>
          </cell>
          <cell r="F372" t="str">
            <v>NV Kü thuËt</v>
          </cell>
          <cell r="H372" t="str">
            <v>XN NgÇm</v>
          </cell>
          <cell r="I372">
            <v>37012</v>
          </cell>
          <cell r="K372" t="str">
            <v>24/10/70</v>
          </cell>
          <cell r="L372" t="str">
            <v>L¸i xe</v>
          </cell>
          <cell r="M372" t="str">
            <v>§¹i häc</v>
          </cell>
          <cell r="N372" t="str">
            <v>XDDD&amp; CN</v>
          </cell>
          <cell r="O372" t="str">
            <v>§H X©y dùng HN(TC)</v>
          </cell>
          <cell r="P372">
            <v>2000</v>
          </cell>
          <cell r="Q372" t="str">
            <v>§×nh Phïng - KiÕn X­¬ng - Th¸i b×nh</v>
          </cell>
          <cell r="R372" t="str">
            <v>§×nh Phïng - KiÕn X­¬ng - Th¸i b×nh</v>
          </cell>
          <cell r="S372">
            <v>2003</v>
          </cell>
          <cell r="T372" t="str">
            <v>B15-1</v>
          </cell>
          <cell r="U372">
            <v>2001</v>
          </cell>
          <cell r="V372" t="str">
            <v>DN-3</v>
          </cell>
          <cell r="W372">
            <v>1</v>
          </cell>
          <cell r="X372">
            <v>1.78</v>
          </cell>
          <cell r="Y372" t="str">
            <v>DN-3</v>
          </cell>
          <cell r="Z372">
            <v>1</v>
          </cell>
          <cell r="AA372">
            <v>2.34</v>
          </cell>
        </row>
        <row r="373">
          <cell r="C373" t="str">
            <v>NguyÔn Sü ChiÕn</v>
          </cell>
          <cell r="D373" t="str">
            <v>DH</v>
          </cell>
          <cell r="E373" t="str">
            <v>H§ DH</v>
          </cell>
          <cell r="F373" t="str">
            <v>NV Kü thuËt</v>
          </cell>
          <cell r="H373" t="str">
            <v>XN NgÇm</v>
          </cell>
          <cell r="I373" t="str">
            <v>06-02</v>
          </cell>
          <cell r="K373">
            <v>29047</v>
          </cell>
          <cell r="L373" t="str">
            <v>L¸i xe</v>
          </cell>
          <cell r="M373" t="str">
            <v>§¹i häc</v>
          </cell>
          <cell r="N373" t="str">
            <v>CÇu ®­êng</v>
          </cell>
          <cell r="O373" t="str">
            <v>§H giao th«ng vËn t¶i</v>
          </cell>
          <cell r="P373">
            <v>2002</v>
          </cell>
          <cell r="Q373" t="str">
            <v>Ho»ng Quang - Ho»ng Ho¸ - Thanh Ho¸</v>
          </cell>
          <cell r="R373" t="str">
            <v>Ho»ng Quang - Ho»ng Ho¸ - Thanh Ho¸</v>
          </cell>
          <cell r="S373">
            <v>2002</v>
          </cell>
          <cell r="T373" t="str">
            <v>B15-1</v>
          </cell>
          <cell r="U373">
            <v>2002</v>
          </cell>
          <cell r="V373" t="str">
            <v>DN-3</v>
          </cell>
          <cell r="W373">
            <v>1</v>
          </cell>
          <cell r="X373">
            <v>1.78</v>
          </cell>
          <cell r="Y373" t="str">
            <v>DN-3</v>
          </cell>
          <cell r="Z373">
            <v>1</v>
          </cell>
          <cell r="AA373">
            <v>2.34</v>
          </cell>
        </row>
        <row r="374">
          <cell r="C374" t="str">
            <v>Lª Quang Hoµ</v>
          </cell>
          <cell r="D374" t="str">
            <v>DH</v>
          </cell>
          <cell r="E374" t="str">
            <v>H§ DH</v>
          </cell>
          <cell r="F374" t="str">
            <v>NV Kü thuËt</v>
          </cell>
          <cell r="G374" t="str">
            <v>.</v>
          </cell>
          <cell r="H374" t="str">
            <v>XN NgÇm</v>
          </cell>
          <cell r="I374">
            <v>37408</v>
          </cell>
          <cell r="K374" t="str">
            <v>09/4/75</v>
          </cell>
          <cell r="L374" t="str">
            <v>L¸i xe</v>
          </cell>
          <cell r="M374" t="str">
            <v>§¹i häc</v>
          </cell>
          <cell r="N374" t="str">
            <v>XD D©n dông</v>
          </cell>
          <cell r="O374" t="str">
            <v>§H KiÕn Tróc HN ( TC)</v>
          </cell>
          <cell r="P374" t="str">
            <v>1999</v>
          </cell>
          <cell r="Q374" t="str">
            <v>Gia Ph¹m - Yªn Mü - H­ng Yªn</v>
          </cell>
          <cell r="R374" t="str">
            <v>Gia Ph¹m - Yªn Mü - H­ng Yªn</v>
          </cell>
          <cell r="S374">
            <v>1996</v>
          </cell>
          <cell r="T374" t="str">
            <v>B15-1</v>
          </cell>
          <cell r="U374">
            <v>2002</v>
          </cell>
          <cell r="V374" t="str">
            <v>DN-3</v>
          </cell>
          <cell r="W374">
            <v>1</v>
          </cell>
          <cell r="X374">
            <v>1.78</v>
          </cell>
          <cell r="Y374" t="str">
            <v>DN-3</v>
          </cell>
          <cell r="Z374">
            <v>1</v>
          </cell>
          <cell r="AA374">
            <v>2.34</v>
          </cell>
        </row>
        <row r="375">
          <cell r="C375" t="str">
            <v>NguyÔn TuÊn Phi</v>
          </cell>
          <cell r="D375" t="str">
            <v>DH</v>
          </cell>
          <cell r="E375" t="str">
            <v>H§ DH</v>
          </cell>
          <cell r="F375" t="str">
            <v>NV kü thuËt</v>
          </cell>
          <cell r="H375" t="str">
            <v>XN NgÇm</v>
          </cell>
          <cell r="I375">
            <v>37500</v>
          </cell>
          <cell r="K375" t="str">
            <v>01/6/76</v>
          </cell>
          <cell r="L375" t="str">
            <v>L¸i xe</v>
          </cell>
          <cell r="M375" t="str">
            <v>§¹i häc</v>
          </cell>
          <cell r="N375" t="str">
            <v>XD DD &amp; CN</v>
          </cell>
          <cell r="O375" t="str">
            <v>§H KiÕn tróc HN</v>
          </cell>
          <cell r="P375">
            <v>2001</v>
          </cell>
          <cell r="Q375" t="str">
            <v>Xu©n T©n - Xu©n Tr­êng - Nam ®Þnh</v>
          </cell>
          <cell r="R375" t="str">
            <v>Khèi 4 Ph­êng BÕn thuû - TP VInh</v>
          </cell>
          <cell r="S375">
            <v>2001</v>
          </cell>
          <cell r="T375" t="str">
            <v>B15-2</v>
          </cell>
          <cell r="U375">
            <v>2002</v>
          </cell>
          <cell r="V375" t="str">
            <v>DN-3</v>
          </cell>
          <cell r="W375">
            <v>1</v>
          </cell>
          <cell r="X375">
            <v>1.78</v>
          </cell>
          <cell r="Y375" t="str">
            <v>DN-3</v>
          </cell>
          <cell r="Z375">
            <v>1</v>
          </cell>
          <cell r="AA375">
            <v>2.34</v>
          </cell>
        </row>
        <row r="376">
          <cell r="C376" t="str">
            <v>NguyÔn Quèc Hïng</v>
          </cell>
          <cell r="D376" t="str">
            <v>DH</v>
          </cell>
          <cell r="E376" t="str">
            <v>1-3 n¨m</v>
          </cell>
          <cell r="F376" t="str">
            <v>NV Kü thuËt</v>
          </cell>
          <cell r="H376" t="str">
            <v>XN NgÇm</v>
          </cell>
          <cell r="I376" t="str">
            <v>06-02</v>
          </cell>
          <cell r="K376" t="str">
            <v>13/12/72</v>
          </cell>
          <cell r="L376" t="str">
            <v>L¸i xe</v>
          </cell>
          <cell r="M376" t="str">
            <v>§¹i häc</v>
          </cell>
          <cell r="N376" t="str">
            <v>KS X©y dùng</v>
          </cell>
          <cell r="O376" t="str">
            <v>§HX©y dùng HN ( TC)</v>
          </cell>
          <cell r="P376" t="str">
            <v>2000</v>
          </cell>
          <cell r="Q376" t="str">
            <v>Nghi Hoa - NghiLéc - NghÖan</v>
          </cell>
          <cell r="R376" t="str">
            <v>Ph­êng Phó S¬n - Thanh Ho¸</v>
          </cell>
          <cell r="S376">
            <v>2003</v>
          </cell>
          <cell r="T376" t="str">
            <v>B15-2</v>
          </cell>
          <cell r="U376">
            <v>2002</v>
          </cell>
          <cell r="V376" t="str">
            <v>DN-3</v>
          </cell>
          <cell r="W376">
            <v>1</v>
          </cell>
          <cell r="X376">
            <v>1.78</v>
          </cell>
          <cell r="Y376" t="str">
            <v>DN-3</v>
          </cell>
          <cell r="Z376">
            <v>1</v>
          </cell>
          <cell r="AA376">
            <v>2.34</v>
          </cell>
        </row>
        <row r="377">
          <cell r="C377" t="str">
            <v>Hå Phi Trung</v>
          </cell>
          <cell r="D377" t="str">
            <v>DH</v>
          </cell>
          <cell r="E377" t="str">
            <v>H§ DH</v>
          </cell>
          <cell r="F377" t="str">
            <v>NV kü thuËt</v>
          </cell>
          <cell r="H377" t="str">
            <v>XN NgÇm</v>
          </cell>
          <cell r="I377" t="str">
            <v>08-02</v>
          </cell>
          <cell r="J377" t="str">
            <v>N÷</v>
          </cell>
          <cell r="K377" t="str">
            <v>14/4/80</v>
          </cell>
          <cell r="L377" t="str">
            <v>L¸i xe</v>
          </cell>
          <cell r="M377" t="str">
            <v>Cao ®¼ng</v>
          </cell>
          <cell r="N377" t="str">
            <v>Kü thuËt s¾t</v>
          </cell>
          <cell r="O377" t="str">
            <v>C§ S­ ph¹m KT NghÖ an</v>
          </cell>
          <cell r="P377" t="str">
            <v>2002</v>
          </cell>
          <cell r="Q377" t="str">
            <v>DiÔn Phong - DIÔn Ch©u - NA</v>
          </cell>
          <cell r="R377" t="str">
            <v>DiÔn Phong - DIÔn Ch©u - NA</v>
          </cell>
          <cell r="S377">
            <v>1998</v>
          </cell>
          <cell r="T377" t="str">
            <v>B15-2</v>
          </cell>
          <cell r="U377">
            <v>2002</v>
          </cell>
          <cell r="V377" t="str">
            <v>DN-3</v>
          </cell>
          <cell r="W377">
            <v>1</v>
          </cell>
          <cell r="X377">
            <v>1.78</v>
          </cell>
          <cell r="Y377" t="str">
            <v>DN-3</v>
          </cell>
          <cell r="Z377">
            <v>1</v>
          </cell>
          <cell r="AA377">
            <v>2.34</v>
          </cell>
        </row>
        <row r="378">
          <cell r="C378" t="str">
            <v>Trung cÊp</v>
          </cell>
          <cell r="D378" t="str">
            <v>DH</v>
          </cell>
          <cell r="E378" t="str">
            <v>H§ DH</v>
          </cell>
          <cell r="F378" t="str">
            <v>L¸i xe</v>
          </cell>
          <cell r="H378">
            <v>34366</v>
          </cell>
          <cell r="I378" t="str">
            <v>03/2/62</v>
          </cell>
          <cell r="K378" t="str">
            <v>S¬ cÊp</v>
          </cell>
          <cell r="L378" t="str">
            <v>L¸i xe</v>
          </cell>
          <cell r="M378" t="str">
            <v>GiÊy phÐp l¸i xe</v>
          </cell>
          <cell r="N378">
            <v>1997</v>
          </cell>
          <cell r="O378" t="str">
            <v>Nghi Trung - Nghi Léc - NghÖ An</v>
          </cell>
          <cell r="P378" t="str">
            <v>Nghi Trung - Nghi Léc - NghÖ An</v>
          </cell>
          <cell r="S378">
            <v>2004</v>
          </cell>
          <cell r="T378" t="str">
            <v>B15-1</v>
          </cell>
          <cell r="U378">
            <v>2</v>
          </cell>
          <cell r="V378">
            <v>2.16</v>
          </cell>
          <cell r="W378" t="str">
            <v>B12-1</v>
          </cell>
          <cell r="X378">
            <v>2</v>
          </cell>
          <cell r="Y378">
            <v>2.57</v>
          </cell>
          <cell r="Z378" t="str">
            <v>XN NgÇm</v>
          </cell>
        </row>
        <row r="379">
          <cell r="C379" t="str">
            <v>NguyÔn V¨n ¢n</v>
          </cell>
          <cell r="D379" t="str">
            <v>DH</v>
          </cell>
          <cell r="E379" t="str">
            <v>H§ DH</v>
          </cell>
          <cell r="F379" t="str">
            <v>NV Thñ quü</v>
          </cell>
          <cell r="G379" t="str">
            <v>.</v>
          </cell>
          <cell r="H379" t="str">
            <v>XN NgÇm</v>
          </cell>
          <cell r="I379" t="str">
            <v>02-94</v>
          </cell>
          <cell r="K379" t="str">
            <v>18/8/59</v>
          </cell>
          <cell r="L379" t="str">
            <v>L¸i xe</v>
          </cell>
          <cell r="M379" t="str">
            <v>Trung cÊp</v>
          </cell>
          <cell r="N379" t="str">
            <v>Tµi chÝnh - KÕ to¸n</v>
          </cell>
          <cell r="O379" t="str">
            <v>TH Kinh TÕ N.An</v>
          </cell>
          <cell r="P379">
            <v>1988</v>
          </cell>
          <cell r="Q379" t="str">
            <v>Quúnh DÞ - Quúnh L­u - NghÖ An</v>
          </cell>
          <cell r="R379" t="str">
            <v>Quúnh DÞ - Quúnh L­u - NghÖ An</v>
          </cell>
          <cell r="S379">
            <v>2000</v>
          </cell>
          <cell r="T379" t="str">
            <v>B15-1</v>
          </cell>
          <cell r="U379">
            <v>2002</v>
          </cell>
          <cell r="V379" t="str">
            <v>DN-4</v>
          </cell>
          <cell r="W379">
            <v>6</v>
          </cell>
          <cell r="X379">
            <v>2.06</v>
          </cell>
          <cell r="Y379" t="str">
            <v>DN-4</v>
          </cell>
          <cell r="Z379">
            <v>6</v>
          </cell>
          <cell r="AA379">
            <v>2.75</v>
          </cell>
        </row>
        <row r="380">
          <cell r="C380" t="str">
            <v>NguyÔn An Qu¶ng</v>
          </cell>
          <cell r="D380" t="str">
            <v>DH</v>
          </cell>
          <cell r="E380" t="str">
            <v>H§ DH</v>
          </cell>
          <cell r="F380" t="str">
            <v>NV kÕ to¸n</v>
          </cell>
          <cell r="H380" t="str">
            <v>XN NgÇm</v>
          </cell>
          <cell r="I380" t="str">
            <v>02-98</v>
          </cell>
          <cell r="J380" t="str">
            <v>N÷</v>
          </cell>
          <cell r="K380">
            <v>22433</v>
          </cell>
          <cell r="L380" t="str">
            <v>L¸i xe</v>
          </cell>
          <cell r="M380" t="str">
            <v>Trung cÊp</v>
          </cell>
          <cell r="N380" t="str">
            <v>KÕ to¸n</v>
          </cell>
          <cell r="O380" t="str">
            <v>TC Kinh tÕ nghÖ an</v>
          </cell>
          <cell r="P380">
            <v>1978</v>
          </cell>
          <cell r="Q380" t="str">
            <v>Quúnh Dþ - Quúnh l­u - NghÖ an</v>
          </cell>
          <cell r="R380" t="str">
            <v>Quúnh Dþ - Quúnh l­u - NghÖ an</v>
          </cell>
          <cell r="S380">
            <v>2005</v>
          </cell>
          <cell r="T380" t="str">
            <v>B15-1</v>
          </cell>
          <cell r="U380">
            <v>1998</v>
          </cell>
          <cell r="V380" t="str">
            <v>DN-4</v>
          </cell>
          <cell r="W380">
            <v>6</v>
          </cell>
          <cell r="X380">
            <v>2.06</v>
          </cell>
          <cell r="Y380" t="str">
            <v>DN-4</v>
          </cell>
          <cell r="Z380">
            <v>6</v>
          </cell>
          <cell r="AA380">
            <v>2.75</v>
          </cell>
        </row>
        <row r="381">
          <cell r="C381" t="str">
            <v>NguyÔn Hång Niªn</v>
          </cell>
          <cell r="D381" t="str">
            <v>DH</v>
          </cell>
          <cell r="E381" t="str">
            <v>H§ DH</v>
          </cell>
          <cell r="F381" t="str">
            <v>NV kÕ to¸n</v>
          </cell>
          <cell r="H381" t="str">
            <v>XN NgÇm</v>
          </cell>
          <cell r="I381">
            <v>34731</v>
          </cell>
          <cell r="J381" t="str">
            <v>N÷</v>
          </cell>
          <cell r="K381">
            <v>22190</v>
          </cell>
          <cell r="L381" t="str">
            <v>L¸i m¸y</v>
          </cell>
          <cell r="M381" t="str">
            <v>Trung cÊp</v>
          </cell>
          <cell r="N381" t="str">
            <v>KÕ to¸n</v>
          </cell>
          <cell r="O381" t="str">
            <v>TC Kinh tÕ NghÖ an</v>
          </cell>
          <cell r="P381">
            <v>1978</v>
          </cell>
          <cell r="Q381" t="str">
            <v>Quúnh Dþ - Quúnh L­u - NghÖ an</v>
          </cell>
          <cell r="R381" t="str">
            <v>Quúnh Dþ - Quúnh L­u - NghÖ an</v>
          </cell>
          <cell r="S381">
            <v>2005</v>
          </cell>
          <cell r="T381" t="str">
            <v>B15-3</v>
          </cell>
          <cell r="U381">
            <v>1995</v>
          </cell>
          <cell r="V381" t="str">
            <v>DN-4</v>
          </cell>
          <cell r="W381">
            <v>6</v>
          </cell>
          <cell r="X381">
            <v>2.06</v>
          </cell>
          <cell r="Y381" t="str">
            <v>DN-4</v>
          </cell>
          <cell r="Z381">
            <v>6</v>
          </cell>
          <cell r="AA381">
            <v>2.75</v>
          </cell>
        </row>
        <row r="382">
          <cell r="C382" t="str">
            <v>NguyÔn ThÞ Thi</v>
          </cell>
          <cell r="D382" t="str">
            <v>DH</v>
          </cell>
          <cell r="E382" t="str">
            <v>H§ DH</v>
          </cell>
          <cell r="F382" t="str">
            <v>NV c«ng vô</v>
          </cell>
          <cell r="H382" t="str">
            <v>XN NgÇm</v>
          </cell>
          <cell r="I382">
            <v>36495</v>
          </cell>
          <cell r="J382" t="str">
            <v>N÷</v>
          </cell>
          <cell r="K382" t="str">
            <v>14/4/65</v>
          </cell>
          <cell r="L382" t="str">
            <v>N÷</v>
          </cell>
          <cell r="M382" t="str">
            <v>Trung cÊp</v>
          </cell>
          <cell r="N382" t="str">
            <v>S­ ph¹m</v>
          </cell>
          <cell r="O382" t="str">
            <v>S­ ph¹m MÉu gi¸o</v>
          </cell>
          <cell r="P382">
            <v>1985</v>
          </cell>
          <cell r="Q382" t="str">
            <v>Quúnh DÞ - Quúnh L­u - NghÖ An</v>
          </cell>
          <cell r="R382" t="str">
            <v>Cæ nhuÕ - Tõ liªm - Hµ néi</v>
          </cell>
          <cell r="S382">
            <v>2005</v>
          </cell>
          <cell r="T382" t="str">
            <v>B15-3</v>
          </cell>
          <cell r="U382">
            <v>2002</v>
          </cell>
          <cell r="V382" t="str">
            <v>DN-4</v>
          </cell>
          <cell r="W382">
            <v>6</v>
          </cell>
          <cell r="X382">
            <v>2.0699999999999998</v>
          </cell>
          <cell r="Y382" t="str">
            <v>DN-4</v>
          </cell>
          <cell r="Z382">
            <v>6</v>
          </cell>
          <cell r="AA382">
            <v>2.75</v>
          </cell>
        </row>
        <row r="383">
          <cell r="C383" t="str">
            <v>Hµ Ngäc Th­ëng</v>
          </cell>
          <cell r="D383" t="str">
            <v>DH</v>
          </cell>
          <cell r="E383" t="str">
            <v>H§ DH</v>
          </cell>
          <cell r="F383" t="str">
            <v>NV Kü thuËt</v>
          </cell>
          <cell r="H383" t="str">
            <v>XN NgÇm</v>
          </cell>
          <cell r="I383">
            <v>34973</v>
          </cell>
          <cell r="K383" t="str">
            <v>07/8/70</v>
          </cell>
          <cell r="L383" t="str">
            <v>L¸i m¸y</v>
          </cell>
          <cell r="M383" t="str">
            <v>Trung cÊp</v>
          </cell>
          <cell r="N383" t="str">
            <v>x©y dùng</v>
          </cell>
          <cell r="O383" t="str">
            <v>Trung häc x©y dùng</v>
          </cell>
          <cell r="P383">
            <v>1991</v>
          </cell>
          <cell r="Q383" t="str">
            <v>TÝch Giang - Phóc Thä - Hµ T©y</v>
          </cell>
          <cell r="R383" t="str">
            <v>TÝch Giang - Phóc Thä - Hµ T©y</v>
          </cell>
          <cell r="S383">
            <v>2002</v>
          </cell>
          <cell r="T383" t="str">
            <v>A6-2</v>
          </cell>
          <cell r="U383">
            <v>2002</v>
          </cell>
          <cell r="V383" t="str">
            <v>DN-4</v>
          </cell>
          <cell r="W383">
            <v>5</v>
          </cell>
          <cell r="X383">
            <v>1.94</v>
          </cell>
          <cell r="Y383" t="str">
            <v>DN-4</v>
          </cell>
          <cell r="Z383">
            <v>5</v>
          </cell>
          <cell r="AA383">
            <v>2.56</v>
          </cell>
        </row>
        <row r="384">
          <cell r="C384" t="str">
            <v xml:space="preserve">NguyÔn H÷u Hoµ </v>
          </cell>
          <cell r="D384" t="str">
            <v>DH</v>
          </cell>
          <cell r="E384" t="str">
            <v>H§ DH</v>
          </cell>
          <cell r="F384" t="str">
            <v>NV Kü thuËt</v>
          </cell>
          <cell r="H384" t="str">
            <v>XN NgÇm</v>
          </cell>
          <cell r="I384">
            <v>35065</v>
          </cell>
          <cell r="K384" t="str">
            <v>01/5/71</v>
          </cell>
          <cell r="L384" t="str">
            <v>L¸i m¸y</v>
          </cell>
          <cell r="M384" t="str">
            <v>Trung cÊp</v>
          </cell>
          <cell r="N384" t="str">
            <v>KT Thuû lîi</v>
          </cell>
          <cell r="O384" t="str">
            <v>Trung häc Thuû lîi</v>
          </cell>
          <cell r="P384" t="str">
            <v>1995</v>
          </cell>
          <cell r="Q384" t="str">
            <v>L¹c S¬n - §« L­¬ng - NghÖ An</v>
          </cell>
          <cell r="R384" t="str">
            <v>L¹c S¬n - §« L­¬ng - NghÖ An</v>
          </cell>
          <cell r="S384">
            <v>2002</v>
          </cell>
          <cell r="T384" t="str">
            <v>A6-2</v>
          </cell>
          <cell r="U384">
            <v>2002</v>
          </cell>
          <cell r="V384" t="str">
            <v>DN-4</v>
          </cell>
          <cell r="W384">
            <v>4</v>
          </cell>
          <cell r="X384">
            <v>1.82</v>
          </cell>
          <cell r="Y384" t="str">
            <v>DN-4</v>
          </cell>
          <cell r="Z384">
            <v>4</v>
          </cell>
          <cell r="AA384">
            <v>2.37</v>
          </cell>
        </row>
        <row r="385">
          <cell r="C385" t="str">
            <v>Vò T.Thanh H­¬ng</v>
          </cell>
          <cell r="D385" t="str">
            <v>DH</v>
          </cell>
          <cell r="E385" t="str">
            <v>H§ DH</v>
          </cell>
          <cell r="F385" t="str">
            <v>NV KÕ to¸n</v>
          </cell>
          <cell r="H385" t="str">
            <v>XN NgÇm</v>
          </cell>
          <cell r="I385">
            <v>35916</v>
          </cell>
          <cell r="J385" t="str">
            <v>N÷</v>
          </cell>
          <cell r="K385" t="str">
            <v>22/5/78</v>
          </cell>
          <cell r="L385" t="str">
            <v>N÷</v>
          </cell>
          <cell r="M385" t="str">
            <v>Trung cÊp</v>
          </cell>
          <cell r="N385" t="str">
            <v>KÕ to¸n</v>
          </cell>
          <cell r="O385" t="str">
            <v>TH Kinh tÕ HN</v>
          </cell>
          <cell r="P385">
            <v>1997</v>
          </cell>
          <cell r="Q385" t="str">
            <v>Thuþ Hµ - Th¸i Thuþ - Th¸i Binh</v>
          </cell>
          <cell r="R385" t="str">
            <v>22B TrÇn Quý C¸p - §èng ®a - HN</v>
          </cell>
          <cell r="S385">
            <v>2003</v>
          </cell>
          <cell r="T385" t="str">
            <v>A6-2</v>
          </cell>
          <cell r="U385">
            <v>2003</v>
          </cell>
          <cell r="V385" t="str">
            <v>DN-4</v>
          </cell>
          <cell r="W385">
            <v>3</v>
          </cell>
          <cell r="X385">
            <v>1.7</v>
          </cell>
          <cell r="Y385" t="str">
            <v>DN-4</v>
          </cell>
          <cell r="Z385">
            <v>3</v>
          </cell>
          <cell r="AA385">
            <v>2.1800000000000002</v>
          </cell>
        </row>
        <row r="386">
          <cell r="C386" t="str">
            <v>NguyÔn ThÞ H»ng</v>
          </cell>
          <cell r="D386" t="str">
            <v>DH</v>
          </cell>
          <cell r="E386" t="str">
            <v>H§ DH</v>
          </cell>
          <cell r="F386" t="str">
            <v>NV KÕ to¸n</v>
          </cell>
          <cell r="H386" t="str">
            <v>XN NgÇm</v>
          </cell>
          <cell r="I386">
            <v>36312</v>
          </cell>
          <cell r="K386" t="str">
            <v>10-12-75</v>
          </cell>
          <cell r="L386" t="str">
            <v>N÷</v>
          </cell>
          <cell r="M386" t="str">
            <v>Trung cÊp</v>
          </cell>
          <cell r="N386" t="str">
            <v>T.C KÕ to¸n</v>
          </cell>
          <cell r="O386" t="str">
            <v>Trung häc kinh tÕ NghÖ an</v>
          </cell>
          <cell r="P386">
            <v>1997</v>
          </cell>
          <cell r="Q386" t="str">
            <v>Nghi Trung - Nghi Léc - NghÖ An</v>
          </cell>
          <cell r="R386" t="str">
            <v>NghÜa T©n - CÇu giÊy - Hµ néi</v>
          </cell>
          <cell r="S386">
            <v>1998</v>
          </cell>
          <cell r="T386" t="str">
            <v>A6-2</v>
          </cell>
          <cell r="U386">
            <v>2004</v>
          </cell>
          <cell r="V386" t="str">
            <v>DN-4</v>
          </cell>
          <cell r="W386">
            <v>3</v>
          </cell>
          <cell r="X386">
            <v>1.7</v>
          </cell>
          <cell r="Y386" t="str">
            <v>DN-4</v>
          </cell>
          <cell r="Z386">
            <v>3</v>
          </cell>
          <cell r="AA386">
            <v>2.1800000000000002</v>
          </cell>
        </row>
        <row r="387">
          <cell r="C387" t="str">
            <v>NguyÔn T Hång Hµ</v>
          </cell>
          <cell r="D387" t="str">
            <v>DH</v>
          </cell>
          <cell r="E387" t="str">
            <v>H§ DH</v>
          </cell>
          <cell r="F387" t="str">
            <v>NV kÕ to¸n</v>
          </cell>
          <cell r="H387" t="str">
            <v>XN NgÇm</v>
          </cell>
          <cell r="I387">
            <v>36100</v>
          </cell>
          <cell r="K387" t="str">
            <v>27/7/75</v>
          </cell>
          <cell r="L387" t="str">
            <v>N÷</v>
          </cell>
          <cell r="M387" t="str">
            <v>Trung cÊp</v>
          </cell>
          <cell r="N387" t="str">
            <v>KÕ to¸n</v>
          </cell>
          <cell r="O387" t="str">
            <v>TC Tµi chÝnh Vinh</v>
          </cell>
          <cell r="P387" t="str">
            <v>1996</v>
          </cell>
          <cell r="Q387" t="str">
            <v>Quúnh Th¹ch - Quúnh L­u - NA</v>
          </cell>
          <cell r="R387" t="str">
            <v>TT CÇu Gi¸t - Quúnh L­u - NA</v>
          </cell>
          <cell r="S387">
            <v>2002</v>
          </cell>
          <cell r="T387" t="str">
            <v>A6-2</v>
          </cell>
          <cell r="U387">
            <v>2003</v>
          </cell>
          <cell r="V387" t="str">
            <v>DN-4</v>
          </cell>
          <cell r="W387">
            <v>3</v>
          </cell>
          <cell r="X387">
            <v>1.7</v>
          </cell>
          <cell r="Y387" t="str">
            <v>DN-4</v>
          </cell>
          <cell r="Z387">
            <v>3</v>
          </cell>
          <cell r="AA387">
            <v>2.1800000000000002</v>
          </cell>
        </row>
        <row r="388">
          <cell r="C388" t="str">
            <v>Lª Trung Kiªn</v>
          </cell>
          <cell r="D388" t="str">
            <v>DH</v>
          </cell>
          <cell r="E388" t="str">
            <v>1-3 n¨m</v>
          </cell>
          <cell r="F388" t="str">
            <v>NV thèng kª</v>
          </cell>
          <cell r="H388" t="str">
            <v>XN NgÇm</v>
          </cell>
          <cell r="I388">
            <v>37316</v>
          </cell>
          <cell r="K388" t="str">
            <v>02/12/79</v>
          </cell>
          <cell r="L388" t="str">
            <v>L¸i ñi</v>
          </cell>
          <cell r="M388" t="str">
            <v>Trung cÊp</v>
          </cell>
          <cell r="N388" t="str">
            <v>X©y dùng</v>
          </cell>
          <cell r="O388" t="str">
            <v>TH XD CT ®« thÞ</v>
          </cell>
          <cell r="P388">
            <v>2001</v>
          </cell>
          <cell r="Q388" t="str">
            <v>§a Tèn - Gia L©m - Hµ néi</v>
          </cell>
          <cell r="R388" t="str">
            <v>§a Tèn - Gia L©m - Hµ néi</v>
          </cell>
          <cell r="S388">
            <v>2005</v>
          </cell>
          <cell r="T388" t="str">
            <v>A6-2</v>
          </cell>
          <cell r="U388">
            <v>2004</v>
          </cell>
          <cell r="V388" t="str">
            <v>DN-4</v>
          </cell>
          <cell r="W388">
            <v>3</v>
          </cell>
          <cell r="X388">
            <v>1.7</v>
          </cell>
          <cell r="Y388" t="str">
            <v>DN-4</v>
          </cell>
          <cell r="Z388">
            <v>3</v>
          </cell>
          <cell r="AA388">
            <v>2.1800000000000002</v>
          </cell>
        </row>
        <row r="389">
          <cell r="C389" t="str">
            <v>§ç V¨n B×nh</v>
          </cell>
          <cell r="D389" t="str">
            <v>DH</v>
          </cell>
          <cell r="E389" t="str">
            <v>1-3 n¨m</v>
          </cell>
          <cell r="F389" t="str">
            <v>NV thèng kª</v>
          </cell>
          <cell r="H389" t="str">
            <v>XN NgÇm</v>
          </cell>
          <cell r="I389" t="str">
            <v>01-03</v>
          </cell>
          <cell r="K389" t="str">
            <v>S¬ cÊp</v>
          </cell>
          <cell r="L389" t="str">
            <v>L¸i xe</v>
          </cell>
          <cell r="M389" t="str">
            <v>Trung cÊp</v>
          </cell>
          <cell r="N389" t="str">
            <v>KÕ to¸n DN</v>
          </cell>
          <cell r="O389" t="str">
            <v>Quúnh Dþ - Quúnh l­u - NghÖ an</v>
          </cell>
          <cell r="P389" t="str">
            <v>Quúnh Dþ - Quúnh l­u - NghÖ an</v>
          </cell>
          <cell r="S389">
            <v>2005</v>
          </cell>
          <cell r="T389" t="str">
            <v>A6-2</v>
          </cell>
          <cell r="U389">
            <v>2003</v>
          </cell>
          <cell r="V389" t="str">
            <v>DN-4</v>
          </cell>
          <cell r="W389">
            <v>3</v>
          </cell>
          <cell r="X389">
            <v>1.7</v>
          </cell>
          <cell r="Y389" t="str">
            <v>DN-4</v>
          </cell>
          <cell r="Z389">
            <v>3</v>
          </cell>
          <cell r="AA389">
            <v>2.1800000000000002</v>
          </cell>
        </row>
        <row r="390">
          <cell r="C390" t="str">
            <v>TrÇn ThÞ Minh</v>
          </cell>
          <cell r="D390" t="str">
            <v>DH</v>
          </cell>
          <cell r="E390" t="str">
            <v>H§ DH</v>
          </cell>
          <cell r="F390" t="str">
            <v>NV v¨n th­</v>
          </cell>
          <cell r="H390" t="str">
            <v>XN NgÇm</v>
          </cell>
          <cell r="I390">
            <v>37622</v>
          </cell>
          <cell r="K390">
            <v>30256</v>
          </cell>
          <cell r="L390" t="str">
            <v>N÷</v>
          </cell>
          <cell r="M390" t="str">
            <v>Trung cÊp</v>
          </cell>
          <cell r="N390" t="str">
            <v>Hµnh chÝnh VP</v>
          </cell>
          <cell r="O390" t="str">
            <v>Trung cÊp v¨n th­</v>
          </cell>
          <cell r="P390">
            <v>2002</v>
          </cell>
          <cell r="Q390" t="str">
            <v>Qu¶ng ®øc - Qu¶ng  X­¬ng - Thanh ho¸</v>
          </cell>
          <cell r="R390" t="str">
            <v>Thuþ khuª - T©y Hå - Hµ néi</v>
          </cell>
          <cell r="S390">
            <v>2005</v>
          </cell>
          <cell r="T390" t="str">
            <v>A6-2</v>
          </cell>
          <cell r="U390">
            <v>2003</v>
          </cell>
          <cell r="V390" t="str">
            <v>DN-4</v>
          </cell>
          <cell r="W390">
            <v>2</v>
          </cell>
          <cell r="X390">
            <v>1.58</v>
          </cell>
          <cell r="Y390" t="str">
            <v>DN-4</v>
          </cell>
          <cell r="Z390">
            <v>2</v>
          </cell>
          <cell r="AA390">
            <v>1.99</v>
          </cell>
        </row>
        <row r="391">
          <cell r="C391" t="str">
            <v>Tr­¬ng Quang Thä</v>
          </cell>
          <cell r="D391" t="str">
            <v>DH</v>
          </cell>
          <cell r="E391" t="str">
            <v>1-3 n¨m</v>
          </cell>
          <cell r="F391" t="str">
            <v>NV Kü thuËt</v>
          </cell>
          <cell r="H391" t="str">
            <v>XN NgÇm</v>
          </cell>
          <cell r="I391">
            <v>37530</v>
          </cell>
          <cell r="K391" t="str">
            <v>25/5/81</v>
          </cell>
          <cell r="L391" t="str">
            <v>L¸i m¸y</v>
          </cell>
          <cell r="M391" t="str">
            <v>Trung cÊp</v>
          </cell>
          <cell r="N391" t="str">
            <v>Tr¾c ®Þa</v>
          </cell>
          <cell r="O391" t="str">
            <v>TH §i¹ chÝnh T¦ I</v>
          </cell>
          <cell r="P391">
            <v>2002</v>
          </cell>
          <cell r="Q391" t="str">
            <v>Quúnh LËp - Quúnh l­u - NghÖ an</v>
          </cell>
          <cell r="R391" t="str">
            <v>Quúnh LËp - Quúnh l­u - NghÖ an</v>
          </cell>
          <cell r="S391">
            <v>2002</v>
          </cell>
          <cell r="T391" t="str">
            <v>A6-2</v>
          </cell>
          <cell r="U391">
            <v>2004</v>
          </cell>
          <cell r="V391" t="str">
            <v>DN-4</v>
          </cell>
          <cell r="W391">
            <v>2</v>
          </cell>
          <cell r="X391">
            <v>1.58</v>
          </cell>
          <cell r="Y391" t="str">
            <v>DN-4</v>
          </cell>
          <cell r="Z391">
            <v>2</v>
          </cell>
          <cell r="AA391">
            <v>1.99</v>
          </cell>
        </row>
        <row r="392">
          <cell r="C392" t="str">
            <v>Hå Phi Linh</v>
          </cell>
          <cell r="D392" t="str">
            <v>DH</v>
          </cell>
          <cell r="E392" t="str">
            <v>1-3n¨m</v>
          </cell>
          <cell r="F392" t="str">
            <v>NV Kü thuËt</v>
          </cell>
          <cell r="H392" t="str">
            <v>XN NgÇm</v>
          </cell>
          <cell r="I392" t="str">
            <v>01-05</v>
          </cell>
          <cell r="K392" t="str">
            <v>S¬ cÊp</v>
          </cell>
          <cell r="L392" t="str">
            <v>L¸i m¸y g¹t, lu</v>
          </cell>
          <cell r="M392" t="str">
            <v>Cao ®¼ng</v>
          </cell>
          <cell r="N392" t="str">
            <v>TC x©y dùng</v>
          </cell>
          <cell r="O392" t="str">
            <v>§ång QuÕ - LÇp Th¹ch - Phóc Thä</v>
          </cell>
          <cell r="P392" t="str">
            <v>§ång QuÕ - LÇp Th¹ch - Phóc Thä</v>
          </cell>
          <cell r="S392">
            <v>1998</v>
          </cell>
          <cell r="T392" t="str">
            <v>A6-2</v>
          </cell>
          <cell r="U392">
            <v>2005</v>
          </cell>
          <cell r="V392" t="str">
            <v>DN-4</v>
          </cell>
          <cell r="W392">
            <v>1</v>
          </cell>
          <cell r="X392">
            <v>1.46</v>
          </cell>
          <cell r="Y392" t="str">
            <v>DN-4</v>
          </cell>
          <cell r="Z392">
            <v>1</v>
          </cell>
          <cell r="AA392">
            <v>1.8</v>
          </cell>
        </row>
        <row r="393">
          <cell r="C393" t="str">
            <v>S¬ cÊp</v>
          </cell>
          <cell r="D393" t="str">
            <v>DH</v>
          </cell>
          <cell r="E393" t="str">
            <v>H§ DH</v>
          </cell>
          <cell r="F393" t="str">
            <v>Thî ®iÖn</v>
          </cell>
          <cell r="H393">
            <v>35462</v>
          </cell>
          <cell r="I393">
            <v>27061</v>
          </cell>
          <cell r="K393" t="str">
            <v>S¬ cÊp</v>
          </cell>
          <cell r="L393" t="str">
            <v>§iÖn d©n dông</v>
          </cell>
          <cell r="M393" t="str">
            <v>Trung cÊp ®iÖn</v>
          </cell>
          <cell r="N393">
            <v>1997</v>
          </cell>
          <cell r="O393" t="str">
            <v>Hîp tiÕn - TriÖu s¬n - Thanh Ho¸</v>
          </cell>
          <cell r="P393" t="str">
            <v>Hîp tiÕn - TriÖu s¬n - Thanh Ho¸</v>
          </cell>
          <cell r="S393">
            <v>1997</v>
          </cell>
          <cell r="T393" t="str">
            <v>A1-2</v>
          </cell>
          <cell r="U393">
            <v>4</v>
          </cell>
          <cell r="V393">
            <v>1.92</v>
          </cell>
          <cell r="W393" t="str">
            <v>A1-6.2</v>
          </cell>
          <cell r="X393">
            <v>4</v>
          </cell>
          <cell r="Y393">
            <v>2.71</v>
          </cell>
          <cell r="Z393" t="str">
            <v>XN NgÇm</v>
          </cell>
        </row>
        <row r="394">
          <cell r="C394" t="str">
            <v>§Æng Ngäc ThiÖn</v>
          </cell>
          <cell r="D394" t="str">
            <v>DH</v>
          </cell>
          <cell r="E394" t="str">
            <v>H§ DH</v>
          </cell>
          <cell r="F394" t="str">
            <v>L¸i xe con</v>
          </cell>
          <cell r="H394" t="str">
            <v>XN NgÇm</v>
          </cell>
          <cell r="I394">
            <v>37135</v>
          </cell>
          <cell r="K394" t="str">
            <v>20/10/60</v>
          </cell>
          <cell r="L394" t="str">
            <v>Thî s/c xe m¸y</v>
          </cell>
          <cell r="M394" t="str">
            <v>S¬ cÊp</v>
          </cell>
          <cell r="N394" t="str">
            <v>L¸i xe</v>
          </cell>
          <cell r="O394" t="str">
            <v>Tr­êng 255</v>
          </cell>
          <cell r="P394">
            <v>2000</v>
          </cell>
          <cell r="Q394" t="str">
            <v>Quúnh ngäc - Quúnh l­u- NghÖ an</v>
          </cell>
          <cell r="R394" t="str">
            <v>TT CÇu Gi¸t - Quúnh L­u - NA</v>
          </cell>
          <cell r="S394">
            <v>2005</v>
          </cell>
          <cell r="T394" t="str">
            <v>A1-2</v>
          </cell>
          <cell r="U394">
            <v>2003</v>
          </cell>
          <cell r="V394" t="str">
            <v>B15-2</v>
          </cell>
          <cell r="W394">
            <v>3</v>
          </cell>
          <cell r="X394">
            <v>2.92</v>
          </cell>
          <cell r="Y394" t="str">
            <v>B12-2</v>
          </cell>
          <cell r="Z394">
            <v>3</v>
          </cell>
          <cell r="AA394">
            <v>3.25</v>
          </cell>
        </row>
        <row r="395">
          <cell r="C395" t="str">
            <v>NguyÔn §×nh Nam</v>
          </cell>
          <cell r="D395" t="str">
            <v>DH</v>
          </cell>
          <cell r="E395" t="str">
            <v>H§ DH</v>
          </cell>
          <cell r="F395" t="str">
            <v>L¸i xe con</v>
          </cell>
          <cell r="H395" t="str">
            <v>XN NgÇm</v>
          </cell>
          <cell r="I395">
            <v>36281</v>
          </cell>
          <cell r="K395" t="str">
            <v>01/5/62</v>
          </cell>
          <cell r="L395" t="str">
            <v>SC ®iÖn XN</v>
          </cell>
          <cell r="M395" t="str">
            <v>S¬ cÊp</v>
          </cell>
          <cell r="N395" t="str">
            <v>L¸i xe</v>
          </cell>
          <cell r="O395" t="str">
            <v>Tr­êng L¸i.xe TC HËu cÇn</v>
          </cell>
          <cell r="P395">
            <v>1983</v>
          </cell>
          <cell r="Q395" t="str">
            <v>Quúnh DiÔn - Quúnh L­u - NA</v>
          </cell>
          <cell r="R395" t="str">
            <v>TT CÇu Gi¸t - Quúnh L­u - NA</v>
          </cell>
          <cell r="S395">
            <v>2004</v>
          </cell>
          <cell r="T395" t="str">
            <v>A1-3</v>
          </cell>
          <cell r="U395">
            <v>2003</v>
          </cell>
          <cell r="V395" t="str">
            <v>B15-1</v>
          </cell>
          <cell r="W395">
            <v>3</v>
          </cell>
          <cell r="X395">
            <v>2.73</v>
          </cell>
          <cell r="Y395" t="str">
            <v>B12-1</v>
          </cell>
          <cell r="Z395">
            <v>3</v>
          </cell>
          <cell r="AA395">
            <v>3.05</v>
          </cell>
        </row>
        <row r="396">
          <cell r="C396" t="str">
            <v>Ng« Minh ViÖt</v>
          </cell>
          <cell r="D396" t="str">
            <v>DH</v>
          </cell>
          <cell r="E396" t="str">
            <v>H§ DH</v>
          </cell>
          <cell r="F396" t="str">
            <v>L¸i xe</v>
          </cell>
          <cell r="H396" t="str">
            <v>XN NgÇm</v>
          </cell>
          <cell r="I396">
            <v>34700</v>
          </cell>
          <cell r="K396" t="str">
            <v>07/9/62</v>
          </cell>
          <cell r="L396" t="str">
            <v>§iÖn d©n dông</v>
          </cell>
          <cell r="M396" t="str">
            <v>S¬ cÊp</v>
          </cell>
          <cell r="N396" t="str">
            <v>L¸i xe</v>
          </cell>
          <cell r="O396" t="str">
            <v>Tr­êng l¸i xe QK 4</v>
          </cell>
          <cell r="P396">
            <v>1983</v>
          </cell>
          <cell r="Q396" t="str">
            <v>H­ng Phó - H­ng Nguyªn - NghÖ An</v>
          </cell>
          <cell r="R396" t="str">
            <v>Ph­êng Lª Mao - Tp Vinh - NghÖ an</v>
          </cell>
          <cell r="S396">
            <v>2003</v>
          </cell>
          <cell r="T396" t="str">
            <v>A1-2</v>
          </cell>
          <cell r="U396">
            <v>2002</v>
          </cell>
          <cell r="V396" t="str">
            <v>B15-1</v>
          </cell>
          <cell r="W396">
            <v>3</v>
          </cell>
          <cell r="X396">
            <v>2.73</v>
          </cell>
          <cell r="Y396" t="str">
            <v>B12-1</v>
          </cell>
          <cell r="Z396">
            <v>3</v>
          </cell>
          <cell r="AA396">
            <v>3.05</v>
          </cell>
        </row>
        <row r="397">
          <cell r="C397" t="str">
            <v>Vâ Ngäc Dòng</v>
          </cell>
          <cell r="D397" t="str">
            <v>DH</v>
          </cell>
          <cell r="E397" t="str">
            <v>H§ DH</v>
          </cell>
          <cell r="F397" t="str">
            <v>L¸i xe</v>
          </cell>
          <cell r="H397" t="str">
            <v>XN NgÇm</v>
          </cell>
          <cell r="I397">
            <v>35096</v>
          </cell>
          <cell r="K397">
            <v>23224</v>
          </cell>
          <cell r="L397" t="str">
            <v>Thî ®iÖn</v>
          </cell>
          <cell r="M397" t="str">
            <v>S¬ cÊp</v>
          </cell>
          <cell r="N397" t="str">
            <v>L¸i xe</v>
          </cell>
          <cell r="O397" t="str">
            <v>Tr­êng xe qu©n ®éi</v>
          </cell>
          <cell r="P397">
            <v>1982</v>
          </cell>
          <cell r="Q397" t="str">
            <v>Nghi l©m - Nghi léc - NghÖ an</v>
          </cell>
          <cell r="R397" t="str">
            <v>Nghi l©m - Nghi léc - NghÖ an</v>
          </cell>
          <cell r="S397">
            <v>2005</v>
          </cell>
          <cell r="T397" t="str">
            <v>A1-2</v>
          </cell>
          <cell r="U397">
            <v>1996</v>
          </cell>
          <cell r="V397" t="str">
            <v>B15-1</v>
          </cell>
          <cell r="W397">
            <v>3</v>
          </cell>
          <cell r="X397">
            <v>2.73</v>
          </cell>
          <cell r="Y397" t="str">
            <v>B12-1</v>
          </cell>
          <cell r="Z397">
            <v>3</v>
          </cell>
          <cell r="AA397">
            <v>3.05</v>
          </cell>
        </row>
        <row r="398">
          <cell r="C398" t="str">
            <v>NguyÔn V¨n Ch¾t</v>
          </cell>
          <cell r="D398" t="str">
            <v>DH</v>
          </cell>
          <cell r="E398" t="str">
            <v>H§ DH</v>
          </cell>
          <cell r="F398" t="str">
            <v>L¸i xe</v>
          </cell>
          <cell r="H398" t="str">
            <v>XN NgÇm</v>
          </cell>
          <cell r="I398" t="str">
            <v>09-01</v>
          </cell>
          <cell r="K398">
            <v>27485</v>
          </cell>
          <cell r="L398" t="str">
            <v>Lao ®éng PT</v>
          </cell>
          <cell r="M398" t="str">
            <v>S¬ cÊp</v>
          </cell>
          <cell r="N398" t="str">
            <v>L¸i xe</v>
          </cell>
          <cell r="O398" t="str">
            <v>Tr­êng CNKT L©m nghiÖp</v>
          </cell>
          <cell r="P398">
            <v>2000</v>
          </cell>
          <cell r="Q398" t="str">
            <v>Quúnh L­¬ng - Quúnh L­u - NA</v>
          </cell>
          <cell r="R398" t="str">
            <v>Quúnh L­¬ng - Quúnh L­u - NA</v>
          </cell>
          <cell r="S398">
            <v>1992</v>
          </cell>
          <cell r="T398" t="str">
            <v>DN-6</v>
          </cell>
          <cell r="U398">
            <v>2001</v>
          </cell>
          <cell r="V398" t="str">
            <v>B15-2</v>
          </cell>
          <cell r="W398">
            <v>2</v>
          </cell>
          <cell r="X398">
            <v>2.2999999999999998</v>
          </cell>
          <cell r="Y398" t="str">
            <v>B12-2</v>
          </cell>
          <cell r="Z398">
            <v>2</v>
          </cell>
          <cell r="AA398">
            <v>2.76</v>
          </cell>
        </row>
        <row r="399">
          <cell r="C399" t="str">
            <v>NguyÔn v¨n Kiªn</v>
          </cell>
          <cell r="D399" t="str">
            <v>DH</v>
          </cell>
          <cell r="E399" t="str">
            <v>H§ DH</v>
          </cell>
          <cell r="F399" t="str">
            <v>L¸i xe</v>
          </cell>
          <cell r="H399" t="str">
            <v>XN NgÇm</v>
          </cell>
          <cell r="I399" t="str">
            <v>10-03</v>
          </cell>
          <cell r="J399" t="str">
            <v>N÷</v>
          </cell>
          <cell r="K399" t="str">
            <v>S¬ cÊp</v>
          </cell>
          <cell r="L399" t="str">
            <v>V¨n th­</v>
          </cell>
          <cell r="M399" t="str">
            <v>S¬ cÊp</v>
          </cell>
          <cell r="N399" t="str">
            <v>L¸i xe</v>
          </cell>
          <cell r="O399" t="str">
            <v>Quúnh Dþ - Quúnh l­u - NghÖ an</v>
          </cell>
          <cell r="P399" t="str">
            <v>Quúnh Dþ - Quúnh l­u - NghÖ an</v>
          </cell>
          <cell r="S399">
            <v>2002</v>
          </cell>
          <cell r="T399" t="str">
            <v>DN-5</v>
          </cell>
          <cell r="U399">
            <v>2003</v>
          </cell>
          <cell r="V399" t="str">
            <v>B15-2</v>
          </cell>
          <cell r="W399">
            <v>2</v>
          </cell>
          <cell r="X399">
            <v>2.2999999999999998</v>
          </cell>
          <cell r="Y399" t="str">
            <v>B12-2</v>
          </cell>
          <cell r="Z399">
            <v>2</v>
          </cell>
          <cell r="AA399">
            <v>2.76</v>
          </cell>
        </row>
        <row r="400">
          <cell r="C400" t="str">
            <v>NguyÔn V¨n Linh</v>
          </cell>
          <cell r="D400" t="str">
            <v>DH</v>
          </cell>
          <cell r="E400" t="str">
            <v>H§ DH</v>
          </cell>
          <cell r="F400" t="str">
            <v>L¸i xe</v>
          </cell>
          <cell r="H400" t="str">
            <v>XN NgÇm</v>
          </cell>
          <cell r="I400">
            <v>35855</v>
          </cell>
          <cell r="K400" t="str">
            <v>S¬ cÊp</v>
          </cell>
          <cell r="L400" t="str">
            <v>L¸i xe t¶i</v>
          </cell>
          <cell r="M400" t="str">
            <v>S¬ cÊp</v>
          </cell>
          <cell r="N400" t="str">
            <v>L¸i xe</v>
          </cell>
          <cell r="S400">
            <v>2005</v>
          </cell>
          <cell r="T400" t="str">
            <v>B15-3</v>
          </cell>
          <cell r="U400">
            <v>1998</v>
          </cell>
          <cell r="V400" t="str">
            <v>B15-2</v>
          </cell>
          <cell r="W400">
            <v>2</v>
          </cell>
          <cell r="X400">
            <v>2.2999999999999998</v>
          </cell>
          <cell r="Y400" t="str">
            <v>B12-2</v>
          </cell>
          <cell r="Z400">
            <v>2</v>
          </cell>
          <cell r="AA400">
            <v>2.76</v>
          </cell>
        </row>
        <row r="401">
          <cell r="C401" t="str">
            <v>Hoµng NghÜa Sü</v>
          </cell>
          <cell r="D401" t="str">
            <v>DH</v>
          </cell>
          <cell r="E401" t="str">
            <v>H§ DH</v>
          </cell>
          <cell r="F401" t="str">
            <v>L¸i xe</v>
          </cell>
          <cell r="H401" t="str">
            <v>XN NgÇm</v>
          </cell>
          <cell r="I401">
            <v>34366</v>
          </cell>
          <cell r="K401" t="str">
            <v>03/2/62</v>
          </cell>
          <cell r="L401" t="str">
            <v>L¸i m¸y</v>
          </cell>
          <cell r="M401" t="str">
            <v>S¬ cÊp</v>
          </cell>
          <cell r="N401" t="str">
            <v>L¸i xe</v>
          </cell>
          <cell r="O401" t="str">
            <v>GiÊy phÐp l¸i xe</v>
          </cell>
          <cell r="P401">
            <v>1997</v>
          </cell>
          <cell r="Q401" t="str">
            <v>Nghi Trung - Nghi Léc - NghÖ An</v>
          </cell>
          <cell r="R401" t="str">
            <v>Nghi Trung - Nghi Léc - NghÖ An</v>
          </cell>
          <cell r="S401">
            <v>2002</v>
          </cell>
          <cell r="T401" t="str">
            <v>A6-2</v>
          </cell>
          <cell r="U401">
            <v>2004</v>
          </cell>
          <cell r="V401" t="str">
            <v>B15-1</v>
          </cell>
          <cell r="W401">
            <v>2</v>
          </cell>
          <cell r="X401">
            <v>2.16</v>
          </cell>
          <cell r="Y401" t="str">
            <v>B12-1</v>
          </cell>
          <cell r="Z401">
            <v>2</v>
          </cell>
          <cell r="AA401">
            <v>2.57</v>
          </cell>
        </row>
        <row r="402">
          <cell r="C402" t="str">
            <v>Hå Xu©n Ch©u</v>
          </cell>
          <cell r="D402" t="str">
            <v>DH</v>
          </cell>
          <cell r="E402" t="str">
            <v>1-3 n¨m</v>
          </cell>
          <cell r="F402" t="str">
            <v>L¸i xe</v>
          </cell>
          <cell r="H402" t="str">
            <v>XN NgÇm</v>
          </cell>
          <cell r="I402">
            <v>36678</v>
          </cell>
          <cell r="K402" t="str">
            <v>12/1976</v>
          </cell>
          <cell r="L402" t="str">
            <v>Kinh tÕ XD</v>
          </cell>
          <cell r="M402" t="str">
            <v>S¬ cÊp</v>
          </cell>
          <cell r="N402" t="str">
            <v>L¸i xe</v>
          </cell>
          <cell r="O402" t="str">
            <v>Tr­êng l¸i xe QK 4</v>
          </cell>
          <cell r="P402">
            <v>1996</v>
          </cell>
          <cell r="Q402" t="str">
            <v>Quúnh Léc - Quúnh L­u - NA</v>
          </cell>
          <cell r="R402" t="str">
            <v>Quúnh Léc - Quúnh L­u - NA</v>
          </cell>
          <cell r="S402">
            <v>2004</v>
          </cell>
          <cell r="T402" t="str">
            <v>DN-3</v>
          </cell>
          <cell r="U402">
            <v>2000</v>
          </cell>
          <cell r="V402" t="str">
            <v>B15-1</v>
          </cell>
          <cell r="W402">
            <v>2</v>
          </cell>
          <cell r="X402">
            <v>2.16</v>
          </cell>
          <cell r="Y402" t="str">
            <v>B12-1</v>
          </cell>
          <cell r="Z402">
            <v>2</v>
          </cell>
          <cell r="AA402">
            <v>2.57</v>
          </cell>
        </row>
        <row r="403">
          <cell r="C403" t="str">
            <v>Vâ V¨n Thµnh</v>
          </cell>
          <cell r="D403" t="str">
            <v>DH</v>
          </cell>
          <cell r="E403" t="str">
            <v>1-3n¨m</v>
          </cell>
          <cell r="F403" t="str">
            <v>L¸i xe con</v>
          </cell>
          <cell r="H403" t="str">
            <v>XN NgÇm</v>
          </cell>
          <cell r="I403" t="str">
            <v>01-05</v>
          </cell>
          <cell r="K403">
            <v>27364</v>
          </cell>
          <cell r="L403" t="str">
            <v>KÕ to¸n</v>
          </cell>
          <cell r="M403" t="str">
            <v>S¬ cÊp</v>
          </cell>
          <cell r="N403" t="str">
            <v>L¸i xe</v>
          </cell>
          <cell r="O403" t="str">
            <v>Tr­êng Kü nghÖ NghÖ an</v>
          </cell>
          <cell r="P403">
            <v>2000</v>
          </cell>
          <cell r="Q403" t="str">
            <v>§éicung - tp Vinh - NghÖ an</v>
          </cell>
          <cell r="R403" t="str">
            <v>§éicung - tp Vinh - NghÖ an</v>
          </cell>
          <cell r="S403">
            <v>2004</v>
          </cell>
          <cell r="T403" t="str">
            <v>DN-3</v>
          </cell>
          <cell r="U403">
            <v>2005</v>
          </cell>
          <cell r="V403" t="str">
            <v>B15-1</v>
          </cell>
          <cell r="W403">
            <v>2</v>
          </cell>
          <cell r="X403">
            <v>2.16</v>
          </cell>
          <cell r="Y403" t="str">
            <v>B12-1</v>
          </cell>
          <cell r="Z403">
            <v>2</v>
          </cell>
          <cell r="AA403">
            <v>2.57</v>
          </cell>
        </row>
        <row r="404">
          <cell r="C404" t="str">
            <v>V¨n Huy L­¬ng</v>
          </cell>
          <cell r="D404" t="str">
            <v>DH</v>
          </cell>
          <cell r="E404" t="str">
            <v>1-3n¨m</v>
          </cell>
          <cell r="F404" t="str">
            <v>L¸i xe Krat</v>
          </cell>
          <cell r="H404" t="str">
            <v>XN NgÇm</v>
          </cell>
          <cell r="I404" t="str">
            <v>01-05</v>
          </cell>
          <cell r="K404">
            <v>28216</v>
          </cell>
          <cell r="L404" t="str">
            <v>KS thuû lîi</v>
          </cell>
          <cell r="M404" t="str">
            <v>S¬ cÊp</v>
          </cell>
          <cell r="N404" t="str">
            <v>L¸i m¸y</v>
          </cell>
          <cell r="O404" t="str">
            <v>Tr­êng KT nghiÖp vô GTVT</v>
          </cell>
          <cell r="P404">
            <v>2000</v>
          </cell>
          <cell r="Q404" t="str">
            <v>Quúnh Léc - Quúnh L­­ - NghÖ an</v>
          </cell>
          <cell r="R404" t="str">
            <v>Quúnh Léc - Quúnh L­­ - NghÖ an</v>
          </cell>
          <cell r="S404">
            <v>2004</v>
          </cell>
          <cell r="T404" t="str">
            <v>DN-3</v>
          </cell>
          <cell r="U404">
            <v>2005</v>
          </cell>
          <cell r="V404" t="str">
            <v>B15-3</v>
          </cell>
          <cell r="W404">
            <v>1</v>
          </cell>
          <cell r="X404">
            <v>1.92</v>
          </cell>
          <cell r="Y404" t="str">
            <v>B12-3</v>
          </cell>
          <cell r="Z404">
            <v>1</v>
          </cell>
          <cell r="AA404">
            <v>2.5099999999999998</v>
          </cell>
        </row>
        <row r="405">
          <cell r="C405" t="str">
            <v>TrÇn V¨n Dòng</v>
          </cell>
          <cell r="D405" t="str">
            <v>DH</v>
          </cell>
          <cell r="E405" t="str">
            <v>1-3n¨m</v>
          </cell>
          <cell r="F405" t="str">
            <v>L¸i xe Krat</v>
          </cell>
          <cell r="H405" t="str">
            <v>XN NgÇm</v>
          </cell>
          <cell r="I405" t="str">
            <v>01-05</v>
          </cell>
          <cell r="K405" t="str">
            <v>§¹i häc</v>
          </cell>
          <cell r="L405" t="str">
            <v>Qu¶n trÞ KD</v>
          </cell>
          <cell r="M405" t="str">
            <v>S¬ cÊp</v>
          </cell>
          <cell r="N405" t="str">
            <v>L¸i xe t¶i</v>
          </cell>
          <cell r="O405" t="str">
            <v>Yªn B¸i - Yªn §Þnh - Thanh ho¸</v>
          </cell>
          <cell r="P405" t="str">
            <v>Yªn B¸i - Yªn §Þnh - Thanh ho¸</v>
          </cell>
          <cell r="S405">
            <v>2003</v>
          </cell>
          <cell r="T405" t="str">
            <v>DN-3</v>
          </cell>
          <cell r="U405">
            <v>2005</v>
          </cell>
          <cell r="V405" t="str">
            <v>B15-3</v>
          </cell>
          <cell r="W405">
            <v>1</v>
          </cell>
          <cell r="X405">
            <v>1.92</v>
          </cell>
          <cell r="Y405" t="str">
            <v>B12-3</v>
          </cell>
          <cell r="Z405">
            <v>1</v>
          </cell>
          <cell r="AA405">
            <v>2.5099999999999998</v>
          </cell>
        </row>
        <row r="406">
          <cell r="C406" t="str">
            <v>NguyÔn Xu©n Dòng</v>
          </cell>
          <cell r="D406" t="str">
            <v>DH</v>
          </cell>
          <cell r="E406" t="str">
            <v>H§ DH</v>
          </cell>
          <cell r="F406" t="str">
            <v>L¸i m¸y</v>
          </cell>
          <cell r="H406" t="str">
            <v>XN NgÇm</v>
          </cell>
          <cell r="I406">
            <v>34700</v>
          </cell>
          <cell r="K406">
            <v>26642</v>
          </cell>
          <cell r="L406" t="str">
            <v>KÕ to¸n</v>
          </cell>
          <cell r="M406" t="str">
            <v>S¬ cÊp</v>
          </cell>
          <cell r="N406" t="str">
            <v>L¸i m¸y</v>
          </cell>
          <cell r="O406" t="str">
            <v>Tr­êng D¹y NghÒ c¬ giíi 3</v>
          </cell>
          <cell r="P406">
            <v>1998</v>
          </cell>
          <cell r="Q406" t="str">
            <v>DiÔn Mü - DiÔn Ch©u - NghÖ An</v>
          </cell>
          <cell r="R406" t="str">
            <v>DiÔn Mü - DiÔn Ch©u - NghÖ An</v>
          </cell>
          <cell r="S406">
            <v>2004</v>
          </cell>
          <cell r="T406" t="str">
            <v>DN-3</v>
          </cell>
          <cell r="U406">
            <v>2002</v>
          </cell>
          <cell r="V406" t="str">
            <v>A6-2</v>
          </cell>
          <cell r="W406">
            <v>5</v>
          </cell>
          <cell r="X406">
            <v>2.33</v>
          </cell>
          <cell r="Y406" t="str">
            <v>A1-8.2</v>
          </cell>
          <cell r="Z406">
            <v>5</v>
          </cell>
          <cell r="AA406">
            <v>3.19</v>
          </cell>
        </row>
        <row r="407">
          <cell r="C407" t="str">
            <v>§ç V¨n C«ng</v>
          </cell>
          <cell r="D407" t="str">
            <v>DH</v>
          </cell>
          <cell r="E407" t="str">
            <v>H§ DH</v>
          </cell>
          <cell r="F407" t="str">
            <v>L¸i m¸y</v>
          </cell>
          <cell r="H407" t="str">
            <v>XN NgÇm</v>
          </cell>
          <cell r="I407">
            <v>34912</v>
          </cell>
          <cell r="K407" t="str">
            <v>27/7/71</v>
          </cell>
          <cell r="M407" t="str">
            <v>S¬ cÊp</v>
          </cell>
          <cell r="N407" t="str">
            <v>L¸i m¸y</v>
          </cell>
          <cell r="O407" t="str">
            <v>TH Giao th«ng vËn t¶i</v>
          </cell>
          <cell r="P407">
            <v>1993</v>
          </cell>
          <cell r="Q407" t="str">
            <v>Thanh T©n - KiÕn X­¬ng - Th¸i B×nh</v>
          </cell>
          <cell r="R407" t="str">
            <v>Hoµng Quèc ViÖt - CÇu giÊy - Hµ néi</v>
          </cell>
          <cell r="S407">
            <v>2005</v>
          </cell>
          <cell r="T407" t="str">
            <v>A6-2</v>
          </cell>
          <cell r="U407">
            <v>2002</v>
          </cell>
          <cell r="V407" t="str">
            <v>A6-2</v>
          </cell>
          <cell r="W407">
            <v>5</v>
          </cell>
          <cell r="X407">
            <v>2.33</v>
          </cell>
          <cell r="Y407" t="str">
            <v>A1-8.2</v>
          </cell>
          <cell r="Z407">
            <v>5</v>
          </cell>
          <cell r="AA407">
            <v>3.19</v>
          </cell>
        </row>
        <row r="408">
          <cell r="C408" t="str">
            <v>NguyÔn V¨n Tr×nh</v>
          </cell>
          <cell r="D408" t="str">
            <v>DH</v>
          </cell>
          <cell r="E408" t="str">
            <v>H§ DH</v>
          </cell>
          <cell r="F408" t="str">
            <v>L¸i ñi</v>
          </cell>
          <cell r="H408" t="str">
            <v>XN NgÇm</v>
          </cell>
          <cell r="I408" t="str">
            <v>05-03</v>
          </cell>
          <cell r="J408" t="str">
            <v>N÷</v>
          </cell>
          <cell r="K408">
            <v>22372</v>
          </cell>
          <cell r="L408" t="str">
            <v>Thèng kª - KÕ to¸n</v>
          </cell>
          <cell r="M408" t="str">
            <v>S¬ cÊp</v>
          </cell>
          <cell r="N408" t="str">
            <v>L¸i ñi</v>
          </cell>
          <cell r="O408" t="str">
            <v>Tr­êng c¬ giíi CN II</v>
          </cell>
          <cell r="P408">
            <v>1987</v>
          </cell>
          <cell r="Q408" t="str">
            <v>Quúnh Dþ - Quúnh l­u - NghÖ an</v>
          </cell>
          <cell r="R408" t="str">
            <v>Quúnh Dþ - Quúnh l­u - NghÖ an</v>
          </cell>
          <cell r="S408">
            <v>2004</v>
          </cell>
          <cell r="T408">
            <v>19184</v>
          </cell>
          <cell r="U408">
            <v>2003</v>
          </cell>
          <cell r="V408" t="str">
            <v>A6-2</v>
          </cell>
          <cell r="W408">
            <v>4</v>
          </cell>
          <cell r="X408">
            <v>1.92</v>
          </cell>
          <cell r="Y408" t="str">
            <v>A1-8.2</v>
          </cell>
          <cell r="Z408">
            <v>4</v>
          </cell>
          <cell r="AA408">
            <v>2.71</v>
          </cell>
        </row>
        <row r="409">
          <cell r="C409" t="str">
            <v>NguyÔn An Toµn</v>
          </cell>
          <cell r="D409" t="str">
            <v>DH</v>
          </cell>
          <cell r="E409" t="str">
            <v>H§ DH</v>
          </cell>
          <cell r="F409" t="str">
            <v>L¸i lu</v>
          </cell>
          <cell r="H409" t="str">
            <v>XN NgÇm</v>
          </cell>
          <cell r="I409">
            <v>35855</v>
          </cell>
          <cell r="K409">
            <v>27395</v>
          </cell>
          <cell r="L409" t="str">
            <v>Bé ®éi phôc viªn</v>
          </cell>
          <cell r="M409" t="str">
            <v>S¬ cÊp</v>
          </cell>
          <cell r="N409" t="str">
            <v>L¸i lu</v>
          </cell>
          <cell r="O409" t="str">
            <v>Tr­êng KT C«ng binh</v>
          </cell>
          <cell r="P409" t="str">
            <v>1995</v>
          </cell>
          <cell r="Q409" t="str">
            <v>Quúnh Dþ - Quúnh l­u - NghÖ an</v>
          </cell>
          <cell r="R409" t="str">
            <v>Quúnh Dþ - Quúnh l­u - NghÖ an</v>
          </cell>
          <cell r="S409">
            <v>2004</v>
          </cell>
          <cell r="T409" t="str">
            <v>DN-4</v>
          </cell>
          <cell r="U409">
            <v>1998</v>
          </cell>
          <cell r="V409" t="str">
            <v>A6-2</v>
          </cell>
          <cell r="W409">
            <v>4</v>
          </cell>
          <cell r="X409">
            <v>1.92</v>
          </cell>
          <cell r="Y409" t="str">
            <v>A1-8.2</v>
          </cell>
          <cell r="Z409">
            <v>4</v>
          </cell>
          <cell r="AA409">
            <v>2.71</v>
          </cell>
        </row>
        <row r="410">
          <cell r="C410" t="str">
            <v>TrÞnh Minh Quý</v>
          </cell>
          <cell r="D410" t="str">
            <v>DH</v>
          </cell>
          <cell r="E410" t="str">
            <v>1-3 n¨m</v>
          </cell>
          <cell r="F410" t="str">
            <v>L¸i ñi</v>
          </cell>
          <cell r="H410" t="str">
            <v>XN NgÇm</v>
          </cell>
          <cell r="I410">
            <v>36951</v>
          </cell>
          <cell r="K410" t="str">
            <v>8/7/61</v>
          </cell>
          <cell r="L410" t="str">
            <v>Tµi chÝnh KT XD</v>
          </cell>
          <cell r="M410" t="str">
            <v>S¬ cÊp</v>
          </cell>
          <cell r="N410" t="str">
            <v>L¸i m¸y</v>
          </cell>
          <cell r="O410" t="str">
            <v>X49 - BTL C«ng binh</v>
          </cell>
          <cell r="P410">
            <v>1983</v>
          </cell>
          <cell r="Q410" t="str">
            <v>Yªn B¸i - Yªn §Þnh - Thanh ho¸</v>
          </cell>
          <cell r="R410" t="str">
            <v>Yªn B¸i - Yªn §Þnh - Thanh ho¸</v>
          </cell>
          <cell r="S410">
            <v>2003</v>
          </cell>
          <cell r="T410" t="str">
            <v>DN-4</v>
          </cell>
          <cell r="U410">
            <v>2002</v>
          </cell>
          <cell r="V410" t="str">
            <v>A6-2</v>
          </cell>
          <cell r="W410">
            <v>4</v>
          </cell>
          <cell r="X410">
            <v>1.92</v>
          </cell>
          <cell r="Y410" t="str">
            <v>A1-8.2</v>
          </cell>
          <cell r="Z410">
            <v>4</v>
          </cell>
          <cell r="AA410">
            <v>2.71</v>
          </cell>
        </row>
        <row r="411">
          <cell r="C411" t="str">
            <v>NguyÔn V¨n HiÒn</v>
          </cell>
          <cell r="D411" t="str">
            <v>DH</v>
          </cell>
          <cell r="E411" t="str">
            <v>1-3n¨m</v>
          </cell>
          <cell r="F411" t="str">
            <v>L¸i ñi</v>
          </cell>
          <cell r="H411" t="str">
            <v>XN NgÇm</v>
          </cell>
          <cell r="I411" t="str">
            <v>01-05</v>
          </cell>
          <cell r="K411">
            <v>22737</v>
          </cell>
          <cell r="L411" t="str">
            <v>b¶o qu¶n xe m¸y</v>
          </cell>
          <cell r="M411" t="str">
            <v>S¬ cÊp</v>
          </cell>
          <cell r="N411" t="str">
            <v>L¸i ñi</v>
          </cell>
          <cell r="O411" t="str">
            <v>Tr­êng c¬ giíi CN II</v>
          </cell>
          <cell r="P411">
            <v>1984</v>
          </cell>
          <cell r="Q411" t="str">
            <v>Quúnh Dþ - Quúnh l­u - NghÖ an</v>
          </cell>
          <cell r="R411" t="str">
            <v>Quúnh Dþ - Quúnh l­u - NghÖ an</v>
          </cell>
          <cell r="S411">
            <v>2004</v>
          </cell>
          <cell r="T411" t="str">
            <v>DN-4</v>
          </cell>
          <cell r="U411">
            <v>2005</v>
          </cell>
          <cell r="V411" t="str">
            <v>A6-2</v>
          </cell>
          <cell r="W411">
            <v>4</v>
          </cell>
          <cell r="X411">
            <v>1.92</v>
          </cell>
          <cell r="Y411" t="str">
            <v>A1-8.2</v>
          </cell>
          <cell r="Z411">
            <v>4</v>
          </cell>
          <cell r="AA411">
            <v>2.71</v>
          </cell>
        </row>
        <row r="412">
          <cell r="C412" t="str">
            <v>Hå Phi Quang</v>
          </cell>
          <cell r="D412" t="str">
            <v>DH</v>
          </cell>
          <cell r="E412" t="str">
            <v>1-3n¨m</v>
          </cell>
          <cell r="F412" t="str">
            <v>L¸i c«ng n«ng</v>
          </cell>
          <cell r="H412" t="str">
            <v>XN NgÇm</v>
          </cell>
          <cell r="I412" t="str">
            <v>01-05</v>
          </cell>
          <cell r="K412">
            <v>22341</v>
          </cell>
          <cell r="L412" t="str">
            <v>Kü thuËt</v>
          </cell>
          <cell r="M412" t="str">
            <v>Tr­êng CN KT sè 2</v>
          </cell>
          <cell r="N412">
            <v>1990</v>
          </cell>
          <cell r="O412" t="str">
            <v>Bæ tóc l¸i c«ng n«ng</v>
          </cell>
          <cell r="P412">
            <v>2002</v>
          </cell>
          <cell r="Q412" t="str">
            <v>Quúnh Dþ - Quúnh l­u - NghÖ an</v>
          </cell>
          <cell r="R412" t="str">
            <v>Quúnh Dþ - Quúnh l­u - NghÖ an</v>
          </cell>
          <cell r="S412">
            <v>2004</v>
          </cell>
          <cell r="T412" t="str">
            <v>DN-4</v>
          </cell>
          <cell r="U412">
            <v>2005</v>
          </cell>
          <cell r="V412" t="str">
            <v>A6-2</v>
          </cell>
          <cell r="W412">
            <v>4</v>
          </cell>
          <cell r="X412">
            <v>1.92</v>
          </cell>
          <cell r="Y412" t="str">
            <v>A1-8.2</v>
          </cell>
          <cell r="Z412">
            <v>4</v>
          </cell>
          <cell r="AA412">
            <v>2.71</v>
          </cell>
        </row>
        <row r="413">
          <cell r="C413" t="str">
            <v>Hå Phi Hïng</v>
          </cell>
          <cell r="D413" t="str">
            <v>DH</v>
          </cell>
          <cell r="E413" t="str">
            <v>1-3n¨m</v>
          </cell>
          <cell r="F413" t="str">
            <v>L¸i c«ng n«ng</v>
          </cell>
          <cell r="H413" t="str">
            <v>XN NgÇm</v>
          </cell>
          <cell r="I413" t="str">
            <v>01-05</v>
          </cell>
          <cell r="K413">
            <v>21671</v>
          </cell>
          <cell r="L413" t="str">
            <v>SC ®iÖn XN</v>
          </cell>
          <cell r="M413" t="str">
            <v>Tr­êng CNKT thuû lîi N§</v>
          </cell>
          <cell r="N413">
            <v>1998</v>
          </cell>
          <cell r="O413" t="str">
            <v>Bæ tóc l¸i c«ng n«ng</v>
          </cell>
          <cell r="P413">
            <v>1998</v>
          </cell>
          <cell r="Q413" t="str">
            <v>Quúnh Dþ - Quúnh l­u - NghÖ an</v>
          </cell>
          <cell r="R413" t="str">
            <v>Quúnh Dþ - Quúnh l­u - NghÖ an</v>
          </cell>
          <cell r="S413">
            <v>2004</v>
          </cell>
          <cell r="T413" t="str">
            <v>A1-3</v>
          </cell>
          <cell r="U413">
            <v>2005</v>
          </cell>
          <cell r="V413" t="str">
            <v>A6-2</v>
          </cell>
          <cell r="W413">
            <v>3</v>
          </cell>
          <cell r="X413">
            <v>1.72</v>
          </cell>
          <cell r="Y413" t="str">
            <v>A1-8.2</v>
          </cell>
          <cell r="Z413">
            <v>3</v>
          </cell>
          <cell r="AA413">
            <v>2.31</v>
          </cell>
        </row>
        <row r="414">
          <cell r="C414" t="str">
            <v>NGuyÔn V¨n Tr·i</v>
          </cell>
          <cell r="D414" t="str">
            <v>DH</v>
          </cell>
          <cell r="E414" t="str">
            <v>H§ DH</v>
          </cell>
          <cell r="F414" t="str">
            <v>L¸i m¸y</v>
          </cell>
          <cell r="H414" t="str">
            <v>XN NgÇm</v>
          </cell>
          <cell r="I414" t="str">
            <v>05-02</v>
          </cell>
          <cell r="K414" t="str">
            <v>S¬ cÊp</v>
          </cell>
          <cell r="L414" t="str">
            <v>L¸i xe</v>
          </cell>
          <cell r="M414" t="str">
            <v>S¬ cÊp</v>
          </cell>
          <cell r="N414" t="str">
            <v>L¸i m¸y</v>
          </cell>
          <cell r="O414" t="str">
            <v>H­¬ng Thuû - H­¬ng Khª - Hµ TÜnh</v>
          </cell>
          <cell r="P414" t="str">
            <v>H­¬ng Thuû - H­¬ng Khª - Hµ TÜnh</v>
          </cell>
          <cell r="S414">
            <v>2002</v>
          </cell>
          <cell r="T414" t="str">
            <v>B15-3</v>
          </cell>
          <cell r="U414">
            <v>2002</v>
          </cell>
          <cell r="V414" t="str">
            <v>A6-2</v>
          </cell>
          <cell r="W414">
            <v>3</v>
          </cell>
          <cell r="X414">
            <v>1.72</v>
          </cell>
          <cell r="Y414" t="str">
            <v>A1-8.2</v>
          </cell>
          <cell r="Z414">
            <v>3</v>
          </cell>
          <cell r="AA414">
            <v>2.31</v>
          </cell>
        </row>
        <row r="415">
          <cell r="C415" t="str">
            <v>§ç Quang Kh¸nh</v>
          </cell>
          <cell r="D415" t="str">
            <v>DH</v>
          </cell>
          <cell r="E415" t="str">
            <v>H§ DH</v>
          </cell>
          <cell r="F415" t="str">
            <v>L¸i g¹t</v>
          </cell>
          <cell r="H415" t="str">
            <v>XN NgÇm</v>
          </cell>
          <cell r="I415" t="str">
            <v>02-98</v>
          </cell>
          <cell r="K415">
            <v>27030</v>
          </cell>
          <cell r="L415" t="str">
            <v>L¸i xe</v>
          </cell>
          <cell r="M415" t="str">
            <v>S¬ cÊp</v>
          </cell>
          <cell r="N415" t="str">
            <v>L¸i m¸y g¹t, lu</v>
          </cell>
          <cell r="O415" t="str">
            <v>Tr­êng KTc«ng binh</v>
          </cell>
          <cell r="P415">
            <v>1995</v>
          </cell>
          <cell r="Q415" t="str">
            <v>§ång QuÕ - LÇp Th¹ch - Phóc Thä</v>
          </cell>
          <cell r="R415" t="str">
            <v>§ång QuÕ - LÇp Th¹ch - Phóc Thä</v>
          </cell>
          <cell r="S415">
            <v>2002</v>
          </cell>
          <cell r="T415" t="str">
            <v>B15-3</v>
          </cell>
          <cell r="U415">
            <v>1998</v>
          </cell>
          <cell r="V415" t="str">
            <v>A6-2</v>
          </cell>
          <cell r="W415">
            <v>3</v>
          </cell>
          <cell r="X415">
            <v>1.72</v>
          </cell>
          <cell r="Y415" t="str">
            <v>A1-8.2</v>
          </cell>
          <cell r="Z415">
            <v>3</v>
          </cell>
          <cell r="AA415">
            <v>2.31</v>
          </cell>
        </row>
        <row r="416">
          <cell r="C416" t="str">
            <v>Hµ Duy M­êi</v>
          </cell>
          <cell r="D416" t="str">
            <v>DH</v>
          </cell>
          <cell r="E416" t="str">
            <v>H§ DH</v>
          </cell>
          <cell r="F416" t="str">
            <v>Thî ®iÖn</v>
          </cell>
          <cell r="H416" t="str">
            <v>XN NgÇm</v>
          </cell>
          <cell r="I416">
            <v>35462</v>
          </cell>
          <cell r="K416">
            <v>27061</v>
          </cell>
          <cell r="L416" t="str">
            <v>L¸i xe</v>
          </cell>
          <cell r="M416" t="str">
            <v>S¬ cÊp</v>
          </cell>
          <cell r="N416" t="str">
            <v>§iÖn d©n dông</v>
          </cell>
          <cell r="O416" t="str">
            <v>Trung cÊp ®iÖn</v>
          </cell>
          <cell r="P416">
            <v>1997</v>
          </cell>
          <cell r="Q416" t="str">
            <v>Hîp tiÕn - TriÖu s¬n - Thanh Ho¸</v>
          </cell>
          <cell r="R416" t="str">
            <v>Hîp tiÕn - TriÖu s¬n - Thanh Ho¸</v>
          </cell>
          <cell r="S416">
            <v>2002</v>
          </cell>
          <cell r="T416" t="str">
            <v>B15-1</v>
          </cell>
          <cell r="U416">
            <v>1997</v>
          </cell>
          <cell r="V416" t="str">
            <v>A1-2</v>
          </cell>
          <cell r="W416">
            <v>4</v>
          </cell>
          <cell r="X416">
            <v>1.92</v>
          </cell>
          <cell r="Y416" t="str">
            <v>A1-6.2</v>
          </cell>
          <cell r="Z416">
            <v>4</v>
          </cell>
          <cell r="AA416">
            <v>2.71</v>
          </cell>
        </row>
        <row r="417">
          <cell r="C417" t="str">
            <v>NguyÔn HiÕn Ch­¬ng</v>
          </cell>
          <cell r="D417" t="str">
            <v>DH</v>
          </cell>
          <cell r="E417" t="str">
            <v>1-3n¨m</v>
          </cell>
          <cell r="F417" t="str">
            <v>Thî s/c</v>
          </cell>
          <cell r="H417" t="str">
            <v>XN NgÇm</v>
          </cell>
          <cell r="I417" t="str">
            <v>01-05</v>
          </cell>
          <cell r="J417" t="str">
            <v>N÷</v>
          </cell>
          <cell r="K417">
            <v>25204</v>
          </cell>
          <cell r="L417" t="str">
            <v>L¸i xe</v>
          </cell>
          <cell r="M417" t="str">
            <v>S¬ cÊp</v>
          </cell>
          <cell r="N417" t="str">
            <v>Thî s/c xe m¸y</v>
          </cell>
          <cell r="O417" t="str">
            <v>Tr­êng KTCB</v>
          </cell>
          <cell r="P417" t="str">
            <v>1995</v>
          </cell>
          <cell r="Q417" t="str">
            <v>Thanh Liªn - Thanh Ch­¬ng - NA</v>
          </cell>
          <cell r="R417" t="str">
            <v>Thanh Liªn - Thanh Ch­¬ng - NA</v>
          </cell>
          <cell r="S417">
            <v>2002</v>
          </cell>
          <cell r="T417" t="str">
            <v>B15-1</v>
          </cell>
          <cell r="U417">
            <v>2005</v>
          </cell>
          <cell r="V417" t="str">
            <v>A1-2</v>
          </cell>
          <cell r="W417">
            <v>4</v>
          </cell>
          <cell r="X417">
            <v>1.92</v>
          </cell>
          <cell r="Y417" t="str">
            <v>A1-6.2</v>
          </cell>
          <cell r="Z417">
            <v>4</v>
          </cell>
          <cell r="AA417">
            <v>2.71</v>
          </cell>
        </row>
        <row r="418">
          <cell r="C418" t="str">
            <v>Ng« Duy Chiªu</v>
          </cell>
          <cell r="D418" t="str">
            <v>DH</v>
          </cell>
          <cell r="E418" t="str">
            <v>H§ DH</v>
          </cell>
          <cell r="F418" t="str">
            <v>NV B¶o vÖ</v>
          </cell>
          <cell r="H418" t="str">
            <v>XN NgÇm</v>
          </cell>
          <cell r="I418">
            <v>36739</v>
          </cell>
          <cell r="K418" t="str">
            <v>18/4/72</v>
          </cell>
          <cell r="L418" t="str">
            <v>L¸i xe</v>
          </cell>
          <cell r="M418" t="str">
            <v>S¬ cÊp</v>
          </cell>
          <cell r="N418" t="str">
            <v>SC ®iÖn XN</v>
          </cell>
          <cell r="O418" t="str">
            <v>Tr­êng CNKT thuû lîi N§</v>
          </cell>
          <cell r="P418">
            <v>1998</v>
          </cell>
          <cell r="Q418" t="str">
            <v>Xu©n T©n - Xu©n tr­êng - Nam ®Þnh</v>
          </cell>
          <cell r="R418" t="str">
            <v>Xu©n T©n - Xu©n tr­êng - Nam ®Þnh</v>
          </cell>
          <cell r="S418">
            <v>2002</v>
          </cell>
          <cell r="T418" t="str">
            <v>B15-1</v>
          </cell>
          <cell r="U418">
            <v>2004</v>
          </cell>
          <cell r="V418" t="str">
            <v>A1-3</v>
          </cell>
          <cell r="W418">
            <v>3</v>
          </cell>
          <cell r="X418">
            <v>1.83</v>
          </cell>
          <cell r="Y418" t="str">
            <v>A1-6.3</v>
          </cell>
          <cell r="Z418">
            <v>3</v>
          </cell>
          <cell r="AA418">
            <v>2.48</v>
          </cell>
        </row>
        <row r="419">
          <cell r="C419" t="str">
            <v>NguyÔn V¨n TriÓn</v>
          </cell>
          <cell r="D419" t="str">
            <v>DH</v>
          </cell>
          <cell r="E419" t="str">
            <v>H§ DH</v>
          </cell>
          <cell r="F419" t="str">
            <v>Thî ®iÖn</v>
          </cell>
          <cell r="H419" t="str">
            <v>XN NgÇm</v>
          </cell>
          <cell r="I419" t="str">
            <v>03-03</v>
          </cell>
          <cell r="K419">
            <v>28157</v>
          </cell>
          <cell r="L419" t="str">
            <v>L¸i xe</v>
          </cell>
          <cell r="M419" t="str">
            <v>S¬ cÊp</v>
          </cell>
          <cell r="N419" t="str">
            <v>§iÖn d©n dông</v>
          </cell>
          <cell r="O419" t="str">
            <v>Tr­êng Kü nghÖ NghÖ an</v>
          </cell>
          <cell r="P419" t="str">
            <v>2000</v>
          </cell>
          <cell r="Q419" t="str">
            <v>Quúnh Dþ - Quúnh l­u - NghÖ an</v>
          </cell>
          <cell r="R419" t="str">
            <v>Quúnh Dþ - Quúnh l­u - NghÖ an</v>
          </cell>
          <cell r="S419">
            <v>2004</v>
          </cell>
          <cell r="T419" t="str">
            <v>B15-2</v>
          </cell>
          <cell r="U419">
            <v>2003</v>
          </cell>
          <cell r="V419" t="str">
            <v>A1-2</v>
          </cell>
          <cell r="W419">
            <v>3</v>
          </cell>
          <cell r="X419">
            <v>1.72</v>
          </cell>
          <cell r="Y419" t="str">
            <v>A1-6.2</v>
          </cell>
          <cell r="Z419">
            <v>3</v>
          </cell>
          <cell r="AA419">
            <v>2.31</v>
          </cell>
        </row>
        <row r="420">
          <cell r="C420" t="str">
            <v>Ph¹m Hång Thanh</v>
          </cell>
          <cell r="D420" t="str">
            <v>DH</v>
          </cell>
          <cell r="E420" t="str">
            <v>1-3n¨m</v>
          </cell>
          <cell r="F420" t="str">
            <v>Thî ®iÖn</v>
          </cell>
          <cell r="H420" t="str">
            <v>XN NgÇm</v>
          </cell>
          <cell r="I420" t="str">
            <v>01-05</v>
          </cell>
          <cell r="K420">
            <v>28126</v>
          </cell>
          <cell r="L420" t="str">
            <v>L¸i xe</v>
          </cell>
          <cell r="M420" t="str">
            <v>S¬ cÊp</v>
          </cell>
          <cell r="N420" t="str">
            <v>Thî ®iÖn</v>
          </cell>
          <cell r="O420" t="str">
            <v>TT d¹y nghÒ Hång Phóc</v>
          </cell>
          <cell r="P420">
            <v>2003</v>
          </cell>
          <cell r="Q420" t="str">
            <v>DiÔn Phong - DiÔn Ch©u - NghÖ an</v>
          </cell>
          <cell r="R420" t="str">
            <v>DiÔn Phong - DiÔn Ch©u - NghÖ an</v>
          </cell>
          <cell r="S420">
            <v>2004</v>
          </cell>
          <cell r="T420" t="str">
            <v>B15-2</v>
          </cell>
          <cell r="U420">
            <v>2005</v>
          </cell>
          <cell r="V420" t="str">
            <v>A1-2</v>
          </cell>
          <cell r="W420">
            <v>3</v>
          </cell>
          <cell r="X420">
            <v>1.72</v>
          </cell>
          <cell r="Y420" t="str">
            <v>A1-6.2</v>
          </cell>
          <cell r="Z420">
            <v>3</v>
          </cell>
          <cell r="AA420">
            <v>2.31</v>
          </cell>
        </row>
        <row r="421">
          <cell r="C421" t="str">
            <v>Hå ¸nh Xu©n</v>
          </cell>
          <cell r="D421" t="str">
            <v>DH</v>
          </cell>
          <cell r="E421" t="str">
            <v>H§ DH</v>
          </cell>
          <cell r="F421" t="str">
            <v>B¶o vÖ</v>
          </cell>
          <cell r="H421" t="str">
            <v>XN NgÇm</v>
          </cell>
          <cell r="I421">
            <v>33695</v>
          </cell>
          <cell r="J421" t="str">
            <v>N÷</v>
          </cell>
          <cell r="K421">
            <v>23802</v>
          </cell>
          <cell r="L421" t="str">
            <v>L¸i xe</v>
          </cell>
          <cell r="M421" t="str">
            <v>L§PT</v>
          </cell>
          <cell r="N421" t="str">
            <v>Lao ®éng PT</v>
          </cell>
          <cell r="O421" t="str">
            <v>Lao ®éng phæ th«ng</v>
          </cell>
          <cell r="P421" t="str">
            <v>§øc La - §øc Thä - Hµ tÜnh</v>
          </cell>
          <cell r="Q421" t="str">
            <v>Quúnh Dþ - Quúnh l­u - NghÖ an</v>
          </cell>
          <cell r="R421" t="str">
            <v>Quúnh Dþ - Quúnh l­u - NghÖ an</v>
          </cell>
          <cell r="S421">
            <v>2004</v>
          </cell>
          <cell r="T421" t="str">
            <v>B15-1</v>
          </cell>
          <cell r="U421">
            <v>1992</v>
          </cell>
          <cell r="V421" t="str">
            <v>DN-6</v>
          </cell>
          <cell r="W421">
            <v>8</v>
          </cell>
          <cell r="X421">
            <v>1.63</v>
          </cell>
          <cell r="Y421" t="str">
            <v>DN-6</v>
          </cell>
          <cell r="Z421">
            <v>8</v>
          </cell>
          <cell r="AA421">
            <v>2.2599999999999998</v>
          </cell>
        </row>
        <row r="422">
          <cell r="C422" t="str">
            <v>V¨n ThÞ Ngoan</v>
          </cell>
          <cell r="D422" t="str">
            <v>DH</v>
          </cell>
          <cell r="E422" t="str">
            <v>H§ DH</v>
          </cell>
          <cell r="F422" t="str">
            <v>NV v¨n th­</v>
          </cell>
          <cell r="H422" t="str">
            <v>XN NgÇm</v>
          </cell>
          <cell r="I422">
            <v>37500</v>
          </cell>
          <cell r="J422" t="str">
            <v>Nam</v>
          </cell>
          <cell r="K422">
            <v>29099</v>
          </cell>
          <cell r="L422" t="str">
            <v>N÷</v>
          </cell>
          <cell r="M422" t="str">
            <v>S¬ cÊp</v>
          </cell>
          <cell r="N422" t="str">
            <v>V¨n th­</v>
          </cell>
          <cell r="O422" t="str">
            <v>TT d¹y nghÒ ba ®×nh - HN</v>
          </cell>
          <cell r="P422">
            <v>2002</v>
          </cell>
          <cell r="Q422" t="str">
            <v>Quúnh Dþ - Quúnh l­u - NghÖ an</v>
          </cell>
          <cell r="R422" t="str">
            <v>Quúnh Dþ - Quúnh l­u - NghÖ an</v>
          </cell>
          <cell r="S422">
            <v>2002</v>
          </cell>
          <cell r="T422" t="str">
            <v>A6-2</v>
          </cell>
          <cell r="U422">
            <v>2002</v>
          </cell>
          <cell r="V422" t="str">
            <v>DN-5</v>
          </cell>
          <cell r="W422">
            <v>2</v>
          </cell>
          <cell r="X422">
            <v>1.31</v>
          </cell>
          <cell r="Y422" t="str">
            <v>DN-5</v>
          </cell>
          <cell r="Z422">
            <v>2</v>
          </cell>
          <cell r="AA422">
            <v>1.53</v>
          </cell>
        </row>
        <row r="423">
          <cell r="C423" t="str">
            <v>Vò Trung Du</v>
          </cell>
          <cell r="D423" t="str">
            <v>DH</v>
          </cell>
          <cell r="E423" t="str">
            <v>H§ DH</v>
          </cell>
          <cell r="F423" t="str">
            <v>L¸i m¸y</v>
          </cell>
          <cell r="H423">
            <v>38047</v>
          </cell>
          <cell r="I423">
            <v>1980</v>
          </cell>
          <cell r="K423" t="str">
            <v>S¬ cÊp</v>
          </cell>
          <cell r="L423" t="str">
            <v>M¸y xóc</v>
          </cell>
          <cell r="M423" t="str">
            <v>Tr­êng D¹y nghª</v>
          </cell>
          <cell r="O423" t="str">
            <v>Quúnh Phô - Th¸i B×nh</v>
          </cell>
          <cell r="P423" t="str">
            <v>Quúnh Phô - Th¸i B×nh</v>
          </cell>
          <cell r="S423">
            <v>2004</v>
          </cell>
          <cell r="T423" t="str">
            <v>A6-2</v>
          </cell>
          <cell r="U423">
            <v>3</v>
          </cell>
          <cell r="V423">
            <v>1.72</v>
          </cell>
          <cell r="W423" t="str">
            <v>A1-8.2</v>
          </cell>
          <cell r="X423">
            <v>3</v>
          </cell>
          <cell r="Y423">
            <v>2.31</v>
          </cell>
          <cell r="Z423" t="str">
            <v>XN XL phÝa B¾c</v>
          </cell>
        </row>
        <row r="424">
          <cell r="C424" t="str">
            <v>Cao cÊp</v>
          </cell>
          <cell r="D424" t="str">
            <v>DH</v>
          </cell>
          <cell r="E424" t="str">
            <v>H§ DH</v>
          </cell>
          <cell r="F424" t="str">
            <v>L¸i m¸y</v>
          </cell>
          <cell r="H424" t="str">
            <v>09-04</v>
          </cell>
          <cell r="K424" t="str">
            <v>S¬ cÊp</v>
          </cell>
          <cell r="L424" t="str">
            <v>L¸i m¸y</v>
          </cell>
          <cell r="S424">
            <v>2004</v>
          </cell>
          <cell r="T424" t="str">
            <v>A6-2</v>
          </cell>
          <cell r="U424">
            <v>3</v>
          </cell>
          <cell r="V424">
            <v>1.72</v>
          </cell>
          <cell r="W424" t="str">
            <v>A1-8.2</v>
          </cell>
          <cell r="X424">
            <v>3</v>
          </cell>
          <cell r="Y424">
            <v>2.31</v>
          </cell>
          <cell r="Z424" t="str">
            <v>XN XL phÝa B¾c</v>
          </cell>
        </row>
        <row r="425">
          <cell r="C425" t="str">
            <v>Ph¹m TuÊn Anh</v>
          </cell>
          <cell r="D425" t="str">
            <v>DH</v>
          </cell>
          <cell r="E425" t="str">
            <v>H§ DH</v>
          </cell>
          <cell r="F425" t="str">
            <v>TK KH tæng hîp</v>
          </cell>
          <cell r="H425" t="str">
            <v>XN XL phÝa B¾c</v>
          </cell>
          <cell r="I425">
            <v>38047</v>
          </cell>
          <cell r="K425" t="str">
            <v>10-1979</v>
          </cell>
          <cell r="L425" t="str">
            <v>RPBM</v>
          </cell>
          <cell r="M425" t="str">
            <v>§¹i häc</v>
          </cell>
          <cell r="N425" t="str">
            <v>Kinh tÕ XD</v>
          </cell>
          <cell r="O425" t="str">
            <v>§H Giao th«ng vËn t¶i</v>
          </cell>
          <cell r="P425">
            <v>1996</v>
          </cell>
          <cell r="Q425" t="str">
            <v>Thanh Ch­¬ng - NghÖ an</v>
          </cell>
          <cell r="R425" t="str">
            <v>Thanh Ch­¬ng - NghÖ an</v>
          </cell>
          <cell r="S425">
            <v>2004</v>
          </cell>
          <cell r="T425" t="str">
            <v>A6-2</v>
          </cell>
          <cell r="U425">
            <v>2004</v>
          </cell>
          <cell r="V425" t="str">
            <v>DN-3</v>
          </cell>
          <cell r="W425">
            <v>1</v>
          </cell>
          <cell r="X425">
            <v>1.78</v>
          </cell>
          <cell r="Y425" t="str">
            <v>DN-3</v>
          </cell>
          <cell r="Z425">
            <v>1</v>
          </cell>
          <cell r="AA425">
            <v>2.34</v>
          </cell>
        </row>
        <row r="426">
          <cell r="C426" t="str">
            <v>TrÇn §øc H¶i</v>
          </cell>
          <cell r="D426" t="str">
            <v>DH</v>
          </cell>
          <cell r="E426" t="str">
            <v>H§ DH</v>
          </cell>
          <cell r="F426" t="str">
            <v>NV KÕ to¸n</v>
          </cell>
          <cell r="H426" t="str">
            <v>XN XL phÝa B¾c</v>
          </cell>
          <cell r="I426">
            <v>38047</v>
          </cell>
          <cell r="K426" t="str">
            <v>07/1978</v>
          </cell>
          <cell r="L426" t="str">
            <v>L¸i m¸y</v>
          </cell>
          <cell r="M426" t="str">
            <v>Cao ®¼ng</v>
          </cell>
          <cell r="N426" t="str">
            <v>KÕ to¸n</v>
          </cell>
          <cell r="O426" t="str">
            <v>C§ Qu¶n trÞ kinh doanh</v>
          </cell>
          <cell r="P426" t="str">
            <v>2000</v>
          </cell>
          <cell r="Q426" t="str">
            <v>§«ng Vünh - tp Vinh - NghÖ an</v>
          </cell>
          <cell r="R426" t="str">
            <v>§«ng Vünh - tp Vinh - NghÖ an</v>
          </cell>
          <cell r="S426">
            <v>2004</v>
          </cell>
          <cell r="T426" t="str">
            <v>A6-2</v>
          </cell>
          <cell r="U426">
            <v>2004</v>
          </cell>
          <cell r="V426" t="str">
            <v>DN-3</v>
          </cell>
          <cell r="W426">
            <v>1</v>
          </cell>
          <cell r="X426">
            <v>1.78</v>
          </cell>
          <cell r="Y426" t="str">
            <v>DN-3</v>
          </cell>
          <cell r="Z426">
            <v>1</v>
          </cell>
          <cell r="AA426">
            <v>2.34</v>
          </cell>
        </row>
        <row r="427">
          <cell r="C427" t="str">
            <v>TrÇn ngäc Tó</v>
          </cell>
          <cell r="D427" t="str">
            <v>DH</v>
          </cell>
          <cell r="E427" t="str">
            <v>H§ DH</v>
          </cell>
          <cell r="F427" t="str">
            <v>NV chÊt l­îng</v>
          </cell>
          <cell r="H427" t="str">
            <v>XN XL phÝa B¾c</v>
          </cell>
          <cell r="I427">
            <v>38047</v>
          </cell>
          <cell r="J427" t="str">
            <v>N÷</v>
          </cell>
          <cell r="K427">
            <v>1979</v>
          </cell>
          <cell r="L427" t="str">
            <v>RPBM</v>
          </cell>
          <cell r="M427" t="str">
            <v>§¹i häc</v>
          </cell>
          <cell r="N427" t="str">
            <v>KS thuû lîi</v>
          </cell>
          <cell r="O427" t="str">
            <v>Kh«ng cã b»ng cÊp</v>
          </cell>
          <cell r="P427" t="str">
            <v>§øc Thä - Hµ tÜnh</v>
          </cell>
          <cell r="Q427" t="str">
            <v>Nho quan - Ninh b×nh</v>
          </cell>
          <cell r="R427" t="str">
            <v>Nho quan - Ninh b×nh</v>
          </cell>
          <cell r="S427">
            <v>2004</v>
          </cell>
          <cell r="T427" t="str">
            <v>A6-1</v>
          </cell>
          <cell r="U427">
            <v>2004</v>
          </cell>
          <cell r="V427" t="str">
            <v>DN-3</v>
          </cell>
          <cell r="W427">
            <v>1</v>
          </cell>
          <cell r="X427">
            <v>1.78</v>
          </cell>
          <cell r="Y427" t="str">
            <v>DN-3</v>
          </cell>
          <cell r="Z427">
            <v>1</v>
          </cell>
          <cell r="AA427">
            <v>2.34</v>
          </cell>
        </row>
        <row r="428">
          <cell r="C428" t="str">
            <v>Lª Kh¸nh Dòng</v>
          </cell>
          <cell r="D428" t="str">
            <v>DH</v>
          </cell>
          <cell r="E428" t="str">
            <v>H§ DH</v>
          </cell>
          <cell r="F428" t="str">
            <v>NV thiÕt bÞ, xe m¸y</v>
          </cell>
          <cell r="H428" t="str">
            <v>XN XL phÝa B¾c</v>
          </cell>
          <cell r="I428" t="str">
            <v>10-03</v>
          </cell>
          <cell r="K428" t="str">
            <v>S¬ cÊp</v>
          </cell>
          <cell r="L428" t="str">
            <v>RPBM</v>
          </cell>
          <cell r="M428" t="str">
            <v>§¹i häc</v>
          </cell>
          <cell r="N428" t="str">
            <v>Qu¶n trÞ KD</v>
          </cell>
          <cell r="O428" t="str">
            <v>§øc Thä - Hµ tÜnh</v>
          </cell>
          <cell r="P428" t="str">
            <v>§øc Thä - Hµ tÜnh</v>
          </cell>
          <cell r="S428">
            <v>2004</v>
          </cell>
          <cell r="T428" t="str">
            <v>A6-1</v>
          </cell>
          <cell r="U428">
            <v>2003</v>
          </cell>
          <cell r="V428" t="str">
            <v>DN-3</v>
          </cell>
          <cell r="W428">
            <v>1</v>
          </cell>
          <cell r="X428">
            <v>1.78</v>
          </cell>
          <cell r="Y428" t="str">
            <v>DN-3</v>
          </cell>
          <cell r="Z428">
            <v>1</v>
          </cell>
          <cell r="AA428">
            <v>2.34</v>
          </cell>
        </row>
        <row r="429">
          <cell r="C429" t="str">
            <v>Lª Quèc TuÊn</v>
          </cell>
          <cell r="D429" t="str">
            <v>DH</v>
          </cell>
          <cell r="E429" t="str">
            <v>H§ DH</v>
          </cell>
          <cell r="F429" t="str">
            <v>NV KÕ to¸n TH</v>
          </cell>
          <cell r="H429" t="str">
            <v>XN XL phÝa B¾c</v>
          </cell>
          <cell r="I429">
            <v>38047</v>
          </cell>
          <cell r="K429">
            <v>1979</v>
          </cell>
          <cell r="L429" t="str">
            <v>RPBM</v>
          </cell>
          <cell r="M429" t="str">
            <v>§¹i häc</v>
          </cell>
          <cell r="N429" t="str">
            <v>KÕ to¸n</v>
          </cell>
          <cell r="O429" t="str">
            <v>§H Th­¬ng M¹i</v>
          </cell>
          <cell r="P429" t="str">
            <v>2001</v>
          </cell>
          <cell r="Q429" t="str">
            <v>Cæ NhuÕ - Tõ liªm - Hµ néi</v>
          </cell>
          <cell r="R429" t="str">
            <v>Mai §éng - Hai Bµ Tr­ng - Hµ néi</v>
          </cell>
          <cell r="S429">
            <v>2004</v>
          </cell>
          <cell r="T429" t="str">
            <v>A6-1</v>
          </cell>
          <cell r="U429">
            <v>2004</v>
          </cell>
          <cell r="V429" t="str">
            <v>DN-3</v>
          </cell>
          <cell r="W429">
            <v>1</v>
          </cell>
          <cell r="X429">
            <v>1.78</v>
          </cell>
          <cell r="Y429" t="str">
            <v>DN-3</v>
          </cell>
          <cell r="Z429">
            <v>1</v>
          </cell>
          <cell r="AA429">
            <v>2.34</v>
          </cell>
        </row>
        <row r="430">
          <cell r="C430" t="str">
            <v>Trung cÊp</v>
          </cell>
          <cell r="D430" t="str">
            <v>DH</v>
          </cell>
          <cell r="E430" t="str">
            <v>H§ DH</v>
          </cell>
          <cell r="F430" t="str">
            <v>Thî</v>
          </cell>
          <cell r="H430" t="str">
            <v>03-04</v>
          </cell>
          <cell r="I430">
            <v>1974</v>
          </cell>
          <cell r="K430" t="str">
            <v>S¬ cÊp</v>
          </cell>
          <cell r="L430" t="str">
            <v>RPBM</v>
          </cell>
          <cell r="M430" t="str">
            <v>Kü thuËt c«ng binh</v>
          </cell>
          <cell r="N430" t="str">
            <v>1998</v>
          </cell>
          <cell r="O430" t="str">
            <v>§øc Thä - Hµ tÜnh</v>
          </cell>
          <cell r="P430" t="str">
            <v>§øc Thä - Hµ tÜnh</v>
          </cell>
          <cell r="S430">
            <v>2004</v>
          </cell>
          <cell r="T430" t="str">
            <v>A6-1</v>
          </cell>
          <cell r="U430">
            <v>2</v>
          </cell>
          <cell r="V430">
            <v>1.47</v>
          </cell>
          <cell r="W430" t="str">
            <v>A1-8.1</v>
          </cell>
          <cell r="X430">
            <v>2</v>
          </cell>
          <cell r="Y430">
            <v>1.83</v>
          </cell>
          <cell r="Z430" t="str">
            <v>XN XL phÝa B¾c</v>
          </cell>
        </row>
        <row r="431">
          <cell r="C431" t="str">
            <v>TrÇn Ph­¬ng Th¶o</v>
          </cell>
          <cell r="D431" t="str">
            <v>DH</v>
          </cell>
          <cell r="E431" t="str">
            <v>H§ DH</v>
          </cell>
          <cell r="F431" t="str">
            <v>NV Phôc vô</v>
          </cell>
          <cell r="H431" t="str">
            <v>XN XL phÝa B¾c</v>
          </cell>
          <cell r="I431">
            <v>34335</v>
          </cell>
          <cell r="K431" t="str">
            <v>17-10-65</v>
          </cell>
          <cell r="L431" t="str">
            <v>N÷</v>
          </cell>
          <cell r="M431" t="str">
            <v>Trung cÊp</v>
          </cell>
          <cell r="N431" t="str">
            <v>Thèng kª - KÕ to¸n</v>
          </cell>
          <cell r="O431" t="str">
            <v>TH Thèng kª trung ­¬ng</v>
          </cell>
          <cell r="P431" t="str">
            <v>1986</v>
          </cell>
          <cell r="Q431" t="str">
            <v>Kim Th¸i - Vô B¶n - Nam §Þnh</v>
          </cell>
          <cell r="R431" t="str">
            <v>TT bÖnh viÖn E - Tõ liªm - HN</v>
          </cell>
          <cell r="S431">
            <v>2004</v>
          </cell>
          <cell r="T431" t="str">
            <v>A6-1</v>
          </cell>
          <cell r="U431">
            <v>2004</v>
          </cell>
          <cell r="V431">
            <v>19184</v>
          </cell>
          <cell r="W431">
            <v>7</v>
          </cell>
          <cell r="X431">
            <v>2.29</v>
          </cell>
          <cell r="Y431" t="str">
            <v>DN-4</v>
          </cell>
          <cell r="Z431">
            <v>8</v>
          </cell>
          <cell r="AA431">
            <v>3.13</v>
          </cell>
        </row>
        <row r="432">
          <cell r="C432" t="str">
            <v xml:space="preserve">TrÇn C«ng H¶i </v>
          </cell>
          <cell r="D432" t="str">
            <v>DH</v>
          </cell>
          <cell r="E432" t="str">
            <v>H§ DH</v>
          </cell>
          <cell r="F432" t="str">
            <v>NV Kü thuËt</v>
          </cell>
          <cell r="H432" t="str">
            <v>XN XL phÝa B¾c</v>
          </cell>
          <cell r="I432">
            <v>35612</v>
          </cell>
          <cell r="K432" t="str">
            <v>20-8-57</v>
          </cell>
          <cell r="L432" t="str">
            <v>L¸i m¸y</v>
          </cell>
          <cell r="M432" t="str">
            <v>Kh«ng cã b»ng cÊp</v>
          </cell>
          <cell r="N432" t="str">
            <v>Bé ®éi phôc viªn</v>
          </cell>
          <cell r="O432" t="str">
            <v>Nho quan - Ninh b×nh</v>
          </cell>
          <cell r="P432" t="str">
            <v>Nho quan - Ninh b×nh</v>
          </cell>
          <cell r="Q432" t="str">
            <v>Kim Th¸i - Vô B¶n - Nam §Þnh</v>
          </cell>
          <cell r="R432" t="str">
            <v>Kim Th¸i - Vô B¶n - Nam §Þnh</v>
          </cell>
          <cell r="S432">
            <v>2004</v>
          </cell>
          <cell r="T432" t="str">
            <v>A6-1</v>
          </cell>
          <cell r="U432">
            <v>2004</v>
          </cell>
          <cell r="V432" t="str">
            <v>DN-4</v>
          </cell>
          <cell r="W432">
            <v>5</v>
          </cell>
          <cell r="X432">
            <v>1.94</v>
          </cell>
          <cell r="Y432" t="str">
            <v>DN-4</v>
          </cell>
          <cell r="Z432">
            <v>5</v>
          </cell>
          <cell r="AA432">
            <v>2.56</v>
          </cell>
        </row>
        <row r="433">
          <cell r="C433" t="str">
            <v>Ph¹m H÷u ThiÖu</v>
          </cell>
          <cell r="D433" t="str">
            <v>DH</v>
          </cell>
          <cell r="E433" t="str">
            <v>H§ DH</v>
          </cell>
          <cell r="F433" t="str">
            <v>NV KÕ to¸n</v>
          </cell>
          <cell r="H433" t="str">
            <v>XN XL phÝa B¾c</v>
          </cell>
          <cell r="I433">
            <v>35065</v>
          </cell>
          <cell r="K433" t="str">
            <v>10-1-63</v>
          </cell>
          <cell r="L433" t="str">
            <v>L¸i m¸y</v>
          </cell>
          <cell r="M433" t="str">
            <v>Trung cÊp</v>
          </cell>
          <cell r="N433" t="str">
            <v>Tµi chÝnh KT XD</v>
          </cell>
          <cell r="O433" t="str">
            <v>Trung häc kinh tÕ HN</v>
          </cell>
          <cell r="P433" t="str">
            <v>1991</v>
          </cell>
          <cell r="Q433" t="str">
            <v>Nghi C«ng - Nghi Léc - NghÖ An</v>
          </cell>
          <cell r="R433" t="str">
            <v>Nghi C«ng - Nghi Léc - NghÖ An</v>
          </cell>
          <cell r="S433">
            <v>2004</v>
          </cell>
          <cell r="T433" t="str">
            <v>A6-1</v>
          </cell>
          <cell r="U433">
            <v>2003</v>
          </cell>
          <cell r="V433" t="str">
            <v>DN-4</v>
          </cell>
          <cell r="W433">
            <v>3</v>
          </cell>
          <cell r="X433">
            <v>1.7</v>
          </cell>
          <cell r="Y433" t="str">
            <v>DN-4</v>
          </cell>
          <cell r="Z433">
            <v>3</v>
          </cell>
          <cell r="AA433">
            <v>2.1800000000000002</v>
          </cell>
        </row>
        <row r="434">
          <cell r="C434" t="str">
            <v>NguyÔn ViÕt Hïng</v>
          </cell>
          <cell r="D434" t="str">
            <v>DH</v>
          </cell>
          <cell r="E434" t="str">
            <v>H§ DH</v>
          </cell>
          <cell r="F434" t="str">
            <v>KÕ to¸n</v>
          </cell>
          <cell r="H434" t="str">
            <v>XN XL phÝa B¾c</v>
          </cell>
          <cell r="I434" t="str">
            <v>08-04</v>
          </cell>
          <cell r="K434">
            <v>1965</v>
          </cell>
          <cell r="L434" t="str">
            <v>VËn hµnh m¸y</v>
          </cell>
          <cell r="M434" t="str">
            <v>S¬ cÊp</v>
          </cell>
          <cell r="N434" t="str">
            <v>b¶o qu¶n xe m¸y</v>
          </cell>
          <cell r="O434" t="str">
            <v>Kü thuËt c«ng binh</v>
          </cell>
          <cell r="P434" t="str">
            <v>1998</v>
          </cell>
          <cell r="Q434" t="str">
            <v>§øc Thä - Hµ tÜnh</v>
          </cell>
          <cell r="R434" t="str">
            <v>§øc Thä - Hµ tÜnh</v>
          </cell>
          <cell r="S434">
            <v>2004</v>
          </cell>
          <cell r="T434" t="str">
            <v>A4-2</v>
          </cell>
          <cell r="U434">
            <v>2004</v>
          </cell>
          <cell r="V434" t="str">
            <v>DN-4</v>
          </cell>
          <cell r="W434">
            <v>4</v>
          </cell>
          <cell r="X434">
            <v>1.82</v>
          </cell>
          <cell r="Y434" t="str">
            <v>DN-4</v>
          </cell>
          <cell r="Z434">
            <v>4</v>
          </cell>
          <cell r="AA434">
            <v>2.37</v>
          </cell>
        </row>
        <row r="435">
          <cell r="C435" t="str">
            <v>TrÇn Quèc TuÊn</v>
          </cell>
          <cell r="D435" t="str">
            <v>DH</v>
          </cell>
          <cell r="E435" t="str">
            <v>H§ DH</v>
          </cell>
          <cell r="F435" t="str">
            <v>NV kü thuËt</v>
          </cell>
          <cell r="H435" t="str">
            <v>XN XL phÝa B¾c</v>
          </cell>
          <cell r="I435">
            <v>38047</v>
          </cell>
          <cell r="J435" t="str">
            <v>N÷</v>
          </cell>
          <cell r="K435" t="str">
            <v>31/8/69</v>
          </cell>
          <cell r="L435" t="str">
            <v>L¸i xe</v>
          </cell>
          <cell r="M435" t="str">
            <v>Trung cÊp</v>
          </cell>
          <cell r="N435" t="str">
            <v>Kü thuËt</v>
          </cell>
          <cell r="O435" t="str">
            <v>Tr­êng CN KT sè 2</v>
          </cell>
          <cell r="P435">
            <v>1990</v>
          </cell>
          <cell r="Q435" t="str">
            <v>Kim Th¸i - Vô B¶n - Nam ®Þnh</v>
          </cell>
          <cell r="R435" t="str">
            <v>Kim Th¸i - Vô B¶n - Nam ®Þnh</v>
          </cell>
          <cell r="S435">
            <v>2004</v>
          </cell>
          <cell r="T435" t="str">
            <v>DN-6</v>
          </cell>
          <cell r="U435">
            <v>2004</v>
          </cell>
          <cell r="V435" t="str">
            <v>DN-4</v>
          </cell>
          <cell r="W435">
            <v>1</v>
          </cell>
          <cell r="X435">
            <v>1.47</v>
          </cell>
          <cell r="Y435" t="str">
            <v>DN-4</v>
          </cell>
          <cell r="Z435">
            <v>1</v>
          </cell>
          <cell r="AA435">
            <v>1.8</v>
          </cell>
        </row>
        <row r="436">
          <cell r="C436" t="str">
            <v>S¬ cÊp</v>
          </cell>
          <cell r="D436" t="str">
            <v>DH</v>
          </cell>
          <cell r="E436" t="str">
            <v>H§ DH</v>
          </cell>
          <cell r="F436" t="str">
            <v>L¸i xe</v>
          </cell>
          <cell r="H436">
            <v>36373</v>
          </cell>
          <cell r="I436" t="str">
            <v>17-6-77</v>
          </cell>
          <cell r="K436" t="str">
            <v>S¬ cÊp</v>
          </cell>
          <cell r="L436" t="str">
            <v>L¸i xe</v>
          </cell>
          <cell r="M436" t="str">
            <v>GiÊy phÐp l¸i xe</v>
          </cell>
          <cell r="N436" t="str">
            <v>1999</v>
          </cell>
          <cell r="O436" t="str">
            <v>Båi s¬n - §« L­¬ng - NghÖ an</v>
          </cell>
          <cell r="P436" t="str">
            <v>ThÞ trÊn Th¸i Hoµ - NghÜa §µn - NA</v>
          </cell>
          <cell r="S436">
            <v>2002</v>
          </cell>
          <cell r="T436" t="str">
            <v>B15-1</v>
          </cell>
          <cell r="U436">
            <v>2</v>
          </cell>
          <cell r="V436">
            <v>2.16</v>
          </cell>
          <cell r="W436" t="str">
            <v>B12-1</v>
          </cell>
          <cell r="X436">
            <v>2</v>
          </cell>
          <cell r="Y436">
            <v>2.76</v>
          </cell>
          <cell r="Z436" t="str">
            <v>XN XL phÝa B¾c</v>
          </cell>
        </row>
        <row r="437">
          <cell r="C437" t="str">
            <v>T« Ngäc Ch©u</v>
          </cell>
          <cell r="D437" t="str">
            <v>DH</v>
          </cell>
          <cell r="E437" t="str">
            <v>H§ DH</v>
          </cell>
          <cell r="F437" t="str">
            <v>L¸i xe</v>
          </cell>
          <cell r="H437" t="str">
            <v>XN XL phÝa B¾c</v>
          </cell>
          <cell r="I437">
            <v>34759</v>
          </cell>
          <cell r="K437" t="str">
            <v>12-2-69</v>
          </cell>
          <cell r="L437" t="str">
            <v>L¸i xe</v>
          </cell>
          <cell r="M437" t="str">
            <v>S¬ cÊp</v>
          </cell>
          <cell r="N437" t="str">
            <v>L¸i xe</v>
          </cell>
          <cell r="O437" t="str">
            <v>Kh«ng cã b»ng cÊp</v>
          </cell>
          <cell r="P437" t="str">
            <v>Phó C­êng - Sãc S¬n - Hµ Néi</v>
          </cell>
          <cell r="Q437" t="str">
            <v>H­¬ng Thuû - H­¬ng Khª - Hµ TÜnh</v>
          </cell>
          <cell r="R437" t="str">
            <v>H­¬ng Thuû - H­¬ng Khª - Hµ TÜnh</v>
          </cell>
          <cell r="S437">
            <v>2002</v>
          </cell>
          <cell r="T437" t="str">
            <v>B15-1</v>
          </cell>
          <cell r="U437">
            <v>2002</v>
          </cell>
          <cell r="V437" t="str">
            <v>B15-3</v>
          </cell>
          <cell r="W437">
            <v>2</v>
          </cell>
          <cell r="X437">
            <v>2.44</v>
          </cell>
          <cell r="Y437" t="str">
            <v>B12-3</v>
          </cell>
          <cell r="Z437">
            <v>2</v>
          </cell>
          <cell r="AA437">
            <v>2.94</v>
          </cell>
        </row>
        <row r="438">
          <cell r="C438" t="str">
            <v>§Æng Thanh Trung</v>
          </cell>
          <cell r="D438" t="str">
            <v>DH</v>
          </cell>
          <cell r="E438" t="str">
            <v>H§ DH</v>
          </cell>
          <cell r="F438" t="str">
            <v>L¸i xe</v>
          </cell>
          <cell r="H438" t="str">
            <v>XN XL phÝa B¾c</v>
          </cell>
          <cell r="I438">
            <v>34243</v>
          </cell>
          <cell r="K438" t="str">
            <v>02-8-57</v>
          </cell>
          <cell r="L438" t="str">
            <v>Cö nh©n kinh tÕ</v>
          </cell>
          <cell r="M438" t="str">
            <v>S¬ cÊp</v>
          </cell>
          <cell r="N438" t="str">
            <v>L¸i xe</v>
          </cell>
          <cell r="O438" t="str">
            <v>Tr­êng KT qu©n ®oµn III</v>
          </cell>
          <cell r="P438">
            <v>1980</v>
          </cell>
          <cell r="Q438" t="str">
            <v>H­¬ng Thuû - H­¬ng Khª - Hµ TÜnh</v>
          </cell>
          <cell r="R438" t="str">
            <v>H­¬ng Thuû - H­¬ng Khª - Hµ TÜnh</v>
          </cell>
          <cell r="S438">
            <v>2002</v>
          </cell>
          <cell r="T438" t="str">
            <v>DN-3</v>
          </cell>
          <cell r="U438">
            <v>2002</v>
          </cell>
          <cell r="V438" t="str">
            <v>B15-3</v>
          </cell>
          <cell r="W438">
            <v>2</v>
          </cell>
          <cell r="X438">
            <v>2.44</v>
          </cell>
          <cell r="Y438" t="str">
            <v>B12-3</v>
          </cell>
          <cell r="Z438">
            <v>2</v>
          </cell>
          <cell r="AA438">
            <v>2.94</v>
          </cell>
        </row>
        <row r="439">
          <cell r="C439" t="str">
            <v>TrÇn Quang §¹t</v>
          </cell>
          <cell r="D439" t="str">
            <v>DH</v>
          </cell>
          <cell r="E439" t="str">
            <v>H§ DH</v>
          </cell>
          <cell r="F439" t="str">
            <v>L¸i xe</v>
          </cell>
          <cell r="H439" t="str">
            <v>XN XL phÝa B¾c</v>
          </cell>
          <cell r="I439">
            <v>35674</v>
          </cell>
          <cell r="K439" t="str">
            <v>17-5-75</v>
          </cell>
          <cell r="L439" t="str">
            <v>X©y dùng cÇu ®­êng</v>
          </cell>
          <cell r="M439" t="str">
            <v>S¬ cÊp</v>
          </cell>
          <cell r="N439" t="str">
            <v>L¸i xe</v>
          </cell>
          <cell r="O439" t="str">
            <v>GiÊy phÐp l¸i xe</v>
          </cell>
          <cell r="P439" t="str">
            <v>1997</v>
          </cell>
          <cell r="Q439" t="str">
            <v>§øc La - §øc Thä - Hµ TÜnh</v>
          </cell>
          <cell r="R439" t="str">
            <v>§øc La - §øc Thä - Hµ TÜnh</v>
          </cell>
          <cell r="S439">
            <v>2004</v>
          </cell>
          <cell r="T439" t="str">
            <v>DN-3</v>
          </cell>
          <cell r="U439">
            <v>2002</v>
          </cell>
          <cell r="V439" t="str">
            <v>B15-1</v>
          </cell>
          <cell r="W439">
            <v>2</v>
          </cell>
          <cell r="X439">
            <v>2.16</v>
          </cell>
          <cell r="Y439" t="str">
            <v>B12-1</v>
          </cell>
          <cell r="Z439">
            <v>2</v>
          </cell>
          <cell r="AA439">
            <v>2.76</v>
          </cell>
        </row>
        <row r="440">
          <cell r="C440" t="str">
            <v>NguyÔn Huy §øc</v>
          </cell>
          <cell r="D440" t="str">
            <v>DH</v>
          </cell>
          <cell r="E440" t="str">
            <v>H§ DH</v>
          </cell>
          <cell r="F440" t="str">
            <v>L¸i xe</v>
          </cell>
          <cell r="H440" t="str">
            <v>XN XL phÝa B¾c</v>
          </cell>
          <cell r="I440">
            <v>36373</v>
          </cell>
          <cell r="J440" t="str">
            <v>N÷</v>
          </cell>
          <cell r="K440" t="str">
            <v>17-6-77</v>
          </cell>
          <cell r="L440" t="str">
            <v>KÕ to¸n</v>
          </cell>
          <cell r="M440" t="str">
            <v>S¬ cÊp</v>
          </cell>
          <cell r="N440" t="str">
            <v>L¸i xe</v>
          </cell>
          <cell r="O440" t="str">
            <v>GiÊy phÐp l¸i xe</v>
          </cell>
          <cell r="P440" t="str">
            <v>1999</v>
          </cell>
          <cell r="Q440" t="str">
            <v>Båi s¬n - §« L­¬ng - NghÖ an</v>
          </cell>
          <cell r="R440" t="str">
            <v>ThÞ trÊn Th¸i Hoµ - NghÜa §µn - NA</v>
          </cell>
          <cell r="S440">
            <v>2002</v>
          </cell>
          <cell r="T440" t="str">
            <v>DN-3</v>
          </cell>
          <cell r="U440">
            <v>2002</v>
          </cell>
          <cell r="V440" t="str">
            <v>B15-1</v>
          </cell>
          <cell r="W440">
            <v>2</v>
          </cell>
          <cell r="X440">
            <v>2.16</v>
          </cell>
          <cell r="Y440" t="str">
            <v>B12-1</v>
          </cell>
          <cell r="Z440">
            <v>2</v>
          </cell>
          <cell r="AA440">
            <v>2.76</v>
          </cell>
        </row>
        <row r="441">
          <cell r="C441" t="str">
            <v>NguyÔn Quang H¶i</v>
          </cell>
          <cell r="D441" t="str">
            <v>DH</v>
          </cell>
          <cell r="E441" t="str">
            <v>H§ DH</v>
          </cell>
          <cell r="F441" t="str">
            <v>L¸i xe</v>
          </cell>
          <cell r="H441" t="str">
            <v>XN XL phÝa B¾c</v>
          </cell>
          <cell r="I441">
            <v>35977</v>
          </cell>
          <cell r="J441" t="str">
            <v>Nam</v>
          </cell>
          <cell r="K441" t="str">
            <v>22-7-75</v>
          </cell>
          <cell r="L441" t="str">
            <v>Tµi chÝnh NH</v>
          </cell>
          <cell r="M441" t="str">
            <v>S¬ cÊp</v>
          </cell>
          <cell r="N441" t="str">
            <v>L¸i xe</v>
          </cell>
          <cell r="O441" t="str">
            <v>Tr­êng KTCB</v>
          </cell>
          <cell r="P441" t="str">
            <v>1994</v>
          </cell>
          <cell r="Q441" t="str">
            <v>Phó C­êng - Sãc S¬n - Hµ Néi</v>
          </cell>
          <cell r="R441" t="str">
            <v>Phó C­êng - Sãc S¬n - Hµ Néi</v>
          </cell>
          <cell r="S441">
            <v>2003</v>
          </cell>
          <cell r="T441" t="str">
            <v>DN-3</v>
          </cell>
          <cell r="U441">
            <v>2002</v>
          </cell>
          <cell r="V441" t="str">
            <v>B15-1</v>
          </cell>
          <cell r="W441">
            <v>2</v>
          </cell>
          <cell r="X441">
            <v>2.16</v>
          </cell>
          <cell r="Y441" t="str">
            <v>B12-1</v>
          </cell>
          <cell r="Z441">
            <v>2</v>
          </cell>
          <cell r="AA441">
            <v>2.76</v>
          </cell>
        </row>
        <row r="442">
          <cell r="C442" t="str">
            <v>TrÇn v¨n S¬n</v>
          </cell>
          <cell r="D442" t="str">
            <v>DH</v>
          </cell>
          <cell r="E442" t="str">
            <v>H§ DH</v>
          </cell>
          <cell r="F442" t="str">
            <v>L¸i xe</v>
          </cell>
          <cell r="H442" t="str">
            <v>XN XL phÝa B¾c</v>
          </cell>
          <cell r="I442">
            <v>38047</v>
          </cell>
          <cell r="J442" t="str">
            <v>Nam</v>
          </cell>
          <cell r="K442">
            <v>1977</v>
          </cell>
          <cell r="L442" t="str">
            <v>Qu¶n trÞ KD</v>
          </cell>
          <cell r="M442" t="str">
            <v>S¬ cÊp</v>
          </cell>
          <cell r="N442" t="str">
            <v>L¸i xe</v>
          </cell>
          <cell r="O442" t="str">
            <v>Kh«ng cã b»ng cÊp</v>
          </cell>
          <cell r="P442" t="str">
            <v xml:space="preserve">256/67 T©n Ph­íc - P6 Q10- Tp HCM </v>
          </cell>
          <cell r="Q442" t="str">
            <v>§øc THä - Hµ tÜnh</v>
          </cell>
          <cell r="R442" t="str">
            <v>CÇu giÊy - Hµ néi</v>
          </cell>
          <cell r="S442">
            <v>2002</v>
          </cell>
          <cell r="T442" t="str">
            <v>DN-3</v>
          </cell>
          <cell r="U442">
            <v>2004</v>
          </cell>
          <cell r="V442" t="str">
            <v>B15-2</v>
          </cell>
          <cell r="W442">
            <v>1</v>
          </cell>
          <cell r="X442">
            <v>1.79</v>
          </cell>
          <cell r="Y442" t="str">
            <v>B12-2</v>
          </cell>
          <cell r="Z442">
            <v>1</v>
          </cell>
          <cell r="AA442">
            <v>2.35</v>
          </cell>
        </row>
        <row r="443">
          <cell r="C443" t="str">
            <v>§Æng Ngäc ThuËn</v>
          </cell>
          <cell r="D443" t="str">
            <v>DH</v>
          </cell>
          <cell r="E443" t="str">
            <v>H§ DH</v>
          </cell>
          <cell r="F443" t="str">
            <v>L¸i xe</v>
          </cell>
          <cell r="H443" t="str">
            <v>XN XL phÝa B¾c</v>
          </cell>
          <cell r="I443">
            <v>38047</v>
          </cell>
          <cell r="J443" t="str">
            <v>Nam</v>
          </cell>
          <cell r="K443" t="str">
            <v>02-1973</v>
          </cell>
          <cell r="L443" t="str">
            <v>Thuû ®iÖn</v>
          </cell>
          <cell r="M443" t="str">
            <v>S¬ cÊp</v>
          </cell>
          <cell r="N443" t="str">
            <v>L¸i xe</v>
          </cell>
          <cell r="O443" t="str">
            <v>Tr­êng Giao th«ng</v>
          </cell>
          <cell r="P443" t="str">
            <v>2001</v>
          </cell>
          <cell r="Q443" t="str">
            <v>Xu©n §« - §« L­¬ng - NghÖ an</v>
          </cell>
          <cell r="R443" t="str">
            <v>Xu©n §« - §« L­¬ng - NghÖ an</v>
          </cell>
          <cell r="S443">
            <v>2003</v>
          </cell>
          <cell r="T443" t="str">
            <v>DN-3</v>
          </cell>
          <cell r="U443">
            <v>2004</v>
          </cell>
          <cell r="V443" t="str">
            <v>B15-2</v>
          </cell>
          <cell r="W443">
            <v>1</v>
          </cell>
          <cell r="X443">
            <v>1.79</v>
          </cell>
          <cell r="Y443" t="str">
            <v>B12-2</v>
          </cell>
          <cell r="Z443">
            <v>1</v>
          </cell>
          <cell r="AA443">
            <v>2.35</v>
          </cell>
        </row>
        <row r="444">
          <cell r="C444" t="str">
            <v>§oµn Hång Chinh</v>
          </cell>
          <cell r="D444" t="str">
            <v>DH</v>
          </cell>
          <cell r="E444" t="str">
            <v>H§ DH</v>
          </cell>
          <cell r="F444" t="str">
            <v>L¸i xe</v>
          </cell>
          <cell r="H444" t="str">
            <v>XN XL phÝa B¾c</v>
          </cell>
          <cell r="I444">
            <v>38047</v>
          </cell>
          <cell r="J444" t="str">
            <v>Nam</v>
          </cell>
          <cell r="K444" t="str">
            <v>02/1977</v>
          </cell>
          <cell r="L444" t="str">
            <v>XD n«ng th«n</v>
          </cell>
          <cell r="M444" t="str">
            <v>S¬ cÊp</v>
          </cell>
          <cell r="N444" t="str">
            <v>L¸i xe</v>
          </cell>
          <cell r="O444" t="str">
            <v>TT D¹y nghÒ - Hµ néi</v>
          </cell>
          <cell r="P444" t="str">
            <v>1998</v>
          </cell>
          <cell r="Q444" t="str">
            <v>§øc La - §øc Thä - Hµ tÜnh</v>
          </cell>
          <cell r="R444" t="str">
            <v>§øc La - §øc Thä - Hµ tÜnh</v>
          </cell>
          <cell r="S444">
            <v>2002</v>
          </cell>
          <cell r="T444" t="str">
            <v>DN-3</v>
          </cell>
          <cell r="U444">
            <v>2004</v>
          </cell>
          <cell r="V444" t="str">
            <v>B15-1</v>
          </cell>
          <cell r="W444">
            <v>1</v>
          </cell>
          <cell r="X444">
            <v>1.7</v>
          </cell>
          <cell r="Y444" t="str">
            <v>B12-1</v>
          </cell>
          <cell r="Z444">
            <v>1</v>
          </cell>
          <cell r="AA444">
            <v>2.1800000000000002</v>
          </cell>
        </row>
        <row r="445">
          <cell r="C445" t="str">
            <v>Ph¹m  Thµnh §ång</v>
          </cell>
          <cell r="D445" t="str">
            <v>DH</v>
          </cell>
          <cell r="E445" t="str">
            <v>H§ DH</v>
          </cell>
          <cell r="F445" t="str">
            <v>L¸i m¸y</v>
          </cell>
          <cell r="H445" t="str">
            <v>XN XL phÝa B¾c</v>
          </cell>
          <cell r="I445">
            <v>36281</v>
          </cell>
          <cell r="J445" t="str">
            <v>Nam</v>
          </cell>
          <cell r="K445" t="str">
            <v>01-3-69</v>
          </cell>
          <cell r="L445" t="str">
            <v>Nam</v>
          </cell>
          <cell r="M445" t="str">
            <v>S¬ cÊp</v>
          </cell>
          <cell r="N445" t="str">
            <v>L¸i m¸y</v>
          </cell>
          <cell r="O445" t="str">
            <v>Tr­êng H¹ sü quan Xe t¨ng II</v>
          </cell>
          <cell r="P445" t="str">
            <v>1990</v>
          </cell>
          <cell r="Q445" t="str">
            <v>Xu©n L«i - LËp Th¹ch - VÜnh Phóc</v>
          </cell>
          <cell r="R445" t="str">
            <v>Xu©n L«i - LËp Th¹ch - VÜnh Phóc</v>
          </cell>
          <cell r="S445">
            <v>2002</v>
          </cell>
          <cell r="T445" t="str">
            <v>DN-3</v>
          </cell>
          <cell r="U445">
            <v>2002</v>
          </cell>
          <cell r="V445" t="str">
            <v>A6-2</v>
          </cell>
          <cell r="W445">
            <v>4</v>
          </cell>
          <cell r="X445">
            <v>1.92</v>
          </cell>
          <cell r="Y445" t="str">
            <v>A1-8.2</v>
          </cell>
          <cell r="Z445">
            <v>4</v>
          </cell>
          <cell r="AA445">
            <v>2.71</v>
          </cell>
        </row>
        <row r="446">
          <cell r="C446" t="str">
            <v>Vò Trung Du</v>
          </cell>
          <cell r="D446" t="str">
            <v>DH</v>
          </cell>
          <cell r="E446" t="str">
            <v>H§ DH</v>
          </cell>
          <cell r="F446" t="str">
            <v>L¸i m¸y</v>
          </cell>
          <cell r="H446" t="str">
            <v>XN XL phÝa B¾c</v>
          </cell>
          <cell r="I446">
            <v>38047</v>
          </cell>
          <cell r="K446">
            <v>1980</v>
          </cell>
          <cell r="L446" t="str">
            <v>XD CÇu ®­êng</v>
          </cell>
          <cell r="M446" t="str">
            <v>S¬ cÊp</v>
          </cell>
          <cell r="N446" t="str">
            <v>M¸y xóc</v>
          </cell>
          <cell r="O446" t="str">
            <v>Tr­êng D¹y nghª</v>
          </cell>
          <cell r="P446" t="str">
            <v>§øc Thä - Hµ tÜnh</v>
          </cell>
          <cell r="Q446" t="str">
            <v>Quúnh Phô - Th¸i B×nh</v>
          </cell>
          <cell r="R446" t="str">
            <v>Quúnh Phô - Th¸i B×nh</v>
          </cell>
          <cell r="S446">
            <v>2002</v>
          </cell>
          <cell r="T446" t="str">
            <v>DN-3</v>
          </cell>
          <cell r="U446">
            <v>2004</v>
          </cell>
          <cell r="V446" t="str">
            <v>A6-2</v>
          </cell>
          <cell r="W446">
            <v>3</v>
          </cell>
          <cell r="X446">
            <v>1.72</v>
          </cell>
          <cell r="Y446" t="str">
            <v>A1-8.2</v>
          </cell>
          <cell r="Z446">
            <v>3</v>
          </cell>
          <cell r="AA446">
            <v>2.31</v>
          </cell>
        </row>
        <row r="447">
          <cell r="C447" t="str">
            <v>NguyÔn §×nh H­ng</v>
          </cell>
          <cell r="D447" t="str">
            <v>DH</v>
          </cell>
          <cell r="E447" t="str">
            <v>H§ DH</v>
          </cell>
          <cell r="F447" t="str">
            <v>L¸i m¸y</v>
          </cell>
          <cell r="H447" t="str">
            <v>XN XL phÝa B¾c</v>
          </cell>
          <cell r="I447" t="str">
            <v>09-04</v>
          </cell>
          <cell r="K447" t="str">
            <v>S¬ cÊp</v>
          </cell>
          <cell r="L447" t="str">
            <v>RPBM</v>
          </cell>
          <cell r="M447" t="str">
            <v>S¬ cÊp</v>
          </cell>
          <cell r="N447" t="str">
            <v>L¸i m¸y</v>
          </cell>
          <cell r="O447" t="str">
            <v>§øc Thä - Hµ tÜnh</v>
          </cell>
          <cell r="P447" t="str">
            <v>§øc Thä - Hµ tÜnh</v>
          </cell>
          <cell r="S447">
            <v>2004</v>
          </cell>
          <cell r="T447" t="str">
            <v>A6-1</v>
          </cell>
          <cell r="U447">
            <v>2004</v>
          </cell>
          <cell r="V447" t="str">
            <v>A6-2</v>
          </cell>
          <cell r="W447">
            <v>3</v>
          </cell>
          <cell r="X447">
            <v>1.72</v>
          </cell>
          <cell r="Y447" t="str">
            <v>A1-8.2</v>
          </cell>
          <cell r="Z447">
            <v>3</v>
          </cell>
          <cell r="AA447">
            <v>2.31</v>
          </cell>
        </row>
        <row r="448">
          <cell r="C448" t="str">
            <v>Cao TiÕn HuÊn</v>
          </cell>
          <cell r="D448" t="str">
            <v>DH</v>
          </cell>
          <cell r="E448" t="str">
            <v>H§ DH</v>
          </cell>
          <cell r="F448" t="str">
            <v>CN bom m×n</v>
          </cell>
          <cell r="H448" t="str">
            <v>XN XL phÝa B¾c</v>
          </cell>
          <cell r="I448">
            <v>38047</v>
          </cell>
          <cell r="K448">
            <v>1971</v>
          </cell>
          <cell r="L448" t="str">
            <v>X©y dùng</v>
          </cell>
          <cell r="M448" t="str">
            <v>S¬ cÊp</v>
          </cell>
          <cell r="N448" t="str">
            <v>RPBM</v>
          </cell>
          <cell r="O448" t="str">
            <v>Kü thuËt c«ng binh</v>
          </cell>
          <cell r="P448" t="str">
            <v>1991</v>
          </cell>
          <cell r="Q448" t="str">
            <v>§« L­¬ng - NghÖ an</v>
          </cell>
          <cell r="R448" t="str">
            <v>§« L­¬ng - NghÖ an</v>
          </cell>
          <cell r="S448">
            <v>1992</v>
          </cell>
          <cell r="T448" t="str">
            <v>DN-4</v>
          </cell>
          <cell r="U448">
            <v>2004</v>
          </cell>
          <cell r="V448" t="str">
            <v>A6-2</v>
          </cell>
          <cell r="W448">
            <v>3</v>
          </cell>
          <cell r="X448">
            <v>1.72</v>
          </cell>
          <cell r="Y448" t="str">
            <v>A1-8.2</v>
          </cell>
          <cell r="Z448">
            <v>3</v>
          </cell>
          <cell r="AA448">
            <v>2.31</v>
          </cell>
        </row>
        <row r="449">
          <cell r="C449" t="str">
            <v>NguyÔn §×nh H­ng</v>
          </cell>
          <cell r="D449" t="str">
            <v>DH</v>
          </cell>
          <cell r="E449" t="str">
            <v>H§ DH</v>
          </cell>
          <cell r="F449" t="str">
            <v>L¸i m¸y</v>
          </cell>
          <cell r="H449" t="str">
            <v>XN XL phÝa B¾c</v>
          </cell>
          <cell r="I449" t="str">
            <v>09-04</v>
          </cell>
          <cell r="J449" t="str">
            <v>N÷</v>
          </cell>
          <cell r="K449" t="str">
            <v>Trung cÊp</v>
          </cell>
          <cell r="L449" t="str">
            <v>Y sü</v>
          </cell>
          <cell r="M449" t="str">
            <v>S¬ cÊp</v>
          </cell>
          <cell r="N449" t="str">
            <v>L¸i m¸y</v>
          </cell>
          <cell r="O449" t="str">
            <v>ThiÖu ngäc - ThiÖu Ho¸ - Thanh Ho¸</v>
          </cell>
          <cell r="P449" t="str">
            <v>P11-Q10 - Tp Hå chÝ minh</v>
          </cell>
          <cell r="S449">
            <v>2004</v>
          </cell>
          <cell r="T449" t="str">
            <v>DN-4</v>
          </cell>
          <cell r="U449">
            <v>2004</v>
          </cell>
          <cell r="V449" t="str">
            <v>A6-2</v>
          </cell>
          <cell r="W449">
            <v>3</v>
          </cell>
          <cell r="X449">
            <v>1.72</v>
          </cell>
          <cell r="Y449" t="str">
            <v>A1-8.2</v>
          </cell>
          <cell r="Z449">
            <v>3</v>
          </cell>
          <cell r="AA449">
            <v>2.31</v>
          </cell>
        </row>
        <row r="450">
          <cell r="C450" t="str">
            <v>Huúnh V¨n TÞnh</v>
          </cell>
          <cell r="D450" t="str">
            <v>DH</v>
          </cell>
          <cell r="E450" t="str">
            <v>H§ DH</v>
          </cell>
          <cell r="F450" t="str">
            <v>Thî</v>
          </cell>
          <cell r="H450" t="str">
            <v>XN XL phÝa B¾c</v>
          </cell>
          <cell r="I450" t="str">
            <v>03-04</v>
          </cell>
          <cell r="J450" t="str">
            <v>N÷</v>
          </cell>
          <cell r="K450">
            <v>1962</v>
          </cell>
          <cell r="L450" t="str">
            <v>KÕ to¸n</v>
          </cell>
          <cell r="M450" t="str">
            <v>S¬ cÊp</v>
          </cell>
          <cell r="N450" t="str">
            <v>RPBM</v>
          </cell>
          <cell r="O450" t="str">
            <v>Kü thuËt c«ng binh</v>
          </cell>
          <cell r="P450" t="str">
            <v>1998</v>
          </cell>
          <cell r="Q450" t="str">
            <v>§øc Thä - Hµ tÜnh</v>
          </cell>
          <cell r="R450" t="str">
            <v>§øc Thä - Hµ tÜnh</v>
          </cell>
          <cell r="S450">
            <v>1997</v>
          </cell>
          <cell r="T450" t="str">
            <v>DN-4</v>
          </cell>
          <cell r="U450">
            <v>2004</v>
          </cell>
          <cell r="V450" t="str">
            <v>A6-1</v>
          </cell>
          <cell r="W450">
            <v>2</v>
          </cell>
          <cell r="X450">
            <v>1.47</v>
          </cell>
          <cell r="Y450" t="str">
            <v>A1-8.1</v>
          </cell>
          <cell r="Z450">
            <v>2</v>
          </cell>
          <cell r="AA450">
            <v>1.83</v>
          </cell>
        </row>
        <row r="451">
          <cell r="C451" t="str">
            <v>NguyÔn V¨n TÞnh</v>
          </cell>
          <cell r="D451" t="str">
            <v>DH</v>
          </cell>
          <cell r="E451" t="str">
            <v>H§ DH</v>
          </cell>
          <cell r="F451" t="str">
            <v xml:space="preserve">Thî </v>
          </cell>
          <cell r="H451" t="str">
            <v>XN XL phÝa B¾c</v>
          </cell>
          <cell r="I451" t="str">
            <v>03-04</v>
          </cell>
          <cell r="J451" t="str">
            <v>Nam</v>
          </cell>
          <cell r="K451">
            <v>1965</v>
          </cell>
          <cell r="L451" t="str">
            <v>CÇu ®­êng bé</v>
          </cell>
          <cell r="M451" t="str">
            <v>S¬ cÊp</v>
          </cell>
          <cell r="N451" t="str">
            <v>RPBM</v>
          </cell>
          <cell r="O451" t="str">
            <v>Kü thuËt c«ng binh</v>
          </cell>
          <cell r="P451" t="str">
            <v>1998</v>
          </cell>
          <cell r="Q451" t="str">
            <v>§øc Thä - Hµ tÜnh</v>
          </cell>
          <cell r="R451" t="str">
            <v>§øc Thä - Hµ tÜnh</v>
          </cell>
          <cell r="S451">
            <v>2003</v>
          </cell>
          <cell r="T451" t="str">
            <v>DN-4</v>
          </cell>
          <cell r="U451">
            <v>2004</v>
          </cell>
          <cell r="V451" t="str">
            <v>A6-1</v>
          </cell>
          <cell r="W451">
            <v>2</v>
          </cell>
          <cell r="X451">
            <v>1.47</v>
          </cell>
          <cell r="Y451" t="str">
            <v>A1-8.1</v>
          </cell>
          <cell r="Z451">
            <v>2</v>
          </cell>
          <cell r="AA451">
            <v>1.83</v>
          </cell>
        </row>
        <row r="452">
          <cell r="C452" t="str">
            <v>TrÇn V¨n DIÖp</v>
          </cell>
          <cell r="D452" t="str">
            <v>DH</v>
          </cell>
          <cell r="E452" t="str">
            <v>H§ DH</v>
          </cell>
          <cell r="F452" t="str">
            <v>Thî</v>
          </cell>
          <cell r="H452" t="str">
            <v>XN XL phÝa B¾c</v>
          </cell>
          <cell r="I452" t="str">
            <v>03-04</v>
          </cell>
          <cell r="J452" t="str">
            <v>N÷</v>
          </cell>
          <cell r="K452">
            <v>1970</v>
          </cell>
          <cell r="L452" t="str">
            <v>Thèng kª - KT</v>
          </cell>
          <cell r="M452" t="str">
            <v>S¬ cÊp</v>
          </cell>
          <cell r="N452" t="str">
            <v>RPBM</v>
          </cell>
          <cell r="O452" t="str">
            <v>Kü thuËt c«ng binh</v>
          </cell>
          <cell r="P452" t="str">
            <v>1998</v>
          </cell>
          <cell r="Q452" t="str">
            <v>§øc Thä - Hµ tÜnh</v>
          </cell>
          <cell r="R452" t="str">
            <v>§øc Thä - Hµ tÜnh</v>
          </cell>
          <cell r="S452">
            <v>2002</v>
          </cell>
          <cell r="T452" t="str">
            <v>DN-4</v>
          </cell>
          <cell r="U452">
            <v>2004</v>
          </cell>
          <cell r="V452" t="str">
            <v>A6-1</v>
          </cell>
          <cell r="W452">
            <v>2</v>
          </cell>
          <cell r="X452">
            <v>1.47</v>
          </cell>
          <cell r="Y452" t="str">
            <v>A1-8.1</v>
          </cell>
          <cell r="Z452">
            <v>2</v>
          </cell>
          <cell r="AA452">
            <v>1.83</v>
          </cell>
        </row>
        <row r="453">
          <cell r="C453" t="str">
            <v>TrÇn Duy ¸nh</v>
          </cell>
          <cell r="D453" t="str">
            <v>DH</v>
          </cell>
          <cell r="E453" t="str">
            <v>H§ DH</v>
          </cell>
          <cell r="F453" t="str">
            <v>Thî</v>
          </cell>
          <cell r="H453" t="str">
            <v>XN XL phÝa B¾c</v>
          </cell>
          <cell r="I453" t="str">
            <v>03-04</v>
          </cell>
          <cell r="J453" t="str">
            <v>Nam</v>
          </cell>
          <cell r="K453">
            <v>1974</v>
          </cell>
          <cell r="L453" t="str">
            <v>§Þa h×nh - §Þa chÊt</v>
          </cell>
          <cell r="M453" t="str">
            <v>S¬ cÊp</v>
          </cell>
          <cell r="N453" t="str">
            <v>RPBM</v>
          </cell>
          <cell r="O453" t="str">
            <v>Kü thuËt c«ng binh</v>
          </cell>
          <cell r="P453" t="str">
            <v>1998</v>
          </cell>
          <cell r="Q453" t="str">
            <v>§øc Thä - Hµ tÜnh</v>
          </cell>
          <cell r="R453" t="str">
            <v>§øc Thä - Hµ tÜnh</v>
          </cell>
          <cell r="S453">
            <v>2003</v>
          </cell>
          <cell r="T453" t="str">
            <v>DN-4</v>
          </cell>
          <cell r="U453">
            <v>2004</v>
          </cell>
          <cell r="V453" t="str">
            <v>A6-1</v>
          </cell>
          <cell r="W453">
            <v>2</v>
          </cell>
          <cell r="X453">
            <v>1.47</v>
          </cell>
          <cell r="Y453" t="str">
            <v>A1-8.1</v>
          </cell>
          <cell r="Z453">
            <v>2</v>
          </cell>
          <cell r="AA453">
            <v>1.83</v>
          </cell>
        </row>
        <row r="454">
          <cell r="C454" t="str">
            <v>NguyÔn V¨n Hïng</v>
          </cell>
          <cell r="D454" t="str">
            <v>DH</v>
          </cell>
          <cell r="E454" t="str">
            <v>H§ DH</v>
          </cell>
          <cell r="F454" t="str">
            <v>CN bom m×n</v>
          </cell>
          <cell r="H454" t="str">
            <v>XN XL phÝa B¾c</v>
          </cell>
          <cell r="I454" t="str">
            <v>03-04</v>
          </cell>
          <cell r="J454" t="str">
            <v>N÷</v>
          </cell>
          <cell r="K454" t="str">
            <v>Trung cÊp</v>
          </cell>
          <cell r="L454" t="str">
            <v>Tr¾c ®Þa</v>
          </cell>
          <cell r="M454" t="str">
            <v>S¬ cÊp</v>
          </cell>
          <cell r="N454" t="str">
            <v>RPBM</v>
          </cell>
          <cell r="O454" t="str">
            <v>§«ng Phong - Hoµng Long - Ninh B×nh</v>
          </cell>
          <cell r="P454" t="str">
            <v>TT Kim Giang - Thanh Xu©n - HN</v>
          </cell>
          <cell r="S454">
            <v>2003</v>
          </cell>
          <cell r="T454" t="str">
            <v>DN-4</v>
          </cell>
          <cell r="U454">
            <v>2004</v>
          </cell>
          <cell r="V454" t="str">
            <v>A6-1</v>
          </cell>
          <cell r="W454">
            <v>2</v>
          </cell>
          <cell r="X454">
            <v>1.47</v>
          </cell>
          <cell r="Y454" t="str">
            <v>A1-8.1</v>
          </cell>
          <cell r="Z454">
            <v>2</v>
          </cell>
          <cell r="AA454">
            <v>1.83</v>
          </cell>
        </row>
        <row r="455">
          <cell r="C455" t="str">
            <v>NguyÔn Huy Th©n</v>
          </cell>
          <cell r="D455" t="str">
            <v>DH</v>
          </cell>
          <cell r="E455" t="str">
            <v>H§ DH</v>
          </cell>
          <cell r="F455" t="str">
            <v>L¸i m¸y</v>
          </cell>
          <cell r="H455" t="str">
            <v>XN XL phÝa B¾c</v>
          </cell>
          <cell r="I455">
            <v>38047</v>
          </cell>
          <cell r="K455">
            <v>1968</v>
          </cell>
          <cell r="M455" t="str">
            <v>S¬ cÊp</v>
          </cell>
          <cell r="N455" t="str">
            <v>L¸i m¸y</v>
          </cell>
          <cell r="O455" t="str">
            <v>Kh«ng cã b»ng cÊp</v>
          </cell>
          <cell r="Q455" t="str">
            <v>Nho quan - Ninh b×nh</v>
          </cell>
          <cell r="R455" t="str">
            <v>Nho quan - Ninh b×nh</v>
          </cell>
          <cell r="U455">
            <v>2004</v>
          </cell>
          <cell r="V455" t="str">
            <v>A6-1</v>
          </cell>
          <cell r="W455">
            <v>1</v>
          </cell>
          <cell r="X455">
            <v>1.35</v>
          </cell>
          <cell r="Y455" t="str">
            <v>A1-8.1</v>
          </cell>
          <cell r="Z455">
            <v>1</v>
          </cell>
          <cell r="AA455">
            <v>1.55</v>
          </cell>
        </row>
        <row r="456">
          <cell r="C456" t="str">
            <v>§ç Minh TuÊn</v>
          </cell>
          <cell r="D456" t="str">
            <v>DH</v>
          </cell>
          <cell r="E456" t="str">
            <v>H§ DH</v>
          </cell>
          <cell r="F456" t="str">
            <v>L¸i m¸y</v>
          </cell>
          <cell r="H456" t="str">
            <v>XN XL phÝa B¾c</v>
          </cell>
          <cell r="I456">
            <v>38047</v>
          </cell>
          <cell r="J456" t="str">
            <v>Nam</v>
          </cell>
          <cell r="K456" t="str">
            <v>07/1975</v>
          </cell>
          <cell r="L456" t="str">
            <v>L¸i xe</v>
          </cell>
          <cell r="M456" t="str">
            <v>S¬ cÊp</v>
          </cell>
          <cell r="N456" t="str">
            <v>L¸i m¸y</v>
          </cell>
          <cell r="O456" t="str">
            <v>Kh«ng cã b»ng cÊp</v>
          </cell>
          <cell r="P456" t="str">
            <v>Ph¹m Ngäc TH¹ch - P9 - Vòng Tµu</v>
          </cell>
          <cell r="Q456" t="str">
            <v>Tp Vinh - NghÖ an</v>
          </cell>
          <cell r="R456" t="str">
            <v>Quèc Oai - Hµ t©y</v>
          </cell>
          <cell r="S456">
            <v>2003</v>
          </cell>
          <cell r="T456" t="str">
            <v>B15-2</v>
          </cell>
          <cell r="U456">
            <v>2004</v>
          </cell>
          <cell r="V456" t="str">
            <v>A6-1</v>
          </cell>
          <cell r="W456">
            <v>1</v>
          </cell>
          <cell r="X456">
            <v>1.35</v>
          </cell>
          <cell r="Y456" t="str">
            <v>A1-8.1</v>
          </cell>
          <cell r="Z456">
            <v>1</v>
          </cell>
          <cell r="AA456">
            <v>1.55</v>
          </cell>
        </row>
        <row r="457">
          <cell r="C457" t="str">
            <v>Ph¹m Minh T­</v>
          </cell>
          <cell r="D457" t="str">
            <v>DH</v>
          </cell>
          <cell r="E457" t="str">
            <v>H§ DH</v>
          </cell>
          <cell r="F457" t="str">
            <v>L¸i m¸y</v>
          </cell>
          <cell r="H457" t="str">
            <v>XN XL phÝa B¾c</v>
          </cell>
          <cell r="I457">
            <v>38047</v>
          </cell>
          <cell r="J457" t="str">
            <v>Nam</v>
          </cell>
          <cell r="K457">
            <v>1967</v>
          </cell>
          <cell r="L457" t="str">
            <v>L¸i xe</v>
          </cell>
          <cell r="M457" t="str">
            <v>S¬ cÊp</v>
          </cell>
          <cell r="N457" t="str">
            <v>VËn hµnh m¸y</v>
          </cell>
          <cell r="O457" t="str">
            <v>Tr­êng CN Kü thuËt</v>
          </cell>
          <cell r="P457" t="str">
            <v>1998</v>
          </cell>
          <cell r="Q457" t="str">
            <v>Thanh Liªm - Hµ Nam</v>
          </cell>
          <cell r="R457" t="str">
            <v>Cæ NhuÕ - Tõ liªm - Hµ néi</v>
          </cell>
          <cell r="S457">
            <v>2003</v>
          </cell>
          <cell r="T457" t="str">
            <v>B15-3</v>
          </cell>
          <cell r="U457">
            <v>2004</v>
          </cell>
          <cell r="V457" t="str">
            <v>A4-2</v>
          </cell>
          <cell r="W457">
            <v>3</v>
          </cell>
          <cell r="X457">
            <v>1.83</v>
          </cell>
          <cell r="Y457" t="str">
            <v>A1-10.2</v>
          </cell>
          <cell r="Z457">
            <v>3</v>
          </cell>
          <cell r="AA457">
            <v>2.48</v>
          </cell>
        </row>
        <row r="458">
          <cell r="C458" t="str">
            <v>D­¬ng ThÞ Nga</v>
          </cell>
          <cell r="D458" t="str">
            <v>DH</v>
          </cell>
          <cell r="E458" t="str">
            <v>H§ DH</v>
          </cell>
          <cell r="F458" t="str">
            <v>Phôc vô</v>
          </cell>
          <cell r="H458" t="str">
            <v>XN XL phÝa B¾c</v>
          </cell>
          <cell r="I458">
            <v>33573</v>
          </cell>
          <cell r="J458" t="str">
            <v>Nam</v>
          </cell>
          <cell r="K458" t="str">
            <v>25-12-71</v>
          </cell>
          <cell r="L458" t="str">
            <v>N÷</v>
          </cell>
          <cell r="M458" t="str">
            <v>GiÊy phÐp l¸i xe</v>
          </cell>
          <cell r="N458" t="str">
            <v>2002</v>
          </cell>
          <cell r="O458" t="str">
            <v>Kh«ng cã b»ng cÊp</v>
          </cell>
          <cell r="P458" t="str">
            <v>S¬n ®µ - Ba v× - Hµ t©y</v>
          </cell>
          <cell r="Q458" t="str">
            <v>§«ng Phong - Hoµng Long - Ninh B×nh</v>
          </cell>
          <cell r="R458" t="str">
            <v>TT Kim Giang - Thanh Xu©n - HN</v>
          </cell>
          <cell r="S458">
            <v>2003</v>
          </cell>
          <cell r="T458" t="str">
            <v>B15-3</v>
          </cell>
          <cell r="U458">
            <v>2004</v>
          </cell>
          <cell r="V458" t="str">
            <v>DN-6</v>
          </cell>
          <cell r="W458">
            <v>10</v>
          </cell>
          <cell r="X458">
            <v>1.81</v>
          </cell>
          <cell r="Y458" t="str">
            <v>DN-6</v>
          </cell>
          <cell r="Z458">
            <v>10</v>
          </cell>
          <cell r="AA458">
            <v>2.62</v>
          </cell>
        </row>
        <row r="459">
          <cell r="C459" t="str">
            <v>Vâ Träng NhËt</v>
          </cell>
          <cell r="D459" t="str">
            <v>DH</v>
          </cell>
          <cell r="E459" t="str">
            <v>CTH</v>
          </cell>
          <cell r="F459" t="str">
            <v>L¸i xe</v>
          </cell>
          <cell r="H459" t="str">
            <v>03-01</v>
          </cell>
          <cell r="I459" t="str">
            <v>06/1957</v>
          </cell>
          <cell r="J459" t="str">
            <v>Nam</v>
          </cell>
          <cell r="K459" t="str">
            <v>S¬ cÊp</v>
          </cell>
          <cell r="L459" t="str">
            <v>L¸i xe</v>
          </cell>
          <cell r="M459" t="str">
            <v>Tr­êng 255</v>
          </cell>
          <cell r="N459" t="str">
            <v>1982</v>
          </cell>
          <cell r="O459" t="str">
            <v>H­ng Xu©n - H­ng nguyÔn - NghÖ An</v>
          </cell>
          <cell r="P459" t="str">
            <v>Sè nhµ 55 Ngâ 51 Ph­êng B­ëi - Thå</v>
          </cell>
          <cell r="S459">
            <v>2001</v>
          </cell>
          <cell r="T459" t="str">
            <v>B15-3</v>
          </cell>
          <cell r="U459">
            <v>1</v>
          </cell>
          <cell r="V459">
            <v>1.92</v>
          </cell>
          <cell r="W459" t="str">
            <v>B12-3</v>
          </cell>
          <cell r="X459">
            <v>1</v>
          </cell>
          <cell r="Y459">
            <v>2.5099999999999998</v>
          </cell>
          <cell r="Z459" t="str">
            <v>XN XL phÝa Nam</v>
          </cell>
        </row>
        <row r="460">
          <cell r="C460" t="str">
            <v>Cao cÊp</v>
          </cell>
          <cell r="D460" t="str">
            <v>DH</v>
          </cell>
          <cell r="E460" t="str">
            <v>1-3 n¨m</v>
          </cell>
          <cell r="F460" t="str">
            <v>L¸i xe</v>
          </cell>
          <cell r="H460" t="str">
            <v>07-02</v>
          </cell>
          <cell r="I460" t="str">
            <v>01/5/74</v>
          </cell>
          <cell r="J460" t="str">
            <v>Nam</v>
          </cell>
          <cell r="K460" t="str">
            <v>S¬ cÊp</v>
          </cell>
          <cell r="L460" t="str">
            <v>L¸i xe</v>
          </cell>
          <cell r="M460" t="str">
            <v>GiÊy phÐp l¸i xe</v>
          </cell>
          <cell r="N460" t="str">
            <v>2000</v>
          </cell>
          <cell r="O460" t="str">
            <v>TØnh Hµ nam</v>
          </cell>
          <cell r="P460" t="str">
            <v>Ngâ 5 Kim M· - Ba ®×nh - Hµ néi</v>
          </cell>
          <cell r="S460">
            <v>2002</v>
          </cell>
          <cell r="T460" t="str">
            <v>B15-3</v>
          </cell>
          <cell r="U460">
            <v>1</v>
          </cell>
          <cell r="V460">
            <v>1.92</v>
          </cell>
          <cell r="W460" t="str">
            <v>B12-3</v>
          </cell>
          <cell r="X460">
            <v>1</v>
          </cell>
          <cell r="Y460">
            <v>2.5099999999999998</v>
          </cell>
          <cell r="Z460" t="str">
            <v>XN XL phÝa Nam</v>
          </cell>
        </row>
        <row r="461">
          <cell r="C461" t="str">
            <v>NguyÔn Ph­íc Thä</v>
          </cell>
          <cell r="D461" t="str">
            <v>DH</v>
          </cell>
          <cell r="E461" t="str">
            <v>H§ DH</v>
          </cell>
          <cell r="F461" t="str">
            <v>KÕ to¸n</v>
          </cell>
          <cell r="G461" t="str">
            <v/>
          </cell>
          <cell r="H461" t="str">
            <v>XN XL phÝa Nam</v>
          </cell>
          <cell r="I461">
            <v>35886</v>
          </cell>
          <cell r="J461" t="str">
            <v>Nam</v>
          </cell>
          <cell r="K461" t="str">
            <v>12/8/67</v>
          </cell>
          <cell r="L461" t="str">
            <v>L¸i m¸y hóc</v>
          </cell>
          <cell r="M461" t="str">
            <v>§¹i häc</v>
          </cell>
          <cell r="N461" t="str">
            <v>Cö nh©n kinh tÕ</v>
          </cell>
          <cell r="O461" t="str">
            <v>§H Kinh TÕ HCM</v>
          </cell>
          <cell r="P461" t="str">
            <v>1994</v>
          </cell>
          <cell r="Q461" t="str">
            <v>B×nh S¬n - Qu¶ng ng·i</v>
          </cell>
          <cell r="R461" t="str">
            <v xml:space="preserve"> ThÝch Qu¶ng §øc - Phó NhuËn- tp HCM</v>
          </cell>
          <cell r="S461">
            <v>2003</v>
          </cell>
          <cell r="T461" t="str">
            <v>A6-2</v>
          </cell>
          <cell r="U461">
            <v>2002</v>
          </cell>
          <cell r="V461" t="str">
            <v>DN-3</v>
          </cell>
          <cell r="W461">
            <v>4</v>
          </cell>
          <cell r="X461">
            <v>2.5</v>
          </cell>
          <cell r="Y461" t="str">
            <v>DN-3</v>
          </cell>
          <cell r="Z461">
            <v>4</v>
          </cell>
          <cell r="AA461">
            <v>3.27</v>
          </cell>
        </row>
        <row r="462">
          <cell r="C462" t="str">
            <v>L¹i Minh Long</v>
          </cell>
          <cell r="D462" t="str">
            <v>DH</v>
          </cell>
          <cell r="E462" t="str">
            <v>H§ DH</v>
          </cell>
          <cell r="F462" t="str">
            <v>NV kü thuËt</v>
          </cell>
          <cell r="H462" t="str">
            <v>XN XL phÝa Nam</v>
          </cell>
          <cell r="I462" t="str">
            <v>07-04</v>
          </cell>
          <cell r="J462" t="str">
            <v>Nam</v>
          </cell>
          <cell r="K462" t="str">
            <v>S¬ cÊp</v>
          </cell>
          <cell r="L462" t="str">
            <v>L¸i m¸y ®µo</v>
          </cell>
          <cell r="M462" t="str">
            <v>§¹i häc</v>
          </cell>
          <cell r="N462" t="str">
            <v>X©y dùng cÇu ®­êng</v>
          </cell>
          <cell r="O462" t="str">
            <v>Th­îng Thanh - Gia L©m - Hµ néi</v>
          </cell>
          <cell r="P462" t="str">
            <v>Th¹nh TrÞ - Sãc Tr¨ng</v>
          </cell>
          <cell r="S462">
            <v>2003</v>
          </cell>
          <cell r="T462" t="str">
            <v>A6-2</v>
          </cell>
          <cell r="U462">
            <v>2004</v>
          </cell>
          <cell r="V462" t="str">
            <v>DN-3</v>
          </cell>
          <cell r="W462">
            <v>4</v>
          </cell>
          <cell r="X462">
            <v>2.5</v>
          </cell>
          <cell r="Y462" t="str">
            <v>DN-3</v>
          </cell>
          <cell r="Z462">
            <v>4</v>
          </cell>
          <cell r="AA462">
            <v>3.27</v>
          </cell>
        </row>
        <row r="463">
          <cell r="C463" t="str">
            <v>Vò ThÞ H»ng</v>
          </cell>
          <cell r="D463" t="str">
            <v>DH</v>
          </cell>
          <cell r="E463" t="str">
            <v>H§ DH</v>
          </cell>
          <cell r="F463" t="str">
            <v>KÕ to¸n</v>
          </cell>
          <cell r="H463" t="str">
            <v>XN XL phÝa Nam</v>
          </cell>
          <cell r="I463">
            <v>37742</v>
          </cell>
          <cell r="J463" t="str">
            <v>Nam</v>
          </cell>
          <cell r="K463" t="str">
            <v>04/7/72</v>
          </cell>
          <cell r="L463" t="str">
            <v>N÷</v>
          </cell>
          <cell r="M463" t="str">
            <v>§¹i häc</v>
          </cell>
          <cell r="N463" t="str">
            <v>KÕ to¸n</v>
          </cell>
          <cell r="O463" t="str">
            <v>§H Kinh tÕ QD (TC)</v>
          </cell>
          <cell r="P463" t="str">
            <v>2001</v>
          </cell>
          <cell r="Q463" t="str">
            <v>§ång S¬n - Nam Trùc - Nam ®Þnh</v>
          </cell>
          <cell r="R463" t="str">
            <v>Hoµng LiÖt - Thanh Tr× - Hµ néi</v>
          </cell>
          <cell r="S463">
            <v>2003</v>
          </cell>
          <cell r="T463" t="str">
            <v>A6-2</v>
          </cell>
          <cell r="U463">
            <v>2002</v>
          </cell>
          <cell r="V463" t="str">
            <v>DN-3</v>
          </cell>
          <cell r="W463">
            <v>2</v>
          </cell>
          <cell r="X463">
            <v>2.02</v>
          </cell>
          <cell r="Y463" t="str">
            <v>DN-3</v>
          </cell>
          <cell r="Z463">
            <v>2</v>
          </cell>
          <cell r="AA463">
            <v>2.65</v>
          </cell>
        </row>
        <row r="464">
          <cell r="C464" t="str">
            <v>Ng. C«ng Anh Anh</v>
          </cell>
          <cell r="D464" t="str">
            <v>DH</v>
          </cell>
          <cell r="E464" t="str">
            <v>H§ DH</v>
          </cell>
          <cell r="F464" t="str">
            <v>Trî lý KH - TH</v>
          </cell>
          <cell r="H464" t="str">
            <v>XN XL phÝa Nam</v>
          </cell>
          <cell r="I464" t="str">
            <v>03-03</v>
          </cell>
          <cell r="J464" t="str">
            <v>Nam</v>
          </cell>
          <cell r="K464" t="str">
            <v>26/7/80</v>
          </cell>
          <cell r="L464" t="str">
            <v>L¸i m¸y</v>
          </cell>
          <cell r="M464" t="str">
            <v>§¹i häc</v>
          </cell>
          <cell r="N464" t="str">
            <v>Tµi chÝnh NH</v>
          </cell>
          <cell r="O464" t="str">
            <v>§H CN T«n §øc Th¾ng</v>
          </cell>
          <cell r="P464" t="str">
            <v>2001</v>
          </cell>
          <cell r="R464" t="str">
            <v>K65 Céng hoµ - T©n b×nh - TP HCM</v>
          </cell>
          <cell r="S464">
            <v>2003</v>
          </cell>
          <cell r="T464" t="str">
            <v>A6-2</v>
          </cell>
          <cell r="U464">
            <v>2003</v>
          </cell>
          <cell r="V464" t="str">
            <v>DN-3</v>
          </cell>
          <cell r="W464">
            <v>1</v>
          </cell>
          <cell r="X464">
            <v>1.78</v>
          </cell>
          <cell r="Y464" t="str">
            <v>DN-3</v>
          </cell>
          <cell r="Z464">
            <v>1</v>
          </cell>
          <cell r="AA464">
            <v>2.34</v>
          </cell>
        </row>
        <row r="465">
          <cell r="C465" t="str">
            <v>NguyÔn Hång Th­¬ng</v>
          </cell>
          <cell r="D465" t="str">
            <v>DH</v>
          </cell>
          <cell r="E465" t="str">
            <v>H§ DH</v>
          </cell>
          <cell r="F465" t="str">
            <v>NV Kü thuËt</v>
          </cell>
          <cell r="H465" t="str">
            <v>XN XL phÝa Nam</v>
          </cell>
          <cell r="I465">
            <v>37622</v>
          </cell>
          <cell r="J465" t="str">
            <v>Nam</v>
          </cell>
          <cell r="K465" t="str">
            <v>25/12/76</v>
          </cell>
          <cell r="L465" t="str">
            <v>Nam</v>
          </cell>
          <cell r="M465" t="str">
            <v>§¹i häc</v>
          </cell>
          <cell r="N465" t="str">
            <v>Thuû ®iÖn</v>
          </cell>
          <cell r="O465" t="str">
            <v>§H Thuû lîi Tp HCM</v>
          </cell>
          <cell r="P465" t="str">
            <v>2001</v>
          </cell>
          <cell r="Q465" t="str">
            <v>Kim S¥n - TX S¬n t©y - Hµ t©y</v>
          </cell>
          <cell r="R465" t="str">
            <v>Kim S¥n - TX S¬n t©y - Hµ t©y</v>
          </cell>
          <cell r="S465">
            <v>2002</v>
          </cell>
          <cell r="T465" t="str">
            <v>A6-2</v>
          </cell>
          <cell r="U465">
            <v>2003</v>
          </cell>
          <cell r="V465" t="str">
            <v>DN-3</v>
          </cell>
          <cell r="W465">
            <v>1</v>
          </cell>
          <cell r="X465">
            <v>1.78</v>
          </cell>
          <cell r="Y465" t="str">
            <v>DN-3</v>
          </cell>
          <cell r="Z465">
            <v>1</v>
          </cell>
          <cell r="AA465">
            <v>2.34</v>
          </cell>
        </row>
        <row r="466">
          <cell r="C466" t="str">
            <v>NguyÔn Thanh S¬n</v>
          </cell>
          <cell r="D466" t="str">
            <v>DH</v>
          </cell>
          <cell r="E466" t="str">
            <v>H§ DH</v>
          </cell>
          <cell r="F466" t="str">
            <v>NV Kü thuËt</v>
          </cell>
          <cell r="H466" t="str">
            <v>XN XL phÝa Nam</v>
          </cell>
          <cell r="I466">
            <v>37438</v>
          </cell>
          <cell r="J466" t="str">
            <v>Nam</v>
          </cell>
          <cell r="K466" t="str">
            <v>20/4/82</v>
          </cell>
          <cell r="L466" t="str">
            <v>Nam</v>
          </cell>
          <cell r="M466" t="str">
            <v>Cao ®¼ng</v>
          </cell>
          <cell r="N466" t="str">
            <v>CÇu ®­êng bé</v>
          </cell>
          <cell r="O466" t="str">
            <v>Cao ®¼ng GTVT II</v>
          </cell>
          <cell r="P466" t="str">
            <v>1996</v>
          </cell>
          <cell r="Q466" t="str">
            <v>Duy Trung - Duy S¥n - Qu¶ng nam</v>
          </cell>
          <cell r="R466" t="str">
            <v>Duy Trung - Duy S¥n - Qu¶ng nam</v>
          </cell>
          <cell r="S466">
            <v>2002</v>
          </cell>
          <cell r="T466" t="str">
            <v>A6-2</v>
          </cell>
          <cell r="U466">
            <v>2002</v>
          </cell>
          <cell r="V466" t="str">
            <v>DN-3</v>
          </cell>
          <cell r="W466">
            <v>1</v>
          </cell>
          <cell r="X466">
            <v>1.78</v>
          </cell>
          <cell r="Y466" t="str">
            <v>DN-3</v>
          </cell>
          <cell r="Z466">
            <v>1</v>
          </cell>
          <cell r="AA466">
            <v>2.34</v>
          </cell>
        </row>
        <row r="467">
          <cell r="C467" t="str">
            <v>NguyÔn V¨n Hång</v>
          </cell>
          <cell r="D467" t="str">
            <v>DH</v>
          </cell>
          <cell r="E467" t="str">
            <v>H§ DH</v>
          </cell>
          <cell r="F467" t="str">
            <v>NV kü thuËt</v>
          </cell>
          <cell r="H467" t="str">
            <v>XN XL phÝa Nam</v>
          </cell>
          <cell r="I467" t="str">
            <v>07-02</v>
          </cell>
          <cell r="J467" t="str">
            <v>Nam</v>
          </cell>
          <cell r="K467" t="str">
            <v>S¬ cÊp</v>
          </cell>
          <cell r="L467" t="str">
            <v>L¸i m¸y ñi</v>
          </cell>
          <cell r="M467" t="str">
            <v>§¹i häc</v>
          </cell>
          <cell r="N467" t="str">
            <v>XD CÇu ®­êng</v>
          </cell>
          <cell r="O467" t="str">
            <v>Th¸i phóc - Th¸i Thuþ - Th¸i b×nh</v>
          </cell>
          <cell r="P467" t="str">
            <v>Th¸i phóc - Th¸i Thuþ - Th¸i b×nh</v>
          </cell>
          <cell r="S467">
            <v>2002</v>
          </cell>
          <cell r="T467" t="str">
            <v>A6-2</v>
          </cell>
          <cell r="U467">
            <v>2002</v>
          </cell>
          <cell r="V467" t="str">
            <v>DN-3</v>
          </cell>
          <cell r="W467">
            <v>1</v>
          </cell>
          <cell r="X467">
            <v>1.78</v>
          </cell>
          <cell r="Y467" t="str">
            <v>DN-3</v>
          </cell>
          <cell r="Z467">
            <v>1</v>
          </cell>
          <cell r="AA467">
            <v>2.34</v>
          </cell>
        </row>
        <row r="468">
          <cell r="C468" t="str">
            <v>Trung cÊp</v>
          </cell>
          <cell r="D468" t="str">
            <v>DH</v>
          </cell>
          <cell r="E468" t="str">
            <v>1-3 n¨m</v>
          </cell>
          <cell r="F468" t="str">
            <v>L¸i m¸y</v>
          </cell>
          <cell r="H468">
            <v>37622</v>
          </cell>
          <cell r="I468" t="str">
            <v>26/7/79</v>
          </cell>
          <cell r="J468" t="str">
            <v>Nam</v>
          </cell>
          <cell r="K468" t="str">
            <v>S¬ cÊp</v>
          </cell>
          <cell r="L468" t="str">
            <v>L¸i m¸y xóc ®µo</v>
          </cell>
          <cell r="M468" t="str">
            <v>Tr­êng CN C¬ giíi I</v>
          </cell>
          <cell r="N468" t="str">
            <v>1999</v>
          </cell>
          <cell r="O468" t="str">
            <v>Liªm ThuËn - Thanh Liªm - Hµ nam</v>
          </cell>
          <cell r="P468" t="str">
            <v>Liªm ThuËn - Thanh Liªm - Hµ nam</v>
          </cell>
          <cell r="S468">
            <v>2003</v>
          </cell>
          <cell r="T468" t="str">
            <v>A6-2</v>
          </cell>
          <cell r="U468">
            <v>3</v>
          </cell>
          <cell r="V468">
            <v>1.72</v>
          </cell>
          <cell r="W468" t="str">
            <v>A1-8.2</v>
          </cell>
          <cell r="X468">
            <v>3</v>
          </cell>
          <cell r="Y468">
            <v>2.31</v>
          </cell>
          <cell r="Z468" t="str">
            <v>XN XL phÝa Nam</v>
          </cell>
        </row>
        <row r="469">
          <cell r="C469" t="str">
            <v>Ph¹m M¹nh Hïng</v>
          </cell>
          <cell r="D469" t="str">
            <v>DH</v>
          </cell>
          <cell r="E469" t="str">
            <v>H§ DH</v>
          </cell>
          <cell r="F469" t="str">
            <v>CH c«ng tr­êng</v>
          </cell>
          <cell r="H469" t="str">
            <v>XN XL phÝa Nam</v>
          </cell>
          <cell r="I469">
            <v>33725</v>
          </cell>
          <cell r="J469" t="str">
            <v>Nam</v>
          </cell>
          <cell r="K469" t="str">
            <v>S¬ cÊp</v>
          </cell>
          <cell r="L469" t="str">
            <v>L¸i m¸y ®µo</v>
          </cell>
          <cell r="M469" t="str">
            <v>Trung cÊp</v>
          </cell>
          <cell r="N469" t="str">
            <v>X©y dùng</v>
          </cell>
          <cell r="O469" t="str">
            <v>Liªm Mü - Vô B¶n - Hµ nam</v>
          </cell>
          <cell r="P469" t="str">
            <v>ThÞ x· Phñ lý - Hµ nam</v>
          </cell>
          <cell r="S469">
            <v>2003</v>
          </cell>
          <cell r="T469" t="str">
            <v>A6-2</v>
          </cell>
          <cell r="U469">
            <v>1992</v>
          </cell>
          <cell r="V469" t="str">
            <v>DN-4</v>
          </cell>
          <cell r="W469">
            <v>12</v>
          </cell>
          <cell r="X469">
            <v>2.94</v>
          </cell>
          <cell r="Y469" t="str">
            <v>DN-4</v>
          </cell>
          <cell r="Z469">
            <v>12</v>
          </cell>
          <cell r="AA469">
            <v>3.89</v>
          </cell>
        </row>
        <row r="470">
          <cell r="C470" t="str">
            <v>Ph¹m ThÞ Ho¹t</v>
          </cell>
          <cell r="D470" t="str">
            <v>DH</v>
          </cell>
          <cell r="E470" t="str">
            <v>H§ DH</v>
          </cell>
          <cell r="F470" t="str">
            <v>Thñ  quü</v>
          </cell>
          <cell r="H470" t="str">
            <v>XN XL phÝa Nam</v>
          </cell>
          <cell r="I470">
            <v>33270</v>
          </cell>
          <cell r="J470" t="str">
            <v>Nam</v>
          </cell>
          <cell r="K470" t="str">
            <v>20/9/62</v>
          </cell>
          <cell r="L470" t="str">
            <v>N÷</v>
          </cell>
          <cell r="M470" t="str">
            <v>Trung cÊp</v>
          </cell>
          <cell r="N470" t="str">
            <v>Y sü</v>
          </cell>
          <cell r="O470" t="str">
            <v>Trung häc qu©n y</v>
          </cell>
          <cell r="P470">
            <v>1983</v>
          </cell>
          <cell r="Q470" t="str">
            <v>ThiÖu ngäc - ThiÖu Ho¸ - Thanh Ho¸</v>
          </cell>
          <cell r="R470" t="str">
            <v>P11-Q10 - Tp Hå chÝ minh</v>
          </cell>
          <cell r="S470">
            <v>2003</v>
          </cell>
          <cell r="T470" t="str">
            <v>A6-2</v>
          </cell>
          <cell r="U470">
            <v>2004</v>
          </cell>
          <cell r="V470" t="str">
            <v>DN-4</v>
          </cell>
          <cell r="W470">
            <v>10</v>
          </cell>
          <cell r="X470">
            <v>2.5499999999999998</v>
          </cell>
          <cell r="Y470" t="str">
            <v>DN-4</v>
          </cell>
          <cell r="Z470">
            <v>10</v>
          </cell>
          <cell r="AA470">
            <v>3.51</v>
          </cell>
        </row>
        <row r="471">
          <cell r="C471" t="str">
            <v>NguyÔn §×nh Thi</v>
          </cell>
          <cell r="D471" t="str">
            <v>DH</v>
          </cell>
          <cell r="E471" t="str">
            <v>H§ DH</v>
          </cell>
          <cell r="F471" t="str">
            <v>KÕ to¸n</v>
          </cell>
          <cell r="H471" t="str">
            <v>XN XL phÝa Nam</v>
          </cell>
          <cell r="I471">
            <v>35521</v>
          </cell>
          <cell r="J471" t="str">
            <v>Nam</v>
          </cell>
          <cell r="K471" t="str">
            <v>S¬ cÊp</v>
          </cell>
          <cell r="L471" t="str">
            <v>N÷</v>
          </cell>
          <cell r="M471" t="str">
            <v>Trung cÊp</v>
          </cell>
          <cell r="N471" t="str">
            <v>KÕ to¸n</v>
          </cell>
          <cell r="O471" t="str">
            <v>Trung häc tµi chÝnh kÕ to¸n</v>
          </cell>
          <cell r="P471" t="str">
            <v>1997</v>
          </cell>
          <cell r="Q471" t="str">
            <v>Xu©n Vinh - Thä Xu©n - Thanh Ho¸</v>
          </cell>
          <cell r="R471" t="str">
            <v>QuËn 10 - TP HCM</v>
          </cell>
          <cell r="S471">
            <v>2002</v>
          </cell>
          <cell r="T471" t="str">
            <v>A6-2</v>
          </cell>
          <cell r="U471">
            <v>1997</v>
          </cell>
          <cell r="V471" t="str">
            <v>DN-4</v>
          </cell>
          <cell r="W471">
            <v>4</v>
          </cell>
          <cell r="X471">
            <v>1.78</v>
          </cell>
          <cell r="Y471" t="str">
            <v>DN-4</v>
          </cell>
          <cell r="Z471">
            <v>4</v>
          </cell>
          <cell r="AA471">
            <v>2.37</v>
          </cell>
        </row>
        <row r="472">
          <cell r="C472" t="str">
            <v>Huúnh Vò Tr­êng</v>
          </cell>
          <cell r="D472" t="str">
            <v>DH</v>
          </cell>
          <cell r="E472" t="str">
            <v>H§ DH</v>
          </cell>
          <cell r="F472" t="str">
            <v>NV Kü thuËt</v>
          </cell>
          <cell r="H472" t="str">
            <v>XN XL phÝa Nam</v>
          </cell>
          <cell r="I472">
            <v>37622</v>
          </cell>
          <cell r="J472" t="str">
            <v>Nam</v>
          </cell>
          <cell r="K472" t="str">
            <v>23/2/74</v>
          </cell>
          <cell r="L472" t="str">
            <v>Nam</v>
          </cell>
          <cell r="M472" t="str">
            <v>Trung cÊp</v>
          </cell>
          <cell r="N472" t="str">
            <v>CÇu ®­êng bé</v>
          </cell>
          <cell r="O472" t="str">
            <v>TH GTVT Khu vùc II</v>
          </cell>
          <cell r="P472" t="str">
            <v>1996</v>
          </cell>
          <cell r="Q472" t="str">
            <v>¢n H÷u - Hoµi An - B×nh §×nh</v>
          </cell>
          <cell r="R472" t="str">
            <v>¢n H÷u - Hoµi An - B×nh §×nh</v>
          </cell>
          <cell r="S472">
            <v>2002</v>
          </cell>
          <cell r="T472" t="str">
            <v>A6-2</v>
          </cell>
          <cell r="U472">
            <v>2003</v>
          </cell>
          <cell r="V472" t="str">
            <v>DN-4</v>
          </cell>
          <cell r="W472">
            <v>3</v>
          </cell>
          <cell r="X472">
            <v>1.72</v>
          </cell>
          <cell r="Y472" t="str">
            <v>DN-4</v>
          </cell>
          <cell r="Z472">
            <v>3</v>
          </cell>
          <cell r="AA472">
            <v>2.1800000000000002</v>
          </cell>
        </row>
        <row r="473">
          <cell r="C473" t="str">
            <v>NguyÔn ThÞ HiÒn</v>
          </cell>
          <cell r="D473" t="str">
            <v>DH</v>
          </cell>
          <cell r="E473" t="str">
            <v>1-3 n¨m</v>
          </cell>
          <cell r="F473" t="str">
            <v>NV kÕ to¸n</v>
          </cell>
          <cell r="H473" t="str">
            <v>XN XL phÝa Nam</v>
          </cell>
          <cell r="I473">
            <v>37438</v>
          </cell>
          <cell r="J473" t="str">
            <v>Nam</v>
          </cell>
          <cell r="K473" t="str">
            <v>03/3/74</v>
          </cell>
          <cell r="L473" t="str">
            <v>N÷</v>
          </cell>
          <cell r="M473" t="str">
            <v>Trung cÊp</v>
          </cell>
          <cell r="N473" t="str">
            <v>Thèng kª - KT</v>
          </cell>
          <cell r="O473" t="str">
            <v>Th D¹y nghÒ NN &amp; PTNT</v>
          </cell>
          <cell r="P473" t="str">
            <v>1997</v>
          </cell>
          <cell r="Q473" t="str">
            <v>H­ng xu©n - H­ng nguyªn - NghÖ an</v>
          </cell>
          <cell r="R473" t="str">
            <v>Ph­íc long - S«ng bÐ</v>
          </cell>
          <cell r="S473">
            <v>2003</v>
          </cell>
          <cell r="T473" t="str">
            <v>A6-2</v>
          </cell>
          <cell r="U473">
            <v>2002</v>
          </cell>
          <cell r="V473" t="str">
            <v>DN-4</v>
          </cell>
          <cell r="W473">
            <v>3</v>
          </cell>
          <cell r="X473">
            <v>1.7</v>
          </cell>
          <cell r="Y473" t="str">
            <v>DN-4</v>
          </cell>
          <cell r="Z473">
            <v>3</v>
          </cell>
          <cell r="AA473">
            <v>2.1800000000000002</v>
          </cell>
        </row>
        <row r="474">
          <cell r="C474" t="str">
            <v>NguyÔn §×nh Thä</v>
          </cell>
          <cell r="D474" t="str">
            <v>DH</v>
          </cell>
          <cell r="E474" t="str">
            <v>H§ DH</v>
          </cell>
          <cell r="F474" t="str">
            <v>NV kü thuËt</v>
          </cell>
          <cell r="H474" t="str">
            <v>XN XL phÝa Nam</v>
          </cell>
          <cell r="I474" t="str">
            <v>05-03</v>
          </cell>
          <cell r="J474" t="str">
            <v>Nam</v>
          </cell>
          <cell r="K474" t="str">
            <v>S¬ cÊp</v>
          </cell>
          <cell r="L474" t="str">
            <v>L¸i m¸y ñi</v>
          </cell>
          <cell r="M474" t="str">
            <v>Trung cÊp</v>
          </cell>
          <cell r="N474" t="str">
            <v>Tr¾c ®Þa</v>
          </cell>
          <cell r="O474" t="str">
            <v>Hµnh ®øc - NghÜa Hµnh - Qu¶ng ng·i</v>
          </cell>
          <cell r="P474" t="str">
            <v>Hµnh ®øc - NghÜa Hµnh - Qu¶ng ng·i</v>
          </cell>
          <cell r="S474">
            <v>2002</v>
          </cell>
          <cell r="T474" t="str">
            <v>A6-2</v>
          </cell>
          <cell r="U474">
            <v>2003</v>
          </cell>
          <cell r="V474" t="str">
            <v>DN-4</v>
          </cell>
          <cell r="W474">
            <v>1</v>
          </cell>
          <cell r="X474">
            <v>1.4</v>
          </cell>
          <cell r="Y474" t="str">
            <v>DN-4</v>
          </cell>
          <cell r="Z474">
            <v>1</v>
          </cell>
          <cell r="AA474">
            <v>1.8</v>
          </cell>
        </row>
        <row r="475">
          <cell r="C475" t="str">
            <v>S¬ cÊp</v>
          </cell>
          <cell r="D475" t="str">
            <v>DH</v>
          </cell>
          <cell r="E475" t="str">
            <v>1-3 n¨m</v>
          </cell>
          <cell r="F475" t="str">
            <v>L¸i lu</v>
          </cell>
          <cell r="H475" t="str">
            <v>07-02</v>
          </cell>
          <cell r="I475">
            <v>29042</v>
          </cell>
          <cell r="J475" t="str">
            <v>Nam</v>
          </cell>
          <cell r="K475" t="str">
            <v>S¬ cÊp</v>
          </cell>
          <cell r="L475" t="str">
            <v>L¸i lu</v>
          </cell>
          <cell r="M475" t="str">
            <v>XÝ nghiÖp tù ®µo t¹o</v>
          </cell>
          <cell r="N475" t="str">
            <v>1998</v>
          </cell>
          <cell r="O475" t="str">
            <v>Xu©n LËp - Thä xu©n - Thanh Ho¸</v>
          </cell>
          <cell r="P475" t="str">
            <v>Xu©n LËp - Thä xu©n - Thanh Ho¸</v>
          </cell>
          <cell r="S475">
            <v>2002</v>
          </cell>
          <cell r="T475" t="str">
            <v>A6-2</v>
          </cell>
          <cell r="U475">
            <v>2</v>
          </cell>
          <cell r="V475">
            <v>1.55</v>
          </cell>
          <cell r="W475" t="str">
            <v>A1-8.2</v>
          </cell>
          <cell r="X475">
            <v>2</v>
          </cell>
          <cell r="Y475">
            <v>1.96</v>
          </cell>
          <cell r="Z475" t="str">
            <v>XN XL phÝa Nam</v>
          </cell>
        </row>
        <row r="476">
          <cell r="C476" t="str">
            <v>Ph¹m Duy Kh¸nh</v>
          </cell>
          <cell r="D476" t="str">
            <v>DH</v>
          </cell>
          <cell r="E476" t="str">
            <v>1-3 n¨m</v>
          </cell>
          <cell r="F476" t="str">
            <v>L¸i xe</v>
          </cell>
          <cell r="H476" t="str">
            <v>XN XL phÝa Nam</v>
          </cell>
          <cell r="I476" t="str">
            <v>05-03</v>
          </cell>
          <cell r="J476" t="str">
            <v>Nam</v>
          </cell>
          <cell r="K476" t="str">
            <v>03/03/77</v>
          </cell>
          <cell r="L476" t="str">
            <v>Nam</v>
          </cell>
          <cell r="M476" t="str">
            <v>S¬ cÊp</v>
          </cell>
          <cell r="N476" t="str">
            <v>L¸i xe</v>
          </cell>
          <cell r="O476" t="str">
            <v>GiÊy phÐp l¸i xe</v>
          </cell>
          <cell r="P476" t="str">
            <v>1998</v>
          </cell>
          <cell r="Q476" t="str">
            <v>Nam Hïng - Nam Trùc - Nam §Þnh</v>
          </cell>
          <cell r="R476" t="str">
            <v>Ph¹m Ngäc TH¹ch - P9 - Vòng Tµu</v>
          </cell>
          <cell r="S476">
            <v>2002</v>
          </cell>
          <cell r="T476" t="str">
            <v>A6-2</v>
          </cell>
          <cell r="U476">
            <v>2003</v>
          </cell>
          <cell r="V476" t="str">
            <v>B15-2</v>
          </cell>
          <cell r="W476">
            <v>1</v>
          </cell>
          <cell r="X476">
            <v>1.79</v>
          </cell>
          <cell r="Y476" t="str">
            <v>B12-2</v>
          </cell>
          <cell r="Z476">
            <v>1</v>
          </cell>
          <cell r="AA476">
            <v>2.35</v>
          </cell>
        </row>
        <row r="477">
          <cell r="C477" t="str">
            <v>D­¬ng TuÊn NhuÇn</v>
          </cell>
          <cell r="D477" t="str">
            <v>DH</v>
          </cell>
          <cell r="E477" t="str">
            <v>1-3 n¨m</v>
          </cell>
          <cell r="F477" t="str">
            <v>L¸i xe</v>
          </cell>
          <cell r="H477" t="str">
            <v>XN XL phÝa Nam</v>
          </cell>
          <cell r="I477" t="str">
            <v>01-03</v>
          </cell>
          <cell r="J477" t="str">
            <v>Nam</v>
          </cell>
          <cell r="K477" t="str">
            <v>10/1952</v>
          </cell>
          <cell r="L477" t="str">
            <v>Nam</v>
          </cell>
          <cell r="M477" t="str">
            <v>S¬ cÊp</v>
          </cell>
          <cell r="N477" t="str">
            <v>L¸i xe</v>
          </cell>
          <cell r="O477" t="str">
            <v>BTL C«ng binh</v>
          </cell>
          <cell r="P477">
            <v>1974</v>
          </cell>
          <cell r="Q477" t="str">
            <v>T©n Thµnh - Phó B×nh - B¾c Th¸i</v>
          </cell>
          <cell r="R477" t="str">
            <v>Ph­êng 2 T©n B×nh - Tp HCM</v>
          </cell>
          <cell r="S477">
            <v>2003</v>
          </cell>
          <cell r="T477" t="str">
            <v>A6-2</v>
          </cell>
          <cell r="U477">
            <v>2003</v>
          </cell>
          <cell r="V477" t="str">
            <v>B15-3</v>
          </cell>
          <cell r="W477">
            <v>1</v>
          </cell>
          <cell r="X477">
            <v>1.92</v>
          </cell>
          <cell r="Y477" t="str">
            <v>B12-3</v>
          </cell>
          <cell r="Z477">
            <v>1</v>
          </cell>
          <cell r="AA477">
            <v>2.5099999999999998</v>
          </cell>
        </row>
        <row r="478">
          <cell r="C478" t="str">
            <v>Phïng Xu©n LËp</v>
          </cell>
          <cell r="D478" t="str">
            <v>DH</v>
          </cell>
          <cell r="E478" t="str">
            <v>1-3 n¨m</v>
          </cell>
          <cell r="F478" t="str">
            <v>L¸i xe</v>
          </cell>
          <cell r="H478" t="str">
            <v>XN XL phÝa Nam</v>
          </cell>
          <cell r="I478">
            <v>37803</v>
          </cell>
          <cell r="J478" t="str">
            <v>Nam</v>
          </cell>
          <cell r="K478" t="str">
            <v>02/1972</v>
          </cell>
          <cell r="L478" t="str">
            <v>Nam</v>
          </cell>
          <cell r="M478" t="str">
            <v>S¬ cÊp</v>
          </cell>
          <cell r="N478" t="str">
            <v>L¸i xe</v>
          </cell>
          <cell r="O478" t="str">
            <v>GiÊy phÐp l¸i xe</v>
          </cell>
          <cell r="P478" t="str">
            <v>2002</v>
          </cell>
          <cell r="Q478" t="str">
            <v>S¬n ®µ - Ba v× - Hµ t©y</v>
          </cell>
          <cell r="R478" t="str">
            <v>S¬n ®µ - Ba v× - Hµ t©y</v>
          </cell>
          <cell r="S478">
            <v>2003</v>
          </cell>
          <cell r="T478" t="str">
            <v>A1-3</v>
          </cell>
          <cell r="U478">
            <v>2003</v>
          </cell>
          <cell r="V478" t="str">
            <v>B15-3</v>
          </cell>
          <cell r="W478">
            <v>1</v>
          </cell>
          <cell r="X478">
            <v>1.92</v>
          </cell>
          <cell r="Y478" t="str">
            <v>B12-3</v>
          </cell>
          <cell r="Z478">
            <v>1</v>
          </cell>
          <cell r="AA478">
            <v>2.5099999999999998</v>
          </cell>
        </row>
        <row r="479">
          <cell r="C479" t="str">
            <v>Vâ Träng NhËt</v>
          </cell>
          <cell r="D479" t="str">
            <v>DH</v>
          </cell>
          <cell r="E479" t="str">
            <v>CTH</v>
          </cell>
          <cell r="F479" t="str">
            <v>L¸i xe</v>
          </cell>
          <cell r="H479" t="str">
            <v>XN XL phÝa Nam</v>
          </cell>
          <cell r="I479" t="str">
            <v>03-01</v>
          </cell>
          <cell r="J479" t="str">
            <v>Nam</v>
          </cell>
          <cell r="K479" t="str">
            <v>06/1957</v>
          </cell>
          <cell r="L479" t="str">
            <v>Nam</v>
          </cell>
          <cell r="M479" t="str">
            <v>S¬ cÊp</v>
          </cell>
          <cell r="N479" t="str">
            <v>L¸i xe</v>
          </cell>
          <cell r="O479" t="str">
            <v>Tr­êng 255</v>
          </cell>
          <cell r="P479" t="str">
            <v>1982</v>
          </cell>
          <cell r="Q479" t="str">
            <v>H­ng Xu©n - H­ng nguyÔn - NghÖ An</v>
          </cell>
          <cell r="R479" t="str">
            <v>Sè nhµ 55 Ngâ 51 Ph­êng B­ëi - Thå</v>
          </cell>
          <cell r="S479">
            <v>2003</v>
          </cell>
          <cell r="T479" t="str">
            <v>A1-2</v>
          </cell>
          <cell r="U479">
            <v>2001</v>
          </cell>
          <cell r="V479" t="str">
            <v>B15-3</v>
          </cell>
          <cell r="W479">
            <v>1</v>
          </cell>
          <cell r="X479">
            <v>1.92</v>
          </cell>
          <cell r="Y479" t="str">
            <v>B12-3</v>
          </cell>
          <cell r="Z479">
            <v>1</v>
          </cell>
          <cell r="AA479">
            <v>2.5099999999999998</v>
          </cell>
        </row>
        <row r="480">
          <cell r="C480" t="str">
            <v>Ph¹m Minh DIªn</v>
          </cell>
          <cell r="D480" t="str">
            <v>DH</v>
          </cell>
          <cell r="E480" t="str">
            <v>1-3 n¨m</v>
          </cell>
          <cell r="F480" t="str">
            <v>L¸i m¸y</v>
          </cell>
          <cell r="G480" t="str">
            <v/>
          </cell>
          <cell r="H480" t="str">
            <v>XN XL phÝa Nam</v>
          </cell>
          <cell r="I480">
            <v>37742</v>
          </cell>
          <cell r="J480" t="str">
            <v>Nam</v>
          </cell>
          <cell r="K480" t="str">
            <v>20/5/66</v>
          </cell>
          <cell r="L480" t="str">
            <v>Nam</v>
          </cell>
          <cell r="M480" t="str">
            <v>S¬ cÊp</v>
          </cell>
          <cell r="N480" t="str">
            <v>L¸i m¸y hóc</v>
          </cell>
          <cell r="O480" t="str">
            <v>Tr­êng KTCB</v>
          </cell>
          <cell r="P480" t="str">
            <v>1987</v>
          </cell>
          <cell r="Q480" t="str">
            <v>H­ng xu©n - H­ng nguyªn - NghÖ an</v>
          </cell>
          <cell r="R480" t="str">
            <v>H­ng xu©n - H­ng nguyªn - NghÖ an</v>
          </cell>
          <cell r="S480">
            <v>2002</v>
          </cell>
          <cell r="T480" t="str">
            <v>A4-3</v>
          </cell>
          <cell r="U480">
            <v>2003</v>
          </cell>
          <cell r="V480" t="str">
            <v>A6-2</v>
          </cell>
          <cell r="W480">
            <v>5</v>
          </cell>
          <cell r="X480">
            <v>2.33</v>
          </cell>
          <cell r="Y480" t="str">
            <v>A1-8.2</v>
          </cell>
          <cell r="Z480">
            <v>5</v>
          </cell>
          <cell r="AA480">
            <v>3.19</v>
          </cell>
        </row>
        <row r="481">
          <cell r="C481" t="str">
            <v>Hµ Trung</v>
          </cell>
          <cell r="D481" t="str">
            <v>DH</v>
          </cell>
          <cell r="E481" t="str">
            <v>1-3 n¨m</v>
          </cell>
          <cell r="F481" t="str">
            <v>L¸i m¸y</v>
          </cell>
          <cell r="H481" t="str">
            <v>XN XL phÝa Nam</v>
          </cell>
          <cell r="I481" t="str">
            <v>05-03</v>
          </cell>
          <cell r="J481" t="str">
            <v>N÷</v>
          </cell>
          <cell r="K481" t="str">
            <v>21-3-71</v>
          </cell>
          <cell r="L481" t="str">
            <v>Nam</v>
          </cell>
          <cell r="M481" t="str">
            <v>S¬ cÊp</v>
          </cell>
          <cell r="N481" t="str">
            <v>L¸i m¸y ®µo</v>
          </cell>
          <cell r="O481" t="str">
            <v>XN Tù ®µo t¹o</v>
          </cell>
          <cell r="P481" t="str">
            <v>P14 QuËn T©n b×nh - Tp HCM</v>
          </cell>
          <cell r="Q481" t="str">
            <v>Th­îng Thanh - Gia L©m - Hµ néi</v>
          </cell>
          <cell r="R481" t="str">
            <v>Th¹nh TrÞ - Sãc Tr¨ng</v>
          </cell>
          <cell r="S481">
            <v>2003</v>
          </cell>
          <cell r="T481" t="str">
            <v>DN-6</v>
          </cell>
          <cell r="U481">
            <v>2003</v>
          </cell>
          <cell r="V481" t="str">
            <v>A6-2</v>
          </cell>
          <cell r="W481">
            <v>4</v>
          </cell>
          <cell r="X481">
            <v>1.92</v>
          </cell>
          <cell r="Y481" t="str">
            <v>A1-8.2</v>
          </cell>
          <cell r="Z481">
            <v>4</v>
          </cell>
          <cell r="AA481">
            <v>2.71</v>
          </cell>
        </row>
        <row r="482">
          <cell r="C482" t="str">
            <v>Ch©u V¨n Hai</v>
          </cell>
          <cell r="D482" t="str">
            <v>DH</v>
          </cell>
          <cell r="E482" t="str">
            <v>1-3 n¨m</v>
          </cell>
          <cell r="F482" t="str">
            <v>L¸i m¸y</v>
          </cell>
          <cell r="H482" t="str">
            <v>XN XL phÝa Nam</v>
          </cell>
          <cell r="I482">
            <v>37622</v>
          </cell>
          <cell r="J482" t="str">
            <v>Nam</v>
          </cell>
          <cell r="K482">
            <v>1953</v>
          </cell>
          <cell r="L482" t="str">
            <v>Nam</v>
          </cell>
          <cell r="M482" t="str">
            <v>L§PT</v>
          </cell>
          <cell r="O482" t="str">
            <v>Lao ®éng phæ th«ng</v>
          </cell>
          <cell r="P482" t="str">
            <v>NguyÔn §×nh ChiÓu - P4 - Phó nhuËn - HCM</v>
          </cell>
          <cell r="Q482" t="str">
            <v>Gia Lai - Kom Tum</v>
          </cell>
          <cell r="R482" t="str">
            <v>NguyÔn §×nh ChiÓu - P4 - Phó nhuËn - HCM</v>
          </cell>
          <cell r="S482">
            <v>2003</v>
          </cell>
          <cell r="T482" t="str">
            <v>A6-2</v>
          </cell>
          <cell r="U482">
            <v>2003</v>
          </cell>
          <cell r="V482" t="str">
            <v>A6-2</v>
          </cell>
          <cell r="W482">
            <v>4</v>
          </cell>
          <cell r="X482">
            <v>1.92</v>
          </cell>
          <cell r="Y482" t="str">
            <v>A1-8.2</v>
          </cell>
          <cell r="Z482">
            <v>4</v>
          </cell>
          <cell r="AA482">
            <v>2.71</v>
          </cell>
        </row>
        <row r="483">
          <cell r="C483" t="str">
            <v>Cao Thanh Hång</v>
          </cell>
          <cell r="D483" t="str">
            <v>DH</v>
          </cell>
          <cell r="E483" t="str">
            <v>1-3 n¨m</v>
          </cell>
          <cell r="F483" t="str">
            <v>L¸i lu</v>
          </cell>
          <cell r="H483" t="str">
            <v>XN XL phÝa Nam</v>
          </cell>
          <cell r="I483">
            <v>37438</v>
          </cell>
          <cell r="J483" t="str">
            <v>Nam</v>
          </cell>
          <cell r="K483">
            <v>25850</v>
          </cell>
          <cell r="L483" t="str">
            <v>Nam</v>
          </cell>
          <cell r="M483" t="str">
            <v>S¬ cÊp</v>
          </cell>
          <cell r="N483" t="str">
            <v>L¸i lu</v>
          </cell>
          <cell r="O483" t="str">
            <v>XN Tù ®µo t¹o</v>
          </cell>
          <cell r="P483" t="str">
            <v>Th¹ch Th¸n - Quèc Oai - Hµ t©y</v>
          </cell>
          <cell r="Q483" t="str">
            <v>DiÔn ThÞnh - DiÔn Ch©u - NghÖ an</v>
          </cell>
          <cell r="R483" t="str">
            <v>DiÔn ThÞnh - DiÔn Ch©u - NghÖ an</v>
          </cell>
          <cell r="S483">
            <v>2003</v>
          </cell>
          <cell r="T483" t="str">
            <v>A6-2</v>
          </cell>
          <cell r="U483">
            <v>2002</v>
          </cell>
          <cell r="V483" t="str">
            <v>A6-2</v>
          </cell>
          <cell r="W483">
            <v>3</v>
          </cell>
          <cell r="X483">
            <v>1.72</v>
          </cell>
          <cell r="Y483" t="str">
            <v>A1-8.2</v>
          </cell>
          <cell r="Z483">
            <v>3</v>
          </cell>
          <cell r="AA483">
            <v>2.31</v>
          </cell>
        </row>
        <row r="484">
          <cell r="C484" t="str">
            <v>Ph¹m V¨n Quang</v>
          </cell>
          <cell r="D484" t="str">
            <v>DH</v>
          </cell>
          <cell r="E484" t="str">
            <v>1-3 n¨m</v>
          </cell>
          <cell r="F484" t="str">
            <v>L¸i xe + Lu</v>
          </cell>
          <cell r="H484" t="str">
            <v>XN XL phÝa Nam</v>
          </cell>
          <cell r="I484" t="str">
            <v>07-02</v>
          </cell>
          <cell r="J484" t="str">
            <v>N÷</v>
          </cell>
          <cell r="K484" t="str">
            <v>28/1/65</v>
          </cell>
          <cell r="L484" t="str">
            <v>Nam</v>
          </cell>
          <cell r="M484" t="str">
            <v>S¬ cÊp</v>
          </cell>
          <cell r="N484" t="str">
            <v>L¸i m¸y ñi</v>
          </cell>
          <cell r="O484" t="str">
            <v>XN Tù ®µo t¹o</v>
          </cell>
          <cell r="P484" t="str">
            <v>§èc Ng÷ - Ba ®×nh - Hµnéi</v>
          </cell>
          <cell r="Q484" t="str">
            <v>Th¸i phóc - Th¸i Thuþ - Th¸i b×nh</v>
          </cell>
          <cell r="R484" t="str">
            <v>Th¸i phóc - Th¸i Thuþ - Th¸i b×nh</v>
          </cell>
          <cell r="S484">
            <v>2004</v>
          </cell>
          <cell r="T484" t="str">
            <v>DN-2</v>
          </cell>
          <cell r="U484">
            <v>2002</v>
          </cell>
          <cell r="V484" t="str">
            <v>A6-2</v>
          </cell>
          <cell r="W484">
            <v>3</v>
          </cell>
          <cell r="X484">
            <v>1.72</v>
          </cell>
          <cell r="Y484" t="str">
            <v>A1-8.2</v>
          </cell>
          <cell r="Z484">
            <v>3</v>
          </cell>
          <cell r="AA484">
            <v>2.31</v>
          </cell>
        </row>
        <row r="485">
          <cell r="C485" t="str">
            <v>NguyÔn §×nh TuÊn</v>
          </cell>
          <cell r="D485" t="str">
            <v>DH</v>
          </cell>
          <cell r="E485" t="str">
            <v>1-3 n¨m</v>
          </cell>
          <cell r="F485" t="str">
            <v>L¸i m¸y</v>
          </cell>
          <cell r="H485" t="str">
            <v>XN XL phÝa Nam</v>
          </cell>
          <cell r="I485">
            <v>37622</v>
          </cell>
          <cell r="J485" t="str">
            <v>N÷</v>
          </cell>
          <cell r="K485" t="str">
            <v>26/7/79</v>
          </cell>
          <cell r="L485" t="str">
            <v>Nam</v>
          </cell>
          <cell r="M485" t="str">
            <v>S¬ cÊp</v>
          </cell>
          <cell r="N485" t="str">
            <v>L¸i m¸y xóc ®µo</v>
          </cell>
          <cell r="O485" t="str">
            <v>Tr­êng CN C¬ giíi I</v>
          </cell>
          <cell r="P485" t="str">
            <v>1999</v>
          </cell>
          <cell r="Q485" t="str">
            <v>Liªm ThuËn - Thanh Liªm - Hµ nam</v>
          </cell>
          <cell r="R485" t="str">
            <v>Liªm ThuËn - Thanh Liªm - Hµ nam</v>
          </cell>
          <cell r="S485">
            <v>2004</v>
          </cell>
          <cell r="T485" t="str">
            <v>DN-2</v>
          </cell>
          <cell r="U485">
            <v>2003</v>
          </cell>
          <cell r="V485" t="str">
            <v>A6-2</v>
          </cell>
          <cell r="W485">
            <v>3</v>
          </cell>
          <cell r="X485">
            <v>1.72</v>
          </cell>
          <cell r="Y485" t="str">
            <v>A1-8.2</v>
          </cell>
          <cell r="Z485">
            <v>3</v>
          </cell>
          <cell r="AA485">
            <v>2.31</v>
          </cell>
        </row>
        <row r="486">
          <cell r="C486" t="str">
            <v>NguyÔn Anh TuÊn</v>
          </cell>
          <cell r="D486" t="str">
            <v>DH</v>
          </cell>
          <cell r="E486" t="str">
            <v>1-3 n¨m</v>
          </cell>
          <cell r="F486" t="str">
            <v>L¸i m¸y ®µo</v>
          </cell>
          <cell r="H486" t="str">
            <v>XN XL phÝa Nam</v>
          </cell>
          <cell r="I486">
            <v>37622</v>
          </cell>
          <cell r="J486" t="str">
            <v>Nam</v>
          </cell>
          <cell r="K486" t="str">
            <v>15/6/69</v>
          </cell>
          <cell r="L486" t="str">
            <v>Nam</v>
          </cell>
          <cell r="M486" t="str">
            <v>S¬ cÊp</v>
          </cell>
          <cell r="N486" t="str">
            <v>L¸i m¸y ®µo</v>
          </cell>
          <cell r="O486" t="str">
            <v>Tr­êng CN C¬ giíi I</v>
          </cell>
          <cell r="P486" t="str">
            <v>1999</v>
          </cell>
          <cell r="Q486" t="str">
            <v>Liªm Mü - Vô B¶n - Hµ nam</v>
          </cell>
          <cell r="R486" t="str">
            <v>ThÞ x· Phñ lý - Hµ nam</v>
          </cell>
          <cell r="S486">
            <v>1997</v>
          </cell>
          <cell r="T486" t="str">
            <v>DN-3</v>
          </cell>
          <cell r="U486">
            <v>2003</v>
          </cell>
          <cell r="V486" t="str">
            <v>A6-2</v>
          </cell>
          <cell r="W486">
            <v>3</v>
          </cell>
          <cell r="X486">
            <v>1.72</v>
          </cell>
          <cell r="Y486" t="str">
            <v>A1-8.2</v>
          </cell>
          <cell r="Z486">
            <v>3</v>
          </cell>
          <cell r="AA486">
            <v>2.31</v>
          </cell>
        </row>
        <row r="487">
          <cell r="C487" t="str">
            <v>Tõ H÷u Hoµ</v>
          </cell>
          <cell r="D487" t="str">
            <v>DH</v>
          </cell>
          <cell r="E487" t="str">
            <v>H§ DH</v>
          </cell>
          <cell r="F487" t="str">
            <v>L¸i m¸y</v>
          </cell>
          <cell r="H487" t="str">
            <v>XN XL phÝa Nam</v>
          </cell>
          <cell r="I487" t="str">
            <v>05-03</v>
          </cell>
          <cell r="J487" t="str">
            <v>Nam</v>
          </cell>
          <cell r="K487" t="str">
            <v>§¹i häc</v>
          </cell>
          <cell r="L487" t="str">
            <v xml:space="preserve">Kü s­ qu©n sù </v>
          </cell>
          <cell r="M487" t="str">
            <v>S¬ cÊp</v>
          </cell>
          <cell r="N487" t="str">
            <v>L¸i m¸y</v>
          </cell>
          <cell r="O487" t="str">
            <v>§øc th¾ng-Tiªn l÷ -H­ng Yªn</v>
          </cell>
          <cell r="P487" t="str">
            <v>§èc Ng÷ - Cèng VÞ - Ba ®×nh - Hµ néi</v>
          </cell>
          <cell r="S487">
            <v>1999</v>
          </cell>
          <cell r="T487" t="str">
            <v>DN-3</v>
          </cell>
          <cell r="U487">
            <v>2003</v>
          </cell>
          <cell r="V487" t="str">
            <v>A6-2</v>
          </cell>
          <cell r="W487">
            <v>3</v>
          </cell>
          <cell r="X487">
            <v>1.72</v>
          </cell>
          <cell r="Y487" t="str">
            <v>A1-8.2</v>
          </cell>
          <cell r="Z487">
            <v>3</v>
          </cell>
          <cell r="AA487">
            <v>2.31</v>
          </cell>
        </row>
        <row r="488">
          <cell r="C488" t="str">
            <v>Tr­¬ng Ngäc H­ng</v>
          </cell>
          <cell r="D488" t="str">
            <v>DH</v>
          </cell>
          <cell r="E488" t="str">
            <v>1-3 n¨m</v>
          </cell>
          <cell r="F488" t="str">
            <v>L¸i m¸y ñi</v>
          </cell>
          <cell r="H488" t="str">
            <v>XN XL phÝa Nam</v>
          </cell>
          <cell r="I488" t="str">
            <v>07-02</v>
          </cell>
          <cell r="J488" t="str">
            <v>N÷</v>
          </cell>
          <cell r="K488">
            <v>1973</v>
          </cell>
          <cell r="L488" t="str">
            <v>Nam</v>
          </cell>
          <cell r="M488" t="str">
            <v>S¬ cÊp</v>
          </cell>
          <cell r="N488" t="str">
            <v>L¸i m¸y</v>
          </cell>
          <cell r="O488" t="str">
            <v>XN Tù ®µo t¹o</v>
          </cell>
          <cell r="P488" t="str">
            <v xml:space="preserve"> BiÕn thÕ - C«ng vÞ - Ba ®×nh - HN</v>
          </cell>
          <cell r="Q488" t="str">
            <v>ViÖt H­ng - NghÜa h­ng - H¶i d­¬ng</v>
          </cell>
          <cell r="R488" t="str">
            <v>ViÖt H­ng - NghÜa h­ng - H¶i d­¬ng</v>
          </cell>
          <cell r="S488">
            <v>2004</v>
          </cell>
          <cell r="T488" t="str">
            <v>DN-3</v>
          </cell>
          <cell r="U488">
            <v>2002</v>
          </cell>
          <cell r="V488" t="str">
            <v>A6-2</v>
          </cell>
          <cell r="W488">
            <v>2</v>
          </cell>
          <cell r="X488">
            <v>1.55</v>
          </cell>
          <cell r="Y488" t="str">
            <v>A1-8.2</v>
          </cell>
          <cell r="Z488">
            <v>2</v>
          </cell>
          <cell r="AA488">
            <v>1.96</v>
          </cell>
        </row>
        <row r="489">
          <cell r="C489" t="str">
            <v>NguyÔn V¨n Long</v>
          </cell>
          <cell r="D489" t="str">
            <v>DH</v>
          </cell>
          <cell r="E489" t="str">
            <v>1-3 n¨m</v>
          </cell>
          <cell r="F489" t="str">
            <v>L¸i m¸y</v>
          </cell>
          <cell r="H489" t="str">
            <v>XN XL phÝa Nam</v>
          </cell>
          <cell r="I489" t="str">
            <v>05-03</v>
          </cell>
          <cell r="K489" t="str">
            <v>10/10/71</v>
          </cell>
          <cell r="L489" t="str">
            <v>Nam</v>
          </cell>
          <cell r="M489" t="str">
            <v>S¬ cÊp</v>
          </cell>
          <cell r="N489" t="str">
            <v>L¸i m¸y</v>
          </cell>
          <cell r="O489" t="str">
            <v>Tr­êng l¸i xe QK 3</v>
          </cell>
          <cell r="P489" t="str">
            <v>1997</v>
          </cell>
          <cell r="Q489" t="str">
            <v>Qu¶ng ThÞnh - Qu¶ng X­¬ng - T.Ho¸</v>
          </cell>
          <cell r="R489" t="str">
            <v>Qu¶ng ThÞnh - Qu¶ng X­¬ng - T.Ho¸</v>
          </cell>
          <cell r="S489">
            <v>2004</v>
          </cell>
          <cell r="T489" t="str">
            <v>DN-3</v>
          </cell>
          <cell r="U489">
            <v>2003</v>
          </cell>
          <cell r="V489" t="str">
            <v>A6-2</v>
          </cell>
          <cell r="W489">
            <v>2</v>
          </cell>
          <cell r="X489">
            <v>1.55</v>
          </cell>
          <cell r="Y489" t="str">
            <v>A1-8.2</v>
          </cell>
          <cell r="Z489">
            <v>2</v>
          </cell>
          <cell r="AA489">
            <v>1.96</v>
          </cell>
        </row>
        <row r="490">
          <cell r="C490" t="str">
            <v>§ç Huy Nam</v>
          </cell>
          <cell r="D490" t="str">
            <v>DH</v>
          </cell>
          <cell r="E490" t="str">
            <v>1-3 n¨m</v>
          </cell>
          <cell r="F490" t="str">
            <v>L¸i lu</v>
          </cell>
          <cell r="H490" t="str">
            <v>XN XL phÝa Nam</v>
          </cell>
          <cell r="I490" t="str">
            <v>07-02</v>
          </cell>
          <cell r="J490" t="str">
            <v>Nam</v>
          </cell>
          <cell r="K490">
            <v>29042</v>
          </cell>
          <cell r="L490" t="str">
            <v>Nam</v>
          </cell>
          <cell r="M490" t="str">
            <v>S¬ cÊp</v>
          </cell>
          <cell r="N490" t="str">
            <v>L¸i lu</v>
          </cell>
          <cell r="O490" t="str">
            <v>XÝ nghiÖp tù ®µo t¹o</v>
          </cell>
          <cell r="P490" t="str">
            <v>DÞ ChÕ - Tiªn L÷ - H­ng Yªn</v>
          </cell>
          <cell r="Q490" t="str">
            <v>Xu©n LËp - Thä xu©n - Thanh Ho¸</v>
          </cell>
          <cell r="R490" t="str">
            <v>Xu©n LËp - Thä xu©n - Thanh Ho¸</v>
          </cell>
          <cell r="S490">
            <v>2004</v>
          </cell>
          <cell r="T490" t="str">
            <v>DN-3</v>
          </cell>
          <cell r="U490">
            <v>2002</v>
          </cell>
          <cell r="V490" t="str">
            <v>A6-2</v>
          </cell>
          <cell r="W490">
            <v>2</v>
          </cell>
          <cell r="X490">
            <v>1.55</v>
          </cell>
          <cell r="Y490" t="str">
            <v>A1-8.2</v>
          </cell>
          <cell r="Z490">
            <v>2</v>
          </cell>
          <cell r="AA490">
            <v>1.96</v>
          </cell>
        </row>
        <row r="491">
          <cell r="C491" t="str">
            <v>TrÇn V¨n Trung</v>
          </cell>
          <cell r="D491" t="str">
            <v>DH</v>
          </cell>
          <cell r="E491" t="str">
            <v>1-3 n¨m</v>
          </cell>
          <cell r="F491" t="str">
            <v>L¸i m¸y</v>
          </cell>
          <cell r="H491" t="str">
            <v>XN XL phÝa Nam</v>
          </cell>
          <cell r="I491">
            <v>37742</v>
          </cell>
          <cell r="J491" t="str">
            <v>Nam</v>
          </cell>
          <cell r="K491" t="str">
            <v>25/6/78</v>
          </cell>
          <cell r="L491" t="str">
            <v>Nam</v>
          </cell>
          <cell r="M491" t="str">
            <v>S¬ cÊp</v>
          </cell>
          <cell r="N491" t="str">
            <v>L¸i m¸y</v>
          </cell>
          <cell r="O491" t="str">
            <v>Tr­êng KTCB</v>
          </cell>
          <cell r="P491" t="str">
            <v>2001</v>
          </cell>
          <cell r="Q491" t="str">
            <v>Trùc tuÊn - Trùc Ninh - Nam ®Þnh</v>
          </cell>
          <cell r="R491" t="str">
            <v>Trùc tuÊn - Trùc Ninh - Nam ®Þnh</v>
          </cell>
          <cell r="S491">
            <v>2004</v>
          </cell>
          <cell r="T491" t="str">
            <v>DN-3</v>
          </cell>
          <cell r="U491">
            <v>2003</v>
          </cell>
          <cell r="V491" t="str">
            <v>A6-2</v>
          </cell>
          <cell r="W491">
            <v>1</v>
          </cell>
          <cell r="X491">
            <v>1.4</v>
          </cell>
          <cell r="Y491" t="str">
            <v>A1-8.2</v>
          </cell>
          <cell r="Z491">
            <v>1</v>
          </cell>
          <cell r="AA491">
            <v>1.67</v>
          </cell>
        </row>
        <row r="492">
          <cell r="C492" t="str">
            <v>Lª Ph¸t Lu©n</v>
          </cell>
          <cell r="D492" t="str">
            <v>DH</v>
          </cell>
          <cell r="E492" t="str">
            <v>1-3 n¨m</v>
          </cell>
          <cell r="F492" t="str">
            <v>Thî söa ch÷a</v>
          </cell>
          <cell r="H492" t="str">
            <v>XN XL phÝa Nam</v>
          </cell>
          <cell r="I492" t="str">
            <v>05-03</v>
          </cell>
          <cell r="J492" t="str">
            <v>Nam</v>
          </cell>
          <cell r="K492" t="str">
            <v>15/11/63</v>
          </cell>
          <cell r="L492" t="str">
            <v>Nam</v>
          </cell>
          <cell r="M492" t="str">
            <v>S¬ cÊp</v>
          </cell>
          <cell r="N492" t="str">
            <v>Thî ®iÖn l¹nh</v>
          </cell>
          <cell r="O492" t="str">
            <v>TT d¹y nghÒ §µ n½ng</v>
          </cell>
          <cell r="P492" t="str">
            <v>1996</v>
          </cell>
          <cell r="Q492" t="str">
            <v>HiÖp B×nh Ch¸nh - Thñ ®øc</v>
          </cell>
          <cell r="R492" t="str">
            <v>HiÖp B×nh Ch¸nh - Thñ ®øc</v>
          </cell>
          <cell r="S492">
            <v>2004</v>
          </cell>
          <cell r="T492" t="str">
            <v>DN-3</v>
          </cell>
          <cell r="U492">
            <v>2003</v>
          </cell>
          <cell r="V492" t="str">
            <v>A1-3</v>
          </cell>
          <cell r="W492">
            <v>6</v>
          </cell>
          <cell r="X492">
            <v>3.05</v>
          </cell>
          <cell r="Y492" t="str">
            <v>A1-6.3</v>
          </cell>
          <cell r="Z492">
            <v>6</v>
          </cell>
          <cell r="AA492">
            <v>4.07</v>
          </cell>
        </row>
        <row r="493">
          <cell r="C493" t="str">
            <v>Huúnh b¸ C«ng</v>
          </cell>
          <cell r="D493" t="str">
            <v>DH</v>
          </cell>
          <cell r="E493" t="str">
            <v>1-3 n¨m</v>
          </cell>
          <cell r="F493" t="str">
            <v>Thî ®iÖn</v>
          </cell>
          <cell r="H493" t="str">
            <v>XN XL phÝa Nam</v>
          </cell>
          <cell r="I493" t="str">
            <v>05-03</v>
          </cell>
          <cell r="J493" t="str">
            <v>Nam</v>
          </cell>
          <cell r="K493">
            <v>1962</v>
          </cell>
          <cell r="L493" t="str">
            <v>Nam</v>
          </cell>
          <cell r="M493" t="str">
            <v>S¬ cÊp</v>
          </cell>
          <cell r="N493" t="str">
            <v>C¬ ®iÖn l¹nh</v>
          </cell>
          <cell r="O493" t="str">
            <v>TT d¹y nghÒ §µ n½ng</v>
          </cell>
          <cell r="P493" t="str">
            <v>1996</v>
          </cell>
          <cell r="Q493" t="str">
            <v>Tam Kü - Qu¶ng nam</v>
          </cell>
          <cell r="R493" t="str">
            <v>NguyÔn Tri Ph­¬ng - §µ n½ng</v>
          </cell>
          <cell r="S493">
            <v>2003</v>
          </cell>
          <cell r="T493" t="str">
            <v>DN-3</v>
          </cell>
          <cell r="U493">
            <v>2003</v>
          </cell>
          <cell r="V493" t="str">
            <v>A1-2</v>
          </cell>
          <cell r="W493">
            <v>6</v>
          </cell>
          <cell r="X493">
            <v>2.84</v>
          </cell>
          <cell r="Y493" t="str">
            <v>A1-6.2</v>
          </cell>
          <cell r="Z493">
            <v>6</v>
          </cell>
          <cell r="AA493">
            <v>3.74</v>
          </cell>
        </row>
        <row r="494">
          <cell r="C494" t="str">
            <v>Ph¹m Duy N¨ng</v>
          </cell>
          <cell r="D494" t="str">
            <v>DH</v>
          </cell>
          <cell r="E494" t="str">
            <v>H§ DH</v>
          </cell>
          <cell r="F494" t="str">
            <v>L¸i m¸y</v>
          </cell>
          <cell r="H494" t="str">
            <v>XN XL phÝa Nam</v>
          </cell>
          <cell r="I494">
            <v>34790</v>
          </cell>
          <cell r="J494" t="str">
            <v>Nam</v>
          </cell>
          <cell r="K494" t="str">
            <v>23-6-62</v>
          </cell>
          <cell r="L494" t="str">
            <v>Nam</v>
          </cell>
          <cell r="M494" t="str">
            <v>S¬ cÊp</v>
          </cell>
          <cell r="N494" t="str">
            <v>Thî m¸y</v>
          </cell>
          <cell r="O494" t="str">
            <v>Tr­êng KT C«ng binh</v>
          </cell>
          <cell r="P494">
            <v>1984</v>
          </cell>
          <cell r="Q494" t="str">
            <v>Liªn Minh - Vô B¶n - Hµ nam</v>
          </cell>
          <cell r="R494" t="str">
            <v>Ph­êng TrÇn ®¨ng ninh - TP Nam ®Þnh</v>
          </cell>
          <cell r="S494">
            <v>2001</v>
          </cell>
          <cell r="T494" t="str">
            <v>DN-3</v>
          </cell>
          <cell r="U494">
            <v>2002</v>
          </cell>
          <cell r="V494" t="str">
            <v>A4-3</v>
          </cell>
          <cell r="W494">
            <v>5</v>
          </cell>
          <cell r="X494">
            <v>2.67</v>
          </cell>
          <cell r="Y494" t="str">
            <v>A1-10.3</v>
          </cell>
          <cell r="Z494">
            <v>5</v>
          </cell>
          <cell r="AA494">
            <v>3.65</v>
          </cell>
        </row>
        <row r="495">
          <cell r="C495" t="str">
            <v>NguyÔn ThÞ Hoa</v>
          </cell>
          <cell r="D495" t="str">
            <v>DH</v>
          </cell>
          <cell r="E495" t="str">
            <v>1-3 n¨m</v>
          </cell>
          <cell r="F495" t="str">
            <v>NV phôc vô</v>
          </cell>
          <cell r="H495" t="str">
            <v>XN XL phÝa Nam</v>
          </cell>
          <cell r="I495" t="str">
            <v>05-03</v>
          </cell>
          <cell r="J495" t="str">
            <v>Nam</v>
          </cell>
          <cell r="K495" t="str">
            <v>11/11/71</v>
          </cell>
          <cell r="L495" t="str">
            <v>N÷</v>
          </cell>
          <cell r="M495" t="str">
            <v>L§PT</v>
          </cell>
          <cell r="N495" t="str">
            <v>2000</v>
          </cell>
          <cell r="O495" t="str">
            <v>Lao ®éng phæ th«ng</v>
          </cell>
          <cell r="P495" t="str">
            <v>Nghi th¸i - Nghi léc  - NGhÖ an</v>
          </cell>
          <cell r="Q495" t="str">
            <v>Vâ LiÖt - Thanh Ch­¬ng - NghÖ an</v>
          </cell>
          <cell r="R495" t="str">
            <v>P14 QuËn T©n b×nh - Tp HCM</v>
          </cell>
          <cell r="S495">
            <v>2002</v>
          </cell>
          <cell r="T495" t="str">
            <v>DN-3</v>
          </cell>
          <cell r="U495">
            <v>2003</v>
          </cell>
          <cell r="V495" t="str">
            <v>DN-6</v>
          </cell>
          <cell r="W495">
            <v>9</v>
          </cell>
          <cell r="X495">
            <v>1.78</v>
          </cell>
          <cell r="Y495" t="str">
            <v>DN-6</v>
          </cell>
          <cell r="Z495">
            <v>9</v>
          </cell>
          <cell r="AA495">
            <v>2.44</v>
          </cell>
        </row>
        <row r="496">
          <cell r="C496" t="str">
            <v>Lª C«ng Ngäc</v>
          </cell>
          <cell r="D496" t="str">
            <v>DH</v>
          </cell>
          <cell r="E496" t="str">
            <v>H§ DH</v>
          </cell>
          <cell r="F496" t="str">
            <v>NV Kü thuËt</v>
          </cell>
          <cell r="H496">
            <v>37681</v>
          </cell>
          <cell r="I496" t="str">
            <v>24/9/78</v>
          </cell>
          <cell r="J496" t="str">
            <v>Nam</v>
          </cell>
          <cell r="K496" t="str">
            <v>§¹i häc</v>
          </cell>
          <cell r="L496" t="str">
            <v>XD CÇu ®­êng</v>
          </cell>
          <cell r="M496" t="str">
            <v>§H X©y dùng</v>
          </cell>
          <cell r="N496">
            <v>2003</v>
          </cell>
          <cell r="O496" t="str">
            <v>Xu©n Phong - Xu©n Thä - Thanh ho¸</v>
          </cell>
          <cell r="P496" t="str">
            <v>Xu©n Phong - Xu©n Thä - Thanh ho¸</v>
          </cell>
          <cell r="S496">
            <v>2003</v>
          </cell>
          <cell r="T496" t="str">
            <v>DN-3</v>
          </cell>
          <cell r="U496">
            <v>1</v>
          </cell>
          <cell r="V496">
            <v>1.78</v>
          </cell>
          <cell r="W496" t="str">
            <v>DN-3</v>
          </cell>
          <cell r="X496">
            <v>1</v>
          </cell>
          <cell r="Y496">
            <v>2.34</v>
          </cell>
          <cell r="Z496" t="str">
            <v>XN sè 2</v>
          </cell>
        </row>
        <row r="497">
          <cell r="C497" t="str">
            <v>Cao cÊp</v>
          </cell>
          <cell r="D497" t="str">
            <v>DH</v>
          </cell>
          <cell r="E497" t="str">
            <v>H§ DH</v>
          </cell>
          <cell r="F497" t="str">
            <v>NV kÕ to¸n TH</v>
          </cell>
          <cell r="H497">
            <v>37257</v>
          </cell>
          <cell r="I497" t="str">
            <v>12/1979</v>
          </cell>
          <cell r="J497" t="str">
            <v>N÷</v>
          </cell>
          <cell r="K497" t="str">
            <v>§¹i häc</v>
          </cell>
          <cell r="L497" t="str">
            <v>KT - KiÓm to¸n</v>
          </cell>
          <cell r="M497" t="str">
            <v xml:space="preserve">§H Th­¬ng m¹i </v>
          </cell>
          <cell r="N497">
            <v>2001</v>
          </cell>
          <cell r="O497" t="str">
            <v>Duy Tiªn - Hµ Nam</v>
          </cell>
          <cell r="P497" t="str">
            <v>262THuþ Khuª - T©y Hå - HN</v>
          </cell>
          <cell r="S497">
            <v>2002</v>
          </cell>
          <cell r="T497" t="str">
            <v>DN-3</v>
          </cell>
          <cell r="U497">
            <v>1</v>
          </cell>
          <cell r="V497">
            <v>1.78</v>
          </cell>
          <cell r="W497" t="str">
            <v>DN-3</v>
          </cell>
          <cell r="X497">
            <v>1</v>
          </cell>
          <cell r="Y497">
            <v>2.34</v>
          </cell>
          <cell r="Z497" t="str">
            <v>XN sè 2</v>
          </cell>
        </row>
        <row r="498">
          <cell r="C498" t="str">
            <v>NguyÔn ThÞ L¾m</v>
          </cell>
          <cell r="D498" t="str">
            <v>DH</v>
          </cell>
          <cell r="E498" t="str">
            <v>H§ DH</v>
          </cell>
          <cell r="F498" t="str">
            <v>Phô tr¸ch ban KH - TH</v>
          </cell>
          <cell r="H498" t="str">
            <v>XN sè 2</v>
          </cell>
          <cell r="I498">
            <v>35431</v>
          </cell>
          <cell r="J498" t="str">
            <v>Nam</v>
          </cell>
          <cell r="K498" t="str">
            <v>25/08/1950</v>
          </cell>
          <cell r="L498" t="str">
            <v>N÷</v>
          </cell>
          <cell r="M498" t="str">
            <v>§¹i häc</v>
          </cell>
          <cell r="N498" t="str">
            <v>XD CÇu ®­êng</v>
          </cell>
          <cell r="O498" t="str">
            <v>§H Giao th«ng</v>
          </cell>
          <cell r="P498" t="str">
            <v>1999</v>
          </cell>
          <cell r="Q498" t="str">
            <v>Hång V©n- ¢n thi- - H­ng Yªn</v>
          </cell>
          <cell r="R498" t="str">
            <v>§èc Ng÷ - Ba ®×nh - Hµnéi</v>
          </cell>
          <cell r="S498">
            <v>2004</v>
          </cell>
          <cell r="T498" t="str">
            <v>DN-3</v>
          </cell>
          <cell r="U498">
            <v>2004</v>
          </cell>
          <cell r="V498" t="str">
            <v>DN-2</v>
          </cell>
          <cell r="W498">
            <v>3</v>
          </cell>
          <cell r="X498">
            <v>3.82</v>
          </cell>
          <cell r="Y498" t="str">
            <v>DN-2</v>
          </cell>
          <cell r="Z498">
            <v>3</v>
          </cell>
          <cell r="AA498">
            <v>4.66</v>
          </cell>
        </row>
        <row r="499">
          <cell r="C499" t="str">
            <v>NguyÔn ThÞ BÝch</v>
          </cell>
          <cell r="D499" t="str">
            <v>DH</v>
          </cell>
          <cell r="E499" t="str">
            <v>H§ DH</v>
          </cell>
          <cell r="F499" t="str">
            <v>Phô tr¸ch ban TC-KT</v>
          </cell>
          <cell r="H499" t="str">
            <v>XN sè 2</v>
          </cell>
          <cell r="I499">
            <v>35431</v>
          </cell>
          <cell r="J499" t="str">
            <v>Nam</v>
          </cell>
          <cell r="K499" t="str">
            <v>20/10/1956</v>
          </cell>
          <cell r="L499" t="str">
            <v>N÷</v>
          </cell>
          <cell r="M499" t="str">
            <v>Trung cÊp</v>
          </cell>
          <cell r="N499" t="str">
            <v>KÕ to¸n</v>
          </cell>
          <cell r="O499" t="str">
            <v>Chøng chØ  KÕ to¸n tr­ëng</v>
          </cell>
          <cell r="P499" t="str">
            <v>1999</v>
          </cell>
          <cell r="Q499" t="str">
            <v>Nghi Léc - NgÖ An</v>
          </cell>
          <cell r="R499" t="str">
            <v>1006 Hoµng Quèc viÖt - CÇu giÊy - HN</v>
          </cell>
          <cell r="S499">
            <v>2002</v>
          </cell>
          <cell r="T499" t="str">
            <v>A4-3</v>
          </cell>
          <cell r="U499">
            <v>2004</v>
          </cell>
          <cell r="V499" t="str">
            <v>DN-2</v>
          </cell>
          <cell r="W499">
            <v>3</v>
          </cell>
          <cell r="X499">
            <v>3.82</v>
          </cell>
          <cell r="Y499" t="str">
            <v>DN-2</v>
          </cell>
          <cell r="Z499">
            <v>3</v>
          </cell>
          <cell r="AA499">
            <v>4.66</v>
          </cell>
        </row>
        <row r="500">
          <cell r="C500" t="str">
            <v>Ph¹m V¨n L©n</v>
          </cell>
          <cell r="D500" t="str">
            <v>DH</v>
          </cell>
          <cell r="E500" t="str">
            <v>CTH</v>
          </cell>
          <cell r="F500" t="str">
            <v>TL bom m×n, vËt næ</v>
          </cell>
          <cell r="H500" t="str">
            <v>XN sè 2</v>
          </cell>
          <cell r="I500">
            <v>35431</v>
          </cell>
          <cell r="J500" t="str">
            <v>N÷</v>
          </cell>
          <cell r="K500" t="str">
            <v>04/1942</v>
          </cell>
          <cell r="L500" t="str">
            <v>XD CÇu ®­êng</v>
          </cell>
          <cell r="M500" t="str">
            <v>§¹i häc</v>
          </cell>
          <cell r="N500" t="str">
            <v>Qu©n sù</v>
          </cell>
          <cell r="O500" t="str">
            <v>§H Quy-bisec (Nga)</v>
          </cell>
          <cell r="P500">
            <v>1966</v>
          </cell>
          <cell r="Q500" t="str">
            <v>Dþ chÕ- Phï tiªn- H­ng Yªn</v>
          </cell>
          <cell r="R500" t="str">
            <v>Dþ chÕ- Phï tiªn- H­ng Yªn</v>
          </cell>
          <cell r="S500">
            <v>2004</v>
          </cell>
          <cell r="T500" t="str">
            <v>DN-4</v>
          </cell>
          <cell r="U500">
            <v>1997</v>
          </cell>
          <cell r="V500" t="str">
            <v>DN-3</v>
          </cell>
          <cell r="W500">
            <v>8</v>
          </cell>
          <cell r="X500">
            <v>3.48</v>
          </cell>
          <cell r="Y500" t="str">
            <v>DN-3</v>
          </cell>
          <cell r="Z500">
            <v>8</v>
          </cell>
          <cell r="AA500">
            <v>4.51</v>
          </cell>
        </row>
        <row r="501">
          <cell r="C501" t="str">
            <v>TrÇn Xu©n NhÞ</v>
          </cell>
          <cell r="D501" t="str">
            <v>DH</v>
          </cell>
          <cell r="E501" t="str">
            <v>CTH</v>
          </cell>
          <cell r="F501" t="str">
            <v>TL kÕ ho¹ch - TH</v>
          </cell>
          <cell r="H501" t="str">
            <v>XN sè 2</v>
          </cell>
          <cell r="I501">
            <v>36220</v>
          </cell>
          <cell r="J501" t="str">
            <v>N÷</v>
          </cell>
          <cell r="K501" t="str">
            <v>09/1947</v>
          </cell>
          <cell r="L501" t="str">
            <v>Tin häc</v>
          </cell>
          <cell r="M501" t="str">
            <v>§¹i häc</v>
          </cell>
          <cell r="N501" t="str">
            <v xml:space="preserve">Kü s­ qu©n sù </v>
          </cell>
          <cell r="O501" t="str">
            <v>§H Kü thuËt qu©n sù</v>
          </cell>
          <cell r="P501" t="str">
            <v>1974</v>
          </cell>
          <cell r="Q501" t="str">
            <v>§øc th¾ng-Tiªn l÷ -H­ng Yªn</v>
          </cell>
          <cell r="R501" t="str">
            <v>§èc Ng÷ - Cèng VÞ - Ba ®×nh - Hµ néi</v>
          </cell>
          <cell r="S501">
            <v>2003</v>
          </cell>
          <cell r="T501" t="str">
            <v>DN-4</v>
          </cell>
          <cell r="U501">
            <v>1999</v>
          </cell>
          <cell r="V501" t="str">
            <v>DN-3</v>
          </cell>
          <cell r="W501">
            <v>8</v>
          </cell>
          <cell r="X501">
            <v>3.48</v>
          </cell>
          <cell r="Y501" t="str">
            <v>DN-3</v>
          </cell>
          <cell r="Z501">
            <v>8</v>
          </cell>
          <cell r="AA501">
            <v>4.51</v>
          </cell>
        </row>
        <row r="502">
          <cell r="C502" t="str">
            <v>Vò ThÞ HiÒn</v>
          </cell>
          <cell r="D502" t="str">
            <v>DH</v>
          </cell>
          <cell r="E502" t="str">
            <v>H§ DH</v>
          </cell>
          <cell r="F502" t="str">
            <v>NV kÕ to¸n TH</v>
          </cell>
          <cell r="H502" t="str">
            <v>XN sè 2</v>
          </cell>
          <cell r="I502">
            <v>35431</v>
          </cell>
          <cell r="K502" t="str">
            <v>27/02/1961</v>
          </cell>
          <cell r="L502" t="str">
            <v>N÷</v>
          </cell>
          <cell r="M502" t="str">
            <v>Trung cÊp</v>
          </cell>
          <cell r="N502" t="str">
            <v xml:space="preserve"> KÕ to¸n</v>
          </cell>
          <cell r="O502" t="str">
            <v>Trung häc - nghiÖp vô</v>
          </cell>
          <cell r="P502" t="str">
            <v>1981</v>
          </cell>
          <cell r="Q502" t="str">
            <v>Gia xuyªn- Gia léc- H¶i D­¬ng</v>
          </cell>
          <cell r="R502" t="str">
            <v xml:space="preserve"> BiÕn thÕ - C«ng vÞ - Ba ®×nh - HN</v>
          </cell>
          <cell r="U502">
            <v>2004</v>
          </cell>
          <cell r="V502" t="str">
            <v>DN-3</v>
          </cell>
          <cell r="W502">
            <v>7</v>
          </cell>
          <cell r="X502">
            <v>3.23</v>
          </cell>
          <cell r="Y502" t="str">
            <v>DN-3</v>
          </cell>
          <cell r="Z502">
            <v>7</v>
          </cell>
          <cell r="AA502">
            <v>4.2</v>
          </cell>
        </row>
        <row r="503">
          <cell r="C503" t="str">
            <v>NguyÔn H¶i Thanh</v>
          </cell>
          <cell r="D503" t="str">
            <v>DH</v>
          </cell>
          <cell r="E503" t="str">
            <v>H§ DH</v>
          </cell>
          <cell r="F503" t="str">
            <v>NV kü thuËt</v>
          </cell>
          <cell r="H503" t="str">
            <v>XN sè 2</v>
          </cell>
          <cell r="I503">
            <v>37895</v>
          </cell>
          <cell r="J503" t="str">
            <v>N÷</v>
          </cell>
          <cell r="K503" t="str">
            <v>20/8/65</v>
          </cell>
          <cell r="L503" t="str">
            <v>L¸i xe</v>
          </cell>
          <cell r="M503" t="str">
            <v>§¹i häc</v>
          </cell>
          <cell r="N503" t="str">
            <v>XD CÇu ®­êng</v>
          </cell>
          <cell r="O503" t="str">
            <v>§H Giao th«ng vËn t¶i</v>
          </cell>
          <cell r="P503">
            <v>2002</v>
          </cell>
          <cell r="Q503" t="str">
            <v>Hîp ®ång - Ch­¬ng Mü - hµ t©y</v>
          </cell>
          <cell r="R503" t="str">
            <v>Hîp ®ång - Ch­¬ng Mü - hµ t©y</v>
          </cell>
          <cell r="S503">
            <v>2004</v>
          </cell>
          <cell r="T503" t="str">
            <v>B15-3</v>
          </cell>
          <cell r="U503">
            <v>2004</v>
          </cell>
          <cell r="V503" t="str">
            <v>DN-3</v>
          </cell>
          <cell r="W503">
            <v>4</v>
          </cell>
          <cell r="X503">
            <v>2.5</v>
          </cell>
          <cell r="Y503" t="str">
            <v>DN-3</v>
          </cell>
          <cell r="Z503">
            <v>4</v>
          </cell>
          <cell r="AA503">
            <v>3.27</v>
          </cell>
        </row>
        <row r="504">
          <cell r="C504" t="str">
            <v>Vò Quèc TuÊn</v>
          </cell>
          <cell r="D504" t="str">
            <v>DH</v>
          </cell>
          <cell r="E504" t="str">
            <v>H§ DH</v>
          </cell>
          <cell r="F504" t="str">
            <v>NV Kü thuËt</v>
          </cell>
          <cell r="H504" t="str">
            <v>XN sè 2</v>
          </cell>
          <cell r="I504">
            <v>37226</v>
          </cell>
          <cell r="J504" t="str">
            <v>N÷</v>
          </cell>
          <cell r="K504" t="str">
            <v>23/3/76</v>
          </cell>
          <cell r="L504" t="str">
            <v>L¸i xe</v>
          </cell>
          <cell r="M504" t="str">
            <v>§¹i häc</v>
          </cell>
          <cell r="N504" t="str">
            <v>KS Tr¾c ®Þa</v>
          </cell>
          <cell r="O504" t="str">
            <v>§H Má - §Þa chÊt</v>
          </cell>
          <cell r="P504">
            <v>2000</v>
          </cell>
          <cell r="Q504" t="str">
            <v>DÞ ChÕ - Tiªn L÷ - H­ng Yªn</v>
          </cell>
          <cell r="R504" t="str">
            <v>DÞ ChÕ - Tiªn L÷ - H­ng Yªn</v>
          </cell>
          <cell r="S504">
            <v>2004</v>
          </cell>
          <cell r="T504" t="str">
            <v>B15-3</v>
          </cell>
          <cell r="U504">
            <v>2004</v>
          </cell>
          <cell r="V504" t="str">
            <v>DN-3</v>
          </cell>
          <cell r="W504">
            <v>2</v>
          </cell>
          <cell r="X504">
            <v>2.02</v>
          </cell>
          <cell r="Y504" t="str">
            <v>DN-3</v>
          </cell>
          <cell r="Z504">
            <v>2</v>
          </cell>
          <cell r="AA504">
            <v>2.65</v>
          </cell>
        </row>
        <row r="505">
          <cell r="C505" t="str">
            <v>D­¬ng §øc Anh</v>
          </cell>
          <cell r="D505" t="str">
            <v>DH</v>
          </cell>
          <cell r="E505" t="str">
            <v>H§ DH</v>
          </cell>
          <cell r="F505" t="str">
            <v>NV kü thuËt</v>
          </cell>
          <cell r="H505" t="str">
            <v>XN sè 2</v>
          </cell>
          <cell r="I505" t="str">
            <v>09-04</v>
          </cell>
          <cell r="K505" t="str">
            <v>S¬ cÊp</v>
          </cell>
          <cell r="L505" t="str">
            <v>L¸i xe</v>
          </cell>
          <cell r="M505" t="str">
            <v>§¹i häc</v>
          </cell>
          <cell r="N505" t="str">
            <v>XD CÇu ®­êng</v>
          </cell>
          <cell r="O505" t="str">
            <v>Gia xuyªn- Gia léc- H¶i D­¬ng</v>
          </cell>
          <cell r="P505" t="str">
            <v xml:space="preserve"> BiÕn thÕ - C«ng vÞ - Ba ®×nh - HN</v>
          </cell>
          <cell r="S505">
            <v>2004</v>
          </cell>
          <cell r="T505" t="str">
            <v>B15-3</v>
          </cell>
          <cell r="U505">
            <v>2004</v>
          </cell>
          <cell r="V505" t="str">
            <v>DN-3</v>
          </cell>
          <cell r="W505">
            <v>1</v>
          </cell>
          <cell r="X505">
            <v>1.78</v>
          </cell>
          <cell r="Y505" t="str">
            <v>DN-3</v>
          </cell>
          <cell r="Z505">
            <v>1</v>
          </cell>
          <cell r="AA505">
            <v>2.34</v>
          </cell>
        </row>
        <row r="506">
          <cell r="C506" t="str">
            <v>L­¬ng L­u §øc</v>
          </cell>
          <cell r="D506" t="str">
            <v>DH</v>
          </cell>
          <cell r="E506" t="str">
            <v>H§ DH</v>
          </cell>
          <cell r="F506" t="str">
            <v>NV kü thuËt</v>
          </cell>
          <cell r="H506" t="str">
            <v>XN sè 2</v>
          </cell>
          <cell r="I506" t="str">
            <v>09-04</v>
          </cell>
          <cell r="K506" t="str">
            <v>S¬ cÊp</v>
          </cell>
          <cell r="L506" t="str">
            <v>L¸i xe</v>
          </cell>
          <cell r="M506" t="str">
            <v>§¹i häc</v>
          </cell>
          <cell r="N506" t="str">
            <v>XD CÇu ®­êng</v>
          </cell>
          <cell r="O506" t="str">
            <v>Minh Ph­îng - Tiªn L÷ - H­ng Yªn</v>
          </cell>
          <cell r="P506" t="str">
            <v>Minh Ph­îng - Tiªn L÷ - H­ng Yªn</v>
          </cell>
          <cell r="S506">
            <v>2004</v>
          </cell>
          <cell r="T506" t="str">
            <v>B15-3</v>
          </cell>
          <cell r="U506">
            <v>2004</v>
          </cell>
          <cell r="V506" t="str">
            <v>DN-3</v>
          </cell>
          <cell r="W506">
            <v>1</v>
          </cell>
          <cell r="X506">
            <v>1.78</v>
          </cell>
          <cell r="Y506" t="str">
            <v>DN-3</v>
          </cell>
          <cell r="Z506">
            <v>1</v>
          </cell>
          <cell r="AA506">
            <v>2.34</v>
          </cell>
        </row>
        <row r="507">
          <cell r="C507" t="str">
            <v>NguyÔn V¨n Khiªn</v>
          </cell>
          <cell r="D507" t="str">
            <v>DH</v>
          </cell>
          <cell r="E507" t="str">
            <v>H§ DH</v>
          </cell>
          <cell r="F507" t="str">
            <v>NV Kü thuËt</v>
          </cell>
          <cell r="H507" t="str">
            <v>XN sè 2</v>
          </cell>
          <cell r="I507">
            <v>37681</v>
          </cell>
          <cell r="J507" t="str">
            <v>N÷</v>
          </cell>
          <cell r="K507" t="str">
            <v>10/4/78</v>
          </cell>
          <cell r="L507" t="str">
            <v>L¸i xe</v>
          </cell>
          <cell r="M507" t="str">
            <v>§¹i häc</v>
          </cell>
          <cell r="N507" t="str">
            <v>C«ng tr×nh Thuû</v>
          </cell>
          <cell r="O507" t="str">
            <v>§H Hµng H¶i</v>
          </cell>
          <cell r="P507">
            <v>2003</v>
          </cell>
          <cell r="Q507" t="str">
            <v>Qu¶ng h­ng - Qu¶ng tr¹ch - Qu¶ng b×nh</v>
          </cell>
          <cell r="R507" t="str">
            <v>Qu¶ng h­ng - Qu¶ng tr¹ch - Qu¶ng b×nh</v>
          </cell>
          <cell r="S507">
            <v>2004</v>
          </cell>
          <cell r="T507" t="str">
            <v>B15-2</v>
          </cell>
          <cell r="U507">
            <v>2003</v>
          </cell>
          <cell r="V507" t="str">
            <v>DN-3</v>
          </cell>
          <cell r="W507">
            <v>1</v>
          </cell>
          <cell r="X507">
            <v>1.78</v>
          </cell>
          <cell r="Y507" t="str">
            <v>DN-3</v>
          </cell>
          <cell r="Z507">
            <v>1</v>
          </cell>
          <cell r="AA507">
            <v>2.34</v>
          </cell>
        </row>
        <row r="508">
          <cell r="C508" t="str">
            <v>NguyÔn Anh Dòng</v>
          </cell>
          <cell r="D508" t="str">
            <v>DH</v>
          </cell>
          <cell r="E508" t="str">
            <v>H§ DH</v>
          </cell>
          <cell r="F508" t="str">
            <v>NV Kü thuËt</v>
          </cell>
          <cell r="H508" t="str">
            <v>XN sè 2</v>
          </cell>
          <cell r="I508">
            <v>37196</v>
          </cell>
          <cell r="K508" t="str">
            <v>20/10/75</v>
          </cell>
          <cell r="L508" t="str">
            <v>L¸i tµu</v>
          </cell>
          <cell r="M508" t="str">
            <v>§¹i häc</v>
          </cell>
          <cell r="N508" t="str">
            <v>XDDD &amp; CnghiÖp</v>
          </cell>
          <cell r="O508" t="str">
            <v>§H X©y dùng</v>
          </cell>
          <cell r="P508">
            <v>1998</v>
          </cell>
          <cell r="Q508" t="str">
            <v>NhËt T©n - Tõ liªm - HN</v>
          </cell>
          <cell r="R508" t="str">
            <v>712 L¹c Long Qu©n - T©y Hå - HN</v>
          </cell>
          <cell r="S508">
            <v>2004</v>
          </cell>
          <cell r="T508" t="str">
            <v>B2-1</v>
          </cell>
          <cell r="U508">
            <v>2001</v>
          </cell>
          <cell r="V508" t="str">
            <v>DN-3</v>
          </cell>
          <cell r="W508">
            <v>1</v>
          </cell>
          <cell r="X508">
            <v>1.78</v>
          </cell>
          <cell r="Y508" t="str">
            <v>DN-3</v>
          </cell>
          <cell r="Z508">
            <v>1</v>
          </cell>
          <cell r="AA508">
            <v>2.34</v>
          </cell>
        </row>
        <row r="509">
          <cell r="C509" t="str">
            <v>§Æng V¨n Minh</v>
          </cell>
          <cell r="D509" t="str">
            <v>DH</v>
          </cell>
          <cell r="E509" t="str">
            <v>H§ DH</v>
          </cell>
          <cell r="F509" t="str">
            <v>NV kü thuËt</v>
          </cell>
          <cell r="H509" t="str">
            <v>XN sè 2</v>
          </cell>
          <cell r="I509">
            <v>37591</v>
          </cell>
          <cell r="K509" t="str">
            <v>21/9/78</v>
          </cell>
          <cell r="L509" t="str">
            <v>L¸i m¸y ®µo</v>
          </cell>
          <cell r="M509" t="str">
            <v>§¹i häc</v>
          </cell>
          <cell r="N509" t="str">
            <v>C«ng tr×nh</v>
          </cell>
          <cell r="O509" t="str">
            <v>§H Má ®Þa chÊt</v>
          </cell>
          <cell r="P509" t="str">
            <v>2000</v>
          </cell>
          <cell r="Q509" t="str">
            <v>Nghi th¸i - Nghi léc  - NGhÖ an</v>
          </cell>
          <cell r="R509" t="str">
            <v>Nghi th¸i - Nghi léc  - NGhÖ an</v>
          </cell>
          <cell r="S509">
            <v>2004</v>
          </cell>
          <cell r="T509" t="str">
            <v>A6-2</v>
          </cell>
          <cell r="U509">
            <v>2002</v>
          </cell>
          <cell r="V509" t="str">
            <v>DN-3</v>
          </cell>
          <cell r="W509">
            <v>1</v>
          </cell>
          <cell r="X509">
            <v>1.78</v>
          </cell>
          <cell r="Y509" t="str">
            <v>DN-3</v>
          </cell>
          <cell r="Z509">
            <v>1</v>
          </cell>
          <cell r="AA509">
            <v>2.34</v>
          </cell>
        </row>
        <row r="510">
          <cell r="C510" t="str">
            <v>Lª C«ng Ngäc</v>
          </cell>
          <cell r="D510" t="str">
            <v>DH</v>
          </cell>
          <cell r="E510" t="str">
            <v>H§ DH</v>
          </cell>
          <cell r="F510" t="str">
            <v>NV Kü thuËt</v>
          </cell>
          <cell r="H510" t="str">
            <v>XN sè 2</v>
          </cell>
          <cell r="I510">
            <v>37681</v>
          </cell>
          <cell r="K510" t="str">
            <v>24/9/78</v>
          </cell>
          <cell r="L510" t="str">
            <v>L¸i m¸y g¹t</v>
          </cell>
          <cell r="M510" t="str">
            <v>§¹i häc</v>
          </cell>
          <cell r="N510" t="str">
            <v>XD CÇu ®­êng</v>
          </cell>
          <cell r="O510" t="str">
            <v>§H X©y dùng</v>
          </cell>
          <cell r="P510">
            <v>2003</v>
          </cell>
          <cell r="Q510" t="str">
            <v>Xu©n Phong - Xu©n Thä - Thanh ho¸</v>
          </cell>
          <cell r="R510" t="str">
            <v>Xu©n Phong - Xu©n Thä - Thanh ho¸</v>
          </cell>
          <cell r="S510">
            <v>2004</v>
          </cell>
          <cell r="T510" t="str">
            <v>A6-2</v>
          </cell>
          <cell r="U510">
            <v>2003</v>
          </cell>
          <cell r="V510" t="str">
            <v>DN-3</v>
          </cell>
          <cell r="W510">
            <v>1</v>
          </cell>
          <cell r="X510">
            <v>1.78</v>
          </cell>
          <cell r="Y510" t="str">
            <v>DN-3</v>
          </cell>
          <cell r="Z510">
            <v>1</v>
          </cell>
          <cell r="AA510">
            <v>2.34</v>
          </cell>
        </row>
        <row r="511">
          <cell r="C511" t="str">
            <v>Hoµng ThÞ KiÒu Linh</v>
          </cell>
          <cell r="D511" t="str">
            <v>DH</v>
          </cell>
          <cell r="E511" t="str">
            <v>H§ DH</v>
          </cell>
          <cell r="F511" t="str">
            <v>NV kÕ to¸n TH</v>
          </cell>
          <cell r="H511" t="str">
            <v>XN sè 2</v>
          </cell>
          <cell r="I511">
            <v>37257</v>
          </cell>
          <cell r="K511" t="str">
            <v>12/1979</v>
          </cell>
          <cell r="L511" t="str">
            <v>N÷</v>
          </cell>
          <cell r="M511" t="str">
            <v>§¹i häc</v>
          </cell>
          <cell r="N511" t="str">
            <v>KT - KiÓm to¸n</v>
          </cell>
          <cell r="O511" t="str">
            <v xml:space="preserve">§H Th­¬ng m¹i </v>
          </cell>
          <cell r="P511">
            <v>2001</v>
          </cell>
          <cell r="Q511" t="str">
            <v>Duy Tiªn - Hµ Nam</v>
          </cell>
          <cell r="R511" t="str">
            <v>262THuþ Khuª - T©y Hå - HN</v>
          </cell>
          <cell r="S511">
            <v>2004</v>
          </cell>
          <cell r="T511" t="str">
            <v>A6-2</v>
          </cell>
          <cell r="U511">
            <v>2002</v>
          </cell>
          <cell r="V511" t="str">
            <v>DN-3</v>
          </cell>
          <cell r="W511">
            <v>1</v>
          </cell>
          <cell r="X511">
            <v>1.78</v>
          </cell>
          <cell r="Y511" t="str">
            <v>DN-3</v>
          </cell>
          <cell r="Z511">
            <v>1</v>
          </cell>
          <cell r="AA511">
            <v>2.34</v>
          </cell>
        </row>
        <row r="512">
          <cell r="C512" t="str">
            <v>§inh ThÞ Vò Anh</v>
          </cell>
          <cell r="D512" t="str">
            <v>DH</v>
          </cell>
          <cell r="E512" t="str">
            <v>H§ DH</v>
          </cell>
          <cell r="F512" t="str">
            <v>NV kü thuËt</v>
          </cell>
          <cell r="H512" t="str">
            <v>XN sè 2</v>
          </cell>
          <cell r="I512" t="str">
            <v>03-04</v>
          </cell>
          <cell r="K512" t="str">
            <v>S¬ cÊp</v>
          </cell>
          <cell r="L512" t="str">
            <v>N÷</v>
          </cell>
          <cell r="M512" t="str">
            <v>§¹i häc</v>
          </cell>
          <cell r="N512" t="str">
            <v>KS tin häc</v>
          </cell>
          <cell r="O512" t="str">
            <v>Yªn B»ng - ý Yªn - Nam §Þnh</v>
          </cell>
          <cell r="P512" t="str">
            <v>Yªn B»ng - ý Yªn - Nam §Þnh</v>
          </cell>
          <cell r="S512">
            <v>2004</v>
          </cell>
          <cell r="T512" t="str">
            <v>A6-2</v>
          </cell>
          <cell r="U512">
            <v>2004</v>
          </cell>
          <cell r="V512" t="str">
            <v>DN-3</v>
          </cell>
          <cell r="W512">
            <v>1</v>
          </cell>
          <cell r="X512">
            <v>1.78</v>
          </cell>
          <cell r="Y512" t="str">
            <v>DN-3</v>
          </cell>
          <cell r="Z512">
            <v>1</v>
          </cell>
          <cell r="AA512">
            <v>2.34</v>
          </cell>
        </row>
        <row r="513">
          <cell r="C513" t="str">
            <v>§ç ChÝ C­êng</v>
          </cell>
          <cell r="D513" t="str">
            <v>DH</v>
          </cell>
          <cell r="E513" t="str">
            <v>H§ DH</v>
          </cell>
          <cell r="F513" t="str">
            <v>Nh©n viªn</v>
          </cell>
          <cell r="H513" t="str">
            <v>XN sè 2</v>
          </cell>
          <cell r="I513" t="str">
            <v>04-04</v>
          </cell>
          <cell r="J513">
            <v>38538</v>
          </cell>
          <cell r="K513" t="str">
            <v>05-1977</v>
          </cell>
          <cell r="L513" t="str">
            <v>C«ng tr×nh Thuû</v>
          </cell>
          <cell r="M513" t="str">
            <v>§¹i häc</v>
          </cell>
          <cell r="N513" t="str">
            <v>Kinh tÕ</v>
          </cell>
          <cell r="O513" t="str">
            <v>Gia xuyªn- Gia léc- H¶i D­¬ng</v>
          </cell>
          <cell r="P513" t="str">
            <v>Gia xuyªn- Gia léc- H¶i D­¬ng</v>
          </cell>
          <cell r="Q513" t="str">
            <v>105A Sµi ®ång - Long biªn - Hµ néi</v>
          </cell>
          <cell r="S513">
            <v>2001</v>
          </cell>
          <cell r="T513" t="str">
            <v>A6-1</v>
          </cell>
          <cell r="U513">
            <v>2005</v>
          </cell>
          <cell r="V513">
            <v>1.78</v>
          </cell>
          <cell r="W513" t="str">
            <v>A1-8.1</v>
          </cell>
          <cell r="X513">
            <v>4</v>
          </cell>
          <cell r="Y513" t="str">
            <v>DN-3</v>
          </cell>
          <cell r="Z513">
            <v>1</v>
          </cell>
          <cell r="AA513">
            <v>2.34</v>
          </cell>
        </row>
        <row r="514">
          <cell r="C514" t="str">
            <v>TrÇn Träng Th×n</v>
          </cell>
          <cell r="D514" t="str">
            <v>DH</v>
          </cell>
          <cell r="E514" t="str">
            <v>H§ DH</v>
          </cell>
          <cell r="F514" t="str">
            <v>Nh©n viªn</v>
          </cell>
          <cell r="H514" t="str">
            <v>XN sè 2</v>
          </cell>
          <cell r="I514" t="str">
            <v>09-04</v>
          </cell>
          <cell r="J514">
            <v>38538</v>
          </cell>
          <cell r="K514" t="str">
            <v>12-1976</v>
          </cell>
          <cell r="L514" t="str">
            <v>XDDD &amp; CnghiÖp</v>
          </cell>
          <cell r="M514" t="str">
            <v>§¹i häc</v>
          </cell>
          <cell r="N514" t="str">
            <v>C«ng tr×nh</v>
          </cell>
          <cell r="O514" t="str">
            <v>Liªn Hång-Gia léc- H¶i D­¬ng</v>
          </cell>
          <cell r="P514" t="str">
            <v>Liªn Hång-Gia léc- H¶i D­¬ng</v>
          </cell>
          <cell r="Q514" t="str">
            <v>Hång LÜnh - H­ng Hµ - Th¸i b×nh</v>
          </cell>
          <cell r="S514">
            <v>2004</v>
          </cell>
          <cell r="T514" t="str">
            <v>A6-1</v>
          </cell>
          <cell r="U514">
            <v>2005</v>
          </cell>
          <cell r="V514">
            <v>1.78</v>
          </cell>
          <cell r="W514" t="str">
            <v>A1-8.1</v>
          </cell>
          <cell r="X514">
            <v>4</v>
          </cell>
          <cell r="Y514" t="str">
            <v>DN-3</v>
          </cell>
          <cell r="Z514">
            <v>1</v>
          </cell>
          <cell r="AA514">
            <v>2.34</v>
          </cell>
        </row>
        <row r="515">
          <cell r="C515" t="str">
            <v>L­¬ng Minh Thu</v>
          </cell>
          <cell r="D515" t="str">
            <v>DH</v>
          </cell>
          <cell r="E515" t="str">
            <v>H§ DH</v>
          </cell>
          <cell r="F515" t="str">
            <v>Nh©n viªn</v>
          </cell>
          <cell r="H515" t="str">
            <v>XN sè 2</v>
          </cell>
          <cell r="I515" t="str">
            <v>07-04</v>
          </cell>
          <cell r="J515">
            <v>38538</v>
          </cell>
          <cell r="K515" t="str">
            <v>10-1980</v>
          </cell>
          <cell r="L515" t="str">
            <v>N÷</v>
          </cell>
          <cell r="M515" t="str">
            <v>§¹i häc</v>
          </cell>
          <cell r="N515" t="str">
            <v>Tµi chÝnh kÕ to¸n</v>
          </cell>
          <cell r="O515" t="str">
            <v>Tiªn Phong - Ba V× - Hµ T©y</v>
          </cell>
          <cell r="P515" t="str">
            <v>Tiªn Phong - Ba V× - Hµ T©y</v>
          </cell>
          <cell r="Q515" t="str">
            <v>Song An - Vò Th­ - Th¸i B×nh</v>
          </cell>
          <cell r="S515">
            <v>2002</v>
          </cell>
          <cell r="T515" t="str">
            <v>A6-2</v>
          </cell>
          <cell r="U515">
            <v>2005</v>
          </cell>
          <cell r="V515">
            <v>1.72</v>
          </cell>
          <cell r="W515" t="str">
            <v>A1-8.2</v>
          </cell>
          <cell r="X515">
            <v>3</v>
          </cell>
          <cell r="Y515" t="str">
            <v>DN-3</v>
          </cell>
          <cell r="Z515">
            <v>1</v>
          </cell>
          <cell r="AA515">
            <v>2.34</v>
          </cell>
        </row>
        <row r="516">
          <cell r="C516" t="str">
            <v>NguyÔn V¨n Phó</v>
          </cell>
          <cell r="D516" t="str">
            <v>DH</v>
          </cell>
          <cell r="E516" t="str">
            <v>H§ DH</v>
          </cell>
          <cell r="F516" t="str">
            <v>Nh©n viªn</v>
          </cell>
          <cell r="H516" t="str">
            <v>XN sè 2</v>
          </cell>
          <cell r="I516" t="str">
            <v>12-02</v>
          </cell>
          <cell r="J516">
            <v>38538</v>
          </cell>
          <cell r="K516" t="str">
            <v>09-1980</v>
          </cell>
          <cell r="L516" t="str">
            <v>L¸i m¸y cÈu</v>
          </cell>
          <cell r="M516" t="str">
            <v>Cao ®¼ng</v>
          </cell>
          <cell r="N516" t="str">
            <v>XD CÇu ®­êng</v>
          </cell>
          <cell r="O516" t="str">
            <v>Xu©n Phong - Xu©n Thä - Thanh ho¸</v>
          </cell>
          <cell r="P516" t="str">
            <v>Xu©n Phong - Xu©n Thä - Thanh ho¸</v>
          </cell>
          <cell r="Q516" t="str">
            <v>NghÜa An - Ninh Giang - H¶i D­¬ng</v>
          </cell>
          <cell r="S516">
            <v>2004</v>
          </cell>
          <cell r="T516" t="str">
            <v>A6-2</v>
          </cell>
          <cell r="U516">
            <v>2005</v>
          </cell>
          <cell r="V516">
            <v>1.72</v>
          </cell>
          <cell r="W516" t="str">
            <v>A1-8.2</v>
          </cell>
          <cell r="X516">
            <v>3</v>
          </cell>
          <cell r="Y516" t="str">
            <v>DN-3</v>
          </cell>
          <cell r="Z516">
            <v>1</v>
          </cell>
          <cell r="AA516">
            <v>2.34</v>
          </cell>
        </row>
        <row r="517">
          <cell r="C517" t="str">
            <v>Trung cÊp</v>
          </cell>
          <cell r="D517" t="str">
            <v>DH</v>
          </cell>
          <cell r="E517" t="str">
            <v>H§ DH</v>
          </cell>
          <cell r="F517" t="str">
            <v>NV kÕ to¸n</v>
          </cell>
          <cell r="H517" t="str">
            <v>10-03</v>
          </cell>
          <cell r="I517" t="str">
            <v>20/5/74</v>
          </cell>
          <cell r="J517" t="str">
            <v>N÷</v>
          </cell>
          <cell r="K517" t="str">
            <v>L§ PT</v>
          </cell>
          <cell r="L517" t="str">
            <v>KT - KiÓm to¸n</v>
          </cell>
          <cell r="M517" t="str">
            <v xml:space="preserve">§H Th­¬ng m¹i </v>
          </cell>
          <cell r="N517">
            <v>2001</v>
          </cell>
          <cell r="O517" t="str">
            <v>Gia xuyªn - Gia léc - H¶i d­¬ng</v>
          </cell>
          <cell r="P517" t="str">
            <v>Gia xuyªn - Gia léc - H¶i d­¬ng</v>
          </cell>
          <cell r="S517">
            <v>2003</v>
          </cell>
          <cell r="T517" t="str">
            <v>A6-1</v>
          </cell>
          <cell r="U517">
            <v>3</v>
          </cell>
          <cell r="V517">
            <v>1.62</v>
          </cell>
          <cell r="W517" t="str">
            <v>A1-8.1</v>
          </cell>
          <cell r="X517">
            <v>3</v>
          </cell>
          <cell r="Y517">
            <v>2.16</v>
          </cell>
          <cell r="Z517" t="str">
            <v>XN sè 2</v>
          </cell>
        </row>
        <row r="518">
          <cell r="C518" t="str">
            <v>TrÇn V¨n ThuÇn</v>
          </cell>
          <cell r="D518" t="str">
            <v>DH</v>
          </cell>
          <cell r="E518" t="str">
            <v>H§ DH</v>
          </cell>
          <cell r="F518" t="str">
            <v>NV kü thuËt</v>
          </cell>
          <cell r="H518" t="str">
            <v>XN sè 2</v>
          </cell>
          <cell r="I518" t="str">
            <v>03-04</v>
          </cell>
          <cell r="K518" t="str">
            <v>S¬ cÊp</v>
          </cell>
          <cell r="L518" t="str">
            <v>Thî khoan</v>
          </cell>
          <cell r="M518" t="str">
            <v>Cao ®¼ng</v>
          </cell>
          <cell r="N518" t="str">
            <v>XD CÇu ®­êng</v>
          </cell>
          <cell r="O518" t="str">
            <v>C¸t thµnh - trùc ninh - Nam ®Þnh</v>
          </cell>
          <cell r="P518" t="str">
            <v>C¸t thµnh - trùc ninh - Nam ®Þnh</v>
          </cell>
          <cell r="Q518" t="str">
            <v>CT Dung quÊt</v>
          </cell>
          <cell r="R518">
            <v>38063</v>
          </cell>
          <cell r="S518">
            <v>2004</v>
          </cell>
          <cell r="T518" t="str">
            <v>A4-3</v>
          </cell>
          <cell r="U518">
            <v>2004</v>
          </cell>
          <cell r="V518" t="str">
            <v>DN-4</v>
          </cell>
          <cell r="W518">
            <v>2</v>
          </cell>
          <cell r="X518">
            <v>1.58</v>
          </cell>
          <cell r="Y518" t="str">
            <v>DN-4</v>
          </cell>
          <cell r="Z518">
            <v>2</v>
          </cell>
          <cell r="AA518">
            <v>1.99</v>
          </cell>
        </row>
        <row r="519">
          <cell r="C519" t="str">
            <v>Vò ThÞ Trang</v>
          </cell>
          <cell r="D519" t="str">
            <v>DH</v>
          </cell>
          <cell r="E519" t="str">
            <v>1-3 n¨m</v>
          </cell>
          <cell r="F519" t="str">
            <v>NV Thñ quü</v>
          </cell>
          <cell r="H519" t="str">
            <v>XN sè 2</v>
          </cell>
          <cell r="I519">
            <v>36982</v>
          </cell>
          <cell r="K519" t="str">
            <v>11/11/80</v>
          </cell>
          <cell r="L519" t="str">
            <v>N÷</v>
          </cell>
          <cell r="M519" t="str">
            <v>S¬ cÊp</v>
          </cell>
          <cell r="N519" t="str">
            <v>Tin häc</v>
          </cell>
          <cell r="O519" t="str">
            <v>TT Tin häc HN</v>
          </cell>
          <cell r="P519">
            <v>2000</v>
          </cell>
          <cell r="Q519" t="str">
            <v>Gia xuyªn- Gia léc- H¶i D­¬ng</v>
          </cell>
          <cell r="R519" t="str">
            <v>Gia xuyªn- Gia léc- H¶i D­¬ng</v>
          </cell>
          <cell r="S519">
            <v>2004</v>
          </cell>
          <cell r="T519" t="str">
            <v>A4-3</v>
          </cell>
          <cell r="U519">
            <v>2003</v>
          </cell>
          <cell r="V519" t="str">
            <v>DN-4</v>
          </cell>
          <cell r="W519">
            <v>1</v>
          </cell>
          <cell r="X519">
            <v>1.46</v>
          </cell>
          <cell r="Y519" t="str">
            <v>DN-4</v>
          </cell>
          <cell r="Z519">
            <v>1</v>
          </cell>
          <cell r="AA519">
            <v>1.8</v>
          </cell>
          <cell r="AB519">
            <v>629300</v>
          </cell>
        </row>
        <row r="520">
          <cell r="C520" t="str">
            <v>S¬ cÊp</v>
          </cell>
          <cell r="D520" t="str">
            <v>DH</v>
          </cell>
          <cell r="E520" t="str">
            <v>H§ DH</v>
          </cell>
          <cell r="F520" t="str">
            <v>Thî söa ch÷a</v>
          </cell>
          <cell r="H520" t="str">
            <v>09-97</v>
          </cell>
          <cell r="I520" t="str">
            <v>13/7/60</v>
          </cell>
          <cell r="K520" t="str">
            <v>S¬ cÊp</v>
          </cell>
          <cell r="L520" t="str">
            <v>Thî söa ch÷a</v>
          </cell>
          <cell r="M520" t="str">
            <v>Tr­êng CNKT I Bé Thuû lîi</v>
          </cell>
          <cell r="N520">
            <v>1979</v>
          </cell>
          <cell r="O520" t="str">
            <v>Phó Nam An - Ch­¬ng Mü - Hµ T©y</v>
          </cell>
          <cell r="P520" t="str">
            <v>Phó Nam An - Ch­¬ng Mü - Hµ T©y</v>
          </cell>
          <cell r="Q520" t="str">
            <v>CT Dung quÊt</v>
          </cell>
          <cell r="R520" t="str">
            <v>03/10/03</v>
          </cell>
          <cell r="S520">
            <v>2002</v>
          </cell>
          <cell r="T520" t="str">
            <v>A1-3</v>
          </cell>
          <cell r="U520">
            <v>5</v>
          </cell>
          <cell r="V520">
            <v>2.4900000000000002</v>
          </cell>
          <cell r="W520" t="str">
            <v>A1-6.3</v>
          </cell>
          <cell r="X520">
            <v>5</v>
          </cell>
          <cell r="Y520">
            <v>3.45</v>
          </cell>
          <cell r="Z520" t="str">
            <v>XN sè 2</v>
          </cell>
        </row>
        <row r="521">
          <cell r="C521" t="str">
            <v>Ng« V¨n Ch­¬ng</v>
          </cell>
          <cell r="D521" t="str">
            <v>DH</v>
          </cell>
          <cell r="E521" t="str">
            <v>H§ DH</v>
          </cell>
          <cell r="F521" t="str">
            <v>L¸i xe 3,5 tÊn</v>
          </cell>
          <cell r="H521" t="str">
            <v>XN sè 2</v>
          </cell>
          <cell r="I521">
            <v>35431</v>
          </cell>
          <cell r="J521" t="str">
            <v>N÷</v>
          </cell>
          <cell r="K521" t="str">
            <v>12/10/1972</v>
          </cell>
          <cell r="L521" t="str">
            <v>V¨n th­ ®¸nh m¸y</v>
          </cell>
          <cell r="M521" t="str">
            <v>S¬ cÊp</v>
          </cell>
          <cell r="N521" t="str">
            <v>L¸i xe</v>
          </cell>
          <cell r="O521" t="str">
            <v>GiÊy phÐp l¸i xe</v>
          </cell>
          <cell r="P521">
            <v>1995</v>
          </cell>
          <cell r="Q521" t="str">
            <v>Phóc Thä - Nghi Léc - NghÖ An</v>
          </cell>
          <cell r="R521" t="str">
            <v>Phóc Thä - Nghi Léc - NghÖ An</v>
          </cell>
          <cell r="S521">
            <v>2004</v>
          </cell>
          <cell r="T521" t="str">
            <v>DN-5</v>
          </cell>
          <cell r="U521">
            <v>2004</v>
          </cell>
          <cell r="V521" t="str">
            <v>B15-3</v>
          </cell>
          <cell r="W521">
            <v>3</v>
          </cell>
          <cell r="X521">
            <v>3.07</v>
          </cell>
          <cell r="Y521" t="str">
            <v>B12-3</v>
          </cell>
          <cell r="Z521">
            <v>3</v>
          </cell>
          <cell r="AA521">
            <v>3.44</v>
          </cell>
        </row>
        <row r="522">
          <cell r="C522" t="str">
            <v>Ph¹m V¨n Dòng</v>
          </cell>
          <cell r="D522" t="str">
            <v>DH</v>
          </cell>
          <cell r="E522" t="str">
            <v>H§ DH</v>
          </cell>
          <cell r="F522" t="str">
            <v>L¸i xe</v>
          </cell>
          <cell r="H522" t="str">
            <v>XN sè 2</v>
          </cell>
          <cell r="I522">
            <v>35431</v>
          </cell>
          <cell r="J522" t="str">
            <v>N÷</v>
          </cell>
          <cell r="K522" t="str">
            <v>20/01/63</v>
          </cell>
          <cell r="L522" t="str">
            <v>Tin häc</v>
          </cell>
          <cell r="M522" t="str">
            <v>S¬ cÊp</v>
          </cell>
          <cell r="N522" t="str">
            <v>L¸i xe</v>
          </cell>
          <cell r="O522" t="str">
            <v>GiÊy phÐp l¸i xe</v>
          </cell>
          <cell r="P522" t="str">
            <v>1984</v>
          </cell>
          <cell r="Q522" t="str">
            <v>Dþ chÕ- tiªn L÷- H­ng Yªn</v>
          </cell>
          <cell r="R522" t="str">
            <v>Dþ chÕ- tiªn L÷- H­ng Yªn</v>
          </cell>
          <cell r="S522">
            <v>2003</v>
          </cell>
          <cell r="T522" t="str">
            <v>DN-5</v>
          </cell>
          <cell r="U522">
            <v>2004</v>
          </cell>
          <cell r="V522" t="str">
            <v>B15-3</v>
          </cell>
          <cell r="W522">
            <v>3</v>
          </cell>
          <cell r="X522">
            <v>3.07</v>
          </cell>
          <cell r="Y522" t="str">
            <v>B12-3</v>
          </cell>
          <cell r="Z522">
            <v>3</v>
          </cell>
          <cell r="AA522">
            <v>3.44</v>
          </cell>
        </row>
        <row r="523">
          <cell r="C523" t="str">
            <v>T¨ng V¨n Nhi</v>
          </cell>
          <cell r="D523" t="str">
            <v>DH</v>
          </cell>
          <cell r="E523" t="str">
            <v>H§ DH</v>
          </cell>
          <cell r="F523" t="str">
            <v>L¸i xe</v>
          </cell>
          <cell r="H523" t="str">
            <v>XN sè 2</v>
          </cell>
          <cell r="I523">
            <v>35431</v>
          </cell>
          <cell r="K523" t="str">
            <v>24/04/1973</v>
          </cell>
          <cell r="M523" t="str">
            <v>S¬ cÊp</v>
          </cell>
          <cell r="N523" t="str">
            <v>L¸i xe</v>
          </cell>
          <cell r="O523" t="str">
            <v>GiÊy phÐp l¸i xe</v>
          </cell>
          <cell r="P523" t="str">
            <v>1996</v>
          </cell>
          <cell r="Q523" t="str">
            <v>Gia xuyªn- Gia léc- H¶i D­¬ng</v>
          </cell>
          <cell r="R523" t="str">
            <v xml:space="preserve"> BiÕn thÕ - C«ng vÞ - Ba ®×nh - HN</v>
          </cell>
          <cell r="S523">
            <v>2004</v>
          </cell>
          <cell r="T523" t="str">
            <v>DN-6</v>
          </cell>
          <cell r="U523">
            <v>2004</v>
          </cell>
          <cell r="V523" t="str">
            <v>B15-3</v>
          </cell>
          <cell r="W523">
            <v>3</v>
          </cell>
          <cell r="X523">
            <v>3.07</v>
          </cell>
          <cell r="Y523" t="str">
            <v>B12-3</v>
          </cell>
          <cell r="Z523">
            <v>3</v>
          </cell>
          <cell r="AA523">
            <v>3.44</v>
          </cell>
        </row>
        <row r="524">
          <cell r="C524" t="str">
            <v>NguyÔn V¨n T¸m</v>
          </cell>
          <cell r="D524" t="str">
            <v>DH</v>
          </cell>
          <cell r="E524" t="str">
            <v>1-3 n¨m</v>
          </cell>
          <cell r="F524" t="str">
            <v>L¸i xe</v>
          </cell>
          <cell r="H524" t="str">
            <v>XN sè 2</v>
          </cell>
          <cell r="I524">
            <v>36982</v>
          </cell>
          <cell r="J524" t="str">
            <v>N÷</v>
          </cell>
          <cell r="K524" t="str">
            <v>05/2/71</v>
          </cell>
          <cell r="L524" t="str">
            <v>L¸i xe</v>
          </cell>
          <cell r="M524" t="str">
            <v>S¬ cÊp</v>
          </cell>
          <cell r="N524" t="str">
            <v>L¸i xe</v>
          </cell>
          <cell r="O524" t="str">
            <v>GiÊy phÐp l¸i xe</v>
          </cell>
          <cell r="P524" t="str">
            <v>1998</v>
          </cell>
          <cell r="Q524" t="str">
            <v>Minh Ph­îng - Tiªn L÷ - H­ng Yªn</v>
          </cell>
          <cell r="R524" t="str">
            <v>Minh Ph­îng - Tiªn L÷ - H­ng Yªn</v>
          </cell>
          <cell r="S524">
            <v>2004</v>
          </cell>
          <cell r="T524" t="str">
            <v>DN-6</v>
          </cell>
          <cell r="U524">
            <v>2004</v>
          </cell>
          <cell r="V524" t="str">
            <v>B15-3</v>
          </cell>
          <cell r="W524">
            <v>1</v>
          </cell>
          <cell r="X524">
            <v>1.92</v>
          </cell>
          <cell r="Y524" t="str">
            <v>B12-3</v>
          </cell>
          <cell r="Z524">
            <v>1</v>
          </cell>
          <cell r="AA524">
            <v>2.5099999999999998</v>
          </cell>
        </row>
        <row r="525">
          <cell r="C525" t="str">
            <v>T¨ng V¨n §øc</v>
          </cell>
          <cell r="D525" t="str">
            <v>DH</v>
          </cell>
          <cell r="E525" t="str">
            <v>H§ DH</v>
          </cell>
          <cell r="F525" t="str">
            <v>L¸i xe</v>
          </cell>
          <cell r="H525" t="str">
            <v>XN sè 2</v>
          </cell>
          <cell r="I525" t="str">
            <v>03-04</v>
          </cell>
          <cell r="K525" t="str">
            <v>S¬ cÊp</v>
          </cell>
          <cell r="L525" t="str">
            <v>L¸i xe</v>
          </cell>
          <cell r="M525" t="str">
            <v>S¬ cÊp</v>
          </cell>
          <cell r="N525" t="str">
            <v>L¸i xe</v>
          </cell>
          <cell r="O525" t="str">
            <v>Dþ chÕ- tiªn L÷- H­ng Yªn</v>
          </cell>
          <cell r="P525" t="str">
            <v>Dþ chÕ- tiªn L÷- H­ng Yªn</v>
          </cell>
          <cell r="S525">
            <v>2004</v>
          </cell>
          <cell r="T525" t="str">
            <v>B15-3</v>
          </cell>
          <cell r="U525">
            <v>2004</v>
          </cell>
          <cell r="V525" t="str">
            <v>B15-2</v>
          </cell>
          <cell r="W525">
            <v>1</v>
          </cell>
          <cell r="X525">
            <v>1.79</v>
          </cell>
          <cell r="Y525" t="str">
            <v>B12-2</v>
          </cell>
          <cell r="Z525">
            <v>1</v>
          </cell>
          <cell r="AA525">
            <v>2.35</v>
          </cell>
        </row>
        <row r="526">
          <cell r="C526" t="str">
            <v>Ng« TiÕn ThÞnh</v>
          </cell>
          <cell r="D526" t="str">
            <v>DH</v>
          </cell>
          <cell r="E526" t="str">
            <v>1-3 n¨m</v>
          </cell>
          <cell r="F526" t="str">
            <v>L¸i m¸y</v>
          </cell>
          <cell r="H526" t="str">
            <v>XN sè 2</v>
          </cell>
          <cell r="I526">
            <v>37196</v>
          </cell>
          <cell r="K526" t="str">
            <v>10/1960</v>
          </cell>
          <cell r="L526" t="str">
            <v>L¸i xe</v>
          </cell>
          <cell r="M526" t="str">
            <v>S¬ cÊp</v>
          </cell>
          <cell r="N526" t="str">
            <v>L¸i tµu</v>
          </cell>
          <cell r="O526" t="str">
            <v>Tæng côc ®­êng biÓn</v>
          </cell>
          <cell r="P526">
            <v>1988</v>
          </cell>
          <cell r="Q526" t="str">
            <v>Phóc Thä - Nghi Léc - NghÖ An</v>
          </cell>
          <cell r="R526" t="str">
            <v>Phóc Thä - Nghi Léc - NghÖ An</v>
          </cell>
          <cell r="S526">
            <v>2004</v>
          </cell>
          <cell r="T526" t="str">
            <v>B15-3</v>
          </cell>
          <cell r="U526">
            <v>2004</v>
          </cell>
          <cell r="V526" t="str">
            <v>B2-1</v>
          </cell>
          <cell r="W526">
            <v>4</v>
          </cell>
          <cell r="X526">
            <v>2.92</v>
          </cell>
          <cell r="Y526" t="str">
            <v>A1-8.2</v>
          </cell>
          <cell r="Z526">
            <v>6</v>
          </cell>
          <cell r="AA526">
            <v>3.74</v>
          </cell>
        </row>
        <row r="527">
          <cell r="C527" t="str">
            <v>Lª Quang Ngäc</v>
          </cell>
          <cell r="D527" t="str">
            <v>DH</v>
          </cell>
          <cell r="E527" t="str">
            <v>1-3 n¨m</v>
          </cell>
          <cell r="F527" t="str">
            <v>L¸i m¸y</v>
          </cell>
          <cell r="H527" t="str">
            <v>XN sè 2</v>
          </cell>
          <cell r="I527" t="str">
            <v>08-01</v>
          </cell>
          <cell r="J527" t="str">
            <v>N÷</v>
          </cell>
          <cell r="K527" t="str">
            <v>18/7/80</v>
          </cell>
          <cell r="L527" t="str">
            <v>KÕ to¸n</v>
          </cell>
          <cell r="M527" t="str">
            <v>S¬ cÊp</v>
          </cell>
          <cell r="N527" t="str">
            <v>L¸i m¸y ®µo</v>
          </cell>
          <cell r="O527" t="str">
            <v>D¹y nghÒ c¬ giíi 3</v>
          </cell>
          <cell r="P527">
            <v>1999</v>
          </cell>
          <cell r="Q527" t="str">
            <v>Lam s¬n - §« L­¬ng - NghÖ An</v>
          </cell>
          <cell r="R527" t="str">
            <v>Lam s¬n - §« L­¬ng - NghÖ An</v>
          </cell>
          <cell r="S527">
            <v>2003</v>
          </cell>
          <cell r="T527" t="str">
            <v>DN-3</v>
          </cell>
          <cell r="U527">
            <v>2004</v>
          </cell>
          <cell r="V527" t="str">
            <v>A6-2</v>
          </cell>
          <cell r="W527">
            <v>4</v>
          </cell>
          <cell r="X527">
            <v>1.92</v>
          </cell>
          <cell r="Y527" t="str">
            <v>A1-8.2</v>
          </cell>
          <cell r="Z527">
            <v>4</v>
          </cell>
          <cell r="AA527">
            <v>2.71</v>
          </cell>
        </row>
        <row r="528">
          <cell r="C528" t="str">
            <v>TrÇn Quang Th¾ng</v>
          </cell>
          <cell r="D528" t="str">
            <v>DH</v>
          </cell>
          <cell r="E528" t="str">
            <v>1-3 n¨m</v>
          </cell>
          <cell r="F528" t="str">
            <v>L¸i m¸y</v>
          </cell>
          <cell r="H528" t="str">
            <v>XN sè 2</v>
          </cell>
          <cell r="I528">
            <v>36951</v>
          </cell>
          <cell r="K528" t="str">
            <v>17/8/74</v>
          </cell>
          <cell r="L528" t="str">
            <v>Cö nh©n luËt</v>
          </cell>
          <cell r="M528" t="str">
            <v>S¬ cÊp</v>
          </cell>
          <cell r="N528" t="str">
            <v>L¸i m¸y xóc</v>
          </cell>
          <cell r="O528" t="str">
            <v>Tr­êng KT C«ng binh</v>
          </cell>
          <cell r="P528" t="str">
            <v>1995</v>
          </cell>
          <cell r="Q528" t="str">
            <v>LÖ X¸ - Tiªn L÷ - H­ng Yªn</v>
          </cell>
          <cell r="R528" t="str">
            <v>LÖ X¸ - Tiªn L÷ - H­ng Yªn</v>
          </cell>
          <cell r="S528">
            <v>2005</v>
          </cell>
          <cell r="T528" t="str">
            <v>DN-3</v>
          </cell>
          <cell r="U528">
            <v>2004</v>
          </cell>
          <cell r="V528" t="str">
            <v>A6-2</v>
          </cell>
          <cell r="W528">
            <v>4</v>
          </cell>
          <cell r="X528">
            <v>1.92</v>
          </cell>
          <cell r="Y528" t="str">
            <v>A1-8.2</v>
          </cell>
          <cell r="Z528">
            <v>4</v>
          </cell>
          <cell r="AA528">
            <v>2.71</v>
          </cell>
        </row>
        <row r="529">
          <cell r="C529" t="str">
            <v>NguyÔn ViÕt ViÖt</v>
          </cell>
          <cell r="D529" t="str">
            <v>DH</v>
          </cell>
          <cell r="E529" t="str">
            <v>1-3 n¨m</v>
          </cell>
          <cell r="F529" t="str">
            <v>L¸i m¸y</v>
          </cell>
          <cell r="H529" t="str">
            <v>XN sè 2</v>
          </cell>
          <cell r="I529">
            <v>36892</v>
          </cell>
          <cell r="K529" t="str">
            <v>05/5/73</v>
          </cell>
          <cell r="L529" t="str">
            <v>L¸i tµu</v>
          </cell>
          <cell r="M529" t="str">
            <v>S¬ cÊp</v>
          </cell>
          <cell r="N529" t="str">
            <v>L¸i xóc ñi</v>
          </cell>
          <cell r="O529" t="str">
            <v>TH&amp;DN c¬ ®iÖnNNPTNT</v>
          </cell>
          <cell r="P529">
            <v>1998</v>
          </cell>
          <cell r="Q529" t="str">
            <v>Yªn B»ng - ý Yªn - Nam §Þnh</v>
          </cell>
          <cell r="R529" t="str">
            <v>Yªn B»ng - ý Yªn - Nam §Þnh</v>
          </cell>
          <cell r="S529">
            <v>2004</v>
          </cell>
          <cell r="T529" t="str">
            <v>B2-1</v>
          </cell>
          <cell r="U529">
            <v>2004</v>
          </cell>
          <cell r="V529" t="str">
            <v>A6-2</v>
          </cell>
          <cell r="W529">
            <v>4</v>
          </cell>
          <cell r="X529">
            <v>1.92</v>
          </cell>
          <cell r="Y529" t="str">
            <v>A1-8.2</v>
          </cell>
          <cell r="Z529">
            <v>4</v>
          </cell>
          <cell r="AA529">
            <v>2.71</v>
          </cell>
        </row>
        <row r="530">
          <cell r="C530" t="str">
            <v>NguyÔn Huy T­ëng</v>
          </cell>
          <cell r="D530" t="str">
            <v>DH</v>
          </cell>
          <cell r="E530" t="str">
            <v>1-3 n¨m</v>
          </cell>
          <cell r="F530" t="str">
            <v>C«ng nh©n</v>
          </cell>
          <cell r="H530" t="str">
            <v>XN sè 2</v>
          </cell>
          <cell r="I530">
            <v>37257</v>
          </cell>
          <cell r="K530">
            <v>25331</v>
          </cell>
          <cell r="L530" t="str">
            <v>SQ Tµi chÝnh</v>
          </cell>
          <cell r="M530" t="str">
            <v>L§ PT</v>
          </cell>
          <cell r="N530">
            <v>1999</v>
          </cell>
          <cell r="O530" t="str">
            <v>Lao ®éng phæ th«ng</v>
          </cell>
          <cell r="P530" t="str">
            <v>Quúnh DÞ - Quúnh l­u - NghÖ an</v>
          </cell>
          <cell r="Q530" t="str">
            <v>Liªn Hång-Gia léc- H¶i D­¬ng</v>
          </cell>
          <cell r="R530" t="str">
            <v>Liªn Hång-Gia léc- H¶i D­¬ng</v>
          </cell>
          <cell r="S530">
            <v>2004</v>
          </cell>
          <cell r="T530" t="str">
            <v>DN-4</v>
          </cell>
          <cell r="U530">
            <v>2004</v>
          </cell>
          <cell r="V530" t="str">
            <v>A6-1</v>
          </cell>
          <cell r="W530">
            <v>4</v>
          </cell>
          <cell r="X530">
            <v>1.78</v>
          </cell>
          <cell r="Y530" t="str">
            <v>A1-8.1</v>
          </cell>
          <cell r="Z530">
            <v>4</v>
          </cell>
          <cell r="AA530">
            <v>2.5499999999999998</v>
          </cell>
        </row>
        <row r="531">
          <cell r="C531" t="str">
            <v>KiÒu Xu©n Tr­êng</v>
          </cell>
          <cell r="D531" t="str">
            <v>DH</v>
          </cell>
          <cell r="E531" t="str">
            <v>1-3 n¨m</v>
          </cell>
          <cell r="F531" t="str">
            <v>L¸i m¸y</v>
          </cell>
          <cell r="H531" t="str">
            <v>XN sè 2</v>
          </cell>
          <cell r="I531">
            <v>37561</v>
          </cell>
          <cell r="K531" t="str">
            <v>02/9/80</v>
          </cell>
          <cell r="L531" t="str">
            <v>L¸i m¸y g¹t</v>
          </cell>
          <cell r="M531" t="str">
            <v>S¬ cÊp</v>
          </cell>
          <cell r="N531" t="str">
            <v>L¸i m¸y xóc</v>
          </cell>
          <cell r="O531" t="str">
            <v xml:space="preserve"> Tr­êng KT &amp; NV GTVT I</v>
          </cell>
          <cell r="P531">
            <v>1999</v>
          </cell>
          <cell r="Q531" t="str">
            <v>Tiªn Phong - Ba V× - Hµ T©y</v>
          </cell>
          <cell r="R531" t="str">
            <v>Tiªn Phong - Ba V× - Hµ T©y</v>
          </cell>
          <cell r="S531">
            <v>2004</v>
          </cell>
          <cell r="T531" t="str">
            <v>A6-2</v>
          </cell>
          <cell r="U531">
            <v>2002</v>
          </cell>
          <cell r="V531" t="str">
            <v>A6-2</v>
          </cell>
          <cell r="W531">
            <v>3</v>
          </cell>
          <cell r="X531">
            <v>1.72</v>
          </cell>
          <cell r="Y531" t="str">
            <v>A1-8.2</v>
          </cell>
          <cell r="Z531">
            <v>3</v>
          </cell>
          <cell r="AA531">
            <v>2.31</v>
          </cell>
        </row>
        <row r="532">
          <cell r="C532" t="str">
            <v>Ng« Ngäc Thuý</v>
          </cell>
          <cell r="D532" t="str">
            <v>DH</v>
          </cell>
          <cell r="E532" t="str">
            <v>H§ DH</v>
          </cell>
          <cell r="F532" t="str">
            <v>L¸i m¸y</v>
          </cell>
          <cell r="H532" t="str">
            <v>XN sè 2</v>
          </cell>
          <cell r="I532" t="str">
            <v>06-04</v>
          </cell>
          <cell r="K532" t="str">
            <v>S¬ cÊp</v>
          </cell>
          <cell r="L532" t="str">
            <v>L¸i xe</v>
          </cell>
          <cell r="M532" t="str">
            <v>S¬ cÊp</v>
          </cell>
          <cell r="N532" t="str">
            <v>L¸i m¸y cÈu</v>
          </cell>
          <cell r="O532" t="str">
            <v>Th¸i Phóc - Th¸i Thuþ - Th¸i B×nh</v>
          </cell>
          <cell r="P532" t="str">
            <v>Th¸i Phóc - Th¸i Thuþ - Th¸i B×nh</v>
          </cell>
          <cell r="S532">
            <v>1994</v>
          </cell>
          <cell r="T532" t="str">
            <v>B15-1</v>
          </cell>
          <cell r="U532">
            <v>2004</v>
          </cell>
          <cell r="V532" t="str">
            <v>A6-2</v>
          </cell>
          <cell r="W532">
            <v>3</v>
          </cell>
          <cell r="X532">
            <v>1.72</v>
          </cell>
          <cell r="Y532" t="str">
            <v>A1-8.2</v>
          </cell>
          <cell r="Z532">
            <v>3</v>
          </cell>
          <cell r="AA532">
            <v>2.31</v>
          </cell>
        </row>
        <row r="533">
          <cell r="C533" t="str">
            <v>T¨ng V¨n Vi</v>
          </cell>
          <cell r="D533" t="str">
            <v>DH</v>
          </cell>
          <cell r="E533" t="str">
            <v>H§ DH</v>
          </cell>
          <cell r="F533" t="str">
            <v>NV kÕ to¸n</v>
          </cell>
          <cell r="H533" t="str">
            <v>XN sè 2</v>
          </cell>
          <cell r="I533" t="str">
            <v>10-03</v>
          </cell>
          <cell r="J533" t="str">
            <v>N÷</v>
          </cell>
          <cell r="K533" t="str">
            <v>20/5/74</v>
          </cell>
          <cell r="L533" t="str">
            <v>V¨n th­ l­u tr÷</v>
          </cell>
          <cell r="M533" t="str">
            <v>L§ PT</v>
          </cell>
          <cell r="N533" t="str">
            <v>1999</v>
          </cell>
          <cell r="O533" t="str">
            <v>H­ng Xu©n - H­ng nguyªn - NghÖ an</v>
          </cell>
          <cell r="P533" t="str">
            <v>Phóc X¸ - Ba ®×nh - Hµnéi</v>
          </cell>
          <cell r="Q533" t="str">
            <v>Gia xuyªn - Gia léc - H¶i d­¬ng</v>
          </cell>
          <cell r="R533" t="str">
            <v>Gia xuyªn - Gia léc - H¶i d­¬ng</v>
          </cell>
          <cell r="S533">
            <v>2004</v>
          </cell>
          <cell r="T533">
            <v>19184</v>
          </cell>
          <cell r="U533">
            <v>2003</v>
          </cell>
          <cell r="V533" t="str">
            <v>A6-1</v>
          </cell>
          <cell r="W533">
            <v>3</v>
          </cell>
          <cell r="X533">
            <v>1.62</v>
          </cell>
          <cell r="Y533" t="str">
            <v>A1-8.1</v>
          </cell>
          <cell r="Z533">
            <v>3</v>
          </cell>
          <cell r="AA533">
            <v>2.16</v>
          </cell>
        </row>
        <row r="534">
          <cell r="C534" t="str">
            <v>Vò xu©n Phi</v>
          </cell>
          <cell r="D534" t="str">
            <v>DH</v>
          </cell>
          <cell r="E534" t="str">
            <v>H§ DH</v>
          </cell>
          <cell r="F534" t="str">
            <v>VH Khoan</v>
          </cell>
          <cell r="G534">
            <v>37622</v>
          </cell>
          <cell r="H534" t="str">
            <v>XN sè 2</v>
          </cell>
          <cell r="I534">
            <v>35521</v>
          </cell>
          <cell r="K534" t="str">
            <v>10-1970</v>
          </cell>
          <cell r="L534" t="str">
            <v>L¸i xe</v>
          </cell>
          <cell r="M534" t="str">
            <v>S¬ cÊp</v>
          </cell>
          <cell r="N534" t="str">
            <v>Thî khoan</v>
          </cell>
          <cell r="O534" t="str">
            <v>CT Hµm thuËn - §a mi</v>
          </cell>
          <cell r="P534">
            <v>2002</v>
          </cell>
          <cell r="Q534" t="str">
            <v>C¸t thµnh - trùc ninh - Nam ®Þnh</v>
          </cell>
          <cell r="R534" t="str">
            <v>C¸t thµnh - trùc ninh - Nam ®Þnh</v>
          </cell>
          <cell r="S534" t="str">
            <v>CT Dung quÊt</v>
          </cell>
          <cell r="T534">
            <v>38063</v>
          </cell>
          <cell r="U534">
            <v>2004</v>
          </cell>
          <cell r="V534" t="str">
            <v>A4-3</v>
          </cell>
          <cell r="W534">
            <v>5</v>
          </cell>
          <cell r="X534">
            <v>2.65</v>
          </cell>
          <cell r="Y534" t="str">
            <v>A1-10.3</v>
          </cell>
          <cell r="Z534">
            <v>5</v>
          </cell>
          <cell r="AA534">
            <v>3.65</v>
          </cell>
        </row>
        <row r="535">
          <cell r="C535" t="str">
            <v>Ph¹m V¨n KiÒu</v>
          </cell>
          <cell r="D535" t="str">
            <v>DH</v>
          </cell>
          <cell r="E535" t="str">
            <v>H§ DH</v>
          </cell>
          <cell r="F535" t="str">
            <v>VH Khoan</v>
          </cell>
          <cell r="G535" t="str">
            <v>1996</v>
          </cell>
          <cell r="H535" t="str">
            <v>XN sè 2</v>
          </cell>
          <cell r="I535" t="str">
            <v>03-00</v>
          </cell>
          <cell r="J535" t="str">
            <v>Nam</v>
          </cell>
          <cell r="K535" t="str">
            <v>20/10/70</v>
          </cell>
          <cell r="L535" t="str">
            <v>Thî hµn</v>
          </cell>
          <cell r="M535" t="str">
            <v>S¬ cÊp</v>
          </cell>
          <cell r="N535" t="str">
            <v>M¸y khoan</v>
          </cell>
          <cell r="O535" t="str">
            <v>Chøng chØ häc khoan</v>
          </cell>
          <cell r="P535">
            <v>2001</v>
          </cell>
          <cell r="Q535" t="str">
            <v>H­ng Xu©n - H­ng Nguyªn - NghÖ an</v>
          </cell>
          <cell r="R535" t="str">
            <v>H­ng Xu©n - H­ng Nguyªn - NghÖ an</v>
          </cell>
          <cell r="S535" t="str">
            <v>CT Dung quÊt</v>
          </cell>
          <cell r="T535" t="str">
            <v>01/8/03</v>
          </cell>
          <cell r="U535">
            <v>2004</v>
          </cell>
          <cell r="V535" t="str">
            <v>A4-3</v>
          </cell>
          <cell r="W535">
            <v>5</v>
          </cell>
          <cell r="X535">
            <v>2.65</v>
          </cell>
          <cell r="Y535" t="str">
            <v>A1-10.3</v>
          </cell>
          <cell r="Z535">
            <v>5</v>
          </cell>
          <cell r="AA535">
            <v>3.65</v>
          </cell>
        </row>
        <row r="536">
          <cell r="C536" t="str">
            <v>NguyÔn §øc Truy</v>
          </cell>
          <cell r="D536" t="str">
            <v>DH</v>
          </cell>
          <cell r="E536" t="str">
            <v>H§ DH</v>
          </cell>
          <cell r="F536" t="str">
            <v>Thî söa ch÷a</v>
          </cell>
          <cell r="H536" t="str">
            <v>XN sè 2</v>
          </cell>
          <cell r="I536" t="str">
            <v>09-97</v>
          </cell>
          <cell r="K536" t="str">
            <v>13/7/60</v>
          </cell>
          <cell r="L536" t="str">
            <v>Rµ ph¸ bom m×n</v>
          </cell>
          <cell r="M536" t="str">
            <v>S¬ cÊp</v>
          </cell>
          <cell r="N536" t="str">
            <v>Thî söa ch÷a</v>
          </cell>
          <cell r="O536" t="str">
            <v>Tr­êng CNKT I Bé Thuû lîi</v>
          </cell>
          <cell r="P536">
            <v>1979</v>
          </cell>
          <cell r="Q536" t="str">
            <v>Phó Nam An - Ch­¬ng Mü - Hµ T©y</v>
          </cell>
          <cell r="R536" t="str">
            <v>Phó Nam An - Ch­¬ng Mü - Hµ T©y</v>
          </cell>
          <cell r="S536" t="str">
            <v>CT Dung quÊt</v>
          </cell>
          <cell r="T536" t="str">
            <v>03/10/03</v>
          </cell>
          <cell r="U536">
            <v>2002</v>
          </cell>
          <cell r="V536" t="str">
            <v>A1-3</v>
          </cell>
          <cell r="W536">
            <v>5</v>
          </cell>
          <cell r="X536">
            <v>2.4900000000000002</v>
          </cell>
          <cell r="Y536" t="str">
            <v>A1-6.3</v>
          </cell>
          <cell r="Z536">
            <v>5</v>
          </cell>
          <cell r="AA536">
            <v>3.45</v>
          </cell>
        </row>
        <row r="537">
          <cell r="C537" t="str">
            <v>NguyÔn ThÞ B×nh</v>
          </cell>
          <cell r="D537" t="str">
            <v>DH</v>
          </cell>
          <cell r="E537" t="str">
            <v>H§ DH</v>
          </cell>
          <cell r="F537" t="str">
            <v>NV v¨n th­ - b¶o mËt</v>
          </cell>
          <cell r="H537" t="str">
            <v>XN sè 2</v>
          </cell>
          <cell r="I537">
            <v>35431</v>
          </cell>
          <cell r="K537" t="str">
            <v>11/11/1970</v>
          </cell>
          <cell r="L537" t="str">
            <v>N÷</v>
          </cell>
          <cell r="M537" t="str">
            <v>S¬ cÊp</v>
          </cell>
          <cell r="N537" t="str">
            <v>V¨n th­ ®¸nh m¸y</v>
          </cell>
          <cell r="O537" t="str">
            <v>TT Tin häc HN</v>
          </cell>
          <cell r="P537" t="str">
            <v>1996</v>
          </cell>
          <cell r="Q537" t="str">
            <v>Quúnh hËu- Quúnh l­u-NghÖ An</v>
          </cell>
          <cell r="R537" t="str">
            <v>444 Thuþ Khuª - T©y Hå - Hµ néi</v>
          </cell>
          <cell r="S537">
            <v>2004</v>
          </cell>
          <cell r="T537" t="str">
            <v>A6-1</v>
          </cell>
          <cell r="U537">
            <v>2004</v>
          </cell>
          <cell r="V537" t="str">
            <v>DN-5</v>
          </cell>
          <cell r="W537">
            <v>11</v>
          </cell>
          <cell r="X537">
            <v>2.12</v>
          </cell>
          <cell r="Y537" t="str">
            <v>DN-5</v>
          </cell>
          <cell r="Z537">
            <v>11</v>
          </cell>
          <cell r="AA537">
            <v>3.15</v>
          </cell>
        </row>
        <row r="538">
          <cell r="C538" t="str">
            <v>NguyÔn V¨n TØnh</v>
          </cell>
          <cell r="D538" t="str">
            <v>DH</v>
          </cell>
          <cell r="E538" t="str">
            <v>H§ DH</v>
          </cell>
          <cell r="F538" t="str">
            <v>§éi tr­ëng TC</v>
          </cell>
          <cell r="H538" t="str">
            <v>XN sè 2</v>
          </cell>
          <cell r="I538">
            <v>36281</v>
          </cell>
          <cell r="K538" t="str">
            <v>02/1953</v>
          </cell>
          <cell r="L538" t="str">
            <v>Rµ ph¸ bom m×n</v>
          </cell>
          <cell r="M538" t="str">
            <v>L§ PT</v>
          </cell>
          <cell r="N538" t="str">
            <v>1999</v>
          </cell>
          <cell r="O538" t="str">
            <v>Lao ®éng phæ th«ng</v>
          </cell>
          <cell r="P538" t="str">
            <v>Liªn Giang- §«ng H­ng - Th¸i B×nh</v>
          </cell>
          <cell r="Q538" t="str">
            <v>Liªn hång-Gia léc- H¶i D­¬ng</v>
          </cell>
          <cell r="R538" t="str">
            <v>Liªn hång-Gia léc- H¶i D­¬ng</v>
          </cell>
          <cell r="S538">
            <v>2004</v>
          </cell>
          <cell r="T538" t="str">
            <v>A6-1</v>
          </cell>
          <cell r="U538">
            <v>2003</v>
          </cell>
          <cell r="V538" t="str">
            <v>DN-5</v>
          </cell>
          <cell r="W538">
            <v>11</v>
          </cell>
          <cell r="X538">
            <v>2.12</v>
          </cell>
          <cell r="Y538" t="str">
            <v>DN-5</v>
          </cell>
          <cell r="Z538">
            <v>11</v>
          </cell>
          <cell r="AA538">
            <v>3.15</v>
          </cell>
        </row>
        <row r="539">
          <cell r="C539" t="str">
            <v>Tr­¬ng C«ng HËu</v>
          </cell>
          <cell r="D539" t="str">
            <v>DH</v>
          </cell>
          <cell r="E539" t="str">
            <v>H§ DH</v>
          </cell>
          <cell r="F539" t="str">
            <v>KÕ to¸n c«ng tr­êng</v>
          </cell>
          <cell r="H539" t="str">
            <v>XN sè 2</v>
          </cell>
          <cell r="I539">
            <v>35431</v>
          </cell>
          <cell r="K539" t="str">
            <v>10/10/1968</v>
          </cell>
          <cell r="L539" t="str">
            <v>Rµ ph¸ bom m×n</v>
          </cell>
          <cell r="M539" t="str">
            <v>L§ PT</v>
          </cell>
          <cell r="N539" t="str">
            <v>1998</v>
          </cell>
          <cell r="O539" t="str">
            <v>Lao ®éng phæ th«ng</v>
          </cell>
          <cell r="P539" t="str">
            <v>H¹p LÜnh - Tiªn Du - B¾c Ninh</v>
          </cell>
          <cell r="Q539" t="str">
            <v>Gia xuyªn- Gia léc- H¶i D­¬ng</v>
          </cell>
          <cell r="R539" t="str">
            <v>Gia xuyªn- Gia léc- H¶i D­¬ng</v>
          </cell>
          <cell r="S539">
            <v>2004</v>
          </cell>
          <cell r="T539" t="str">
            <v>A6-1</v>
          </cell>
          <cell r="U539">
            <v>2004</v>
          </cell>
          <cell r="V539" t="str">
            <v>DN-6</v>
          </cell>
          <cell r="W539">
            <v>7</v>
          </cell>
          <cell r="X539">
            <v>1.54</v>
          </cell>
          <cell r="Y539" t="str">
            <v>DN-6</v>
          </cell>
          <cell r="Z539">
            <v>7</v>
          </cell>
          <cell r="AA539">
            <v>2.08</v>
          </cell>
        </row>
        <row r="540">
          <cell r="C540" t="str">
            <v>T¨ng ThÞ Th¾m</v>
          </cell>
          <cell r="D540" t="str">
            <v>DH</v>
          </cell>
          <cell r="E540" t="str">
            <v>H§ DH</v>
          </cell>
          <cell r="F540" t="str">
            <v>NV phôc vô</v>
          </cell>
          <cell r="H540" t="str">
            <v>XN sè 2</v>
          </cell>
          <cell r="I540">
            <v>36495</v>
          </cell>
          <cell r="K540" t="str">
            <v>04/10/1973</v>
          </cell>
          <cell r="L540" t="str">
            <v>N÷</v>
          </cell>
          <cell r="M540" t="str">
            <v>L§ PT</v>
          </cell>
          <cell r="N540">
            <v>2001</v>
          </cell>
          <cell r="O540" t="str">
            <v>Lao ®éng phæ th«ng</v>
          </cell>
          <cell r="P540" t="str">
            <v>H­ng Xu©n - H­ng Nguyªn - NghÖ an</v>
          </cell>
          <cell r="Q540" t="str">
            <v>Gia xuyªn- Gia léc- H¶i D­¬ng</v>
          </cell>
          <cell r="R540" t="str">
            <v>Gia xuyªn- Gia léc- H¶i D­¬ng</v>
          </cell>
          <cell r="S540">
            <v>2004</v>
          </cell>
          <cell r="T540" t="str">
            <v>A6-1</v>
          </cell>
          <cell r="U540">
            <v>2004</v>
          </cell>
          <cell r="V540" t="str">
            <v>DN-6</v>
          </cell>
          <cell r="W540">
            <v>4</v>
          </cell>
          <cell r="X540">
            <v>1.27</v>
          </cell>
          <cell r="Y540" t="str">
            <v>DN-6</v>
          </cell>
          <cell r="Z540">
            <v>4</v>
          </cell>
          <cell r="AA540">
            <v>1.54</v>
          </cell>
          <cell r="AB540">
            <v>629300</v>
          </cell>
        </row>
        <row r="541">
          <cell r="C541" t="str">
            <v>Vò V¨n QuÕ</v>
          </cell>
          <cell r="D541" t="str">
            <v>DH</v>
          </cell>
          <cell r="E541" t="str">
            <v>H§ DH</v>
          </cell>
          <cell r="F541" t="str">
            <v>Thî söa ch÷a</v>
          </cell>
          <cell r="H541" t="str">
            <v>XN sè 2</v>
          </cell>
          <cell r="I541" t="str">
            <v>12-04</v>
          </cell>
          <cell r="J541">
            <v>38538</v>
          </cell>
          <cell r="K541" t="str">
            <v>10-1975</v>
          </cell>
          <cell r="L541" t="str">
            <v>Rµ ph¸ bom m×n</v>
          </cell>
          <cell r="M541" t="str">
            <v>S¬ cÊp</v>
          </cell>
          <cell r="N541" t="str">
            <v>VH &amp; SC m¸y tµu</v>
          </cell>
          <cell r="O541" t="str">
            <v>Tr­êng CN Tµu cuèc</v>
          </cell>
          <cell r="P541" t="str">
            <v>Phó Nam An - Ch­¬ng Mü - Hµ T©y</v>
          </cell>
          <cell r="Q541" t="str">
            <v>Hoµng Hoa Tham - ¢n Thi - H­ng yªn</v>
          </cell>
          <cell r="R541" t="str">
            <v>03/10/03</v>
          </cell>
          <cell r="S541">
            <v>2004</v>
          </cell>
          <cell r="T541" t="str">
            <v>A6-1</v>
          </cell>
          <cell r="U541">
            <v>2005</v>
          </cell>
          <cell r="V541">
            <v>1.47</v>
          </cell>
          <cell r="W541" t="str">
            <v>A1-8.1</v>
          </cell>
          <cell r="X541">
            <v>2</v>
          </cell>
          <cell r="Y541" t="str">
            <v>A1-6.2</v>
          </cell>
          <cell r="Z541">
            <v>3</v>
          </cell>
          <cell r="AA541">
            <v>2.31</v>
          </cell>
        </row>
        <row r="542">
          <cell r="C542" t="str">
            <v>T¨ng V¨n TiÒm</v>
          </cell>
          <cell r="D542" t="str">
            <v>DH</v>
          </cell>
          <cell r="E542" t="str">
            <v>H§ DH</v>
          </cell>
          <cell r="F542" t="str">
            <v>L¸i xe Kmaz</v>
          </cell>
          <cell r="H542" t="str">
            <v>XN sè 2</v>
          </cell>
          <cell r="I542" t="str">
            <v>02-01</v>
          </cell>
          <cell r="J542">
            <v>38538</v>
          </cell>
          <cell r="K542" t="str">
            <v>06-1979</v>
          </cell>
          <cell r="L542" t="str">
            <v>Rµ ph¸ bom m×n</v>
          </cell>
          <cell r="M542" t="str">
            <v>S¬ cÊp</v>
          </cell>
          <cell r="N542" t="str">
            <v>L¸i xe</v>
          </cell>
          <cell r="O542" t="str">
            <v>Tr­êng l¸i xe - Côc ®­êng bé ViÖt nam</v>
          </cell>
          <cell r="P542" t="str">
            <v>444 Thuþ Khuª - T©y Hå - Hµ néi</v>
          </cell>
          <cell r="Q542" t="str">
            <v>Gia xuyªn - Gia léc - H¶i d­¬ng</v>
          </cell>
          <cell r="S542">
            <v>2004</v>
          </cell>
          <cell r="T542" t="str">
            <v>A6-1</v>
          </cell>
          <cell r="U542">
            <v>2005</v>
          </cell>
          <cell r="V542">
            <v>1.47</v>
          </cell>
          <cell r="W542" t="str">
            <v>A1-8.1</v>
          </cell>
          <cell r="X542">
            <v>2</v>
          </cell>
          <cell r="Y542" t="str">
            <v>B12-2</v>
          </cell>
          <cell r="Z542">
            <v>1</v>
          </cell>
          <cell r="AA542">
            <v>2.35</v>
          </cell>
        </row>
        <row r="543">
          <cell r="C543" t="str">
            <v>§ç V¨n Tø</v>
          </cell>
          <cell r="D543" t="str">
            <v>DH</v>
          </cell>
          <cell r="E543" t="str">
            <v>H§ DH</v>
          </cell>
          <cell r="F543" t="str">
            <v>L¸i m¸y xóc</v>
          </cell>
          <cell r="H543" t="str">
            <v>XN sè 2</v>
          </cell>
          <cell r="I543" t="str">
            <v>10-01</v>
          </cell>
          <cell r="J543">
            <v>38538</v>
          </cell>
          <cell r="K543" t="str">
            <v>12-1978</v>
          </cell>
          <cell r="M543" t="str">
            <v>S¬ cÊp</v>
          </cell>
          <cell r="N543" t="str">
            <v>L¸i xóc ñi</v>
          </cell>
          <cell r="O543" t="str">
            <v>Tr­êng KT C¬ giíi CK XD ViÖt X« 1</v>
          </cell>
          <cell r="P543" t="str">
            <v>Liªn hång-Gia léc- H¶i D­¬ng</v>
          </cell>
          <cell r="Q543" t="str">
            <v>Phó S¬n - H­ng hµ - Th¸i B×nh</v>
          </cell>
          <cell r="S543">
            <v>2003</v>
          </cell>
          <cell r="T543" t="str">
            <v>DN-5</v>
          </cell>
          <cell r="U543">
            <v>2005</v>
          </cell>
          <cell r="V543">
            <v>2.12</v>
          </cell>
          <cell r="W543" t="str">
            <v>DN-5</v>
          </cell>
          <cell r="X543">
            <v>11</v>
          </cell>
          <cell r="Y543" t="str">
            <v>A1-8.2</v>
          </cell>
          <cell r="Z543">
            <v>3</v>
          </cell>
          <cell r="AA543">
            <v>2.31</v>
          </cell>
        </row>
        <row r="544">
          <cell r="C544" t="str">
            <v>Vò V¨n Duy</v>
          </cell>
          <cell r="D544" t="str">
            <v>DH</v>
          </cell>
          <cell r="E544" t="str">
            <v>H§ DH</v>
          </cell>
          <cell r="F544" t="str">
            <v>L¸i m¸y xóc</v>
          </cell>
          <cell r="H544" t="str">
            <v>XN sè 2</v>
          </cell>
          <cell r="I544" t="str">
            <v>02-05</v>
          </cell>
          <cell r="J544">
            <v>38538</v>
          </cell>
          <cell r="K544" t="str">
            <v>,02-1978</v>
          </cell>
          <cell r="M544" t="str">
            <v>S¬ cÊp</v>
          </cell>
          <cell r="N544" t="str">
            <v>L¸i xóc ñi</v>
          </cell>
          <cell r="O544" t="str">
            <v>Tr­êng KT &amp; Nvô GTVT III</v>
          </cell>
          <cell r="P544" t="str">
            <v>Gia xuyªn- Gia léc- H¶i D­¬ng</v>
          </cell>
          <cell r="Q544" t="str">
            <v>Xu©n b¾c - Xu©n Tr­êng - Nam ®Þnh</v>
          </cell>
          <cell r="S544">
            <v>2004</v>
          </cell>
          <cell r="T544" t="str">
            <v>DN-6</v>
          </cell>
          <cell r="U544">
            <v>2005</v>
          </cell>
          <cell r="V544">
            <v>1.54</v>
          </cell>
          <cell r="W544" t="str">
            <v>DN-6</v>
          </cell>
          <cell r="X544">
            <v>7</v>
          </cell>
          <cell r="Y544" t="str">
            <v>A1-8.2</v>
          </cell>
          <cell r="Z544">
            <v>3</v>
          </cell>
          <cell r="AA544">
            <v>2.31</v>
          </cell>
        </row>
        <row r="545">
          <cell r="C545" t="str">
            <v>NguyÔn §×nh Nam</v>
          </cell>
          <cell r="D545" t="str">
            <v>DH</v>
          </cell>
          <cell r="E545" t="str">
            <v>H§ DH</v>
          </cell>
          <cell r="F545" t="str">
            <v>L¸i xe Kmaz</v>
          </cell>
          <cell r="H545" t="str">
            <v>XN sè 2</v>
          </cell>
          <cell r="I545" t="str">
            <v>05-01</v>
          </cell>
          <cell r="J545">
            <v>38538</v>
          </cell>
          <cell r="K545" t="str">
            <v>,10-1980</v>
          </cell>
          <cell r="L545" t="str">
            <v>XD CÇu ®­êng</v>
          </cell>
          <cell r="M545" t="str">
            <v>S¬ cÊp</v>
          </cell>
          <cell r="N545" t="str">
            <v>L¸i xe</v>
          </cell>
          <cell r="O545" t="str">
            <v>Tr­êng KT &amp; Nvô GTVT I</v>
          </cell>
          <cell r="P545" t="str">
            <v>Gia xuyªn- Gia léc- H¶i D­¬ng</v>
          </cell>
          <cell r="Q545" t="str">
            <v>T©y §¨ng - Ba v× - Hµ t©y</v>
          </cell>
          <cell r="S545">
            <v>1997</v>
          </cell>
          <cell r="T545" t="str">
            <v>DN-3</v>
          </cell>
          <cell r="U545">
            <v>2005</v>
          </cell>
          <cell r="V545">
            <v>2.2599999999999998</v>
          </cell>
          <cell r="W545" t="str">
            <v>DN-3</v>
          </cell>
          <cell r="X545">
            <v>3</v>
          </cell>
          <cell r="Y545" t="str">
            <v>B12-2</v>
          </cell>
          <cell r="Z545">
            <v>1</v>
          </cell>
          <cell r="AA545">
            <v>2.35</v>
          </cell>
        </row>
        <row r="546">
          <cell r="C546" t="str">
            <v>Ph¹m ThÞ Giang</v>
          </cell>
          <cell r="D546" t="str">
            <v>DH</v>
          </cell>
          <cell r="E546" t="str">
            <v>H§ DH</v>
          </cell>
          <cell r="F546" t="str">
            <v>KS Kinh tÕ XD - GT</v>
          </cell>
          <cell r="H546" t="str">
            <v>07-01</v>
          </cell>
          <cell r="I546">
            <v>28430</v>
          </cell>
          <cell r="J546" t="str">
            <v>N÷</v>
          </cell>
          <cell r="K546" t="str">
            <v>§¹i häc</v>
          </cell>
          <cell r="L546" t="str">
            <v>KT X©y dùng</v>
          </cell>
          <cell r="M546" t="str">
            <v>§H Giao th«ng vËn t¶i</v>
          </cell>
          <cell r="N546">
            <v>2001</v>
          </cell>
          <cell r="O546" t="str">
            <v>§øc Phong - §øc Thä - Hµ tÜnh</v>
          </cell>
          <cell r="P546" t="str">
            <v>Lª Träng tÊn - Kh­¬ng Mai - TX - HN</v>
          </cell>
          <cell r="S546">
            <v>2004</v>
          </cell>
          <cell r="T546" t="str">
            <v>DN-3</v>
          </cell>
          <cell r="U546">
            <v>2</v>
          </cell>
          <cell r="V546">
            <v>2.02</v>
          </cell>
          <cell r="W546" t="str">
            <v>DN-3</v>
          </cell>
          <cell r="X546">
            <v>2</v>
          </cell>
          <cell r="Y546">
            <v>2.65</v>
          </cell>
          <cell r="Z546" t="str">
            <v>XN KSTK &amp; TVXD</v>
          </cell>
        </row>
        <row r="547">
          <cell r="C547" t="str">
            <v>Cao cÊp</v>
          </cell>
          <cell r="D547" t="str">
            <v>DH</v>
          </cell>
          <cell r="E547" t="str">
            <v>H§ DH</v>
          </cell>
          <cell r="F547" t="str">
            <v>KS TK CÇu ®­êng</v>
          </cell>
          <cell r="H547" t="str">
            <v>01-01</v>
          </cell>
          <cell r="I547">
            <v>27576</v>
          </cell>
          <cell r="K547" t="str">
            <v>§¹i häc</v>
          </cell>
          <cell r="L547" t="str">
            <v>XD CÇu ®­êng</v>
          </cell>
          <cell r="M547" t="str">
            <v>§H Giao th«ng vËn t¶i</v>
          </cell>
          <cell r="N547">
            <v>1997</v>
          </cell>
          <cell r="O547" t="str">
            <v>Xu©n Th­îng - Xu©n Thuû - Nam §Þnh</v>
          </cell>
          <cell r="P547" t="str">
            <v>Xu©n Th­îng - Xu©n Thuû - Nam §Þnh</v>
          </cell>
          <cell r="S547">
            <v>2004</v>
          </cell>
          <cell r="T547" t="str">
            <v>DN-3</v>
          </cell>
          <cell r="U547">
            <v>2</v>
          </cell>
          <cell r="V547">
            <v>2.02</v>
          </cell>
          <cell r="W547" t="str">
            <v>DN-3</v>
          </cell>
          <cell r="X547">
            <v>2</v>
          </cell>
          <cell r="Y547">
            <v>2.65</v>
          </cell>
          <cell r="Z547" t="str">
            <v>XN KSTK &amp; TVXD</v>
          </cell>
        </row>
        <row r="548">
          <cell r="C548" t="str">
            <v>NguyÔn ThÞ Thanh HiÓn</v>
          </cell>
          <cell r="D548" t="str">
            <v>DH</v>
          </cell>
          <cell r="E548" t="str">
            <v>H§ DH</v>
          </cell>
          <cell r="F548" t="str">
            <v>KÕ to¸n TH</v>
          </cell>
          <cell r="H548" t="str">
            <v>XN næ</v>
          </cell>
          <cell r="I548">
            <v>37865</v>
          </cell>
          <cell r="J548" t="str">
            <v>N÷</v>
          </cell>
          <cell r="K548">
            <v>29514</v>
          </cell>
          <cell r="L548" t="str">
            <v>N÷</v>
          </cell>
          <cell r="M548" t="str">
            <v>§¹i häc</v>
          </cell>
          <cell r="N548" t="str">
            <v>KÕ to¸n</v>
          </cell>
          <cell r="O548" t="str">
            <v>§H Th­¬ng m¹i</v>
          </cell>
          <cell r="P548" t="str">
            <v>2003</v>
          </cell>
          <cell r="Q548" t="str">
            <v>Th¹ch s¬n - Th¹ch hµ - Hµ tÜnh</v>
          </cell>
          <cell r="R548" t="str">
            <v>Thuþ khuª - T©y hå- HN</v>
          </cell>
          <cell r="S548">
            <v>2004</v>
          </cell>
          <cell r="T548" t="str">
            <v>DN-3</v>
          </cell>
          <cell r="U548">
            <v>2003</v>
          </cell>
          <cell r="V548" t="str">
            <v>DN-3</v>
          </cell>
          <cell r="W548">
            <v>1</v>
          </cell>
          <cell r="X548">
            <v>1.78</v>
          </cell>
          <cell r="Y548" t="str">
            <v>DN-3</v>
          </cell>
          <cell r="Z548">
            <v>1</v>
          </cell>
          <cell r="AA548">
            <v>2.34</v>
          </cell>
        </row>
        <row r="549">
          <cell r="C549" t="str">
            <v>Ph¹m Huy Hoµng</v>
          </cell>
          <cell r="D549" t="str">
            <v>DH</v>
          </cell>
          <cell r="E549" t="str">
            <v>H§ DH</v>
          </cell>
          <cell r="F549" t="str">
            <v>TL KH tæng hîp</v>
          </cell>
          <cell r="H549" t="str">
            <v>XN næ</v>
          </cell>
          <cell r="I549" t="str">
            <v>01-05</v>
          </cell>
          <cell r="J549" t="str">
            <v>N÷</v>
          </cell>
          <cell r="K549">
            <v>1980</v>
          </cell>
          <cell r="L549" t="str">
            <v>XD CÇu hÇm</v>
          </cell>
          <cell r="M549" t="str">
            <v>§¹i häc</v>
          </cell>
          <cell r="N549" t="str">
            <v>Cö nh©n luËt</v>
          </cell>
          <cell r="O549" t="str">
            <v>§H Quèc Gia Hµ néi</v>
          </cell>
          <cell r="P549" t="str">
            <v>2001</v>
          </cell>
          <cell r="Q549" t="str">
            <v>Quúnh Phô - Th¸i B×nh</v>
          </cell>
          <cell r="R549" t="str">
            <v>133 Kh­¬ng Mai - Thanh XU©n - Hµ néi</v>
          </cell>
          <cell r="S549">
            <v>2004</v>
          </cell>
          <cell r="T549" t="str">
            <v>DN-3</v>
          </cell>
          <cell r="U549">
            <v>2005</v>
          </cell>
          <cell r="V549" t="str">
            <v>DN-3</v>
          </cell>
          <cell r="W549">
            <v>1</v>
          </cell>
          <cell r="X549">
            <v>1.78</v>
          </cell>
          <cell r="Y549" t="str">
            <v>DN-3</v>
          </cell>
          <cell r="Z549">
            <v>1</v>
          </cell>
          <cell r="AA549">
            <v>2.34</v>
          </cell>
        </row>
        <row r="550">
          <cell r="C550" t="str">
            <v>§ç Thu Thuû</v>
          </cell>
          <cell r="D550" t="str">
            <v>DH</v>
          </cell>
          <cell r="E550" t="str">
            <v>H§ DH</v>
          </cell>
          <cell r="F550" t="str">
            <v>Nh©n viªn</v>
          </cell>
          <cell r="H550" t="str">
            <v>XN næ</v>
          </cell>
          <cell r="I550" t="str">
            <v>03-05</v>
          </cell>
          <cell r="J550">
            <v>38538</v>
          </cell>
          <cell r="K550" t="str">
            <v>11-1979</v>
          </cell>
          <cell r="L550" t="str">
            <v>N÷</v>
          </cell>
          <cell r="M550" t="str">
            <v>Cao ®¼ng</v>
          </cell>
          <cell r="N550" t="str">
            <v>Anh V¨n</v>
          </cell>
          <cell r="O550" t="str">
            <v>Thä Léc - Phóc Thä - Hµ t©y</v>
          </cell>
          <cell r="P550" t="str">
            <v>Thä Léc - Phóc Thä - Hµ t©y</v>
          </cell>
          <cell r="Q550" t="str">
            <v xml:space="preserve">Vâ C­êng - B¾c Ninh </v>
          </cell>
          <cell r="S550">
            <v>2004</v>
          </cell>
          <cell r="T550" t="str">
            <v>DN-3</v>
          </cell>
          <cell r="U550">
            <v>2005</v>
          </cell>
          <cell r="V550">
            <v>2.02</v>
          </cell>
          <cell r="W550" t="str">
            <v>DN-3</v>
          </cell>
          <cell r="X550">
            <v>2</v>
          </cell>
          <cell r="Y550" t="str">
            <v>DN-3</v>
          </cell>
          <cell r="Z550">
            <v>1</v>
          </cell>
          <cell r="AA550">
            <v>2.34</v>
          </cell>
        </row>
        <row r="551">
          <cell r="C551" t="str">
            <v>Trung cÊp</v>
          </cell>
          <cell r="D551" t="str">
            <v>DH</v>
          </cell>
          <cell r="E551" t="str">
            <v>H§ DH</v>
          </cell>
          <cell r="F551" t="str">
            <v>Trî lý  KH - TH</v>
          </cell>
          <cell r="H551">
            <v>34881</v>
          </cell>
          <cell r="I551" t="str">
            <v>15/6/74</v>
          </cell>
          <cell r="K551" t="str">
            <v>Trung cÊp</v>
          </cell>
          <cell r="L551" t="str">
            <v>CÇu ®­êng bé</v>
          </cell>
          <cell r="M551" t="str">
            <v>TH GTVT khu vùc I</v>
          </cell>
          <cell r="N551">
            <v>1990</v>
          </cell>
          <cell r="O551" t="str">
            <v>Yªn s¬n - Quèc oai - Hµ T©y</v>
          </cell>
          <cell r="P551" t="str">
            <v>Sè 35/260 Thuþ Khuª - T©y Hå - HN</v>
          </cell>
          <cell r="S551">
            <v>2003</v>
          </cell>
          <cell r="T551" t="str">
            <v>DN-3</v>
          </cell>
          <cell r="U551">
            <v>2</v>
          </cell>
          <cell r="V551">
            <v>2.02</v>
          </cell>
          <cell r="W551" t="str">
            <v>DN-3</v>
          </cell>
          <cell r="X551">
            <v>2</v>
          </cell>
          <cell r="Y551">
            <v>2.65</v>
          </cell>
          <cell r="Z551" t="str">
            <v>XN KSTK &amp; TVXD</v>
          </cell>
        </row>
        <row r="552">
          <cell r="C552" t="str">
            <v>TrÇn Phóc Tïng</v>
          </cell>
          <cell r="D552" t="str">
            <v>DH</v>
          </cell>
          <cell r="E552" t="str">
            <v>H§ DH</v>
          </cell>
          <cell r="F552" t="str">
            <v>NV kÕ to¸n</v>
          </cell>
          <cell r="H552" t="str">
            <v>XN næ</v>
          </cell>
          <cell r="I552">
            <v>35400</v>
          </cell>
          <cell r="K552">
            <v>21245</v>
          </cell>
          <cell r="L552" t="str">
            <v>XD CÇu ®­êng</v>
          </cell>
          <cell r="M552" t="str">
            <v>Trung cÊp</v>
          </cell>
          <cell r="N552" t="str">
            <v>SQ Tµi chÝnh</v>
          </cell>
          <cell r="O552" t="str">
            <v>SQ tµi chÝnh</v>
          </cell>
          <cell r="P552" t="str">
            <v>Hoµng Hoa Th¸m - Ba ®×nh - Hµ néi</v>
          </cell>
          <cell r="Q552" t="str">
            <v>Quúnh DÞ - Quúnh l­u - NghÖ an</v>
          </cell>
          <cell r="R552" t="str">
            <v>Quúnh DÞ - Quúnh l­u - NghÖ an</v>
          </cell>
          <cell r="S552">
            <v>2002</v>
          </cell>
          <cell r="T552" t="str">
            <v>DN-3</v>
          </cell>
          <cell r="U552">
            <v>2004</v>
          </cell>
          <cell r="V552" t="str">
            <v>DN-4</v>
          </cell>
          <cell r="W552">
            <v>10</v>
          </cell>
          <cell r="X552">
            <v>2.5499999999999998</v>
          </cell>
          <cell r="Y552" t="str">
            <v>DN-4</v>
          </cell>
          <cell r="Z552">
            <v>10</v>
          </cell>
          <cell r="AA552">
            <v>3.51</v>
          </cell>
        </row>
        <row r="553">
          <cell r="C553" t="str">
            <v>S¬ cÊp</v>
          </cell>
          <cell r="D553" t="str">
            <v>DH</v>
          </cell>
          <cell r="E553" t="str">
            <v>H§ DH</v>
          </cell>
          <cell r="F553" t="str">
            <v>NV dù to¸n</v>
          </cell>
          <cell r="H553" t="str">
            <v>10-03</v>
          </cell>
          <cell r="K553" t="str">
            <v>§¹i häc</v>
          </cell>
          <cell r="L553" t="str">
            <v>Kinh tÕ x©y dùng</v>
          </cell>
          <cell r="S553">
            <v>2003</v>
          </cell>
          <cell r="T553" t="str">
            <v>DN-3</v>
          </cell>
          <cell r="U553">
            <v>1</v>
          </cell>
          <cell r="V553">
            <v>1.78</v>
          </cell>
          <cell r="W553" t="str">
            <v>DN-3</v>
          </cell>
          <cell r="X553">
            <v>1</v>
          </cell>
          <cell r="Y553">
            <v>2.34</v>
          </cell>
          <cell r="Z553" t="str">
            <v>XN KSTK &amp; TVXD</v>
          </cell>
        </row>
        <row r="554">
          <cell r="C554" t="str">
            <v>NguyÔn H÷u Th¹nh</v>
          </cell>
          <cell r="D554" t="str">
            <v>DH</v>
          </cell>
          <cell r="E554" t="str">
            <v>H§ DH</v>
          </cell>
          <cell r="F554" t="str">
            <v>L¸i xe</v>
          </cell>
          <cell r="H554" t="str">
            <v>XN næ</v>
          </cell>
          <cell r="I554">
            <v>34578</v>
          </cell>
          <cell r="K554">
            <v>24443</v>
          </cell>
          <cell r="L554" t="str">
            <v>KS giao th«ng</v>
          </cell>
          <cell r="M554" t="str">
            <v>S¬ cÊp</v>
          </cell>
          <cell r="N554" t="str">
            <v>L¸i xe</v>
          </cell>
          <cell r="O554" t="str">
            <v>Tr­êng SQCB</v>
          </cell>
          <cell r="P554" t="str">
            <v>1997</v>
          </cell>
          <cell r="Q554" t="str">
            <v>Th¸i Phóc - Th¸i Thuþ - Th¸i B×nh</v>
          </cell>
          <cell r="R554" t="str">
            <v>Th¸i Phóc - Th¸i Thuþ - Th¸i B×nh</v>
          </cell>
          <cell r="S554">
            <v>2004</v>
          </cell>
          <cell r="T554" t="str">
            <v>DN-3</v>
          </cell>
          <cell r="U554">
            <v>1994</v>
          </cell>
          <cell r="V554" t="str">
            <v>B15-1</v>
          </cell>
          <cell r="W554">
            <v>3</v>
          </cell>
          <cell r="X554">
            <v>2.73</v>
          </cell>
          <cell r="Y554" t="str">
            <v>B12-1</v>
          </cell>
          <cell r="Z554">
            <v>3</v>
          </cell>
          <cell r="AA554">
            <v>3.05</v>
          </cell>
        </row>
        <row r="555">
          <cell r="C555" t="str">
            <v>Vâ ThÞ Hoa</v>
          </cell>
          <cell r="D555" t="str">
            <v>DH</v>
          </cell>
          <cell r="E555" t="str">
            <v>H§ DH</v>
          </cell>
          <cell r="F555" t="str">
            <v>Thñ kho</v>
          </cell>
          <cell r="H555" t="str">
            <v>XN næ</v>
          </cell>
          <cell r="I555">
            <v>37165</v>
          </cell>
          <cell r="J555" t="str">
            <v>N÷</v>
          </cell>
          <cell r="K555">
            <v>24085</v>
          </cell>
          <cell r="L555" t="str">
            <v>N÷</v>
          </cell>
          <cell r="M555" t="str">
            <v>S¬ cÊp</v>
          </cell>
          <cell r="N555" t="str">
            <v>V¨n th­ l­u tr÷</v>
          </cell>
          <cell r="O555" t="str">
            <v>Trung t©m d¹y nghÒ Ba ®×nh</v>
          </cell>
          <cell r="P555" t="str">
            <v>1999</v>
          </cell>
          <cell r="Q555" t="str">
            <v>H­ng Xu©n - H­ng nguyªn - NghÖ an</v>
          </cell>
          <cell r="R555" t="str">
            <v>Phóc X¸ - Ba ®×nh - Hµnéi</v>
          </cell>
          <cell r="S555">
            <v>2004</v>
          </cell>
          <cell r="T555" t="str">
            <v>DN-3</v>
          </cell>
          <cell r="U555">
            <v>2004</v>
          </cell>
          <cell r="V555">
            <v>19184</v>
          </cell>
          <cell r="W555">
            <v>6</v>
          </cell>
          <cell r="X555">
            <v>2.29</v>
          </cell>
          <cell r="Y555" t="str">
            <v>DN-4</v>
          </cell>
          <cell r="Z555">
            <v>8</v>
          </cell>
          <cell r="AA555">
            <v>3.13</v>
          </cell>
        </row>
        <row r="556">
          <cell r="C556" t="str">
            <v>Ph¹m S¬n</v>
          </cell>
          <cell r="D556" t="str">
            <v>DH</v>
          </cell>
          <cell r="E556" t="str">
            <v>H§ DH</v>
          </cell>
          <cell r="F556" t="str">
            <v>L¸i xe</v>
          </cell>
          <cell r="G556">
            <v>37622</v>
          </cell>
          <cell r="H556" t="str">
            <v>XN næ</v>
          </cell>
          <cell r="I556">
            <v>37622</v>
          </cell>
          <cell r="K556" t="str">
            <v>13-01-77</v>
          </cell>
          <cell r="L556" t="str">
            <v>KS giao th«ng</v>
          </cell>
          <cell r="M556" t="str">
            <v>S¬ cÊp</v>
          </cell>
          <cell r="N556" t="str">
            <v>L¸i xe</v>
          </cell>
          <cell r="O556" t="str">
            <v>GiÊy phÐp l¸i xe</v>
          </cell>
          <cell r="P556" t="str">
            <v>1998</v>
          </cell>
          <cell r="Q556" t="str">
            <v>§øc th¾ng - Tiªn lò - H­ng yªn</v>
          </cell>
          <cell r="R556" t="str">
            <v>§øc th¾ng - Tiªn lò - H­ng yªn</v>
          </cell>
          <cell r="S556">
            <v>2004</v>
          </cell>
          <cell r="T556" t="str">
            <v>DN-3</v>
          </cell>
          <cell r="U556">
            <v>2003</v>
          </cell>
          <cell r="V556" t="str">
            <v>B15-2</v>
          </cell>
          <cell r="W556">
            <v>1</v>
          </cell>
          <cell r="X556">
            <v>1.79</v>
          </cell>
          <cell r="Y556" t="str">
            <v>B12-2</v>
          </cell>
          <cell r="Z556">
            <v>1</v>
          </cell>
          <cell r="AA556">
            <v>2.35</v>
          </cell>
        </row>
        <row r="557">
          <cell r="C557" t="str">
            <v>Bïi V¨n Ch©u</v>
          </cell>
          <cell r="D557" t="str">
            <v>DH</v>
          </cell>
          <cell r="E557" t="str">
            <v>H§ DH</v>
          </cell>
          <cell r="F557" t="str">
            <v>NV b¶o vÖ</v>
          </cell>
          <cell r="G557" t="str">
            <v>1996</v>
          </cell>
          <cell r="H557" t="str">
            <v>XN næ</v>
          </cell>
          <cell r="I557">
            <v>37622</v>
          </cell>
          <cell r="J557" t="str">
            <v>Nam</v>
          </cell>
          <cell r="K557">
            <v>25574</v>
          </cell>
          <cell r="L557" t="str">
            <v>Nam</v>
          </cell>
          <cell r="M557" t="str">
            <v>S¬ cÊp</v>
          </cell>
          <cell r="N557" t="str">
            <v>Thî hµn</v>
          </cell>
          <cell r="O557" t="str">
            <v>Tr­êng sü quan CB</v>
          </cell>
          <cell r="P557" t="str">
            <v>L¸ng H¹ - §èng ®a - Hµ néi</v>
          </cell>
          <cell r="Q557" t="str">
            <v>Xu©n Kiªn - Xu©n Thuû - Nam ®Þnh</v>
          </cell>
          <cell r="R557" t="str">
            <v>L¸ng H¹ - §èng ®a - Hµ néi</v>
          </cell>
          <cell r="S557">
            <v>2004</v>
          </cell>
          <cell r="T557" t="str">
            <v>DN-3</v>
          </cell>
          <cell r="U557">
            <v>2003</v>
          </cell>
          <cell r="V557" t="str">
            <v>A6-1</v>
          </cell>
          <cell r="W557">
            <v>3</v>
          </cell>
          <cell r="X557">
            <v>1.62</v>
          </cell>
          <cell r="Y557" t="str">
            <v>A1-8.1</v>
          </cell>
          <cell r="Z557">
            <v>3</v>
          </cell>
          <cell r="AA557">
            <v>2.16</v>
          </cell>
        </row>
        <row r="558">
          <cell r="C558" t="str">
            <v>NguyÔn Träng TÞch</v>
          </cell>
          <cell r="D558" t="str">
            <v>DH</v>
          </cell>
          <cell r="E558" t="str">
            <v>H§ DH</v>
          </cell>
          <cell r="F558" t="str">
            <v>C«ng nh©n RPBM</v>
          </cell>
          <cell r="H558" t="str">
            <v>XN næ</v>
          </cell>
          <cell r="I558" t="str">
            <v>07-04</v>
          </cell>
          <cell r="K558">
            <v>26724</v>
          </cell>
          <cell r="L558" t="str">
            <v>KS ®Þa chÊt</v>
          </cell>
          <cell r="M558" t="str">
            <v>S¬ cÊp</v>
          </cell>
          <cell r="N558" t="str">
            <v>Rµ ph¸ bom m×n</v>
          </cell>
          <cell r="O558" t="str">
            <v>Bé t­ lÖnh c«ng binh</v>
          </cell>
          <cell r="P558" t="str">
            <v>1999</v>
          </cell>
          <cell r="Q558" t="str">
            <v>Kh¸nh Léc - Can Léc - Hµ tÜnh</v>
          </cell>
          <cell r="R558" t="str">
            <v>Kh¸nh Léc - Can Léc - Hµ tÜnh</v>
          </cell>
          <cell r="S558">
            <v>2005</v>
          </cell>
          <cell r="T558" t="str">
            <v>DN-3</v>
          </cell>
          <cell r="U558">
            <v>2004</v>
          </cell>
          <cell r="V558" t="str">
            <v>A6-1</v>
          </cell>
          <cell r="W558">
            <v>2</v>
          </cell>
          <cell r="X558">
            <v>1.47</v>
          </cell>
          <cell r="Y558" t="str">
            <v>A1-8.1</v>
          </cell>
          <cell r="Z558">
            <v>2</v>
          </cell>
          <cell r="AA558">
            <v>1.83</v>
          </cell>
        </row>
        <row r="559">
          <cell r="C559" t="str">
            <v>NguyÔn H÷u TuyÒn</v>
          </cell>
          <cell r="D559" t="str">
            <v>DH</v>
          </cell>
          <cell r="E559" t="str">
            <v>H§ DH</v>
          </cell>
          <cell r="F559" t="str">
            <v>C«ng nh©n RPBM</v>
          </cell>
          <cell r="H559" t="str">
            <v>XN næ</v>
          </cell>
          <cell r="I559" t="str">
            <v>07-04</v>
          </cell>
          <cell r="K559">
            <v>27618</v>
          </cell>
          <cell r="L559" t="str">
            <v>KS ®Þa chÊt</v>
          </cell>
          <cell r="M559" t="str">
            <v>S¬ cÊp</v>
          </cell>
          <cell r="N559" t="str">
            <v>Rµ ph¸ bom m×n</v>
          </cell>
          <cell r="O559" t="str">
            <v>Bé t­ lÖnh c«ng binh</v>
          </cell>
          <cell r="P559" t="str">
            <v>1999</v>
          </cell>
          <cell r="Q559" t="str">
            <v>Liªn Giang- §«ng H­ng - Th¸i B×nh</v>
          </cell>
          <cell r="R559" t="str">
            <v>Liªn Giang- §«ng H­ng - Th¸i B×nh</v>
          </cell>
          <cell r="S559">
            <v>2005</v>
          </cell>
          <cell r="T559" t="str">
            <v>DN-3</v>
          </cell>
          <cell r="U559">
            <v>2004</v>
          </cell>
          <cell r="V559" t="str">
            <v>A6-1</v>
          </cell>
          <cell r="W559">
            <v>2</v>
          </cell>
          <cell r="X559">
            <v>1.47</v>
          </cell>
          <cell r="Y559" t="str">
            <v>A1-8.1</v>
          </cell>
          <cell r="Z559">
            <v>2</v>
          </cell>
          <cell r="AA559">
            <v>1.83</v>
          </cell>
        </row>
        <row r="560">
          <cell r="C560" t="str">
            <v>NguyÔn B¸ Qu©n</v>
          </cell>
          <cell r="D560" t="str">
            <v>DH</v>
          </cell>
          <cell r="E560" t="str">
            <v>H§ DH</v>
          </cell>
          <cell r="F560" t="str">
            <v>C«ng nh©n RPBM</v>
          </cell>
          <cell r="H560" t="str">
            <v>XN næ</v>
          </cell>
          <cell r="I560" t="str">
            <v>07-04</v>
          </cell>
          <cell r="K560">
            <v>26413</v>
          </cell>
          <cell r="L560" t="str">
            <v>KS x©y dùng</v>
          </cell>
          <cell r="M560" t="str">
            <v>S¬ cÊp</v>
          </cell>
          <cell r="N560" t="str">
            <v>Rµ ph¸ bom m×n</v>
          </cell>
          <cell r="O560" t="str">
            <v>Bé t­ lÖnh c«ng binh</v>
          </cell>
          <cell r="P560" t="str">
            <v>1999</v>
          </cell>
          <cell r="Q560" t="str">
            <v>Liªn Giang- §«ng H­ng - Th¸i B×nh</v>
          </cell>
          <cell r="R560" t="str">
            <v>Liªn Giang- §«ng H­ng - Th¸i B×nh</v>
          </cell>
          <cell r="S560">
            <v>2005</v>
          </cell>
          <cell r="T560" t="str">
            <v>DN-3</v>
          </cell>
          <cell r="U560">
            <v>2004</v>
          </cell>
          <cell r="V560" t="str">
            <v>A6-1</v>
          </cell>
          <cell r="W560">
            <v>2</v>
          </cell>
          <cell r="X560">
            <v>1.47</v>
          </cell>
          <cell r="Y560" t="str">
            <v>A1-8.1</v>
          </cell>
          <cell r="Z560">
            <v>2</v>
          </cell>
          <cell r="AA560">
            <v>1.83</v>
          </cell>
        </row>
        <row r="561">
          <cell r="C561" t="str">
            <v>Ph¹m C«ng Hoan</v>
          </cell>
          <cell r="D561" t="str">
            <v>DH</v>
          </cell>
          <cell r="E561" t="str">
            <v>H§ DH</v>
          </cell>
          <cell r="F561" t="str">
            <v>C«ng nh©n RPBM</v>
          </cell>
          <cell r="H561" t="str">
            <v>XN næ</v>
          </cell>
          <cell r="I561" t="str">
            <v>07-04</v>
          </cell>
          <cell r="K561">
            <v>27585</v>
          </cell>
          <cell r="L561" t="str">
            <v>KS tr¾c ®Þa</v>
          </cell>
          <cell r="M561" t="str">
            <v>S¬ cÊp</v>
          </cell>
          <cell r="N561" t="str">
            <v>Rµ ph¸ bom m×n</v>
          </cell>
          <cell r="O561" t="str">
            <v>Bé t­ lÖnh c«ng binh</v>
          </cell>
          <cell r="P561" t="str">
            <v>1998</v>
          </cell>
          <cell r="Q561" t="str">
            <v>H¹p LÜnh - Tiªn Du - B¾c Ninh</v>
          </cell>
          <cell r="R561" t="str">
            <v>H¹p LÜnh - Tiªn Du - B¾c Ninh</v>
          </cell>
          <cell r="S561">
            <v>2004</v>
          </cell>
          <cell r="T561" t="str">
            <v>DN-3</v>
          </cell>
          <cell r="U561">
            <v>2004</v>
          </cell>
          <cell r="V561" t="str">
            <v>A6-1</v>
          </cell>
          <cell r="W561">
            <v>2</v>
          </cell>
          <cell r="X561">
            <v>1.47</v>
          </cell>
          <cell r="Y561" t="str">
            <v>A1-8.1</v>
          </cell>
          <cell r="Z561">
            <v>2</v>
          </cell>
          <cell r="AA561">
            <v>1.83</v>
          </cell>
        </row>
        <row r="562">
          <cell r="C562" t="str">
            <v>Bïi V¨n C­êng</v>
          </cell>
          <cell r="D562" t="str">
            <v>DH</v>
          </cell>
          <cell r="E562" t="str">
            <v>H§ DH</v>
          </cell>
          <cell r="F562" t="str">
            <v>C«ng nh©n RPBM</v>
          </cell>
          <cell r="H562" t="str">
            <v>XN næ</v>
          </cell>
          <cell r="I562" t="str">
            <v>07-04</v>
          </cell>
          <cell r="K562" t="str">
            <v>Cao ®¼ng</v>
          </cell>
          <cell r="L562" t="str">
            <v>XD cÇu ®­êng bé</v>
          </cell>
          <cell r="M562" t="str">
            <v>S¬ cÊp</v>
          </cell>
          <cell r="N562" t="str">
            <v>Rµ ph¸ bom m×n</v>
          </cell>
          <cell r="S562">
            <v>2005</v>
          </cell>
          <cell r="T562" t="str">
            <v>DN-3</v>
          </cell>
          <cell r="U562">
            <v>2004</v>
          </cell>
          <cell r="V562" t="str">
            <v>A6-1</v>
          </cell>
          <cell r="W562">
            <v>2</v>
          </cell>
          <cell r="X562">
            <v>1.47</v>
          </cell>
          <cell r="Y562" t="str">
            <v>A1-8.1</v>
          </cell>
          <cell r="Z562">
            <v>2</v>
          </cell>
          <cell r="AA562">
            <v>1.83</v>
          </cell>
        </row>
        <row r="563">
          <cell r="C563" t="str">
            <v>NguyÔn B¸ HuÊn</v>
          </cell>
          <cell r="D563" t="str">
            <v>DH</v>
          </cell>
          <cell r="E563" t="str">
            <v>H§ DH</v>
          </cell>
          <cell r="F563" t="str">
            <v>C«ng nh©n RPBM</v>
          </cell>
          <cell r="H563" t="str">
            <v>XN næ</v>
          </cell>
          <cell r="I563" t="str">
            <v>07-04</v>
          </cell>
          <cell r="J563" t="str">
            <v>N÷</v>
          </cell>
          <cell r="K563" t="str">
            <v>Cao ®¼ng</v>
          </cell>
          <cell r="L563" t="str">
            <v>KÕ to¸n</v>
          </cell>
          <cell r="M563" t="str">
            <v>S¬ cÊp</v>
          </cell>
          <cell r="N563" t="str">
            <v>Rµ ph¸ bom m×n</v>
          </cell>
          <cell r="O563" t="str">
            <v>NGuyÔn ThiÕp - P.Ngäc Tr¹o - TP thanh ho¸</v>
          </cell>
          <cell r="P563" t="str">
            <v>NGuyÔn ThiÕp - P.Ngäc Tr¹o - TP thanh ho¸</v>
          </cell>
          <cell r="S563">
            <v>2004</v>
          </cell>
          <cell r="T563" t="str">
            <v>DN-3</v>
          </cell>
          <cell r="U563">
            <v>2004</v>
          </cell>
          <cell r="V563" t="str">
            <v>A6-1</v>
          </cell>
          <cell r="W563">
            <v>2</v>
          </cell>
          <cell r="X563">
            <v>1.47</v>
          </cell>
          <cell r="Y563" t="str">
            <v>A1-8.1</v>
          </cell>
          <cell r="Z563">
            <v>2</v>
          </cell>
          <cell r="AA563">
            <v>1.83</v>
          </cell>
        </row>
        <row r="564">
          <cell r="C564" t="str">
            <v>NguyÔn Ngäc BÝnh</v>
          </cell>
          <cell r="D564" t="str">
            <v>DH</v>
          </cell>
          <cell r="E564" t="str">
            <v>H§ DH</v>
          </cell>
          <cell r="F564" t="str">
            <v>C«ng nh©n RPBM</v>
          </cell>
          <cell r="H564" t="str">
            <v>XN næ</v>
          </cell>
          <cell r="I564" t="str">
            <v>07-04</v>
          </cell>
          <cell r="K564" t="str">
            <v>S¬ cÊp</v>
          </cell>
          <cell r="L564" t="str">
            <v>Rµ ph¸ bom m×n</v>
          </cell>
          <cell r="M564" t="str">
            <v>S¬ cÊp</v>
          </cell>
          <cell r="N564" t="str">
            <v>Rµ ph¸ bom m×n</v>
          </cell>
          <cell r="S564">
            <v>2004</v>
          </cell>
          <cell r="T564" t="str">
            <v>A6-1</v>
          </cell>
          <cell r="U564">
            <v>2004</v>
          </cell>
          <cell r="V564" t="str">
            <v>A6-1</v>
          </cell>
          <cell r="W564">
            <v>2</v>
          </cell>
          <cell r="X564">
            <v>1.47</v>
          </cell>
          <cell r="Y564" t="str">
            <v>A1-8.1</v>
          </cell>
          <cell r="Z564">
            <v>2</v>
          </cell>
          <cell r="AA564">
            <v>1.83</v>
          </cell>
        </row>
        <row r="565">
          <cell r="C565" t="str">
            <v xml:space="preserve">Cao V¨n Thµnh </v>
          </cell>
          <cell r="D565" t="str">
            <v>DH</v>
          </cell>
          <cell r="E565" t="str">
            <v>H§ DH</v>
          </cell>
          <cell r="F565" t="str">
            <v>NV tr¾c ®Þa</v>
          </cell>
          <cell r="H565" t="str">
            <v>06-02</v>
          </cell>
          <cell r="I565" t="str">
            <v>22/12/76</v>
          </cell>
          <cell r="K565" t="str">
            <v>Trung cÊp</v>
          </cell>
          <cell r="L565" t="str">
            <v>Kh¶o s¸t ®Þa h×nh</v>
          </cell>
          <cell r="M565" t="str">
            <v>Tr­êng d¹y nghÒ XD</v>
          </cell>
          <cell r="N565">
            <v>1999</v>
          </cell>
          <cell r="O565" t="str">
            <v>DiÔn Thµnh  - DiÔn Ch©u - NghÖ an</v>
          </cell>
          <cell r="P565" t="str">
            <v>DiÔn Thµnh  - DiÔn Ch©u - NghÖ an</v>
          </cell>
          <cell r="S565">
            <v>2004</v>
          </cell>
          <cell r="T565" t="str">
            <v>DN-4</v>
          </cell>
          <cell r="U565">
            <v>2</v>
          </cell>
          <cell r="V565">
            <v>1.58</v>
          </cell>
          <cell r="W565" t="str">
            <v>DN-4</v>
          </cell>
          <cell r="X565">
            <v>2</v>
          </cell>
          <cell r="Y565">
            <v>1.99</v>
          </cell>
          <cell r="Z565" t="str">
            <v>XN KSTK &amp; TVXD</v>
          </cell>
        </row>
        <row r="566">
          <cell r="C566" t="str">
            <v>Cao cÊp</v>
          </cell>
          <cell r="D566" t="str">
            <v>DH</v>
          </cell>
          <cell r="E566" t="str">
            <v>H§ DH</v>
          </cell>
          <cell r="F566" t="str">
            <v>NV tr¾c ®Þa</v>
          </cell>
          <cell r="H566" t="str">
            <v>03-02</v>
          </cell>
          <cell r="I566" t="str">
            <v>02/7/81</v>
          </cell>
          <cell r="K566" t="str">
            <v>Trung cÊp</v>
          </cell>
          <cell r="L566" t="str">
            <v>Qu¶n lý ®Êt ®ai</v>
          </cell>
          <cell r="M566" t="str">
            <v>Trung cÊp thuû lîi II</v>
          </cell>
          <cell r="N566">
            <v>2001</v>
          </cell>
          <cell r="O566" t="str">
            <v>DiÔn Th¸p - DiÔn Ch©u - NghÖ an</v>
          </cell>
          <cell r="P566" t="str">
            <v>DiÔn Th¸p - DiÔn Ch©u - NghÖ an</v>
          </cell>
          <cell r="Q566" t="str">
            <v>CT HCM</v>
          </cell>
          <cell r="R566" t="str">
            <v>15/10/04</v>
          </cell>
          <cell r="S566">
            <v>2004</v>
          </cell>
          <cell r="T566" t="str">
            <v>DN-4</v>
          </cell>
          <cell r="U566">
            <v>2</v>
          </cell>
          <cell r="V566">
            <v>1.58</v>
          </cell>
          <cell r="W566" t="str">
            <v>DN-4</v>
          </cell>
          <cell r="X566">
            <v>2</v>
          </cell>
          <cell r="Y566">
            <v>1.99</v>
          </cell>
          <cell r="Z566" t="str">
            <v>XN KSTK &amp; TVXD</v>
          </cell>
        </row>
        <row r="567">
          <cell r="C567" t="str">
            <v>Vò Xu©n C¶nh</v>
          </cell>
          <cell r="D567" t="str">
            <v>DH</v>
          </cell>
          <cell r="E567" t="str">
            <v>H§ DH</v>
          </cell>
          <cell r="F567" t="str">
            <v>KS TK CÇu ®­êng</v>
          </cell>
          <cell r="H567" t="str">
            <v>XN KSTK &amp; TVXD</v>
          </cell>
          <cell r="I567">
            <v>35765</v>
          </cell>
          <cell r="K567" t="str">
            <v>23/1/74</v>
          </cell>
          <cell r="L567" t="str">
            <v>CN Kh¶o s¸t CTGT</v>
          </cell>
          <cell r="M567" t="str">
            <v>§¹i häc</v>
          </cell>
          <cell r="N567" t="str">
            <v>XD CÇu ®­êng</v>
          </cell>
          <cell r="O567" t="str">
            <v>§H Giao th«ng vËn t¶i</v>
          </cell>
          <cell r="P567" t="str">
            <v>Tiªn Ph­îng - Ch­¬ng Mü - Hµ t©y</v>
          </cell>
          <cell r="Q567" t="str">
            <v>CT HCM</v>
          </cell>
          <cell r="R567" t="str">
            <v>15/10/04</v>
          </cell>
          <cell r="S567">
            <v>2004</v>
          </cell>
          <cell r="T567" t="str">
            <v>DN-4</v>
          </cell>
          <cell r="U567">
            <v>1997</v>
          </cell>
          <cell r="V567" t="str">
            <v>DN-3</v>
          </cell>
          <cell r="W567">
            <v>3</v>
          </cell>
          <cell r="X567">
            <v>2.2599999999999998</v>
          </cell>
          <cell r="Y567" t="str">
            <v>DN-3</v>
          </cell>
          <cell r="Z567">
            <v>3</v>
          </cell>
          <cell r="AA567">
            <v>2.96</v>
          </cell>
        </row>
        <row r="568">
          <cell r="C568" t="str">
            <v>Ph¹m ThÞ Giang</v>
          </cell>
          <cell r="D568" t="str">
            <v>DH</v>
          </cell>
          <cell r="E568" t="str">
            <v>H§ DH</v>
          </cell>
          <cell r="F568" t="str">
            <v>KS Kinh tÕ XD - GT</v>
          </cell>
          <cell r="H568" t="str">
            <v>XN KSTK &amp; TVXD</v>
          </cell>
          <cell r="I568" t="str">
            <v>07-01</v>
          </cell>
          <cell r="J568" t="str">
            <v>N÷</v>
          </cell>
          <cell r="K568">
            <v>28430</v>
          </cell>
          <cell r="L568" t="str">
            <v>N÷</v>
          </cell>
          <cell r="M568" t="str">
            <v>§¹i häc</v>
          </cell>
          <cell r="N568" t="str">
            <v>KT X©y dùng</v>
          </cell>
          <cell r="O568" t="str">
            <v>§H Giao th«ng vËn t¶i</v>
          </cell>
          <cell r="P568">
            <v>2001</v>
          </cell>
          <cell r="Q568" t="str">
            <v>§øc Phong - §øc Thä - Hµ tÜnh</v>
          </cell>
          <cell r="R568" t="str">
            <v>Lª Träng tÊn - Kh­¬ng Mai - TX - HN</v>
          </cell>
          <cell r="S568">
            <v>2005</v>
          </cell>
          <cell r="T568" t="str">
            <v>DN-4</v>
          </cell>
          <cell r="U568">
            <v>2004</v>
          </cell>
          <cell r="V568" t="str">
            <v>DN-3</v>
          </cell>
          <cell r="W568">
            <v>2</v>
          </cell>
          <cell r="X568">
            <v>2.02</v>
          </cell>
          <cell r="Y568" t="str">
            <v>DN-3</v>
          </cell>
          <cell r="Z568">
            <v>2</v>
          </cell>
          <cell r="AA568">
            <v>2.65</v>
          </cell>
        </row>
        <row r="569">
          <cell r="C569" t="str">
            <v>Ph¹m Nh­ TuÊn</v>
          </cell>
          <cell r="D569" t="str">
            <v>DH</v>
          </cell>
          <cell r="E569" t="str">
            <v>H§ DH</v>
          </cell>
          <cell r="F569" t="str">
            <v>KS TK CÇu ®­êng</v>
          </cell>
          <cell r="H569" t="str">
            <v>XN KSTK &amp; TVXD</v>
          </cell>
          <cell r="I569" t="str">
            <v>01-01</v>
          </cell>
          <cell r="K569">
            <v>27576</v>
          </cell>
          <cell r="L569" t="str">
            <v>XD CÇu ®­êng</v>
          </cell>
          <cell r="M569" t="str">
            <v>§¹i häc</v>
          </cell>
          <cell r="N569" t="str">
            <v>XD CÇu ®­êng</v>
          </cell>
          <cell r="O569" t="str">
            <v>§H Giao th«ng vËn t¶i</v>
          </cell>
          <cell r="P569">
            <v>1997</v>
          </cell>
          <cell r="Q569" t="str">
            <v>Xu©n Th­îng - Xu©n Thuû - Nam §Þnh</v>
          </cell>
          <cell r="R569" t="str">
            <v>Xu©n Th­îng - Xu©n Thuû - Nam §Þnh</v>
          </cell>
          <cell r="S569">
            <v>2004</v>
          </cell>
          <cell r="T569" t="str">
            <v>DN-3</v>
          </cell>
          <cell r="U569">
            <v>2004</v>
          </cell>
          <cell r="V569" t="str">
            <v>DN-3</v>
          </cell>
          <cell r="W569">
            <v>2</v>
          </cell>
          <cell r="X569">
            <v>2.02</v>
          </cell>
          <cell r="Y569" t="str">
            <v>DN-3</v>
          </cell>
          <cell r="Z569">
            <v>2</v>
          </cell>
          <cell r="AA569">
            <v>2.65</v>
          </cell>
        </row>
        <row r="570">
          <cell r="C570" t="str">
            <v>Phan Quèc Vinh</v>
          </cell>
          <cell r="D570" t="str">
            <v>DH</v>
          </cell>
          <cell r="E570" t="str">
            <v>H§ DH</v>
          </cell>
          <cell r="F570" t="str">
            <v>KS TK CÇu ®­êng</v>
          </cell>
          <cell r="H570" t="str">
            <v>XN KSTK &amp; TVXD</v>
          </cell>
          <cell r="I570" t="str">
            <v>01-01</v>
          </cell>
          <cell r="K570">
            <v>28216</v>
          </cell>
          <cell r="L570" t="str">
            <v>L¸i m¸y</v>
          </cell>
          <cell r="M570" t="str">
            <v>§¹i häc</v>
          </cell>
          <cell r="N570" t="str">
            <v>XD CÇu ®­êng</v>
          </cell>
          <cell r="O570" t="str">
            <v>§H Giao th«ng vËn t¶i</v>
          </cell>
          <cell r="P570">
            <v>1999</v>
          </cell>
          <cell r="Q570" t="str">
            <v>Th¹ch Kh«i - Gia Léc - H¶i d­¬ng</v>
          </cell>
          <cell r="R570" t="str">
            <v>Th¹ch Kh«i - Gia Léc - H¶i d­¬ng</v>
          </cell>
          <cell r="S570">
            <v>2001</v>
          </cell>
          <cell r="T570" t="str">
            <v>A6-1</v>
          </cell>
          <cell r="U570">
            <v>2004</v>
          </cell>
          <cell r="V570" t="str">
            <v>DN-3</v>
          </cell>
          <cell r="W570">
            <v>2</v>
          </cell>
          <cell r="X570">
            <v>2.02</v>
          </cell>
          <cell r="Y570" t="str">
            <v>DN-3</v>
          </cell>
          <cell r="Z570">
            <v>2</v>
          </cell>
          <cell r="AA570">
            <v>2.65</v>
          </cell>
        </row>
        <row r="571">
          <cell r="C571" t="str">
            <v>T¹ Träng Hïng</v>
          </cell>
          <cell r="D571" t="str">
            <v>DH</v>
          </cell>
          <cell r="E571" t="str">
            <v>H§ DH</v>
          </cell>
          <cell r="F571" t="str">
            <v>KS TK cÇu ®­êng</v>
          </cell>
          <cell r="H571" t="str">
            <v>XN KSTK &amp; TVXD</v>
          </cell>
          <cell r="I571" t="str">
            <v>06-01</v>
          </cell>
          <cell r="K571">
            <v>28034</v>
          </cell>
          <cell r="L571" t="str">
            <v>XD CÇu hÇm</v>
          </cell>
          <cell r="M571" t="str">
            <v>§¹i häc</v>
          </cell>
          <cell r="N571" t="str">
            <v>XD CÇu hÇm</v>
          </cell>
          <cell r="O571" t="str">
            <v>§H Giao th«ng vËn t¶i</v>
          </cell>
          <cell r="P571">
            <v>2000</v>
          </cell>
          <cell r="Q571" t="str">
            <v>§øc L¹c - §øc Thä - Hµ tÜnh</v>
          </cell>
          <cell r="R571" t="str">
            <v>TP Vinh - NGhÖ an</v>
          </cell>
          <cell r="S571">
            <v>2004</v>
          </cell>
          <cell r="T571" t="str">
            <v>DN-3</v>
          </cell>
          <cell r="U571">
            <v>2004</v>
          </cell>
          <cell r="V571" t="str">
            <v>DN-3</v>
          </cell>
          <cell r="W571">
            <v>2</v>
          </cell>
          <cell r="X571">
            <v>2.02</v>
          </cell>
          <cell r="Y571" t="str">
            <v>DN-3</v>
          </cell>
          <cell r="Z571">
            <v>2</v>
          </cell>
          <cell r="AA571">
            <v>2.65</v>
          </cell>
        </row>
        <row r="572">
          <cell r="C572" t="str">
            <v>Cï Anh TuÊn</v>
          </cell>
          <cell r="D572" t="str">
            <v>DH</v>
          </cell>
          <cell r="E572" t="str">
            <v>H§ DH</v>
          </cell>
          <cell r="F572" t="str">
            <v>KS TK CÇu ®­êng</v>
          </cell>
          <cell r="H572" t="str">
            <v>XN KSTK &amp; TVXD</v>
          </cell>
          <cell r="I572" t="str">
            <v>12-01</v>
          </cell>
          <cell r="K572">
            <v>28553</v>
          </cell>
          <cell r="L572" t="str">
            <v>CÇu ®­êng</v>
          </cell>
          <cell r="M572" t="str">
            <v>§¹i häc</v>
          </cell>
          <cell r="N572" t="str">
            <v>CÇu ®­êng</v>
          </cell>
          <cell r="O572" t="str">
            <v>§H Giao th«ng vËn t¶i</v>
          </cell>
          <cell r="P572">
            <v>2000</v>
          </cell>
          <cell r="Q572" t="str">
            <v>Thä Léc - Phóc Thä - Hµ t©y</v>
          </cell>
          <cell r="R572" t="str">
            <v>Thä Léc - Phóc Thä - Hµ t©y</v>
          </cell>
          <cell r="S572">
            <v>2004</v>
          </cell>
          <cell r="T572" t="str">
            <v>DN-3</v>
          </cell>
          <cell r="U572">
            <v>2004</v>
          </cell>
          <cell r="V572" t="str">
            <v>DN-3</v>
          </cell>
          <cell r="W572">
            <v>2</v>
          </cell>
          <cell r="X572">
            <v>2.02</v>
          </cell>
          <cell r="Y572" t="str">
            <v>DN-3</v>
          </cell>
          <cell r="Z572">
            <v>2</v>
          </cell>
          <cell r="AA572">
            <v>2.65</v>
          </cell>
        </row>
        <row r="573">
          <cell r="C573" t="str">
            <v>NguyÔn Xu©n Qu¶ng</v>
          </cell>
          <cell r="D573" t="str">
            <v>DH</v>
          </cell>
          <cell r="E573" t="str">
            <v>H§ DH</v>
          </cell>
          <cell r="F573" t="str">
            <v>Trî lý  KH - TH</v>
          </cell>
          <cell r="H573" t="str">
            <v>XN KSTK &amp; TVXD</v>
          </cell>
          <cell r="I573">
            <v>34881</v>
          </cell>
          <cell r="K573" t="str">
            <v>15/6/74</v>
          </cell>
          <cell r="L573" t="str">
            <v>CÇu ®­êng bé</v>
          </cell>
          <cell r="M573" t="str">
            <v>Trung cÊp</v>
          </cell>
          <cell r="N573" t="str">
            <v>CÇu ®­êng bé</v>
          </cell>
          <cell r="O573" t="str">
            <v>TH GTVT khu vùc I</v>
          </cell>
          <cell r="P573">
            <v>1990</v>
          </cell>
          <cell r="Q573" t="str">
            <v>Yªn s¬n - Quèc oai - Hµ T©y</v>
          </cell>
          <cell r="R573" t="str">
            <v>Sè 35/260 Thuþ Khuª - T©y Hå - HN</v>
          </cell>
          <cell r="S573">
            <v>2003</v>
          </cell>
          <cell r="T573" t="str">
            <v>Phßng Tæ chøc &amp; L§TL</v>
          </cell>
          <cell r="U573">
            <v>2003</v>
          </cell>
          <cell r="V573" t="str">
            <v>DN-3</v>
          </cell>
          <cell r="W573">
            <v>2</v>
          </cell>
          <cell r="X573">
            <v>2.02</v>
          </cell>
          <cell r="Y573" t="str">
            <v>DN-3</v>
          </cell>
          <cell r="Z573">
            <v>2</v>
          </cell>
          <cell r="AA573">
            <v>2.65</v>
          </cell>
        </row>
        <row r="574">
          <cell r="C574" t="str">
            <v>NguyÔn Minh §øc</v>
          </cell>
          <cell r="D574" t="str">
            <v>DH</v>
          </cell>
          <cell r="E574" t="str">
            <v>H§ DH</v>
          </cell>
          <cell r="F574" t="str">
            <v>KS TK cÇu ®­êng</v>
          </cell>
          <cell r="H574" t="str">
            <v>XN KSTK &amp; TVXD</v>
          </cell>
          <cell r="I574" t="str">
            <v>07-02</v>
          </cell>
          <cell r="K574">
            <v>29129</v>
          </cell>
          <cell r="L574" t="str">
            <v>XD CÇu ®­êng</v>
          </cell>
          <cell r="M574" t="str">
            <v>§¹i häc</v>
          </cell>
          <cell r="N574" t="str">
            <v>XD CÇu ®­êng</v>
          </cell>
          <cell r="O574" t="str">
            <v>§H X©y dùng HN</v>
          </cell>
          <cell r="P574">
            <v>2001</v>
          </cell>
          <cell r="Q574" t="str">
            <v>Vâ Trang - H¹ Hoµ - Phó Thä</v>
          </cell>
          <cell r="R574" t="str">
            <v>Hoµng Hoa Th¸m - Ba ®×nh - Hµ néi</v>
          </cell>
          <cell r="S574">
            <v>2002</v>
          </cell>
          <cell r="T574" t="str">
            <v>DN-3</v>
          </cell>
          <cell r="U574">
            <v>2002</v>
          </cell>
          <cell r="V574" t="str">
            <v>DN-3</v>
          </cell>
          <cell r="W574">
            <v>1</v>
          </cell>
          <cell r="X574">
            <v>1.78</v>
          </cell>
          <cell r="Y574" t="str">
            <v>DN-3</v>
          </cell>
          <cell r="Z574">
            <v>1</v>
          </cell>
          <cell r="AA574">
            <v>2.65</v>
          </cell>
        </row>
        <row r="575">
          <cell r="C575" t="str">
            <v>Lª Thanh Trµ</v>
          </cell>
          <cell r="D575" t="str">
            <v>DH</v>
          </cell>
          <cell r="E575" t="str">
            <v>H§ DH</v>
          </cell>
          <cell r="F575" t="str">
            <v>NV dù to¸n</v>
          </cell>
          <cell r="H575" t="str">
            <v>XN KSTK &amp; TVXD</v>
          </cell>
          <cell r="I575" t="str">
            <v>10-03</v>
          </cell>
          <cell r="K575" t="str">
            <v>§¹i häc</v>
          </cell>
          <cell r="L575" t="str">
            <v>N÷</v>
          </cell>
          <cell r="M575" t="str">
            <v>§¹i häc</v>
          </cell>
          <cell r="N575" t="str">
            <v>Kinh tÕ x©y dùng</v>
          </cell>
          <cell r="S575">
            <v>2003</v>
          </cell>
          <cell r="T575" t="str">
            <v>DN-3</v>
          </cell>
          <cell r="U575">
            <v>2003</v>
          </cell>
          <cell r="V575" t="str">
            <v>DN-3</v>
          </cell>
          <cell r="W575">
            <v>1</v>
          </cell>
          <cell r="X575">
            <v>1.78</v>
          </cell>
          <cell r="Y575" t="str">
            <v>DN-3</v>
          </cell>
          <cell r="Z575">
            <v>1</v>
          </cell>
          <cell r="AA575">
            <v>2.34</v>
          </cell>
        </row>
        <row r="576">
          <cell r="C576" t="str">
            <v>§ç §øc Kiªn</v>
          </cell>
          <cell r="D576" t="str">
            <v>DH</v>
          </cell>
          <cell r="E576" t="str">
            <v>H§ DH</v>
          </cell>
          <cell r="F576" t="str">
            <v>NV Kü thuËt</v>
          </cell>
          <cell r="H576" t="str">
            <v>XN KSTK &amp; TVXD</v>
          </cell>
          <cell r="I576" t="str">
            <v>10-04</v>
          </cell>
          <cell r="K576" t="str">
            <v>05/1981</v>
          </cell>
          <cell r="L576" t="str">
            <v>KS giao th«ng</v>
          </cell>
          <cell r="M576" t="str">
            <v>§¹i häc</v>
          </cell>
          <cell r="N576" t="str">
            <v>KS giao th«ng</v>
          </cell>
          <cell r="O576" t="str">
            <v>NghÜa T©n - CÇu GiÊy - Hµ néi</v>
          </cell>
          <cell r="Q576" t="str">
            <v>NghÜa T©n - CÇu GiÊy - Hµ néi</v>
          </cell>
          <cell r="S576">
            <v>2004</v>
          </cell>
          <cell r="T576" t="str">
            <v>DN-3</v>
          </cell>
          <cell r="U576">
            <v>2004</v>
          </cell>
          <cell r="V576" t="str">
            <v>DN-3</v>
          </cell>
          <cell r="W576">
            <v>1</v>
          </cell>
          <cell r="X576">
            <v>1.78</v>
          </cell>
          <cell r="Y576" t="str">
            <v>DN-3</v>
          </cell>
          <cell r="Z576">
            <v>1</v>
          </cell>
          <cell r="AA576">
            <v>2.34</v>
          </cell>
        </row>
        <row r="577">
          <cell r="C577" t="str">
            <v>NguyÔn §øc H¹nh</v>
          </cell>
          <cell r="D577" t="str">
            <v>DH</v>
          </cell>
          <cell r="E577" t="str">
            <v>H§ DH</v>
          </cell>
          <cell r="F577" t="str">
            <v>NV Kü thuËt</v>
          </cell>
          <cell r="H577" t="str">
            <v>XN KSTK &amp; TVXD</v>
          </cell>
          <cell r="I577" t="str">
            <v>10-04</v>
          </cell>
          <cell r="K577" t="str">
            <v>08-1980</v>
          </cell>
          <cell r="L577" t="str">
            <v>KiÕn tróc s­</v>
          </cell>
          <cell r="M577" t="str">
            <v>§¹i häc</v>
          </cell>
          <cell r="N577" t="str">
            <v>KiÕn tróc s­</v>
          </cell>
          <cell r="S577">
            <v>2004</v>
          </cell>
          <cell r="T577" t="str">
            <v>DN-3</v>
          </cell>
          <cell r="U577">
            <v>2004</v>
          </cell>
          <cell r="V577" t="str">
            <v>DN-3</v>
          </cell>
          <cell r="W577">
            <v>1</v>
          </cell>
          <cell r="X577">
            <v>1.78</v>
          </cell>
          <cell r="Y577" t="str">
            <v>DN-3</v>
          </cell>
          <cell r="Z577">
            <v>1</v>
          </cell>
          <cell r="AA577">
            <v>2.34</v>
          </cell>
        </row>
        <row r="578">
          <cell r="C578" t="str">
            <v>Bïi ThÕ M¹nh</v>
          </cell>
          <cell r="D578" t="str">
            <v>DH</v>
          </cell>
          <cell r="E578" t="str">
            <v>H§ DH</v>
          </cell>
          <cell r="F578" t="str">
            <v>NV Kü thuËt</v>
          </cell>
          <cell r="H578" t="str">
            <v>XN KSTK &amp; TVXD</v>
          </cell>
          <cell r="I578" t="str">
            <v>10-04</v>
          </cell>
          <cell r="K578" t="str">
            <v>09-1980</v>
          </cell>
          <cell r="L578" t="str">
            <v>KS giao th«ng</v>
          </cell>
          <cell r="M578" t="str">
            <v>§¹i häc</v>
          </cell>
          <cell r="N578" t="str">
            <v>KS giao th«ng</v>
          </cell>
          <cell r="S578">
            <v>2004</v>
          </cell>
          <cell r="T578" t="str">
            <v>DN-3</v>
          </cell>
          <cell r="U578">
            <v>2004</v>
          </cell>
          <cell r="V578" t="str">
            <v>DN-3</v>
          </cell>
          <cell r="W578">
            <v>1</v>
          </cell>
          <cell r="X578">
            <v>1.78</v>
          </cell>
          <cell r="Y578" t="str">
            <v>DN-3</v>
          </cell>
          <cell r="Z578">
            <v>1</v>
          </cell>
          <cell r="AA578">
            <v>2.34</v>
          </cell>
        </row>
        <row r="579">
          <cell r="C579" t="str">
            <v>Ph¹m V¨n Th¾ng</v>
          </cell>
          <cell r="D579" t="str">
            <v>DH</v>
          </cell>
          <cell r="E579" t="str">
            <v>H§ DH</v>
          </cell>
          <cell r="F579" t="str">
            <v>NV Kü thuËt</v>
          </cell>
          <cell r="H579" t="str">
            <v>XN KSTK &amp; TVXD</v>
          </cell>
          <cell r="I579" t="str">
            <v>10-04</v>
          </cell>
          <cell r="K579" t="str">
            <v>06-1978</v>
          </cell>
          <cell r="L579" t="str">
            <v>KS giao th«ng</v>
          </cell>
          <cell r="M579" t="str">
            <v>§¹i häc</v>
          </cell>
          <cell r="N579" t="str">
            <v>KS giao th«ng</v>
          </cell>
          <cell r="S579">
            <v>2004</v>
          </cell>
          <cell r="T579" t="str">
            <v>DN-3</v>
          </cell>
          <cell r="U579">
            <v>2004</v>
          </cell>
          <cell r="V579" t="str">
            <v>DN-3</v>
          </cell>
          <cell r="W579">
            <v>1</v>
          </cell>
          <cell r="X579">
            <v>1.78</v>
          </cell>
          <cell r="Y579" t="str">
            <v>DN-3</v>
          </cell>
          <cell r="Z579">
            <v>1</v>
          </cell>
          <cell r="AA579">
            <v>2.34</v>
          </cell>
        </row>
        <row r="580">
          <cell r="C580" t="str">
            <v>Lª V¨n C­êng</v>
          </cell>
          <cell r="D580" t="str">
            <v>DH</v>
          </cell>
          <cell r="E580" t="str">
            <v>H§ DH</v>
          </cell>
          <cell r="F580" t="str">
            <v>NV kh¶o s¸t</v>
          </cell>
          <cell r="H580" t="str">
            <v>XN KSTK &amp; TVXD</v>
          </cell>
          <cell r="I580" t="str">
            <v>01-05</v>
          </cell>
          <cell r="K580" t="str">
            <v>02-1980</v>
          </cell>
          <cell r="L580" t="str">
            <v>KS ®Þa chÊt</v>
          </cell>
          <cell r="M580" t="str">
            <v>§¹i häc</v>
          </cell>
          <cell r="N580" t="str">
            <v>KS ®Þa chÊt</v>
          </cell>
          <cell r="S580">
            <v>2005</v>
          </cell>
          <cell r="T580" t="str">
            <v>DN-3</v>
          </cell>
          <cell r="U580">
            <v>2005</v>
          </cell>
          <cell r="V580" t="str">
            <v>DN-3</v>
          </cell>
          <cell r="W580">
            <v>1</v>
          </cell>
          <cell r="X580">
            <v>1.78</v>
          </cell>
          <cell r="Y580" t="str">
            <v>DN-3</v>
          </cell>
          <cell r="Z580">
            <v>1</v>
          </cell>
          <cell r="AA580">
            <v>2.34</v>
          </cell>
        </row>
        <row r="581">
          <cell r="C581" t="str">
            <v>Chu Hoµ ThuËn</v>
          </cell>
          <cell r="D581" t="str">
            <v>DH</v>
          </cell>
          <cell r="E581" t="str">
            <v>H§ DH</v>
          </cell>
          <cell r="F581" t="str">
            <v>NV kh¶o s¸t</v>
          </cell>
          <cell r="H581" t="str">
            <v>XN KSTK &amp; TVXD</v>
          </cell>
          <cell r="I581" t="str">
            <v>01-05</v>
          </cell>
          <cell r="K581" t="str">
            <v>12-1981</v>
          </cell>
          <cell r="L581" t="str">
            <v>KS ®Þa chÊt</v>
          </cell>
          <cell r="M581" t="str">
            <v>§¹i häc</v>
          </cell>
          <cell r="N581" t="str">
            <v>KS ®Þa chÊt</v>
          </cell>
          <cell r="S581">
            <v>2005</v>
          </cell>
          <cell r="T581" t="str">
            <v>DN-3</v>
          </cell>
          <cell r="U581">
            <v>2005</v>
          </cell>
          <cell r="V581" t="str">
            <v>DN-3</v>
          </cell>
          <cell r="W581">
            <v>1</v>
          </cell>
          <cell r="X581">
            <v>1.78</v>
          </cell>
          <cell r="Y581" t="str">
            <v>DN-3</v>
          </cell>
          <cell r="Z581">
            <v>1</v>
          </cell>
          <cell r="AA581">
            <v>2.34</v>
          </cell>
        </row>
        <row r="582">
          <cell r="C582" t="str">
            <v>§ç Kh¾c Nam</v>
          </cell>
          <cell r="D582" t="str">
            <v>DH</v>
          </cell>
          <cell r="E582" t="str">
            <v>H§ DH</v>
          </cell>
          <cell r="F582" t="str">
            <v>NV phßng TN</v>
          </cell>
          <cell r="H582" t="str">
            <v>XN KSTK &amp; TVXD</v>
          </cell>
          <cell r="I582" t="str">
            <v>01-05</v>
          </cell>
          <cell r="K582" t="str">
            <v>§¹i häc</v>
          </cell>
          <cell r="L582" t="str">
            <v>KS x©y dùng</v>
          </cell>
          <cell r="M582" t="str">
            <v>§¹i häc</v>
          </cell>
          <cell r="N582" t="str">
            <v>KS x©y dùng</v>
          </cell>
          <cell r="S582">
            <v>2005</v>
          </cell>
          <cell r="T582" t="str">
            <v>DN-3</v>
          </cell>
          <cell r="U582">
            <v>2005</v>
          </cell>
          <cell r="V582" t="str">
            <v>DN-3</v>
          </cell>
          <cell r="W582">
            <v>1</v>
          </cell>
          <cell r="X582">
            <v>1.78</v>
          </cell>
          <cell r="Y582" t="str">
            <v>DN-3</v>
          </cell>
          <cell r="Z582">
            <v>1</v>
          </cell>
          <cell r="AA582">
            <v>2.34</v>
          </cell>
        </row>
        <row r="583">
          <cell r="C583" t="str">
            <v>NguyÔn Quèc TuÊn</v>
          </cell>
          <cell r="D583" t="str">
            <v>DH</v>
          </cell>
          <cell r="E583" t="str">
            <v>H§ DH</v>
          </cell>
          <cell r="F583" t="str">
            <v>NV kh¶o s¸t</v>
          </cell>
          <cell r="H583" t="str">
            <v>XN KSTK &amp; TVXD</v>
          </cell>
          <cell r="I583" t="str">
            <v>10-04</v>
          </cell>
          <cell r="K583" t="str">
            <v>11-1977</v>
          </cell>
          <cell r="L583" t="str">
            <v>KS tr¾c ®Þa</v>
          </cell>
          <cell r="M583" t="str">
            <v>§¹i häc</v>
          </cell>
          <cell r="N583" t="str">
            <v>KS tr¾c ®Þa</v>
          </cell>
          <cell r="S583">
            <v>2004</v>
          </cell>
          <cell r="T583" t="str">
            <v>DN-3</v>
          </cell>
          <cell r="U583">
            <v>2004</v>
          </cell>
          <cell r="V583" t="str">
            <v>DN-3</v>
          </cell>
          <cell r="W583">
            <v>1</v>
          </cell>
          <cell r="X583">
            <v>1.78</v>
          </cell>
          <cell r="Y583" t="str">
            <v>DN-3</v>
          </cell>
          <cell r="Z583">
            <v>1</v>
          </cell>
          <cell r="AA583">
            <v>2.34</v>
          </cell>
        </row>
        <row r="584">
          <cell r="C584" t="str">
            <v>Vò Duy Kh¸nh</v>
          </cell>
          <cell r="D584" t="str">
            <v>DH</v>
          </cell>
          <cell r="E584" t="str">
            <v>H§ DH</v>
          </cell>
          <cell r="F584" t="str">
            <v>NV kh¶o s¸t</v>
          </cell>
          <cell r="H584" t="str">
            <v>XN KSTK &amp; TVXD</v>
          </cell>
          <cell r="I584" t="str">
            <v>01-05</v>
          </cell>
          <cell r="K584" t="str">
            <v>03-1977</v>
          </cell>
          <cell r="L584" t="str">
            <v>XD cÇu ®­êng bé</v>
          </cell>
          <cell r="M584" t="str">
            <v>Cao ®¼ng</v>
          </cell>
          <cell r="N584" t="str">
            <v>XD cÇu ®­êng bé</v>
          </cell>
          <cell r="S584">
            <v>2005</v>
          </cell>
          <cell r="T584" t="str">
            <v>DN-3</v>
          </cell>
          <cell r="U584">
            <v>2005</v>
          </cell>
          <cell r="V584" t="str">
            <v>DN-3</v>
          </cell>
          <cell r="W584">
            <v>1</v>
          </cell>
          <cell r="X584">
            <v>1.78</v>
          </cell>
          <cell r="Y584" t="str">
            <v>DN-3</v>
          </cell>
          <cell r="Z584">
            <v>1</v>
          </cell>
          <cell r="AA584">
            <v>2.34</v>
          </cell>
        </row>
        <row r="585">
          <cell r="C585" t="str">
            <v>NguyÔn ThÞ Thuý Hµ</v>
          </cell>
          <cell r="D585" t="str">
            <v>DH</v>
          </cell>
          <cell r="E585" t="str">
            <v>H§ DH</v>
          </cell>
          <cell r="F585" t="str">
            <v>NV kÕ to¸n</v>
          </cell>
          <cell r="H585" t="str">
            <v>XN KSTK &amp; TVXD</v>
          </cell>
          <cell r="I585" t="str">
            <v>10-04</v>
          </cell>
          <cell r="J585" t="str">
            <v>N÷</v>
          </cell>
          <cell r="K585" t="str">
            <v>03-1980</v>
          </cell>
          <cell r="L585" t="str">
            <v>N÷</v>
          </cell>
          <cell r="M585" t="str">
            <v>Cao ®¼ng</v>
          </cell>
          <cell r="N585" t="str">
            <v>KÕ to¸n</v>
          </cell>
          <cell r="O585" t="str">
            <v>NGuyÔn ThiÕp - P.Ngäc Tr¹o - TP thanh ho¸</v>
          </cell>
          <cell r="P585" t="str">
            <v>NGuyÔn ThiÕp - P.Ngäc Tr¹o - TP thanh ho¸</v>
          </cell>
          <cell r="Q585" t="str">
            <v>NGuyÔn ThiÕp - P.Ngäc Tr¹o - TP thanh ho¸</v>
          </cell>
          <cell r="R585" t="str">
            <v>NGuyÔn ThiÕp - P.Ngäc Tr¹o - TP thanh ho¸</v>
          </cell>
          <cell r="S585">
            <v>2004</v>
          </cell>
          <cell r="T585" t="str">
            <v>DN-3</v>
          </cell>
          <cell r="U585">
            <v>2004</v>
          </cell>
          <cell r="V585" t="str">
            <v>DN-3</v>
          </cell>
          <cell r="W585">
            <v>1</v>
          </cell>
          <cell r="X585">
            <v>1.78</v>
          </cell>
          <cell r="Y585" t="str">
            <v>DN-3</v>
          </cell>
          <cell r="Z585">
            <v>1</v>
          </cell>
          <cell r="AA585">
            <v>2.34</v>
          </cell>
        </row>
        <row r="586">
          <cell r="C586" t="str">
            <v>Bïi v¨n Tu©n</v>
          </cell>
          <cell r="D586" t="str">
            <v>DH</v>
          </cell>
          <cell r="E586" t="str">
            <v>H§ DH</v>
          </cell>
          <cell r="F586" t="str">
            <v>Nh©n viªn</v>
          </cell>
          <cell r="H586" t="str">
            <v>XN KSTK &amp; TVXD</v>
          </cell>
          <cell r="I586">
            <v>38416</v>
          </cell>
          <cell r="J586">
            <v>38538</v>
          </cell>
          <cell r="K586" t="str">
            <v>02-1978</v>
          </cell>
          <cell r="M586" t="str">
            <v>§¹i häc</v>
          </cell>
          <cell r="N586" t="str">
            <v>XD cÇu ®­êng</v>
          </cell>
          <cell r="Q586" t="str">
            <v>Nam Giang - Nam trùc - Nam ®Þnh</v>
          </cell>
          <cell r="U586">
            <v>2005</v>
          </cell>
          <cell r="Y586" t="str">
            <v>DN-3</v>
          </cell>
          <cell r="Z586">
            <v>1</v>
          </cell>
          <cell r="AA586">
            <v>2.34</v>
          </cell>
        </row>
        <row r="587">
          <cell r="C587" t="str">
            <v>NguyÔn V¨n THuyªn</v>
          </cell>
          <cell r="D587" t="str">
            <v>DH</v>
          </cell>
          <cell r="E587" t="str">
            <v>H§ DH</v>
          </cell>
          <cell r="F587" t="str">
            <v>Nh©n viªn</v>
          </cell>
          <cell r="H587" t="str">
            <v>XN KSTK &amp; TVXD</v>
          </cell>
          <cell r="I587">
            <v>38416</v>
          </cell>
          <cell r="J587">
            <v>38538</v>
          </cell>
          <cell r="K587" t="str">
            <v>05-1981</v>
          </cell>
          <cell r="L587" t="str">
            <v>Kh¶o s¸t ®Þa h×nh</v>
          </cell>
          <cell r="M587" t="str">
            <v>§¹i häc</v>
          </cell>
          <cell r="N587" t="str">
            <v>§Þa chÊt</v>
          </cell>
          <cell r="O587" t="str">
            <v>DiÔn Thµnh  - DiÔn Ch©u - NghÖ an</v>
          </cell>
          <cell r="P587" t="str">
            <v>DiÔn Thµnh  - DiÔn Ch©u - NghÖ an</v>
          </cell>
          <cell r="Q587" t="str">
            <v>§éi 5 TT Kho¸i ch©u - H­ng yªn</v>
          </cell>
          <cell r="S587">
            <v>2004</v>
          </cell>
          <cell r="T587" t="str">
            <v>DN-4</v>
          </cell>
          <cell r="U587">
            <v>2005</v>
          </cell>
          <cell r="V587">
            <v>1.58</v>
          </cell>
          <cell r="W587" t="str">
            <v>DN-4</v>
          </cell>
          <cell r="X587">
            <v>2</v>
          </cell>
          <cell r="Y587" t="str">
            <v>DN-3</v>
          </cell>
          <cell r="Z587">
            <v>1</v>
          </cell>
          <cell r="AA587">
            <v>2.34</v>
          </cell>
        </row>
        <row r="588">
          <cell r="C588" t="str">
            <v>Tèng ThÞ TuyÕt</v>
          </cell>
          <cell r="D588" t="str">
            <v>DH</v>
          </cell>
          <cell r="E588" t="str">
            <v>H§ DH</v>
          </cell>
          <cell r="F588" t="str">
            <v>Nh©n viªn</v>
          </cell>
          <cell r="H588" t="str">
            <v>XN KSTK &amp; TVXD</v>
          </cell>
          <cell r="I588">
            <v>38357</v>
          </cell>
          <cell r="J588">
            <v>38538</v>
          </cell>
          <cell r="K588" t="str">
            <v>05-1979</v>
          </cell>
          <cell r="L588" t="str">
            <v>N÷</v>
          </cell>
          <cell r="M588" t="str">
            <v>§¹i häc</v>
          </cell>
          <cell r="N588" t="str">
            <v>§iÖn tö - viÔn th«ng</v>
          </cell>
          <cell r="O588" t="str">
            <v>DiÔn Th¸p - DiÔn Ch©u - NghÖ an</v>
          </cell>
          <cell r="P588" t="str">
            <v>DiÔn Th¸p - DiÔn Ch©u - NghÖ an</v>
          </cell>
          <cell r="Q588" t="str">
            <v>T©n ThÞnh - Nam trùc - Nam ®Þnh</v>
          </cell>
          <cell r="R588" t="str">
            <v>15/10/04</v>
          </cell>
          <cell r="S588">
            <v>2004</v>
          </cell>
          <cell r="T588" t="str">
            <v>DN-4</v>
          </cell>
          <cell r="U588">
            <v>2005</v>
          </cell>
          <cell r="V588">
            <v>1.58</v>
          </cell>
          <cell r="W588" t="str">
            <v>DN-4</v>
          </cell>
          <cell r="X588">
            <v>2</v>
          </cell>
          <cell r="Y588" t="str">
            <v>DN-3</v>
          </cell>
          <cell r="Z588">
            <v>1</v>
          </cell>
          <cell r="AA588">
            <v>2.34</v>
          </cell>
        </row>
        <row r="589">
          <cell r="C589" t="str">
            <v>Trung cÊp</v>
          </cell>
          <cell r="D589" t="str">
            <v>DH</v>
          </cell>
          <cell r="E589" t="str">
            <v>H§ DH</v>
          </cell>
          <cell r="F589" t="str">
            <v>NV tr¾c ®¹c</v>
          </cell>
          <cell r="H589" t="str">
            <v>03-01</v>
          </cell>
          <cell r="I589" t="str">
            <v>11/1976</v>
          </cell>
          <cell r="K589" t="str">
            <v>Trung cÊp</v>
          </cell>
          <cell r="L589" t="str">
            <v>CN Kh¶o s¸t CTGT</v>
          </cell>
          <cell r="M589" t="str">
            <v>C§ giao th«ng vËn t¶i</v>
          </cell>
          <cell r="N589">
            <v>2000</v>
          </cell>
          <cell r="O589" t="str">
            <v>Tiªn Ph­îng - Ch­¬ng Mü - Hµ t©y</v>
          </cell>
          <cell r="P589" t="str">
            <v>Tiªn Ph­îng - Ch­¬ng Mü - Hµ t©y</v>
          </cell>
          <cell r="Q589" t="str">
            <v>CT HCM</v>
          </cell>
          <cell r="R589" t="str">
            <v>15/10/04</v>
          </cell>
          <cell r="S589">
            <v>2004</v>
          </cell>
          <cell r="T589" t="str">
            <v>DN-4</v>
          </cell>
          <cell r="U589">
            <v>2</v>
          </cell>
          <cell r="V589">
            <v>1.58</v>
          </cell>
          <cell r="W589" t="str">
            <v>DN-4</v>
          </cell>
          <cell r="X589">
            <v>2</v>
          </cell>
          <cell r="Y589">
            <v>1.99</v>
          </cell>
          <cell r="Z589" t="str">
            <v>XN KSTK &amp; TVXD</v>
          </cell>
        </row>
        <row r="590">
          <cell r="C590" t="str">
            <v xml:space="preserve">Cao V¨n Thµnh </v>
          </cell>
          <cell r="D590" t="str">
            <v>DH</v>
          </cell>
          <cell r="E590" t="str">
            <v>H§ DH</v>
          </cell>
          <cell r="F590" t="str">
            <v>NV tr¾c ®Þa</v>
          </cell>
          <cell r="H590" t="str">
            <v>XN KSTK &amp; TVXD</v>
          </cell>
          <cell r="I590" t="str">
            <v>06-02</v>
          </cell>
          <cell r="K590" t="str">
            <v>22/12/76</v>
          </cell>
          <cell r="L590" t="str">
            <v>CT thuû lîi</v>
          </cell>
          <cell r="M590" t="str">
            <v>Trung cÊp</v>
          </cell>
          <cell r="N590" t="str">
            <v>Kh¶o s¸t ®Þa h×nh</v>
          </cell>
          <cell r="O590" t="str">
            <v>Tr­êng d¹y nghÒ XD</v>
          </cell>
          <cell r="P590">
            <v>1999</v>
          </cell>
          <cell r="Q590" t="str">
            <v>DiÔn Thµnh  - DiÔn Ch©u - NghÖ an</v>
          </cell>
          <cell r="R590" t="str">
            <v>DiÔn Thµnh  - DiÔn Ch©u - NghÖ an</v>
          </cell>
          <cell r="S590">
            <v>2005</v>
          </cell>
          <cell r="T590" t="str">
            <v>DN-4</v>
          </cell>
          <cell r="U590">
            <v>2004</v>
          </cell>
          <cell r="V590" t="str">
            <v>DN-4</v>
          </cell>
          <cell r="W590">
            <v>2</v>
          </cell>
          <cell r="X590">
            <v>1.58</v>
          </cell>
          <cell r="Y590" t="str">
            <v>DN-4</v>
          </cell>
          <cell r="Z590">
            <v>2</v>
          </cell>
          <cell r="AA590">
            <v>1.99</v>
          </cell>
        </row>
        <row r="591">
          <cell r="C591" t="str">
            <v>Tr­¬ng Minh H¶i</v>
          </cell>
          <cell r="D591" t="str">
            <v>DH</v>
          </cell>
          <cell r="E591" t="str">
            <v>H§ DH</v>
          </cell>
          <cell r="F591" t="str">
            <v>NV tr¾c ®Þa</v>
          </cell>
          <cell r="H591" t="str">
            <v>XN KSTK &amp; TVXD</v>
          </cell>
          <cell r="I591" t="str">
            <v>03-02</v>
          </cell>
          <cell r="K591" t="str">
            <v>02/7/81</v>
          </cell>
          <cell r="M591" t="str">
            <v>Trung cÊp</v>
          </cell>
          <cell r="N591" t="str">
            <v>Qu¶n lý ®Êt ®ai</v>
          </cell>
          <cell r="O591" t="str">
            <v>Trung cÊp thuû lîi II</v>
          </cell>
          <cell r="P591">
            <v>2001</v>
          </cell>
          <cell r="Q591" t="str">
            <v>DiÔn Th¸p - DiÔn Ch©u - NghÖ an</v>
          </cell>
          <cell r="R591" t="str">
            <v>DiÔn Th¸p - DiÔn Ch©u - NghÖ an</v>
          </cell>
          <cell r="S591" t="str">
            <v>CT HCM</v>
          </cell>
          <cell r="T591" t="str">
            <v>15/10/04</v>
          </cell>
          <cell r="U591">
            <v>2004</v>
          </cell>
          <cell r="V591" t="str">
            <v>DN-4</v>
          </cell>
          <cell r="W591">
            <v>2</v>
          </cell>
          <cell r="X591">
            <v>1.58</v>
          </cell>
          <cell r="Y591" t="str">
            <v>DN-4</v>
          </cell>
          <cell r="Z591">
            <v>2</v>
          </cell>
          <cell r="AA591">
            <v>1.99</v>
          </cell>
        </row>
        <row r="592">
          <cell r="C592" t="str">
            <v>NguyÔn V¨n ChÊt</v>
          </cell>
          <cell r="D592" t="str">
            <v>DH</v>
          </cell>
          <cell r="E592" t="str">
            <v>H§ DH</v>
          </cell>
          <cell r="F592" t="str">
            <v>NV tr¾c ®¹c</v>
          </cell>
          <cell r="H592" t="str">
            <v>XN KSTK &amp; TVXD</v>
          </cell>
          <cell r="I592" t="str">
            <v>03-01</v>
          </cell>
          <cell r="K592" t="str">
            <v>11/1976</v>
          </cell>
          <cell r="L592" t="str">
            <v>L¸i m¸y</v>
          </cell>
          <cell r="M592" t="str">
            <v>Trung cÊp</v>
          </cell>
          <cell r="N592" t="str">
            <v>CN Kh¶o s¸t CTGT</v>
          </cell>
          <cell r="O592" t="str">
            <v>C§ giao th«ng vËn t¶i</v>
          </cell>
          <cell r="P592">
            <v>2000</v>
          </cell>
          <cell r="Q592" t="str">
            <v>Tiªn Ph­îng - Ch­¬ng Mü - Hµ t©y</v>
          </cell>
          <cell r="R592" t="str">
            <v>Tiªn Ph­îng - Ch­¬ng Mü - Hµ t©y</v>
          </cell>
          <cell r="S592" t="str">
            <v>CT HCM</v>
          </cell>
          <cell r="T592" t="str">
            <v>15/10/04</v>
          </cell>
          <cell r="U592">
            <v>2004</v>
          </cell>
          <cell r="V592" t="str">
            <v>DN-4</v>
          </cell>
          <cell r="W592">
            <v>2</v>
          </cell>
          <cell r="X592">
            <v>1.58</v>
          </cell>
          <cell r="Y592" t="str">
            <v>DN-4</v>
          </cell>
          <cell r="Z592">
            <v>2</v>
          </cell>
          <cell r="AA592">
            <v>1.99</v>
          </cell>
        </row>
        <row r="593">
          <cell r="C593" t="str">
            <v>Vò §øc Léc</v>
          </cell>
          <cell r="D593" t="str">
            <v>DH</v>
          </cell>
          <cell r="E593" t="str">
            <v>H§ DH</v>
          </cell>
          <cell r="F593" t="str">
            <v>NV kh¶o s¸t</v>
          </cell>
          <cell r="H593" t="str">
            <v>XN KSTK &amp; TVXD</v>
          </cell>
          <cell r="I593" t="str">
            <v>01-05</v>
          </cell>
          <cell r="K593" t="str">
            <v>06-1983</v>
          </cell>
          <cell r="M593" t="str">
            <v>Trung cÊp</v>
          </cell>
          <cell r="N593" t="str">
            <v>CT thuû lîi</v>
          </cell>
          <cell r="U593">
            <v>2005</v>
          </cell>
          <cell r="V593" t="str">
            <v>DN-4</v>
          </cell>
          <cell r="W593">
            <v>1</v>
          </cell>
          <cell r="X593">
            <v>1.46</v>
          </cell>
          <cell r="Y593" t="str">
            <v>DN-4</v>
          </cell>
          <cell r="Z593">
            <v>1</v>
          </cell>
          <cell r="AA593">
            <v>1.8</v>
          </cell>
        </row>
        <row r="594">
          <cell r="C594" t="str">
            <v>Ph¹m ViÕt Long</v>
          </cell>
          <cell r="D594" t="str">
            <v>DH</v>
          </cell>
          <cell r="E594" t="str">
            <v>H§ DH</v>
          </cell>
          <cell r="F594" t="str">
            <v>Nh©n viªn</v>
          </cell>
          <cell r="H594" t="str">
            <v>XN KSTK &amp; TVXD</v>
          </cell>
          <cell r="I594">
            <v>38446</v>
          </cell>
          <cell r="J594">
            <v>38538</v>
          </cell>
          <cell r="K594" t="str">
            <v>11-1978</v>
          </cell>
          <cell r="M594" t="str">
            <v>Trung cÊp</v>
          </cell>
          <cell r="N594" t="str">
            <v>§Þa chÊt thuû v¨n</v>
          </cell>
          <cell r="Q594" t="str">
            <v>C¸t V¨n - Thanh Ch­¬ng - NghÖ an</v>
          </cell>
          <cell r="U594">
            <v>2005</v>
          </cell>
          <cell r="W594" t="str">
            <v>Ngµy           th¸ng              n¨m 2005</v>
          </cell>
          <cell r="Y594" t="str">
            <v>DN-4</v>
          </cell>
          <cell r="Z594">
            <v>1</v>
          </cell>
          <cell r="AA594">
            <v>1.8</v>
          </cell>
        </row>
        <row r="595">
          <cell r="C595" t="str">
            <v>§µo ThÞ Hång Thoa</v>
          </cell>
          <cell r="D595" t="str">
            <v>DH</v>
          </cell>
          <cell r="E595" t="str">
            <v>H§ DH</v>
          </cell>
          <cell r="F595" t="str">
            <v>Nh©n viªn</v>
          </cell>
          <cell r="H595" t="str">
            <v>XN KSTK &amp; TVXD</v>
          </cell>
          <cell r="I595">
            <v>38357</v>
          </cell>
          <cell r="J595">
            <v>38538</v>
          </cell>
          <cell r="K595" t="str">
            <v>09-1984</v>
          </cell>
          <cell r="L595" t="str">
            <v>N÷</v>
          </cell>
          <cell r="M595" t="str">
            <v>Trung cÊp</v>
          </cell>
          <cell r="N595" t="str">
            <v>Qu¶n lý ®Êt ®ai</v>
          </cell>
          <cell r="Q595" t="str">
            <v>NguyÔn HuÖ - Kho¸i Ch©u - H­ng yªn</v>
          </cell>
          <cell r="T595" t="str">
            <v>Phßng Tæ chøc &amp; L§TL</v>
          </cell>
          <cell r="U595">
            <v>2005</v>
          </cell>
          <cell r="Y595" t="str">
            <v>DN-4</v>
          </cell>
          <cell r="Z595">
            <v>1</v>
          </cell>
          <cell r="AA595">
            <v>1.8</v>
          </cell>
        </row>
        <row r="596">
          <cell r="C596" t="str">
            <v>S¬ cÊp</v>
          </cell>
        </row>
        <row r="597">
          <cell r="C597" t="str">
            <v>Lª Xu©n TiÕn</v>
          </cell>
          <cell r="D597" t="str">
            <v>DH</v>
          </cell>
          <cell r="E597" t="str">
            <v>H§ DH</v>
          </cell>
          <cell r="F597" t="str">
            <v>NV KS - §o ®¹c</v>
          </cell>
          <cell r="H597" t="str">
            <v>XN KSTK &amp; TVXD</v>
          </cell>
          <cell r="I597">
            <v>34881</v>
          </cell>
          <cell r="K597" t="str">
            <v>28/12/69</v>
          </cell>
          <cell r="M597" t="str">
            <v>S¬ cÊp</v>
          </cell>
          <cell r="N597" t="str">
            <v>L¸i m¸y</v>
          </cell>
          <cell r="O597" t="str">
            <v>Tr­êng d¹y nghÒ CG II</v>
          </cell>
          <cell r="P597">
            <v>1989</v>
          </cell>
          <cell r="Q597" t="str">
            <v>Th¹ch Ch©u - Th¹ch hµ - Hµ tÜnh</v>
          </cell>
          <cell r="R597" t="str">
            <v>Th¹ch Ch©u - Th¹ch hµ - Hµ tÜnh</v>
          </cell>
          <cell r="U597">
            <v>2001</v>
          </cell>
          <cell r="V597" t="str">
            <v>A6-1</v>
          </cell>
          <cell r="W597">
            <v>5</v>
          </cell>
          <cell r="X597">
            <v>2.1800000000000002</v>
          </cell>
          <cell r="Y597" t="str">
            <v>A1-8.1</v>
          </cell>
          <cell r="Z597">
            <v>5</v>
          </cell>
          <cell r="AA597">
            <v>3.01</v>
          </cell>
        </row>
        <row r="598">
          <cell r="C598" t="str">
            <v>NguyÔn ThÕ Anh</v>
          </cell>
          <cell r="D598" t="str">
            <v>DH</v>
          </cell>
          <cell r="E598" t="str">
            <v>H§ DH</v>
          </cell>
          <cell r="F598" t="str">
            <v>Nh©n viªn</v>
          </cell>
          <cell r="H598" t="str">
            <v>XN KSTK &amp; TVXD</v>
          </cell>
          <cell r="I598" t="str">
            <v>08-04</v>
          </cell>
          <cell r="J598">
            <v>38538</v>
          </cell>
          <cell r="K598" t="str">
            <v>02-1980</v>
          </cell>
          <cell r="M598" t="str">
            <v>S¬ cÊp</v>
          </cell>
          <cell r="N598" t="str">
            <v>Tr¾c ®Þa - §Þa h×nh</v>
          </cell>
          <cell r="Q598" t="str">
            <v>Th¹ch trÞ - Th¹ch Hµ - Hµ tÜnh</v>
          </cell>
          <cell r="Y598" t="str">
            <v>A1-8.3</v>
          </cell>
          <cell r="Z598">
            <v>1</v>
          </cell>
          <cell r="AA598">
            <v>1.67</v>
          </cell>
        </row>
        <row r="600">
          <cell r="Y600" t="str">
            <v>Ngµy           th¸ng              n¨m 2005</v>
          </cell>
        </row>
        <row r="601">
          <cell r="V601" t="str">
            <v>Phßng Tæ chøc &amp; L§TL</v>
          </cell>
        </row>
      </sheetData>
      <sheetData sheetId="5"/>
      <sheetData sheetId="6"/>
      <sheetData sheetId="7"/>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VanChuyen"/>
      <sheetName val="TT_35"/>
      <sheetName val="35KV"/>
      <sheetName val="T_35KV"/>
      <sheetName val="TBA NP"/>
      <sheetName val="T_TBA NP"/>
      <sheetName val="CP_Xaylap"/>
      <sheetName val="CP_Thietbi "/>
      <sheetName val="CP_Khac"/>
      <sheetName val="Tong_DT"/>
      <sheetName val="Bd-dtoan"/>
      <sheetName val="Gia_GC_Satthep"/>
    </sheetNames>
    <sheetDataSet>
      <sheetData sheetId="0" refreshError="1">
        <row r="5">
          <cell r="J5">
            <v>125945.60000000001</v>
          </cell>
        </row>
      </sheetData>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DIR"/>
      <sheetName val="P-L"/>
      <sheetName val="DGchitiet "/>
      <sheetName val="giavatu"/>
      <sheetName val="IND"/>
      <sheetName val="MAN"/>
      <sheetName val="EQU"/>
      <sheetName val="MANDET"/>
      <sheetName val="EQUDET"/>
      <sheetName val="TCO"/>
      <sheetName val="XL4Poppy"/>
      <sheetName val="CH3-TBA"/>
      <sheetName val="CH3-DZ"/>
      <sheetName val="LANDET"/>
      <sheetName val="TH-XLap"/>
      <sheetName val="dtxl"/>
      <sheetName val="Gia vat tu"/>
      <sheetName val="TONGKE3p "/>
      <sheetName val="TDTKP"/>
      <sheetName val="chitimc"/>
      <sheetName val="REGION"/>
      <sheetName val="ptdgia-mong"/>
      <sheetName val="TTVanChuyen"/>
      <sheetName val="_x0000__x0000__x0000__x0000__x0000__x0000__x0000__x0000_"/>
      <sheetName val="ctdg"/>
      <sheetName val="DGchitiet_"/>
      <sheetName val="????????"/>
      <sheetName val="ThongSo"/>
      <sheetName val="CHITIET VL-NC-TT1p"/>
      <sheetName val="Coc khoan"/>
      <sheetName val="________"/>
      <sheetName val="KKKKKKKK"/>
      <sheetName val="IBAS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sheetData sheetId="3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ng hop"/>
      <sheetName val="truc tiep"/>
      <sheetName val="phu tro"/>
      <sheetName val="THANH PHAM"/>
      <sheetName val="gian tiep"/>
      <sheetName val="CHI TIET"/>
      <sheetName val="XL4Poppy"/>
      <sheetName val="bang tien luong"/>
    </sheetNames>
    <sheetDataSet>
      <sheetData sheetId="0"/>
      <sheetData sheetId="1"/>
      <sheetData sheetId="2"/>
      <sheetData sheetId="3"/>
      <sheetData sheetId="4"/>
      <sheetData sheetId="5"/>
      <sheetData sheetId="6"/>
      <sheetData sheetId="7"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uong T1- 03"/>
      <sheetName val="Luong T2- 03"/>
      <sheetName val="Luong T3- 03"/>
      <sheetName val="Luong Tong hop"/>
      <sheetName val="Ma CB"/>
      <sheetName val="XL4Poppy"/>
    </sheetNames>
    <sheetDataSet>
      <sheetData sheetId="0" refreshError="1">
        <row r="14">
          <cell r="T14">
            <v>1</v>
          </cell>
          <cell r="U14">
            <v>0</v>
          </cell>
          <cell r="V14">
            <v>248</v>
          </cell>
          <cell r="W14">
            <v>0</v>
          </cell>
          <cell r="X14">
            <v>248</v>
          </cell>
        </row>
        <row r="15">
          <cell r="T15">
            <v>2</v>
          </cell>
          <cell r="U15">
            <v>0</v>
          </cell>
          <cell r="V15">
            <v>248</v>
          </cell>
          <cell r="W15">
            <v>0</v>
          </cell>
          <cell r="X15">
            <v>248</v>
          </cell>
        </row>
        <row r="16">
          <cell r="T16">
            <v>3</v>
          </cell>
          <cell r="U16">
            <v>0</v>
          </cell>
          <cell r="V16">
            <v>248</v>
          </cell>
          <cell r="W16">
            <v>0</v>
          </cell>
          <cell r="X16">
            <v>248</v>
          </cell>
        </row>
        <row r="18">
          <cell r="T18">
            <v>4</v>
          </cell>
          <cell r="U18">
            <v>0</v>
          </cell>
          <cell r="V18">
            <v>240</v>
          </cell>
          <cell r="W18">
            <v>0</v>
          </cell>
          <cell r="X18">
            <v>240</v>
          </cell>
        </row>
        <row r="19">
          <cell r="T19">
            <v>5</v>
          </cell>
          <cell r="U19">
            <v>0</v>
          </cell>
          <cell r="V19">
            <v>224</v>
          </cell>
          <cell r="W19">
            <v>0</v>
          </cell>
          <cell r="X19">
            <v>224</v>
          </cell>
        </row>
        <row r="20">
          <cell r="T20">
            <v>6</v>
          </cell>
          <cell r="U20">
            <v>0</v>
          </cell>
          <cell r="V20">
            <v>224</v>
          </cell>
          <cell r="W20">
            <v>0</v>
          </cell>
          <cell r="X20">
            <v>224</v>
          </cell>
        </row>
        <row r="21">
          <cell r="T21">
            <v>7</v>
          </cell>
          <cell r="U21">
            <v>0</v>
          </cell>
          <cell r="V21">
            <v>224</v>
          </cell>
          <cell r="W21">
            <v>0</v>
          </cell>
          <cell r="X21">
            <v>224</v>
          </cell>
        </row>
        <row r="22">
          <cell r="T22">
            <v>8</v>
          </cell>
          <cell r="U22">
            <v>0</v>
          </cell>
          <cell r="V22">
            <v>0</v>
          </cell>
          <cell r="W22">
            <v>0</v>
          </cell>
          <cell r="X22">
            <v>0</v>
          </cell>
        </row>
        <row r="23">
          <cell r="T23">
            <v>9</v>
          </cell>
          <cell r="U23">
            <v>0</v>
          </cell>
          <cell r="V23">
            <v>224</v>
          </cell>
          <cell r="W23">
            <v>0</v>
          </cell>
          <cell r="X23">
            <v>224</v>
          </cell>
        </row>
        <row r="24">
          <cell r="T24">
            <v>10</v>
          </cell>
          <cell r="U24">
            <v>0</v>
          </cell>
          <cell r="V24">
            <v>208</v>
          </cell>
          <cell r="W24">
            <v>0</v>
          </cell>
          <cell r="X24">
            <v>208</v>
          </cell>
        </row>
        <row r="25">
          <cell r="T25">
            <v>11</v>
          </cell>
          <cell r="U25">
            <v>0</v>
          </cell>
          <cell r="V25">
            <v>176</v>
          </cell>
          <cell r="W25">
            <v>0</v>
          </cell>
          <cell r="X25">
            <v>176</v>
          </cell>
        </row>
        <row r="26">
          <cell r="T26">
            <v>13</v>
          </cell>
          <cell r="U26">
            <v>0</v>
          </cell>
          <cell r="V26">
            <v>248</v>
          </cell>
          <cell r="W26">
            <v>0</v>
          </cell>
          <cell r="X26">
            <v>248</v>
          </cell>
        </row>
        <row r="27">
          <cell r="T27">
            <v>14</v>
          </cell>
          <cell r="U27">
            <v>0</v>
          </cell>
          <cell r="V27">
            <v>208</v>
          </cell>
          <cell r="W27">
            <v>0</v>
          </cell>
          <cell r="X27">
            <v>208</v>
          </cell>
        </row>
        <row r="28">
          <cell r="T28">
            <v>15</v>
          </cell>
          <cell r="U28">
            <v>0</v>
          </cell>
          <cell r="V28">
            <v>176</v>
          </cell>
          <cell r="W28">
            <v>0</v>
          </cell>
          <cell r="X28">
            <v>176</v>
          </cell>
        </row>
        <row r="29">
          <cell r="T29">
            <v>16</v>
          </cell>
          <cell r="U29">
            <v>0</v>
          </cell>
          <cell r="V29">
            <v>248</v>
          </cell>
          <cell r="W29">
            <v>0</v>
          </cell>
          <cell r="X29">
            <v>248</v>
          </cell>
        </row>
        <row r="30">
          <cell r="T30">
            <v>17</v>
          </cell>
          <cell r="U30">
            <v>0</v>
          </cell>
          <cell r="V30">
            <v>176</v>
          </cell>
          <cell r="W30">
            <v>0</v>
          </cell>
          <cell r="X30">
            <v>176</v>
          </cell>
        </row>
        <row r="31">
          <cell r="T31">
            <v>18</v>
          </cell>
          <cell r="U31">
            <v>0</v>
          </cell>
          <cell r="V31">
            <v>0</v>
          </cell>
          <cell r="W31">
            <v>0</v>
          </cell>
          <cell r="X31">
            <v>0</v>
          </cell>
        </row>
        <row r="32">
          <cell r="T32">
            <v>19</v>
          </cell>
          <cell r="U32">
            <v>0</v>
          </cell>
          <cell r="V32">
            <v>0</v>
          </cell>
          <cell r="W32">
            <v>0</v>
          </cell>
          <cell r="X32">
            <v>0</v>
          </cell>
        </row>
        <row r="33">
          <cell r="T33">
            <v>20</v>
          </cell>
          <cell r="U33">
            <v>0</v>
          </cell>
          <cell r="V33">
            <v>0</v>
          </cell>
          <cell r="W33">
            <v>0</v>
          </cell>
          <cell r="X33">
            <v>0</v>
          </cell>
        </row>
        <row r="34">
          <cell r="T34">
            <v>22</v>
          </cell>
          <cell r="U34">
            <v>0</v>
          </cell>
          <cell r="V34">
            <v>0</v>
          </cell>
          <cell r="W34">
            <v>0</v>
          </cell>
          <cell r="X34">
            <v>0</v>
          </cell>
        </row>
        <row r="35">
          <cell r="T35">
            <v>23</v>
          </cell>
          <cell r="U35">
            <v>0</v>
          </cell>
          <cell r="V35">
            <v>248</v>
          </cell>
          <cell r="W35">
            <v>0</v>
          </cell>
          <cell r="X35">
            <v>248</v>
          </cell>
        </row>
        <row r="36">
          <cell r="T36">
            <v>24</v>
          </cell>
          <cell r="U36">
            <v>0</v>
          </cell>
          <cell r="V36">
            <v>0</v>
          </cell>
          <cell r="W36">
            <v>0</v>
          </cell>
          <cell r="X36">
            <v>0</v>
          </cell>
        </row>
        <row r="37">
          <cell r="T37">
            <v>25</v>
          </cell>
          <cell r="U37">
            <v>0</v>
          </cell>
          <cell r="V37">
            <v>176</v>
          </cell>
          <cell r="W37">
            <v>0</v>
          </cell>
          <cell r="X37">
            <v>176</v>
          </cell>
        </row>
        <row r="38">
          <cell r="T38">
            <v>26</v>
          </cell>
          <cell r="U38">
            <v>0</v>
          </cell>
          <cell r="V38">
            <v>0</v>
          </cell>
          <cell r="W38">
            <v>0</v>
          </cell>
          <cell r="X38">
            <v>0</v>
          </cell>
        </row>
        <row r="39">
          <cell r="T39">
            <v>27</v>
          </cell>
          <cell r="U39">
            <v>0</v>
          </cell>
          <cell r="V39">
            <v>0</v>
          </cell>
          <cell r="W39">
            <v>0</v>
          </cell>
          <cell r="X39">
            <v>0</v>
          </cell>
        </row>
        <row r="40">
          <cell r="T40">
            <v>28</v>
          </cell>
          <cell r="U40">
            <v>0</v>
          </cell>
          <cell r="V40">
            <v>176</v>
          </cell>
          <cell r="W40">
            <v>0</v>
          </cell>
          <cell r="X40">
            <v>176</v>
          </cell>
        </row>
        <row r="41">
          <cell r="T41">
            <v>29</v>
          </cell>
          <cell r="U41">
            <v>0</v>
          </cell>
          <cell r="V41">
            <v>0</v>
          </cell>
          <cell r="W41">
            <v>0</v>
          </cell>
          <cell r="X41">
            <v>0</v>
          </cell>
        </row>
        <row r="42">
          <cell r="T42">
            <v>30</v>
          </cell>
          <cell r="U42">
            <v>0</v>
          </cell>
          <cell r="V42">
            <v>176</v>
          </cell>
          <cell r="W42">
            <v>0</v>
          </cell>
          <cell r="X42">
            <v>176</v>
          </cell>
        </row>
        <row r="43">
          <cell r="T43">
            <v>31</v>
          </cell>
          <cell r="U43">
            <v>0</v>
          </cell>
          <cell r="V43">
            <v>248</v>
          </cell>
          <cell r="W43">
            <v>0</v>
          </cell>
          <cell r="X43">
            <v>248</v>
          </cell>
        </row>
        <row r="44">
          <cell r="T44">
            <v>32</v>
          </cell>
          <cell r="U44">
            <v>0</v>
          </cell>
          <cell r="V44">
            <v>0</v>
          </cell>
          <cell r="W44">
            <v>0</v>
          </cell>
          <cell r="X44">
            <v>0</v>
          </cell>
        </row>
        <row r="45">
          <cell r="T45">
            <v>33</v>
          </cell>
          <cell r="U45">
            <v>0</v>
          </cell>
          <cell r="V45">
            <v>176</v>
          </cell>
          <cell r="W45">
            <v>0</v>
          </cell>
          <cell r="X45">
            <v>176</v>
          </cell>
        </row>
        <row r="46">
          <cell r="T46">
            <v>34</v>
          </cell>
          <cell r="U46">
            <v>0</v>
          </cell>
          <cell r="V46">
            <v>0</v>
          </cell>
          <cell r="W46">
            <v>0</v>
          </cell>
          <cell r="X46">
            <v>0</v>
          </cell>
        </row>
        <row r="47">
          <cell r="T47">
            <v>142</v>
          </cell>
          <cell r="U47">
            <v>0</v>
          </cell>
          <cell r="V47">
            <v>168</v>
          </cell>
          <cell r="W47">
            <v>0</v>
          </cell>
          <cell r="X47">
            <v>168</v>
          </cell>
        </row>
        <row r="48">
          <cell r="T48">
            <v>35</v>
          </cell>
          <cell r="U48">
            <v>0</v>
          </cell>
          <cell r="V48">
            <v>160</v>
          </cell>
          <cell r="W48">
            <v>0</v>
          </cell>
          <cell r="X48">
            <v>160</v>
          </cell>
        </row>
        <row r="49">
          <cell r="T49">
            <v>172</v>
          </cell>
          <cell r="U49">
            <v>0</v>
          </cell>
          <cell r="V49">
            <v>176</v>
          </cell>
          <cell r="W49">
            <v>0</v>
          </cell>
          <cell r="X49">
            <v>176</v>
          </cell>
        </row>
        <row r="51">
          <cell r="T51">
            <v>36</v>
          </cell>
          <cell r="U51">
            <v>0</v>
          </cell>
          <cell r="V51">
            <v>232</v>
          </cell>
          <cell r="W51">
            <v>0</v>
          </cell>
          <cell r="X51">
            <v>232</v>
          </cell>
        </row>
        <row r="52">
          <cell r="T52">
            <v>37</v>
          </cell>
          <cell r="U52">
            <v>0</v>
          </cell>
          <cell r="V52">
            <v>240</v>
          </cell>
          <cell r="W52">
            <v>0</v>
          </cell>
          <cell r="X52">
            <v>240</v>
          </cell>
        </row>
        <row r="53">
          <cell r="T53">
            <v>38</v>
          </cell>
          <cell r="U53">
            <v>0</v>
          </cell>
          <cell r="V53">
            <v>0</v>
          </cell>
          <cell r="W53">
            <v>128</v>
          </cell>
          <cell r="X53">
            <v>128</v>
          </cell>
        </row>
        <row r="54">
          <cell r="T54">
            <v>39</v>
          </cell>
          <cell r="U54">
            <v>0</v>
          </cell>
          <cell r="V54">
            <v>232</v>
          </cell>
          <cell r="W54">
            <v>0</v>
          </cell>
          <cell r="X54">
            <v>232</v>
          </cell>
        </row>
        <row r="55">
          <cell r="T55">
            <v>40</v>
          </cell>
          <cell r="U55">
            <v>0</v>
          </cell>
          <cell r="V55">
            <v>216</v>
          </cell>
          <cell r="W55">
            <v>0</v>
          </cell>
          <cell r="X55">
            <v>216</v>
          </cell>
        </row>
        <row r="56">
          <cell r="T56">
            <v>41</v>
          </cell>
          <cell r="U56">
            <v>0</v>
          </cell>
          <cell r="V56">
            <v>216</v>
          </cell>
          <cell r="W56">
            <v>0</v>
          </cell>
          <cell r="X56">
            <v>216</v>
          </cell>
        </row>
        <row r="58">
          <cell r="T58">
            <v>42</v>
          </cell>
          <cell r="U58">
            <v>0</v>
          </cell>
          <cell r="V58">
            <v>232</v>
          </cell>
          <cell r="W58">
            <v>0</v>
          </cell>
          <cell r="X58">
            <v>232</v>
          </cell>
        </row>
        <row r="59">
          <cell r="T59">
            <v>43</v>
          </cell>
          <cell r="U59">
            <v>0</v>
          </cell>
          <cell r="V59">
            <v>232</v>
          </cell>
          <cell r="W59">
            <v>0</v>
          </cell>
          <cell r="X59">
            <v>232</v>
          </cell>
        </row>
        <row r="60">
          <cell r="T60">
            <v>44</v>
          </cell>
          <cell r="U60">
            <v>0</v>
          </cell>
          <cell r="V60">
            <v>232</v>
          </cell>
          <cell r="W60">
            <v>0</v>
          </cell>
          <cell r="X60">
            <v>232</v>
          </cell>
        </row>
        <row r="61">
          <cell r="T61">
            <v>45</v>
          </cell>
          <cell r="U61">
            <v>0</v>
          </cell>
          <cell r="V61">
            <v>232</v>
          </cell>
          <cell r="W61">
            <v>0</v>
          </cell>
          <cell r="X61">
            <v>232</v>
          </cell>
        </row>
        <row r="62">
          <cell r="T62">
            <v>46</v>
          </cell>
          <cell r="U62">
            <v>0</v>
          </cell>
          <cell r="V62">
            <v>232</v>
          </cell>
          <cell r="W62">
            <v>0</v>
          </cell>
          <cell r="X62">
            <v>232</v>
          </cell>
        </row>
        <row r="63">
          <cell r="T63">
            <v>65</v>
          </cell>
          <cell r="U63">
            <v>0</v>
          </cell>
          <cell r="V63">
            <v>184</v>
          </cell>
          <cell r="W63">
            <v>0</v>
          </cell>
          <cell r="X63">
            <v>184</v>
          </cell>
        </row>
        <row r="64">
          <cell r="T64">
            <v>66</v>
          </cell>
          <cell r="U64">
            <v>0</v>
          </cell>
          <cell r="V64">
            <v>248</v>
          </cell>
          <cell r="W64">
            <v>0</v>
          </cell>
          <cell r="X64">
            <v>248</v>
          </cell>
        </row>
        <row r="65">
          <cell r="T65">
            <v>68</v>
          </cell>
          <cell r="U65">
            <v>0</v>
          </cell>
          <cell r="V65">
            <v>0</v>
          </cell>
          <cell r="W65">
            <v>0</v>
          </cell>
          <cell r="X65">
            <v>0</v>
          </cell>
        </row>
        <row r="66">
          <cell r="T66">
            <v>47</v>
          </cell>
          <cell r="U66">
            <v>0</v>
          </cell>
          <cell r="V66">
            <v>0</v>
          </cell>
          <cell r="W66">
            <v>0</v>
          </cell>
          <cell r="X66">
            <v>0</v>
          </cell>
        </row>
        <row r="67">
          <cell r="T67">
            <v>48</v>
          </cell>
          <cell r="U67">
            <v>0</v>
          </cell>
          <cell r="V67">
            <v>0</v>
          </cell>
          <cell r="W67">
            <v>0</v>
          </cell>
          <cell r="X67">
            <v>0</v>
          </cell>
        </row>
        <row r="68">
          <cell r="T68">
            <v>49</v>
          </cell>
          <cell r="U68">
            <v>0</v>
          </cell>
          <cell r="V68">
            <v>0</v>
          </cell>
          <cell r="W68">
            <v>0</v>
          </cell>
          <cell r="X68">
            <v>0</v>
          </cell>
        </row>
        <row r="69">
          <cell r="T69">
            <v>50</v>
          </cell>
          <cell r="U69">
            <v>0</v>
          </cell>
          <cell r="V69">
            <v>0</v>
          </cell>
          <cell r="W69">
            <v>0</v>
          </cell>
          <cell r="X69">
            <v>0</v>
          </cell>
        </row>
        <row r="70">
          <cell r="T70">
            <v>51</v>
          </cell>
          <cell r="U70">
            <v>0</v>
          </cell>
          <cell r="V70">
            <v>0</v>
          </cell>
          <cell r="W70">
            <v>0</v>
          </cell>
          <cell r="X70">
            <v>0</v>
          </cell>
        </row>
        <row r="72">
          <cell r="T72">
            <v>53</v>
          </cell>
          <cell r="U72">
            <v>0</v>
          </cell>
          <cell r="V72">
            <v>216</v>
          </cell>
          <cell r="W72">
            <v>0</v>
          </cell>
          <cell r="X72">
            <v>216</v>
          </cell>
        </row>
        <row r="73">
          <cell r="T73">
            <v>52</v>
          </cell>
          <cell r="U73">
            <v>0</v>
          </cell>
          <cell r="V73">
            <v>176</v>
          </cell>
          <cell r="W73">
            <v>0</v>
          </cell>
          <cell r="X73">
            <v>176</v>
          </cell>
        </row>
        <row r="74">
          <cell r="T74">
            <v>54</v>
          </cell>
          <cell r="U74">
            <v>0</v>
          </cell>
          <cell r="V74">
            <v>216</v>
          </cell>
          <cell r="W74">
            <v>0</v>
          </cell>
          <cell r="X74">
            <v>216</v>
          </cell>
        </row>
        <row r="75">
          <cell r="T75">
            <v>55</v>
          </cell>
          <cell r="U75">
            <v>0</v>
          </cell>
          <cell r="V75">
            <v>176</v>
          </cell>
          <cell r="W75">
            <v>0</v>
          </cell>
          <cell r="X75">
            <v>176</v>
          </cell>
        </row>
        <row r="76">
          <cell r="T76">
            <v>56</v>
          </cell>
          <cell r="U76">
            <v>0</v>
          </cell>
          <cell r="V76">
            <v>168</v>
          </cell>
          <cell r="W76">
            <v>0</v>
          </cell>
          <cell r="X76">
            <v>168</v>
          </cell>
        </row>
        <row r="77">
          <cell r="T77">
            <v>184</v>
          </cell>
          <cell r="U77">
            <v>0</v>
          </cell>
          <cell r="V77">
            <v>0</v>
          </cell>
          <cell r="W77">
            <v>0</v>
          </cell>
          <cell r="X77">
            <v>0</v>
          </cell>
        </row>
        <row r="78">
          <cell r="T78">
            <v>57</v>
          </cell>
          <cell r="U78">
            <v>0</v>
          </cell>
          <cell r="V78">
            <v>216</v>
          </cell>
          <cell r="W78">
            <v>0</v>
          </cell>
          <cell r="X78">
            <v>216</v>
          </cell>
        </row>
        <row r="79">
          <cell r="T79">
            <v>58</v>
          </cell>
          <cell r="U79">
            <v>0</v>
          </cell>
          <cell r="V79">
            <v>248</v>
          </cell>
          <cell r="W79">
            <v>0</v>
          </cell>
          <cell r="X79">
            <v>248</v>
          </cell>
        </row>
        <row r="80">
          <cell r="T80">
            <v>59</v>
          </cell>
          <cell r="U80">
            <v>0</v>
          </cell>
          <cell r="V80">
            <v>0</v>
          </cell>
          <cell r="W80">
            <v>0</v>
          </cell>
          <cell r="X80">
            <v>0</v>
          </cell>
        </row>
        <row r="81">
          <cell r="T81">
            <v>60</v>
          </cell>
          <cell r="U81">
            <v>0</v>
          </cell>
          <cell r="V81">
            <v>176</v>
          </cell>
          <cell r="W81">
            <v>0</v>
          </cell>
          <cell r="X81">
            <v>176</v>
          </cell>
        </row>
        <row r="82">
          <cell r="T82">
            <v>61</v>
          </cell>
          <cell r="U82">
            <v>0</v>
          </cell>
          <cell r="V82">
            <v>0</v>
          </cell>
          <cell r="W82">
            <v>0</v>
          </cell>
          <cell r="X82">
            <v>0</v>
          </cell>
        </row>
        <row r="83">
          <cell r="T83">
            <v>62</v>
          </cell>
          <cell r="U83">
            <v>0</v>
          </cell>
          <cell r="V83">
            <v>0</v>
          </cell>
          <cell r="W83">
            <v>0</v>
          </cell>
          <cell r="X83">
            <v>0</v>
          </cell>
        </row>
        <row r="84">
          <cell r="T84">
            <v>63</v>
          </cell>
          <cell r="U84">
            <v>0</v>
          </cell>
          <cell r="V84">
            <v>176</v>
          </cell>
          <cell r="W84">
            <v>0</v>
          </cell>
          <cell r="X84">
            <v>176</v>
          </cell>
        </row>
        <row r="86">
          <cell r="T86">
            <v>69</v>
          </cell>
          <cell r="U86">
            <v>0</v>
          </cell>
          <cell r="V86">
            <v>216</v>
          </cell>
          <cell r="W86">
            <v>0</v>
          </cell>
          <cell r="X86">
            <v>216</v>
          </cell>
        </row>
        <row r="87">
          <cell r="T87">
            <v>70</v>
          </cell>
          <cell r="U87">
            <v>0</v>
          </cell>
          <cell r="V87">
            <v>248</v>
          </cell>
          <cell r="W87">
            <v>0</v>
          </cell>
          <cell r="X87">
            <v>248</v>
          </cell>
        </row>
        <row r="88">
          <cell r="T88">
            <v>71</v>
          </cell>
          <cell r="U88">
            <v>0</v>
          </cell>
          <cell r="V88">
            <v>208</v>
          </cell>
          <cell r="W88">
            <v>0</v>
          </cell>
          <cell r="X88">
            <v>208</v>
          </cell>
        </row>
        <row r="89">
          <cell r="T89">
            <v>185</v>
          </cell>
          <cell r="U89">
            <v>0</v>
          </cell>
          <cell r="V89">
            <v>250</v>
          </cell>
          <cell r="W89">
            <v>0</v>
          </cell>
          <cell r="X89">
            <v>250</v>
          </cell>
        </row>
        <row r="90">
          <cell r="T90">
            <v>73</v>
          </cell>
          <cell r="U90">
            <v>0</v>
          </cell>
          <cell r="V90">
            <v>0</v>
          </cell>
          <cell r="W90">
            <v>0</v>
          </cell>
          <cell r="X90">
            <v>0</v>
          </cell>
        </row>
        <row r="91">
          <cell r="T91">
            <v>75</v>
          </cell>
          <cell r="U91">
            <v>0</v>
          </cell>
          <cell r="V91">
            <v>216</v>
          </cell>
          <cell r="W91">
            <v>0</v>
          </cell>
          <cell r="X91">
            <v>216</v>
          </cell>
        </row>
        <row r="92">
          <cell r="T92">
            <v>77</v>
          </cell>
          <cell r="U92">
            <v>0</v>
          </cell>
          <cell r="V92">
            <v>0</v>
          </cell>
          <cell r="W92">
            <v>0</v>
          </cell>
          <cell r="X92">
            <v>0</v>
          </cell>
        </row>
        <row r="93">
          <cell r="T93">
            <v>78</v>
          </cell>
          <cell r="U93">
            <v>0</v>
          </cell>
          <cell r="V93">
            <v>241</v>
          </cell>
          <cell r="W93">
            <v>0</v>
          </cell>
          <cell r="X93">
            <v>241</v>
          </cell>
        </row>
        <row r="94">
          <cell r="T94">
            <v>79</v>
          </cell>
          <cell r="U94">
            <v>0</v>
          </cell>
          <cell r="V94">
            <v>208</v>
          </cell>
          <cell r="W94">
            <v>0</v>
          </cell>
          <cell r="X94">
            <v>208</v>
          </cell>
        </row>
        <row r="95">
          <cell r="T95">
            <v>80</v>
          </cell>
          <cell r="U95">
            <v>0</v>
          </cell>
          <cell r="V95">
            <v>258</v>
          </cell>
          <cell r="W95">
            <v>0</v>
          </cell>
          <cell r="X95">
            <v>258</v>
          </cell>
        </row>
        <row r="96">
          <cell r="T96">
            <v>81</v>
          </cell>
          <cell r="U96">
            <v>0</v>
          </cell>
          <cell r="V96">
            <v>298.5</v>
          </cell>
          <cell r="W96">
            <v>0</v>
          </cell>
          <cell r="X96">
            <v>298.5</v>
          </cell>
        </row>
        <row r="97">
          <cell r="T97">
            <v>82</v>
          </cell>
          <cell r="U97">
            <v>0</v>
          </cell>
          <cell r="V97">
            <v>217.5</v>
          </cell>
          <cell r="W97">
            <v>0</v>
          </cell>
          <cell r="X97">
            <v>217.5</v>
          </cell>
        </row>
        <row r="98">
          <cell r="T98">
            <v>83</v>
          </cell>
          <cell r="U98">
            <v>0</v>
          </cell>
          <cell r="V98">
            <v>85</v>
          </cell>
          <cell r="W98">
            <v>0</v>
          </cell>
          <cell r="X98">
            <v>85</v>
          </cell>
        </row>
        <row r="99">
          <cell r="T99">
            <v>84</v>
          </cell>
          <cell r="U99">
            <v>0</v>
          </cell>
          <cell r="V99">
            <v>258</v>
          </cell>
          <cell r="W99">
            <v>0</v>
          </cell>
          <cell r="X99">
            <v>258</v>
          </cell>
        </row>
        <row r="100">
          <cell r="T100">
            <v>85</v>
          </cell>
          <cell r="U100">
            <v>0</v>
          </cell>
          <cell r="V100">
            <v>0</v>
          </cell>
          <cell r="W100">
            <v>0</v>
          </cell>
          <cell r="X100">
            <v>0</v>
          </cell>
        </row>
        <row r="101">
          <cell r="T101">
            <v>86</v>
          </cell>
          <cell r="U101">
            <v>0</v>
          </cell>
          <cell r="V101">
            <v>196.5</v>
          </cell>
          <cell r="W101">
            <v>0</v>
          </cell>
          <cell r="X101">
            <v>196.5</v>
          </cell>
        </row>
        <row r="103">
          <cell r="T103">
            <v>87</v>
          </cell>
          <cell r="U103">
            <v>0</v>
          </cell>
          <cell r="V103">
            <v>208</v>
          </cell>
          <cell r="W103">
            <v>0</v>
          </cell>
          <cell r="X103">
            <v>208</v>
          </cell>
        </row>
        <row r="104">
          <cell r="T104">
            <v>89</v>
          </cell>
          <cell r="U104">
            <v>0</v>
          </cell>
          <cell r="V104">
            <v>0</v>
          </cell>
          <cell r="W104">
            <v>0</v>
          </cell>
          <cell r="X104">
            <v>0</v>
          </cell>
        </row>
        <row r="105">
          <cell r="T105">
            <v>90</v>
          </cell>
          <cell r="U105">
            <v>0</v>
          </cell>
          <cell r="V105">
            <v>0</v>
          </cell>
          <cell r="W105">
            <v>0</v>
          </cell>
          <cell r="X105">
            <v>0</v>
          </cell>
        </row>
        <row r="106">
          <cell r="T106">
            <v>91</v>
          </cell>
          <cell r="U106">
            <v>0</v>
          </cell>
          <cell r="V106">
            <v>0</v>
          </cell>
          <cell r="W106">
            <v>0</v>
          </cell>
          <cell r="X106">
            <v>0</v>
          </cell>
        </row>
        <row r="107">
          <cell r="T107">
            <v>93</v>
          </cell>
          <cell r="U107">
            <v>56</v>
          </cell>
          <cell r="V107">
            <v>212</v>
          </cell>
          <cell r="W107">
            <v>0</v>
          </cell>
          <cell r="X107">
            <v>268</v>
          </cell>
        </row>
        <row r="108">
          <cell r="T108">
            <v>94</v>
          </cell>
          <cell r="U108">
            <v>0</v>
          </cell>
          <cell r="V108">
            <v>65</v>
          </cell>
          <cell r="W108">
            <v>0</v>
          </cell>
          <cell r="X108">
            <v>65</v>
          </cell>
        </row>
        <row r="109">
          <cell r="T109">
            <v>95</v>
          </cell>
          <cell r="U109">
            <v>0</v>
          </cell>
          <cell r="V109">
            <v>0</v>
          </cell>
          <cell r="W109">
            <v>0</v>
          </cell>
          <cell r="X109">
            <v>0</v>
          </cell>
        </row>
        <row r="110">
          <cell r="T110">
            <v>97</v>
          </cell>
          <cell r="U110">
            <v>0</v>
          </cell>
          <cell r="V110">
            <v>0</v>
          </cell>
          <cell r="W110">
            <v>0</v>
          </cell>
          <cell r="X110">
            <v>0</v>
          </cell>
        </row>
        <row r="111">
          <cell r="T111">
            <v>188</v>
          </cell>
          <cell r="U111">
            <v>0</v>
          </cell>
          <cell r="V111">
            <v>0</v>
          </cell>
          <cell r="W111">
            <v>0</v>
          </cell>
          <cell r="X111">
            <v>0</v>
          </cell>
        </row>
        <row r="112">
          <cell r="T112">
            <v>98</v>
          </cell>
          <cell r="U112">
            <v>16</v>
          </cell>
          <cell r="V112">
            <v>109</v>
          </cell>
          <cell r="W112">
            <v>0</v>
          </cell>
          <cell r="X112">
            <v>125</v>
          </cell>
        </row>
        <row r="113">
          <cell r="T113">
            <v>100</v>
          </cell>
          <cell r="U113">
            <v>48</v>
          </cell>
          <cell r="V113">
            <v>72</v>
          </cell>
          <cell r="W113">
            <v>0</v>
          </cell>
          <cell r="X113">
            <v>120</v>
          </cell>
        </row>
        <row r="114">
          <cell r="T114">
            <v>99</v>
          </cell>
          <cell r="U114">
            <v>0</v>
          </cell>
          <cell r="V114">
            <v>0</v>
          </cell>
          <cell r="W114">
            <v>0</v>
          </cell>
          <cell r="X114">
            <v>0</v>
          </cell>
        </row>
        <row r="115">
          <cell r="T115">
            <v>101</v>
          </cell>
          <cell r="U115">
            <v>0</v>
          </cell>
          <cell r="V115">
            <v>173</v>
          </cell>
          <cell r="W115">
            <v>0</v>
          </cell>
          <cell r="X115">
            <v>173</v>
          </cell>
        </row>
        <row r="116">
          <cell r="T116">
            <v>102</v>
          </cell>
          <cell r="U116">
            <v>48</v>
          </cell>
          <cell r="V116">
            <v>187</v>
          </cell>
          <cell r="W116">
            <v>0</v>
          </cell>
          <cell r="X116">
            <v>235</v>
          </cell>
        </row>
        <row r="117">
          <cell r="T117">
            <v>103</v>
          </cell>
          <cell r="U117">
            <v>0</v>
          </cell>
          <cell r="V117">
            <v>0</v>
          </cell>
          <cell r="W117">
            <v>0</v>
          </cell>
          <cell r="X117">
            <v>0</v>
          </cell>
        </row>
        <row r="118">
          <cell r="T118">
            <v>104</v>
          </cell>
          <cell r="U118">
            <v>0</v>
          </cell>
          <cell r="V118">
            <v>0</v>
          </cell>
          <cell r="W118">
            <v>0</v>
          </cell>
          <cell r="X118">
            <v>0</v>
          </cell>
        </row>
        <row r="119">
          <cell r="T119">
            <v>106</v>
          </cell>
          <cell r="U119">
            <v>48</v>
          </cell>
          <cell r="V119">
            <v>192</v>
          </cell>
          <cell r="W119">
            <v>0</v>
          </cell>
          <cell r="X119">
            <v>240</v>
          </cell>
        </row>
        <row r="120">
          <cell r="T120">
            <v>107</v>
          </cell>
          <cell r="U120">
            <v>16</v>
          </cell>
          <cell r="V120">
            <v>240</v>
          </cell>
          <cell r="W120">
            <v>0</v>
          </cell>
          <cell r="X120">
            <v>256</v>
          </cell>
        </row>
        <row r="121">
          <cell r="T121">
            <v>108</v>
          </cell>
          <cell r="U121">
            <v>0</v>
          </cell>
          <cell r="V121">
            <v>0</v>
          </cell>
          <cell r="W121">
            <v>0</v>
          </cell>
          <cell r="X121">
            <v>0</v>
          </cell>
        </row>
        <row r="122">
          <cell r="T122">
            <v>109</v>
          </cell>
          <cell r="U122">
            <v>32</v>
          </cell>
          <cell r="V122">
            <v>217</v>
          </cell>
          <cell r="W122">
            <v>0</v>
          </cell>
          <cell r="X122">
            <v>249</v>
          </cell>
        </row>
        <row r="123">
          <cell r="T123">
            <v>110</v>
          </cell>
          <cell r="U123">
            <v>0</v>
          </cell>
          <cell r="V123">
            <v>0</v>
          </cell>
          <cell r="W123">
            <v>0</v>
          </cell>
          <cell r="X123">
            <v>0</v>
          </cell>
        </row>
        <row r="124">
          <cell r="T124">
            <v>183</v>
          </cell>
          <cell r="U124">
            <v>56</v>
          </cell>
          <cell r="V124">
            <v>113</v>
          </cell>
          <cell r="W124">
            <v>0</v>
          </cell>
          <cell r="X124">
            <v>169</v>
          </cell>
        </row>
        <row r="125">
          <cell r="T125">
            <v>128</v>
          </cell>
          <cell r="U125">
            <v>0</v>
          </cell>
          <cell r="V125">
            <v>0</v>
          </cell>
          <cell r="W125">
            <v>0</v>
          </cell>
          <cell r="X125">
            <v>0</v>
          </cell>
        </row>
        <row r="126">
          <cell r="T126">
            <v>111</v>
          </cell>
          <cell r="U126">
            <v>0</v>
          </cell>
          <cell r="V126">
            <v>0</v>
          </cell>
          <cell r="W126">
            <v>0</v>
          </cell>
          <cell r="X126">
            <v>0</v>
          </cell>
        </row>
        <row r="127">
          <cell r="T127">
            <v>112</v>
          </cell>
          <cell r="U127">
            <v>16</v>
          </cell>
          <cell r="V127">
            <v>248</v>
          </cell>
          <cell r="W127">
            <v>0</v>
          </cell>
          <cell r="X127">
            <v>264</v>
          </cell>
        </row>
        <row r="128">
          <cell r="T128">
            <v>113</v>
          </cell>
          <cell r="U128">
            <v>0</v>
          </cell>
          <cell r="V128">
            <v>0</v>
          </cell>
          <cell r="W128">
            <v>0</v>
          </cell>
          <cell r="X128">
            <v>0</v>
          </cell>
        </row>
        <row r="129">
          <cell r="T129">
            <v>114</v>
          </cell>
          <cell r="U129">
            <v>0</v>
          </cell>
          <cell r="V129">
            <v>0</v>
          </cell>
          <cell r="W129">
            <v>0</v>
          </cell>
          <cell r="X129">
            <v>0</v>
          </cell>
        </row>
        <row r="130">
          <cell r="T130">
            <v>115</v>
          </cell>
          <cell r="U130">
            <v>0</v>
          </cell>
          <cell r="V130">
            <v>0</v>
          </cell>
          <cell r="W130">
            <v>0</v>
          </cell>
          <cell r="X130">
            <v>0</v>
          </cell>
        </row>
        <row r="131">
          <cell r="T131">
            <v>116</v>
          </cell>
          <cell r="U131">
            <v>0</v>
          </cell>
          <cell r="V131">
            <v>0</v>
          </cell>
          <cell r="W131">
            <v>0</v>
          </cell>
          <cell r="X131">
            <v>0</v>
          </cell>
        </row>
        <row r="132">
          <cell r="T132">
            <v>119</v>
          </cell>
          <cell r="U132">
            <v>0</v>
          </cell>
          <cell r="V132">
            <v>0</v>
          </cell>
          <cell r="W132">
            <v>0</v>
          </cell>
          <cell r="X132">
            <v>0</v>
          </cell>
        </row>
        <row r="133">
          <cell r="T133">
            <v>122</v>
          </cell>
          <cell r="U133">
            <v>0</v>
          </cell>
          <cell r="V133">
            <v>0</v>
          </cell>
          <cell r="W133">
            <v>0</v>
          </cell>
          <cell r="X133">
            <v>0</v>
          </cell>
        </row>
        <row r="134">
          <cell r="T134">
            <v>125</v>
          </cell>
          <cell r="U134">
            <v>0</v>
          </cell>
          <cell r="V134">
            <v>0</v>
          </cell>
          <cell r="W134">
            <v>0</v>
          </cell>
          <cell r="X134">
            <v>0</v>
          </cell>
        </row>
        <row r="135">
          <cell r="T135">
            <v>126</v>
          </cell>
          <cell r="U135">
            <v>80</v>
          </cell>
          <cell r="V135">
            <v>171</v>
          </cell>
          <cell r="W135">
            <v>0</v>
          </cell>
          <cell r="X135">
            <v>251</v>
          </cell>
        </row>
        <row r="136">
          <cell r="T136">
            <v>127</v>
          </cell>
          <cell r="U136">
            <v>0</v>
          </cell>
          <cell r="V136">
            <v>0</v>
          </cell>
          <cell r="W136">
            <v>0</v>
          </cell>
          <cell r="X136">
            <v>0</v>
          </cell>
        </row>
        <row r="137">
          <cell r="T137">
            <v>129</v>
          </cell>
          <cell r="U137">
            <v>40</v>
          </cell>
          <cell r="V137">
            <v>127</v>
          </cell>
          <cell r="W137">
            <v>0</v>
          </cell>
          <cell r="X137">
            <v>167</v>
          </cell>
        </row>
        <row r="138">
          <cell r="T138">
            <v>137</v>
          </cell>
          <cell r="U138">
            <v>32</v>
          </cell>
          <cell r="V138">
            <v>135</v>
          </cell>
          <cell r="W138">
            <v>0</v>
          </cell>
          <cell r="X138">
            <v>167</v>
          </cell>
        </row>
        <row r="139">
          <cell r="T139">
            <v>182</v>
          </cell>
          <cell r="U139">
            <v>40</v>
          </cell>
          <cell r="V139">
            <v>126</v>
          </cell>
          <cell r="W139">
            <v>0</v>
          </cell>
          <cell r="X139">
            <v>166</v>
          </cell>
        </row>
        <row r="140">
          <cell r="T140">
            <v>186</v>
          </cell>
          <cell r="U140">
            <v>32</v>
          </cell>
          <cell r="V140">
            <v>238</v>
          </cell>
          <cell r="W140">
            <v>0</v>
          </cell>
          <cell r="X140">
            <v>270</v>
          </cell>
        </row>
        <row r="141">
          <cell r="T141">
            <v>132</v>
          </cell>
          <cell r="U141">
            <v>0</v>
          </cell>
          <cell r="V141">
            <v>0</v>
          </cell>
          <cell r="W141">
            <v>0</v>
          </cell>
          <cell r="X141">
            <v>0</v>
          </cell>
        </row>
        <row r="142">
          <cell r="T142">
            <v>133</v>
          </cell>
          <cell r="U142">
            <v>0</v>
          </cell>
          <cell r="V142">
            <v>0</v>
          </cell>
          <cell r="W142">
            <v>0</v>
          </cell>
          <cell r="X142">
            <v>0</v>
          </cell>
        </row>
        <row r="143">
          <cell r="T143">
            <v>134</v>
          </cell>
          <cell r="U143">
            <v>0</v>
          </cell>
          <cell r="V143">
            <v>0</v>
          </cell>
          <cell r="W143">
            <v>0</v>
          </cell>
          <cell r="X143">
            <v>0</v>
          </cell>
        </row>
        <row r="144">
          <cell r="T144">
            <v>135</v>
          </cell>
          <cell r="U144">
            <v>0</v>
          </cell>
          <cell r="V144">
            <v>0</v>
          </cell>
          <cell r="W144">
            <v>0</v>
          </cell>
          <cell r="X144">
            <v>0</v>
          </cell>
        </row>
        <row r="145">
          <cell r="T145">
            <v>136</v>
          </cell>
          <cell r="U145">
            <v>0</v>
          </cell>
          <cell r="V145">
            <v>0</v>
          </cell>
          <cell r="W145">
            <v>0</v>
          </cell>
          <cell r="X145">
            <v>0</v>
          </cell>
        </row>
        <row r="146">
          <cell r="T146">
            <v>187</v>
          </cell>
          <cell r="U146">
            <v>32</v>
          </cell>
          <cell r="V146">
            <v>84</v>
          </cell>
          <cell r="W146">
            <v>0</v>
          </cell>
          <cell r="X146">
            <v>116</v>
          </cell>
        </row>
        <row r="148">
          <cell r="T148">
            <v>138</v>
          </cell>
          <cell r="U148">
            <v>0</v>
          </cell>
          <cell r="V148">
            <v>216</v>
          </cell>
          <cell r="W148">
            <v>0</v>
          </cell>
          <cell r="X148">
            <v>216</v>
          </cell>
        </row>
        <row r="149">
          <cell r="T149">
            <v>140</v>
          </cell>
          <cell r="U149">
            <v>0</v>
          </cell>
          <cell r="V149">
            <v>216</v>
          </cell>
          <cell r="W149">
            <v>0</v>
          </cell>
          <cell r="X149">
            <v>216</v>
          </cell>
        </row>
        <row r="150">
          <cell r="T150">
            <v>88</v>
          </cell>
          <cell r="U150">
            <v>0</v>
          </cell>
          <cell r="V150">
            <v>0</v>
          </cell>
          <cell r="W150">
            <v>0</v>
          </cell>
          <cell r="X150">
            <v>0</v>
          </cell>
        </row>
        <row r="151">
          <cell r="T151">
            <v>143</v>
          </cell>
          <cell r="U151">
            <v>40</v>
          </cell>
          <cell r="V151">
            <v>240</v>
          </cell>
          <cell r="W151">
            <v>0</v>
          </cell>
          <cell r="X151">
            <v>280</v>
          </cell>
        </row>
        <row r="152">
          <cell r="T152">
            <v>145</v>
          </cell>
          <cell r="U152">
            <v>0</v>
          </cell>
          <cell r="V152">
            <v>0</v>
          </cell>
          <cell r="W152">
            <v>0</v>
          </cell>
          <cell r="X152">
            <v>0</v>
          </cell>
        </row>
        <row r="153">
          <cell r="T153">
            <v>147</v>
          </cell>
          <cell r="U153">
            <v>0</v>
          </cell>
          <cell r="V153">
            <v>0</v>
          </cell>
          <cell r="W153">
            <v>0</v>
          </cell>
          <cell r="X153">
            <v>0</v>
          </cell>
        </row>
        <row r="154">
          <cell r="T154">
            <v>149</v>
          </cell>
          <cell r="U154">
            <v>0</v>
          </cell>
          <cell r="V154">
            <v>0</v>
          </cell>
          <cell r="W154">
            <v>152</v>
          </cell>
          <cell r="X154">
            <v>152</v>
          </cell>
        </row>
        <row r="155">
          <cell r="T155">
            <v>150</v>
          </cell>
          <cell r="U155">
            <v>56</v>
          </cell>
          <cell r="V155">
            <v>200</v>
          </cell>
          <cell r="W155">
            <v>0</v>
          </cell>
          <cell r="X155">
            <v>256</v>
          </cell>
        </row>
        <row r="156">
          <cell r="T156">
            <v>151</v>
          </cell>
          <cell r="U156">
            <v>88</v>
          </cell>
          <cell r="V156">
            <v>101.5</v>
          </cell>
          <cell r="W156">
            <v>0</v>
          </cell>
          <cell r="X156">
            <v>189.5</v>
          </cell>
        </row>
        <row r="157">
          <cell r="T157">
            <v>152</v>
          </cell>
          <cell r="U157">
            <v>16</v>
          </cell>
          <cell r="V157">
            <v>4</v>
          </cell>
          <cell r="W157">
            <v>0</v>
          </cell>
          <cell r="X157">
            <v>20</v>
          </cell>
        </row>
        <row r="158">
          <cell r="T158">
            <v>153</v>
          </cell>
          <cell r="U158">
            <v>0</v>
          </cell>
          <cell r="V158">
            <v>0</v>
          </cell>
          <cell r="W158">
            <v>0</v>
          </cell>
          <cell r="X158">
            <v>0</v>
          </cell>
        </row>
        <row r="159">
          <cell r="T159">
            <v>154</v>
          </cell>
          <cell r="U159">
            <v>48</v>
          </cell>
          <cell r="V159">
            <v>77</v>
          </cell>
          <cell r="W159">
            <v>0</v>
          </cell>
          <cell r="X159">
            <v>125</v>
          </cell>
        </row>
        <row r="160">
          <cell r="T160">
            <v>155</v>
          </cell>
          <cell r="U160">
            <v>0</v>
          </cell>
          <cell r="V160">
            <v>0</v>
          </cell>
          <cell r="W160">
            <v>0</v>
          </cell>
          <cell r="X160">
            <v>0</v>
          </cell>
        </row>
        <row r="161">
          <cell r="T161">
            <v>156</v>
          </cell>
          <cell r="U161">
            <v>136</v>
          </cell>
          <cell r="V161">
            <v>84</v>
          </cell>
          <cell r="W161">
            <v>0</v>
          </cell>
          <cell r="X161">
            <v>220</v>
          </cell>
        </row>
        <row r="162">
          <cell r="T162">
            <v>158</v>
          </cell>
          <cell r="U162">
            <v>0</v>
          </cell>
          <cell r="V162">
            <v>0</v>
          </cell>
          <cell r="W162">
            <v>0</v>
          </cell>
          <cell r="X162">
            <v>0</v>
          </cell>
        </row>
        <row r="163">
          <cell r="T163">
            <v>159</v>
          </cell>
          <cell r="U163">
            <v>0</v>
          </cell>
          <cell r="V163">
            <v>0</v>
          </cell>
          <cell r="W163">
            <v>0</v>
          </cell>
          <cell r="X163">
            <v>0</v>
          </cell>
        </row>
        <row r="164">
          <cell r="T164">
            <v>160</v>
          </cell>
          <cell r="U164">
            <v>24</v>
          </cell>
          <cell r="V164">
            <v>32</v>
          </cell>
          <cell r="W164">
            <v>0</v>
          </cell>
          <cell r="X164">
            <v>56</v>
          </cell>
        </row>
        <row r="165">
          <cell r="T165">
            <v>161</v>
          </cell>
          <cell r="U165">
            <v>32</v>
          </cell>
          <cell r="V165">
            <v>32.5</v>
          </cell>
          <cell r="W165">
            <v>0</v>
          </cell>
          <cell r="X165">
            <v>64.5</v>
          </cell>
        </row>
        <row r="166">
          <cell r="T166">
            <v>163</v>
          </cell>
          <cell r="U166">
            <v>24</v>
          </cell>
          <cell r="V166">
            <v>221</v>
          </cell>
          <cell r="W166">
            <v>0</v>
          </cell>
          <cell r="X166">
            <v>245</v>
          </cell>
        </row>
        <row r="167">
          <cell r="T167">
            <v>164</v>
          </cell>
          <cell r="U167">
            <v>72</v>
          </cell>
          <cell r="V167">
            <v>176</v>
          </cell>
          <cell r="W167">
            <v>0</v>
          </cell>
          <cell r="X167">
            <v>248</v>
          </cell>
        </row>
        <row r="168">
          <cell r="T168">
            <v>165</v>
          </cell>
          <cell r="U168">
            <v>0</v>
          </cell>
          <cell r="V168">
            <v>0</v>
          </cell>
          <cell r="W168">
            <v>0</v>
          </cell>
          <cell r="X168">
            <v>0</v>
          </cell>
        </row>
      </sheetData>
      <sheetData sheetId="1" refreshError="1">
        <row r="14">
          <cell r="T14">
            <v>1</v>
          </cell>
          <cell r="U14">
            <v>0</v>
          </cell>
          <cell r="V14">
            <v>176</v>
          </cell>
          <cell r="W14">
            <v>32</v>
          </cell>
          <cell r="X14">
            <v>208</v>
          </cell>
        </row>
        <row r="15">
          <cell r="T15">
            <v>2</v>
          </cell>
          <cell r="U15">
            <v>0</v>
          </cell>
          <cell r="V15">
            <v>176</v>
          </cell>
          <cell r="W15">
            <v>32</v>
          </cell>
          <cell r="X15">
            <v>208</v>
          </cell>
        </row>
        <row r="16">
          <cell r="T16">
            <v>3</v>
          </cell>
          <cell r="U16">
            <v>0</v>
          </cell>
          <cell r="V16">
            <v>176</v>
          </cell>
          <cell r="W16">
            <v>32</v>
          </cell>
          <cell r="X16">
            <v>208</v>
          </cell>
        </row>
        <row r="18">
          <cell r="T18">
            <v>4</v>
          </cell>
          <cell r="U18">
            <v>0</v>
          </cell>
          <cell r="V18">
            <v>176</v>
          </cell>
          <cell r="W18">
            <v>32</v>
          </cell>
          <cell r="X18">
            <v>208</v>
          </cell>
        </row>
        <row r="19">
          <cell r="T19">
            <v>5</v>
          </cell>
          <cell r="U19">
            <v>0</v>
          </cell>
          <cell r="V19">
            <v>136</v>
          </cell>
          <cell r="W19">
            <v>32</v>
          </cell>
          <cell r="X19">
            <v>168</v>
          </cell>
        </row>
        <row r="20">
          <cell r="T20">
            <v>6</v>
          </cell>
          <cell r="U20">
            <v>0</v>
          </cell>
          <cell r="V20">
            <v>176</v>
          </cell>
          <cell r="W20">
            <v>32</v>
          </cell>
          <cell r="X20">
            <v>208</v>
          </cell>
        </row>
        <row r="21">
          <cell r="T21">
            <v>7</v>
          </cell>
          <cell r="U21">
            <v>0</v>
          </cell>
          <cell r="V21">
            <v>176</v>
          </cell>
          <cell r="W21">
            <v>32</v>
          </cell>
          <cell r="X21">
            <v>208</v>
          </cell>
        </row>
        <row r="22">
          <cell r="T22">
            <v>8</v>
          </cell>
          <cell r="U22">
            <v>0</v>
          </cell>
          <cell r="V22">
            <v>176</v>
          </cell>
          <cell r="W22">
            <v>32</v>
          </cell>
          <cell r="X22">
            <v>208</v>
          </cell>
        </row>
        <row r="23">
          <cell r="T23">
            <v>9</v>
          </cell>
          <cell r="U23">
            <v>0</v>
          </cell>
          <cell r="V23">
            <v>176</v>
          </cell>
          <cell r="W23">
            <v>32</v>
          </cell>
          <cell r="X23">
            <v>208</v>
          </cell>
        </row>
        <row r="24">
          <cell r="T24">
            <v>10</v>
          </cell>
          <cell r="U24">
            <v>0</v>
          </cell>
          <cell r="V24">
            <v>176</v>
          </cell>
          <cell r="W24">
            <v>32</v>
          </cell>
          <cell r="X24">
            <v>208</v>
          </cell>
        </row>
        <row r="25">
          <cell r="T25">
            <v>11</v>
          </cell>
          <cell r="U25">
            <v>0</v>
          </cell>
          <cell r="V25">
            <v>176</v>
          </cell>
          <cell r="W25">
            <v>32</v>
          </cell>
          <cell r="X25">
            <v>208</v>
          </cell>
        </row>
        <row r="26">
          <cell r="T26">
            <v>13</v>
          </cell>
          <cell r="U26">
            <v>0</v>
          </cell>
          <cell r="V26">
            <v>78</v>
          </cell>
          <cell r="W26">
            <v>32</v>
          </cell>
          <cell r="X26">
            <v>110</v>
          </cell>
        </row>
        <row r="27">
          <cell r="T27">
            <v>14</v>
          </cell>
          <cell r="U27">
            <v>0</v>
          </cell>
          <cell r="V27">
            <v>176</v>
          </cell>
          <cell r="W27">
            <v>32</v>
          </cell>
          <cell r="X27">
            <v>208</v>
          </cell>
        </row>
        <row r="28">
          <cell r="T28">
            <v>15</v>
          </cell>
          <cell r="U28">
            <v>0</v>
          </cell>
          <cell r="V28">
            <v>152</v>
          </cell>
          <cell r="W28">
            <v>32</v>
          </cell>
          <cell r="X28">
            <v>184</v>
          </cell>
        </row>
        <row r="29">
          <cell r="T29">
            <v>16</v>
          </cell>
          <cell r="U29">
            <v>0</v>
          </cell>
          <cell r="V29">
            <v>126</v>
          </cell>
          <cell r="W29">
            <v>32</v>
          </cell>
          <cell r="X29">
            <v>158</v>
          </cell>
        </row>
        <row r="30">
          <cell r="T30">
            <v>17</v>
          </cell>
          <cell r="U30">
            <v>0</v>
          </cell>
          <cell r="V30">
            <v>64</v>
          </cell>
          <cell r="W30">
            <v>32</v>
          </cell>
          <cell r="X30">
            <v>96</v>
          </cell>
        </row>
        <row r="31">
          <cell r="T31">
            <v>18</v>
          </cell>
          <cell r="U31">
            <v>0</v>
          </cell>
          <cell r="V31">
            <v>168</v>
          </cell>
          <cell r="W31">
            <v>32</v>
          </cell>
          <cell r="X31">
            <v>200</v>
          </cell>
        </row>
        <row r="32">
          <cell r="T32">
            <v>19</v>
          </cell>
          <cell r="U32">
            <v>0</v>
          </cell>
          <cell r="V32">
            <v>176</v>
          </cell>
          <cell r="W32">
            <v>32</v>
          </cell>
          <cell r="X32">
            <v>208</v>
          </cell>
        </row>
        <row r="33">
          <cell r="T33">
            <v>20</v>
          </cell>
          <cell r="U33">
            <v>0</v>
          </cell>
          <cell r="V33">
            <v>176</v>
          </cell>
          <cell r="W33">
            <v>32</v>
          </cell>
          <cell r="X33">
            <v>208</v>
          </cell>
        </row>
        <row r="34">
          <cell r="T34">
            <v>22</v>
          </cell>
          <cell r="U34">
            <v>0</v>
          </cell>
          <cell r="V34">
            <v>176</v>
          </cell>
          <cell r="W34">
            <v>32</v>
          </cell>
          <cell r="X34">
            <v>208</v>
          </cell>
        </row>
        <row r="35">
          <cell r="T35">
            <v>23</v>
          </cell>
          <cell r="U35">
            <v>0</v>
          </cell>
          <cell r="V35">
            <v>56</v>
          </cell>
          <cell r="W35">
            <v>32</v>
          </cell>
          <cell r="X35">
            <v>88</v>
          </cell>
        </row>
        <row r="36">
          <cell r="T36">
            <v>24</v>
          </cell>
          <cell r="U36">
            <v>0</v>
          </cell>
          <cell r="V36">
            <v>176</v>
          </cell>
          <cell r="W36">
            <v>32</v>
          </cell>
          <cell r="X36">
            <v>208</v>
          </cell>
        </row>
        <row r="37">
          <cell r="T37">
            <v>25</v>
          </cell>
          <cell r="U37">
            <v>0</v>
          </cell>
          <cell r="V37">
            <v>108</v>
          </cell>
          <cell r="W37">
            <v>32</v>
          </cell>
          <cell r="X37">
            <v>140</v>
          </cell>
        </row>
        <row r="38">
          <cell r="T38">
            <v>26</v>
          </cell>
          <cell r="U38">
            <v>0</v>
          </cell>
          <cell r="V38">
            <v>176</v>
          </cell>
          <cell r="W38">
            <v>32</v>
          </cell>
          <cell r="X38">
            <v>208</v>
          </cell>
        </row>
        <row r="39">
          <cell r="T39">
            <v>27</v>
          </cell>
          <cell r="U39">
            <v>0</v>
          </cell>
          <cell r="V39">
            <v>104</v>
          </cell>
          <cell r="W39">
            <v>32</v>
          </cell>
          <cell r="X39">
            <v>136</v>
          </cell>
        </row>
        <row r="40">
          <cell r="T40">
            <v>28</v>
          </cell>
          <cell r="U40">
            <v>0</v>
          </cell>
          <cell r="V40">
            <v>176</v>
          </cell>
          <cell r="W40">
            <v>32</v>
          </cell>
          <cell r="X40">
            <v>208</v>
          </cell>
        </row>
        <row r="41">
          <cell r="T41">
            <v>29</v>
          </cell>
          <cell r="U41">
            <v>0</v>
          </cell>
          <cell r="V41">
            <v>176</v>
          </cell>
          <cell r="W41">
            <v>32</v>
          </cell>
          <cell r="X41">
            <v>208</v>
          </cell>
        </row>
        <row r="42">
          <cell r="T42">
            <v>30</v>
          </cell>
          <cell r="U42">
            <v>0</v>
          </cell>
          <cell r="V42">
            <v>176</v>
          </cell>
          <cell r="W42">
            <v>32</v>
          </cell>
          <cell r="X42">
            <v>208</v>
          </cell>
        </row>
        <row r="43">
          <cell r="T43">
            <v>31</v>
          </cell>
          <cell r="U43">
            <v>0</v>
          </cell>
          <cell r="V43">
            <v>56</v>
          </cell>
          <cell r="W43">
            <v>32</v>
          </cell>
          <cell r="X43">
            <v>88</v>
          </cell>
        </row>
        <row r="44">
          <cell r="T44">
            <v>32</v>
          </cell>
          <cell r="U44">
            <v>0</v>
          </cell>
          <cell r="V44">
            <v>176</v>
          </cell>
          <cell r="W44">
            <v>32</v>
          </cell>
          <cell r="X44">
            <v>208</v>
          </cell>
        </row>
        <row r="45">
          <cell r="T45">
            <v>33</v>
          </cell>
          <cell r="U45">
            <v>0</v>
          </cell>
          <cell r="V45">
            <v>176</v>
          </cell>
          <cell r="W45">
            <v>32</v>
          </cell>
          <cell r="X45">
            <v>208</v>
          </cell>
        </row>
        <row r="46">
          <cell r="T46">
            <v>34</v>
          </cell>
          <cell r="U46">
            <v>0</v>
          </cell>
          <cell r="V46">
            <v>176</v>
          </cell>
          <cell r="W46">
            <v>32</v>
          </cell>
          <cell r="X46">
            <v>208</v>
          </cell>
        </row>
        <row r="47">
          <cell r="T47">
            <v>142</v>
          </cell>
          <cell r="U47">
            <v>0</v>
          </cell>
          <cell r="V47">
            <v>176</v>
          </cell>
          <cell r="W47">
            <v>32</v>
          </cell>
          <cell r="X47">
            <v>208</v>
          </cell>
        </row>
        <row r="48">
          <cell r="T48">
            <v>172</v>
          </cell>
          <cell r="U48">
            <v>0</v>
          </cell>
          <cell r="V48">
            <v>176</v>
          </cell>
          <cell r="W48">
            <v>32</v>
          </cell>
          <cell r="X48">
            <v>208</v>
          </cell>
        </row>
        <row r="49">
          <cell r="T49">
            <v>35</v>
          </cell>
          <cell r="U49">
            <v>0</v>
          </cell>
          <cell r="V49">
            <v>72</v>
          </cell>
          <cell r="W49">
            <v>32</v>
          </cell>
          <cell r="X49">
            <v>104</v>
          </cell>
        </row>
        <row r="51">
          <cell r="T51">
            <v>36</v>
          </cell>
          <cell r="U51">
            <v>0</v>
          </cell>
          <cell r="V51">
            <v>176</v>
          </cell>
          <cell r="W51">
            <v>32</v>
          </cell>
          <cell r="X51">
            <v>208</v>
          </cell>
        </row>
        <row r="52">
          <cell r="T52">
            <v>37</v>
          </cell>
          <cell r="U52">
            <v>0</v>
          </cell>
          <cell r="V52">
            <v>176</v>
          </cell>
          <cell r="W52">
            <v>32</v>
          </cell>
          <cell r="X52">
            <v>208</v>
          </cell>
        </row>
        <row r="53">
          <cell r="T53">
            <v>39</v>
          </cell>
          <cell r="U53">
            <v>0</v>
          </cell>
          <cell r="V53">
            <v>176</v>
          </cell>
          <cell r="W53">
            <v>32</v>
          </cell>
          <cell r="X53">
            <v>208</v>
          </cell>
        </row>
        <row r="54">
          <cell r="T54">
            <v>40</v>
          </cell>
          <cell r="U54">
            <v>0</v>
          </cell>
          <cell r="V54">
            <v>224</v>
          </cell>
          <cell r="W54">
            <v>32</v>
          </cell>
          <cell r="X54">
            <v>256</v>
          </cell>
        </row>
        <row r="55">
          <cell r="T55">
            <v>41</v>
          </cell>
          <cell r="U55">
            <v>0</v>
          </cell>
          <cell r="V55">
            <v>176</v>
          </cell>
          <cell r="W55">
            <v>32</v>
          </cell>
          <cell r="X55">
            <v>208</v>
          </cell>
        </row>
        <row r="56">
          <cell r="T56">
            <v>194</v>
          </cell>
          <cell r="U56">
            <v>0</v>
          </cell>
          <cell r="V56">
            <v>72</v>
          </cell>
          <cell r="W56">
            <v>32</v>
          </cell>
          <cell r="X56">
            <v>104</v>
          </cell>
        </row>
        <row r="58">
          <cell r="T58">
            <v>42</v>
          </cell>
          <cell r="U58">
            <v>0</v>
          </cell>
          <cell r="V58">
            <v>176</v>
          </cell>
          <cell r="W58">
            <v>32</v>
          </cell>
          <cell r="X58">
            <v>208</v>
          </cell>
        </row>
        <row r="59">
          <cell r="T59">
            <v>43</v>
          </cell>
          <cell r="U59">
            <v>0</v>
          </cell>
          <cell r="V59">
            <v>136</v>
          </cell>
          <cell r="W59">
            <v>32</v>
          </cell>
          <cell r="X59">
            <v>168</v>
          </cell>
        </row>
        <row r="60">
          <cell r="T60">
            <v>44</v>
          </cell>
          <cell r="U60">
            <v>0</v>
          </cell>
          <cell r="V60">
            <v>176</v>
          </cell>
          <cell r="W60">
            <v>32</v>
          </cell>
          <cell r="X60">
            <v>208</v>
          </cell>
        </row>
        <row r="61">
          <cell r="T61">
            <v>195</v>
          </cell>
          <cell r="U61">
            <v>0</v>
          </cell>
          <cell r="V61">
            <v>72</v>
          </cell>
          <cell r="W61">
            <v>32</v>
          </cell>
          <cell r="X61">
            <v>104</v>
          </cell>
        </row>
        <row r="62">
          <cell r="T62">
            <v>45</v>
          </cell>
          <cell r="U62">
            <v>0</v>
          </cell>
          <cell r="V62">
            <v>176</v>
          </cell>
          <cell r="W62">
            <v>32</v>
          </cell>
          <cell r="X62">
            <v>208</v>
          </cell>
        </row>
        <row r="63">
          <cell r="T63">
            <v>46</v>
          </cell>
          <cell r="U63">
            <v>0</v>
          </cell>
          <cell r="V63">
            <v>0</v>
          </cell>
          <cell r="W63">
            <v>32</v>
          </cell>
          <cell r="X63">
            <v>32</v>
          </cell>
        </row>
        <row r="64">
          <cell r="T64">
            <v>65</v>
          </cell>
          <cell r="U64">
            <v>0</v>
          </cell>
          <cell r="V64">
            <v>176</v>
          </cell>
          <cell r="W64">
            <v>32</v>
          </cell>
          <cell r="X64">
            <v>208</v>
          </cell>
        </row>
        <row r="65">
          <cell r="T65">
            <v>66</v>
          </cell>
          <cell r="U65">
            <v>0</v>
          </cell>
          <cell r="V65">
            <v>152</v>
          </cell>
          <cell r="W65">
            <v>32</v>
          </cell>
          <cell r="X65">
            <v>184</v>
          </cell>
        </row>
        <row r="66">
          <cell r="T66">
            <v>68</v>
          </cell>
          <cell r="U66">
            <v>0</v>
          </cell>
          <cell r="V66">
            <v>104</v>
          </cell>
          <cell r="W66">
            <v>32</v>
          </cell>
          <cell r="X66">
            <v>136</v>
          </cell>
        </row>
        <row r="67">
          <cell r="T67">
            <v>47</v>
          </cell>
          <cell r="U67">
            <v>0</v>
          </cell>
          <cell r="V67">
            <v>124</v>
          </cell>
          <cell r="W67">
            <v>32</v>
          </cell>
          <cell r="X67">
            <v>156</v>
          </cell>
        </row>
        <row r="68">
          <cell r="T68">
            <v>48</v>
          </cell>
          <cell r="U68">
            <v>0</v>
          </cell>
          <cell r="V68">
            <v>124</v>
          </cell>
          <cell r="W68">
            <v>32</v>
          </cell>
          <cell r="X68">
            <v>156</v>
          </cell>
        </row>
        <row r="69">
          <cell r="T69">
            <v>49</v>
          </cell>
          <cell r="U69">
            <v>0</v>
          </cell>
          <cell r="V69">
            <v>124</v>
          </cell>
          <cell r="W69">
            <v>32</v>
          </cell>
          <cell r="X69">
            <v>156</v>
          </cell>
        </row>
        <row r="70">
          <cell r="T70">
            <v>50</v>
          </cell>
          <cell r="U70">
            <v>0</v>
          </cell>
          <cell r="V70">
            <v>124</v>
          </cell>
          <cell r="W70">
            <v>32</v>
          </cell>
          <cell r="X70">
            <v>156</v>
          </cell>
        </row>
        <row r="71">
          <cell r="T71">
            <v>51</v>
          </cell>
          <cell r="U71">
            <v>0</v>
          </cell>
          <cell r="V71">
            <v>124</v>
          </cell>
          <cell r="W71">
            <v>32</v>
          </cell>
          <cell r="X71">
            <v>156</v>
          </cell>
        </row>
        <row r="73">
          <cell r="T73">
            <v>53</v>
          </cell>
          <cell r="U73">
            <v>0</v>
          </cell>
          <cell r="V73">
            <v>176</v>
          </cell>
          <cell r="W73">
            <v>32</v>
          </cell>
          <cell r="X73">
            <v>208</v>
          </cell>
        </row>
        <row r="74">
          <cell r="T74">
            <v>52</v>
          </cell>
          <cell r="U74">
            <v>0</v>
          </cell>
          <cell r="V74">
            <v>120</v>
          </cell>
          <cell r="W74">
            <v>32</v>
          </cell>
          <cell r="X74">
            <v>152</v>
          </cell>
        </row>
        <row r="75">
          <cell r="T75">
            <v>54</v>
          </cell>
          <cell r="U75">
            <v>0</v>
          </cell>
          <cell r="V75">
            <v>176</v>
          </cell>
          <cell r="W75">
            <v>32</v>
          </cell>
          <cell r="X75">
            <v>208</v>
          </cell>
        </row>
        <row r="76">
          <cell r="T76">
            <v>55</v>
          </cell>
          <cell r="U76">
            <v>0</v>
          </cell>
          <cell r="V76">
            <v>48</v>
          </cell>
          <cell r="W76">
            <v>32</v>
          </cell>
          <cell r="X76">
            <v>80</v>
          </cell>
        </row>
        <row r="77">
          <cell r="T77">
            <v>56</v>
          </cell>
          <cell r="U77">
            <v>0</v>
          </cell>
          <cell r="V77">
            <v>176</v>
          </cell>
          <cell r="W77">
            <v>32</v>
          </cell>
          <cell r="X77">
            <v>208</v>
          </cell>
        </row>
        <row r="78">
          <cell r="T78">
            <v>184</v>
          </cell>
          <cell r="U78">
            <v>0</v>
          </cell>
          <cell r="V78">
            <v>176</v>
          </cell>
          <cell r="W78">
            <v>32</v>
          </cell>
          <cell r="X78">
            <v>208</v>
          </cell>
        </row>
        <row r="79">
          <cell r="T79">
            <v>57</v>
          </cell>
          <cell r="U79">
            <v>0</v>
          </cell>
          <cell r="V79">
            <v>176</v>
          </cell>
          <cell r="W79">
            <v>32</v>
          </cell>
          <cell r="X79">
            <v>208</v>
          </cell>
        </row>
        <row r="80">
          <cell r="T80">
            <v>58</v>
          </cell>
          <cell r="U80">
            <v>0</v>
          </cell>
          <cell r="V80">
            <v>104</v>
          </cell>
          <cell r="W80">
            <v>32</v>
          </cell>
          <cell r="X80">
            <v>136</v>
          </cell>
        </row>
        <row r="81">
          <cell r="T81">
            <v>59</v>
          </cell>
          <cell r="U81">
            <v>0</v>
          </cell>
          <cell r="V81">
            <v>176</v>
          </cell>
          <cell r="W81">
            <v>32</v>
          </cell>
          <cell r="X81">
            <v>208</v>
          </cell>
        </row>
        <row r="82">
          <cell r="T82">
            <v>60</v>
          </cell>
          <cell r="U82">
            <v>0</v>
          </cell>
          <cell r="V82">
            <v>176</v>
          </cell>
          <cell r="W82">
            <v>32</v>
          </cell>
          <cell r="X82">
            <v>208</v>
          </cell>
        </row>
        <row r="83">
          <cell r="T83">
            <v>61</v>
          </cell>
          <cell r="U83">
            <v>96</v>
          </cell>
          <cell r="V83">
            <v>0</v>
          </cell>
          <cell r="W83">
            <v>32</v>
          </cell>
          <cell r="X83">
            <v>128</v>
          </cell>
        </row>
        <row r="84">
          <cell r="T84">
            <v>62</v>
          </cell>
          <cell r="U84">
            <v>0</v>
          </cell>
          <cell r="V84">
            <v>176</v>
          </cell>
          <cell r="W84">
            <v>32</v>
          </cell>
          <cell r="X84">
            <v>208</v>
          </cell>
        </row>
        <row r="85">
          <cell r="T85">
            <v>63</v>
          </cell>
          <cell r="U85">
            <v>0</v>
          </cell>
          <cell r="V85">
            <v>176</v>
          </cell>
          <cell r="W85">
            <v>32</v>
          </cell>
          <cell r="X85">
            <v>208</v>
          </cell>
        </row>
        <row r="87">
          <cell r="T87">
            <v>69</v>
          </cell>
          <cell r="U87">
            <v>0</v>
          </cell>
          <cell r="V87">
            <v>176</v>
          </cell>
          <cell r="W87">
            <v>32</v>
          </cell>
          <cell r="X87">
            <v>208</v>
          </cell>
        </row>
        <row r="88">
          <cell r="T88">
            <v>70</v>
          </cell>
          <cell r="U88">
            <v>0</v>
          </cell>
          <cell r="V88">
            <v>184</v>
          </cell>
          <cell r="W88">
            <v>32</v>
          </cell>
          <cell r="X88">
            <v>216</v>
          </cell>
        </row>
        <row r="89">
          <cell r="T89">
            <v>71</v>
          </cell>
          <cell r="U89">
            <v>0</v>
          </cell>
          <cell r="V89">
            <v>179</v>
          </cell>
          <cell r="W89">
            <v>32</v>
          </cell>
          <cell r="X89">
            <v>211</v>
          </cell>
        </row>
        <row r="90">
          <cell r="T90">
            <v>185</v>
          </cell>
          <cell r="U90">
            <v>0</v>
          </cell>
          <cell r="V90">
            <v>180</v>
          </cell>
          <cell r="W90">
            <v>32</v>
          </cell>
          <cell r="X90">
            <v>212</v>
          </cell>
        </row>
        <row r="91">
          <cell r="T91">
            <v>73</v>
          </cell>
          <cell r="U91">
            <v>0</v>
          </cell>
          <cell r="V91">
            <v>176</v>
          </cell>
          <cell r="W91">
            <v>32</v>
          </cell>
          <cell r="X91">
            <v>208</v>
          </cell>
        </row>
        <row r="92">
          <cell r="T92">
            <v>75</v>
          </cell>
          <cell r="U92">
            <v>0</v>
          </cell>
          <cell r="V92">
            <v>176</v>
          </cell>
          <cell r="W92">
            <v>32</v>
          </cell>
          <cell r="X92">
            <v>208</v>
          </cell>
        </row>
        <row r="93">
          <cell r="T93">
            <v>77</v>
          </cell>
          <cell r="U93">
            <v>0</v>
          </cell>
          <cell r="V93">
            <v>122</v>
          </cell>
          <cell r="W93">
            <v>32</v>
          </cell>
          <cell r="X93">
            <v>154</v>
          </cell>
        </row>
        <row r="94">
          <cell r="T94">
            <v>78</v>
          </cell>
          <cell r="U94">
            <v>0</v>
          </cell>
          <cell r="V94">
            <v>176</v>
          </cell>
          <cell r="W94">
            <v>32</v>
          </cell>
          <cell r="X94">
            <v>208</v>
          </cell>
        </row>
        <row r="95">
          <cell r="T95">
            <v>79</v>
          </cell>
          <cell r="U95">
            <v>0</v>
          </cell>
          <cell r="V95">
            <v>176</v>
          </cell>
          <cell r="W95">
            <v>32</v>
          </cell>
          <cell r="X95">
            <v>208</v>
          </cell>
        </row>
        <row r="96">
          <cell r="T96">
            <v>80</v>
          </cell>
          <cell r="U96">
            <v>0</v>
          </cell>
          <cell r="V96">
            <v>177</v>
          </cell>
          <cell r="W96">
            <v>32</v>
          </cell>
          <cell r="X96">
            <v>209</v>
          </cell>
        </row>
        <row r="97">
          <cell r="T97">
            <v>81</v>
          </cell>
          <cell r="U97">
            <v>0</v>
          </cell>
          <cell r="V97">
            <v>122</v>
          </cell>
          <cell r="W97">
            <v>32</v>
          </cell>
          <cell r="X97">
            <v>154</v>
          </cell>
        </row>
        <row r="98">
          <cell r="T98">
            <v>82</v>
          </cell>
          <cell r="U98">
            <v>0</v>
          </cell>
          <cell r="V98">
            <v>176</v>
          </cell>
          <cell r="W98">
            <v>32</v>
          </cell>
          <cell r="X98">
            <v>208</v>
          </cell>
        </row>
        <row r="99">
          <cell r="T99">
            <v>83</v>
          </cell>
          <cell r="U99">
            <v>0</v>
          </cell>
          <cell r="V99">
            <v>178</v>
          </cell>
          <cell r="W99">
            <v>32</v>
          </cell>
          <cell r="X99">
            <v>210</v>
          </cell>
        </row>
        <row r="100">
          <cell r="T100">
            <v>84</v>
          </cell>
          <cell r="U100">
            <v>0</v>
          </cell>
          <cell r="V100">
            <v>245.5</v>
          </cell>
          <cell r="W100">
            <v>32</v>
          </cell>
          <cell r="X100">
            <v>277.5</v>
          </cell>
        </row>
        <row r="101">
          <cell r="T101">
            <v>85</v>
          </cell>
          <cell r="U101">
            <v>0</v>
          </cell>
          <cell r="V101">
            <v>40</v>
          </cell>
          <cell r="W101">
            <v>32</v>
          </cell>
          <cell r="X101">
            <v>72</v>
          </cell>
        </row>
        <row r="102">
          <cell r="T102">
            <v>86</v>
          </cell>
          <cell r="U102">
            <v>0</v>
          </cell>
          <cell r="V102">
            <v>186</v>
          </cell>
          <cell r="W102">
            <v>32</v>
          </cell>
          <cell r="X102">
            <v>218</v>
          </cell>
        </row>
        <row r="104">
          <cell r="T104">
            <v>87</v>
          </cell>
          <cell r="U104">
            <v>0</v>
          </cell>
          <cell r="V104">
            <v>176</v>
          </cell>
          <cell r="W104">
            <v>32</v>
          </cell>
          <cell r="X104">
            <v>208</v>
          </cell>
        </row>
        <row r="105">
          <cell r="T105">
            <v>89</v>
          </cell>
          <cell r="U105">
            <v>120</v>
          </cell>
          <cell r="V105">
            <v>42</v>
          </cell>
          <cell r="W105">
            <v>32</v>
          </cell>
          <cell r="X105">
            <v>194</v>
          </cell>
        </row>
        <row r="106">
          <cell r="T106">
            <v>91</v>
          </cell>
          <cell r="U106">
            <v>112</v>
          </cell>
          <cell r="V106">
            <v>52</v>
          </cell>
          <cell r="W106">
            <v>32</v>
          </cell>
          <cell r="X106">
            <v>196</v>
          </cell>
        </row>
        <row r="107">
          <cell r="T107">
            <v>93</v>
          </cell>
          <cell r="U107">
            <v>80</v>
          </cell>
          <cell r="V107">
            <v>74</v>
          </cell>
          <cell r="W107">
            <v>32</v>
          </cell>
          <cell r="X107">
            <v>186</v>
          </cell>
        </row>
        <row r="108">
          <cell r="T108">
            <v>94</v>
          </cell>
          <cell r="U108">
            <v>0</v>
          </cell>
          <cell r="V108">
            <v>70</v>
          </cell>
          <cell r="W108">
            <v>32</v>
          </cell>
          <cell r="X108">
            <v>102</v>
          </cell>
        </row>
        <row r="109">
          <cell r="T109">
            <v>95</v>
          </cell>
          <cell r="U109">
            <v>160</v>
          </cell>
          <cell r="V109">
            <v>8</v>
          </cell>
          <cell r="W109">
            <v>32</v>
          </cell>
          <cell r="X109">
            <v>200</v>
          </cell>
        </row>
        <row r="110">
          <cell r="T110">
            <v>97</v>
          </cell>
          <cell r="U110">
            <v>32</v>
          </cell>
          <cell r="V110">
            <v>139</v>
          </cell>
          <cell r="W110">
            <v>32</v>
          </cell>
          <cell r="X110">
            <v>203</v>
          </cell>
        </row>
        <row r="111">
          <cell r="T111">
            <v>188</v>
          </cell>
          <cell r="U111">
            <v>88</v>
          </cell>
          <cell r="V111">
            <v>12</v>
          </cell>
          <cell r="W111">
            <v>32</v>
          </cell>
          <cell r="X111">
            <v>132</v>
          </cell>
        </row>
        <row r="112">
          <cell r="T112">
            <v>98</v>
          </cell>
          <cell r="U112">
            <v>104</v>
          </cell>
          <cell r="V112">
            <v>74</v>
          </cell>
          <cell r="W112">
            <v>32</v>
          </cell>
          <cell r="X112">
            <v>210</v>
          </cell>
        </row>
        <row r="113">
          <cell r="T113">
            <v>100</v>
          </cell>
          <cell r="U113">
            <v>80</v>
          </cell>
          <cell r="V113">
            <v>42</v>
          </cell>
          <cell r="W113">
            <v>32</v>
          </cell>
          <cell r="X113">
            <v>154</v>
          </cell>
        </row>
        <row r="114">
          <cell r="T114">
            <v>99</v>
          </cell>
          <cell r="U114">
            <v>24</v>
          </cell>
          <cell r="V114">
            <v>139</v>
          </cell>
          <cell r="W114">
            <v>32</v>
          </cell>
          <cell r="X114">
            <v>195</v>
          </cell>
        </row>
        <row r="115">
          <cell r="T115">
            <v>101</v>
          </cell>
          <cell r="U115">
            <v>0</v>
          </cell>
          <cell r="V115">
            <v>157</v>
          </cell>
          <cell r="W115">
            <v>32</v>
          </cell>
          <cell r="X115">
            <v>189</v>
          </cell>
        </row>
        <row r="116">
          <cell r="T116">
            <v>102</v>
          </cell>
          <cell r="U116">
            <v>8</v>
          </cell>
          <cell r="V116">
            <v>68</v>
          </cell>
          <cell r="W116">
            <v>32</v>
          </cell>
          <cell r="X116">
            <v>108</v>
          </cell>
        </row>
        <row r="117">
          <cell r="T117">
            <v>103</v>
          </cell>
          <cell r="U117">
            <v>24</v>
          </cell>
          <cell r="V117">
            <v>126</v>
          </cell>
          <cell r="W117">
            <v>32</v>
          </cell>
          <cell r="X117">
            <v>182</v>
          </cell>
        </row>
        <row r="118">
          <cell r="T118">
            <v>104</v>
          </cell>
          <cell r="U118">
            <v>16</v>
          </cell>
          <cell r="V118">
            <v>129</v>
          </cell>
          <cell r="W118">
            <v>32</v>
          </cell>
          <cell r="X118">
            <v>177</v>
          </cell>
        </row>
        <row r="119">
          <cell r="T119">
            <v>106</v>
          </cell>
          <cell r="U119">
            <v>8</v>
          </cell>
          <cell r="V119">
            <v>68</v>
          </cell>
          <cell r="W119">
            <v>32</v>
          </cell>
          <cell r="X119">
            <v>108</v>
          </cell>
        </row>
        <row r="120">
          <cell r="T120">
            <v>107</v>
          </cell>
          <cell r="U120">
            <v>8</v>
          </cell>
          <cell r="V120">
            <v>68</v>
          </cell>
          <cell r="W120">
            <v>32</v>
          </cell>
          <cell r="X120">
            <v>108</v>
          </cell>
        </row>
        <row r="121">
          <cell r="T121">
            <v>108</v>
          </cell>
          <cell r="U121">
            <v>40</v>
          </cell>
          <cell r="V121">
            <v>113</v>
          </cell>
          <cell r="W121">
            <v>32</v>
          </cell>
          <cell r="X121">
            <v>185</v>
          </cell>
        </row>
        <row r="122">
          <cell r="T122">
            <v>109</v>
          </cell>
          <cell r="U122">
            <v>48</v>
          </cell>
          <cell r="V122">
            <v>60</v>
          </cell>
          <cell r="W122">
            <v>32</v>
          </cell>
          <cell r="X122">
            <v>140</v>
          </cell>
        </row>
        <row r="123">
          <cell r="T123">
            <v>110</v>
          </cell>
          <cell r="U123">
            <v>16</v>
          </cell>
          <cell r="V123">
            <v>138</v>
          </cell>
          <cell r="W123">
            <v>32</v>
          </cell>
          <cell r="X123">
            <v>186</v>
          </cell>
        </row>
        <row r="124">
          <cell r="T124">
            <v>183</v>
          </cell>
          <cell r="U124">
            <v>32</v>
          </cell>
          <cell r="V124">
            <v>162</v>
          </cell>
          <cell r="W124">
            <v>32</v>
          </cell>
          <cell r="X124">
            <v>226</v>
          </cell>
        </row>
        <row r="125">
          <cell r="T125">
            <v>128</v>
          </cell>
          <cell r="U125">
            <v>32</v>
          </cell>
          <cell r="V125">
            <v>154</v>
          </cell>
          <cell r="W125">
            <v>32</v>
          </cell>
          <cell r="X125">
            <v>218</v>
          </cell>
        </row>
        <row r="126">
          <cell r="T126">
            <v>111</v>
          </cell>
          <cell r="U126">
            <v>152</v>
          </cell>
          <cell r="V126">
            <v>12</v>
          </cell>
          <cell r="W126">
            <v>32</v>
          </cell>
          <cell r="X126">
            <v>196</v>
          </cell>
        </row>
        <row r="127">
          <cell r="T127">
            <v>112</v>
          </cell>
          <cell r="U127">
            <v>0</v>
          </cell>
          <cell r="V127">
            <v>224</v>
          </cell>
          <cell r="W127">
            <v>32</v>
          </cell>
          <cell r="X127">
            <v>256</v>
          </cell>
        </row>
        <row r="128">
          <cell r="T128">
            <v>113</v>
          </cell>
          <cell r="U128">
            <v>64</v>
          </cell>
          <cell r="V128">
            <v>115</v>
          </cell>
          <cell r="W128">
            <v>32</v>
          </cell>
          <cell r="X128">
            <v>211</v>
          </cell>
        </row>
        <row r="129">
          <cell r="T129">
            <v>114</v>
          </cell>
          <cell r="U129">
            <v>8</v>
          </cell>
          <cell r="V129">
            <v>167</v>
          </cell>
          <cell r="W129">
            <v>32</v>
          </cell>
          <cell r="X129">
            <v>207</v>
          </cell>
        </row>
        <row r="130">
          <cell r="T130">
            <v>115</v>
          </cell>
          <cell r="U130">
            <v>152</v>
          </cell>
          <cell r="V130">
            <v>20</v>
          </cell>
          <cell r="W130">
            <v>32</v>
          </cell>
          <cell r="X130">
            <v>204</v>
          </cell>
        </row>
        <row r="131">
          <cell r="T131">
            <v>116</v>
          </cell>
          <cell r="U131">
            <v>152</v>
          </cell>
          <cell r="V131">
            <v>20</v>
          </cell>
          <cell r="W131">
            <v>32</v>
          </cell>
          <cell r="X131">
            <v>204</v>
          </cell>
        </row>
        <row r="132">
          <cell r="T132">
            <v>119</v>
          </cell>
          <cell r="U132">
            <v>152</v>
          </cell>
          <cell r="V132">
            <v>11</v>
          </cell>
          <cell r="W132">
            <v>32</v>
          </cell>
          <cell r="X132">
            <v>195</v>
          </cell>
        </row>
        <row r="133">
          <cell r="T133">
            <v>122</v>
          </cell>
          <cell r="U133">
            <v>0</v>
          </cell>
          <cell r="V133">
            <v>0</v>
          </cell>
          <cell r="W133">
            <v>32</v>
          </cell>
          <cell r="X133">
            <v>32</v>
          </cell>
        </row>
        <row r="134">
          <cell r="T134">
            <v>125</v>
          </cell>
          <cell r="U134">
            <v>120</v>
          </cell>
          <cell r="V134">
            <v>48</v>
          </cell>
          <cell r="W134">
            <v>32</v>
          </cell>
          <cell r="X134">
            <v>200</v>
          </cell>
        </row>
        <row r="135">
          <cell r="T135">
            <v>126</v>
          </cell>
          <cell r="U135">
            <v>32</v>
          </cell>
          <cell r="V135">
            <v>50</v>
          </cell>
          <cell r="W135">
            <v>32</v>
          </cell>
          <cell r="X135">
            <v>114</v>
          </cell>
        </row>
        <row r="136">
          <cell r="T136">
            <v>127</v>
          </cell>
          <cell r="U136">
            <v>152</v>
          </cell>
          <cell r="V136">
            <v>11</v>
          </cell>
          <cell r="W136">
            <v>32</v>
          </cell>
          <cell r="X136">
            <v>195</v>
          </cell>
        </row>
        <row r="137">
          <cell r="T137">
            <v>129</v>
          </cell>
          <cell r="U137">
            <v>104</v>
          </cell>
          <cell r="V137">
            <v>54</v>
          </cell>
          <cell r="W137">
            <v>32</v>
          </cell>
          <cell r="X137">
            <v>190</v>
          </cell>
        </row>
        <row r="138">
          <cell r="T138">
            <v>137</v>
          </cell>
          <cell r="U138">
            <v>48</v>
          </cell>
          <cell r="V138">
            <v>112</v>
          </cell>
          <cell r="W138">
            <v>32</v>
          </cell>
          <cell r="X138">
            <v>192</v>
          </cell>
        </row>
        <row r="139">
          <cell r="T139">
            <v>182</v>
          </cell>
          <cell r="U139">
            <v>0</v>
          </cell>
          <cell r="V139">
            <v>0</v>
          </cell>
          <cell r="W139">
            <v>32</v>
          </cell>
          <cell r="X139">
            <v>32</v>
          </cell>
        </row>
        <row r="140">
          <cell r="T140">
            <v>186</v>
          </cell>
          <cell r="U140">
            <v>0</v>
          </cell>
          <cell r="V140">
            <v>80</v>
          </cell>
          <cell r="W140">
            <v>32</v>
          </cell>
          <cell r="X140">
            <v>112</v>
          </cell>
        </row>
        <row r="141">
          <cell r="T141">
            <v>132</v>
          </cell>
          <cell r="U141">
            <v>168</v>
          </cell>
          <cell r="V141">
            <v>0</v>
          </cell>
          <cell r="W141">
            <v>32</v>
          </cell>
          <cell r="X141">
            <v>200</v>
          </cell>
        </row>
        <row r="142">
          <cell r="T142">
            <v>133</v>
          </cell>
          <cell r="U142">
            <v>80</v>
          </cell>
          <cell r="V142">
            <v>73</v>
          </cell>
          <cell r="W142">
            <v>32</v>
          </cell>
          <cell r="X142">
            <v>185</v>
          </cell>
        </row>
        <row r="143">
          <cell r="T143">
            <v>134</v>
          </cell>
          <cell r="U143">
            <v>72</v>
          </cell>
          <cell r="V143">
            <v>83</v>
          </cell>
          <cell r="W143">
            <v>32</v>
          </cell>
          <cell r="X143">
            <v>187</v>
          </cell>
        </row>
        <row r="144">
          <cell r="T144">
            <v>135</v>
          </cell>
          <cell r="U144">
            <v>104</v>
          </cell>
          <cell r="V144">
            <v>46</v>
          </cell>
          <cell r="W144">
            <v>32</v>
          </cell>
          <cell r="X144">
            <v>182</v>
          </cell>
        </row>
        <row r="145">
          <cell r="T145">
            <v>136</v>
          </cell>
          <cell r="U145">
            <v>16</v>
          </cell>
          <cell r="V145">
            <v>0</v>
          </cell>
          <cell r="W145">
            <v>32</v>
          </cell>
          <cell r="X145">
            <v>48</v>
          </cell>
        </row>
        <row r="146">
          <cell r="T146">
            <v>187</v>
          </cell>
          <cell r="U146">
            <v>112</v>
          </cell>
          <cell r="V146">
            <v>47</v>
          </cell>
          <cell r="W146">
            <v>32</v>
          </cell>
          <cell r="X146">
            <v>191</v>
          </cell>
        </row>
        <row r="148">
          <cell r="T148">
            <v>138</v>
          </cell>
          <cell r="U148">
            <v>0</v>
          </cell>
          <cell r="V148">
            <v>120</v>
          </cell>
          <cell r="W148">
            <v>32</v>
          </cell>
          <cell r="X148">
            <v>152</v>
          </cell>
        </row>
        <row r="149">
          <cell r="T149">
            <v>140</v>
          </cell>
          <cell r="U149">
            <v>0</v>
          </cell>
          <cell r="V149">
            <v>176</v>
          </cell>
          <cell r="W149">
            <v>32</v>
          </cell>
          <cell r="X149">
            <v>208</v>
          </cell>
        </row>
        <row r="150">
          <cell r="T150">
            <v>88</v>
          </cell>
          <cell r="U150">
            <v>0</v>
          </cell>
          <cell r="V150">
            <v>128</v>
          </cell>
          <cell r="W150">
            <v>32</v>
          </cell>
          <cell r="X150">
            <v>160</v>
          </cell>
        </row>
        <row r="151">
          <cell r="T151">
            <v>143</v>
          </cell>
          <cell r="U151">
            <v>0</v>
          </cell>
          <cell r="V151">
            <v>70</v>
          </cell>
          <cell r="W151">
            <v>32</v>
          </cell>
          <cell r="X151">
            <v>102</v>
          </cell>
        </row>
        <row r="152">
          <cell r="T152">
            <v>145</v>
          </cell>
          <cell r="U152">
            <v>72</v>
          </cell>
          <cell r="V152">
            <v>110</v>
          </cell>
          <cell r="W152">
            <v>32</v>
          </cell>
          <cell r="X152">
            <v>214</v>
          </cell>
        </row>
        <row r="153">
          <cell r="T153">
            <v>147</v>
          </cell>
          <cell r="U153">
            <v>0</v>
          </cell>
          <cell r="V153">
            <v>0</v>
          </cell>
          <cell r="W153">
            <v>32</v>
          </cell>
          <cell r="X153">
            <v>32</v>
          </cell>
        </row>
        <row r="154">
          <cell r="T154">
            <v>149</v>
          </cell>
          <cell r="U154">
            <v>56</v>
          </cell>
          <cell r="V154">
            <v>151.5</v>
          </cell>
          <cell r="W154">
            <v>32</v>
          </cell>
          <cell r="X154">
            <v>239.5</v>
          </cell>
        </row>
        <row r="155">
          <cell r="T155">
            <v>150</v>
          </cell>
          <cell r="U155">
            <v>0</v>
          </cell>
          <cell r="V155">
            <v>60</v>
          </cell>
          <cell r="W155">
            <v>32</v>
          </cell>
          <cell r="X155">
            <v>92</v>
          </cell>
        </row>
        <row r="156">
          <cell r="T156">
            <v>151</v>
          </cell>
          <cell r="U156">
            <v>0</v>
          </cell>
          <cell r="V156">
            <v>0</v>
          </cell>
          <cell r="W156">
            <v>32</v>
          </cell>
          <cell r="X156">
            <v>32</v>
          </cell>
        </row>
        <row r="157">
          <cell r="T157">
            <v>152</v>
          </cell>
          <cell r="U157">
            <v>8</v>
          </cell>
          <cell r="V157">
            <v>116</v>
          </cell>
          <cell r="W157">
            <v>32</v>
          </cell>
          <cell r="X157">
            <v>156</v>
          </cell>
        </row>
        <row r="158">
          <cell r="T158">
            <v>153</v>
          </cell>
          <cell r="U158">
            <v>160</v>
          </cell>
          <cell r="V158">
            <v>8</v>
          </cell>
          <cell r="W158">
            <v>32</v>
          </cell>
          <cell r="X158">
            <v>200</v>
          </cell>
        </row>
        <row r="159">
          <cell r="T159">
            <v>154</v>
          </cell>
          <cell r="U159">
            <v>112</v>
          </cell>
          <cell r="V159">
            <v>37</v>
          </cell>
          <cell r="W159">
            <v>32</v>
          </cell>
          <cell r="X159">
            <v>181</v>
          </cell>
        </row>
        <row r="160">
          <cell r="T160">
            <v>155</v>
          </cell>
          <cell r="U160">
            <v>96</v>
          </cell>
          <cell r="V160">
            <v>58</v>
          </cell>
          <cell r="W160">
            <v>32</v>
          </cell>
          <cell r="X160">
            <v>186</v>
          </cell>
        </row>
        <row r="161">
          <cell r="T161">
            <v>156</v>
          </cell>
          <cell r="U161">
            <v>144</v>
          </cell>
          <cell r="V161">
            <v>10</v>
          </cell>
          <cell r="W161">
            <v>32</v>
          </cell>
          <cell r="X161">
            <v>186</v>
          </cell>
        </row>
        <row r="162">
          <cell r="T162">
            <v>158</v>
          </cell>
          <cell r="U162">
            <v>152</v>
          </cell>
          <cell r="V162">
            <v>8</v>
          </cell>
          <cell r="W162">
            <v>32</v>
          </cell>
          <cell r="X162">
            <v>192</v>
          </cell>
        </row>
        <row r="163">
          <cell r="T163">
            <v>159</v>
          </cell>
          <cell r="U163">
            <v>16</v>
          </cell>
          <cell r="V163">
            <v>159</v>
          </cell>
          <cell r="W163">
            <v>32</v>
          </cell>
          <cell r="X163">
            <v>207</v>
          </cell>
        </row>
        <row r="164">
          <cell r="T164">
            <v>160</v>
          </cell>
          <cell r="U164">
            <v>144</v>
          </cell>
          <cell r="V164">
            <v>15</v>
          </cell>
          <cell r="W164">
            <v>32</v>
          </cell>
          <cell r="X164">
            <v>191</v>
          </cell>
        </row>
        <row r="165">
          <cell r="T165">
            <v>161</v>
          </cell>
          <cell r="U165">
            <v>80</v>
          </cell>
          <cell r="V165">
            <v>85</v>
          </cell>
          <cell r="W165">
            <v>32</v>
          </cell>
          <cell r="X165">
            <v>197</v>
          </cell>
        </row>
        <row r="166">
          <cell r="T166">
            <v>163</v>
          </cell>
          <cell r="U166">
            <v>0</v>
          </cell>
          <cell r="V166">
            <v>70</v>
          </cell>
          <cell r="W166">
            <v>32</v>
          </cell>
          <cell r="X166">
            <v>102</v>
          </cell>
        </row>
        <row r="167">
          <cell r="T167">
            <v>164</v>
          </cell>
          <cell r="U167">
            <v>120</v>
          </cell>
          <cell r="V167">
            <v>41</v>
          </cell>
          <cell r="W167">
            <v>32</v>
          </cell>
          <cell r="X167">
            <v>193</v>
          </cell>
        </row>
        <row r="168">
          <cell r="T168">
            <v>165</v>
          </cell>
          <cell r="U168">
            <v>120</v>
          </cell>
          <cell r="V168">
            <v>35</v>
          </cell>
          <cell r="W168">
            <v>32</v>
          </cell>
          <cell r="X168">
            <v>187</v>
          </cell>
        </row>
        <row r="170">
          <cell r="T170">
            <v>189</v>
          </cell>
          <cell r="U170">
            <v>0</v>
          </cell>
          <cell r="V170">
            <v>88</v>
          </cell>
          <cell r="W170">
            <v>32</v>
          </cell>
          <cell r="X170">
            <v>120</v>
          </cell>
        </row>
        <row r="171">
          <cell r="T171">
            <v>190</v>
          </cell>
          <cell r="U171">
            <v>0</v>
          </cell>
          <cell r="V171">
            <v>88</v>
          </cell>
          <cell r="W171">
            <v>32</v>
          </cell>
          <cell r="X171">
            <v>120</v>
          </cell>
        </row>
        <row r="172">
          <cell r="T172">
            <v>191</v>
          </cell>
          <cell r="U172">
            <v>0</v>
          </cell>
          <cell r="V172">
            <v>88</v>
          </cell>
          <cell r="W172">
            <v>32</v>
          </cell>
          <cell r="X172">
            <v>120</v>
          </cell>
        </row>
        <row r="173">
          <cell r="T173">
            <v>192</v>
          </cell>
          <cell r="U173">
            <v>0</v>
          </cell>
          <cell r="V173">
            <v>0</v>
          </cell>
          <cell r="W173">
            <v>32</v>
          </cell>
          <cell r="X173">
            <v>32</v>
          </cell>
        </row>
        <row r="174">
          <cell r="T174">
            <v>193</v>
          </cell>
          <cell r="U174">
            <v>0</v>
          </cell>
          <cell r="V174">
            <v>0</v>
          </cell>
          <cell r="W174">
            <v>32</v>
          </cell>
          <cell r="X174">
            <v>32</v>
          </cell>
        </row>
      </sheetData>
      <sheetData sheetId="2" refreshError="1">
        <row r="14">
          <cell r="T14">
            <v>1</v>
          </cell>
          <cell r="U14">
            <v>0</v>
          </cell>
          <cell r="V14">
            <v>248</v>
          </cell>
          <cell r="W14">
            <v>0</v>
          </cell>
          <cell r="X14">
            <v>248</v>
          </cell>
        </row>
        <row r="15">
          <cell r="T15">
            <v>2</v>
          </cell>
          <cell r="U15">
            <v>0</v>
          </cell>
          <cell r="V15">
            <v>248</v>
          </cell>
          <cell r="W15">
            <v>0</v>
          </cell>
          <cell r="X15">
            <v>248</v>
          </cell>
        </row>
        <row r="16">
          <cell r="T16">
            <v>3</v>
          </cell>
          <cell r="U16">
            <v>0</v>
          </cell>
          <cell r="V16">
            <v>248</v>
          </cell>
          <cell r="W16">
            <v>0</v>
          </cell>
          <cell r="X16">
            <v>248</v>
          </cell>
        </row>
        <row r="17">
          <cell r="T17">
            <v>201</v>
          </cell>
          <cell r="U17">
            <v>0</v>
          </cell>
          <cell r="V17">
            <v>248</v>
          </cell>
          <cell r="W17">
            <v>0</v>
          </cell>
          <cell r="X17">
            <v>248</v>
          </cell>
        </row>
        <row r="19">
          <cell r="T19">
            <v>4</v>
          </cell>
          <cell r="U19">
            <v>0</v>
          </cell>
          <cell r="V19">
            <v>248</v>
          </cell>
          <cell r="W19">
            <v>0</v>
          </cell>
          <cell r="X19">
            <v>248</v>
          </cell>
        </row>
        <row r="20">
          <cell r="T20">
            <v>6</v>
          </cell>
          <cell r="U20">
            <v>0</v>
          </cell>
          <cell r="V20">
            <v>248</v>
          </cell>
          <cell r="W20">
            <v>0</v>
          </cell>
          <cell r="X20">
            <v>248</v>
          </cell>
        </row>
        <row r="21">
          <cell r="T21">
            <v>7</v>
          </cell>
          <cell r="U21">
            <v>0</v>
          </cell>
          <cell r="V21">
            <v>248</v>
          </cell>
          <cell r="W21">
            <v>0</v>
          </cell>
          <cell r="X21">
            <v>248</v>
          </cell>
        </row>
        <row r="22">
          <cell r="T22">
            <v>8</v>
          </cell>
          <cell r="U22">
            <v>0</v>
          </cell>
          <cell r="V22">
            <v>248</v>
          </cell>
          <cell r="W22">
            <v>0</v>
          </cell>
          <cell r="X22">
            <v>248</v>
          </cell>
        </row>
        <row r="23">
          <cell r="T23">
            <v>9</v>
          </cell>
          <cell r="U23">
            <v>0</v>
          </cell>
          <cell r="V23">
            <v>248</v>
          </cell>
          <cell r="W23">
            <v>0</v>
          </cell>
          <cell r="X23">
            <v>248</v>
          </cell>
        </row>
        <row r="24">
          <cell r="T24">
            <v>10</v>
          </cell>
          <cell r="U24">
            <v>0</v>
          </cell>
          <cell r="V24">
            <v>248</v>
          </cell>
          <cell r="W24">
            <v>0</v>
          </cell>
          <cell r="X24">
            <v>248</v>
          </cell>
        </row>
        <row r="25">
          <cell r="T25">
            <v>11</v>
          </cell>
          <cell r="U25">
            <v>0</v>
          </cell>
          <cell r="V25">
            <v>248</v>
          </cell>
          <cell r="W25">
            <v>0</v>
          </cell>
          <cell r="X25">
            <v>248</v>
          </cell>
        </row>
        <row r="26">
          <cell r="T26">
            <v>13</v>
          </cell>
          <cell r="U26">
            <v>0</v>
          </cell>
          <cell r="V26">
            <v>248</v>
          </cell>
          <cell r="W26">
            <v>0</v>
          </cell>
          <cell r="X26">
            <v>248</v>
          </cell>
        </row>
        <row r="27">
          <cell r="T27">
            <v>12</v>
          </cell>
          <cell r="U27">
            <v>0</v>
          </cell>
          <cell r="V27">
            <v>232</v>
          </cell>
          <cell r="W27">
            <v>0</v>
          </cell>
          <cell r="X27">
            <v>232</v>
          </cell>
        </row>
        <row r="28">
          <cell r="T28">
            <v>14</v>
          </cell>
          <cell r="U28">
            <v>0</v>
          </cell>
          <cell r="V28">
            <v>248</v>
          </cell>
          <cell r="W28">
            <v>0</v>
          </cell>
          <cell r="X28">
            <v>248</v>
          </cell>
        </row>
        <row r="29">
          <cell r="T29">
            <v>15</v>
          </cell>
          <cell r="U29">
            <v>0</v>
          </cell>
          <cell r="V29">
            <v>144</v>
          </cell>
          <cell r="W29">
            <v>0</v>
          </cell>
          <cell r="X29">
            <v>144</v>
          </cell>
        </row>
        <row r="30">
          <cell r="T30">
            <v>16</v>
          </cell>
          <cell r="U30">
            <v>0</v>
          </cell>
          <cell r="V30">
            <v>248</v>
          </cell>
          <cell r="W30">
            <v>0</v>
          </cell>
          <cell r="X30">
            <v>248</v>
          </cell>
        </row>
        <row r="31">
          <cell r="T31">
            <v>17</v>
          </cell>
          <cell r="U31">
            <v>0</v>
          </cell>
          <cell r="V31">
            <v>248</v>
          </cell>
          <cell r="W31">
            <v>0</v>
          </cell>
          <cell r="X31">
            <v>248</v>
          </cell>
        </row>
        <row r="32">
          <cell r="T32">
            <v>18</v>
          </cell>
          <cell r="U32">
            <v>0</v>
          </cell>
          <cell r="V32">
            <v>248</v>
          </cell>
          <cell r="W32">
            <v>0</v>
          </cell>
          <cell r="X32">
            <v>248</v>
          </cell>
        </row>
        <row r="33">
          <cell r="T33">
            <v>19</v>
          </cell>
          <cell r="U33">
            <v>0</v>
          </cell>
          <cell r="V33">
            <v>248</v>
          </cell>
          <cell r="W33">
            <v>0</v>
          </cell>
          <cell r="X33">
            <v>248</v>
          </cell>
        </row>
        <row r="34">
          <cell r="T34">
            <v>20</v>
          </cell>
          <cell r="U34">
            <v>0</v>
          </cell>
          <cell r="V34">
            <v>248</v>
          </cell>
          <cell r="W34">
            <v>0</v>
          </cell>
          <cell r="X34">
            <v>248</v>
          </cell>
        </row>
        <row r="35">
          <cell r="T35">
            <v>22</v>
          </cell>
          <cell r="U35">
            <v>0</v>
          </cell>
          <cell r="V35">
            <v>248</v>
          </cell>
          <cell r="W35">
            <v>0</v>
          </cell>
          <cell r="X35">
            <v>248</v>
          </cell>
        </row>
        <row r="36">
          <cell r="T36">
            <v>23</v>
          </cell>
          <cell r="U36">
            <v>0</v>
          </cell>
          <cell r="V36">
            <v>216</v>
          </cell>
          <cell r="W36">
            <v>0</v>
          </cell>
          <cell r="X36">
            <v>216</v>
          </cell>
        </row>
        <row r="37">
          <cell r="T37">
            <v>24</v>
          </cell>
          <cell r="U37">
            <v>0</v>
          </cell>
          <cell r="V37">
            <v>248</v>
          </cell>
          <cell r="W37">
            <v>0</v>
          </cell>
          <cell r="X37">
            <v>248</v>
          </cell>
        </row>
        <row r="38">
          <cell r="T38">
            <v>25</v>
          </cell>
          <cell r="U38">
            <v>0</v>
          </cell>
          <cell r="V38">
            <v>248</v>
          </cell>
          <cell r="W38">
            <v>0</v>
          </cell>
          <cell r="X38">
            <v>248</v>
          </cell>
        </row>
        <row r="39">
          <cell r="T39">
            <v>26</v>
          </cell>
          <cell r="U39">
            <v>0</v>
          </cell>
          <cell r="V39">
            <v>248</v>
          </cell>
          <cell r="W39">
            <v>0</v>
          </cell>
          <cell r="X39">
            <v>248</v>
          </cell>
        </row>
        <row r="40">
          <cell r="T40">
            <v>27</v>
          </cell>
          <cell r="U40">
            <v>0</v>
          </cell>
          <cell r="V40">
            <v>248</v>
          </cell>
          <cell r="W40">
            <v>0</v>
          </cell>
          <cell r="X40">
            <v>248</v>
          </cell>
        </row>
        <row r="41">
          <cell r="T41">
            <v>28</v>
          </cell>
          <cell r="U41">
            <v>0</v>
          </cell>
          <cell r="V41">
            <v>248</v>
          </cell>
          <cell r="W41">
            <v>0</v>
          </cell>
          <cell r="X41">
            <v>248</v>
          </cell>
        </row>
        <row r="42">
          <cell r="T42">
            <v>29</v>
          </cell>
          <cell r="U42">
            <v>0</v>
          </cell>
          <cell r="V42">
            <v>248</v>
          </cell>
          <cell r="W42">
            <v>0</v>
          </cell>
          <cell r="X42">
            <v>248</v>
          </cell>
        </row>
        <row r="43">
          <cell r="T43">
            <v>30</v>
          </cell>
          <cell r="U43">
            <v>0</v>
          </cell>
          <cell r="V43">
            <v>248</v>
          </cell>
          <cell r="W43">
            <v>0</v>
          </cell>
          <cell r="X43">
            <v>248</v>
          </cell>
        </row>
        <row r="44">
          <cell r="T44">
            <v>31</v>
          </cell>
          <cell r="U44">
            <v>0</v>
          </cell>
          <cell r="V44">
            <v>248</v>
          </cell>
          <cell r="W44">
            <v>0</v>
          </cell>
          <cell r="X44">
            <v>248</v>
          </cell>
        </row>
        <row r="45">
          <cell r="T45">
            <v>32</v>
          </cell>
          <cell r="U45">
            <v>0</v>
          </cell>
          <cell r="V45">
            <v>248</v>
          </cell>
          <cell r="W45">
            <v>0</v>
          </cell>
          <cell r="X45">
            <v>248</v>
          </cell>
        </row>
        <row r="46">
          <cell r="T46">
            <v>33</v>
          </cell>
          <cell r="U46">
            <v>0</v>
          </cell>
          <cell r="V46">
            <v>248</v>
          </cell>
          <cell r="W46">
            <v>0</v>
          </cell>
          <cell r="X46">
            <v>248</v>
          </cell>
        </row>
        <row r="47">
          <cell r="T47">
            <v>34</v>
          </cell>
          <cell r="U47">
            <v>0</v>
          </cell>
          <cell r="V47">
            <v>248</v>
          </cell>
          <cell r="W47">
            <v>0</v>
          </cell>
          <cell r="X47">
            <v>248</v>
          </cell>
        </row>
        <row r="48">
          <cell r="T48">
            <v>142</v>
          </cell>
          <cell r="U48">
            <v>0</v>
          </cell>
          <cell r="V48">
            <v>176</v>
          </cell>
          <cell r="W48">
            <v>0</v>
          </cell>
          <cell r="X48">
            <v>176</v>
          </cell>
        </row>
        <row r="49">
          <cell r="T49">
            <v>172</v>
          </cell>
          <cell r="U49">
            <v>0</v>
          </cell>
          <cell r="V49">
            <v>248</v>
          </cell>
          <cell r="W49">
            <v>0</v>
          </cell>
          <cell r="X49">
            <v>248</v>
          </cell>
        </row>
        <row r="50">
          <cell r="T50">
            <v>35</v>
          </cell>
          <cell r="U50">
            <v>0</v>
          </cell>
          <cell r="V50">
            <v>0</v>
          </cell>
          <cell r="W50">
            <v>0</v>
          </cell>
          <cell r="X50">
            <v>0</v>
          </cell>
        </row>
        <row r="51">
          <cell r="T51">
            <v>200</v>
          </cell>
          <cell r="U51">
            <v>0</v>
          </cell>
          <cell r="V51">
            <v>24</v>
          </cell>
          <cell r="W51">
            <v>0</v>
          </cell>
          <cell r="X51">
            <v>24</v>
          </cell>
        </row>
        <row r="53">
          <cell r="T53">
            <v>36</v>
          </cell>
          <cell r="U53">
            <v>0</v>
          </cell>
          <cell r="V53">
            <v>248</v>
          </cell>
          <cell r="W53">
            <v>0</v>
          </cell>
          <cell r="X53">
            <v>248</v>
          </cell>
        </row>
        <row r="54">
          <cell r="T54">
            <v>37</v>
          </cell>
          <cell r="U54">
            <v>0</v>
          </cell>
          <cell r="V54">
            <v>248</v>
          </cell>
          <cell r="W54">
            <v>0</v>
          </cell>
          <cell r="X54">
            <v>248</v>
          </cell>
        </row>
        <row r="55">
          <cell r="T55">
            <v>39</v>
          </cell>
          <cell r="U55">
            <v>0</v>
          </cell>
          <cell r="V55">
            <v>248</v>
          </cell>
          <cell r="W55">
            <v>0</v>
          </cell>
          <cell r="X55">
            <v>248</v>
          </cell>
        </row>
        <row r="56">
          <cell r="T56">
            <v>40</v>
          </cell>
          <cell r="U56">
            <v>0</v>
          </cell>
          <cell r="V56">
            <v>248</v>
          </cell>
          <cell r="W56">
            <v>0</v>
          </cell>
          <cell r="X56">
            <v>248</v>
          </cell>
        </row>
        <row r="57">
          <cell r="T57">
            <v>41</v>
          </cell>
          <cell r="U57">
            <v>0</v>
          </cell>
          <cell r="V57">
            <v>248</v>
          </cell>
          <cell r="W57">
            <v>0</v>
          </cell>
          <cell r="X57">
            <v>248</v>
          </cell>
        </row>
        <row r="58">
          <cell r="T58">
            <v>194</v>
          </cell>
          <cell r="U58">
            <v>0</v>
          </cell>
          <cell r="V58">
            <v>248</v>
          </cell>
          <cell r="W58">
            <v>0</v>
          </cell>
          <cell r="X58">
            <v>248</v>
          </cell>
        </row>
        <row r="60">
          <cell r="T60">
            <v>42</v>
          </cell>
          <cell r="U60">
            <v>0</v>
          </cell>
          <cell r="V60">
            <v>144</v>
          </cell>
          <cell r="W60">
            <v>0</v>
          </cell>
          <cell r="X60">
            <v>144</v>
          </cell>
        </row>
        <row r="61">
          <cell r="T61">
            <v>43</v>
          </cell>
          <cell r="U61">
            <v>0</v>
          </cell>
          <cell r="V61">
            <v>248</v>
          </cell>
          <cell r="W61">
            <v>0</v>
          </cell>
          <cell r="X61">
            <v>248</v>
          </cell>
        </row>
        <row r="62">
          <cell r="T62">
            <v>44</v>
          </cell>
          <cell r="U62">
            <v>0</v>
          </cell>
          <cell r="V62">
            <v>248</v>
          </cell>
          <cell r="W62">
            <v>0</v>
          </cell>
          <cell r="X62">
            <v>248</v>
          </cell>
        </row>
        <row r="63">
          <cell r="T63">
            <v>195</v>
          </cell>
          <cell r="U63">
            <v>0</v>
          </cell>
          <cell r="V63">
            <v>248</v>
          </cell>
          <cell r="W63">
            <v>0</v>
          </cell>
          <cell r="X63">
            <v>248</v>
          </cell>
        </row>
        <row r="64">
          <cell r="T64">
            <v>45</v>
          </cell>
          <cell r="U64">
            <v>0</v>
          </cell>
          <cell r="V64">
            <v>248</v>
          </cell>
          <cell r="W64">
            <v>0</v>
          </cell>
          <cell r="X64">
            <v>248</v>
          </cell>
        </row>
        <row r="65">
          <cell r="T65">
            <v>46</v>
          </cell>
          <cell r="U65">
            <v>0</v>
          </cell>
          <cell r="V65">
            <v>184</v>
          </cell>
          <cell r="W65">
            <v>0</v>
          </cell>
          <cell r="X65">
            <v>184</v>
          </cell>
        </row>
        <row r="66">
          <cell r="T66">
            <v>65</v>
          </cell>
          <cell r="U66">
            <v>0</v>
          </cell>
          <cell r="V66">
            <v>248</v>
          </cell>
          <cell r="W66">
            <v>0</v>
          </cell>
          <cell r="X66">
            <v>248</v>
          </cell>
        </row>
        <row r="67">
          <cell r="T67">
            <v>66</v>
          </cell>
          <cell r="U67">
            <v>0</v>
          </cell>
          <cell r="V67">
            <v>248</v>
          </cell>
          <cell r="W67">
            <v>0</v>
          </cell>
          <cell r="X67">
            <v>248</v>
          </cell>
        </row>
        <row r="68">
          <cell r="T68">
            <v>68</v>
          </cell>
          <cell r="U68">
            <v>0</v>
          </cell>
          <cell r="V68">
            <v>180</v>
          </cell>
          <cell r="W68">
            <v>0</v>
          </cell>
          <cell r="X68">
            <v>180</v>
          </cell>
        </row>
        <row r="69">
          <cell r="T69">
            <v>47</v>
          </cell>
          <cell r="U69">
            <v>0</v>
          </cell>
          <cell r="V69">
            <v>180</v>
          </cell>
          <cell r="W69">
            <v>0</v>
          </cell>
          <cell r="X69">
            <v>180</v>
          </cell>
        </row>
        <row r="70">
          <cell r="T70">
            <v>48</v>
          </cell>
          <cell r="U70">
            <v>0</v>
          </cell>
          <cell r="V70">
            <v>180</v>
          </cell>
          <cell r="W70">
            <v>0</v>
          </cell>
          <cell r="X70">
            <v>180</v>
          </cell>
        </row>
        <row r="71">
          <cell r="T71">
            <v>49</v>
          </cell>
          <cell r="U71">
            <v>0</v>
          </cell>
          <cell r="V71">
            <v>180</v>
          </cell>
          <cell r="W71">
            <v>0</v>
          </cell>
          <cell r="X71">
            <v>180</v>
          </cell>
        </row>
        <row r="72">
          <cell r="T72">
            <v>50</v>
          </cell>
          <cell r="U72">
            <v>0</v>
          </cell>
          <cell r="V72">
            <v>180</v>
          </cell>
          <cell r="W72">
            <v>0</v>
          </cell>
          <cell r="X72">
            <v>180</v>
          </cell>
        </row>
        <row r="73">
          <cell r="T73">
            <v>51</v>
          </cell>
          <cell r="U73">
            <v>0</v>
          </cell>
          <cell r="V73">
            <v>180</v>
          </cell>
          <cell r="W73">
            <v>0</v>
          </cell>
          <cell r="X73">
            <v>180</v>
          </cell>
        </row>
        <row r="75">
          <cell r="T75">
            <v>53</v>
          </cell>
          <cell r="U75">
            <v>0</v>
          </cell>
          <cell r="V75">
            <v>248</v>
          </cell>
          <cell r="W75">
            <v>0</v>
          </cell>
          <cell r="X75">
            <v>248</v>
          </cell>
        </row>
        <row r="76">
          <cell r="T76">
            <v>52</v>
          </cell>
          <cell r="U76">
            <v>0</v>
          </cell>
          <cell r="V76">
            <v>216</v>
          </cell>
          <cell r="W76">
            <v>0</v>
          </cell>
          <cell r="X76">
            <v>216</v>
          </cell>
        </row>
        <row r="77">
          <cell r="T77">
            <v>54</v>
          </cell>
          <cell r="U77">
            <v>0</v>
          </cell>
          <cell r="V77">
            <v>248</v>
          </cell>
          <cell r="W77">
            <v>0</v>
          </cell>
          <cell r="X77">
            <v>248</v>
          </cell>
        </row>
        <row r="78">
          <cell r="T78">
            <v>55</v>
          </cell>
          <cell r="U78">
            <v>0</v>
          </cell>
          <cell r="V78">
            <v>248</v>
          </cell>
          <cell r="W78">
            <v>0</v>
          </cell>
          <cell r="X78">
            <v>248</v>
          </cell>
        </row>
        <row r="79">
          <cell r="T79">
            <v>56</v>
          </cell>
          <cell r="U79">
            <v>0</v>
          </cell>
          <cell r="V79">
            <v>248</v>
          </cell>
          <cell r="W79">
            <v>0</v>
          </cell>
          <cell r="X79">
            <v>248</v>
          </cell>
        </row>
        <row r="80">
          <cell r="T80">
            <v>184</v>
          </cell>
          <cell r="U80">
            <v>0</v>
          </cell>
          <cell r="V80">
            <v>0</v>
          </cell>
          <cell r="W80">
            <v>0</v>
          </cell>
          <cell r="X80">
            <v>0</v>
          </cell>
        </row>
        <row r="81">
          <cell r="T81">
            <v>57</v>
          </cell>
          <cell r="U81">
            <v>0</v>
          </cell>
          <cell r="V81">
            <v>248</v>
          </cell>
          <cell r="W81">
            <v>0</v>
          </cell>
          <cell r="X81">
            <v>248</v>
          </cell>
        </row>
        <row r="82">
          <cell r="T82">
            <v>58</v>
          </cell>
          <cell r="U82">
            <v>0</v>
          </cell>
          <cell r="V82">
            <v>248</v>
          </cell>
          <cell r="W82">
            <v>0</v>
          </cell>
          <cell r="X82">
            <v>248</v>
          </cell>
        </row>
        <row r="83">
          <cell r="T83">
            <v>59</v>
          </cell>
          <cell r="U83">
            <v>0</v>
          </cell>
          <cell r="V83">
            <v>248</v>
          </cell>
          <cell r="W83">
            <v>0</v>
          </cell>
          <cell r="X83">
            <v>248</v>
          </cell>
        </row>
        <row r="84">
          <cell r="T84">
            <v>60</v>
          </cell>
          <cell r="U84">
            <v>0</v>
          </cell>
          <cell r="V84">
            <v>248</v>
          </cell>
          <cell r="W84">
            <v>0</v>
          </cell>
          <cell r="X84">
            <v>248</v>
          </cell>
        </row>
        <row r="85">
          <cell r="T85">
            <v>61</v>
          </cell>
          <cell r="U85">
            <v>168</v>
          </cell>
          <cell r="V85">
            <v>80</v>
          </cell>
          <cell r="W85">
            <v>0</v>
          </cell>
          <cell r="X85">
            <v>248</v>
          </cell>
        </row>
        <row r="86">
          <cell r="T86">
            <v>62</v>
          </cell>
          <cell r="U86">
            <v>0</v>
          </cell>
          <cell r="V86">
            <v>248</v>
          </cell>
          <cell r="W86">
            <v>0</v>
          </cell>
          <cell r="X86">
            <v>248</v>
          </cell>
        </row>
        <row r="87">
          <cell r="T87">
            <v>63</v>
          </cell>
          <cell r="U87">
            <v>0</v>
          </cell>
          <cell r="V87">
            <v>248</v>
          </cell>
          <cell r="W87">
            <v>0</v>
          </cell>
          <cell r="X87">
            <v>248</v>
          </cell>
        </row>
        <row r="89">
          <cell r="T89">
            <v>69</v>
          </cell>
          <cell r="U89">
            <v>0</v>
          </cell>
          <cell r="V89">
            <v>248</v>
          </cell>
          <cell r="W89">
            <v>0</v>
          </cell>
          <cell r="X89">
            <v>248</v>
          </cell>
        </row>
        <row r="90">
          <cell r="T90">
            <v>70</v>
          </cell>
          <cell r="U90">
            <v>0</v>
          </cell>
          <cell r="V90">
            <v>248</v>
          </cell>
          <cell r="W90">
            <v>0</v>
          </cell>
          <cell r="X90">
            <v>248</v>
          </cell>
        </row>
        <row r="91">
          <cell r="T91">
            <v>71</v>
          </cell>
          <cell r="U91">
            <v>0</v>
          </cell>
          <cell r="V91">
            <v>249</v>
          </cell>
          <cell r="W91">
            <v>0</v>
          </cell>
          <cell r="X91">
            <v>249</v>
          </cell>
        </row>
        <row r="92">
          <cell r="T92">
            <v>185</v>
          </cell>
          <cell r="U92">
            <v>0</v>
          </cell>
          <cell r="V92">
            <v>252</v>
          </cell>
          <cell r="W92">
            <v>0</v>
          </cell>
          <cell r="X92">
            <v>252</v>
          </cell>
        </row>
        <row r="93">
          <cell r="T93">
            <v>73</v>
          </cell>
          <cell r="U93">
            <v>0</v>
          </cell>
          <cell r="V93">
            <v>262</v>
          </cell>
          <cell r="W93">
            <v>0</v>
          </cell>
          <cell r="X93">
            <v>262</v>
          </cell>
        </row>
        <row r="94">
          <cell r="T94">
            <v>75</v>
          </cell>
          <cell r="U94">
            <v>0</v>
          </cell>
          <cell r="V94">
            <v>248</v>
          </cell>
          <cell r="W94">
            <v>0</v>
          </cell>
          <cell r="X94">
            <v>248</v>
          </cell>
        </row>
        <row r="95">
          <cell r="T95">
            <v>77</v>
          </cell>
          <cell r="U95">
            <v>0</v>
          </cell>
          <cell r="V95">
            <v>249</v>
          </cell>
          <cell r="W95">
            <v>0</v>
          </cell>
          <cell r="X95">
            <v>249</v>
          </cell>
        </row>
        <row r="96">
          <cell r="T96">
            <v>78</v>
          </cell>
          <cell r="U96">
            <v>0</v>
          </cell>
          <cell r="V96">
            <v>262</v>
          </cell>
          <cell r="W96">
            <v>0</v>
          </cell>
          <cell r="X96">
            <v>262</v>
          </cell>
        </row>
        <row r="97">
          <cell r="T97">
            <v>79</v>
          </cell>
          <cell r="U97">
            <v>0</v>
          </cell>
          <cell r="V97">
            <v>258</v>
          </cell>
          <cell r="W97">
            <v>0</v>
          </cell>
          <cell r="X97">
            <v>258</v>
          </cell>
        </row>
        <row r="98">
          <cell r="T98">
            <v>80</v>
          </cell>
          <cell r="U98">
            <v>0</v>
          </cell>
          <cell r="V98">
            <v>263.5</v>
          </cell>
          <cell r="W98">
            <v>0</v>
          </cell>
          <cell r="X98">
            <v>263.5</v>
          </cell>
        </row>
        <row r="99">
          <cell r="T99">
            <v>81</v>
          </cell>
          <cell r="U99">
            <v>0</v>
          </cell>
          <cell r="V99">
            <v>274</v>
          </cell>
          <cell r="W99">
            <v>0</v>
          </cell>
          <cell r="X99">
            <v>274</v>
          </cell>
        </row>
        <row r="100">
          <cell r="T100">
            <v>82</v>
          </cell>
          <cell r="U100">
            <v>0</v>
          </cell>
          <cell r="V100">
            <v>230.5</v>
          </cell>
          <cell r="W100">
            <v>0</v>
          </cell>
          <cell r="X100">
            <v>230.5</v>
          </cell>
        </row>
        <row r="101">
          <cell r="T101">
            <v>83</v>
          </cell>
          <cell r="U101">
            <v>0</v>
          </cell>
          <cell r="V101">
            <v>281</v>
          </cell>
          <cell r="W101">
            <v>0</v>
          </cell>
          <cell r="X101">
            <v>281</v>
          </cell>
        </row>
        <row r="102">
          <cell r="T102">
            <v>84</v>
          </cell>
          <cell r="U102">
            <v>0</v>
          </cell>
          <cell r="V102">
            <v>259</v>
          </cell>
          <cell r="W102">
            <v>0</v>
          </cell>
          <cell r="X102">
            <v>259</v>
          </cell>
        </row>
        <row r="103">
          <cell r="T103">
            <v>85</v>
          </cell>
          <cell r="U103">
            <v>0</v>
          </cell>
          <cell r="V103">
            <v>259</v>
          </cell>
          <cell r="W103">
            <v>0</v>
          </cell>
          <cell r="X103">
            <v>259</v>
          </cell>
        </row>
        <row r="104">
          <cell r="T104">
            <v>86</v>
          </cell>
          <cell r="U104">
            <v>0</v>
          </cell>
          <cell r="V104">
            <v>268</v>
          </cell>
          <cell r="W104">
            <v>0</v>
          </cell>
          <cell r="X104">
            <v>268</v>
          </cell>
        </row>
        <row r="106">
          <cell r="T106">
            <v>197</v>
          </cell>
          <cell r="U106">
            <v>0</v>
          </cell>
          <cell r="V106">
            <v>96</v>
          </cell>
          <cell r="W106">
            <v>100</v>
          </cell>
          <cell r="X106">
            <v>196</v>
          </cell>
        </row>
        <row r="107">
          <cell r="T107">
            <v>87</v>
          </cell>
          <cell r="U107">
            <v>0</v>
          </cell>
          <cell r="V107">
            <v>248</v>
          </cell>
          <cell r="W107">
            <v>0</v>
          </cell>
          <cell r="X107">
            <v>248</v>
          </cell>
        </row>
        <row r="108">
          <cell r="T108">
            <v>89</v>
          </cell>
          <cell r="U108">
            <v>192</v>
          </cell>
          <cell r="V108">
            <v>54</v>
          </cell>
          <cell r="W108">
            <v>0</v>
          </cell>
          <cell r="X108">
            <v>246</v>
          </cell>
        </row>
        <row r="109">
          <cell r="T109">
            <v>91</v>
          </cell>
          <cell r="U109">
            <v>136</v>
          </cell>
          <cell r="V109">
            <v>100</v>
          </cell>
          <cell r="W109">
            <v>0</v>
          </cell>
          <cell r="X109">
            <v>236</v>
          </cell>
        </row>
        <row r="110">
          <cell r="T110">
            <v>93</v>
          </cell>
          <cell r="U110">
            <v>152</v>
          </cell>
          <cell r="V110">
            <v>79</v>
          </cell>
          <cell r="W110">
            <v>0</v>
          </cell>
          <cell r="X110">
            <v>231</v>
          </cell>
        </row>
        <row r="111">
          <cell r="T111">
            <v>94</v>
          </cell>
          <cell r="U111">
            <v>200</v>
          </cell>
          <cell r="V111">
            <v>0</v>
          </cell>
          <cell r="W111">
            <v>0</v>
          </cell>
          <cell r="X111">
            <v>200</v>
          </cell>
        </row>
        <row r="112">
          <cell r="T112">
            <v>95</v>
          </cell>
          <cell r="U112">
            <v>208</v>
          </cell>
          <cell r="V112">
            <v>46</v>
          </cell>
          <cell r="W112">
            <v>0</v>
          </cell>
          <cell r="X112">
            <v>254</v>
          </cell>
        </row>
        <row r="113">
          <cell r="T113">
            <v>97</v>
          </cell>
          <cell r="U113">
            <v>72</v>
          </cell>
          <cell r="V113">
            <v>162</v>
          </cell>
          <cell r="W113">
            <v>0</v>
          </cell>
          <cell r="X113">
            <v>234</v>
          </cell>
        </row>
        <row r="114">
          <cell r="T114">
            <v>188</v>
          </cell>
          <cell r="U114">
            <v>0</v>
          </cell>
          <cell r="V114">
            <v>0</v>
          </cell>
          <cell r="W114">
            <v>0</v>
          </cell>
          <cell r="X114">
            <v>0</v>
          </cell>
        </row>
        <row r="115">
          <cell r="T115">
            <v>98</v>
          </cell>
          <cell r="U115">
            <v>184</v>
          </cell>
          <cell r="V115">
            <v>51</v>
          </cell>
          <cell r="W115">
            <v>0</v>
          </cell>
          <cell r="X115">
            <v>235</v>
          </cell>
        </row>
        <row r="116">
          <cell r="T116">
            <v>100</v>
          </cell>
          <cell r="U116">
            <v>0</v>
          </cell>
          <cell r="V116">
            <v>0</v>
          </cell>
          <cell r="W116">
            <v>0</v>
          </cell>
          <cell r="X116">
            <v>0</v>
          </cell>
        </row>
        <row r="117">
          <cell r="T117">
            <v>99</v>
          </cell>
          <cell r="U117">
            <v>32</v>
          </cell>
          <cell r="V117">
            <v>189</v>
          </cell>
          <cell r="W117">
            <v>0</v>
          </cell>
          <cell r="X117">
            <v>221</v>
          </cell>
        </row>
        <row r="118">
          <cell r="T118">
            <v>101</v>
          </cell>
          <cell r="U118">
            <v>40</v>
          </cell>
          <cell r="V118">
            <v>205</v>
          </cell>
          <cell r="W118">
            <v>0</v>
          </cell>
          <cell r="X118">
            <v>245</v>
          </cell>
        </row>
        <row r="119">
          <cell r="T119">
            <v>102</v>
          </cell>
          <cell r="U119">
            <v>208</v>
          </cell>
          <cell r="V119">
            <v>28</v>
          </cell>
          <cell r="W119">
            <v>0</v>
          </cell>
          <cell r="X119">
            <v>236</v>
          </cell>
        </row>
        <row r="120">
          <cell r="T120">
            <v>103</v>
          </cell>
          <cell r="U120">
            <v>112</v>
          </cell>
          <cell r="V120">
            <v>51</v>
          </cell>
          <cell r="W120">
            <v>0</v>
          </cell>
          <cell r="X120">
            <v>163</v>
          </cell>
        </row>
        <row r="121">
          <cell r="T121">
            <v>104</v>
          </cell>
          <cell r="U121">
            <v>64</v>
          </cell>
          <cell r="V121">
            <v>87</v>
          </cell>
          <cell r="W121">
            <v>0</v>
          </cell>
          <cell r="X121">
            <v>151</v>
          </cell>
        </row>
        <row r="122">
          <cell r="T122">
            <v>106</v>
          </cell>
          <cell r="U122">
            <v>112</v>
          </cell>
          <cell r="V122">
            <v>119</v>
          </cell>
          <cell r="W122">
            <v>0</v>
          </cell>
          <cell r="X122">
            <v>231</v>
          </cell>
        </row>
        <row r="123">
          <cell r="T123">
            <v>107</v>
          </cell>
          <cell r="U123">
            <v>120</v>
          </cell>
          <cell r="V123">
            <v>97</v>
          </cell>
          <cell r="W123">
            <v>0</v>
          </cell>
          <cell r="X123">
            <v>217</v>
          </cell>
        </row>
        <row r="124">
          <cell r="T124">
            <v>108</v>
          </cell>
          <cell r="U124">
            <v>232</v>
          </cell>
          <cell r="V124">
            <v>12</v>
          </cell>
          <cell r="W124">
            <v>0</v>
          </cell>
          <cell r="X124">
            <v>244</v>
          </cell>
        </row>
        <row r="125">
          <cell r="T125">
            <v>109</v>
          </cell>
          <cell r="U125">
            <v>160</v>
          </cell>
          <cell r="V125">
            <v>70</v>
          </cell>
          <cell r="W125">
            <v>0</v>
          </cell>
          <cell r="X125">
            <v>230</v>
          </cell>
        </row>
        <row r="126">
          <cell r="T126">
            <v>110</v>
          </cell>
          <cell r="U126">
            <v>48</v>
          </cell>
          <cell r="V126">
            <v>92</v>
          </cell>
          <cell r="W126">
            <v>0</v>
          </cell>
          <cell r="X126">
            <v>140</v>
          </cell>
        </row>
        <row r="127">
          <cell r="T127">
            <v>183</v>
          </cell>
          <cell r="U127">
            <v>56</v>
          </cell>
          <cell r="V127">
            <v>173</v>
          </cell>
          <cell r="W127">
            <v>0</v>
          </cell>
          <cell r="X127">
            <v>229</v>
          </cell>
        </row>
        <row r="128">
          <cell r="T128">
            <v>128</v>
          </cell>
          <cell r="U128">
            <v>120</v>
          </cell>
          <cell r="V128">
            <v>110</v>
          </cell>
          <cell r="W128">
            <v>0</v>
          </cell>
          <cell r="X128">
            <v>230</v>
          </cell>
        </row>
        <row r="129">
          <cell r="T129">
            <v>111</v>
          </cell>
          <cell r="U129">
            <v>168</v>
          </cell>
          <cell r="V129">
            <v>52</v>
          </cell>
          <cell r="W129">
            <v>0</v>
          </cell>
          <cell r="X129">
            <v>220</v>
          </cell>
        </row>
        <row r="130">
          <cell r="T130">
            <v>112</v>
          </cell>
          <cell r="U130">
            <v>8</v>
          </cell>
          <cell r="V130">
            <v>240</v>
          </cell>
          <cell r="W130">
            <v>0</v>
          </cell>
          <cell r="X130">
            <v>248</v>
          </cell>
        </row>
        <row r="131">
          <cell r="T131">
            <v>113</v>
          </cell>
          <cell r="U131">
            <v>152</v>
          </cell>
          <cell r="V131">
            <v>86</v>
          </cell>
          <cell r="W131">
            <v>0</v>
          </cell>
          <cell r="X131">
            <v>238</v>
          </cell>
        </row>
        <row r="132">
          <cell r="T132">
            <v>114</v>
          </cell>
          <cell r="U132">
            <v>112</v>
          </cell>
          <cell r="V132">
            <v>99</v>
          </cell>
          <cell r="W132">
            <v>0</v>
          </cell>
          <cell r="X132">
            <v>211</v>
          </cell>
        </row>
        <row r="133">
          <cell r="T133">
            <v>115</v>
          </cell>
          <cell r="U133">
            <v>184</v>
          </cell>
          <cell r="V133">
            <v>0</v>
          </cell>
          <cell r="W133">
            <v>0</v>
          </cell>
          <cell r="X133">
            <v>184</v>
          </cell>
        </row>
        <row r="134">
          <cell r="T134">
            <v>116</v>
          </cell>
          <cell r="U134">
            <v>248</v>
          </cell>
          <cell r="V134">
            <v>0</v>
          </cell>
          <cell r="W134">
            <v>0</v>
          </cell>
          <cell r="X134">
            <v>248</v>
          </cell>
        </row>
        <row r="135">
          <cell r="T135">
            <v>119</v>
          </cell>
          <cell r="U135">
            <v>0</v>
          </cell>
          <cell r="V135">
            <v>0</v>
          </cell>
          <cell r="W135">
            <v>0</v>
          </cell>
          <cell r="X135">
            <v>0</v>
          </cell>
        </row>
        <row r="136">
          <cell r="T136">
            <v>122</v>
          </cell>
          <cell r="U136">
            <v>0</v>
          </cell>
          <cell r="V136">
            <v>0</v>
          </cell>
          <cell r="W136">
            <v>0</v>
          </cell>
          <cell r="X136">
            <v>0</v>
          </cell>
        </row>
        <row r="137">
          <cell r="T137">
            <v>125</v>
          </cell>
          <cell r="U137">
            <v>120</v>
          </cell>
          <cell r="V137">
            <v>121</v>
          </cell>
          <cell r="W137">
            <v>0</v>
          </cell>
          <cell r="X137">
            <v>241</v>
          </cell>
        </row>
        <row r="138">
          <cell r="T138">
            <v>126</v>
          </cell>
          <cell r="U138">
            <v>144</v>
          </cell>
          <cell r="V138">
            <v>16</v>
          </cell>
          <cell r="W138">
            <v>0</v>
          </cell>
          <cell r="X138">
            <v>160</v>
          </cell>
        </row>
        <row r="139">
          <cell r="T139">
            <v>127</v>
          </cell>
          <cell r="U139">
            <v>0</v>
          </cell>
          <cell r="V139">
            <v>0</v>
          </cell>
          <cell r="W139">
            <v>0</v>
          </cell>
          <cell r="X139">
            <v>0</v>
          </cell>
        </row>
        <row r="140">
          <cell r="T140">
            <v>129</v>
          </cell>
          <cell r="U140">
            <v>104</v>
          </cell>
          <cell r="V140">
            <v>135</v>
          </cell>
          <cell r="W140">
            <v>0</v>
          </cell>
          <cell r="X140">
            <v>239</v>
          </cell>
        </row>
        <row r="141">
          <cell r="T141">
            <v>137</v>
          </cell>
          <cell r="U141">
            <v>120</v>
          </cell>
          <cell r="V141">
            <v>103</v>
          </cell>
          <cell r="W141">
            <v>0</v>
          </cell>
          <cell r="X141">
            <v>223</v>
          </cell>
        </row>
        <row r="142">
          <cell r="T142">
            <v>182</v>
          </cell>
          <cell r="U142">
            <v>0</v>
          </cell>
          <cell r="V142">
            <v>0</v>
          </cell>
          <cell r="W142">
            <v>0</v>
          </cell>
          <cell r="X142">
            <v>0</v>
          </cell>
        </row>
        <row r="143">
          <cell r="T143">
            <v>186</v>
          </cell>
          <cell r="U143">
            <v>160</v>
          </cell>
          <cell r="V143">
            <v>0</v>
          </cell>
          <cell r="W143">
            <v>0</v>
          </cell>
          <cell r="X143">
            <v>160</v>
          </cell>
        </row>
        <row r="144">
          <cell r="T144">
            <v>132</v>
          </cell>
          <cell r="U144">
            <v>152</v>
          </cell>
          <cell r="V144">
            <v>0</v>
          </cell>
          <cell r="W144">
            <v>0</v>
          </cell>
          <cell r="X144">
            <v>152</v>
          </cell>
        </row>
        <row r="145">
          <cell r="T145">
            <v>133</v>
          </cell>
          <cell r="U145">
            <v>160</v>
          </cell>
          <cell r="V145">
            <v>76</v>
          </cell>
          <cell r="W145">
            <v>0</v>
          </cell>
          <cell r="X145">
            <v>236</v>
          </cell>
        </row>
        <row r="146">
          <cell r="T146">
            <v>134</v>
          </cell>
          <cell r="U146">
            <v>152</v>
          </cell>
          <cell r="V146">
            <v>73</v>
          </cell>
          <cell r="W146">
            <v>0</v>
          </cell>
          <cell r="X146">
            <v>225</v>
          </cell>
        </row>
        <row r="147">
          <cell r="T147">
            <v>135</v>
          </cell>
          <cell r="U147">
            <v>216</v>
          </cell>
          <cell r="V147">
            <v>28</v>
          </cell>
          <cell r="W147">
            <v>0</v>
          </cell>
          <cell r="X147">
            <v>244</v>
          </cell>
        </row>
        <row r="148">
          <cell r="T148">
            <v>136</v>
          </cell>
          <cell r="U148">
            <v>144</v>
          </cell>
          <cell r="V148">
            <v>0</v>
          </cell>
          <cell r="W148">
            <v>0</v>
          </cell>
          <cell r="X148">
            <v>144</v>
          </cell>
        </row>
        <row r="149">
          <cell r="T149">
            <v>187</v>
          </cell>
          <cell r="U149">
            <v>224</v>
          </cell>
          <cell r="V149">
            <v>18</v>
          </cell>
          <cell r="W149">
            <v>0</v>
          </cell>
          <cell r="X149">
            <v>242</v>
          </cell>
        </row>
        <row r="151">
          <cell r="T151">
            <v>138</v>
          </cell>
          <cell r="U151">
            <v>0</v>
          </cell>
          <cell r="V151">
            <v>248</v>
          </cell>
          <cell r="W151">
            <v>0</v>
          </cell>
          <cell r="X151">
            <v>248</v>
          </cell>
        </row>
        <row r="152">
          <cell r="T152">
            <v>198</v>
          </cell>
          <cell r="U152">
            <v>0</v>
          </cell>
          <cell r="V152">
            <v>24</v>
          </cell>
          <cell r="W152">
            <v>0</v>
          </cell>
          <cell r="X152">
            <v>24</v>
          </cell>
        </row>
        <row r="153">
          <cell r="T153">
            <v>140</v>
          </cell>
          <cell r="U153">
            <v>0</v>
          </cell>
          <cell r="V153">
            <v>248</v>
          </cell>
          <cell r="W153">
            <v>0</v>
          </cell>
          <cell r="X153">
            <v>248</v>
          </cell>
        </row>
        <row r="154">
          <cell r="T154">
            <v>88</v>
          </cell>
          <cell r="U154">
            <v>0</v>
          </cell>
          <cell r="V154">
            <v>136</v>
          </cell>
          <cell r="W154">
            <v>0</v>
          </cell>
          <cell r="X154">
            <v>136</v>
          </cell>
        </row>
        <row r="155">
          <cell r="T155">
            <v>143</v>
          </cell>
          <cell r="U155">
            <v>176</v>
          </cell>
          <cell r="V155">
            <v>57</v>
          </cell>
          <cell r="W155">
            <v>0</v>
          </cell>
          <cell r="X155">
            <v>233</v>
          </cell>
        </row>
        <row r="156">
          <cell r="T156">
            <v>145</v>
          </cell>
          <cell r="U156">
            <v>136</v>
          </cell>
          <cell r="V156">
            <v>84</v>
          </cell>
          <cell r="W156">
            <v>0</v>
          </cell>
          <cell r="X156">
            <v>220</v>
          </cell>
        </row>
        <row r="157">
          <cell r="T157">
            <v>147</v>
          </cell>
          <cell r="U157">
            <v>0</v>
          </cell>
          <cell r="V157">
            <v>0</v>
          </cell>
          <cell r="W157">
            <v>0</v>
          </cell>
          <cell r="X157">
            <v>0</v>
          </cell>
        </row>
        <row r="158">
          <cell r="T158">
            <v>149</v>
          </cell>
          <cell r="U158">
            <v>88</v>
          </cell>
          <cell r="V158">
            <v>35.5</v>
          </cell>
          <cell r="W158">
            <v>0</v>
          </cell>
          <cell r="X158">
            <v>123.5</v>
          </cell>
        </row>
        <row r="159">
          <cell r="T159">
            <v>150</v>
          </cell>
          <cell r="U159">
            <v>160</v>
          </cell>
          <cell r="V159">
            <v>70.5</v>
          </cell>
          <cell r="W159">
            <v>0</v>
          </cell>
          <cell r="X159">
            <v>230.5</v>
          </cell>
        </row>
        <row r="160">
          <cell r="T160">
            <v>151</v>
          </cell>
          <cell r="U160">
            <v>8</v>
          </cell>
          <cell r="V160">
            <v>219</v>
          </cell>
          <cell r="W160">
            <v>0</v>
          </cell>
          <cell r="X160">
            <v>227</v>
          </cell>
        </row>
        <row r="161">
          <cell r="T161">
            <v>152</v>
          </cell>
          <cell r="U161">
            <v>24</v>
          </cell>
          <cell r="V161">
            <v>136</v>
          </cell>
          <cell r="W161">
            <v>0</v>
          </cell>
          <cell r="X161">
            <v>160</v>
          </cell>
        </row>
        <row r="162">
          <cell r="T162">
            <v>153</v>
          </cell>
          <cell r="U162">
            <v>96</v>
          </cell>
          <cell r="V162">
            <v>129</v>
          </cell>
          <cell r="W162">
            <v>0</v>
          </cell>
          <cell r="X162">
            <v>225</v>
          </cell>
        </row>
        <row r="163">
          <cell r="T163">
            <v>154</v>
          </cell>
          <cell r="U163">
            <v>128</v>
          </cell>
          <cell r="V163">
            <v>96</v>
          </cell>
          <cell r="W163">
            <v>0</v>
          </cell>
          <cell r="X163">
            <v>224</v>
          </cell>
        </row>
        <row r="164">
          <cell r="T164">
            <v>155</v>
          </cell>
          <cell r="U164">
            <v>224</v>
          </cell>
          <cell r="V164">
            <v>17</v>
          </cell>
          <cell r="W164">
            <v>0</v>
          </cell>
          <cell r="X164">
            <v>241</v>
          </cell>
        </row>
        <row r="165">
          <cell r="T165">
            <v>156</v>
          </cell>
          <cell r="U165">
            <v>232</v>
          </cell>
          <cell r="V165">
            <v>14</v>
          </cell>
          <cell r="W165">
            <v>0</v>
          </cell>
          <cell r="X165">
            <v>246</v>
          </cell>
        </row>
        <row r="166">
          <cell r="T166">
            <v>158</v>
          </cell>
          <cell r="U166">
            <v>0</v>
          </cell>
          <cell r="V166">
            <v>0</v>
          </cell>
          <cell r="W166">
            <v>0</v>
          </cell>
          <cell r="X166">
            <v>0</v>
          </cell>
        </row>
        <row r="167">
          <cell r="T167">
            <v>159</v>
          </cell>
          <cell r="U167">
            <v>72</v>
          </cell>
          <cell r="V167">
            <v>145</v>
          </cell>
          <cell r="W167">
            <v>0</v>
          </cell>
          <cell r="X167">
            <v>217</v>
          </cell>
        </row>
        <row r="168">
          <cell r="T168">
            <v>160</v>
          </cell>
          <cell r="U168">
            <v>0</v>
          </cell>
          <cell r="V168">
            <v>0</v>
          </cell>
          <cell r="W168">
            <v>0</v>
          </cell>
          <cell r="X168">
            <v>0</v>
          </cell>
        </row>
        <row r="169">
          <cell r="T169">
            <v>161</v>
          </cell>
          <cell r="U169">
            <v>192</v>
          </cell>
          <cell r="V169">
            <v>40</v>
          </cell>
          <cell r="W169">
            <v>0</v>
          </cell>
          <cell r="X169">
            <v>232</v>
          </cell>
        </row>
        <row r="170">
          <cell r="T170">
            <v>163</v>
          </cell>
          <cell r="U170">
            <v>0</v>
          </cell>
          <cell r="V170">
            <v>0</v>
          </cell>
          <cell r="W170">
            <v>0</v>
          </cell>
          <cell r="X170">
            <v>0</v>
          </cell>
        </row>
        <row r="171">
          <cell r="T171">
            <v>164</v>
          </cell>
          <cell r="U171">
            <v>96</v>
          </cell>
          <cell r="V171">
            <v>110</v>
          </cell>
          <cell r="W171">
            <v>0</v>
          </cell>
          <cell r="X171">
            <v>206</v>
          </cell>
        </row>
        <row r="172">
          <cell r="T172">
            <v>165</v>
          </cell>
          <cell r="U172">
            <v>88</v>
          </cell>
          <cell r="V172">
            <v>130</v>
          </cell>
          <cell r="W172">
            <v>0</v>
          </cell>
          <cell r="X172">
            <v>218</v>
          </cell>
        </row>
        <row r="174">
          <cell r="T174">
            <v>199</v>
          </cell>
          <cell r="U174">
            <v>0</v>
          </cell>
          <cell r="V174">
            <v>248</v>
          </cell>
          <cell r="W174">
            <v>0</v>
          </cell>
          <cell r="X174">
            <v>248</v>
          </cell>
        </row>
        <row r="175">
          <cell r="T175">
            <v>189</v>
          </cell>
          <cell r="U175">
            <v>0</v>
          </cell>
          <cell r="V175">
            <v>192</v>
          </cell>
          <cell r="W175">
            <v>0</v>
          </cell>
          <cell r="X175">
            <v>192</v>
          </cell>
        </row>
        <row r="176">
          <cell r="T176">
            <v>190</v>
          </cell>
          <cell r="U176">
            <v>0</v>
          </cell>
          <cell r="V176">
            <v>192</v>
          </cell>
          <cell r="W176">
            <v>0</v>
          </cell>
          <cell r="X176">
            <v>192</v>
          </cell>
        </row>
        <row r="177">
          <cell r="T177">
            <v>191</v>
          </cell>
          <cell r="U177">
            <v>1</v>
          </cell>
          <cell r="V177">
            <v>192</v>
          </cell>
          <cell r="W177">
            <v>0</v>
          </cell>
          <cell r="X177">
            <v>193</v>
          </cell>
        </row>
        <row r="178">
          <cell r="T178">
            <v>192</v>
          </cell>
          <cell r="U178">
            <v>0</v>
          </cell>
          <cell r="V178">
            <v>0</v>
          </cell>
          <cell r="W178">
            <v>0</v>
          </cell>
          <cell r="X178">
            <v>0</v>
          </cell>
        </row>
        <row r="179">
          <cell r="T179">
            <v>193</v>
          </cell>
          <cell r="U179">
            <v>0</v>
          </cell>
          <cell r="V179">
            <v>0</v>
          </cell>
          <cell r="W179">
            <v>0</v>
          </cell>
          <cell r="X179">
            <v>0</v>
          </cell>
        </row>
      </sheetData>
      <sheetData sheetId="3" refreshError="1"/>
      <sheetData sheetId="4" refreshError="1"/>
      <sheetData sheetId="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t tu"/>
      <sheetName val="xay dung"/>
      <sheetName val="lap ong BT"/>
      <sheetName val="lap ong nhua"/>
      <sheetName val="lap ong thep"/>
      <sheetName val="lap ong gang"/>
      <sheetName val="cong tac khac"/>
      <sheetName val="lap van"/>
      <sheetName val="giengkhoan"/>
      <sheetName val="00000000"/>
      <sheetName val="DGnuoc"/>
      <sheetName val="Gia vat tu"/>
      <sheetName val="bong tac khac"/>
      <sheetName val="giathanh1"/>
      <sheetName val="DGchitiet "/>
      <sheetName val="Sum"/>
      <sheetName val="DON GIA"/>
      <sheetName val="Vat_tu"/>
      <sheetName val="xay_dung"/>
      <sheetName val="lap_ong_BT"/>
      <sheetName val="lap_ong_nhua"/>
      <sheetName val="lap_ong_thep"/>
      <sheetName val="lap_ong_gang"/>
      <sheetName val="cong_tac_khac"/>
      <sheetName val="lap_van"/>
      <sheetName val="Gia_vat_tu"/>
      <sheetName val="bong_tac_khac"/>
      <sheetName val="DON_GIA"/>
      <sheetName val="DGchitiet_"/>
      <sheetName val="gienekhoan"/>
      <sheetName val="TONGKE3p "/>
      <sheetName val="TDTKP"/>
      <sheetName val="NEW-PANEL"/>
      <sheetName val="T-goc"/>
      <sheetName val="Vat_tu1"/>
      <sheetName val="xay_dung1"/>
      <sheetName val="lap_ong_BT1"/>
      <sheetName val="lap_ong_nhua1"/>
      <sheetName val="lap_ong_thep1"/>
      <sheetName val="lap_ong_gang1"/>
      <sheetName val="cong_tac_khac1"/>
      <sheetName val="lap_van1"/>
      <sheetName val="Gia_vat_tu1"/>
      <sheetName val="bong_tac_khac1"/>
      <sheetName val="DON_GIA1"/>
      <sheetName val="DGchitiet_1"/>
      <sheetName val="Vat_tu2"/>
      <sheetName val="xay_dung2"/>
      <sheetName val="lap_ong_BT2"/>
      <sheetName val="lap_ong_nhua2"/>
      <sheetName val="lap_ong_thep2"/>
      <sheetName val="lap_ong_gang2"/>
      <sheetName val="cong_tac_khac2"/>
      <sheetName val="lap_van2"/>
      <sheetName val="Gia_vat_tu2"/>
      <sheetName val="bong_tac_khac2"/>
      <sheetName val="DON_GIA2"/>
      <sheetName val="DGchitiet_2"/>
      <sheetName val="Vat_tu3"/>
      <sheetName val="xay_dung3"/>
      <sheetName val="lap_ong_BT3"/>
      <sheetName val="lap_ong_nhua3"/>
      <sheetName val="lap_ong_thep3"/>
      <sheetName val="lap_ong_gang3"/>
      <sheetName val="cong_tac_khac3"/>
      <sheetName val="lap_van3"/>
      <sheetName val="Gia_vat_tu3"/>
      <sheetName val="bong_tac_khac3"/>
      <sheetName val="DON_GIA3"/>
      <sheetName val="DGchitiet_3"/>
      <sheetName val="Vat_tu4"/>
      <sheetName val="xay_dung4"/>
      <sheetName val="lap_ong_BT4"/>
      <sheetName val="lap_ong_nhua4"/>
      <sheetName val="lap_ong_thep4"/>
      <sheetName val="lap_ong_gang4"/>
      <sheetName val="cong_tac_khac4"/>
      <sheetName val="lap_van4"/>
      <sheetName val="Gia_vat_tu4"/>
      <sheetName val="bong_tac_khac4"/>
      <sheetName val="DON_GIA4"/>
      <sheetName val="DGchitiet_4"/>
      <sheetName val="TTVanChuyen"/>
      <sheetName val="XL4Poppy"/>
      <sheetName val="BK-C T"/>
      <sheetName val="Luong T1- 03"/>
      <sheetName val="Luong T2- 03"/>
      <sheetName val="Luong T3- 03"/>
      <sheetName val="MTL$-INTER"/>
      <sheetName val="Sheet2"/>
      <sheetName val="chenhlech"/>
      <sheetName val="VC"/>
      <sheetName val="BT"/>
      <sheetName val="ThongSo"/>
      <sheetName val="DONGIAVATTU"/>
    </sheetNames>
    <sheetDataSet>
      <sheetData sheetId="0" refreshError="1">
        <row r="17">
          <cell r="B17">
            <v>13808</v>
          </cell>
        </row>
        <row r="44">
          <cell r="B44">
            <v>20000</v>
          </cell>
        </row>
        <row r="45">
          <cell r="B45">
            <v>8000</v>
          </cell>
        </row>
        <row r="46">
          <cell r="B46">
            <v>1000</v>
          </cell>
        </row>
      </sheetData>
      <sheetData sheetId="1"/>
      <sheetData sheetId="2"/>
      <sheetData sheetId="3"/>
      <sheetData sheetId="4"/>
      <sheetData sheetId="5"/>
      <sheetData sheetId="6"/>
      <sheetData sheetId="7"/>
      <sheetData sheetId="8"/>
      <sheetData sheetId="9"/>
      <sheetData sheetId="10" refreshError="1"/>
      <sheetData sheetId="11" refreshError="1"/>
      <sheetData sheetId="12"/>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n"/>
      <sheetName val="mat"/>
      <sheetName val="atgt"/>
      <sheetName val="cong"/>
      <sheetName val="vua"/>
      <sheetName val="gVL"/>
      <sheetName val="dtoan"/>
      <sheetName val="dtct"/>
      <sheetName val="t-dtoan"/>
      <sheetName val="cpkhac"/>
      <sheetName val="gpmb"/>
      <sheetName val="Sheet1"/>
      <sheetName val="XL4Poppy"/>
      <sheetName val="Vatu"/>
      <sheetName val="khluongconlai"/>
      <sheetName val="Bao cao"/>
      <sheetName val="00000000"/>
      <sheetName val="dtkt"/>
      <sheetName val="TG TSCD - OK"/>
      <sheetName val="TM"/>
      <sheetName val="KQKD-OK"/>
      <sheetName val="LC tien te"/>
      <sheetName val="GTGT"/>
      <sheetName val="DT-CP"/>
      <sheetName val="QT TNDN"/>
      <sheetName val="Trang bia"/>
      <sheetName val="Sheet3"/>
      <sheetName val="Sheet2"/>
      <sheetName val="CD tai khoan"/>
      <sheetName val="CDKT - OK"/>
      <sheetName val="Chi tieu ngoai bang - OK"/>
      <sheetName val="THTHNVnn-OK"/>
      <sheetName val="GTGT duoc KT, hoan lai, mien0k "/>
      <sheetName val="Bang ke chi phi"/>
      <sheetName val="Phai thu - OK"/>
      <sheetName val="Phai tra - OK"/>
      <sheetName val="Tam ung"/>
      <sheetName val="XNT - OK"/>
      <sheetName val="Thu noi bo"/>
      <sheetName val="Phai tra noi bo"/>
      <sheetName val="Tinh hinh thu nhap CBCNV - OK"/>
      <sheetName val="10000000"/>
      <sheetName val="THop01"/>
      <sheetName val="THop02"/>
      <sheetName val="Ctiet01"/>
      <sheetName val="Ctiet02"/>
      <sheetName val="Bke01"/>
      <sheetName val="Bke02"/>
      <sheetName val="Ctiet03"/>
      <sheetName val="THop03"/>
      <sheetName val="Bke03"/>
      <sheetName val="BCTHQI"/>
      <sheetName val="C tietTH6T"/>
      <sheetName val="BCTH6T"/>
      <sheetName val="BCTHQII"/>
      <sheetName val="CtietQI"/>
      <sheetName val="CtietQII"/>
      <sheetName val="Bke04"/>
      <sheetName val="THop04"/>
      <sheetName val="Ctiet04"/>
      <sheetName val="C tiet 05"/>
      <sheetName val="THop05"/>
      <sheetName val="Bke05"/>
      <sheetName val="Bke06"/>
      <sheetName val="THop06"/>
      <sheetName val="Ctiet06"/>
      <sheetName val="Bke07"/>
      <sheetName val="THop07"/>
      <sheetName val="Ctiet07"/>
      <sheetName val="Den 31,7"/>
      <sheetName val="Bke08"/>
      <sheetName val="THop08"/>
      <sheetName val="Ctiet08"/>
      <sheetName val="BCQIII"/>
      <sheetName val="CtietQIII"/>
      <sheetName val="BC9Tnam"/>
      <sheetName val="THop09"/>
      <sheetName val="Ctiet09"/>
      <sheetName val="Bke09"/>
      <sheetName val="THop10"/>
      <sheetName val="Bke 10"/>
      <sheetName val="Ctiet10"/>
      <sheetName val="UOc T10"/>
      <sheetName val="Ctiet11"/>
      <sheetName val="THop11"/>
      <sheetName val="Bke 11"/>
      <sheetName val="Uoc 2005"/>
      <sheetName val="THop12"/>
      <sheetName val="Ctiet12"/>
      <sheetName val="Bke 12"/>
      <sheetName val="XXXXXXXX"/>
      <sheetName val="XXXXXXX0"/>
      <sheetName val="XL4Test5"/>
      <sheetName val="410-goc"/>
      <sheetName val="420-goc"/>
      <sheetName val="430-goc"/>
      <sheetName val="44-goc"/>
      <sheetName val="45-goc"/>
      <sheetName val="410"/>
      <sheetName val="420"/>
      <sheetName val="430"/>
      <sheetName val="440"/>
      <sheetName val="450"/>
      <sheetName val="~         "/>
      <sheetName val="RECAP"/>
      <sheetName val="Bang khoi luong"/>
      <sheetName val="Bang phan tich"/>
      <sheetName val="TH vat tu"/>
      <sheetName val="TH kinh phi"/>
      <sheetName val="TH May TC"/>
      <sheetName val="TH nhan cong"/>
      <sheetName val="Thong ke thiet bi"/>
      <sheetName val="Dinh muc CP KTCB khac"/>
      <sheetName val="m doc"/>
      <sheetName val="soban"/>
      <sheetName val="stock"/>
      <sheetName val="220"/>
      <sheetName val="230"/>
      <sheetName val="250"/>
      <sheetName val="240"/>
      <sheetName val="cho giao"/>
      <sheetName val="choban"/>
      <sheetName val="lt-tl"/>
      <sheetName val="px3-tl"/>
      <sheetName val="px1-tl"/>
      <sheetName val="vp-tl"/>
      <sheetName val="px2,tb-tl"/>
      <sheetName val="th-qt"/>
      <sheetName val="bqt"/>
      <sheetName val="tl-khovt"/>
      <sheetName val="dtkhovt"/>
      <sheetName val="Sheet8"/>
      <sheetName val="Sheet9"/>
      <sheetName val="Sheet10"/>
      <sheetName val="Sheet11"/>
      <sheetName val="Sheet12"/>
      <sheetName val="Sheet13"/>
      <sheetName val="Sheet14"/>
      <sheetName val="Sheet15"/>
      <sheetName val="Sheet16"/>
      <sheetName val="Sheet17"/>
      <sheetName val="Sheet18"/>
      <sheetName val="tkhai"/>
      <sheetName val="muavao"/>
      <sheetName val="banra"/>
      <sheetName val="BCSDHDNam"/>
      <sheetName val="SDHDThang"/>
      <sheetName val="Ban"/>
      <sheetName val="Cadencier 410"/>
      <sheetName val="Cadencier 420"/>
      <sheetName val="Car"/>
      <sheetName val="truc tiep"/>
      <sheetName val="Luong T1- 03"/>
      <sheetName val="Luong T2- 03"/>
      <sheetName val="Luong T3- 03"/>
      <sheetName val="DTCT-tuyen chinh"/>
      <sheetName val="QUY TIEN MAT"/>
      <sheetName val="Tongcongchixdnha"/>
      <sheetName val="QUY XAY DUNG NHA HANG"/>
      <sheetName val="00000080"/>
      <sheetName val="Vat tu"/>
      <sheetName val="Bke(10"/>
      <sheetName val="THmp03"/>
      <sheetName val="giathanh1"/>
      <sheetName val="dt-tkkttc1-1"/>
      <sheetName val="K²_x0000__x0000_OK"/>
      <sheetName val="K²??OK"/>
      <sheetName val="tra-vat-lieu"/>
      <sheetName val="ngn"/>
      <sheetName val="tl/khovt"/>
      <sheetName val="Chi tieu ngoak bang - OK"/>
      <sheetName val="CtietQK"/>
      <sheetName val="Thong ke thigt bi"/>
      <sheetName val="Dinh muc CP KTCB kêac"/>
      <sheetName val="coctuatrenda"/>
      <sheetName val="K²_x0000__x0000_€OK"/>
      <sheetName val="K²??€OK"/>
      <sheetName val="PNT_QUOT__3"/>
      <sheetName val="COAT_WRAP_QIOT__3"/>
      <sheetName val="Sheet26"/>
      <sheetName val="NC"/>
      <sheetName val="MTO REV.0"/>
      <sheetName val="CC.huyen"/>
      <sheetName val="K²"/>
      <sheetName val="K²__OK"/>
      <sheetName val="tl_khovt"/>
      <sheetName val="K²__€OK"/>
      <sheetName val="THop 3"/>
      <sheetName val="Bao_cao"/>
      <sheetName val="TG_TSCD_-_OK"/>
      <sheetName val="LC_tien_te"/>
      <sheetName val="QT_TNDN"/>
      <sheetName val="Trang_bia"/>
      <sheetName val="CD_tai_khoan"/>
      <sheetName val="CDKT_-_OK"/>
      <sheetName val="Chi_tieu_ngoai_bang_-_OK"/>
      <sheetName val="GTGT_duoc_KT,_hoan_lai,_mien0k_"/>
      <sheetName val="Bang_ke_chi_phi"/>
      <sheetName val="Phai_thu_-_OK"/>
      <sheetName val="Phai_tra_-_OK"/>
      <sheetName val="Tam_ung"/>
      <sheetName val="XNT_-_OK"/>
      <sheetName val="Thu_noi_bo"/>
      <sheetName val="Phai_tra_noi_bo"/>
      <sheetName val="Tinh_hinh_thu_nhap_CBCNV_-_OK"/>
      <sheetName val="C_tietTH6T"/>
      <sheetName val="C_tiet_05"/>
      <sheetName val="Den_31,7"/>
      <sheetName val="Bke_10"/>
      <sheetName val="UOc_T10"/>
      <sheetName val="Bke_11"/>
      <sheetName val="Uoc_2005"/>
      <sheetName val="Bke_12"/>
      <sheetName val="Bang_khoi_luong"/>
      <sheetName val="Bang_phan_tich"/>
      <sheetName val="TH_vat_tu"/>
      <sheetName val="TH_kinh_phi"/>
      <sheetName val="TH_May_TC"/>
      <sheetName val="TH_nhan_cong"/>
      <sheetName val="Thong_ke_thiet_bi"/>
      <sheetName val="Dinh_muc_CP_KTCB_khac"/>
      <sheetName val="CISCO"/>
      <sheetName val="TOONG HOP"/>
      <sheetName val="ten ncc"/>
      <sheetName val="cho g iao"/>
      <sheetName val="0204"/>
      <sheetName val="ton "/>
      <sheetName val="0000000000"/>
      <sheetName val="Intl with Acq"/>
      <sheetName val="IMT"/>
      <sheetName val="DAILY"/>
      <sheetName val="CY FCST"/>
      <sheetName val="CY PLAN"/>
      <sheetName val="INT'L DAILY"/>
      <sheetName val="CLIENT"/>
      <sheetName val="INTL 03"/>
      <sheetName val="2002 ACT"/>
      <sheetName val="2003 ACT"/>
      <sheetName val="M&amp;A"/>
      <sheetName val="Mexico"/>
      <sheetName val="Intl Nomex"/>
      <sheetName val="Intl Nomex Noweb"/>
      <sheetName val="OV (2)"/>
      <sheetName val="Wu.com"/>
      <sheetName val="Wu.com Mex"/>
      <sheetName val="INTL 02"/>
      <sheetName val="Sÿÿÿÿÿÿ"/>
      <sheetName val="Can"/>
      <sheetName val="LEGEND"/>
      <sheetName val="tl_khovt_x0000__x0000__x0000__x0000__x0000__x0000__x0000__x0000__x0000__x0009__x0000_䀠Ԗ_x0000__x0004__x0000__x0000__x0000__x0000__x0000__x0000_ᓰԗ"/>
      <sheetName val="Bag cao"/>
      <sheetName val="Phai tra - OC"/>
      <sheetName val="_x0000__x0000__x0000__x0000__x0000__x0000__x0000__x0000_"/>
      <sheetName val="B`ng phan tich"/>
      <sheetName val="TH khnh phi"/>
      <sheetName val="Dinh mub CP KTCB khac"/>
      <sheetName val="px2,tb,tl"/>
      <sheetName val="Sheet00"/>
      <sheetName val="t-dt/an"/>
      <sheetName val="X_x000c_4Poppy"/>
      <sheetName val="t-dt_an"/>
      <sheetName val="THop12_x0000__x0000__x0000__x0000__x0000__x0000__x0000__x0000__x0000__x0000__x0000_Ɽ̖_x0000__x0004__x0000__x0000__x0000__x0000__x0000__x0000__xd928_̕_x0000__x0000_"/>
      <sheetName val="QU[ TIEN MAT"/>
      <sheetName val="Payment"/>
      <sheetName val="Agg-Require-Asphalt"/>
      <sheetName val="C4iet11"/>
      <sheetName val="ND"/>
      <sheetName val="CD tah khoan"/>
      <sheetName val="C "/>
      <sheetName val="List of 2 digit codes"/>
      <sheetName val="DGchitiet "/>
      <sheetName val="????????"/>
      <sheetName val="tl_khovt_x0000__x0000__x0000__x0000__x0000__x0000__x0000__x0000__x0000_ _x0000_䀠Ԗ_x0000__x0004__x0000__x0000__x0000__x0000__x0000__x0000_ᓰԗ"/>
      <sheetName val="QU_ TIEN MAT"/>
      <sheetName val="m_doc"/>
      <sheetName val="truc_tiep"/>
      <sheetName val="Luong_T1-_03"/>
      <sheetName val="Luong_T2-_03"/>
      <sheetName val="Luong_T3-_03"/>
      <sheetName val="THop12_x0000_Ɽ̖_x0000__x0004__x0000__xd928_̕_x0000_✠̖_x0000_t_x0000__x0019_[dt-tkkttc"/>
      <sheetName val="THop12_x0000__x0000__x0000__x0000__x0000__x0000__x0000__x0000__x0000__x0000__x0000_??_x0000__x0004__x0000__x0000__x0000__x0000__x0000__x0000_??_x0000__x0000_"/>
      <sheetName val="]Ctiet12_x0000_?_x0000__x0000__x0000__x0000__x0000__x0000__x0000__x0000__x0000__x0000_??_x0000__x0004__x0000__x0000__x0000__x0000__x0000__x0000_?"/>
      <sheetName val="tl_khovt?????????_x0009_?䀠Ԗ?_x0004_??????ᓰԗ"/>
      <sheetName val="THop12???????????Ɽ̖?_x0004_??????_xd928_̕??"/>
      <sheetName val="KKKKKKKK"/>
      <sheetName val="CdietQII"/>
      <sheetName val="ctdg"/>
      <sheetName val="________"/>
      <sheetName val="DTCT-tuyen_chinh"/>
      <sheetName val="QUY_TIEN_MAT"/>
      <sheetName val="QUY_XAY_DUNG_NHA_HANG"/>
      <sheetName val="Vat_tu"/>
      <sheetName val="Chi_tieu_ngoak_bang_-_OK"/>
      <sheetName val="Thong_ke_thigt_bi"/>
      <sheetName val="Dinh_muc_CP_KTCB_kêac"/>
      <sheetName val="ThongSo"/>
      <sheetName val="THop12___________Ɽ̖__x0004________xd928_̕__"/>
      <sheetName val="_Ctiet12"/>
      <sheetName val="tl_khovt__________x0009__䀠Ԗ__x0004_______ᓰԗ"/>
      <sheetName val="ESTI."/>
      <sheetName val="DI-ESTI"/>
      <sheetName val="IBASE"/>
      <sheetName val="[dt-tkkttc1-1.xls][dt-tkkttc1-1"/>
      <sheetName val="X_x005f_x000C_4Poppy"/>
      <sheetName val="THop12___________Ɽ̖__x005f_x0004_____"/>
      <sheetName val="tl_khovt_________ _䀠Ԗ__x005f_x0004___"/>
      <sheetName val="[dt-tkkttc1-1.xls]tl/khovt"/>
      <sheetName val="[dt-tkkttc1-1.xls]t-dt/an"/>
      <sheetName val="~_________"/>
      <sheetName val="Cho_giao"/>
      <sheetName val="Cadencier_410"/>
      <sheetName val="Cadencier_420"/>
      <sheetName val="K²?OK"/>
      <sheetName val="CANDOI"/>
      <sheetName val="Nhap VT oto"/>
      <sheetName val="K²_x005f_x0000__x005f_x0000_OK"/>
      <sheetName val="K²_x005f_x0000__x005f_x0000_€OK"/>
      <sheetName val="Thuc thanh"/>
      <sheetName val="VL,NC"/>
      <sheetName val="Page 3"/>
      <sheetName val="dg-VTu"/>
      <sheetName val="THop12??????????????_x0004_??????????"/>
      <sheetName val="K²_x005f_x005f_x005f_x0000__x005f_x005f_x005f_x0000_OK"/>
      <sheetName val="K²_x005f_x005f_x005f_x0000__x005f_x005f_x005f_x0000_€OK"/>
      <sheetName val="K²_x005f_x005f_x005f_x005f_x005f_x005f_x005f_x0000__x00"/>
      <sheetName val="t-$t_an"/>
      <sheetName val="_dt-tkkttc1-1.xls__dt-tkkttc1-1"/>
      <sheetName val="_dt-tkkttc1-1.xls_tl_khovt"/>
      <sheetName val="_dt-tkkttc1-1.xls_t-dt_an"/>
      <sheetName val="[dt-tkkttc1-1.xl"/>
      <sheetName val="_dt-tkkttc1-1.xl"/>
      <sheetName val="K²_OK"/>
      <sheetName val="Bao_cao1"/>
      <sheetName val="TG_TSCD_-_OK1"/>
      <sheetName val="LC_tien_te1"/>
      <sheetName val="QT_TNDN1"/>
      <sheetName val="Trang_bia1"/>
      <sheetName val="CD_tai_khoan1"/>
      <sheetName val="CDKT_-_OK1"/>
      <sheetName val="Chi_tieu_ngoai_bang_-_OK1"/>
      <sheetName val="GTGT_duoc_KT,_hoan_lai,_mien0k1"/>
      <sheetName val="Bang_ke_chi_phi1"/>
      <sheetName val="Phai_thu_-_OK1"/>
      <sheetName val="Phai_tra_-_OK1"/>
      <sheetName val="Tam_ung1"/>
      <sheetName val="XNT_-_OK1"/>
      <sheetName val="Thu_noi_bo1"/>
      <sheetName val="Phai_tra_noi_bo1"/>
      <sheetName val="Tinh_hinh_thu_nhap_CBCNV_-_OK1"/>
      <sheetName val="Bang_khoi_luong1"/>
      <sheetName val="Bang_phan_tich1"/>
      <sheetName val="TH_vat_tu1"/>
      <sheetName val="TH_kinh_phi1"/>
      <sheetName val="TH_May_TC1"/>
      <sheetName val="TH_nhan_cong1"/>
      <sheetName val="Thong_ke_thiet_bi1"/>
      <sheetName val="Dinh_muc_CP_KTCB_khac1"/>
      <sheetName val="C_tietTH6T1"/>
      <sheetName val="C_tiet_051"/>
      <sheetName val="Den_31,71"/>
      <sheetName val="Bke_101"/>
      <sheetName val="UOc_T101"/>
      <sheetName val="Bke_111"/>
      <sheetName val="Uoc_20051"/>
      <sheetName val="Bke_121"/>
      <sheetName val="MTO_REV_0"/>
      <sheetName val="CC_huyen"/>
      <sheetName val="Phai_tra_-_OC"/>
      <sheetName val="THop_3"/>
      <sheetName val="Bag_cao"/>
      <sheetName val="TOONG_HOP"/>
      <sheetName val="ten_ncc"/>
      <sheetName val="cho_g_iao"/>
      <sheetName val="ton_"/>
      <sheetName val="X4Poppy"/>
      <sheetName val="Intl_with_Acq"/>
      <sheetName val="CY_FCST"/>
      <sheetName val="CY_PLAN"/>
      <sheetName val="INT'L_DAILY"/>
      <sheetName val="INTL_03"/>
      <sheetName val="2002_ACT"/>
      <sheetName val="2003_ACT"/>
      <sheetName val="Intl_Nomex"/>
      <sheetName val="Intl_Nomex_Noweb"/>
      <sheetName val="OV_(2)"/>
      <sheetName val="Wu_com"/>
      <sheetName val="Wu_com_Mex"/>
      <sheetName val="INTL_02"/>
      <sheetName val="THop12?Ɽ̖?_x0004_?_xd928_̕?✠̖?t?_x0019_[dt-tkkttc"/>
      <sheetName val="THop12_______________x0004___________"/>
      <sheetName val="_x0013_heet2"/>
      <sheetName val="K²?€OK"/>
      <sheetName val="nc-m"/>
      <sheetName val="DG"/>
      <sheetName val="tl_khovt????????? ?䀠Ԗ?_x0004_??????ᓰԗ"/>
      <sheetName val="GTXL2"/>
      <sheetName val="THop12_x0000_??_x0000__x0004__x0000_??_x0000_??_x0000_t_x0000__x0019_[dt-tkkttc"/>
      <sheetName val="NhanCong"/>
      <sheetName val="Config"/>
      <sheetName val="CP Du phong"/>
      <sheetName val="THCP Lap dat"/>
      <sheetName val="THCP xay dung"/>
      <sheetName val="Don gia LD"/>
      <sheetName val="Ts"/>
      <sheetName val="Du toan XD"/>
      <sheetName val="THDT goi thau TB"/>
      <sheetName val="Tong hop kinh phi"/>
      <sheetName val="THDT goi thau XD"/>
      <sheetName val="Don gia XD"/>
      <sheetName val="Tho lai may"/>
      <sheetName val="Tien do TV"/>
      <sheetName val="op mai-HC"/>
      <sheetName val="THop12Ɽ̖̕"/>
      <sheetName val="B`ng_phan_tich"/>
      <sheetName val="TH_khnh_phi"/>
      <sheetName val="Dinh_mub_CP_KTCB_khac"/>
      <sheetName val="QU[_TIEN_MAT"/>
      <sheetName val="QU__TIEN_MAT"/>
      <sheetName val="]Ctiet12???????????????_x0004_???????"/>
      <sheetName val="m_doc1"/>
      <sheetName val="DTCT-tuyen_chinh1"/>
      <sheetName val="QUY_TIEN_MAT1"/>
      <sheetName val="QUY_XAY_DUNG_NHA_HANG1"/>
      <sheetName val="truc_tiep1"/>
      <sheetName val="Luong_T1-_031"/>
      <sheetName val="Luong_T2-_031"/>
      <sheetName val="Luong_T3-_031"/>
      <sheetName val="Chi_tieu_ngoak_bang_-_OK1"/>
      <sheetName val="Thong_ke_thigt_bi1"/>
      <sheetName val="Vat_tu1"/>
      <sheetName val="Dinh_muc_CP_KTCB_kêac1"/>
      <sheetName val="~_________1"/>
      <sheetName val="Cho_giao1"/>
      <sheetName val="Cadencier_4101"/>
      <sheetName val="Cadencier_4201"/>
      <sheetName val="DGchitiet_"/>
      <sheetName val="List_of_2_digit_codes"/>
      <sheetName val="Bao_cao2"/>
      <sheetName val="TG_TSCD_-_OK2"/>
      <sheetName val="LC_tien_te2"/>
      <sheetName val="QT_TNDN2"/>
      <sheetName val="Trang_bia2"/>
      <sheetName val="CD_tai_khoan2"/>
      <sheetName val="CDKT_-_OK2"/>
      <sheetName val="Chi_tieu_ngoai_bang_-_OK2"/>
      <sheetName val="GTGT_duoc_KT,_hoan_lai,_mien0k2"/>
      <sheetName val="Bang_ke_chi_phi2"/>
      <sheetName val="Phai_thu_-_OK2"/>
      <sheetName val="Phai_tra_-_OK2"/>
      <sheetName val="Tam_ung2"/>
      <sheetName val="XNT_-_OK2"/>
      <sheetName val="Thu_noi_bo2"/>
      <sheetName val="Phai_tra_noi_bo2"/>
      <sheetName val="Tinh_hinh_thu_nhap_CBCNV_-_OK2"/>
      <sheetName val="Bang_khoi_luong2"/>
      <sheetName val="Bang_phan_tich2"/>
      <sheetName val="TH_vat_tu2"/>
      <sheetName val="TH_kinh_phi2"/>
      <sheetName val="TH_May_TC2"/>
      <sheetName val="TH_nhan_cong2"/>
      <sheetName val="Thong_ke_thiet_bi2"/>
      <sheetName val="Dinh_muc_CP_KTCB_khac2"/>
      <sheetName val="C_tietTH6T2"/>
      <sheetName val="C_tiet_052"/>
      <sheetName val="Den_31,72"/>
      <sheetName val="Bke_102"/>
      <sheetName val="UOc_T102"/>
      <sheetName val="Bke_112"/>
      <sheetName val="Uoc_20052"/>
      <sheetName val="Bke_122"/>
      <sheetName val="m_doc2"/>
      <sheetName val="DTCT-tuyen_chinh2"/>
      <sheetName val="QUY_TIEN_MAT2"/>
      <sheetName val="QUY_XAY_DUNG_NHA_HANG2"/>
      <sheetName val="truc_tiep2"/>
      <sheetName val="Luong_T1-_032"/>
      <sheetName val="Luong_T2-_032"/>
      <sheetName val="Luong_T3-_032"/>
      <sheetName val="Chi_tieu_ngoak_bang_-_OK2"/>
      <sheetName val="Diengiaikluong"/>
      <sheetName val="THop12_Ɽ̖__x0004___xd928_̕_✠̖_t__x0019__dt-tkkttc"/>
      <sheetName val="_Ctiet12________________x0004________"/>
      <sheetName val="PTDG"/>
      <sheetName val="Giavl"/>
      <sheetName val="TONGKE3p "/>
      <sheetName val="TDTKP"/>
      <sheetName val="MTL$-INTER"/>
      <sheetName val="Thong_ke_thigt_bi2"/>
      <sheetName val="Vat_tu2"/>
      <sheetName val="Dinh_muc_CP_KTCB_kêac2"/>
      <sheetName val="~_________2"/>
      <sheetName val="Cho_giao2"/>
      <sheetName val="Cadencier_4102"/>
      <sheetName val="Cadencier_4202"/>
      <sheetName val="MTO_REV_01"/>
      <sheetName val="CC_huyen1"/>
      <sheetName val="TOONG_HOP1"/>
      <sheetName val="ten_ncc1"/>
      <sheetName val="cho_g_iao1"/>
      <sheetName val="ton_1"/>
      <sheetName val="THop_31"/>
      <sheetName val="Phai_tra_-_OC1"/>
      <sheetName val="DGchitiet_1"/>
      <sheetName val="Intl_with_Acq1"/>
      <sheetName val="CY_FCST1"/>
      <sheetName val="CY_PLAN1"/>
      <sheetName val="INT'L_DAILY1"/>
      <sheetName val="INTL_031"/>
      <sheetName val="2002_ACT1"/>
      <sheetName val="2003_ACT1"/>
      <sheetName val="Intl_Nomex1"/>
      <sheetName val="Intl_Nomex_Noweb1"/>
      <sheetName val="OV_(2)1"/>
      <sheetName val="Wu_com1"/>
      <sheetName val="Wu_com_Mex1"/>
      <sheetName val="INTL_021"/>
      <sheetName val="Bag_cao1"/>
      <sheetName val="B`ng_phan_tich1"/>
      <sheetName val="TH_khnh_phi1"/>
      <sheetName val="Dinh_mub_CP_KTCB_khac1"/>
      <sheetName val="QU[_TIEN_MAT1"/>
      <sheetName val="List_of_2_digit_codes1"/>
      <sheetName val="tl_khovt_________ _䀠Ԗ__x0004_______ᓰԗ"/>
      <sheetName val="THop12________________________2"/>
      <sheetName val="K² _x0000_€OK"/>
      <sheetName val="K² ?€OK"/>
      <sheetName val="THop12________________________3"/>
      <sheetName val="NKC+SQ"/>
      <sheetName val="Kiem-Toan"/>
      <sheetName val="_x0000__x0000_Tnam"/>
      <sheetName val="??Tnam"/>
      <sheetName val="Ket qua"/>
      <sheetName val="bieu do duy tri"/>
      <sheetName val="B-B"/>
      <sheetName val="Analysis"/>
      <sheetName val="C-C"/>
      <sheetName val="D-D"/>
      <sheetName val="Package1"/>
      <sheetName val="Bu CL"/>
      <sheetName val="]Ctiet12"/>
      <sheetName val="_x005f_x0000__x005f_x0000__x005f_x0000__x005f_x0000__x0"/>
      <sheetName val="Coc khoan"/>
      <sheetName val=""/>
    </sheetNames>
    <sheetDataSet>
      <sheetData sheetId="0"/>
      <sheetData sheetId="1"/>
      <sheetData sheetId="2"/>
      <sheetData sheetId="3"/>
      <sheetData sheetId="4"/>
      <sheetData sheetId="5" refreshError="1">
        <row r="64">
          <cell r="Q64">
            <v>5000</v>
          </cell>
        </row>
      </sheetData>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refreshError="1"/>
      <sheetData sheetId="164" refreshError="1"/>
      <sheetData sheetId="165" refreshError="1"/>
      <sheetData sheetId="166"/>
      <sheetData sheetId="167" refreshError="1"/>
      <sheetData sheetId="168"/>
      <sheetData sheetId="169"/>
      <sheetData sheetId="170"/>
      <sheetData sheetId="171"/>
      <sheetData sheetId="172"/>
      <sheetData sheetId="173"/>
      <sheetData sheetId="174" refreshError="1"/>
      <sheetData sheetId="175" refreshError="1"/>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sheetData sheetId="251" refreshError="1"/>
      <sheetData sheetId="252"/>
      <sheetData sheetId="253" refreshError="1"/>
      <sheetData sheetId="254" refreshError="1"/>
      <sheetData sheetId="255" refreshError="1"/>
      <sheetData sheetId="256" refreshError="1"/>
      <sheetData sheetId="257" refreshError="1"/>
      <sheetData sheetId="258"/>
      <sheetData sheetId="259"/>
      <sheetData sheetId="260" refreshError="1"/>
      <sheetData sheetId="261" refreshError="1"/>
      <sheetData sheetId="262" refreshError="1"/>
      <sheetData sheetId="263" refreshError="1"/>
      <sheetData sheetId="264" refreshError="1"/>
      <sheetData sheetId="265"/>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refreshError="1"/>
      <sheetData sheetId="281" refreshError="1"/>
      <sheetData sheetId="282" refreshError="1"/>
      <sheetData sheetId="283" refreshError="1"/>
      <sheetData sheetId="284"/>
      <sheetData sheetId="285"/>
      <sheetData sheetId="286" refreshError="1"/>
      <sheetData sheetId="287" refreshError="1"/>
      <sheetData sheetId="288"/>
      <sheetData sheetId="289"/>
      <sheetData sheetId="290"/>
      <sheetData sheetId="291"/>
      <sheetData sheetId="292"/>
      <sheetData sheetId="293"/>
      <sheetData sheetId="294"/>
      <sheetData sheetId="295" refreshError="1"/>
      <sheetData sheetId="296" refreshError="1"/>
      <sheetData sheetId="297" refreshError="1"/>
      <sheetData sheetId="298" refreshError="1"/>
      <sheetData sheetId="299"/>
      <sheetData sheetId="300" refreshError="1"/>
      <sheetData sheetId="301" refreshError="1"/>
      <sheetData sheetId="302" refreshError="1"/>
      <sheetData sheetId="303" refreshError="1"/>
      <sheetData sheetId="304" refreshError="1"/>
      <sheetData sheetId="305" refreshError="1"/>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sheetData sheetId="317" refreshError="1"/>
      <sheetData sheetId="318" refreshError="1"/>
      <sheetData sheetId="319" refreshError="1"/>
      <sheetData sheetId="320" refreshError="1"/>
      <sheetData sheetId="321" refreshError="1"/>
      <sheetData sheetId="322"/>
      <sheetData sheetId="323"/>
      <sheetData sheetId="324"/>
      <sheetData sheetId="325" refreshError="1"/>
      <sheetData sheetId="326" refreshError="1"/>
      <sheetData sheetId="327" refreshError="1"/>
      <sheetData sheetId="328" refreshError="1"/>
      <sheetData sheetId="329"/>
      <sheetData sheetId="330" refreshError="1"/>
      <sheetData sheetId="331" refreshError="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refreshError="1"/>
      <sheetData sheetId="389" refreshError="1"/>
      <sheetData sheetId="390" refreshError="1"/>
      <sheetData sheetId="391" refreshError="1"/>
      <sheetData sheetId="392" refreshError="1"/>
      <sheetData sheetId="393"/>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sheetData sheetId="413"/>
      <sheetData sheetId="414"/>
      <sheetData sheetId="415"/>
      <sheetData sheetId="416"/>
      <sheetData sheetId="417"/>
      <sheetData sheetId="418" refreshError="1"/>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refreshError="1"/>
      <sheetData sheetId="523"/>
      <sheetData sheetId="524" refreshError="1"/>
      <sheetData sheetId="525" refreshError="1"/>
      <sheetData sheetId="526" refreshError="1"/>
      <sheetData sheetId="527" refreshError="1"/>
      <sheetData sheetId="528" refreshError="1"/>
      <sheetData sheetId="529"/>
      <sheetData sheetId="530"/>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u_lieu"/>
      <sheetName val="Tong_gia"/>
      <sheetName val="Chi_tiet_gia"/>
      <sheetName val="KL_dao_Lap_dat"/>
      <sheetName val="THKP_don_gia_chao"/>
      <sheetName val="Tong_GT_khac_Pbo_vao_GT"/>
      <sheetName val="THKP_XL_Khac"/>
      <sheetName val="Lan_trai_tam"/>
      <sheetName val="Chuyen_quan"/>
      <sheetName val="Den_bu"/>
      <sheetName val="VL_NC_M_XL_khac"/>
      <sheetName val="BT_cot_thep"/>
      <sheetName val="KL_cot_thep"/>
      <sheetName val="Dap_Dat"/>
      <sheetName val="Tinh_CT_dao_dat_Luu"/>
      <sheetName val="Tinh_CT_dao_dat"/>
      <sheetName val="Chi_tiet_cot_pha"/>
      <sheetName val="Chiet_tinh_don_gia"/>
      <sheetName val="Don_gia_VCTC"/>
      <sheetName val="Gia_HTXL+VC"/>
      <sheetName val="XL4Poppy"/>
    </sheetNames>
    <sheetDataSet>
      <sheetData sheetId="0"/>
      <sheetData sheetId="1" refreshError="1">
        <row r="6">
          <cell r="C6">
            <v>1.5644349070100143</v>
          </cell>
        </row>
        <row r="19">
          <cell r="C19">
            <v>8761.9</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_10KV"/>
      <sheetName val="TT_0,4KV"/>
      <sheetName val="T_TBA"/>
      <sheetName val="TBA"/>
      <sheetName val="T_10KV"/>
      <sheetName val="10KV"/>
      <sheetName val="T_0,4KV"/>
      <sheetName val="0,4KV"/>
      <sheetName val="CP_Xaylap"/>
      <sheetName val="CP_Thietbi"/>
      <sheetName val="CP_Khac"/>
      <sheetName val="Tong_DT"/>
      <sheetName val="TTVanChuyen"/>
      <sheetName val="Gia_GC_Satthep"/>
      <sheetName val="VLC_10KV"/>
      <sheetName val="VLC_TBA"/>
      <sheetName val="VLC_0,4KV"/>
    </sheetNames>
    <sheetDataSet>
      <sheetData sheetId="0">
        <row r="323">
          <cell r="H323">
            <v>1402400</v>
          </cell>
        </row>
        <row r="329">
          <cell r="H329">
            <v>608046.18200000003</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iai trinh"/>
      <sheetName val="Du Toan"/>
      <sheetName val="XL4Poppy"/>
      <sheetName val="Sheet1"/>
      <sheetName val="Sheet2"/>
      <sheetName val="Sheet3"/>
    </sheetNames>
    <sheetDataSet>
      <sheetData sheetId="0"/>
      <sheetData sheetId="1"/>
      <sheetData sheetId="2"/>
      <sheetData sheetId="3"/>
      <sheetData sheetId="4"/>
      <sheetData sheetId="5"/>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iai trinh"/>
      <sheetName val="Du toan"/>
      <sheetName val="00000000"/>
      <sheetName val="XL4Poppy"/>
      <sheetName val="HT"/>
      <sheetName val="CS"/>
      <sheetName val="00000001"/>
    </sheetNames>
    <sheetDataSet>
      <sheetData sheetId="0"/>
      <sheetData sheetId="1"/>
      <sheetData sheetId="2"/>
      <sheetData sheetId="3"/>
      <sheetData sheetId="4"/>
      <sheetData sheetId="5"/>
      <sheetData sheetId="6"/>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TTBA"/>
      <sheetName val="Sheet1"/>
      <sheetName val="TBA"/>
      <sheetName val="00000000"/>
      <sheetName val="XL4Poppy"/>
    </sheetNames>
    <sheetDataSet>
      <sheetData sheetId="0" refreshError="1">
        <row r="197">
          <cell r="A197" t="str">
            <v>GT - 16</v>
          </cell>
          <cell r="C197" t="str">
            <v>Mãng cét M12-2</v>
          </cell>
        </row>
        <row r="200">
          <cell r="E200">
            <v>848.90499999999986</v>
          </cell>
        </row>
        <row r="201">
          <cell r="E201">
            <v>2.037372</v>
          </cell>
        </row>
        <row r="202">
          <cell r="E202">
            <v>3.6647849999999997</v>
          </cell>
        </row>
        <row r="205">
          <cell r="E205">
            <v>7.29432E-2</v>
          </cell>
        </row>
        <row r="206">
          <cell r="E206">
            <v>1.9341000000000001E-2</v>
          </cell>
        </row>
        <row r="207">
          <cell r="E207">
            <v>3.0853500000000002E-2</v>
          </cell>
        </row>
        <row r="210">
          <cell r="E210">
            <v>108</v>
          </cell>
        </row>
        <row r="213">
          <cell r="E213">
            <v>2.5380000000000003E-2</v>
          </cell>
        </row>
        <row r="214">
          <cell r="E214">
            <v>0.43200000000000005</v>
          </cell>
        </row>
        <row r="215">
          <cell r="I215">
            <v>1523473.6331750001</v>
          </cell>
        </row>
        <row r="224">
          <cell r="I224">
            <v>553434.27</v>
          </cell>
        </row>
        <row r="225">
          <cell r="A225" t="str">
            <v>GT - 17</v>
          </cell>
          <cell r="C225" t="str">
            <v>Mãng cét M12-1</v>
          </cell>
        </row>
        <row r="228">
          <cell r="E228">
            <v>535.81874999999991</v>
          </cell>
        </row>
        <row r="229">
          <cell r="E229">
            <v>1.2859649999999998</v>
          </cell>
        </row>
        <row r="230">
          <cell r="E230">
            <v>2.3131687499999996</v>
          </cell>
        </row>
        <row r="233">
          <cell r="E233">
            <v>5.5756800000000002E-2</v>
          </cell>
        </row>
        <row r="234">
          <cell r="E234">
            <v>1.4783999999999999E-2</v>
          </cell>
        </row>
        <row r="235">
          <cell r="E235">
            <v>2.3584000000000001E-2</v>
          </cell>
        </row>
        <row r="238">
          <cell r="E238">
            <v>77</v>
          </cell>
        </row>
        <row r="241">
          <cell r="E241">
            <v>1.8095E-2</v>
          </cell>
        </row>
        <row r="242">
          <cell r="E242">
            <v>0.30800000000000005</v>
          </cell>
        </row>
        <row r="243">
          <cell r="I243">
            <v>1021255.2376562497</v>
          </cell>
        </row>
        <row r="252">
          <cell r="I252">
            <v>383709.66000000003</v>
          </cell>
        </row>
      </sheetData>
      <sheetData sheetId="1" refreshError="1"/>
      <sheetData sheetId="2" refreshError="1"/>
      <sheetData sheetId="3" refreshError="1"/>
      <sheetData sheetId="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iai trinh"/>
      <sheetName val="HT"/>
      <sheetName val="CS"/>
      <sheetName val="Du toan"/>
      <sheetName val="00000000"/>
      <sheetName val="00000001"/>
      <sheetName val="XL4Poppy"/>
      <sheetName val="Sheet1"/>
      <sheetName val="Sheet2"/>
      <sheetName val="Sheet3"/>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G"/>
      <sheetName val="Bæ sung"/>
      <sheetName val="TH"/>
      <sheetName val="BT"/>
      <sheetName val="klThep"/>
      <sheetName val="CT"/>
      <sheetName val="TB_TB+VLC"/>
      <sheetName val="VC"/>
      <sheetName val="thoatdau"/>
      <sheetName val="x"/>
      <sheetName val="chenhlech"/>
      <sheetName val="phuluc"/>
      <sheetName val="Bæ_sung"/>
      <sheetName val="TT_10KV"/>
      <sheetName val="Giai trinh"/>
      <sheetName val="ThongSo"/>
      <sheetName val="Tienlg"/>
    </sheetNames>
    <sheetDataSet>
      <sheetData sheetId="0"/>
      <sheetData sheetId="1"/>
      <sheetData sheetId="2"/>
      <sheetData sheetId="3"/>
      <sheetData sheetId="4"/>
      <sheetData sheetId="5"/>
      <sheetData sheetId="6"/>
      <sheetData sheetId="7"/>
      <sheetData sheetId="8"/>
      <sheetData sheetId="9"/>
      <sheetData sheetId="10" refreshError="1">
        <row r="43">
          <cell r="I43">
            <v>-1966835.6140885209</v>
          </cell>
        </row>
      </sheetData>
      <sheetData sheetId="11"/>
      <sheetData sheetId="12"/>
      <sheetData sheetId="13" refreshError="1"/>
      <sheetData sheetId="14" refreshError="1"/>
      <sheetData sheetId="15" refreshError="1"/>
      <sheetData sheetId="16"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LDT"/>
      <sheetName val="Sheet1"/>
      <sheetName val="NT.MC"/>
      <sheetName val="DTT"/>
      <sheetName val="NDK"/>
      <sheetName val="NhiThu"/>
      <sheetName val="NCS"/>
      <sheetName val="mo rong"/>
      <sheetName val="VT Acap"/>
      <sheetName val="TH"/>
      <sheetName val="chuoi su"/>
      <sheetName val="Sheet6"/>
      <sheetName val="VLmorong"/>
      <sheetName val="Sheet&amp;"/>
    </sheetNames>
    <sheetDataSet>
      <sheetData sheetId="0" refreshError="1">
        <row r="2">
          <cell r="B2">
            <v>1.07</v>
          </cell>
        </row>
        <row r="3">
          <cell r="B3">
            <v>0.71</v>
          </cell>
        </row>
        <row r="4">
          <cell r="B4">
            <v>0.06</v>
          </cell>
        </row>
        <row r="14">
          <cell r="B14">
            <v>1.6439599999999999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n"/>
      <sheetName val="mat"/>
      <sheetName val="cong"/>
      <sheetName val="vua"/>
      <sheetName val="gVL"/>
      <sheetName val="dtoan"/>
      <sheetName val="dap"/>
      <sheetName val="GTXL-duong"/>
      <sheetName val="tkphi"/>
      <sheetName val="bth"/>
      <sheetName val="vattu"/>
      <sheetName val="tong hop"/>
      <sheetName val="phan tich DG"/>
      <sheetName val="gia vat lieu"/>
      <sheetName val="gia xe may"/>
      <sheetName val="gia nhan cong"/>
      <sheetName val="XL4Test5"/>
      <sheetName val="T1"/>
      <sheetName val="T2"/>
      <sheetName val="T3"/>
      <sheetName val="THQui 1"/>
      <sheetName val="T4"/>
      <sheetName val="T5"/>
      <sheetName val="T6"/>
      <sheetName val="THQui 2"/>
      <sheetName val="T7"/>
      <sheetName val="T8"/>
      <sheetName val="T9"/>
      <sheetName val="THQui 3"/>
      <sheetName val="T10"/>
      <sheetName val="THQui 4"/>
      <sheetName val="TH nam 2003"/>
      <sheetName val="Sheet6"/>
      <sheetName val="Vatu"/>
      <sheetName val="khluongconlai"/>
      <sheetName val="Bao cao"/>
      <sheetName val="00000000"/>
      <sheetName val="B-n (2)"/>
      <sheetName val="B-n"/>
      <sheetName val="B-ky2"/>
      <sheetName val="TH-t toan"/>
      <sheetName val="T-toan"/>
      <sheetName val="TH"/>
      <sheetName val="B-ky"/>
      <sheetName val="bia"/>
      <sheetName val="th-dn"/>
      <sheetName val="XD"/>
      <sheetName val="dien"/>
      <sheetName val="nuoc"/>
      <sheetName val="Tbi"/>
      <sheetName val="Ctiet-XD"/>
      <sheetName val="Ctiet-dien"/>
      <sheetName val="Ctiet-nuoc"/>
      <sheetName val="Vtu-XD"/>
      <sheetName val="Vtu-dien"/>
      <sheetName val="Vtu-nuoc"/>
      <sheetName val="Tro giup"/>
      <sheetName val="gvt"/>
      <sheetName val="ATGT"/>
      <sheetName val="DG-TH"/>
      <sheetName val="Tuong-chan"/>
      <sheetName val="Dau-cong"/>
      <sheetName val="dtoan (4)"/>
      <sheetName val="GTXL"/>
      <sheetName val="tmdtu"/>
      <sheetName val="gpmb"/>
      <sheetName val="Sheet3"/>
      <sheetName val="Vp"/>
      <sheetName val="Taichinh"/>
      <sheetName val="NN-PTNT"/>
      <sheetName val="TC-LD"/>
      <sheetName val="KH-DT"/>
      <sheetName val="Tu phap"/>
      <sheetName val="T.TRA"/>
      <sheetName val="QLKTTH"/>
      <sheetName val="QLDA"/>
      <sheetName val="Dan so"/>
      <sheetName val="Du_lieu"/>
      <sheetName val="GPXL-duong"/>
      <sheetName val="tra-vat-lieu"/>
      <sheetName val=""/>
      <sheetName val="dtct cong"/>
      <sheetName val="Tuong-#han"/>
      <sheetName val="Sheet1"/>
      <sheetName val="dap_x0000__x0000_ƌ_x0000__x0004__x0000__x0000__x0000__x0000__x0000__x0000_㝌ƌ_x0000__x0000__x0000__x0000__x0000__x0000__x0000__x0000_ƌ_x0000__x0000__x0007__x0000_"/>
      <sheetName val="TT_10KV"/>
      <sheetName val="tuong"/>
      <sheetName val="Sheet2"/>
      <sheetName val="IBASE"/>
      <sheetName val="DTCT-tuyen chinh"/>
      <sheetName val="DG "/>
      <sheetName val="Chart1"/>
      <sheetName val="Chart2"/>
      <sheetName val=" 8"/>
      <sheetName val="XL4Poppy"/>
      <sheetName val="Tra_bang"/>
      <sheetName val="Tra KS"/>
      <sheetName val="DLDT"/>
      <sheetName val="Giai trinh"/>
      <sheetName val="dap??ƌ?_x0004_??????㝌ƌ????????ƌ??_x0007_?"/>
      <sheetName val="_x0000_??_x0000__x0004__x0000__x0000__x0000__x0000__x0000__x0000_??_x0000__x0000__x0000__x0000__x0000__x0000__x0000__x0000_??_x0000__x0000__x0007__x0000__x0000__x0000__x0000__x0000_"/>
      <sheetName val="Sheet4"/>
      <sheetName val="nhiemvu2006"/>
      <sheetName val="RutTM"/>
      <sheetName val="10000000"/>
      <sheetName val="20000000"/>
      <sheetName val="30000000"/>
      <sheetName val="Thuc thanh"/>
      <sheetName val="dap__ƌ__x0004_______㝌ƌ________ƌ___x0007__"/>
      <sheetName val="????_x0004_????????????????????_x0007_?????"/>
      <sheetName val="tong_hop"/>
      <sheetName val="phan_tich_DG"/>
      <sheetName val="gia_vat_lieu"/>
      <sheetName val="gia_xe_may"/>
      <sheetName val="gia_nhan_cong"/>
      <sheetName val="THQui_1"/>
      <sheetName val="THQui_2"/>
      <sheetName val="THQui_3"/>
      <sheetName val="THQui_4"/>
      <sheetName val="TH_nam_2003"/>
      <sheetName val="Bao_cao"/>
      <sheetName val="dtoan_(4)"/>
      <sheetName val="Tu_phap"/>
      <sheetName val="T_TRA"/>
      <sheetName val="Dan_so"/>
      <sheetName val="B-n_(2)"/>
      <sheetName val="TH-t_toan"/>
      <sheetName val="Tro_giup"/>
      <sheetName val="_____x0004______________________x0007______"/>
      <sheetName val="DTCT"/>
      <sheetName val="g)a vat lieu"/>
      <sheetName val="MTO REV.2(ARMOR)"/>
      <sheetName val="GiaVL"/>
      <sheetName val="Gia"/>
      <sheetName val="dap_x0000__x0000_??_x0000__x0004__x0000__x0000__x0000__x0000__x0000__x0000_??_x0000__x0000__x0000__x0000__x0000__x0000__x0000__x0000_??_x0000__x0000__x0007__x0000_"/>
      <sheetName val="dap?????_x0004_????????????????????_x0007_?"/>
      <sheetName val="dtct_cong"/>
      <sheetName val="DG-TH_x0000_ǲ_x0000__x0000__x0000__x0000__x0000__x0000__x0000__x0000__x0000__x0000_ẜǰ_x0000__x0004__x0000__x0000__x0000__x0000__x0000__x0000_ǰ_x0000__x0000_"/>
      <sheetName val="LEGEND"/>
      <sheetName val="Gia KS"/>
      <sheetName val="Giai trũnh"/>
      <sheetName val="__"/>
      <sheetName val="dap______x0004______________________x0007__"/>
      <sheetName val="QLKTÔH"/>
      <sheetName val="dap__??__x0004_______??________??___x0007__"/>
      <sheetName val="Package1"/>
      <sheetName val="DTCT-tuyen_chinh"/>
      <sheetName val="Tra_KS"/>
      <sheetName val="_8"/>
      <sheetName val="Giai_trinh"/>
      <sheetName val="DG_"/>
      <sheetName val="g)a_vat_lieu"/>
      <sheetName val="??????"/>
      <sheetName val="?????????????????????????????"/>
      <sheetName val="dap??ƌ???????㝌ƌ????????ƌ???"/>
      <sheetName val="PutTM"/>
      <sheetName val="???_x0004_???????_x0007_?"/>
      <sheetName val="gihaxe may"/>
      <sheetName val="dap??????"/>
      <sheetName val="DG-TH?ǲ??????????ẜǰ?_x0004_??????ǰ??"/>
      <sheetName val="THQui_11"/>
      <sheetName val="THQui_21"/>
      <sheetName val="THQui_31"/>
      <sheetName val="THQui_41"/>
      <sheetName val="TH_nam_20031"/>
      <sheetName val="dtoan_(4)1"/>
      <sheetName val="tong_hop1"/>
      <sheetName val="phan_tich_DG1"/>
      <sheetName val="gia_vat_lieu1"/>
      <sheetName val="gia_xe_may1"/>
      <sheetName val="gia_nhan_cong1"/>
      <sheetName val="Bao_cao1"/>
      <sheetName val="B-n_(2)1"/>
      <sheetName val="TH-t_toan1"/>
      <sheetName val="Tro_giup1"/>
      <sheetName val="Tu_phap1"/>
      <sheetName val="T_TRA1"/>
      <sheetName val="Dan_so1"/>
      <sheetName val="dtct_cong1"/>
      <sheetName val="dap__ƌ_______㝌ƌ________ƌ___"/>
      <sheetName val="dap??????????????????????????"/>
      <sheetName val="Thuc_thanh"/>
      <sheetName val="_____________________________"/>
      <sheetName val="KKKKKKKK"/>
      <sheetName val="fattu"/>
      <sheetName val="______"/>
      <sheetName val="DG-TH_ǲ__________ẜǰ__x0004_______ǰ__"/>
      <sheetName val="dap__________________________"/>
      <sheetName val="Gia_KS"/>
      <sheetName val="DG-TH?ǲ??????????ẜǰ???????ǰ??"/>
      <sheetName val="DG-THǲẜǰǰ೔ǰᷴǰ"/>
      <sheetName val="???????????"/>
      <sheetName val="dap__??_______??________??___"/>
      <sheetName val="Giai_trũnh"/>
      <sheetName val="tong_hop2"/>
      <sheetName val="phan_tich_DG2"/>
      <sheetName val="gia_vat_lieu2"/>
      <sheetName val="gia_xe_may2"/>
      <sheetName val="gia_nhan_cong2"/>
      <sheetName val="THQui_12"/>
      <sheetName val="THQui_22"/>
      <sheetName val="THQui_32"/>
      <sheetName val="THQui_42"/>
      <sheetName val="TH_nam_20032"/>
      <sheetName val="dtoan_(4)2"/>
      <sheetName val="Bao_cao2"/>
      <sheetName val="B-n_(2)2"/>
      <sheetName val="TH-t_toan2"/>
      <sheetName val="Tro_giup2"/>
      <sheetName val="Tu_phap2"/>
      <sheetName val="T_TRA2"/>
      <sheetName val="Dan_so2"/>
      <sheetName val="dtct_cong2"/>
      <sheetName val="DTCT-tuyen_chinh1"/>
      <sheetName val="_81"/>
      <sheetName val="Tra_KS1"/>
      <sheetName val="DG_1"/>
      <sheetName val="Giai_trinh1"/>
      <sheetName val="g)a_vat_lieu1"/>
      <sheetName val="Thuc_thanh1"/>
      <sheetName val="Gia_KS1"/>
      <sheetName val="tong_hop3"/>
      <sheetName val="phan_tich_DG3"/>
      <sheetName val="gia_vat_lieu3"/>
      <sheetName val="gia_xe_may3"/>
      <sheetName val="gia_nhan_cong3"/>
      <sheetName val="THQui_13"/>
      <sheetName val="THQui_23"/>
      <sheetName val="THQui_33"/>
      <sheetName val="THQui_43"/>
      <sheetName val="TH_nam_20033"/>
      <sheetName val="dtoan_(4)3"/>
      <sheetName val="Bao_cao3"/>
      <sheetName val="B-n_(2)3"/>
      <sheetName val="TH-t_toan3"/>
      <sheetName val="Tro_giup3"/>
      <sheetName val="Tu_phap3"/>
      <sheetName val="T_TRA3"/>
      <sheetName val="Dan_so3"/>
      <sheetName val="dtct_cong3"/>
      <sheetName val="DTCT-tuyen_chinh2"/>
      <sheetName val="_82"/>
      <sheetName val="Tra_KS2"/>
      <sheetName val="DG_2"/>
      <sheetName val="Giai_trinh2"/>
      <sheetName val="g)a_vat_lieu2"/>
      <sheetName val="Thuc_thanh2"/>
      <sheetName val="Gia_KS2"/>
      <sheetName val="tong_hop4"/>
      <sheetName val="phan_tich_DG4"/>
      <sheetName val="gia_vat_lieu4"/>
      <sheetName val="gia_xe_may4"/>
      <sheetName val="gia_nhan_cong4"/>
      <sheetName val="THQui_14"/>
      <sheetName val="THQui_24"/>
      <sheetName val="THQui_34"/>
      <sheetName val="THQui_44"/>
      <sheetName val="TH_nam_20034"/>
      <sheetName val="dtoan_(4)4"/>
      <sheetName val="Bao_cao4"/>
      <sheetName val="B-n_(2)4"/>
      <sheetName val="TH-t_toan4"/>
      <sheetName val="Tro_giup4"/>
      <sheetName val="Tu_phap4"/>
      <sheetName val="T_TRA4"/>
      <sheetName val="Dan_so4"/>
      <sheetName val="dtct_cong4"/>
      <sheetName val="DTCT-tuyen_chinh3"/>
      <sheetName val="_83"/>
      <sheetName val="Tra_KS3"/>
      <sheetName val="DG_3"/>
      <sheetName val="Giai_trinh3"/>
      <sheetName val="g)a_vat_lieu3"/>
      <sheetName val="Thuc_thanh3"/>
      <sheetName val="Gia_KS3"/>
      <sheetName val="____x0004_________x0007__"/>
      <sheetName val="Gia tri vat tu"/>
      <sheetName val="dap______"/>
      <sheetName val="DG-TH_ǲ__________ẜǰ_______ǰ__"/>
      <sheetName val="___________"/>
      <sheetName val="DG-TH_x0000_?_x0000__x0000__x0000__x0000__x0000__x0000__x0000__x0000__x0000__x0000_?j_x0000__x0004__x0000__x0000__x0000__x0000__x0000__x0000_?j_x0000__x0000_"/>
      <sheetName val="Giai trunh"/>
      <sheetName val="dap__ƌ__x005f_x0004_______㝌ƌ________"/>
      <sheetName val="dap?ƌ?_x0004_?㝌ƌ?ƌ?_x0007_?"/>
      <sheetName val="???_x0004_??????_x0007_?"/>
      <sheetName val="dap????_x0004_???????_x0007_?"/>
      <sheetName val="dap_ƌ__x0004__㝌ƌ_ƌ__x0007__"/>
      <sheetName val="____x0004________x0007__"/>
      <sheetName val="dap_____x0004_________x0007__"/>
      <sheetName val="MTO REV.0"/>
      <sheetName val="SILICATE"/>
      <sheetName val="_____x005f_x0004_____________________"/>
      <sheetName val="dap______x005f_x0004_________________"/>
      <sheetName val="____x005f_x0004_________x005f_x0007__"/>
      <sheetName val="DG-TH_ǲ__________ẜǰ__x005f_x0004_____"/>
      <sheetName val="dap_x005f_x0000__x005f_x0000_ƌ_x005f_x0000__x000"/>
      <sheetName val="_x005f_x0000____x005f_x0000__x005f_x0004__x005f_x0000__"/>
      <sheetName val="dap_x005f_x0000__x005f_x0000____x005f_x0000__x000"/>
      <sheetName val="dap??ƌ?_x005f_x0004_??????㝌ƌ????????"/>
      <sheetName val="_x005f_x0000_??_x005f_x0000__x005f_x0004__x005f_x0000__"/>
      <sheetName val="????_x005f_x0004_????????????????????"/>
      <sheetName val="dap__??__x005f_x0004_______??________"/>
      <sheetName val="dap_x005f_x0000__x005f_x0000_??_x005f_x0000__x000"/>
      <sheetName val="dap?????_x005f_x0004_????????????????"/>
      <sheetName val="dap_x005f_x005f_x005f_x0000__x005f_x005f_x005f_x0000_ƌ"/>
      <sheetName val="dap__ƌ__x005f_x005f_x005f_x0004_______㝌ƌ__"/>
      <sheetName val="_x005f_x005f_x005f_x0000____x005f_x005f_x005f_x0000__x0"/>
      <sheetName val="_____x005f_x005f_x005f_x0004_______________"/>
      <sheetName val="dap______x005f_x005f_x005f_x0004___________"/>
      <sheetName val="dap_x005f_x005f_x005f_x0000__x005f_x005f_x005f_x0000___"/>
      <sheetName val="dap_x005f_x005f_x005f_x005f_x005f_x005f_x005f_x0000__x0"/>
      <sheetName val="dap__ƌ__x005f_x005f_x005f_x005f_x005f_x005f_x000"/>
      <sheetName val="_x005f_x005f_x005f_x005f_x005f_x005f_x005f_x0000____x00"/>
      <sheetName val="_____x005f_x005f_x005f_x005f_x005f_x005f_x005f_x0004___"/>
      <sheetName val="dap______x005f_x005f_x005f_x005f_x005f_x005f_x000"/>
      <sheetName val="????_x0004_???????????????Ŀ????_x0007_?????"/>
      <sheetName val="Nhat ky - socai thang 1"/>
      <sheetName val="HCDHO"/>
      <sheetName val="DAMAT"/>
      <sheetName val="DA4x6"/>
      <sheetName val="X_x0000__x0000__x0000__x0000_st5"/>
      <sheetName val="DG-TH?????????????j?_x0004_???????j??"/>
      <sheetName val="DG-TH_____________j__x0004________j__"/>
      <sheetName val="Sheet_x0011_"/>
      <sheetName val="VANKHUON"/>
      <sheetName val="j_x0000__x0000__x001f__x0000__x0000__x0000__x0000__x0000__x0000__x0000__x0000__x0000__x0000__x0000__x0000__x0000__x0000__x0000__x0000__x0000__x0000__x0000__x0000__x0000__x0000__x0000__x0000__x0000_?j"/>
      <sheetName val="dap__ƌ__x0004_______㝌ƌ________"/>
      <sheetName val="_____x0004_____________________"/>
      <sheetName val="dap______x0004_________________"/>
      <sheetName val="chenhlech"/>
      <sheetName val="THOP XL"/>
      <sheetName val="dap___________________________2"/>
      <sheetName val="_____x0004________________Ŀ_____x0007______"/>
      <sheetName val="Loading"/>
      <sheetName val="Check C"/>
      <sheetName val="X"/>
      <sheetName val="??_x0000__x0004__x0000_??_x0000_??_x0000__x0007__x0000_"/>
      <sheetName val="C4iet-dien"/>
      <sheetName val="DSCBGV"/>
      <sheetName val="dscbgvcdd"/>
      <sheetName val="DSDKhoc them"/>
      <sheetName val="DSCBGVDH"/>
      <sheetName val="dap_x0000_??_x0000__x0004__x0000_??_x0000_??_x0000__x0007__x0000_"/>
    </sheetNames>
    <sheetDataSet>
      <sheetData sheetId="0" refreshError="1"/>
      <sheetData sheetId="1" refreshError="1"/>
      <sheetData sheetId="2" refreshError="1"/>
      <sheetData sheetId="3" refreshError="1"/>
      <sheetData sheetId="4" refreshError="1">
        <row r="14">
          <cell r="P14">
            <v>89440.853809523804</v>
          </cell>
        </row>
        <row r="19">
          <cell r="P19">
            <v>82440.853809523804</v>
          </cell>
        </row>
      </sheetData>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sheetData sheetId="83" refreshError="1"/>
      <sheetData sheetId="84" refreshError="1"/>
      <sheetData sheetId="85" refreshError="1"/>
      <sheetData sheetId="86" refreshError="1"/>
      <sheetData sheetId="87"/>
      <sheetData sheetId="88" refreshError="1"/>
      <sheetData sheetId="89" refreshError="1"/>
      <sheetData sheetId="90" refreshError="1"/>
      <sheetData sheetId="91" refreshError="1"/>
      <sheetData sheetId="92" refreshError="1"/>
      <sheetData sheetId="93"/>
      <sheetData sheetId="94"/>
      <sheetData sheetId="95"/>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refreshError="1"/>
      <sheetData sheetId="137" refreshError="1"/>
      <sheetData sheetId="138" refreshError="1"/>
      <sheetData sheetId="139" refreshError="1"/>
      <sheetData sheetId="140" refreshError="1"/>
      <sheetData sheetId="141" refreshError="1"/>
      <sheetData sheetId="142" refreshError="1"/>
      <sheetData sheetId="143"/>
      <sheetData sheetId="144" refreshError="1"/>
      <sheetData sheetId="145" refreshError="1"/>
      <sheetData sheetId="146"/>
      <sheetData sheetId="147"/>
      <sheetData sheetId="148"/>
      <sheetData sheetId="149"/>
      <sheetData sheetId="150"/>
      <sheetData sheetId="151"/>
      <sheetData sheetId="152"/>
      <sheetData sheetId="153"/>
      <sheetData sheetId="154"/>
      <sheetData sheetId="155"/>
      <sheetData sheetId="156" refreshError="1"/>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sheetData sheetId="338"/>
      <sheetData sheetId="339"/>
      <sheetData sheetId="340"/>
      <sheetData sheetId="341"/>
      <sheetData sheetId="342"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nh tong hop du toan"/>
    </sheetNames>
    <definedNames>
      <definedName name="cplhsmt"/>
      <definedName name="cptdhsmt"/>
      <definedName name="cptdtdt"/>
      <definedName name="cptdtkkt"/>
      <definedName name="gsktxd"/>
      <definedName name="qlda"/>
      <definedName name="tinhqt"/>
      <definedName name="tkpdt"/>
    </definedNames>
    <sheetDataSet>
      <sheetData sheetId="0"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FP003E"/>
      <sheetName val="TOTAL"/>
      <sheetName val="Pivot(Silicate)"/>
      <sheetName val="Pivot(RockWool)"/>
      <sheetName val="Pivot(Form Glass)"/>
      <sheetName val="Pivot(Urethan)"/>
      <sheetName val="Pivot(Glass Wool)"/>
      <sheetName val="ROCK WOOL"/>
      <sheetName val="SILICATE"/>
      <sheetName val="THANG1"/>
      <sheetName val="THANG2"/>
      <sheetName val="THANG3"/>
      <sheetName val="THANG4"/>
      <sheetName val="THANG5"/>
      <sheetName val="THANG6"/>
      <sheetName val="THANG7"/>
      <sheetName val="THANG 8"/>
      <sheetName val="Sheet9"/>
      <sheetName val="Sheet8"/>
      <sheetName val="Sheet7"/>
      <sheetName val="Sheet6"/>
      <sheetName val="Sheet5"/>
      <sheetName val="Sheet4"/>
      <sheetName val="Sheet3"/>
      <sheetName val="Sheet2"/>
      <sheetName val="Sheet1"/>
      <sheetName val="XL4Poppy"/>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Tong hop"/>
      <sheetName val="CT cong"/>
      <sheetName val="dg cong"/>
      <sheetName val="00000000"/>
      <sheetName val="TAI"/>
      <sheetName val="BANLE"/>
      <sheetName val="t.kho"/>
      <sheetName val="CLB"/>
      <sheetName val="phong"/>
      <sheetName val="hoat"/>
      <sheetName val="tong BH"/>
      <sheetName val="nhapkho"/>
      <sheetName val="Tong hopQ48-1"/>
      <sheetName val="Tong hop QL48 - 2"/>
      <sheetName val="Tong hop QL47"/>
      <sheetName val="Tong hop QL48 - 3"/>
      <sheetName val="Chi tiet don gia khoi phuc"/>
      <sheetName val="Du toan chi tiet coc nuoc"/>
      <sheetName val="Du toan chi tiet coc"/>
      <sheetName val="Phan tich don gia chi tiet"/>
      <sheetName val="Nhap don gia VL dia phuong"/>
      <sheetName val="Luong mot ngay cong xay lap"/>
      <sheetName val="Luong mot ngay cong khao sat"/>
      <sheetName val="XXXXXXXX"/>
      <sheetName val="10000000"/>
      <sheetName val="T6"/>
      <sheetName val="Mau"/>
      <sheetName val="KH LDTL"/>
      <sheetName val="Q1-02"/>
      <sheetName val="Q2-02"/>
      <sheetName val="Q3-02"/>
      <sheetName val="Outlets"/>
      <sheetName val="PGs"/>
      <sheetName val="GDMN.1"/>
      <sheetName val="GDMN.2"/>
      <sheetName val="GDMN.3"/>
      <sheetName val="GDMN.4"/>
      <sheetName val="GDMN.5"/>
      <sheetName val="GDTH.1"/>
      <sheetName val="GDTH.2"/>
      <sheetName val="GDTH.3"/>
      <sheetName val="GDTH.4"/>
      <sheetName val="GDTH.5"/>
      <sheetName val="THCS.1"/>
      <sheetName val="THCS.2"/>
      <sheetName val="THCS.3"/>
      <sheetName val="THCS.4"/>
      <sheetName val="THCS.5"/>
      <sheetName val="THCS.6"/>
      <sheetName val="THPT.1"/>
      <sheetName val="THPT.2"/>
      <sheetName val="THPT.3"/>
      <sheetName val="THPT.4"/>
      <sheetName val="THPT.5"/>
      <sheetName val="THPT.6"/>
      <sheetName val="DH,CD,THCN.1"/>
      <sheetName val="DH,CD,THCN.2"/>
      <sheetName val="DH,CD,THCN.3"/>
      <sheetName val="GDKCQ.1"/>
      <sheetName val="GDKCQ.2"/>
      <sheetName val="TAICHINH"/>
      <sheetName val="XL4Test5"/>
      <sheetName val="VV-NTKL MUONG DOT 3"/>
      <sheetName val="CAPTHOAT"/>
      <sheetName val="kl lap nha kho "/>
      <sheetName val="KL LAP TH KHO"/>
      <sheetName val="kl chi tiet kho3"/>
      <sheetName val="kl th kho3"/>
      <sheetName val="VV-NTKL NHA KHO DOT 2"/>
      <sheetName val="kl th sxc3"/>
      <sheetName val="kl ct sxc3"/>
      <sheetName val="klthep"/>
      <sheetName val="hoc han"/>
      <sheetName val=" thoat nuoc nc"/>
      <sheetName val="cap thoat nuoc"/>
      <sheetName val="Instr'n"/>
      <sheetName val="RFP002"/>
      <sheetName val="RFP003F"/>
      <sheetName val="RFP004"/>
      <sheetName val="RFP005"/>
      <sheetName val="RFP006"/>
      <sheetName val="RFP007"/>
      <sheetName val="RFP008"/>
      <sheetName val="RFP009"/>
      <sheetName val="RFP010"/>
      <sheetName val="RFP011"/>
      <sheetName val="RFP11(1)"/>
      <sheetName val="RFP11(2)"/>
      <sheetName val="RFP11(3)"/>
      <sheetName val="RFP012"/>
      <sheetName val="RFP013"/>
      <sheetName val="RFP014"/>
      <sheetName val="RFP015"/>
      <sheetName val="TH"/>
      <sheetName val="Chia T1"/>
      <sheetName val="Chia T2"/>
      <sheetName val="Chia T3"/>
      <sheetName val="TH11"/>
      <sheetName val="TH T11"/>
      <sheetName val="TH T1"/>
      <sheetName val="Bang chia "/>
      <sheetName val="CN HD"/>
      <sheetName val="VC thg 2"/>
      <sheetName val="BB dcTT"/>
      <sheetName val="TT"/>
      <sheetName val="VC TCao"/>
      <sheetName val="VC o Hien"/>
      <sheetName val="VC oDuong"/>
      <sheetName val=" PHoang"/>
      <sheetName val="TT-PLuc"/>
      <sheetName val="TH thanh toan"/>
      <sheetName val="TH1"/>
      <sheetName val="TH2"/>
      <sheetName val="TH3"/>
      <sheetName val="TH4"/>
      <sheetName val="TH5"/>
      <sheetName val="ChiaT1"/>
      <sheetName val="ChiaT2"/>
      <sheetName val="ChiaT3"/>
      <sheetName val="ChiaT4"/>
      <sheetName val="ChiaT5"/>
      <sheetName val="MauTH"/>
      <sheetName val="C45"/>
      <sheetName val="C47A"/>
      <sheetName val="C47B"/>
      <sheetName val="C46"/>
      <sheetName val="DsachYT"/>
      <sheetName val="00"/>
      <sheetName val="Bhxhoi"/>
      <sheetName val="Trinh duyet LNS"/>
      <sheetName val="SN CBCNV"/>
      <sheetName val="tong luong ban"/>
      <sheetName val="DU TRU LUONG 06 THANG"/>
      <sheetName val="DU TRU CP 06 THANG"/>
      <sheetName val="AN CA THANG 08"/>
      <sheetName val="AN CA TH 09"/>
      <sheetName val="AN CA TH 10"/>
      <sheetName val="an ca th 11"/>
      <sheetName val="TAM UNG LNS TH 08"/>
      <sheetName val="PP tinh thue thu nhap"/>
      <sheetName val="Luong TG thang 08"/>
      <sheetName val="bo xung"/>
      <sheetName val="truy thu"/>
      <sheetName val="Luong TG thang 09"/>
      <sheetName val="Luong thoi gian th 10"/>
      <sheetName val="Luong thoi gian th 11"/>
      <sheetName val="QT LUONG NS T 07"/>
      <sheetName val="QT LNS TH 08"/>
      <sheetName val="QT LNS TH 09"/>
      <sheetName val="qt lns th 10"/>
      <sheetName val="TAM UNG LUONG NS TH 10"/>
      <sheetName val="tam ung LNS th 11"/>
      <sheetName val="LUONG CHO HUU"/>
      <sheetName val="thu BHXH,YT"/>
      <sheetName val="Phan bo"/>
      <sheetName val="QUY TM 2004 (3)"/>
      <sheetName val="QUY TM 2004 (2)"/>
      <sheetName val="SO CAI 2004 TK 111 (2)"/>
      <sheetName val="CTGS N111 (2)"/>
      <sheetName val="Can doi TK (2)"/>
      <sheetName val="CTGS Co 111"/>
      <sheetName val="Bang "/>
      <sheetName val="So TGNH  (2)"/>
      <sheetName val="N 111"/>
      <sheetName val="Sheet1 (3)"/>
      <sheetName val="C 111"/>
      <sheetName val="Sheet10"/>
      <sheetName val="KD Theo YTo"/>
      <sheetName val="Tang giam TSCD"/>
      <sheetName val="TK Ngoai bang"/>
      <sheetName val="TMinh BC TC"/>
      <sheetName val="Can doi TK"/>
      <sheetName val="BCD KToan"/>
      <sheetName val="So TGNH "/>
      <sheetName val="SO CAI TK 112"/>
      <sheetName val="SO CAI 2004 TK 111"/>
      <sheetName val="Tien Vay 311"/>
      <sheetName val="DTCTiet"/>
      <sheetName val="DT BH"/>
      <sheetName val="So QTM 2005"/>
      <sheetName val="QUY TM 2004"/>
      <sheetName val="SILICAT_x0003_"/>
      <sheetName val="SP-KH"/>
      <sheetName val="Xuatkho"/>
      <sheetName val="PT"/>
      <sheetName val="1-12"/>
      <sheetName val="bcth.Hoang"/>
      <sheetName val="bcth.Nhung"/>
      <sheetName val="bcth.Ngoc"/>
      <sheetName val="bcth.Vu"/>
      <sheetName val="CDQDT"/>
      <sheetName val="XNT"/>
      <sheetName val="01"/>
      <sheetName val="02"/>
      <sheetName val="03"/>
      <sheetName val="04"/>
      <sheetName val="05"/>
      <sheetName val="06"/>
      <sheetName val="07"/>
      <sheetName val="08"/>
      <sheetName val="09"/>
      <sheetName val="10"/>
      <sheetName val=" 10 ngày"/>
      <sheetName val="11"/>
      <sheetName val="12"/>
      <sheetName val="13"/>
      <sheetName val="14"/>
      <sheetName val="15"/>
      <sheetName val="16"/>
      <sheetName val="17"/>
      <sheetName val="18"/>
      <sheetName val="19"/>
      <sheetName val="20"/>
      <sheetName val="20ngay"/>
      <sheetName val="21"/>
      <sheetName val="22"/>
      <sheetName val="23"/>
      <sheetName val="24"/>
      <sheetName val="25"/>
      <sheetName val="26"/>
      <sheetName val="27"/>
      <sheetName val="28"/>
      <sheetName val="29"/>
      <sheetName val="30"/>
      <sheetName val="31"/>
      <sheetName val="31 ngày"/>
      <sheetName val="bcthang"/>
      <sheetName val="báo cáo thang11 mới"/>
      <sheetName val="Summary"/>
      <sheetName val="Design &amp; Applications"/>
      <sheetName val="Building Summary"/>
      <sheetName val="Building"/>
      <sheetName val="External Works"/>
      <sheetName val="TH QT"/>
      <sheetName val="KE QT"/>
      <sheetName val="Pivot(Silica|e)"/>
      <sheetName val="Sheed4"/>
      <sheetName val="TH_x0001_NG2"/>
      <sheetName val="ROCK WO_x0003__x0000_"/>
      <sheetName val="Pi6ot(Urethan)"/>
      <sheetName val="gvl"/>
      <sheetName val="hoat_x0000_࣭_x0000__x0000__x0000__x0000__x0000__x0000__x0000__x0000__x0009__x0000_᭬࣫_x0000__x0004__x0000__x0000__x0000__x0000__x0000__x0000_ᑜ࣭_x0000__x0000__x0000_"/>
      <sheetName val="Macro1"/>
      <sheetName val="Macro2"/>
      <sheetName val="Macro3"/>
      <sheetName val="MTL$-INTER"/>
      <sheetName val="??-BLDG"/>
      <sheetName val="S¶_x001d_et2"/>
      <sheetName val="INSUL"/>
      <sheetName val="DU TRU LUONG 06 TH@NG"/>
      <sheetName val="AN CA DH 10"/>
      <sheetName val="TAM UNG LNC TH 08"/>
      <sheetName val="Leong thoi gian th 10"/>
      <sheetName val="Luong thoa gian th 11"/>
      <sheetName val="at lns th 10"/>
      <sheetName val="tam ung DNS th 11"/>
      <sheetName val="XL4Test4"/>
      <sheetName val="Chart2"/>
      <sheetName val="Chart1"/>
      <sheetName val="th«ng tri chuÈn xe"/>
      <sheetName val="vat tu 2001 cuoi nam"/>
      <sheetName val="bang phan bo VL xuat"/>
      <sheetName val="vat tu 2001"/>
      <sheetName val="qt vt­ xe"/>
      <sheetName val="táng QT 245 (14Xe("/>
      <sheetName val="Xe mua ngoµi"/>
      <sheetName val="B¸o c¸o HQ chi tiªu n¨m 2000"/>
      <sheetName val="Piwot(Silicate)"/>
      <sheetName val="Chiet tinh dz22"/>
      <sheetName val="TH VL, NC, DDHT Thanhphuoc"/>
      <sheetName val="_x0000__x0000__x0000__x0000__x0000__x0000_"/>
      <sheetName val="???????-BLDG"/>
      <sheetName val="báo cáo thang11 m?i"/>
      <sheetName val="Dieu chinh"/>
      <sheetName val="So -03"/>
      <sheetName val="SoLD"/>
      <sheetName val="So-02"/>
      <sheetName val="vi_du_n"/>
      <sheetName val="vi_du"/>
      <sheetName val="Bieu 2"/>
      <sheetName val="biªu 3"/>
      <sheetName val="bieu1 CTy"/>
      <sheetName val="b2 cty"/>
      <sheetName val="b 3 cty"/>
      <sheetName val="bieu 7"/>
      <sheetName val="bieu 9"/>
      <sheetName val="b14"/>
      <sheetName val="Sheet12"/>
      <sheetName val="TH T19"/>
      <sheetName val="Pivot(RckWool)"/>
      <sheetName val="Sheev6"/>
      <sheetName val="Nhap fon gia VL dia phuong"/>
      <sheetName val="thong tin cty"/>
      <sheetName val="TK-in"/>
      <sheetName val="TKTH"/>
      <sheetName val="BR"/>
      <sheetName val="MV"/>
      <sheetName val="mvtt"/>
      <sheetName val="HDKT"/>
      <sheetName val="Linh tinh"/>
      <sheetName val="nk"/>
      <sheetName val="N"/>
      <sheetName val="X"/>
      <sheetName val="CT Thang Mo"/>
      <sheetName val="CT  PL"/>
      <sheetName val="Chi tiet"/>
      <sheetName val="Giai trinh"/>
      <sheetName val="Pivot(_x0007_lass Wool)"/>
      <sheetName val="bcôhang"/>
      <sheetName val="RDP013"/>
      <sheetName val="Du_lieu"/>
      <sheetName val="뜃맟뭁돽띿맟?-BLDG"/>
      <sheetName val="CAT_5"/>
      <sheetName val="현장관리비"/>
      <sheetName val="실행내역"/>
      <sheetName val="#REF"/>
      <sheetName val="적용환율"/>
      <sheetName val="合成単価作成表-BLDG"/>
      <sheetName val="EQUIPMENT -2"/>
      <sheetName val="전차선로 물량표"/>
      <sheetName val="PBS"/>
      <sheetName val="간접비내역-1"/>
      <sheetName val="Basic"/>
      <sheetName val="DESIGN CRITERIA"/>
      <sheetName val="용기"/>
      <sheetName val="TT_10KV"/>
      <sheetName val="NEW-PANEL"/>
      <sheetName val="PACK"/>
      <sheetName val="INV"/>
      <sheetName val="TK-XUAT"/>
      <sheetName val="TK-NHAP"/>
      <sheetName val="DT 1"/>
      <sheetName val="DT 2"/>
      <sheetName val="DT 3"/>
      <sheetName val="DM"/>
      <sheetName val="SP"/>
      <sheetName val="NPL"/>
      <sheetName val="Luong moÿÿngay cong khao sat"/>
      <sheetName val="Q2-00"/>
      <sheetName val="Pivnt(RockWool)"/>
      <sheetName val="@ivot(Form Glass)"/>
      <sheetName val="Pivot(Gl!ss Wool)"/>
      <sheetName val="ROCK WOKL"/>
      <sheetName val="He co"/>
      <sheetName val="Bhitieu-dam cac loai"/>
      <sheetName val="TH4_x0000__x0000__x0000__x0000__x0000__x0000__x0000__x0000__x0000__x0000__x0000_ℨʢ_x0000__x0004__x0000__x0000__x0000__x0000__x0000__x0000_崬ʢ_x0000__x0000__x0000__x0000__x0000_"/>
      <sheetName val="MTO REV.2(ARMOR)"/>
      <sheetName val="Phan tich don ႀ￸a chi tiet"/>
      <sheetName val="\uong mot ngay cong xay lap"/>
      <sheetName val="Luong mot ngay conw0khao sat"/>
      <sheetName val="thu BHXH&lt;YT"/>
      <sheetName val="MTO REV.0"/>
      <sheetName val="ctTBA"/>
      <sheetName val="공통가설"/>
      <sheetName val="SILICCTE"/>
      <sheetName val="dongia (2)"/>
      <sheetName val="LKVL-CK-HT-GD1"/>
      <sheetName val="giathanh1"/>
      <sheetName val="lam-moi"/>
      <sheetName val="TONG HOP VL-NC"/>
      <sheetName val="thao-go"/>
      <sheetName val="THPDMoi  (2)"/>
      <sheetName val="gtrinh"/>
      <sheetName val="phuluc1"/>
      <sheetName val="chitiet"/>
      <sheetName val="TONGKE3p "/>
      <sheetName val="DONGIA"/>
      <sheetName val="DON GIA"/>
      <sheetName val="TONGKE-HT"/>
      <sheetName val="DG"/>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
      <sheetName val="ROCK WO_x0003_?"/>
      <sheetName val="적용률"/>
      <sheetName val="LABTOTAL"/>
      <sheetName val="POWER"/>
      <sheetName val="견적조건"/>
      <sheetName val="BQ_Equip_Pipe"/>
      <sheetName val="BLR-S"/>
      <sheetName val="Est-Hotpp"/>
      <sheetName val="PipWT"/>
      <sheetName val="piping"/>
      <sheetName val="BREAKDOWN(철거설치)"/>
      <sheetName val="COA-17"/>
      <sheetName val="C-18"/>
      <sheetName val="POTAL"/>
      <sheetName val="_x0000_TCTiet"/>
      <sheetName val="BCDTK"/>
      <sheetName val="soktmay"/>
      <sheetName val="_x0010_ivot(Glass Wool)"/>
      <sheetName val="She%t1"/>
      <sheetName val="XL4Pop`y"/>
      <sheetName val="Chitieu-dam c!c loai"/>
      <sheetName val="@Gdg"/>
      <sheetName val="CocKJ1m"/>
      <sheetName val="PNT-QUOT-#3"/>
      <sheetName val="COAT&amp;WRAP-QIOT-#3"/>
      <sheetName val="THVT"/>
      <sheetName val="PTDM"/>
      <sheetName val="Tong hop QL4( - 3"/>
      <sheetName val="SN C£GNV"/>
      <sheetName val="tong l²_x0000__x0000_ ban"/>
      <sheetName val="_x0000__x0000__x0000__x0000__x0000__x0009__x0000_??_x0000__x0004__x0000__x0000__x0000__x0000__x0000__x0000_??_x0000__x0000__x0000__x0000__x0000__x0000__x0000__x0000_??_x0000__x0000_"/>
      <sheetName val="?????"/>
      <sheetName val="????"/>
      <sheetName val="ፌ_x0000_佄⁎䥇⁁䡃"/>
      <sheetName val="⁁䡃⁉䥔呅"/>
      <sheetName val="呅吠ь_x0000_䑄㔳_x0005_吀䅂㔳_x000c_吀⁈畱敹"/>
      <sheetName val="㔳_x000c_吀⁈畱敹瑴慯ծ_x0000_楢兡͔_x0000_䭔"/>
      <sheetName val="_x0000_楢兡͔_x0000_䭔ͥ_x0000_䅎э_x0000_啈䝎_x0003_䠀䥁_x0003_"/>
      <sheetName val="_x0000_啈䝎_x0003_䠀䥁_x0003_䰀䵁_x0008_䈀湡⁧楧"/>
      <sheetName val="ࡍ_x0000_慂杮朠慩_x000d_䠀乁⁇䥔久䈠佁_x000b_吀⁈"/>
      <sheetName val="䥔久䈠佁_x000b_吀⁈䡎偁"/>
      <sheetName val="⁈䡎偁吠乏_x0006_吀⁈"/>
      <sheetName val="_x0000_䡔䈠乁_x0005_䐀"/>
      <sheetName val="_x0000_敄㍣б_x0000_慊"/>
      <sheetName val="䨀湡в_x0000_慊㍮"/>
      <sheetName val="湡г_x0000_慊㑮_x0004_"/>
      <sheetName val="д_x0000_慊㙮_x0004_䨀"/>
      <sheetName val="_x0000_慊㝮_x0004_䨀湡"/>
      <sheetName val="慊㡮_x0004_䨀湡Թ"/>
      <sheetName val="㥮_x0005_䨀湡〱_x0005_䨀"/>
      <sheetName val="_x0005_䨀湡ㄱ_x0005_䨀"/>
      <sheetName val="_x0000_慊ㅮԳ_x0000_慊"/>
      <sheetName val="䨀湡㐱_x0005_䨀湡"/>
      <sheetName val="慊ㅮԵ_x0000_慊ㅮ"/>
      <sheetName val="湡㘱_x0005_䨀湡㜱"/>
      <sheetName val="ㅮԷ_x0000_慊ㅮԸ"/>
      <sheetName val="㠱_x0005_䨀湡〲_x0005_"/>
      <sheetName val="԰_x0000_慊㉮Ա_x0000_"/>
      <sheetName val="_x0005_䨀湡㈲_x0005_䨀"/>
      <sheetName val="_x0000_慊㉮Գ_x0000_慊㉮Դ"/>
      <sheetName val="湡㐲_x0005_䨀湡㔲_x0005_"/>
      <sheetName val="㔲_x0005_䨀"/>
      <sheetName val="Gia vat tu"/>
      <sheetName val="_x0010_iwot(Silicate)"/>
      <sheetName val=" thoat nuog nc"/>
      <sheetName val=" thoau nuoc nc"/>
      <sheetName val="hoat?࣭????????_x0009_?᭬࣫?_x0004_??????ᑜ࣭???"/>
      <sheetName val="hoat?࣭?_x0009_᭬࣫?_x0004_?ᑜ࣭?ڬ࣫?"/>
      <sheetName val="TA²_x0000__x0000_NH"/>
      <sheetName val="T.Tinh"/>
      <sheetName val="Luo_x0009__x0008__x0010__x0000__x0000__x0006__x0005__x0000__x001c_ Í_x0007_ÉÀ_x0000__x0000__x0006__x0003__x0000__x0000_á_x0000__x0002__x0000_°"/>
      <sheetName val="TSCD"/>
      <sheetName val="_x0000__x0000_CAI TK 112"/>
      <sheetName val="TK"/>
      <sheetName val="BRCT"/>
      <sheetName val="SDHD"/>
      <sheetName val="SDHD QUY"/>
      <sheetName val="GTGT135"/>
      <sheetName val="BRCN135"/>
      <sheetName val="MV135"/>
      <sheetName val="SDHDCN"/>
      <sheetName val="SDHDCN quy"/>
      <sheetName val="NXT.CN03"/>
      <sheetName val="bl"/>
      <sheetName val="20000000"/>
      <sheetName val="d' cOng"/>
      <sheetName val="CAPTHOAP"/>
      <sheetName val=" t`oat nuoc nc"/>
      <sheetName val="_______-BLDG"/>
      <sheetName val="__-BLDG"/>
      <sheetName val="뜃맟뭁돽띿맟_-BLDG"/>
      <sheetName val="báo cáo thang11 m_i"/>
      <sheetName val="truc tiep"/>
      <sheetName val="CN"/>
      <sheetName val="BCN"/>
      <sheetName val="Q TOAN"/>
      <sheetName val="NO MUA"/>
      <sheetName val="VO CHAI"/>
      <sheetName val="VC THU HOI"/>
      <sheetName val="100000P0"/>
      <sheetName val="RFP0_x0010_6"/>
      <sheetName val="RFP_x0010_07"/>
      <sheetName val="RFP_x0011_1(2)"/>
      <sheetName val="Q_x0012_-02"/>
      <sheetName val="Q_x0013_-02"/>
      <sheetName val="Du toan chi Tiet coc_x0000_nuoc"/>
      <sheetName val="Nhap_x0000_don gia VL dia phuong"/>
      <sheetName val="Luong mot ngay Cong xay_x0000_lap"/>
      <sheetName val="DU TRU LUONG_x0000_06 THANG"/>
      <sheetName val="PP tinh Thue thu_x0000_nhap"/>
      <sheetName val="Luong TG thang _x0010_9"/>
      <sheetName val="QT LUONG NS_x0000_T 07"/>
      <sheetName val="TAM_x0000_UNG LUONG NS TH 10"/>
      <sheetName val="?????_x0009_????_x0004_????????????????????"/>
      <sheetName val="hoat_x0000_?_x0000__x0009_??_x0000__x0004__x0000_??_x0000_??_x0000_"/>
      <sheetName val="hoat??????????_x0009_????_x0004_???????????"/>
      <sheetName val="Coc$0x40cm"/>
      <sheetName val="&quot;0ngay"/>
      <sheetName val="báo cák thang11 mới"/>
      <sheetName val="THANG'"/>
      <sheetName val="Tro giup"/>
      <sheetName val="_x0000__x0000_DT"/>
      <sheetName val="PTDGDT"/>
      <sheetName val="ፌ?佄⁎䥇⁁䡃"/>
      <sheetName val="呅吠ь?䑄㔳_x0005_吀䅂㔳_x000c_吀⁈畱敹"/>
      <sheetName val="㔳_x000c_吀⁈畱敹瑴慯ծ?楢兡͔?䭔"/>
      <sheetName val="?楢兡͔?䭔ͥ?䅎э?啈䝎_x0003_䠀䥁_x0003_"/>
      <sheetName val="?啈䝎_x0003_䠀䥁_x0003_䰀䵁_x0008_䈀湡⁧楧"/>
      <sheetName val="ࡍ?慂杮朠慩_x000d_䠀乁⁇䥔久䈠佁_x000b_吀⁈"/>
      <sheetName val="?䡔䈠乁_x0005_䐀"/>
      <sheetName val="?敄㍣б?慊"/>
      <sheetName val="䨀湡в?慊㍮"/>
      <sheetName val="湡г?慊㑮_x0004_"/>
      <sheetName val="д?慊㙮_x0004_䨀"/>
      <sheetName val="?慊㝮_x0004_䨀湡"/>
      <sheetName val="?慊ㅮԳ?慊"/>
      <sheetName val="慊ㅮԵ?慊ㅮ"/>
      <sheetName val="ㅮԷ?慊ㅮԸ"/>
      <sheetName val="԰?慊㉮Ա?"/>
      <sheetName val="?慊㉮Գ?慊㉮Դ"/>
      <sheetName val="?TCTiet"/>
      <sheetName val="tong l²?? ban"/>
      <sheetName val="Du toan chi Tiet coc?nuoc"/>
      <sheetName val="Nhap?don gia VL dia phuong"/>
      <sheetName val="Luong mot ngay Cong xay?lap"/>
      <sheetName val="DU TRU LUONG?06 THANG"/>
      <sheetName val="PP tinh Thue thu?nhap"/>
      <sheetName val="QT LUONG NS?T 07"/>
      <sheetName val="TAM?UNG LUONG NS TH 10"/>
      <sheetName val="truy_x0000_thu"/>
      <sheetName val="truy"/>
      <sheetName val="VV-NTKL NHA _x000b_HO DOT 2"/>
      <sheetName val="THA_x000e_G 8"/>
      <sheetName val="AN CA _x0014_HANG 08"/>
      <sheetName val="Xuatkh/"/>
      <sheetName val="Chitieu-dam cac_x0000_loai"/>
      <sheetName val="hoat???_x0009_???_x0004_???????"/>
      <sheetName val="[I"/>
      <sheetName val="báo cák thang11 m?i"/>
      <sheetName val="???????"/>
      <sheetName val="??????_x0005_???_x000c_????"/>
      <sheetName val="THPT&gt;5"/>
      <sheetName val="hoat_x0000_࣭_x0000__x0009_᭬࣫_x0000__x0004__x0000_ᑜ࣭_x0000_ڬ࣫_x0000_"/>
      <sheetName val="?_x000c_?????????????"/>
      <sheetName val="?????????????_x0003_??_x0003_"/>
      <sheetName val="???_x0003_??_x0003_??_x0008_????"/>
      <sheetName val="??????_x000d_???????_x000b_??"/>
      <sheetName val="????_x000b_????"/>
      <sheetName val="?????_x0006_??"/>
      <sheetName val="????_x0005_?"/>
      <sheetName val="?????_x0004_"/>
      <sheetName val="????_x0004_?"/>
      <sheetName val="???_x0004_??"/>
      <sheetName val="??_x0004_???"/>
      <sheetName val="?_x0005_???_x0005_?"/>
      <sheetName val="_x0005_???_x0005_?"/>
      <sheetName val="???_x0005_??"/>
      <sheetName val="??_x0005_???"/>
      <sheetName val="táng QT_x0000_245 (14Xe("/>
      <sheetName val="재료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refreshError="1"/>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refreshError="1"/>
      <sheetData sheetId="278" refreshError="1"/>
      <sheetData sheetId="279" refreshError="1"/>
      <sheetData sheetId="280" refreshError="1"/>
      <sheetData sheetId="281"/>
      <sheetData sheetId="282"/>
      <sheetData sheetId="283"/>
      <sheetData sheetId="284" refreshError="1"/>
      <sheetData sheetId="285" refreshError="1"/>
      <sheetData sheetId="286"/>
      <sheetData sheetId="287"/>
      <sheetData sheetId="288"/>
      <sheetData sheetId="289"/>
      <sheetData sheetId="290"/>
      <sheetData sheetId="291"/>
      <sheetData sheetId="292"/>
      <sheetData sheetId="293"/>
      <sheetData sheetId="294"/>
      <sheetData sheetId="295"/>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sheetData sheetId="347"/>
      <sheetData sheetId="348"/>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refreshError="1"/>
      <sheetData sheetId="383" refreshError="1"/>
      <sheetData sheetId="384" refreshError="1"/>
      <sheetData sheetId="385" refreshError="1"/>
      <sheetData sheetId="386"/>
      <sheetData sheetId="387" refreshError="1"/>
      <sheetData sheetId="388" refreshError="1"/>
      <sheetData sheetId="389" refreshError="1"/>
      <sheetData sheetId="390" refreshError="1"/>
      <sheetData sheetId="391" refreshError="1"/>
      <sheetData sheetId="392" refreshError="1"/>
      <sheetData sheetId="393"/>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sheetData sheetId="423"/>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sheetData sheetId="438" refreshError="1"/>
      <sheetData sheetId="439" refreshError="1"/>
      <sheetData sheetId="440"/>
      <sheetData sheetId="441" refreshError="1"/>
      <sheetData sheetId="442" refreshError="1"/>
      <sheetData sheetId="443"/>
      <sheetData sheetId="444"/>
      <sheetData sheetId="445"/>
      <sheetData sheetId="446" refreshError="1"/>
      <sheetData sheetId="447" refreshError="1"/>
      <sheetData sheetId="448" refreshError="1"/>
      <sheetData sheetId="449" refreshError="1"/>
      <sheetData sheetId="450" refreshError="1"/>
      <sheetData sheetId="451" refreshError="1"/>
      <sheetData sheetId="452"/>
      <sheetData sheetId="453" refreshError="1"/>
      <sheetData sheetId="454" refreshError="1"/>
      <sheetData sheetId="455" refreshError="1"/>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sheetData sheetId="509"/>
      <sheetData sheetId="510"/>
      <sheetData sheetId="511" refreshError="1"/>
      <sheetData sheetId="512" refreshError="1"/>
      <sheetData sheetId="513" refreshError="1"/>
      <sheetData sheetId="514" refreshError="1"/>
      <sheetData sheetId="515" refreshError="1"/>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refreshError="1"/>
      <sheetData sheetId="537" refreshError="1"/>
      <sheetData sheetId="538" refreshError="1"/>
      <sheetData sheetId="539"/>
      <sheetData sheetId="540"/>
      <sheetData sheetId="541"/>
      <sheetData sheetId="542"/>
      <sheetData sheetId="543" refreshError="1"/>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sheetData sheetId="573" refreshError="1"/>
      <sheetData sheetId="574"/>
      <sheetData sheetId="575"/>
      <sheetData sheetId="576"/>
      <sheetData sheetId="577"/>
      <sheetData sheetId="578"/>
      <sheetData sheetId="579"/>
      <sheetData sheetId="580"/>
      <sheetData sheetId="581" refreshError="1"/>
      <sheetData sheetId="582" refreshError="1"/>
      <sheetData sheetId="583" refreshError="1"/>
      <sheetData sheetId="584"/>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sheetData sheetId="602"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LICATE"/>
      <sheetName val="RFP003E"/>
      <sheetName val="TOTAL"/>
      <sheetName val="Pivot(Silicate)"/>
      <sheetName val="Pivot(RockWool)"/>
      <sheetName val="Pivot(Form Glass)"/>
      <sheetName val="Pivot(Urethan)"/>
      <sheetName val="Pivot(Glass Wool)"/>
      <sheetName val="ROCK WOOL"/>
      <sheetName val="Sheet1"/>
      <sheetName val="XL4Poppy"/>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Tong hop"/>
      <sheetName val="CT cong"/>
      <sheetName val="dg cong"/>
      <sheetName val="00000000"/>
      <sheetName val="THANG1"/>
      <sheetName val="THANG2"/>
      <sheetName val="THANG3"/>
      <sheetName val="THANG4"/>
      <sheetName val="THANG5"/>
      <sheetName val="THANG6"/>
      <sheetName val="THANG7"/>
      <sheetName val="THANG 8"/>
      <sheetName val="Sheet9"/>
      <sheetName val="Sheet8"/>
      <sheetName val="Sheet7"/>
      <sheetName val="Sheet6"/>
      <sheetName val="Sheet5"/>
      <sheetName val="Sheet4"/>
      <sheetName val="Sheet3"/>
      <sheetName val="Sheet2"/>
      <sheetName val="Tong hopQ48-1"/>
      <sheetName val="Tong hop QL48 - 2"/>
      <sheetName val="Tong hop QL47"/>
      <sheetName val="Tong hop QL48 - 3"/>
      <sheetName val="Chi tiet don gia khoi phuc"/>
      <sheetName val="Du toan chi tiet coc nuoc"/>
      <sheetName val="Du toan chi tiet coc"/>
      <sheetName val="Phan tich don gia chi tiet"/>
      <sheetName val="Nhap don gia VL dia phuong"/>
      <sheetName val="Luong mot ngay cong xay lap"/>
      <sheetName val="Luong mot ngay cong khao sat"/>
      <sheetName val="XXXXXXXX"/>
      <sheetName val="10000000"/>
      <sheetName val="Q1-02"/>
      <sheetName val="Q2-02"/>
      <sheetName val="Q3-02"/>
      <sheetName val="VV-NTKL MUONG DOT 3"/>
      <sheetName val="CAPTHOAT"/>
      <sheetName val="kl lap nha kho "/>
      <sheetName val="KL LAP TH KHO"/>
      <sheetName val="kl chi tiet kho3"/>
      <sheetName val="kl th kho3"/>
      <sheetName val="VV-NTKL NHA KHO DOT 2"/>
      <sheetName val="kl th sxc3"/>
      <sheetName val="kl ct sxc3"/>
      <sheetName val="klthep"/>
      <sheetName val="hoc han"/>
      <sheetName val=" thoat nuoc nc"/>
      <sheetName val="cap thoat nuoc"/>
      <sheetName val="T6"/>
      <sheetName val="Mau"/>
      <sheetName val="KH LDTL"/>
      <sheetName val="TH QT"/>
      <sheetName val="KE QT"/>
      <sheetName val="Trinh duyet LNS"/>
      <sheetName val="SN CBCNV"/>
      <sheetName val="tong luong ban"/>
      <sheetName val="DU TRU LUONG 06 THANG"/>
      <sheetName val="DU TRU CP 06 THANG"/>
      <sheetName val="AN CA THANG 08"/>
      <sheetName val="AN CA TH 09"/>
      <sheetName val="AN CA TH 10"/>
      <sheetName val="an ca th 11"/>
      <sheetName val="TAM UNG LNS TH 08"/>
      <sheetName val="PP tinh thue thu nhap"/>
      <sheetName val="Luong TG thang 08"/>
      <sheetName val="bo xung"/>
      <sheetName val="truy thu"/>
      <sheetName val="Luong TG thang 09"/>
      <sheetName val="Luong thoi gian th 10"/>
      <sheetName val="Luong thoi gian th 11"/>
      <sheetName val="QT LUONG NS T 07"/>
      <sheetName val="QT LNS TH 08"/>
      <sheetName val="QT LNS TH 09"/>
      <sheetName val="qt lns th 10"/>
      <sheetName val="TAM UNG LUONG NS TH 10"/>
      <sheetName val="tam ung LNS th 11"/>
      <sheetName val="Outlets"/>
      <sheetName val="PGs"/>
      <sheetName val="TAI"/>
      <sheetName val="BANLE"/>
      <sheetName val="t.kho"/>
      <sheetName val="CLB"/>
      <sheetName val="phong"/>
      <sheetName val="hoat"/>
      <sheetName val="tong BH"/>
      <sheetName val="nhapkho"/>
      <sheetName val="TH"/>
      <sheetName val="Chia T1"/>
      <sheetName val="Chia T2"/>
      <sheetName val="Chia T3"/>
      <sheetName val="TH11"/>
      <sheetName val="TH T11"/>
      <sheetName val="TH T1"/>
      <sheetName val="XL4Test5"/>
      <sheetName val="Bang chia "/>
      <sheetName val="CN HD"/>
      <sheetName val="VC thg 2"/>
      <sheetName val="BB dcTT"/>
      <sheetName val="TT"/>
      <sheetName val="VC TCao"/>
      <sheetName val="VC o Hien"/>
      <sheetName val="VC oDuong"/>
      <sheetName val=" PHoang"/>
      <sheetName val="TT-PLuc"/>
      <sheetName val="TH thanh toan"/>
      <sheetName val="TH1"/>
      <sheetName val="TH2"/>
      <sheetName val="TH3"/>
      <sheetName val="TH4"/>
      <sheetName val="TH5"/>
      <sheetName val="ChiaT1"/>
      <sheetName val="ChiaT2"/>
      <sheetName val="ChiaT3"/>
      <sheetName val="ChiaT4"/>
      <sheetName val="ChiaT5"/>
      <sheetName val="MauTH"/>
      <sheetName val="Instr'n"/>
      <sheetName val="RFP002"/>
      <sheetName val="RFP003F"/>
      <sheetName val="RFP004"/>
      <sheetName val="RFP005"/>
      <sheetName val="RFP006"/>
      <sheetName val="RFP007"/>
      <sheetName val="RFP008"/>
      <sheetName val="RFP009"/>
      <sheetName val="RFP010"/>
      <sheetName val="RFP011"/>
      <sheetName val="RFP11(1)"/>
      <sheetName val="RFP11(2)"/>
      <sheetName val="RFP11(3)"/>
      <sheetName val="RFP012"/>
      <sheetName val="RFP013"/>
      <sheetName val="RFP014"/>
      <sheetName val="RFP015"/>
      <sheetName val="C45"/>
      <sheetName val="C47A"/>
      <sheetName val="C47B"/>
      <sheetName val="C46"/>
      <sheetName val="DsachYT"/>
      <sheetName val="00"/>
      <sheetName val="Bhxhoi"/>
      <sheetName val="QUY TM 2004 (3)"/>
      <sheetName val="QUY TM 2004 (2)"/>
      <sheetName val="SO CAI 2004 TK 111 (2)"/>
      <sheetName val="CTGS N111 (2)"/>
      <sheetName val="Can doi TK (2)"/>
      <sheetName val="CTGS Co 111"/>
      <sheetName val="Bang "/>
      <sheetName val="So TGNH  (2)"/>
      <sheetName val="N 111"/>
      <sheetName val="Sheet1 (3)"/>
      <sheetName val="C 111"/>
      <sheetName val="Sheet10"/>
      <sheetName val="KD Theo YTo"/>
      <sheetName val="Tang giam TSCD"/>
      <sheetName val="TK Ngoai bang"/>
      <sheetName val="TMinh BC TC"/>
      <sheetName val="Can doi TK"/>
      <sheetName val="BCD KToan"/>
      <sheetName val="So TGNH "/>
      <sheetName val="SO CAI TK 112"/>
      <sheetName val="SO CAI 2004 TK 111"/>
      <sheetName val="Tien Vay 311"/>
      <sheetName val="DTCTiet"/>
      <sheetName val="DT BH"/>
      <sheetName val="So QTM 2005"/>
      <sheetName val="QUY TM 2004"/>
      <sheetName val="SILICAT_x0003_"/>
      <sheetName val="Summary"/>
      <sheetName val="Design &amp; Applications"/>
      <sheetName val="Building Summary"/>
      <sheetName val="Building"/>
      <sheetName val="External Works"/>
      <sheetName val="LUONG CHO HUU"/>
      <sheetName val="thu BHXH,YT"/>
      <sheetName val="Phan bo"/>
      <sheetName val="1-12"/>
      <sheetName val="MTL$-INTER"/>
      <sheetName val="SP-KH"/>
      <sheetName val="Xuatkho"/>
      <sheetName val="PT"/>
      <sheetName val="Pivot(Silica|e)"/>
      <sheetName val="ROCK WO_x0003__x0000_"/>
      <sheetName val="Macro1"/>
      <sheetName val="Macro2"/>
      <sheetName val="Macro3"/>
      <sheetName val="Sheev6"/>
      <sheetName val="Nhap fon gia VL dia phuong"/>
      <sheetName val="bcth.Hoang"/>
      <sheetName val="bcth.Nhung"/>
      <sheetName val="bcth.Ngoc"/>
      <sheetName val="bcth.Vu"/>
      <sheetName val="CDQDT"/>
      <sheetName val="XNT"/>
      <sheetName val="01"/>
      <sheetName val="02"/>
      <sheetName val="03"/>
      <sheetName val="04"/>
      <sheetName val="05"/>
      <sheetName val="06"/>
      <sheetName val="07"/>
      <sheetName val="08"/>
      <sheetName val="09"/>
      <sheetName val="10"/>
      <sheetName val=" 10 ngày"/>
      <sheetName val="11"/>
      <sheetName val="12"/>
      <sheetName val="13"/>
      <sheetName val="14"/>
      <sheetName val="15"/>
      <sheetName val="16"/>
      <sheetName val="17"/>
      <sheetName val="18"/>
      <sheetName val="19"/>
      <sheetName val="20"/>
      <sheetName val="20ngay"/>
      <sheetName val="21"/>
      <sheetName val="22"/>
      <sheetName val="23"/>
      <sheetName val="24"/>
      <sheetName val="25"/>
      <sheetName val="26"/>
      <sheetName val="27"/>
      <sheetName val="28"/>
      <sheetName val="29"/>
      <sheetName val="30"/>
      <sheetName val="31"/>
      <sheetName val="31 ngày"/>
      <sheetName val="bcthang"/>
      <sheetName val="báo cáo thang11 mới"/>
      <sheetName val="Piwot(Silicate)"/>
      <sheetName val="GDMN.1"/>
      <sheetName val="GDMN.2"/>
      <sheetName val="GDMN.3"/>
      <sheetName val="GDMN.4"/>
      <sheetName val="GDMN.5"/>
      <sheetName val="GDTH.1"/>
      <sheetName val="GDTH.2"/>
      <sheetName val="GDTH.3"/>
      <sheetName val="GDTH.4"/>
      <sheetName val="GDTH.5"/>
      <sheetName val="THCS.1"/>
      <sheetName val="THCS.2"/>
      <sheetName val="THCS.3"/>
      <sheetName val="THCS.4"/>
      <sheetName val="THCS.5"/>
      <sheetName val="THCS.6"/>
      <sheetName val="THPT.1"/>
      <sheetName val="THPT.2"/>
      <sheetName val="THPT.3"/>
      <sheetName val="THPT.4"/>
      <sheetName val="THPT.5"/>
      <sheetName val="THPT.6"/>
      <sheetName val="DH,CD,THCN.1"/>
      <sheetName val="DH,CD,THCN.2"/>
      <sheetName val="DH,CD,THCN.3"/>
      <sheetName val="GDKCQ.1"/>
      <sheetName val="GDKCQ.2"/>
      <sheetName val="TAICHINH"/>
      <sheetName val="_x0000__x0000__x0000__x0000__x0000__x0000_"/>
      <sheetName val="Dieu chinh"/>
      <sheetName val="So -03"/>
      <sheetName val="SoLD"/>
      <sheetName val="So-02"/>
      <sheetName val="INSUL"/>
      <sheetName val="??-BLDG"/>
      <sheetName val="Chart2"/>
      <sheetName val="Chart1"/>
      <sheetName val="th«ng tri chuÈn xe"/>
      <sheetName val="vat tu 2001 cuoi nam"/>
      <sheetName val="bang phan bo VL xuat"/>
      <sheetName val="vat tu 2001"/>
      <sheetName val="qt vt­ xe"/>
      <sheetName val="táng QT 245 (14Xe("/>
      <sheetName val="Xe mua ngoµi"/>
      <sheetName val="B¸o c¸o HQ chi tiªu n¨m 2000"/>
      <sheetName val="TH T19"/>
      <sheetName val="???????-BLDG"/>
      <sheetName val="Pi6ot(Urethan)"/>
      <sheetName val="vi_du_n"/>
      <sheetName val="vi_du"/>
      <sheetName val="Bieu 2"/>
      <sheetName val="biªu 3"/>
      <sheetName val="bieu1 CTy"/>
      <sheetName val="b2 cty"/>
      <sheetName val="b 3 cty"/>
      <sheetName val="bieu 7"/>
      <sheetName val="bieu 9"/>
      <sheetName val="b14"/>
      <sheetName val="Sheet12"/>
      <sheetName val="Chiet tinh dz22"/>
      <sheetName val="TH VL, NC, DDHT Thanhphuoc"/>
      <sheetName val="gvl"/>
      <sheetName val="Pivot(RckWool)"/>
      <sheetName val="S¶_x001d_et2"/>
      <sheetName val="Pivot(_x0007_lass Wool)"/>
      <sheetName val="bcôhang"/>
      <sheetName val="báo cáo thang11 m?i"/>
      <sheetName val="thong tin cty"/>
      <sheetName val="TK-in"/>
      <sheetName val="TKTH"/>
      <sheetName val="BR"/>
      <sheetName val="MV"/>
      <sheetName val="mvtt"/>
      <sheetName val="HDKT"/>
      <sheetName val="Linh tinh"/>
      <sheetName val="nk"/>
      <sheetName val="N"/>
      <sheetName val="X"/>
      <sheetName val="RDP013"/>
      <sheetName val="TH_x0001_NG2"/>
      <sheetName val="DU TRU LUONG 06 TH@NG"/>
      <sheetName val="AN CA DH 10"/>
      <sheetName val="TAM UNG LNC TH 08"/>
      <sheetName val="Leong thoi gian th 10"/>
      <sheetName val="Luong thoa gian th 11"/>
      <sheetName val="at lns th 10"/>
      <sheetName val="tam ung DNS th 11"/>
      <sheetName val="XL4Test4"/>
      <sheetName val="Q2-00"/>
      <sheetName val="Sheed4"/>
      <sheetName val="Tong hop QL4( - 3"/>
      <sheetName val="CT Thang Mo"/>
      <sheetName val="CT  PL"/>
      <sheetName val="Chi tiet"/>
      <sheetName val="Du_lieu"/>
      <sheetName val="ctTBA"/>
      <sheetName val="NEW-PANEL"/>
      <sheetName val="뜃맟뭁돽띿맟?-BLDG"/>
      <sheetName val="CAT_5"/>
      <sheetName val="현장관리비"/>
      <sheetName val="실행내역"/>
      <sheetName val="#REF"/>
      <sheetName val="적용환율"/>
      <sheetName val="合成単価作成表-BLDG"/>
      <sheetName val="hoat_x0000_࣭_x0000__x0000__x0000__x0000__x0000__x0000__x0000__x0000__x0009__x0000_᭬࣫_x0000__x0004__x0000__x0000__x0000__x0000__x0000__x0000_ᑜ࣭_x0000__x0000__x0000_"/>
      <sheetName val="??????"/>
      <sheetName val="ROCK WO_x0003_?"/>
      <sheetName val="hoat?࣭????????_x0009_?᭬࣫?_x0004_??????ᑜ࣭???"/>
      <sheetName val="PNT-QUOT-#3"/>
      <sheetName val="COAT&amp;WRAP-QIOT-#3"/>
      <sheetName val="_x0000_TCTiet"/>
      <sheetName val="Giai trinh"/>
      <sheetName val="SILICCTE"/>
      <sheetName val="EQUIPMENT -2"/>
      <sheetName val="전차선로 물량표"/>
      <sheetName val="PBS"/>
      <sheetName val="간접비내역-1"/>
      <sheetName val="Basic"/>
      <sheetName val="DESIGN CRITERIA"/>
      <sheetName val="용기"/>
      <sheetName val="Luong moÿÿngay cong khao sat"/>
      <sheetName val="공통가설"/>
      <sheetName val="DG"/>
      <sheetName val="TT_10KV"/>
      <sheetName val="SN C£GNV"/>
      <sheetName val="PACK"/>
      <sheetName val="INV"/>
      <sheetName val="TK-XUAT"/>
      <sheetName val="TK-NHAP"/>
      <sheetName val="DT 1"/>
      <sheetName val="DT 2"/>
      <sheetName val="DT 3"/>
      <sheetName val="DM"/>
      <sheetName val="SP"/>
      <sheetName val="NPL"/>
      <sheetName val="_x0010_ivot(Glass Wool)"/>
      <sheetName val="She%t1"/>
      <sheetName val="XL4Pop`y"/>
      <sheetName val="Chitieu-dam c!c loai"/>
      <sheetName val="@Gdg"/>
      <sheetName val="CocKJ1m"/>
      <sheetName val="MTO REV.0"/>
      <sheetName val="Phan tich don ႀ￸a chi tiet"/>
      <sheetName val="ፌ_x0000_佄⁎䥇⁁䡃"/>
      <sheetName val="⁁䡃⁉䥔呅"/>
      <sheetName val="呅吠ь_x0000_䑄㔳_x0005_吀䅂㔳_x000c_吀⁈畱敹"/>
      <sheetName val="㔳_x000c_吀⁈畱敹瑴慯ծ_x0000_楢兡͔_x0000_䭔"/>
      <sheetName val="_x0000_楢兡͔_x0000_䭔ͥ_x0000_䅎э_x0000_啈䝎_x0003_䠀䥁_x0003_"/>
      <sheetName val="_x0000_啈䝎_x0003_䠀䥁_x0003_䰀䵁_x0008_䈀湡⁧楧"/>
      <sheetName val="ࡍ_x0000_慂杮朠慩_x000d_䠀乁⁇䥔久䈠佁_x000b_吀⁈"/>
      <sheetName val="䥔久䈠佁_x000b_吀⁈䡎偁"/>
      <sheetName val="⁈䡎偁吠乏_x0006_吀⁈"/>
      <sheetName val="_x0000_䡔䈠乁_x0005_䐀"/>
      <sheetName val="_x0000_敄㍣б_x0000_慊"/>
      <sheetName val="䨀湡в_x0000_慊㍮"/>
      <sheetName val="湡г_x0000_慊㑮_x0004_"/>
      <sheetName val="д_x0000_慊㙮_x0004_䨀"/>
      <sheetName val="_x0000_慊㝮_x0004_䨀湡"/>
      <sheetName val="慊㡮_x0004_䨀湡Թ"/>
      <sheetName val="㥮_x0005_䨀湡〱_x0005_䨀"/>
      <sheetName val="_x0005_䨀湡ㄱ_x0005_䨀"/>
      <sheetName val="_x0000_慊ㅮԳ_x0000_慊"/>
      <sheetName val="䨀湡㐱_x0005_䨀湡"/>
      <sheetName val="慊ㅮԵ_x0000_慊ㅮ"/>
      <sheetName val="湡㘱_x0005_䨀湡㜱"/>
      <sheetName val="ㅮԷ_x0000_慊ㅮԸ"/>
      <sheetName val="㠱_x0005_䨀湡〲_x0005_"/>
      <sheetName val="԰_x0000_慊㉮Ա_x0000_"/>
      <sheetName val="_x0005_䨀湡㈲_x0005_䨀"/>
      <sheetName val="_x0000_慊㉮Գ_x0000_慊㉮Դ"/>
      <sheetName val="湡㐲_x0005_䨀湡㔲_x0005_"/>
      <sheetName val="㔲_x0005_䨀"/>
      <sheetName val="ࡍ_x0000_慂杮朠慩_x000a_䠀乁⁇䥔久䈠佁_x000b_吀⁈"/>
      <sheetName val="_x0010_iwot(Silicate)"/>
      <sheetName val="TK"/>
      <sheetName val="BRCT"/>
      <sheetName val="SDHD"/>
      <sheetName val="SDHD QUY"/>
      <sheetName val="GTGT135"/>
      <sheetName val="BRCN135"/>
      <sheetName val="MV135"/>
      <sheetName val="SDHDCN"/>
      <sheetName val="SDHDCN quy"/>
      <sheetName val="NXT.CN03"/>
      <sheetName val="bl"/>
      <sheetName val="20000000"/>
      <sheetName val="BCDTK"/>
      <sheetName val="soktmay"/>
      <sheetName val="100000P0"/>
      <sheetName val="RFP0_x0010_6"/>
      <sheetName val="RFP_x0010_07"/>
      <sheetName val="RFP_x0011_1(2)"/>
      <sheetName val="Q_x0012_-02"/>
      <sheetName val="Q_x0013_-02"/>
      <sheetName val="Du toan chi Tiet coc_x0000_nuoc"/>
      <sheetName val="Nhap_x0000_don gia VL dia phuong"/>
      <sheetName val="Luong mot ngay Cong xay_x0000_lap"/>
      <sheetName val="DU TRU LUONG_x0000_06 THANG"/>
      <sheetName val="PP tinh Thue thu_x0000_nhap"/>
      <sheetName val="Luong TG thang _x0010_9"/>
      <sheetName val="QT LUONG NS_x0000_T 07"/>
      <sheetName val="TAM_x0000_UNG LUONG NS TH 10"/>
      <sheetName val="THVT"/>
      <sheetName val="PTDM"/>
      <sheetName val=" thoat nuog nc"/>
      <sheetName val="TH4_x0000__x0000__x0000__x0000__x0000__x0000__x0000__x0000__x0000__x0000__x0000_ℨʢ_x0000__x0004__x0000__x0000__x0000__x0000__x0000__x0000_崬ʢ_x0000__x0000__x0000__x0000__x0000_"/>
      <sheetName val="MTO REV.2(ARMOR)"/>
      <sheetName val="Gia vat tu"/>
      <sheetName val="tong l²_x0000__x0000_ ban"/>
      <sheetName val="Tro giup"/>
      <sheetName val="T.Tinh"/>
      <sheetName val="hoat?࣭?_x0009_᭬࣫?_x0004_?ᑜ࣭?ڬ࣫?"/>
      <sheetName val="Luo_x0009__x0008__x0010__x0000__x0000__x0006__x0005__x0000__x001c_ Í_x0007_ÉÀ_x0000__x0000__x0006__x0003__x0000__x0000_á_x0000__x0002__x0000_°"/>
      <sheetName val="적용률"/>
      <sheetName val="To*K hop"/>
      <sheetName val="jl th sxc3"/>
      <sheetName val="Luong mot ngay_x0000_cong khao sat"/>
      <sheetName val="dongia (2)"/>
      <sheetName val="LKVL-CK-HT-GD1"/>
      <sheetName val="giathanh1"/>
      <sheetName val="lam-moi"/>
      <sheetName val="TONG HOP VL-NC"/>
      <sheetName val="thao-go"/>
      <sheetName val="THPDMoi  (2)"/>
      <sheetName val="gtrinh"/>
      <sheetName val="phuluc1"/>
      <sheetName val="chitiet"/>
      <sheetName val="TONGKE3p "/>
      <sheetName val="DONGIA"/>
      <sheetName val="DON GIA"/>
      <sheetName val="TONGKE-HT"/>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Pivnt(RockWool)"/>
      <sheetName val="@ivot(Form Glass)"/>
      <sheetName val="Pivot(Gl!ss Wool)"/>
      <sheetName val="ROCK WOKL"/>
      <sheetName val="He co"/>
      <sheetName val="Bhitieu-dam cac loai"/>
      <sheetName val="TA²_x0000__x0000_NH"/>
      <sheetName val="BOQ건축"/>
      <sheetName val="KLHT"/>
      <sheetName val="PTDGDT"/>
      <sheetName val="POWER"/>
      <sheetName val="LABTOTAL"/>
      <sheetName val="견적조건"/>
      <sheetName val="BQ_Equip_Pipe"/>
      <sheetName val="BLR-S"/>
      <sheetName val="Est-Hotpp"/>
      <sheetName val="PipWT"/>
      <sheetName val="piping"/>
      <sheetName val="BREAKDOWN(철거설치)"/>
      <sheetName val="COA-17"/>
      <sheetName val="C-18"/>
      <sheetName val="\uong mot ngay cong xay lap"/>
      <sheetName val="Luong mot ngay conw0khao sat"/>
      <sheetName val="thu BHXH&lt;YT"/>
      <sheetName val="_x0000__x0000__x0000__x0000__x0000__x0009__x0000_??_x0000__x0004__x0000__x0000__x0000__x0000__x0000__x0000_??_x0000__x0000__x0000__x0000__x0000__x0000__x0000__x0000_??_x0000__x0000_"/>
      <sheetName val="?????_x0009_????_x0004_????????????????????"/>
      <sheetName val="hoat_x0000_?_x0000__x0009_??_x0000__x0004__x0000_??_x0000_??_x0000_"/>
      <sheetName val="hoat??????????_x0009_????_x0004_???????????"/>
      <sheetName val="Coc$0x40cm"/>
      <sheetName val="&quot;0ngay"/>
      <sheetName val="báo cák thang11 mới"/>
      <sheetName val="THANG'"/>
      <sheetName val="CN"/>
      <sheetName val="BCN"/>
      <sheetName val="Q TOAN"/>
      <sheetName val="NO MUA"/>
      <sheetName val="VO CHAI"/>
      <sheetName val="VC THU HOI"/>
      <sheetName val="_______-BLDG"/>
      <sheetName val="__-BLDG"/>
      <sheetName val="뜃맟뭁돽띿맟_-BLDG"/>
      <sheetName val="báo cáo thang11 m_i"/>
      <sheetName val="______"/>
      <sheetName val="ROCK WO_x0003__"/>
      <sheetName val="hoat_࣭_________x0009__᭬࣫__x0004_______ᑜ࣭___"/>
      <sheetName val="呅吠ь"/>
      <sheetName val="㔳_x000c_吀⁈畱敹瑴慯ծ"/>
      <sheetName val="䨀湡в"/>
      <sheetName val="湡г"/>
      <sheetName val="д"/>
      <sheetName val="慊ㅮԵ"/>
      <sheetName val="ㅮԷ"/>
      <sheetName val="ፌ?佄⁎䥇⁁䡃"/>
      <sheetName val="呅吠ь?䑄㔳_x0005_吀䅂㔳_x000c_吀⁈畱敹"/>
      <sheetName val="㔳_x000c_吀⁈畱敹瑴慯ծ?楢兡͔?䭔"/>
      <sheetName val="?楢兡͔?䭔ͥ?䅎э?啈䝎_x0003_䠀䥁_x0003_"/>
      <sheetName val="?啈䝎_x0003_䠀䥁_x0003_䰀䵁_x0008_䈀湡⁧楧"/>
      <sheetName val="ࡍ?慂杮朠慩_x000d_䠀乁⁇䥔久䈠佁_x000b_吀⁈"/>
      <sheetName val="?䡔䈠乁_x0005_䐀"/>
      <sheetName val="?敄㍣б?慊"/>
      <sheetName val="䨀湡в?慊㍮"/>
      <sheetName val="湡г?慊㑮_x0004_"/>
      <sheetName val="д?慊㙮_x0004_䨀"/>
      <sheetName val="?慊㝮_x0004_䨀湡"/>
      <sheetName val="?慊ㅮԳ?慊"/>
      <sheetName val="慊ㅮԵ?慊ㅮ"/>
      <sheetName val="ㅮԷ?慊ㅮԸ"/>
      <sheetName val="԰?慊㉮Ա?"/>
      <sheetName val="?慊㉮Գ?慊㉮Դ"/>
      <sheetName val="hoat???_x0009_???_x0004_???????"/>
      <sheetName val="tong l²?? ban"/>
      <sheetName val="????"/>
      <sheetName val="báo cák thang11 m?i"/>
      <sheetName val="???????"/>
      <sheetName val="?????"/>
      <sheetName val="??????_x0005_???_x000c_????"/>
      <sheetName val="?_x000c_?????????????"/>
      <sheetName val="?????????????_x0003_??_x0003_"/>
      <sheetName val="???_x0003_??_x0003_??_x0008_????"/>
      <sheetName val="??????_x000d_???????_x000b_??"/>
      <sheetName val="????_x000b_????"/>
      <sheetName val="?????_x0006_??"/>
      <sheetName val="????_x0005_?"/>
      <sheetName val="?????_x0004_"/>
      <sheetName val="????_x0004_?"/>
      <sheetName val="???_x0004_??"/>
      <sheetName val="??_x0004_???"/>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sheetData sheetId="206"/>
      <sheetData sheetId="207" refreshError="1"/>
      <sheetData sheetId="208" refreshError="1"/>
      <sheetData sheetId="209" refreshError="1"/>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sheetData sheetId="285"/>
      <sheetData sheetId="286"/>
      <sheetData sheetId="287"/>
      <sheetData sheetId="288"/>
      <sheetData sheetId="289" refreshError="1"/>
      <sheetData sheetId="290" refreshError="1"/>
      <sheetData sheetId="291" refreshError="1"/>
      <sheetData sheetId="292"/>
      <sheetData sheetId="293"/>
      <sheetData sheetId="294"/>
      <sheetData sheetId="295"/>
      <sheetData sheetId="296"/>
      <sheetData sheetId="297"/>
      <sheetData sheetId="298"/>
      <sheetData sheetId="299"/>
      <sheetData sheetId="300"/>
      <sheetData sheetId="301" refreshError="1"/>
      <sheetData sheetId="302"/>
      <sheetData sheetId="303"/>
      <sheetData sheetId="304"/>
      <sheetData sheetId="305"/>
      <sheetData sheetId="306"/>
      <sheetData sheetId="307"/>
      <sheetData sheetId="308"/>
      <sheetData sheetId="309"/>
      <sheetData sheetId="310"/>
      <sheetData sheetId="311"/>
      <sheetData sheetId="312"/>
      <sheetData sheetId="313"/>
      <sheetData sheetId="314" refreshError="1"/>
      <sheetData sheetId="315" refreshError="1"/>
      <sheetData sheetId="316" refreshError="1"/>
      <sheetData sheetId="317"/>
      <sheetData sheetId="318"/>
      <sheetData sheetId="319"/>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sheetData sheetId="334"/>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sheetData sheetId="345"/>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sheetData sheetId="361"/>
      <sheetData sheetId="362" refreshError="1"/>
      <sheetData sheetId="363" refreshError="1"/>
      <sheetData sheetId="364" refreshError="1"/>
      <sheetData sheetId="365"/>
      <sheetData sheetId="366" refreshError="1"/>
      <sheetData sheetId="367"/>
      <sheetData sheetId="368"/>
      <sheetData sheetId="369" refreshError="1"/>
      <sheetData sheetId="370" refreshError="1"/>
      <sheetData sheetId="371" refreshError="1"/>
      <sheetData sheetId="372" refreshError="1"/>
      <sheetData sheetId="373" refreshError="1"/>
      <sheetData sheetId="374" refreshError="1"/>
      <sheetData sheetId="375"/>
      <sheetData sheetId="376" refreshError="1"/>
      <sheetData sheetId="377" refreshError="1"/>
      <sheetData sheetId="378" refreshError="1"/>
      <sheetData sheetId="379"/>
      <sheetData sheetId="380"/>
      <sheetData sheetId="381"/>
      <sheetData sheetId="382"/>
      <sheetData sheetId="383"/>
      <sheetData sheetId="384"/>
      <sheetData sheetId="385"/>
      <sheetData sheetId="386"/>
      <sheetData sheetId="387"/>
      <sheetData sheetId="388"/>
      <sheetData sheetId="389"/>
      <sheetData sheetId="390"/>
      <sheetData sheetId="391" refreshError="1"/>
      <sheetData sheetId="392" refreshError="1"/>
      <sheetData sheetId="393"/>
      <sheetData sheetId="394"/>
      <sheetData sheetId="395"/>
      <sheetData sheetId="396" refreshError="1"/>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refreshError="1"/>
      <sheetData sheetId="426" refreshError="1"/>
      <sheetData sheetId="427" refreshError="1"/>
      <sheetData sheetId="428"/>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refreshError="1"/>
      <sheetData sheetId="458" refreshError="1"/>
      <sheetData sheetId="459" refreshError="1"/>
      <sheetData sheetId="460"/>
      <sheetData sheetId="461" refreshError="1"/>
      <sheetData sheetId="462" refreshError="1"/>
      <sheetData sheetId="463"/>
      <sheetData sheetId="464" refreshError="1"/>
      <sheetData sheetId="465" refreshError="1"/>
      <sheetData sheetId="466"/>
      <sheetData sheetId="467" refreshError="1"/>
      <sheetData sheetId="468" refreshError="1"/>
      <sheetData sheetId="469"/>
      <sheetData sheetId="470"/>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sheetData sheetId="500"/>
      <sheetData sheetId="501"/>
      <sheetData sheetId="502"/>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sheetData sheetId="528"/>
      <sheetData sheetId="529"/>
      <sheetData sheetId="530"/>
      <sheetData sheetId="531"/>
      <sheetData sheetId="532"/>
      <sheetData sheetId="533"/>
      <sheetData sheetId="534"/>
      <sheetData sheetId="535"/>
      <sheetData sheetId="536"/>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TN vua"/>
      <sheetName val="Tong hop"/>
      <sheetName val="DG chi tiet"/>
      <sheetName val="Vua"/>
      <sheetName val="Gia"/>
      <sheetName val="Nhan cong"/>
      <sheetName val="BTN min"/>
      <sheetName val="DDD"/>
      <sheetName val="BTN tho"/>
      <sheetName val="00000000"/>
      <sheetName val="10000000"/>
      <sheetName val="20000000"/>
      <sheetName val="30000000"/>
      <sheetName val="XL4Poppy"/>
      <sheetName val="Sheet2"/>
      <sheetName val="Sheet3"/>
      <sheetName val="Sheet1"/>
      <sheetName val="Don gia"/>
      <sheetName val="dra"/>
      <sheetName val="dvao"/>
      <sheetName val="dauphu"/>
      <sheetName val="bkeT5"/>
      <sheetName val="xang T5"/>
      <sheetName val="th¸mo"/>
      <sheetName val="SILICATE"/>
      <sheetName val="THDT"/>
      <sheetName val="So"/>
      <sheetName val="GiaV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So lieu k in"/>
      <sheetName val="So lieu in"/>
      <sheetName val="GioiThieu"/>
      <sheetName val="NoiLuc"/>
      <sheetName val="BangNL"/>
      <sheetName val="KiemTra"/>
      <sheetName val="Neo"/>
      <sheetName val="MoiNoiDC"/>
      <sheetName val="OnDinh1"/>
      <sheetName val="DamNgang"/>
      <sheetName val="Thep-L"/>
      <sheetName val="Thep-I"/>
      <sheetName val="XB80-X60"/>
      <sheetName val="H10-H30"/>
      <sheetName val="XL4Test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tdg"/>
      <sheetName val="TN NEW"/>
      <sheetName val="285"/>
      <sheetName val="phangoithau"/>
      <sheetName val="TDT"/>
      <sheetName val="THCPXD"/>
      <sheetName val="cpkhac"/>
      <sheetName val="CP CBSX"/>
      <sheetName val="THTN"/>
      <sheetName val="TN CT"/>
      <sheetName val="VLNCMTC TN"/>
      <sheetName val="CT day dan su phu kien"/>
      <sheetName val="CT xa - tiep dia"/>
      <sheetName val="THEP HINH"/>
      <sheetName val="CT cot"/>
      <sheetName val="Ct BT mong"/>
      <sheetName val="DatDao"/>
      <sheetName val="K LUONG duong day"/>
      <sheetName val="DG"/>
      <sheetName val="TH CTO"/>
      <sheetName val="VL-NC CTo"/>
      <sheetName val="CT cong to"/>
      <sheetName val="KL CONG TO"/>
      <sheetName val="VL DAU THAU"/>
      <sheetName val="TH DZ0,4"/>
      <sheetName val="TT"/>
      <sheetName val="VCDD"/>
      <sheetName val="VL-NC DZ0,4"/>
      <sheetName val="TH THAO DO"/>
      <sheetName val="VL-NC-MTC thao do"/>
      <sheetName val="CT THAO DO"/>
      <sheetName val="KL Thao Do"/>
      <sheetName val="00000000"/>
      <sheetName val="tienluong"/>
      <sheetName val="SILICATE"/>
      <sheetName val="Lç khoan LK1"/>
      <sheetName val="TH"/>
      <sheetName val="DLNS"/>
      <sheetName val="Du_lieu"/>
      <sheetName val="sat"/>
      <sheetName val="ptvt"/>
      <sheetName val="TH VL, NC, DDHT Thanhphuoc"/>
      <sheetName val="dongia (2)"/>
      <sheetName val="gtrinh"/>
      <sheetName val="lam-moi"/>
      <sheetName val="chitiet"/>
      <sheetName val="giathanh1"/>
      <sheetName val="DONGIA"/>
      <sheetName val="thao-go"/>
      <sheetName val="#REF"/>
      <sheetName val="TH XL"/>
      <sheetName val="dtxl"/>
      <sheetName val="BSQ3"/>
      <sheetName val="Sheet1"/>
      <sheetName val="du lieu du toan"/>
      <sheetName val="Sheet2"/>
      <sheetName val="TK"/>
      <sheetName val="TONG HOP VL-NC"/>
      <sheetName val="gVL"/>
      <sheetName val="DU TOAN"/>
      <sheetName val="khung ten TD"/>
      <sheetName val="THANG1_2004"/>
      <sheetName val="QBINH"/>
      <sheetName val="QTRI"/>
      <sheetName val="HUE"/>
      <sheetName val="DNANG"/>
      <sheetName val="QNAM"/>
      <sheetName val="QNGAI"/>
      <sheetName val="BDINH"/>
      <sheetName val="PYEN"/>
      <sheetName val="KHOA"/>
      <sheetName val="GLAI"/>
      <sheetName val="KTUM"/>
      <sheetName val="DLAK"/>
      <sheetName val="CQUAN"/>
      <sheetName val="TND"/>
      <sheetName val="TKD"/>
      <sheetName val="NTHON"/>
      <sheetName val="MTINH"/>
      <sheetName val="CODIEN"/>
      <sheetName val="VTU"/>
      <sheetName val="LUOI"/>
      <sheetName val="VUANHO"/>
      <sheetName val="VIEN"/>
      <sheetName val="KSAN"/>
      <sheetName val="Thang2_2004"/>
      <sheetName val="TSO_CHUNG"/>
      <sheetName val="th dt dz&amp;tba shoa"/>
      <sheetName val="kstk"/>
      <sheetName val="Chi tiet VL-NC-MTC"/>
      <sheetName val="CBKC-110"/>
      <sheetName val="chitimc"/>
      <sheetName val="MTL$-INTER"/>
      <sheetName val="Thang 01"/>
      <sheetName val="Thang 02"/>
      <sheetName val="Thang 03"/>
      <sheetName val="Thang 04"/>
      <sheetName val="Thang 05"/>
      <sheetName val="Thang 06"/>
      <sheetName val="XL4Test5"/>
      <sheetName val="Tongke"/>
      <sheetName val="ChiTietDZ"/>
      <sheetName val="VuaBT"/>
      <sheetName val="Gia"/>
      <sheetName val="bia"/>
      <sheetName val="TN_NEW"/>
      <sheetName val="CP_CBSX"/>
      <sheetName val="TN_CT"/>
      <sheetName val="VLNCMTC_TN"/>
      <sheetName val="CT_day_dan_su_phu_kien"/>
      <sheetName val="CT_xa_-_tiep_dia"/>
      <sheetName val="THEP_HINH"/>
      <sheetName val="CT_cot"/>
      <sheetName val="Ct_BT_mong"/>
      <sheetName val="K_LUONG_duong_day"/>
      <sheetName val="TH_CTO"/>
      <sheetName val="VL-NC_CTo"/>
      <sheetName val="CT_cong_to"/>
      <sheetName val="KL_CONG_TO"/>
      <sheetName val="VL_DAU_THAU"/>
      <sheetName val="TH_DZ0,4"/>
      <sheetName val="VL-NC_DZ0,4"/>
      <sheetName val="TH_THAO_DO"/>
      <sheetName val="VL-NC-MTC_thao_do"/>
      <sheetName val="CT_THAO_DO"/>
      <sheetName val="KL_Thao_Do"/>
      <sheetName val="klbtong"/>
      <sheetName val="CPVCBX"/>
      <sheetName val="Chiet tinh cong to"/>
      <sheetName val="CTFS"/>
      <sheetName val="Giai trinh"/>
      <sheetName val="CT35"/>
      <sheetName val="thk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tBT"/>
      <sheetName val="CTgialap"/>
      <sheetName val="BTPGiapgialap"/>
      <sheetName val="ctkl"/>
      <sheetName val="BTXD"/>
      <sheetName val="CPvattu"/>
      <sheetName val="Sheet1"/>
      <sheetName val="BTlapdien"/>
      <sheetName val="VLdien"/>
      <sheetName val="Vchuyen"/>
      <sheetName val="THchitiet"/>
      <sheetName val="THtram"/>
      <sheetName val="TH tbo"/>
      <sheetName val="lapmay"/>
      <sheetName val="kho,bai"/>
      <sheetName val="thi nghiem"/>
    </sheetNames>
    <sheetDataSet>
      <sheetData sheetId="0" refreshError="1">
        <row r="4">
          <cell r="C4" t="str">
            <v>Bª t«ng ®¸ 1x2 M100 mãng réng &gt;250</v>
          </cell>
          <cell r="H4">
            <v>341160.95624999999</v>
          </cell>
          <cell r="I4">
            <v>20357</v>
          </cell>
          <cell r="J4">
            <v>12480</v>
          </cell>
        </row>
        <row r="5">
          <cell r="C5" t="str">
            <v xml:space="preserve">Xi m¨ng </v>
          </cell>
          <cell r="D5" t="str">
            <v>m3</v>
          </cell>
          <cell r="E5">
            <v>218</v>
          </cell>
          <cell r="F5">
            <v>1.0249999999999999</v>
          </cell>
          <cell r="G5">
            <v>780</v>
          </cell>
          <cell r="H5">
            <v>174291</v>
          </cell>
        </row>
        <row r="6">
          <cell r="C6" t="str">
            <v>c¸t vµng</v>
          </cell>
          <cell r="D6" t="str">
            <v>m3</v>
          </cell>
          <cell r="E6">
            <v>0.51600000000000001</v>
          </cell>
          <cell r="F6">
            <v>1.0249999999999999</v>
          </cell>
          <cell r="G6">
            <v>50000</v>
          </cell>
          <cell r="H6">
            <v>26444.999999999996</v>
          </cell>
        </row>
        <row r="7">
          <cell r="C7" t="str">
            <v>®¸ d¨m</v>
          </cell>
          <cell r="D7" t="str">
            <v>m3</v>
          </cell>
          <cell r="E7">
            <v>0.90500000000000003</v>
          </cell>
          <cell r="F7">
            <v>1.0249999999999999</v>
          </cell>
          <cell r="G7">
            <v>125000</v>
          </cell>
          <cell r="H7">
            <v>115953.12499999999</v>
          </cell>
        </row>
        <row r="8">
          <cell r="C8" t="str">
            <v>gç v¸n</v>
          </cell>
          <cell r="D8" t="str">
            <v>m3</v>
          </cell>
          <cell r="E8">
            <v>1.4999999999999999E-2</v>
          </cell>
          <cell r="F8">
            <v>1</v>
          </cell>
          <cell r="G8">
            <v>1273000</v>
          </cell>
          <cell r="H8">
            <v>19095</v>
          </cell>
        </row>
        <row r="9">
          <cell r="C9" t="str">
            <v>®inh</v>
          </cell>
          <cell r="D9" t="str">
            <v>kg</v>
          </cell>
          <cell r="E9">
            <v>0.122</v>
          </cell>
          <cell r="F9">
            <v>1</v>
          </cell>
          <cell r="G9">
            <v>6500</v>
          </cell>
          <cell r="H9">
            <v>793</v>
          </cell>
        </row>
        <row r="10">
          <cell r="C10" t="str">
            <v xml:space="preserve"> ®inh ®Øa</v>
          </cell>
          <cell r="D10" t="str">
            <v>c¸i</v>
          </cell>
          <cell r="E10">
            <v>0.60299999999999998</v>
          </cell>
          <cell r="F10">
            <v>1</v>
          </cell>
          <cell r="G10">
            <v>2000</v>
          </cell>
          <cell r="H10">
            <v>1206</v>
          </cell>
        </row>
        <row r="11">
          <cell r="C11" t="str">
            <v>vl kh¸c</v>
          </cell>
          <cell r="D11" t="str">
            <v>%</v>
          </cell>
          <cell r="E11">
            <v>1</v>
          </cell>
          <cell r="H11">
            <v>3377.8312500000002</v>
          </cell>
        </row>
        <row r="12">
          <cell r="C12" t="str">
            <v>Nh©n c«ng</v>
          </cell>
          <cell r="E12">
            <v>2.41</v>
          </cell>
          <cell r="I12">
            <v>20357</v>
          </cell>
          <cell r="J12">
            <v>12480</v>
          </cell>
        </row>
        <row r="13">
          <cell r="C13" t="str">
            <v>m¸y</v>
          </cell>
        </row>
        <row r="14">
          <cell r="C14" t="str">
            <v>Bª t«ng ®¸ 1x2 M200 mãng réng &gt;250</v>
          </cell>
          <cell r="H14">
            <v>448169.57250000001</v>
          </cell>
          <cell r="I14">
            <v>20357</v>
          </cell>
          <cell r="J14">
            <v>12480</v>
          </cell>
        </row>
        <row r="15">
          <cell r="C15" t="str">
            <v xml:space="preserve">Xi m¨ng </v>
          </cell>
          <cell r="D15" t="str">
            <v>m3</v>
          </cell>
          <cell r="E15">
            <v>361</v>
          </cell>
          <cell r="F15">
            <v>1.0249999999999999</v>
          </cell>
          <cell r="G15">
            <v>780</v>
          </cell>
          <cell r="H15">
            <v>288619.5</v>
          </cell>
        </row>
        <row r="16">
          <cell r="C16" t="str">
            <v>c¸t vµng</v>
          </cell>
          <cell r="D16" t="str">
            <v>m3</v>
          </cell>
          <cell r="E16">
            <v>0.45</v>
          </cell>
          <cell r="F16">
            <v>1.0249999999999999</v>
          </cell>
          <cell r="G16">
            <v>50000</v>
          </cell>
          <cell r="H16">
            <v>23062.5</v>
          </cell>
        </row>
        <row r="17">
          <cell r="C17" t="str">
            <v>®¸ d¨m</v>
          </cell>
          <cell r="D17" t="str">
            <v>m3</v>
          </cell>
          <cell r="E17">
            <v>0.86599999999999999</v>
          </cell>
          <cell r="F17">
            <v>1.0249999999999999</v>
          </cell>
          <cell r="G17">
            <v>125000</v>
          </cell>
          <cell r="H17">
            <v>110956.24999999999</v>
          </cell>
        </row>
        <row r="18">
          <cell r="C18" t="str">
            <v>gç v¸n</v>
          </cell>
          <cell r="D18" t="str">
            <v>m3</v>
          </cell>
          <cell r="E18">
            <v>1.4999999999999999E-2</v>
          </cell>
          <cell r="F18">
            <v>1</v>
          </cell>
          <cell r="G18">
            <v>1273000</v>
          </cell>
          <cell r="H18">
            <v>19095</v>
          </cell>
        </row>
        <row r="19">
          <cell r="C19" t="str">
            <v>®inh</v>
          </cell>
          <cell r="D19" t="str">
            <v>kg</v>
          </cell>
          <cell r="E19">
            <v>0.122</v>
          </cell>
          <cell r="F19">
            <v>1</v>
          </cell>
          <cell r="G19">
            <v>6500</v>
          </cell>
          <cell r="H19">
            <v>793</v>
          </cell>
        </row>
        <row r="20">
          <cell r="C20" t="str">
            <v xml:space="preserve"> ®inh ®Øa</v>
          </cell>
          <cell r="D20" t="str">
            <v>c¸i</v>
          </cell>
          <cell r="E20">
            <v>0.60299999999999998</v>
          </cell>
          <cell r="F20">
            <v>1</v>
          </cell>
          <cell r="G20">
            <v>2000</v>
          </cell>
          <cell r="H20">
            <v>1206</v>
          </cell>
        </row>
        <row r="21">
          <cell r="C21" t="str">
            <v>vl kh¸c</v>
          </cell>
          <cell r="D21" t="str">
            <v>%</v>
          </cell>
          <cell r="E21">
            <v>1</v>
          </cell>
          <cell r="H21">
            <v>4437.3225000000002</v>
          </cell>
        </row>
        <row r="22">
          <cell r="C22" t="str">
            <v>Nh©n c«ng</v>
          </cell>
          <cell r="D22" t="str">
            <v>c«ng</v>
          </cell>
          <cell r="E22">
            <v>2.41</v>
          </cell>
          <cell r="I22">
            <v>20357</v>
          </cell>
        </row>
        <row r="23">
          <cell r="C23" t="str">
            <v>m¸y</v>
          </cell>
          <cell r="J23">
            <v>12480</v>
          </cell>
        </row>
        <row r="24">
          <cell r="C24" t="str">
            <v>Bª t«ng ®¸ 1x2 M200 trô réng &gt;250</v>
          </cell>
          <cell r="H24">
            <v>448169.57250000001</v>
          </cell>
          <cell r="I24">
            <v>20357</v>
          </cell>
          <cell r="J24">
            <v>12480</v>
          </cell>
        </row>
        <row r="25">
          <cell r="C25" t="str">
            <v xml:space="preserve">Xi m¨ng </v>
          </cell>
          <cell r="D25" t="str">
            <v>m3</v>
          </cell>
          <cell r="E25">
            <v>361</v>
          </cell>
          <cell r="F25">
            <v>1.0249999999999999</v>
          </cell>
          <cell r="G25">
            <v>780</v>
          </cell>
          <cell r="H25">
            <v>288619.5</v>
          </cell>
        </row>
        <row r="26">
          <cell r="C26" t="str">
            <v>c¸t vµng</v>
          </cell>
          <cell r="D26" t="str">
            <v>m3</v>
          </cell>
          <cell r="E26">
            <v>0.45</v>
          </cell>
          <cell r="F26">
            <v>1.0249999999999999</v>
          </cell>
          <cell r="G26">
            <v>50000</v>
          </cell>
          <cell r="H26">
            <v>23062.5</v>
          </cell>
        </row>
        <row r="27">
          <cell r="C27" t="str">
            <v>®¸ d¨m</v>
          </cell>
          <cell r="D27" t="str">
            <v>m3</v>
          </cell>
          <cell r="E27">
            <v>0.86599999999999999</v>
          </cell>
          <cell r="F27">
            <v>1.0249999999999999</v>
          </cell>
          <cell r="G27">
            <v>125000</v>
          </cell>
          <cell r="H27">
            <v>110956.24999999999</v>
          </cell>
        </row>
        <row r="28">
          <cell r="C28" t="str">
            <v>gç v¸n</v>
          </cell>
          <cell r="D28" t="str">
            <v>m3</v>
          </cell>
          <cell r="E28">
            <v>1.4999999999999999E-2</v>
          </cell>
          <cell r="F28">
            <v>1</v>
          </cell>
          <cell r="G28">
            <v>1273000</v>
          </cell>
          <cell r="H28">
            <v>19095</v>
          </cell>
        </row>
        <row r="29">
          <cell r="C29" t="str">
            <v>®inh</v>
          </cell>
          <cell r="D29" t="str">
            <v>kg</v>
          </cell>
          <cell r="E29">
            <v>0.122</v>
          </cell>
          <cell r="F29">
            <v>1</v>
          </cell>
          <cell r="G29">
            <v>6500</v>
          </cell>
          <cell r="H29">
            <v>793</v>
          </cell>
        </row>
        <row r="30">
          <cell r="C30" t="str">
            <v xml:space="preserve"> ®inh ®Øa</v>
          </cell>
          <cell r="D30" t="str">
            <v>c¸i</v>
          </cell>
          <cell r="E30">
            <v>0.60299999999999998</v>
          </cell>
          <cell r="F30">
            <v>1</v>
          </cell>
          <cell r="G30">
            <v>2000</v>
          </cell>
          <cell r="H30">
            <v>1206</v>
          </cell>
        </row>
        <row r="31">
          <cell r="C31" t="str">
            <v>vl kh¸c</v>
          </cell>
          <cell r="D31" t="str">
            <v>%</v>
          </cell>
          <cell r="E31">
            <v>1</v>
          </cell>
          <cell r="H31">
            <v>4437.3225000000002</v>
          </cell>
        </row>
        <row r="32">
          <cell r="C32" t="str">
            <v>Nh©n c«ng</v>
          </cell>
          <cell r="D32" t="str">
            <v>c«ng</v>
          </cell>
          <cell r="E32">
            <v>2.41</v>
          </cell>
          <cell r="I32">
            <v>20357</v>
          </cell>
        </row>
        <row r="33">
          <cell r="C33" t="str">
            <v>m¸y</v>
          </cell>
          <cell r="J33">
            <v>12480</v>
          </cell>
        </row>
        <row r="34">
          <cell r="C34" t="str">
            <v>Bª t«ng sái 1x2 M200 mãng réng &gt;250</v>
          </cell>
          <cell r="H34">
            <v>401550.19449999998</v>
          </cell>
          <cell r="I34">
            <v>20357</v>
          </cell>
          <cell r="J34">
            <v>12480</v>
          </cell>
        </row>
        <row r="35">
          <cell r="C35" t="str">
            <v xml:space="preserve">Xi m¨ng </v>
          </cell>
          <cell r="D35" t="str">
            <v>m3</v>
          </cell>
          <cell r="E35">
            <v>361</v>
          </cell>
          <cell r="F35">
            <v>1.0249999999999999</v>
          </cell>
          <cell r="G35">
            <v>780</v>
          </cell>
          <cell r="H35">
            <v>288619.5</v>
          </cell>
        </row>
        <row r="36">
          <cell r="C36" t="str">
            <v>c¸t vµng</v>
          </cell>
          <cell r="D36" t="str">
            <v>m3</v>
          </cell>
          <cell r="E36">
            <v>0.45</v>
          </cell>
          <cell r="F36">
            <v>1.0249999999999999</v>
          </cell>
          <cell r="G36">
            <v>50000</v>
          </cell>
          <cell r="H36">
            <v>23062.5</v>
          </cell>
        </row>
        <row r="37">
          <cell r="C37" t="str">
            <v>Sái 1x2</v>
          </cell>
          <cell r="D37" t="str">
            <v>m3</v>
          </cell>
          <cell r="E37">
            <v>0.86599999999999999</v>
          </cell>
          <cell r="F37">
            <v>1.0249999999999999</v>
          </cell>
          <cell r="G37">
            <v>73000</v>
          </cell>
          <cell r="H37">
            <v>64798.45</v>
          </cell>
        </row>
        <row r="38">
          <cell r="C38" t="str">
            <v>gç v¸n</v>
          </cell>
          <cell r="D38" t="str">
            <v>m3</v>
          </cell>
          <cell r="E38">
            <v>1.4999999999999999E-2</v>
          </cell>
          <cell r="F38">
            <v>1</v>
          </cell>
          <cell r="G38">
            <v>1273000</v>
          </cell>
          <cell r="H38">
            <v>19095</v>
          </cell>
        </row>
        <row r="39">
          <cell r="C39" t="str">
            <v>®inh</v>
          </cell>
          <cell r="D39" t="str">
            <v>kg</v>
          </cell>
          <cell r="E39">
            <v>0.122</v>
          </cell>
          <cell r="F39">
            <v>1</v>
          </cell>
          <cell r="G39">
            <v>6500</v>
          </cell>
          <cell r="H39">
            <v>793</v>
          </cell>
        </row>
        <row r="40">
          <cell r="C40" t="str">
            <v xml:space="preserve"> ®inh ®Øa</v>
          </cell>
          <cell r="D40" t="str">
            <v>c¸i</v>
          </cell>
          <cell r="E40">
            <v>0.60299999999999998</v>
          </cell>
          <cell r="F40">
            <v>1</v>
          </cell>
          <cell r="G40">
            <v>2000</v>
          </cell>
          <cell r="H40">
            <v>1206</v>
          </cell>
        </row>
        <row r="41">
          <cell r="C41" t="str">
            <v>vl kh¸c</v>
          </cell>
          <cell r="D41" t="str">
            <v>%</v>
          </cell>
          <cell r="E41">
            <v>1</v>
          </cell>
          <cell r="H41">
            <v>3975.7445000000002</v>
          </cell>
        </row>
        <row r="42">
          <cell r="C42" t="str">
            <v>Nh©n c«ng</v>
          </cell>
          <cell r="D42" t="str">
            <v>c«ng</v>
          </cell>
          <cell r="E42">
            <v>2.41</v>
          </cell>
          <cell r="I42">
            <v>20357</v>
          </cell>
        </row>
        <row r="43">
          <cell r="C43" t="str">
            <v>m¸y</v>
          </cell>
          <cell r="J43">
            <v>12480</v>
          </cell>
        </row>
        <row r="44">
          <cell r="C44" t="str">
            <v>Bª t«ng ®¸ 1x2 M150 t­êng</v>
          </cell>
          <cell r="H44">
            <v>448072.10249999998</v>
          </cell>
          <cell r="I44">
            <v>33206</v>
          </cell>
          <cell r="J44">
            <v>31362</v>
          </cell>
        </row>
        <row r="45">
          <cell r="C45" t="str">
            <v xml:space="preserve">Xi m¨ng </v>
          </cell>
          <cell r="D45" t="str">
            <v>m3</v>
          </cell>
          <cell r="E45">
            <v>296</v>
          </cell>
          <cell r="F45">
            <v>1.0249999999999999</v>
          </cell>
          <cell r="G45">
            <v>780</v>
          </cell>
          <cell r="H45">
            <v>236651.99999999997</v>
          </cell>
        </row>
        <row r="46">
          <cell r="C46" t="str">
            <v>c¸t vµng</v>
          </cell>
          <cell r="D46" t="str">
            <v>m3</v>
          </cell>
          <cell r="E46">
            <v>0.47499999999999998</v>
          </cell>
          <cell r="F46">
            <v>1.0249999999999999</v>
          </cell>
          <cell r="G46">
            <v>50000</v>
          </cell>
          <cell r="H46">
            <v>24343.749999999996</v>
          </cell>
        </row>
        <row r="47">
          <cell r="C47" t="str">
            <v>®¸ d¨m</v>
          </cell>
          <cell r="D47" t="str">
            <v>m3</v>
          </cell>
          <cell r="E47">
            <v>0.88100000000000001</v>
          </cell>
          <cell r="F47">
            <v>1.0249999999999999</v>
          </cell>
          <cell r="G47">
            <v>125000</v>
          </cell>
          <cell r="H47">
            <v>112878.125</v>
          </cell>
        </row>
        <row r="48">
          <cell r="C48" t="str">
            <v>gç v¸n</v>
          </cell>
          <cell r="D48" t="str">
            <v>m3</v>
          </cell>
          <cell r="E48">
            <v>4.9000000000000002E-2</v>
          </cell>
          <cell r="F48">
            <v>1</v>
          </cell>
          <cell r="G48">
            <v>1273000</v>
          </cell>
          <cell r="H48">
            <v>62377</v>
          </cell>
        </row>
        <row r="49">
          <cell r="C49" t="str">
            <v>®inh</v>
          </cell>
          <cell r="D49" t="str">
            <v>kg</v>
          </cell>
          <cell r="E49">
            <v>0.19900000000000001</v>
          </cell>
          <cell r="F49">
            <v>1</v>
          </cell>
          <cell r="G49">
            <v>6500</v>
          </cell>
          <cell r="H49">
            <v>1293.5</v>
          </cell>
        </row>
        <row r="50">
          <cell r="C50" t="str">
            <v xml:space="preserve"> ®inh ®Øa</v>
          </cell>
          <cell r="D50" t="str">
            <v>c¸i</v>
          </cell>
          <cell r="E50">
            <v>0.871</v>
          </cell>
          <cell r="F50">
            <v>1</v>
          </cell>
          <cell r="G50">
            <v>2000</v>
          </cell>
          <cell r="H50">
            <v>1742</v>
          </cell>
        </row>
        <row r="51">
          <cell r="C51" t="str">
            <v>vl kh¸c</v>
          </cell>
          <cell r="D51" t="str">
            <v>%</v>
          </cell>
          <cell r="E51">
            <v>2</v>
          </cell>
          <cell r="H51">
            <v>8785.7275000000009</v>
          </cell>
        </row>
        <row r="52">
          <cell r="C52" t="str">
            <v>Nh©n c«ng</v>
          </cell>
          <cell r="D52" t="str">
            <v>c«ng</v>
          </cell>
          <cell r="E52">
            <v>2.41</v>
          </cell>
          <cell r="I52">
            <v>33206</v>
          </cell>
        </row>
        <row r="53">
          <cell r="C53" t="str">
            <v>m¸y</v>
          </cell>
          <cell r="H53">
            <v>31362</v>
          </cell>
          <cell r="J53">
            <v>31362</v>
          </cell>
        </row>
        <row r="54">
          <cell r="C54" t="str">
            <v>Bª t«ng ®¸ 1x2 M200 t­êng</v>
          </cell>
          <cell r="H54">
            <v>497811.76500000001</v>
          </cell>
          <cell r="I54">
            <v>33206</v>
          </cell>
          <cell r="J54">
            <v>31362</v>
          </cell>
        </row>
        <row r="55">
          <cell r="C55" t="str">
            <v xml:space="preserve">Xi m¨ng </v>
          </cell>
          <cell r="D55" t="str">
            <v>m3</v>
          </cell>
          <cell r="E55">
            <v>361</v>
          </cell>
          <cell r="F55">
            <v>1.0249999999999999</v>
          </cell>
          <cell r="G55">
            <v>780</v>
          </cell>
          <cell r="H55">
            <v>288619.5</v>
          </cell>
        </row>
        <row r="56">
          <cell r="C56" t="str">
            <v>c¸t vµng</v>
          </cell>
          <cell r="D56" t="str">
            <v>m3</v>
          </cell>
          <cell r="E56">
            <v>0.45</v>
          </cell>
          <cell r="F56">
            <v>1.0249999999999999</v>
          </cell>
          <cell r="G56">
            <v>50000</v>
          </cell>
          <cell r="H56">
            <v>23062.5</v>
          </cell>
        </row>
        <row r="57">
          <cell r="C57" t="str">
            <v>®¸ d¨m</v>
          </cell>
          <cell r="D57" t="str">
            <v>m3</v>
          </cell>
          <cell r="E57">
            <v>0.86599999999999999</v>
          </cell>
          <cell r="F57">
            <v>1.0249999999999999</v>
          </cell>
          <cell r="G57">
            <v>125000</v>
          </cell>
          <cell r="H57">
            <v>110956.24999999999</v>
          </cell>
        </row>
        <row r="58">
          <cell r="C58" t="str">
            <v>gç v¸n</v>
          </cell>
          <cell r="D58" t="str">
            <v>m3</v>
          </cell>
          <cell r="E58">
            <v>4.9000000000000002E-2</v>
          </cell>
          <cell r="F58">
            <v>1</v>
          </cell>
          <cell r="G58">
            <v>1273000</v>
          </cell>
          <cell r="H58">
            <v>62377</v>
          </cell>
        </row>
        <row r="59">
          <cell r="C59" t="str">
            <v>®inh</v>
          </cell>
          <cell r="D59" t="str">
            <v>kg</v>
          </cell>
          <cell r="E59">
            <v>0.19900000000000001</v>
          </cell>
          <cell r="F59">
            <v>1</v>
          </cell>
          <cell r="G59">
            <v>6500</v>
          </cell>
          <cell r="H59">
            <v>1293.5</v>
          </cell>
        </row>
        <row r="60">
          <cell r="C60" t="str">
            <v xml:space="preserve"> ®inh ®Øa</v>
          </cell>
          <cell r="D60" t="str">
            <v>c¸i</v>
          </cell>
          <cell r="E60">
            <v>0.871</v>
          </cell>
          <cell r="F60">
            <v>1</v>
          </cell>
          <cell r="G60">
            <v>2000</v>
          </cell>
          <cell r="H60">
            <v>1742</v>
          </cell>
        </row>
        <row r="61">
          <cell r="C61" t="str">
            <v>vl kh¸c</v>
          </cell>
          <cell r="D61" t="str">
            <v>%</v>
          </cell>
          <cell r="E61">
            <v>2</v>
          </cell>
          <cell r="H61">
            <v>9761.0149999999994</v>
          </cell>
        </row>
        <row r="62">
          <cell r="C62" t="str">
            <v>Nh©n c«ng</v>
          </cell>
          <cell r="D62" t="str">
            <v>c«ng</v>
          </cell>
          <cell r="E62">
            <v>2.41</v>
          </cell>
          <cell r="I62">
            <v>33206</v>
          </cell>
        </row>
        <row r="63">
          <cell r="C63" t="str">
            <v>m¸y</v>
          </cell>
          <cell r="J63">
            <v>31362</v>
          </cell>
        </row>
        <row r="64">
          <cell r="C64" t="str">
            <v>Bª t«ng ®¸ 1x2 M300 cét</v>
          </cell>
          <cell r="H64">
            <v>535186.47750000004</v>
          </cell>
          <cell r="I64">
            <v>58370</v>
          </cell>
          <cell r="J64">
            <v>15888</v>
          </cell>
        </row>
        <row r="65">
          <cell r="C65" t="str">
            <v xml:space="preserve">Xi m¨ng </v>
          </cell>
          <cell r="D65" t="str">
            <v>m3</v>
          </cell>
          <cell r="E65">
            <v>458</v>
          </cell>
          <cell r="F65">
            <v>1.0249999999999999</v>
          </cell>
          <cell r="G65">
            <v>780</v>
          </cell>
          <cell r="H65">
            <v>366170.99999999994</v>
          </cell>
        </row>
        <row r="66">
          <cell r="C66" t="str">
            <v>c¸t vµng</v>
          </cell>
          <cell r="D66" t="str">
            <v>m3</v>
          </cell>
          <cell r="E66">
            <v>0.42399999999999999</v>
          </cell>
          <cell r="F66">
            <v>1.0249999999999999</v>
          </cell>
          <cell r="G66">
            <v>50000</v>
          </cell>
          <cell r="H66">
            <v>21729.999999999996</v>
          </cell>
        </row>
        <row r="67">
          <cell r="C67" t="str">
            <v>®¸ d¨m</v>
          </cell>
          <cell r="D67" t="str">
            <v>m3</v>
          </cell>
          <cell r="E67">
            <v>0.86099999999999999</v>
          </cell>
          <cell r="F67">
            <v>1.0249999999999999</v>
          </cell>
          <cell r="G67">
            <v>125000</v>
          </cell>
          <cell r="H67">
            <v>110315.62499999999</v>
          </cell>
        </row>
        <row r="68">
          <cell r="C68" t="str">
            <v>gç v¸n</v>
          </cell>
          <cell r="D68" t="str">
            <v>m3</v>
          </cell>
          <cell r="E68">
            <v>0.02</v>
          </cell>
          <cell r="F68">
            <v>1</v>
          </cell>
          <cell r="G68">
            <v>1273000</v>
          </cell>
          <cell r="H68">
            <v>25460</v>
          </cell>
        </row>
        <row r="69">
          <cell r="C69" t="str">
            <v>®inh</v>
          </cell>
          <cell r="D69" t="str">
            <v>kg</v>
          </cell>
          <cell r="E69">
            <v>4.8000000000000001E-2</v>
          </cell>
          <cell r="F69">
            <v>1</v>
          </cell>
          <cell r="G69">
            <v>6500</v>
          </cell>
          <cell r="H69">
            <v>312</v>
          </cell>
        </row>
        <row r="70">
          <cell r="C70" t="str">
            <v xml:space="preserve"> ®inh ®Øa</v>
          </cell>
          <cell r="D70" t="str">
            <v>c¸i</v>
          </cell>
          <cell r="E70">
            <v>0.35199999999999998</v>
          </cell>
          <cell r="F70">
            <v>1</v>
          </cell>
          <cell r="G70">
            <v>2000</v>
          </cell>
          <cell r="H70">
            <v>704</v>
          </cell>
        </row>
        <row r="71">
          <cell r="C71" t="str">
            <v>vl kh¸c</v>
          </cell>
          <cell r="D71" t="str">
            <v>%</v>
          </cell>
          <cell r="E71">
            <v>2</v>
          </cell>
          <cell r="H71">
            <v>10493.852500000001</v>
          </cell>
        </row>
        <row r="72">
          <cell r="C72" t="str">
            <v>Nh©n c«ng</v>
          </cell>
          <cell r="D72" t="str">
            <v>c«ng</v>
          </cell>
          <cell r="E72">
            <v>1.64</v>
          </cell>
          <cell r="I72">
            <v>58370</v>
          </cell>
        </row>
        <row r="73">
          <cell r="C73" t="str">
            <v>m¸y</v>
          </cell>
          <cell r="J73">
            <v>15888</v>
          </cell>
        </row>
        <row r="74">
          <cell r="C74" t="str">
            <v>Bª t«ng ®¸ 1x2 M400 cét</v>
          </cell>
          <cell r="H74">
            <v>467673.31499999994</v>
          </cell>
          <cell r="I74">
            <v>58370</v>
          </cell>
          <cell r="J74">
            <v>15888</v>
          </cell>
        </row>
        <row r="75">
          <cell r="C75" t="str">
            <v xml:space="preserve">Xi m¨ng </v>
          </cell>
          <cell r="D75" t="str">
            <v>m3</v>
          </cell>
          <cell r="E75">
            <v>458</v>
          </cell>
          <cell r="F75">
            <v>1.0249999999999999</v>
          </cell>
          <cell r="G75">
            <v>780</v>
          </cell>
          <cell r="H75">
            <v>366170.99999999994</v>
          </cell>
        </row>
        <row r="76">
          <cell r="C76" t="str">
            <v>c¸t vµng</v>
          </cell>
          <cell r="D76" t="str">
            <v>m3</v>
          </cell>
          <cell r="E76">
            <v>0.42399999999999999</v>
          </cell>
          <cell r="F76">
            <v>1.0249999999999999</v>
          </cell>
          <cell r="G76">
            <v>50000</v>
          </cell>
          <cell r="H76">
            <v>21729.999999999996</v>
          </cell>
        </row>
        <row r="77">
          <cell r="C77" t="str">
            <v>®¸ d¨m</v>
          </cell>
          <cell r="D77" t="str">
            <v>m3</v>
          </cell>
          <cell r="E77">
            <v>0.86099999999999999</v>
          </cell>
          <cell r="F77">
            <v>1.0249999999999999</v>
          </cell>
          <cell r="G77">
            <v>50000</v>
          </cell>
          <cell r="H77">
            <v>44126.249999999993</v>
          </cell>
        </row>
        <row r="78">
          <cell r="C78" t="str">
            <v>gç v¸n</v>
          </cell>
          <cell r="D78" t="str">
            <v>m3</v>
          </cell>
          <cell r="E78">
            <v>0.02</v>
          </cell>
          <cell r="F78">
            <v>1</v>
          </cell>
          <cell r="G78">
            <v>1273000</v>
          </cell>
          <cell r="H78">
            <v>25460</v>
          </cell>
        </row>
        <row r="79">
          <cell r="C79" t="str">
            <v>®inh</v>
          </cell>
          <cell r="D79" t="str">
            <v>kg</v>
          </cell>
          <cell r="E79">
            <v>4.8000000000000001E-2</v>
          </cell>
          <cell r="F79">
            <v>1</v>
          </cell>
          <cell r="G79">
            <v>6500</v>
          </cell>
          <cell r="H79">
            <v>312</v>
          </cell>
        </row>
        <row r="80">
          <cell r="C80" t="str">
            <v xml:space="preserve"> ®inh ®Øa</v>
          </cell>
          <cell r="D80" t="str">
            <v>c¸i</v>
          </cell>
          <cell r="E80">
            <v>0.35199999999999998</v>
          </cell>
          <cell r="F80">
            <v>1</v>
          </cell>
          <cell r="G80">
            <v>2000</v>
          </cell>
          <cell r="H80">
            <v>704</v>
          </cell>
        </row>
        <row r="81">
          <cell r="C81" t="str">
            <v>vl kh¸c</v>
          </cell>
          <cell r="D81" t="str">
            <v>%</v>
          </cell>
          <cell r="E81">
            <v>2</v>
          </cell>
          <cell r="H81">
            <v>9170.0649999999987</v>
          </cell>
        </row>
        <row r="82">
          <cell r="C82" t="str">
            <v>Nh©n c«ng</v>
          </cell>
          <cell r="D82" t="str">
            <v>c«ng</v>
          </cell>
          <cell r="E82">
            <v>1.64</v>
          </cell>
          <cell r="I82">
            <v>58370</v>
          </cell>
        </row>
        <row r="83">
          <cell r="C83" t="str">
            <v>m¸y</v>
          </cell>
          <cell r="J83">
            <v>15888</v>
          </cell>
        </row>
        <row r="84">
          <cell r="C84" t="str">
            <v>Bª t«ng ®¸ 1x2 M200 nÒn</v>
          </cell>
          <cell r="H84">
            <v>426864.63250000001</v>
          </cell>
          <cell r="I84">
            <v>7200</v>
          </cell>
          <cell r="J84">
            <v>21360</v>
          </cell>
        </row>
        <row r="85">
          <cell r="C85" t="str">
            <v xml:space="preserve">Xi m¨ng </v>
          </cell>
          <cell r="D85" t="str">
            <v>m3</v>
          </cell>
          <cell r="E85">
            <v>361</v>
          </cell>
          <cell r="F85">
            <v>1.0249999999999999</v>
          </cell>
          <cell r="G85">
            <v>780</v>
          </cell>
          <cell r="H85">
            <v>288619.5</v>
          </cell>
        </row>
        <row r="86">
          <cell r="C86" t="str">
            <v>c¸t vµng</v>
          </cell>
          <cell r="D86" t="str">
            <v>m3</v>
          </cell>
          <cell r="E86">
            <v>0.45</v>
          </cell>
          <cell r="F86">
            <v>1.0249999999999999</v>
          </cell>
          <cell r="G86">
            <v>50000</v>
          </cell>
          <cell r="H86">
            <v>23062.5</v>
          </cell>
        </row>
        <row r="87">
          <cell r="C87" t="str">
            <v>®¸ d¨m</v>
          </cell>
          <cell r="D87" t="str">
            <v>m3</v>
          </cell>
          <cell r="E87">
            <v>0.86599999999999999</v>
          </cell>
          <cell r="F87">
            <v>1.0249999999999999</v>
          </cell>
          <cell r="G87">
            <v>125000</v>
          </cell>
          <cell r="H87">
            <v>110956.24999999999</v>
          </cell>
        </row>
        <row r="88">
          <cell r="C88" t="str">
            <v>vl kh¸c</v>
          </cell>
          <cell r="D88" t="str">
            <v>%</v>
          </cell>
          <cell r="E88">
            <v>2</v>
          </cell>
          <cell r="H88">
            <v>4226.3824999999997</v>
          </cell>
        </row>
        <row r="89">
          <cell r="C89" t="str">
            <v>Nh©n c«ng</v>
          </cell>
          <cell r="D89" t="str">
            <v>c«ng</v>
          </cell>
          <cell r="E89">
            <v>2.41</v>
          </cell>
          <cell r="I89">
            <v>7200</v>
          </cell>
        </row>
        <row r="90">
          <cell r="C90" t="str">
            <v>m¸y</v>
          </cell>
          <cell r="J90">
            <v>21360</v>
          </cell>
        </row>
        <row r="91">
          <cell r="C91" t="str">
            <v>Bª t«ng ®¸ 1x2 M200 tÊm ®an</v>
          </cell>
          <cell r="H91">
            <v>314798.82</v>
          </cell>
          <cell r="I91">
            <v>7200</v>
          </cell>
          <cell r="J91">
            <v>21360</v>
          </cell>
        </row>
        <row r="92">
          <cell r="C92" t="str">
            <v xml:space="preserve">Xi m¨ng </v>
          </cell>
          <cell r="D92" t="str">
            <v>m3</v>
          </cell>
          <cell r="E92">
            <v>361</v>
          </cell>
          <cell r="F92">
            <v>1.0249999999999999</v>
          </cell>
          <cell r="G92">
            <v>780</v>
          </cell>
          <cell r="H92">
            <v>288619.5</v>
          </cell>
        </row>
        <row r="93">
          <cell r="C93" t="str">
            <v>c¸t vµng</v>
          </cell>
          <cell r="D93" t="str">
            <v>m3</v>
          </cell>
          <cell r="E93">
            <v>0.45</v>
          </cell>
          <cell r="F93">
            <v>1.0249999999999999</v>
          </cell>
          <cell r="G93">
            <v>50000</v>
          </cell>
          <cell r="H93">
            <v>23062.5</v>
          </cell>
        </row>
        <row r="94">
          <cell r="C94" t="str">
            <v>®¸ d¨m</v>
          </cell>
          <cell r="D94" t="str">
            <v>m3</v>
          </cell>
          <cell r="E94">
            <v>0.86599999999999999</v>
          </cell>
          <cell r="F94">
            <v>1.0249999999999999</v>
          </cell>
          <cell r="G94">
            <v>0</v>
          </cell>
          <cell r="H94">
            <v>0</v>
          </cell>
        </row>
        <row r="95">
          <cell r="C95" t="str">
            <v>vl kh¸c</v>
          </cell>
          <cell r="D95" t="str">
            <v>%</v>
          </cell>
          <cell r="E95">
            <v>2</v>
          </cell>
          <cell r="H95">
            <v>3116.82</v>
          </cell>
        </row>
        <row r="96">
          <cell r="C96" t="str">
            <v>Nh©n c«ng</v>
          </cell>
          <cell r="D96" t="str">
            <v>c«ng</v>
          </cell>
          <cell r="E96">
            <v>2.41</v>
          </cell>
          <cell r="I96">
            <v>7200</v>
          </cell>
        </row>
        <row r="97">
          <cell r="C97" t="str">
            <v>m¸y</v>
          </cell>
          <cell r="J97">
            <v>21360</v>
          </cell>
        </row>
        <row r="98">
          <cell r="C98" t="str">
            <v>Bª t«ng ®¸ 1x2 M100 nÒn</v>
          </cell>
          <cell r="H98">
            <v>329054.21250000002</v>
          </cell>
          <cell r="I98">
            <v>7200</v>
          </cell>
          <cell r="J98">
            <v>21360</v>
          </cell>
        </row>
        <row r="99">
          <cell r="C99" t="str">
            <v xml:space="preserve">Xi m¨ng </v>
          </cell>
          <cell r="D99" t="str">
            <v>m3</v>
          </cell>
          <cell r="E99">
            <v>230</v>
          </cell>
          <cell r="F99">
            <v>1.0249999999999999</v>
          </cell>
          <cell r="G99">
            <v>780</v>
          </cell>
          <cell r="H99">
            <v>183884.99999999997</v>
          </cell>
        </row>
        <row r="100">
          <cell r="C100" t="str">
            <v>c¸t vµng</v>
          </cell>
          <cell r="D100" t="str">
            <v>m3</v>
          </cell>
          <cell r="E100">
            <v>0.51400000000000001</v>
          </cell>
          <cell r="F100">
            <v>1.0249999999999999</v>
          </cell>
          <cell r="G100">
            <v>50000</v>
          </cell>
          <cell r="H100">
            <v>26342.499999999996</v>
          </cell>
        </row>
        <row r="101">
          <cell r="C101" t="str">
            <v>®¸ d¨m</v>
          </cell>
          <cell r="D101" t="str">
            <v>m3</v>
          </cell>
          <cell r="E101">
            <v>0.90200000000000002</v>
          </cell>
          <cell r="F101">
            <v>1.0249999999999999</v>
          </cell>
          <cell r="G101">
            <v>125000</v>
          </cell>
          <cell r="H101">
            <v>115568.75</v>
          </cell>
        </row>
        <row r="102">
          <cell r="C102" t="str">
            <v>vl kh¸c</v>
          </cell>
          <cell r="D102" t="str">
            <v>%</v>
          </cell>
          <cell r="E102">
            <v>2</v>
          </cell>
          <cell r="H102">
            <v>3257.9625000000001</v>
          </cell>
        </row>
        <row r="103">
          <cell r="C103" t="str">
            <v>Nh©n c«ng</v>
          </cell>
          <cell r="I103">
            <v>7200</v>
          </cell>
        </row>
        <row r="104">
          <cell r="C104" t="str">
            <v>m¸y</v>
          </cell>
          <cell r="J104">
            <v>21360</v>
          </cell>
        </row>
        <row r="105">
          <cell r="C105" t="str">
            <v>Bª t«ng ®¸ 1x2 M100 cét</v>
          </cell>
          <cell r="H105">
            <v>354624.36874999997</v>
          </cell>
          <cell r="I105">
            <v>58370</v>
          </cell>
          <cell r="J105">
            <v>15888</v>
          </cell>
        </row>
        <row r="106">
          <cell r="C106" t="str">
            <v xml:space="preserve">Xi m¨ng </v>
          </cell>
          <cell r="D106" t="str">
            <v>m3</v>
          </cell>
          <cell r="E106">
            <v>230</v>
          </cell>
          <cell r="F106">
            <v>1.0249999999999999</v>
          </cell>
          <cell r="G106">
            <v>780</v>
          </cell>
          <cell r="H106">
            <v>183884.99999999997</v>
          </cell>
        </row>
        <row r="107">
          <cell r="C107" t="str">
            <v>c¸t vµng</v>
          </cell>
          <cell r="D107" t="str">
            <v>m3</v>
          </cell>
          <cell r="E107">
            <v>0.49399999999999999</v>
          </cell>
          <cell r="F107">
            <v>1.0249999999999999</v>
          </cell>
          <cell r="G107">
            <v>50000</v>
          </cell>
          <cell r="H107">
            <v>25317.5</v>
          </cell>
        </row>
        <row r="108">
          <cell r="C108" t="str">
            <v>®¸ d¨m</v>
          </cell>
          <cell r="D108" t="str">
            <v>m3</v>
          </cell>
          <cell r="E108">
            <v>0.90300000000000002</v>
          </cell>
          <cell r="F108">
            <v>1.0249999999999999</v>
          </cell>
          <cell r="G108">
            <v>125000</v>
          </cell>
          <cell r="H108">
            <v>115696.87499999999</v>
          </cell>
        </row>
        <row r="109">
          <cell r="C109" t="str">
            <v>gç v¸n</v>
          </cell>
          <cell r="D109" t="str">
            <v>m3</v>
          </cell>
          <cell r="E109">
            <v>0.02</v>
          </cell>
          <cell r="F109">
            <v>1</v>
          </cell>
          <cell r="G109">
            <v>1273000</v>
          </cell>
          <cell r="H109">
            <v>25460</v>
          </cell>
        </row>
        <row r="110">
          <cell r="C110" t="str">
            <v>®inh</v>
          </cell>
          <cell r="D110" t="str">
            <v>kg</v>
          </cell>
          <cell r="E110">
            <v>4.8000000000000001E-2</v>
          </cell>
          <cell r="F110">
            <v>1</v>
          </cell>
          <cell r="G110">
            <v>6500</v>
          </cell>
          <cell r="H110">
            <v>312</v>
          </cell>
        </row>
        <row r="111">
          <cell r="C111" t="str">
            <v xml:space="preserve"> ®inh ®Øa</v>
          </cell>
          <cell r="D111" t="str">
            <v>c¸i</v>
          </cell>
          <cell r="E111">
            <v>0.35199999999999998</v>
          </cell>
          <cell r="F111">
            <v>1</v>
          </cell>
          <cell r="G111">
            <v>2000</v>
          </cell>
          <cell r="H111">
            <v>704</v>
          </cell>
        </row>
        <row r="112">
          <cell r="C112" t="str">
            <v>vl kh¸c</v>
          </cell>
          <cell r="D112" t="str">
            <v>%</v>
          </cell>
          <cell r="E112">
            <v>1</v>
          </cell>
          <cell r="H112">
            <v>3248.9937499999996</v>
          </cell>
        </row>
        <row r="113">
          <cell r="C113" t="str">
            <v>Nh©n c«ng</v>
          </cell>
          <cell r="I113">
            <v>58370</v>
          </cell>
        </row>
        <row r="114">
          <cell r="C114" t="str">
            <v>m¸y</v>
          </cell>
          <cell r="J114">
            <v>15888</v>
          </cell>
        </row>
        <row r="115">
          <cell r="C115" t="str">
            <v>Bª t«ng ®¸ 1x2 M200 cét</v>
          </cell>
          <cell r="H115">
            <v>317607.87299999996</v>
          </cell>
          <cell r="I115">
            <v>58370</v>
          </cell>
          <cell r="J115">
            <v>15888</v>
          </cell>
        </row>
        <row r="116">
          <cell r="C116" t="str">
            <v xml:space="preserve">Xi m¨ng </v>
          </cell>
          <cell r="D116" t="str">
            <v>m3</v>
          </cell>
          <cell r="E116">
            <v>361</v>
          </cell>
          <cell r="F116">
            <v>1.0249999999999999</v>
          </cell>
          <cell r="G116">
            <v>780</v>
          </cell>
          <cell r="H116">
            <v>288619.5</v>
          </cell>
        </row>
        <row r="117">
          <cell r="C117" t="str">
            <v>c¸t vµng</v>
          </cell>
          <cell r="D117" t="str">
            <v>m3</v>
          </cell>
          <cell r="E117">
            <v>0.45</v>
          </cell>
          <cell r="F117">
            <v>1.0249999999999999</v>
          </cell>
          <cell r="G117">
            <v>50000</v>
          </cell>
          <cell r="H117">
            <v>23062.5</v>
          </cell>
        </row>
        <row r="118">
          <cell r="C118" t="str">
            <v>®¸ d¨m</v>
          </cell>
          <cell r="D118" t="str">
            <v>m3</v>
          </cell>
          <cell r="E118">
            <v>0.86599999999999999</v>
          </cell>
          <cell r="F118">
            <v>1.0249999999999999</v>
          </cell>
          <cell r="G118">
            <v>2000</v>
          </cell>
          <cell r="H118">
            <v>1775.3</v>
          </cell>
        </row>
        <row r="119">
          <cell r="C119" t="str">
            <v>gç v¸n</v>
          </cell>
          <cell r="D119" t="str">
            <v>m3</v>
          </cell>
          <cell r="E119">
            <v>0.02</v>
          </cell>
          <cell r="F119">
            <v>1</v>
          </cell>
          <cell r="G119">
            <v>0</v>
          </cell>
          <cell r="H119">
            <v>0</v>
          </cell>
        </row>
        <row r="120">
          <cell r="C120" t="str">
            <v>®inh</v>
          </cell>
          <cell r="D120" t="str">
            <v>kg</v>
          </cell>
          <cell r="E120">
            <v>4.8000000000000001E-2</v>
          </cell>
          <cell r="F120">
            <v>1</v>
          </cell>
          <cell r="G120">
            <v>6500</v>
          </cell>
          <cell r="H120">
            <v>312</v>
          </cell>
        </row>
        <row r="121">
          <cell r="C121" t="str">
            <v xml:space="preserve"> ®inh ®Øa</v>
          </cell>
          <cell r="D121" t="str">
            <v>c¸i</v>
          </cell>
          <cell r="E121">
            <v>0.35199999999999998</v>
          </cell>
          <cell r="F121">
            <v>1</v>
          </cell>
          <cell r="G121">
            <v>2000</v>
          </cell>
          <cell r="H121">
            <v>704</v>
          </cell>
        </row>
        <row r="122">
          <cell r="C122" t="str">
            <v>vl kh¸c</v>
          </cell>
          <cell r="D122" t="str">
            <v>%</v>
          </cell>
          <cell r="E122">
            <v>1</v>
          </cell>
          <cell r="H122">
            <v>3134.5729999999999</v>
          </cell>
        </row>
        <row r="123">
          <cell r="C123" t="str">
            <v>Nh©n c«ng</v>
          </cell>
          <cell r="I123">
            <v>58370</v>
          </cell>
        </row>
        <row r="124">
          <cell r="C124" t="str">
            <v>m¸y</v>
          </cell>
          <cell r="J124">
            <v>15888</v>
          </cell>
        </row>
        <row r="125">
          <cell r="C125" t="str">
            <v>Bª t«ng ®¸ 1x2 M150 nÒn</v>
          </cell>
          <cell r="H125">
            <v>377612.61375000002</v>
          </cell>
          <cell r="I125">
            <v>7200</v>
          </cell>
          <cell r="J125">
            <v>21360</v>
          </cell>
        </row>
        <row r="126">
          <cell r="C126" t="str">
            <v xml:space="preserve">Xi m¨ng </v>
          </cell>
          <cell r="D126" t="str">
            <v>m3</v>
          </cell>
          <cell r="E126">
            <v>296</v>
          </cell>
          <cell r="F126">
            <v>1.0249999999999999</v>
          </cell>
          <cell r="G126">
            <v>780</v>
          </cell>
          <cell r="H126">
            <v>236651.99999999997</v>
          </cell>
        </row>
        <row r="127">
          <cell r="C127" t="str">
            <v>c¸t vµng</v>
          </cell>
          <cell r="D127" t="str">
            <v>m3</v>
          </cell>
          <cell r="E127">
            <v>0.47499999999999998</v>
          </cell>
          <cell r="F127">
            <v>1.0249999999999999</v>
          </cell>
          <cell r="G127">
            <v>50000</v>
          </cell>
          <cell r="H127">
            <v>24343.749999999996</v>
          </cell>
        </row>
        <row r="128">
          <cell r="C128" t="str">
            <v>®¸ d¨m</v>
          </cell>
          <cell r="D128" t="str">
            <v>m3</v>
          </cell>
          <cell r="E128">
            <v>0.88100000000000001</v>
          </cell>
          <cell r="F128">
            <v>1.0249999999999999</v>
          </cell>
          <cell r="G128">
            <v>125000</v>
          </cell>
          <cell r="H128">
            <v>112878.125</v>
          </cell>
        </row>
        <row r="129">
          <cell r="C129" t="str">
            <v>vl kh¸c</v>
          </cell>
          <cell r="D129" t="str">
            <v>%</v>
          </cell>
          <cell r="E129">
            <v>2</v>
          </cell>
          <cell r="H129">
            <v>3738.73875</v>
          </cell>
        </row>
        <row r="130">
          <cell r="C130" t="str">
            <v>Nh©n c«ng</v>
          </cell>
          <cell r="D130" t="str">
            <v>c«ng</v>
          </cell>
          <cell r="E130">
            <v>2.41</v>
          </cell>
          <cell r="I130">
            <v>7200</v>
          </cell>
        </row>
        <row r="131">
          <cell r="C131" t="str">
            <v>m¸y</v>
          </cell>
          <cell r="J131">
            <v>21360</v>
          </cell>
        </row>
        <row r="132">
          <cell r="C132" t="str">
            <v xml:space="preserve">Cèt thÐp tÊm ®an ®k&lt;10 </v>
          </cell>
          <cell r="D132" t="str">
            <v>tÊn</v>
          </cell>
          <cell r="H132">
            <v>4794835.4999999991</v>
          </cell>
          <cell r="I132">
            <v>146832</v>
          </cell>
          <cell r="J132">
            <v>15916</v>
          </cell>
        </row>
        <row r="133">
          <cell r="C133" t="str">
            <v>thÐp trßn</v>
          </cell>
          <cell r="D133" t="str">
            <v>kg</v>
          </cell>
          <cell r="E133">
            <v>1005</v>
          </cell>
          <cell r="F133">
            <v>1.0049999999999999</v>
          </cell>
          <cell r="G133">
            <v>4620</v>
          </cell>
          <cell r="H133">
            <v>4666315.4999999991</v>
          </cell>
        </row>
        <row r="134">
          <cell r="C134" t="str">
            <v>thÐp buéc</v>
          </cell>
          <cell r="D134" t="str">
            <v>kg</v>
          </cell>
          <cell r="E134">
            <v>21.42</v>
          </cell>
          <cell r="F134">
            <v>1</v>
          </cell>
          <cell r="G134">
            <v>6000</v>
          </cell>
          <cell r="H134">
            <v>128520.00000000001</v>
          </cell>
        </row>
        <row r="135">
          <cell r="C135" t="str">
            <v>que hµn</v>
          </cell>
          <cell r="D135" t="str">
            <v>kg</v>
          </cell>
          <cell r="E135">
            <v>0</v>
          </cell>
          <cell r="G135">
            <v>9500</v>
          </cell>
          <cell r="H135">
            <v>0</v>
          </cell>
        </row>
        <row r="136">
          <cell r="C136" t="str">
            <v>Nh©n c«ng</v>
          </cell>
          <cell r="D136" t="str">
            <v>c«ng</v>
          </cell>
          <cell r="E136">
            <v>11.32</v>
          </cell>
          <cell r="G136">
            <v>146832</v>
          </cell>
        </row>
        <row r="137">
          <cell r="C137" t="str">
            <v>m¸y</v>
          </cell>
          <cell r="G137">
            <v>15916</v>
          </cell>
        </row>
        <row r="138">
          <cell r="C138" t="str">
            <v>Cèt thÐp cét ®k&lt;10</v>
          </cell>
          <cell r="D138" t="str">
            <v>tÊn</v>
          </cell>
          <cell r="H138">
            <v>4794835.4999999991</v>
          </cell>
          <cell r="I138">
            <v>146832</v>
          </cell>
          <cell r="J138">
            <v>15916</v>
          </cell>
        </row>
        <row r="139">
          <cell r="C139" t="str">
            <v>thÐp trßn</v>
          </cell>
          <cell r="D139" t="str">
            <v>kg</v>
          </cell>
          <cell r="E139">
            <v>1005</v>
          </cell>
          <cell r="F139">
            <v>1.0049999999999999</v>
          </cell>
          <cell r="G139">
            <v>4620</v>
          </cell>
          <cell r="H139">
            <v>4666315.4999999991</v>
          </cell>
        </row>
        <row r="140">
          <cell r="C140" t="str">
            <v>thÐp buéc</v>
          </cell>
          <cell r="D140" t="str">
            <v>kg</v>
          </cell>
          <cell r="E140">
            <v>21.42</v>
          </cell>
          <cell r="F140">
            <v>1</v>
          </cell>
          <cell r="G140">
            <v>6000</v>
          </cell>
          <cell r="H140">
            <v>128520.00000000001</v>
          </cell>
        </row>
        <row r="141">
          <cell r="C141" t="str">
            <v>que hµn</v>
          </cell>
          <cell r="D141" t="str">
            <v>kg</v>
          </cell>
          <cell r="E141">
            <v>0</v>
          </cell>
          <cell r="G141">
            <v>9500</v>
          </cell>
          <cell r="H141">
            <v>0</v>
          </cell>
        </row>
        <row r="142">
          <cell r="C142" t="str">
            <v>Nh©n c«ng</v>
          </cell>
          <cell r="D142" t="str">
            <v>c«ng</v>
          </cell>
          <cell r="E142">
            <v>14.88</v>
          </cell>
          <cell r="G142">
            <v>146832</v>
          </cell>
        </row>
        <row r="143">
          <cell r="C143" t="str">
            <v>m¸y</v>
          </cell>
          <cell r="G143">
            <v>15916</v>
          </cell>
        </row>
        <row r="144">
          <cell r="C144" t="str">
            <v>Cèt thÐp mãng ®k&lt;10</v>
          </cell>
          <cell r="D144" t="str">
            <v>tÊn</v>
          </cell>
          <cell r="H144">
            <v>4794835.4999999991</v>
          </cell>
          <cell r="I144">
            <v>146832</v>
          </cell>
          <cell r="J144">
            <v>15916</v>
          </cell>
        </row>
        <row r="145">
          <cell r="C145" t="str">
            <v>thÐp trßn</v>
          </cell>
          <cell r="D145" t="str">
            <v>kg</v>
          </cell>
          <cell r="E145">
            <v>1005</v>
          </cell>
          <cell r="F145">
            <v>1.0049999999999999</v>
          </cell>
          <cell r="G145">
            <v>4620</v>
          </cell>
          <cell r="H145">
            <v>4666315.4999999991</v>
          </cell>
        </row>
        <row r="146">
          <cell r="C146" t="str">
            <v>thÐp buéc</v>
          </cell>
          <cell r="D146" t="str">
            <v>kg</v>
          </cell>
          <cell r="E146">
            <v>21.42</v>
          </cell>
          <cell r="F146">
            <v>1</v>
          </cell>
          <cell r="G146">
            <v>6000</v>
          </cell>
          <cell r="H146">
            <v>128520.00000000001</v>
          </cell>
        </row>
        <row r="147">
          <cell r="C147" t="str">
            <v>que hµn</v>
          </cell>
          <cell r="D147" t="str">
            <v>kg</v>
          </cell>
          <cell r="E147">
            <v>0</v>
          </cell>
          <cell r="G147">
            <v>9500</v>
          </cell>
          <cell r="H147">
            <v>0</v>
          </cell>
        </row>
        <row r="148">
          <cell r="C148" t="str">
            <v>Nh©n c«ng</v>
          </cell>
          <cell r="D148" t="str">
            <v>c«ng</v>
          </cell>
          <cell r="E148">
            <v>11.32</v>
          </cell>
          <cell r="I148">
            <v>146832</v>
          </cell>
        </row>
        <row r="149">
          <cell r="C149" t="str">
            <v>m¸y</v>
          </cell>
          <cell r="J149">
            <v>15916</v>
          </cell>
        </row>
        <row r="150">
          <cell r="C150" t="str">
            <v>Cèt thÐp trô ®k&lt;10</v>
          </cell>
          <cell r="D150" t="str">
            <v>tÊn</v>
          </cell>
          <cell r="H150">
            <v>4794835.4999999991</v>
          </cell>
          <cell r="I150">
            <v>146832</v>
          </cell>
          <cell r="J150">
            <v>15916</v>
          </cell>
        </row>
        <row r="151">
          <cell r="C151" t="str">
            <v>thÐp trßn</v>
          </cell>
          <cell r="D151" t="str">
            <v>kg</v>
          </cell>
          <cell r="E151">
            <v>1005</v>
          </cell>
          <cell r="F151">
            <v>1.0049999999999999</v>
          </cell>
          <cell r="G151">
            <v>4620</v>
          </cell>
          <cell r="H151">
            <v>4666315.4999999991</v>
          </cell>
        </row>
        <row r="152">
          <cell r="C152" t="str">
            <v>thÐp buéc</v>
          </cell>
          <cell r="D152" t="str">
            <v>kg</v>
          </cell>
          <cell r="E152">
            <v>21.42</v>
          </cell>
          <cell r="F152">
            <v>1</v>
          </cell>
          <cell r="G152">
            <v>6000</v>
          </cell>
          <cell r="H152">
            <v>128520.00000000001</v>
          </cell>
        </row>
        <row r="153">
          <cell r="C153" t="str">
            <v>que hµn</v>
          </cell>
          <cell r="D153" t="str">
            <v>kg</v>
          </cell>
          <cell r="E153">
            <v>0</v>
          </cell>
          <cell r="G153">
            <v>9500</v>
          </cell>
          <cell r="H153">
            <v>0</v>
          </cell>
        </row>
        <row r="154">
          <cell r="C154" t="str">
            <v>Nh©n c«ng</v>
          </cell>
          <cell r="D154" t="str">
            <v>c«ng</v>
          </cell>
          <cell r="E154">
            <v>11.32</v>
          </cell>
          <cell r="I154">
            <v>146832</v>
          </cell>
        </row>
        <row r="155">
          <cell r="C155" t="str">
            <v>m¸y</v>
          </cell>
          <cell r="J155">
            <v>15916</v>
          </cell>
        </row>
        <row r="156">
          <cell r="C156" t="str">
            <v>Cèt thÐp mãng ®k&lt;18</v>
          </cell>
          <cell r="D156" t="str">
            <v>tÊn</v>
          </cell>
          <cell r="H156">
            <v>4936408</v>
          </cell>
          <cell r="I156">
            <v>108178</v>
          </cell>
          <cell r="J156">
            <v>99351</v>
          </cell>
        </row>
        <row r="157">
          <cell r="C157" t="str">
            <v>thÐp trßn</v>
          </cell>
          <cell r="D157" t="str">
            <v>kg</v>
          </cell>
          <cell r="E157">
            <v>1020</v>
          </cell>
          <cell r="F157">
            <v>1.02</v>
          </cell>
          <cell r="G157">
            <v>4620</v>
          </cell>
          <cell r="H157">
            <v>4806648</v>
          </cell>
        </row>
        <row r="158">
          <cell r="C158" t="str">
            <v>thÐp buéc</v>
          </cell>
          <cell r="D158" t="str">
            <v>kg</v>
          </cell>
          <cell r="E158">
            <v>14.28</v>
          </cell>
          <cell r="F158">
            <v>1</v>
          </cell>
          <cell r="G158">
            <v>6000</v>
          </cell>
          <cell r="H158">
            <v>85680</v>
          </cell>
        </row>
        <row r="159">
          <cell r="C159" t="str">
            <v>que hµn</v>
          </cell>
          <cell r="D159" t="str">
            <v>kg</v>
          </cell>
          <cell r="E159">
            <v>4.6399999999999997</v>
          </cell>
          <cell r="F159">
            <v>1</v>
          </cell>
          <cell r="G159">
            <v>9500</v>
          </cell>
          <cell r="H159">
            <v>44080</v>
          </cell>
        </row>
        <row r="160">
          <cell r="C160" t="str">
            <v>Nh©n c«ng</v>
          </cell>
          <cell r="D160" t="str">
            <v>c«ng</v>
          </cell>
          <cell r="E160">
            <v>8.34</v>
          </cell>
          <cell r="I160">
            <v>108178</v>
          </cell>
        </row>
        <row r="161">
          <cell r="C161" t="str">
            <v>m¸y</v>
          </cell>
          <cell r="J161">
            <v>99351</v>
          </cell>
        </row>
        <row r="162">
          <cell r="C162" t="str">
            <v>Cèt thÐp trô ®k&lt;18</v>
          </cell>
          <cell r="D162" t="str">
            <v>tÊn</v>
          </cell>
          <cell r="H162">
            <v>4936408</v>
          </cell>
          <cell r="I162">
            <v>108178</v>
          </cell>
          <cell r="J162">
            <v>99351</v>
          </cell>
        </row>
        <row r="163">
          <cell r="C163" t="str">
            <v>thÐp trßn</v>
          </cell>
          <cell r="D163" t="str">
            <v>kg</v>
          </cell>
          <cell r="E163">
            <v>1020</v>
          </cell>
          <cell r="F163">
            <v>1.02</v>
          </cell>
          <cell r="G163">
            <v>4620</v>
          </cell>
          <cell r="H163">
            <v>4806648</v>
          </cell>
        </row>
        <row r="164">
          <cell r="C164" t="str">
            <v>thÐp buéc</v>
          </cell>
          <cell r="D164" t="str">
            <v>kg</v>
          </cell>
          <cell r="E164">
            <v>14.28</v>
          </cell>
          <cell r="F164">
            <v>1</v>
          </cell>
          <cell r="G164">
            <v>6000</v>
          </cell>
          <cell r="H164">
            <v>85680</v>
          </cell>
        </row>
        <row r="165">
          <cell r="C165" t="str">
            <v>que hµn</v>
          </cell>
          <cell r="D165" t="str">
            <v>kg</v>
          </cell>
          <cell r="E165">
            <v>4.6399999999999997</v>
          </cell>
          <cell r="F165">
            <v>1</v>
          </cell>
          <cell r="G165">
            <v>9500</v>
          </cell>
          <cell r="H165">
            <v>44080</v>
          </cell>
        </row>
        <row r="166">
          <cell r="C166" t="str">
            <v>Nh©n c«ng</v>
          </cell>
          <cell r="D166" t="str">
            <v>c«ng</v>
          </cell>
          <cell r="E166">
            <v>8.34</v>
          </cell>
          <cell r="I166">
            <v>108178</v>
          </cell>
        </row>
        <row r="167">
          <cell r="C167" t="str">
            <v>m¸y</v>
          </cell>
          <cell r="J167">
            <v>99351</v>
          </cell>
        </row>
        <row r="168">
          <cell r="C168" t="str">
            <v>Cèt thÐp cét ®k&lt;18</v>
          </cell>
          <cell r="D168" t="str">
            <v>tÊn</v>
          </cell>
          <cell r="H168">
            <v>4938308</v>
          </cell>
          <cell r="I168">
            <v>108178</v>
          </cell>
          <cell r="J168">
            <v>99351</v>
          </cell>
        </row>
        <row r="169">
          <cell r="C169" t="str">
            <v>thÐp trßn</v>
          </cell>
          <cell r="D169" t="str">
            <v>kg</v>
          </cell>
          <cell r="E169">
            <v>1020</v>
          </cell>
          <cell r="F169">
            <v>1.02</v>
          </cell>
          <cell r="G169">
            <v>4620</v>
          </cell>
          <cell r="H169">
            <v>4806648</v>
          </cell>
        </row>
        <row r="170">
          <cell r="C170" t="str">
            <v>thÐp buéc</v>
          </cell>
          <cell r="D170" t="str">
            <v>kg</v>
          </cell>
          <cell r="E170">
            <v>14.28</v>
          </cell>
          <cell r="F170">
            <v>1</v>
          </cell>
          <cell r="G170">
            <v>6000</v>
          </cell>
          <cell r="H170">
            <v>85680</v>
          </cell>
        </row>
        <row r="171">
          <cell r="C171" t="str">
            <v>que hµn</v>
          </cell>
          <cell r="D171" t="str">
            <v>kg</v>
          </cell>
          <cell r="E171">
            <v>4.84</v>
          </cell>
          <cell r="F171">
            <v>1</v>
          </cell>
          <cell r="G171">
            <v>9500</v>
          </cell>
          <cell r="H171">
            <v>45980</v>
          </cell>
        </row>
        <row r="172">
          <cell r="C172" t="str">
            <v>Nh©n c«ng</v>
          </cell>
          <cell r="D172" t="str">
            <v>c«ng</v>
          </cell>
          <cell r="E172">
            <v>8.34</v>
          </cell>
          <cell r="I172">
            <v>108178</v>
          </cell>
        </row>
        <row r="173">
          <cell r="C173" t="str">
            <v>m¸y</v>
          </cell>
          <cell r="J173">
            <v>99351</v>
          </cell>
        </row>
        <row r="174">
          <cell r="C174" t="str">
            <v>Cèt thÐp mãng ®k&gt;18</v>
          </cell>
          <cell r="D174" t="str">
            <v>tÊn</v>
          </cell>
          <cell r="H174">
            <v>4848430</v>
          </cell>
          <cell r="I174">
            <v>82366</v>
          </cell>
          <cell r="J174">
            <v>104585</v>
          </cell>
        </row>
        <row r="175">
          <cell r="C175" t="str">
            <v>thÐp trßn</v>
          </cell>
          <cell r="D175" t="str">
            <v>kg</v>
          </cell>
          <cell r="E175">
            <v>1000</v>
          </cell>
          <cell r="F175">
            <v>1.02</v>
          </cell>
          <cell r="G175">
            <v>4620</v>
          </cell>
          <cell r="H175">
            <v>4712400</v>
          </cell>
        </row>
        <row r="176">
          <cell r="C176" t="str">
            <v>thÐp buéc</v>
          </cell>
          <cell r="D176" t="str">
            <v>kg</v>
          </cell>
          <cell r="E176">
            <v>14.28</v>
          </cell>
          <cell r="F176">
            <v>1</v>
          </cell>
          <cell r="G176">
            <v>6000</v>
          </cell>
          <cell r="H176">
            <v>85680</v>
          </cell>
        </row>
        <row r="177">
          <cell r="C177" t="str">
            <v>que hµn</v>
          </cell>
          <cell r="D177" t="str">
            <v>kg</v>
          </cell>
          <cell r="E177">
            <v>5.3</v>
          </cell>
          <cell r="F177">
            <v>1</v>
          </cell>
          <cell r="G177">
            <v>9500</v>
          </cell>
          <cell r="H177">
            <v>50350</v>
          </cell>
        </row>
        <row r="178">
          <cell r="C178" t="str">
            <v>Nh©n c«ng</v>
          </cell>
          <cell r="D178" t="str">
            <v>c«ng</v>
          </cell>
          <cell r="E178">
            <v>6.35</v>
          </cell>
          <cell r="I178">
            <v>82366</v>
          </cell>
        </row>
        <row r="179">
          <cell r="C179" t="str">
            <v>m¸y</v>
          </cell>
          <cell r="J179">
            <v>104585</v>
          </cell>
        </row>
        <row r="180">
          <cell r="C180" t="str">
            <v>X©y mãng g¹ch ®Æc M75 dµy &gt;33</v>
          </cell>
          <cell r="H180">
            <v>262403.52</v>
          </cell>
          <cell r="I180">
            <v>21662</v>
          </cell>
          <cell r="J180">
            <v>0</v>
          </cell>
        </row>
        <row r="181">
          <cell r="C181" t="str">
            <v>g¹ch</v>
          </cell>
          <cell r="D181" t="str">
            <v>kg</v>
          </cell>
          <cell r="E181">
            <v>539</v>
          </cell>
          <cell r="F181">
            <v>1</v>
          </cell>
          <cell r="G181">
            <v>330</v>
          </cell>
          <cell r="H181">
            <v>177870</v>
          </cell>
        </row>
        <row r="182">
          <cell r="C182" t="str">
            <v>XM</v>
          </cell>
          <cell r="D182" t="str">
            <v>kg</v>
          </cell>
          <cell r="E182">
            <v>320.02999999999997</v>
          </cell>
          <cell r="F182">
            <v>0.3</v>
          </cell>
          <cell r="G182">
            <v>780</v>
          </cell>
          <cell r="H182">
            <v>74887.01999999999</v>
          </cell>
        </row>
        <row r="183">
          <cell r="C183" t="str">
            <v>c¸t</v>
          </cell>
          <cell r="D183" t="str">
            <v>kg</v>
          </cell>
          <cell r="E183">
            <v>1.0900000000000001</v>
          </cell>
          <cell r="F183">
            <v>0.3</v>
          </cell>
          <cell r="G183">
            <v>29500</v>
          </cell>
          <cell r="H183">
            <v>9646.5</v>
          </cell>
        </row>
        <row r="184">
          <cell r="C184" t="str">
            <v>Nh©n c«ng</v>
          </cell>
          <cell r="D184" t="str">
            <v>c«ng</v>
          </cell>
          <cell r="E184">
            <v>1.49</v>
          </cell>
          <cell r="I184">
            <v>21662</v>
          </cell>
        </row>
        <row r="185">
          <cell r="C185" t="str">
            <v>m¸y</v>
          </cell>
          <cell r="J185">
            <v>0</v>
          </cell>
        </row>
        <row r="186">
          <cell r="C186" t="str">
            <v>X©y t­êng g¹ch ®Æc M75 dµy 110</v>
          </cell>
          <cell r="H186">
            <v>294104.42599999998</v>
          </cell>
          <cell r="I186">
            <v>31260</v>
          </cell>
          <cell r="J186">
            <v>1631</v>
          </cell>
        </row>
        <row r="187">
          <cell r="C187" t="str">
            <v>g¹ch</v>
          </cell>
          <cell r="D187" t="str">
            <v>viªn</v>
          </cell>
          <cell r="E187">
            <v>643</v>
          </cell>
          <cell r="F187">
            <v>1</v>
          </cell>
          <cell r="G187">
            <v>330</v>
          </cell>
          <cell r="H187">
            <v>212190</v>
          </cell>
        </row>
        <row r="188">
          <cell r="C188" t="str">
            <v>XM</v>
          </cell>
          <cell r="D188" t="str">
            <v>m3</v>
          </cell>
          <cell r="E188">
            <v>360.04</v>
          </cell>
          <cell r="F188">
            <v>0.23</v>
          </cell>
          <cell r="G188">
            <v>780</v>
          </cell>
          <cell r="H188">
            <v>64591.176000000007</v>
          </cell>
        </row>
        <row r="189">
          <cell r="C189" t="str">
            <v>c¸t</v>
          </cell>
          <cell r="D189" t="str">
            <v>m3</v>
          </cell>
          <cell r="E189">
            <v>1.05</v>
          </cell>
          <cell r="F189">
            <v>0.23</v>
          </cell>
          <cell r="G189">
            <v>29500</v>
          </cell>
          <cell r="H189">
            <v>7124.2500000000009</v>
          </cell>
        </row>
        <row r="190">
          <cell r="C190" t="str">
            <v>c©y chèng</v>
          </cell>
          <cell r="D190" t="str">
            <v>c©y</v>
          </cell>
          <cell r="E190">
            <v>0.5</v>
          </cell>
          <cell r="F190">
            <v>1</v>
          </cell>
          <cell r="G190">
            <v>10000</v>
          </cell>
          <cell r="H190">
            <v>5000</v>
          </cell>
        </row>
        <row r="191">
          <cell r="C191" t="str">
            <v>v¸n</v>
          </cell>
          <cell r="D191" t="str">
            <v>m3</v>
          </cell>
          <cell r="E191">
            <v>3.0000000000000001E-3</v>
          </cell>
          <cell r="F191">
            <v>1</v>
          </cell>
          <cell r="G191">
            <v>1273000</v>
          </cell>
          <cell r="H191">
            <v>3819</v>
          </cell>
        </row>
        <row r="192">
          <cell r="C192" t="str">
            <v>d©y buéc</v>
          </cell>
          <cell r="D192" t="str">
            <v>kg</v>
          </cell>
          <cell r="E192">
            <v>0.23</v>
          </cell>
          <cell r="F192">
            <v>1</v>
          </cell>
          <cell r="G192">
            <v>6000</v>
          </cell>
          <cell r="H192">
            <v>1380</v>
          </cell>
        </row>
        <row r="193">
          <cell r="C193" t="str">
            <v>Nh©n c«ng</v>
          </cell>
          <cell r="D193" t="str">
            <v>c«ng</v>
          </cell>
          <cell r="E193">
            <v>1.49</v>
          </cell>
          <cell r="I193">
            <v>31260</v>
          </cell>
        </row>
        <row r="194">
          <cell r="C194" t="str">
            <v>m¸y</v>
          </cell>
          <cell r="J194">
            <v>1631</v>
          </cell>
        </row>
        <row r="195">
          <cell r="C195" t="str">
            <v>X©y t­êng g¹ch ®Æc M75 dµy &lt;33</v>
          </cell>
          <cell r="H195">
            <v>282122.79800000001</v>
          </cell>
          <cell r="I195">
            <v>24904</v>
          </cell>
          <cell r="J195">
            <v>1631</v>
          </cell>
        </row>
        <row r="196">
          <cell r="C196" t="str">
            <v>g¹ch</v>
          </cell>
          <cell r="D196" t="str">
            <v>viªn</v>
          </cell>
          <cell r="E196">
            <v>550</v>
          </cell>
          <cell r="F196">
            <v>1</v>
          </cell>
          <cell r="G196">
            <v>330</v>
          </cell>
          <cell r="H196">
            <v>181500</v>
          </cell>
        </row>
        <row r="197">
          <cell r="C197" t="str">
            <v>XM</v>
          </cell>
          <cell r="D197" t="str">
            <v>m3</v>
          </cell>
          <cell r="E197">
            <v>360.04</v>
          </cell>
          <cell r="F197">
            <v>0.28999999999999998</v>
          </cell>
          <cell r="G197">
            <v>780</v>
          </cell>
          <cell r="H197">
            <v>81441.047999999995</v>
          </cell>
        </row>
        <row r="198">
          <cell r="C198" t="str">
            <v>c¸t</v>
          </cell>
          <cell r="D198" t="str">
            <v>m3</v>
          </cell>
          <cell r="E198">
            <v>1.05</v>
          </cell>
          <cell r="F198">
            <v>0.28999999999999998</v>
          </cell>
          <cell r="G198">
            <v>29500</v>
          </cell>
          <cell r="H198">
            <v>8982.75</v>
          </cell>
        </row>
        <row r="199">
          <cell r="C199" t="str">
            <v>c©y chèng</v>
          </cell>
          <cell r="D199" t="str">
            <v>c©y</v>
          </cell>
          <cell r="E199">
            <v>0.5</v>
          </cell>
          <cell r="F199">
            <v>1</v>
          </cell>
          <cell r="G199">
            <v>10000</v>
          </cell>
          <cell r="H199">
            <v>5000</v>
          </cell>
        </row>
        <row r="200">
          <cell r="C200" t="str">
            <v>v¸n</v>
          </cell>
          <cell r="D200" t="str">
            <v>m3</v>
          </cell>
          <cell r="E200">
            <v>3.0000000000000001E-3</v>
          </cell>
          <cell r="F200">
            <v>1</v>
          </cell>
          <cell r="G200">
            <v>1273000</v>
          </cell>
          <cell r="H200">
            <v>3819</v>
          </cell>
        </row>
        <row r="201">
          <cell r="C201" t="str">
            <v>d©y buéc</v>
          </cell>
          <cell r="D201" t="str">
            <v>kg</v>
          </cell>
          <cell r="E201">
            <v>0.23</v>
          </cell>
          <cell r="F201">
            <v>1</v>
          </cell>
          <cell r="G201">
            <v>6000</v>
          </cell>
          <cell r="H201">
            <v>1380</v>
          </cell>
        </row>
        <row r="202">
          <cell r="C202" t="str">
            <v>Nh©n c«ng</v>
          </cell>
          <cell r="D202" t="str">
            <v>c«ng</v>
          </cell>
          <cell r="E202">
            <v>2.4</v>
          </cell>
          <cell r="I202">
            <v>24904</v>
          </cell>
        </row>
        <row r="203">
          <cell r="C203" t="str">
            <v>m¸y</v>
          </cell>
          <cell r="J203">
            <v>1631</v>
          </cell>
        </row>
        <row r="204">
          <cell r="C204" t="str">
            <v>X©y bÖ ®ì g¹ch ®Æc M75 dµy &lt;33</v>
          </cell>
          <cell r="H204">
            <v>282122.79800000001</v>
          </cell>
          <cell r="I204">
            <v>24904</v>
          </cell>
          <cell r="J204">
            <v>1631</v>
          </cell>
        </row>
        <row r="205">
          <cell r="C205" t="str">
            <v>g¹ch</v>
          </cell>
          <cell r="D205" t="str">
            <v>viªn</v>
          </cell>
          <cell r="E205">
            <v>550</v>
          </cell>
          <cell r="F205">
            <v>1</v>
          </cell>
          <cell r="G205">
            <v>330</v>
          </cell>
          <cell r="H205">
            <v>181500</v>
          </cell>
        </row>
        <row r="206">
          <cell r="C206" t="str">
            <v>XM</v>
          </cell>
          <cell r="D206" t="str">
            <v>m3</v>
          </cell>
          <cell r="E206">
            <v>360.04</v>
          </cell>
          <cell r="F206">
            <v>0.28999999999999998</v>
          </cell>
          <cell r="G206">
            <v>780</v>
          </cell>
          <cell r="H206">
            <v>81441.047999999995</v>
          </cell>
        </row>
        <row r="207">
          <cell r="C207" t="str">
            <v>c¸t</v>
          </cell>
          <cell r="D207" t="str">
            <v>m3</v>
          </cell>
          <cell r="E207">
            <v>1.05</v>
          </cell>
          <cell r="F207">
            <v>0.28999999999999998</v>
          </cell>
          <cell r="G207">
            <v>29500</v>
          </cell>
          <cell r="H207">
            <v>8982.75</v>
          </cell>
        </row>
        <row r="208">
          <cell r="C208" t="str">
            <v>c©y chèng</v>
          </cell>
          <cell r="D208" t="str">
            <v>c©y</v>
          </cell>
          <cell r="E208">
            <v>0.5</v>
          </cell>
          <cell r="F208">
            <v>1</v>
          </cell>
          <cell r="G208">
            <v>10000</v>
          </cell>
          <cell r="H208">
            <v>5000</v>
          </cell>
        </row>
        <row r="209">
          <cell r="C209" t="str">
            <v>v¸n</v>
          </cell>
          <cell r="D209" t="str">
            <v>m3</v>
          </cell>
          <cell r="E209">
            <v>3.0000000000000001E-3</v>
          </cell>
          <cell r="F209">
            <v>1</v>
          </cell>
          <cell r="G209">
            <v>1273000</v>
          </cell>
          <cell r="H209">
            <v>3819</v>
          </cell>
        </row>
        <row r="210">
          <cell r="C210" t="str">
            <v>d©y buéc</v>
          </cell>
          <cell r="D210" t="str">
            <v>kg</v>
          </cell>
          <cell r="E210">
            <v>0.23</v>
          </cell>
          <cell r="F210">
            <v>1</v>
          </cell>
          <cell r="G210">
            <v>6000</v>
          </cell>
          <cell r="H210">
            <v>1380</v>
          </cell>
        </row>
        <row r="211">
          <cell r="C211" t="str">
            <v>Nh©n c«ng</v>
          </cell>
          <cell r="D211" t="str">
            <v>c«ng</v>
          </cell>
          <cell r="E211">
            <v>2.4</v>
          </cell>
          <cell r="I211">
            <v>24904</v>
          </cell>
        </row>
        <row r="212">
          <cell r="C212" t="str">
            <v>m¸y</v>
          </cell>
          <cell r="J212">
            <v>1631</v>
          </cell>
        </row>
        <row r="213">
          <cell r="C213" t="str">
            <v>Tr¸t t­êng dµy 1,5cm</v>
          </cell>
          <cell r="H213">
            <v>3741.6744000000003</v>
          </cell>
          <cell r="I213">
            <v>1808</v>
          </cell>
          <cell r="J213">
            <v>136</v>
          </cell>
        </row>
        <row r="214">
          <cell r="C214" t="str">
            <v>XM</v>
          </cell>
          <cell r="D214" t="str">
            <v>m3</v>
          </cell>
          <cell r="E214">
            <v>360.04</v>
          </cell>
          <cell r="F214">
            <v>1.2E-2</v>
          </cell>
          <cell r="G214">
            <v>780</v>
          </cell>
          <cell r="H214">
            <v>3369.9744000000005</v>
          </cell>
        </row>
        <row r="215">
          <cell r="C215" t="str">
            <v>c¸t</v>
          </cell>
          <cell r="D215" t="str">
            <v>m3</v>
          </cell>
          <cell r="E215">
            <v>1.05</v>
          </cell>
          <cell r="F215">
            <v>1.2E-2</v>
          </cell>
          <cell r="G215">
            <v>29500</v>
          </cell>
          <cell r="H215">
            <v>371.7</v>
          </cell>
        </row>
        <row r="216">
          <cell r="C216" t="str">
            <v>Nh©n c«ng</v>
          </cell>
          <cell r="D216" t="str">
            <v>c«ng</v>
          </cell>
          <cell r="E216">
            <v>0.13700000000000001</v>
          </cell>
          <cell r="I216">
            <v>1808</v>
          </cell>
        </row>
        <row r="217">
          <cell r="C217" t="str">
            <v>m¸y</v>
          </cell>
          <cell r="J217">
            <v>136</v>
          </cell>
        </row>
        <row r="218">
          <cell r="C218" t="str">
            <v>Tr¸t tÊm ®an v÷a xi m¨ng M75 dµy 15</v>
          </cell>
          <cell r="H218">
            <v>3741.6744000000003</v>
          </cell>
          <cell r="I218">
            <v>1808</v>
          </cell>
          <cell r="J218">
            <v>136</v>
          </cell>
        </row>
        <row r="219">
          <cell r="C219" t="str">
            <v>XM</v>
          </cell>
          <cell r="D219" t="str">
            <v>m3</v>
          </cell>
          <cell r="E219">
            <v>360.04</v>
          </cell>
          <cell r="F219">
            <v>1.2E-2</v>
          </cell>
          <cell r="G219">
            <v>780</v>
          </cell>
          <cell r="H219">
            <v>3369.9744000000005</v>
          </cell>
        </row>
        <row r="220">
          <cell r="C220" t="str">
            <v>c¸t</v>
          </cell>
          <cell r="D220" t="str">
            <v>m3</v>
          </cell>
          <cell r="E220">
            <v>1.05</v>
          </cell>
          <cell r="F220">
            <v>1.2E-2</v>
          </cell>
          <cell r="G220">
            <v>29500</v>
          </cell>
          <cell r="H220">
            <v>371.7</v>
          </cell>
        </row>
        <row r="221">
          <cell r="C221" t="str">
            <v>Nh©n c«ng</v>
          </cell>
          <cell r="D221" t="str">
            <v>c«ng</v>
          </cell>
          <cell r="E221">
            <v>0.13700000000000001</v>
          </cell>
          <cell r="I221">
            <v>1808</v>
          </cell>
        </row>
        <row r="222">
          <cell r="C222" t="str">
            <v>m¸y</v>
          </cell>
          <cell r="J222">
            <v>136</v>
          </cell>
        </row>
        <row r="223">
          <cell r="C223" t="str">
            <v>S¬n chèng gØ 5 n­íc</v>
          </cell>
          <cell r="H223">
            <v>1630.14</v>
          </cell>
          <cell r="I223">
            <v>1622</v>
          </cell>
          <cell r="J223">
            <v>0</v>
          </cell>
        </row>
        <row r="224">
          <cell r="C224" t="str">
            <v>S¬n</v>
          </cell>
          <cell r="D224" t="str">
            <v>kg</v>
          </cell>
          <cell r="E224">
            <v>0.34699999999999998</v>
          </cell>
          <cell r="G224">
            <v>2000</v>
          </cell>
          <cell r="H224">
            <v>694</v>
          </cell>
        </row>
        <row r="225">
          <cell r="C225" t="str">
            <v>x¨ng</v>
          </cell>
          <cell r="D225" t="str">
            <v>kg</v>
          </cell>
          <cell r="E225">
            <v>0.2</v>
          </cell>
          <cell r="G225">
            <v>4600</v>
          </cell>
          <cell r="H225">
            <v>920</v>
          </cell>
        </row>
        <row r="226">
          <cell r="C226" t="str">
            <v>vl kh¸c</v>
          </cell>
          <cell r="D226" t="str">
            <v>%</v>
          </cell>
          <cell r="E226">
            <v>1</v>
          </cell>
          <cell r="H226">
            <v>16.14</v>
          </cell>
        </row>
        <row r="227">
          <cell r="C227" t="str">
            <v>Nh©n c«ng</v>
          </cell>
          <cell r="I227">
            <v>1622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T THu hoi"/>
      <sheetName val="ctinh"/>
      <sheetName val="thvatlieu"/>
      <sheetName val="vtthoi1"/>
      <sheetName val="vtthoi2"/>
      <sheetName val="vchuyen"/>
      <sheetName val="n.cong"/>
      <sheetName val="thopdtoan"/>
      <sheetName val="#REF"/>
      <sheetName val="sheet12"/>
      <sheetName val="#REF!"/>
      <sheetName val="vchu甜en"/>
      <sheetName val="Du_lieu"/>
      <sheetName val="gia vt,nc,may"/>
      <sheetName val="gVL"/>
      <sheetName val="vchu?en"/>
      <sheetName val="CTNC"/>
      <sheetName val="CTVL"/>
      <sheetName val="BK04"/>
      <sheetName val="vchu_en"/>
      <sheetName val="_REF_"/>
      <sheetName val="thop`toan"/>
      <sheetName val="vt2_x0000__x0000_1"/>
      <sheetName val="vt2"/>
      <sheetName val="GT_THu_hoi"/>
      <sheetName val="n_cong"/>
      <sheetName val="vt2??1"/>
      <sheetName val="ctdg"/>
      <sheetName val="ctBT"/>
      <sheetName val="vt2__1"/>
      <sheetName val="SILICATE"/>
      <sheetName val="Chiet tinh cong to"/>
      <sheetName val="CTFS"/>
      <sheetName val="Chiet tinh 0,4KV"/>
      <sheetName val="Gia"/>
      <sheetName val="XL4Poppy"/>
      <sheetName val="MTO REV.0"/>
      <sheetName val="TTTr"/>
      <sheetName val="giathanh1"/>
      <sheetName val="CHITIET VL-NC-TT-3p"/>
      <sheetName val="VCV-BE-TONG"/>
      <sheetName val="BK-C T"/>
      <sheetName val="TH VL, NC, DDHT Thanhphuoc"/>
      <sheetName val="dongia (2)"/>
      <sheetName val="chitimc"/>
      <sheetName val="klbtong"/>
      <sheetName val="Sheet1"/>
      <sheetName val="Sheet2"/>
      <sheetName val="Sheet3"/>
      <sheetName val="Vat tu"/>
      <sheetName val="GT_THu_hoi1"/>
      <sheetName val="n_cong1"/>
      <sheetName val="gia_vt,nc,may"/>
      <sheetName val="GT_THu_hoi6"/>
      <sheetName val="n_cong6"/>
      <sheetName val="gia_vt,nc,may5"/>
      <sheetName val="CHITIET_VL-NC-TT-3p4"/>
      <sheetName val="GT_THu_hoi3"/>
      <sheetName val="n_cong3"/>
      <sheetName val="gia_vt,nc,may2"/>
      <sheetName val="CHITIET_VL-NC-TT-3p"/>
      <sheetName val="CHITIET_VL-NC-TT-3p1"/>
      <sheetName val="GT_THu_hoi2"/>
      <sheetName val="n_cong2"/>
      <sheetName val="gia_vt,nc,may1"/>
      <sheetName val="GT_THu_hoi4"/>
      <sheetName val="n_cong4"/>
      <sheetName val="gia_vt,nc,may3"/>
      <sheetName val="CHITIET_VL-NC-TT-3p2"/>
      <sheetName val="GT_THu_hoi5"/>
      <sheetName val="n_cong5"/>
      <sheetName val="gia_vt,nc,may4"/>
      <sheetName val="CHITIET_VL-NC-TT-3p3"/>
      <sheetName val="GT_THu_hoi7"/>
      <sheetName val="n_cong7"/>
      <sheetName val="gia_vt,nc,may6"/>
      <sheetName val="CHITIET_VL-NC-TT-3p5"/>
      <sheetName val="GT_THu_hoi8"/>
      <sheetName val="n_cong8"/>
      <sheetName val="vt2??€1"/>
      <sheetName val="vt2__€1"/>
      <sheetName val="CHITIET-DZ04"/>
      <sheetName val="vt2_x0000__x0000_€1"/>
      <sheetName val="ctiet mong"/>
      <sheetName val="M+MC"/>
    </sheetNames>
    <sheetDataSet>
      <sheetData sheetId="0" refreshError="1"/>
      <sheetData sheetId="1" refreshError="1">
        <row r="8">
          <cell r="B8" t="str">
            <v>Bª t«ng M100</v>
          </cell>
          <cell r="C8" t="str">
            <v>M3</v>
          </cell>
          <cell r="D8">
            <v>1</v>
          </cell>
          <cell r="E8">
            <v>264731.21600000001</v>
          </cell>
          <cell r="F8">
            <v>264731.21600000001</v>
          </cell>
        </row>
        <row r="9">
          <cell r="B9" t="str">
            <v>Xi m¨ng PC30</v>
          </cell>
          <cell r="C9" t="str">
            <v>kg</v>
          </cell>
          <cell r="D9">
            <v>193</v>
          </cell>
          <cell r="E9">
            <v>820</v>
          </cell>
          <cell r="F9">
            <v>158260</v>
          </cell>
        </row>
        <row r="10">
          <cell r="B10" t="str">
            <v>C¸t vµng</v>
          </cell>
          <cell r="C10" t="str">
            <v>m3</v>
          </cell>
          <cell r="D10">
            <v>0.50600000000000001</v>
          </cell>
          <cell r="E10">
            <v>105000</v>
          </cell>
          <cell r="F10">
            <v>53130</v>
          </cell>
        </row>
        <row r="11">
          <cell r="B11" t="str">
            <v>§¸ 4 x 6</v>
          </cell>
          <cell r="C11" t="str">
            <v>m3</v>
          </cell>
          <cell r="D11">
            <v>0.89600000000000002</v>
          </cell>
          <cell r="E11">
            <v>58796</v>
          </cell>
          <cell r="F11">
            <v>52681.216</v>
          </cell>
        </row>
        <row r="12">
          <cell r="B12" t="str">
            <v xml:space="preserve">N­íc s¹ch </v>
          </cell>
          <cell r="C12" t="str">
            <v>m3</v>
          </cell>
          <cell r="D12">
            <v>0.16500000000000001</v>
          </cell>
          <cell r="E12">
            <v>4000</v>
          </cell>
          <cell r="F12">
            <v>660</v>
          </cell>
        </row>
        <row r="13">
          <cell r="B13" t="str">
            <v>Mãng cét H 7,5m</v>
          </cell>
          <cell r="C13" t="str">
            <v xml:space="preserve">1C¸i </v>
          </cell>
          <cell r="D13">
            <v>0.77</v>
          </cell>
          <cell r="E13">
            <v>189427.57120000001</v>
          </cell>
          <cell r="F13">
            <v>189427.57120000001</v>
          </cell>
        </row>
        <row r="14">
          <cell r="B14" t="str">
            <v>Bª t«ng M100</v>
          </cell>
          <cell r="C14" t="str">
            <v>m3</v>
          </cell>
          <cell r="D14">
            <v>0.7</v>
          </cell>
          <cell r="E14">
            <v>264731.21600000001</v>
          </cell>
          <cell r="F14">
            <v>185311.8512</v>
          </cell>
        </row>
        <row r="15">
          <cell r="B15" t="str">
            <v>§¸ 4 x 6 lãt mãng</v>
          </cell>
          <cell r="C15" t="str">
            <v>m3</v>
          </cell>
          <cell r="D15">
            <v>7.0000000000000007E-2</v>
          </cell>
          <cell r="E15">
            <v>58796</v>
          </cell>
          <cell r="F15">
            <v>4115.72</v>
          </cell>
        </row>
        <row r="16">
          <cell r="B16" t="str">
            <v>Mãng cét H 8,5m</v>
          </cell>
          <cell r="C16" t="str">
            <v xml:space="preserve">1C¸i </v>
          </cell>
          <cell r="D16">
            <v>0.77</v>
          </cell>
          <cell r="E16">
            <v>189427.57120000001</v>
          </cell>
          <cell r="F16">
            <v>189427.57120000001</v>
          </cell>
        </row>
        <row r="17">
          <cell r="B17" t="str">
            <v>Bª t«ng M100</v>
          </cell>
          <cell r="C17" t="str">
            <v>m3</v>
          </cell>
          <cell r="D17">
            <v>0.7</v>
          </cell>
          <cell r="E17">
            <v>264731.21600000001</v>
          </cell>
          <cell r="F17">
            <v>185311.8512</v>
          </cell>
        </row>
        <row r="18">
          <cell r="B18" t="str">
            <v>§¸ 4 x 6 lãt mãng</v>
          </cell>
          <cell r="C18" t="str">
            <v>m3</v>
          </cell>
          <cell r="D18">
            <v>7.0000000000000007E-2</v>
          </cell>
          <cell r="E18">
            <v>58796</v>
          </cell>
          <cell r="F18">
            <v>4115.72</v>
          </cell>
        </row>
        <row r="19">
          <cell r="B19" t="str">
            <v>Xµ 4S-2L</v>
          </cell>
          <cell r="C19" t="str">
            <v>bé</v>
          </cell>
          <cell r="D19">
            <v>1</v>
          </cell>
          <cell r="E19">
            <v>71292.337499999994</v>
          </cell>
          <cell r="F19">
            <v>71292.337499999994</v>
          </cell>
        </row>
        <row r="20">
          <cell r="B20" t="str">
            <v xml:space="preserve">Thanh xµ , bul«ng vµ c¸c chi tiÕt kh¸c </v>
          </cell>
          <cell r="C20" t="str">
            <v>kg</v>
          </cell>
          <cell r="D20">
            <v>9.1224999999999987</v>
          </cell>
          <cell r="E20">
            <v>7815</v>
          </cell>
          <cell r="F20">
            <v>71292.337499999994</v>
          </cell>
        </row>
        <row r="21">
          <cell r="B21" t="str">
            <v>Xµ 2S-1L</v>
          </cell>
          <cell r="C21" t="str">
            <v>bé</v>
          </cell>
          <cell r="D21">
            <v>1</v>
          </cell>
          <cell r="E21">
            <v>52467.956249999996</v>
          </cell>
          <cell r="F21">
            <v>52467.956249999996</v>
          </cell>
        </row>
        <row r="22">
          <cell r="B22" t="str">
            <v xml:space="preserve">Thanh xµ , bul«ng vµ c¸c chi tiÕt kh¸c </v>
          </cell>
          <cell r="C22" t="str">
            <v>kg</v>
          </cell>
          <cell r="D22">
            <v>6.7137499999999992</v>
          </cell>
          <cell r="E22">
            <v>7815</v>
          </cell>
          <cell r="F22">
            <v>52467.956249999996</v>
          </cell>
        </row>
        <row r="23">
          <cell r="B23" t="str">
            <v>Xµ ®ì d©y ra sau c«ng t¬</v>
          </cell>
          <cell r="C23" t="str">
            <v>bé</v>
          </cell>
          <cell r="D23">
            <v>1</v>
          </cell>
          <cell r="E23">
            <v>48062.249999999993</v>
          </cell>
          <cell r="F23">
            <v>48062.249999999993</v>
          </cell>
        </row>
        <row r="24">
          <cell r="B24" t="str">
            <v xml:space="preserve">Thanh xµ , blu«ng vµ c¸c chi tiÕt kh¸c </v>
          </cell>
          <cell r="C24" t="str">
            <v>kg</v>
          </cell>
          <cell r="D24">
            <v>6.1499999999999995</v>
          </cell>
          <cell r="E24">
            <v>7815</v>
          </cell>
          <cell r="F24">
            <v>48062.249999999993</v>
          </cell>
        </row>
        <row r="25">
          <cell r="B25" t="str">
            <v>Xµ ®ì hßm c«ng t¬</v>
          </cell>
          <cell r="C25" t="str">
            <v>bé</v>
          </cell>
          <cell r="D25">
            <v>1</v>
          </cell>
          <cell r="E25">
            <v>57127.649999999994</v>
          </cell>
          <cell r="F25">
            <v>57127.649999999994</v>
          </cell>
        </row>
        <row r="26">
          <cell r="B26" t="str">
            <v xml:space="preserve">Thanh xµ , bul«ng vµ c¸c chi tiÕt kh¸c </v>
          </cell>
          <cell r="C26" t="str">
            <v>kg</v>
          </cell>
          <cell r="D26">
            <v>7.31</v>
          </cell>
          <cell r="E26">
            <v>7815</v>
          </cell>
          <cell r="F26">
            <v>57127.649999999994</v>
          </cell>
        </row>
        <row r="27">
          <cell r="B27" t="str">
            <v>TiÕp ®Þa lÆp l¹i</v>
          </cell>
          <cell r="C27" t="str">
            <v>1vtrÝ</v>
          </cell>
          <cell r="D27">
            <v>43.208003749999989</v>
          </cell>
          <cell r="E27">
            <v>199270.86499999996</v>
          </cell>
          <cell r="F27">
            <v>199270.86499999996</v>
          </cell>
        </row>
        <row r="28">
          <cell r="B28" t="str">
            <v>Cäc L63x63x6</v>
          </cell>
          <cell r="C28" t="str">
            <v>kg</v>
          </cell>
          <cell r="D28">
            <v>29.376499999999997</v>
          </cell>
          <cell r="E28">
            <v>5000</v>
          </cell>
          <cell r="F28">
            <v>146882.49999999997</v>
          </cell>
        </row>
        <row r="29">
          <cell r="B29" t="str">
            <v xml:space="preserve">D©y tiÕp ®Þa F10+ b¶n nèi ®Êt </v>
          </cell>
          <cell r="C29" t="str">
            <v>kg</v>
          </cell>
          <cell r="D29">
            <v>12.777649999999998</v>
          </cell>
          <cell r="E29">
            <v>4100</v>
          </cell>
          <cell r="F29">
            <v>52388.364999999991</v>
          </cell>
        </row>
        <row r="30">
          <cell r="B30" t="str">
            <v xml:space="preserve">Cét ®iÖn H7,5m </v>
          </cell>
          <cell r="C30" t="str">
            <v>C¸i</v>
          </cell>
          <cell r="D30">
            <v>1</v>
          </cell>
          <cell r="E30">
            <v>455066.36800000002</v>
          </cell>
          <cell r="F30">
            <v>455066.36800000002</v>
          </cell>
        </row>
        <row r="31">
          <cell r="B31" t="str">
            <v>Cét H7,5m</v>
          </cell>
          <cell r="C31" t="str">
            <v>cét</v>
          </cell>
          <cell r="D31">
            <v>1</v>
          </cell>
          <cell r="E31">
            <v>447274</v>
          </cell>
          <cell r="F31">
            <v>447274</v>
          </cell>
        </row>
        <row r="32">
          <cell r="B32" t="str">
            <v>Gç kª</v>
          </cell>
          <cell r="C32" t="str">
            <v>m3</v>
          </cell>
          <cell r="D32">
            <v>6.0000000000000001E-3</v>
          </cell>
          <cell r="E32">
            <v>915988</v>
          </cell>
          <cell r="F32">
            <v>5495.9279999999999</v>
          </cell>
        </row>
        <row r="33">
          <cell r="B33" t="str">
            <v>S¬n</v>
          </cell>
          <cell r="C33" t="str">
            <v>kg</v>
          </cell>
          <cell r="D33">
            <v>0.12</v>
          </cell>
          <cell r="E33">
            <v>19137</v>
          </cell>
          <cell r="F33">
            <v>2296.44</v>
          </cell>
        </row>
        <row r="34">
          <cell r="B34" t="str">
            <v xml:space="preserve">Cét ®iÖn H8,5m </v>
          </cell>
          <cell r="C34" t="str">
            <v>C¸i</v>
          </cell>
          <cell r="D34">
            <v>1</v>
          </cell>
          <cell r="E34">
            <v>591496.3679999999</v>
          </cell>
          <cell r="F34">
            <v>591496.3679999999</v>
          </cell>
        </row>
        <row r="35">
          <cell r="B35" t="str">
            <v>Cét H8,5m</v>
          </cell>
          <cell r="C35" t="str">
            <v>cét</v>
          </cell>
          <cell r="D35">
            <v>1</v>
          </cell>
          <cell r="E35">
            <v>583704</v>
          </cell>
          <cell r="F35">
            <v>583704</v>
          </cell>
        </row>
        <row r="36">
          <cell r="B36" t="str">
            <v>Gç kª</v>
          </cell>
          <cell r="C36" t="str">
            <v>m3</v>
          </cell>
          <cell r="D36">
            <v>6.0000000000000001E-3</v>
          </cell>
          <cell r="E36">
            <v>915988</v>
          </cell>
          <cell r="F36">
            <v>5495.9279999999999</v>
          </cell>
        </row>
        <row r="37">
          <cell r="B37" t="str">
            <v>S¬n</v>
          </cell>
          <cell r="C37" t="str">
            <v>kg</v>
          </cell>
          <cell r="D37">
            <v>0.12</v>
          </cell>
          <cell r="E37">
            <v>19137</v>
          </cell>
          <cell r="F37">
            <v>2296.44</v>
          </cell>
        </row>
        <row r="38">
          <cell r="B38" t="str">
            <v xml:space="preserve">Hßm ®ùng 02 c«ng t¬ trªn  cét H7,5 </v>
          </cell>
          <cell r="C38">
            <v>463750</v>
          </cell>
          <cell r="D38">
            <v>0</v>
          </cell>
          <cell r="E38">
            <v>0</v>
          </cell>
          <cell r="F38">
            <v>463750</v>
          </cell>
        </row>
        <row r="39">
          <cell r="B39" t="str">
            <v xml:space="preserve">Hßm compusit ( Cã bé chia ®iÖn ) </v>
          </cell>
          <cell r="C39" t="str">
            <v>c¸i</v>
          </cell>
          <cell r="D39">
            <v>1</v>
          </cell>
          <cell r="E39">
            <v>325000</v>
          </cell>
          <cell r="F39">
            <v>325000</v>
          </cell>
        </row>
        <row r="40">
          <cell r="B40" t="str">
            <v>C¸p myle 2x11</v>
          </cell>
          <cell r="C40" t="str">
            <v>m</v>
          </cell>
          <cell r="D40">
            <v>5</v>
          </cell>
          <cell r="E40">
            <v>21600</v>
          </cell>
          <cell r="F40">
            <v>108000</v>
          </cell>
        </row>
        <row r="41">
          <cell r="B41" t="str">
            <v xml:space="preserve">CÇu ch× 5-20A </v>
          </cell>
          <cell r="C41" t="str">
            <v>C¸i</v>
          </cell>
          <cell r="D41">
            <v>2</v>
          </cell>
          <cell r="E41">
            <v>5000</v>
          </cell>
          <cell r="F41">
            <v>10000</v>
          </cell>
        </row>
        <row r="42">
          <cell r="B42" t="str">
            <v xml:space="preserve">D©y ®¬n 1*6 </v>
          </cell>
          <cell r="C42" t="str">
            <v>m</v>
          </cell>
          <cell r="D42">
            <v>2.8</v>
          </cell>
          <cell r="E42">
            <v>1500</v>
          </cell>
          <cell r="F42">
            <v>4200</v>
          </cell>
        </row>
        <row r="43">
          <cell r="B43" t="str">
            <v xml:space="preserve">§inh vÝt </v>
          </cell>
          <cell r="C43" t="str">
            <v>C¸i</v>
          </cell>
          <cell r="D43">
            <v>6</v>
          </cell>
          <cell r="E43">
            <v>50</v>
          </cell>
          <cell r="F43">
            <v>300</v>
          </cell>
        </row>
        <row r="44">
          <cell r="B44" t="str">
            <v xml:space="preserve">B¨ng dÝnh </v>
          </cell>
          <cell r="C44" t="str">
            <v>Cuén</v>
          </cell>
          <cell r="D44">
            <v>0.5</v>
          </cell>
          <cell r="E44">
            <v>2500</v>
          </cell>
          <cell r="F44">
            <v>1250</v>
          </cell>
        </row>
        <row r="45">
          <cell r="B45" t="str">
            <v>GhÝp sö lý ®ång nh«m AM50</v>
          </cell>
          <cell r="C45" t="str">
            <v>C¸i</v>
          </cell>
          <cell r="D45">
            <v>2</v>
          </cell>
          <cell r="E45">
            <v>7500</v>
          </cell>
          <cell r="F45">
            <v>15000</v>
          </cell>
        </row>
        <row r="46">
          <cell r="B46" t="str">
            <v xml:space="preserve">Hßm ®ùng 02 c«ng t¬ trªn  cét H8,5 </v>
          </cell>
          <cell r="C46">
            <v>485350</v>
          </cell>
          <cell r="D46">
            <v>0</v>
          </cell>
          <cell r="E46">
            <v>0</v>
          </cell>
          <cell r="F46">
            <v>485350</v>
          </cell>
        </row>
        <row r="47">
          <cell r="B47" t="str">
            <v xml:space="preserve">Hßm compusit ( Cã bé chia ®iÖn ) </v>
          </cell>
          <cell r="C47" t="str">
            <v>c¸i</v>
          </cell>
          <cell r="D47">
            <v>1</v>
          </cell>
          <cell r="E47">
            <v>325000</v>
          </cell>
          <cell r="F47">
            <v>325000</v>
          </cell>
        </row>
        <row r="48">
          <cell r="B48" t="str">
            <v>C¸p myle 2x11</v>
          </cell>
          <cell r="C48" t="str">
            <v>m</v>
          </cell>
          <cell r="D48">
            <v>6</v>
          </cell>
          <cell r="E48">
            <v>21600</v>
          </cell>
          <cell r="F48">
            <v>129600</v>
          </cell>
        </row>
        <row r="49">
          <cell r="B49" t="str">
            <v xml:space="preserve">CÇu ch× 5-20A </v>
          </cell>
          <cell r="C49" t="str">
            <v>C¸i</v>
          </cell>
          <cell r="D49">
            <v>2</v>
          </cell>
          <cell r="E49">
            <v>5000</v>
          </cell>
          <cell r="F49">
            <v>10000</v>
          </cell>
        </row>
        <row r="50">
          <cell r="B50" t="str">
            <v xml:space="preserve">D©y ®¬n 1*6 </v>
          </cell>
          <cell r="C50" t="str">
            <v>m</v>
          </cell>
          <cell r="D50">
            <v>2.8</v>
          </cell>
          <cell r="E50">
            <v>1500</v>
          </cell>
          <cell r="F50">
            <v>4200</v>
          </cell>
        </row>
        <row r="51">
          <cell r="B51" t="str">
            <v xml:space="preserve">§inh vÝt </v>
          </cell>
          <cell r="C51" t="str">
            <v>C¸i</v>
          </cell>
          <cell r="D51">
            <v>6</v>
          </cell>
          <cell r="E51">
            <v>50</v>
          </cell>
          <cell r="F51">
            <v>300</v>
          </cell>
        </row>
        <row r="52">
          <cell r="B52" t="str">
            <v xml:space="preserve">B¨ng dÝnh </v>
          </cell>
          <cell r="C52" t="str">
            <v>Cuén</v>
          </cell>
          <cell r="D52">
            <v>0.5</v>
          </cell>
          <cell r="E52">
            <v>2500</v>
          </cell>
          <cell r="F52">
            <v>1250</v>
          </cell>
        </row>
        <row r="53">
          <cell r="B53" t="str">
            <v>GhÝp sö lý ®ång nh«m AM50</v>
          </cell>
          <cell r="C53" t="str">
            <v>C¸i</v>
          </cell>
          <cell r="D53">
            <v>2</v>
          </cell>
          <cell r="E53">
            <v>7500</v>
          </cell>
          <cell r="F53">
            <v>15000</v>
          </cell>
        </row>
        <row r="54">
          <cell r="B54" t="str">
            <v xml:space="preserve">Hßm ®ùng 04 c«ng t¬ trªn  cét H7,5 </v>
          </cell>
          <cell r="C54">
            <v>556900</v>
          </cell>
          <cell r="D54">
            <v>0</v>
          </cell>
          <cell r="E54">
            <v>0</v>
          </cell>
          <cell r="F54">
            <v>556900</v>
          </cell>
        </row>
        <row r="55">
          <cell r="B55" t="str">
            <v xml:space="preserve">Hßm compusit( Cã bé chia ®iÖn ) </v>
          </cell>
          <cell r="C55" t="str">
            <v>c¸i</v>
          </cell>
          <cell r="D55">
            <v>1</v>
          </cell>
          <cell r="E55">
            <v>400000</v>
          </cell>
          <cell r="F55">
            <v>400000</v>
          </cell>
        </row>
        <row r="56">
          <cell r="B56" t="str">
            <v>C¸p myle 2x16</v>
          </cell>
          <cell r="C56" t="str">
            <v>m</v>
          </cell>
          <cell r="D56">
            <v>5</v>
          </cell>
          <cell r="E56">
            <v>21600</v>
          </cell>
          <cell r="F56">
            <v>108000</v>
          </cell>
        </row>
        <row r="57">
          <cell r="B57" t="str">
            <v xml:space="preserve">CÇu ch× 5-20A </v>
          </cell>
          <cell r="C57" t="str">
            <v>C¸i</v>
          </cell>
          <cell r="D57">
            <v>4</v>
          </cell>
          <cell r="E57">
            <v>5000</v>
          </cell>
          <cell r="F57">
            <v>20000</v>
          </cell>
        </row>
        <row r="58">
          <cell r="B58" t="str">
            <v xml:space="preserve">D©y ®¬n 1*6 </v>
          </cell>
          <cell r="C58" t="str">
            <v>m</v>
          </cell>
          <cell r="D58">
            <v>7.2</v>
          </cell>
          <cell r="E58">
            <v>1500</v>
          </cell>
          <cell r="F58">
            <v>10800</v>
          </cell>
        </row>
        <row r="59">
          <cell r="B59" t="str">
            <v xml:space="preserve">§inh vÝt </v>
          </cell>
          <cell r="C59" t="str">
            <v>C¸i</v>
          </cell>
          <cell r="D59">
            <v>12</v>
          </cell>
          <cell r="E59">
            <v>50</v>
          </cell>
          <cell r="F59">
            <v>600</v>
          </cell>
        </row>
        <row r="60">
          <cell r="B60" t="str">
            <v xml:space="preserve">B¨ng dÝnh </v>
          </cell>
          <cell r="C60" t="str">
            <v>Cuén</v>
          </cell>
          <cell r="D60">
            <v>1</v>
          </cell>
          <cell r="E60">
            <v>2500</v>
          </cell>
          <cell r="F60">
            <v>2500</v>
          </cell>
        </row>
        <row r="61">
          <cell r="B61" t="str">
            <v>GhÝp sö lý ®ång nh«m AM50</v>
          </cell>
          <cell r="C61" t="str">
            <v>C¸i</v>
          </cell>
          <cell r="D61">
            <v>2</v>
          </cell>
          <cell r="E61">
            <v>7500</v>
          </cell>
          <cell r="F61">
            <v>15000</v>
          </cell>
        </row>
        <row r="62">
          <cell r="B62" t="str">
            <v xml:space="preserve">Hßm ®ùng 04 c«ng t¬ trªn cét H8,5 </v>
          </cell>
          <cell r="C62">
            <v>578500</v>
          </cell>
          <cell r="D62">
            <v>0</v>
          </cell>
          <cell r="E62">
            <v>0</v>
          </cell>
          <cell r="F62">
            <v>578500</v>
          </cell>
        </row>
        <row r="63">
          <cell r="B63" t="str">
            <v xml:space="preserve">Hßm compusit( Cã bé chia ®iÖn ) </v>
          </cell>
          <cell r="C63" t="str">
            <v>c¸i</v>
          </cell>
          <cell r="D63">
            <v>1</v>
          </cell>
          <cell r="E63">
            <v>400000</v>
          </cell>
          <cell r="F63">
            <v>400000</v>
          </cell>
        </row>
        <row r="64">
          <cell r="B64" t="str">
            <v>C¸p myle 2x16</v>
          </cell>
          <cell r="C64" t="str">
            <v>m</v>
          </cell>
          <cell r="D64">
            <v>6</v>
          </cell>
          <cell r="E64">
            <v>21600</v>
          </cell>
          <cell r="F64">
            <v>129600</v>
          </cell>
        </row>
        <row r="65">
          <cell r="B65" t="str">
            <v xml:space="preserve">CÇu ch× 5-20A </v>
          </cell>
          <cell r="C65" t="str">
            <v>C¸i</v>
          </cell>
          <cell r="D65">
            <v>4</v>
          </cell>
          <cell r="E65">
            <v>5000</v>
          </cell>
          <cell r="F65">
            <v>20000</v>
          </cell>
        </row>
        <row r="66">
          <cell r="B66" t="str">
            <v xml:space="preserve">D©y ®¬n 1*6 </v>
          </cell>
          <cell r="C66" t="str">
            <v>m</v>
          </cell>
          <cell r="D66">
            <v>7.2</v>
          </cell>
          <cell r="E66">
            <v>1500</v>
          </cell>
          <cell r="F66">
            <v>10800</v>
          </cell>
        </row>
        <row r="67">
          <cell r="B67" t="str">
            <v xml:space="preserve">§inh vÝt </v>
          </cell>
          <cell r="C67" t="str">
            <v>C¸i</v>
          </cell>
          <cell r="D67">
            <v>12</v>
          </cell>
          <cell r="E67">
            <v>50</v>
          </cell>
          <cell r="F67">
            <v>600</v>
          </cell>
        </row>
        <row r="68">
          <cell r="B68" t="str">
            <v xml:space="preserve">B¨ng dÝnh </v>
          </cell>
          <cell r="C68" t="str">
            <v>Cuén</v>
          </cell>
          <cell r="D68">
            <v>1</v>
          </cell>
          <cell r="E68">
            <v>2500</v>
          </cell>
          <cell r="F68">
            <v>2500</v>
          </cell>
        </row>
        <row r="69">
          <cell r="B69" t="str">
            <v>GhÝp sö lý ®ång nh«m AM50</v>
          </cell>
          <cell r="C69" t="str">
            <v>C¸i</v>
          </cell>
          <cell r="D69">
            <v>2</v>
          </cell>
          <cell r="E69">
            <v>7500</v>
          </cell>
          <cell r="F69">
            <v>15000</v>
          </cell>
        </row>
        <row r="70">
          <cell r="B70" t="str">
            <v>C¨ng d©y lÊy ®é vâng</v>
          </cell>
        </row>
        <row r="71">
          <cell r="B71" t="str">
            <v>D©y A 35</v>
          </cell>
          <cell r="C71" t="str">
            <v>km</v>
          </cell>
          <cell r="D71">
            <v>1</v>
          </cell>
          <cell r="E71">
            <v>3177467.5</v>
          </cell>
          <cell r="F71">
            <v>3177467.5</v>
          </cell>
        </row>
        <row r="72">
          <cell r="B72" t="str">
            <v>D©y nh«m A35</v>
          </cell>
          <cell r="C72" t="str">
            <v>kg</v>
          </cell>
          <cell r="D72">
            <v>97.375</v>
          </cell>
          <cell r="E72">
            <v>29300</v>
          </cell>
          <cell r="F72">
            <v>2853087.5</v>
          </cell>
        </row>
        <row r="73">
          <cell r="B73" t="str">
            <v>GhÝp kÑp c¸p A35 (T¹m tÝnh )</v>
          </cell>
          <cell r="C73" t="str">
            <v>c¸i</v>
          </cell>
          <cell r="D73">
            <v>32</v>
          </cell>
          <cell r="E73">
            <v>4500</v>
          </cell>
          <cell r="F73">
            <v>144000</v>
          </cell>
        </row>
        <row r="74">
          <cell r="B74" t="str">
            <v>X¨ng</v>
          </cell>
          <cell r="C74" t="str">
            <v>kg</v>
          </cell>
          <cell r="D74">
            <v>0.25</v>
          </cell>
          <cell r="E74">
            <v>5300</v>
          </cell>
          <cell r="F74">
            <v>1325</v>
          </cell>
        </row>
        <row r="75">
          <cell r="B75" t="str">
            <v>Tre c©y</v>
          </cell>
          <cell r="C75" t="str">
            <v>c©y</v>
          </cell>
          <cell r="D75">
            <v>15</v>
          </cell>
          <cell r="E75">
            <v>11737</v>
          </cell>
          <cell r="F75">
            <v>176055</v>
          </cell>
        </row>
        <row r="76">
          <cell r="B76" t="str">
            <v>D©y thÐp 1ly</v>
          </cell>
          <cell r="C76" t="str">
            <v>kg</v>
          </cell>
          <cell r="D76">
            <v>0.3</v>
          </cell>
          <cell r="E76">
            <v>10000</v>
          </cell>
          <cell r="F76">
            <v>3000</v>
          </cell>
        </row>
        <row r="77">
          <cell r="B77" t="str">
            <v>D©y PVC A35</v>
          </cell>
          <cell r="C77" t="str">
            <v>km</v>
          </cell>
          <cell r="D77">
            <v>1</v>
          </cell>
          <cell r="E77">
            <v>5533480</v>
          </cell>
          <cell r="F77">
            <v>5533480</v>
          </cell>
        </row>
        <row r="78">
          <cell r="B78" t="str">
            <v>D©y PVC A35</v>
          </cell>
          <cell r="C78" t="str">
            <v>m</v>
          </cell>
          <cell r="D78">
            <v>1030</v>
          </cell>
          <cell r="E78">
            <v>5060</v>
          </cell>
          <cell r="F78">
            <v>5211800</v>
          </cell>
        </row>
        <row r="79">
          <cell r="B79" t="str">
            <v>GhÝp kÑp c¸p A35 ( T¹m tÝnh )</v>
          </cell>
          <cell r="C79" t="str">
            <v>c¸i</v>
          </cell>
          <cell r="D79">
            <v>32</v>
          </cell>
          <cell r="E79">
            <v>4500</v>
          </cell>
          <cell r="F79">
            <v>144000</v>
          </cell>
        </row>
        <row r="80">
          <cell r="B80" t="str">
            <v>X¨ng</v>
          </cell>
          <cell r="C80" t="str">
            <v>kg</v>
          </cell>
          <cell r="D80">
            <v>0.25</v>
          </cell>
          <cell r="E80">
            <v>5300</v>
          </cell>
          <cell r="F80">
            <v>1325</v>
          </cell>
        </row>
        <row r="81">
          <cell r="B81" t="str">
            <v>Tre c©y</v>
          </cell>
          <cell r="C81" t="str">
            <v>c©y</v>
          </cell>
          <cell r="D81">
            <v>15</v>
          </cell>
          <cell r="E81">
            <v>11737</v>
          </cell>
          <cell r="F81">
            <v>176055</v>
          </cell>
        </row>
        <row r="82">
          <cell r="B82" t="str">
            <v>D©y thÐp 1ly</v>
          </cell>
          <cell r="C82" t="str">
            <v>kg</v>
          </cell>
          <cell r="D82">
            <v>0.03</v>
          </cell>
          <cell r="E82">
            <v>10000</v>
          </cell>
          <cell r="F82">
            <v>300</v>
          </cell>
        </row>
        <row r="83">
          <cell r="B83" t="str">
            <v>S¬n xµ l¹i toµn tuyÕn</v>
          </cell>
          <cell r="C83" t="str">
            <v>m2</v>
          </cell>
          <cell r="D83">
            <v>1</v>
          </cell>
          <cell r="E83">
            <v>5900.4806666666673</v>
          </cell>
          <cell r="F83">
            <v>5900.4806666666673</v>
          </cell>
        </row>
        <row r="84">
          <cell r="B84" t="str">
            <v>S¬n  chèng gØ ( 2 líp )</v>
          </cell>
          <cell r="C84" t="str">
            <v>Kg</v>
          </cell>
          <cell r="D84">
            <v>0.22533333333333336</v>
          </cell>
          <cell r="E84">
            <v>14127</v>
          </cell>
          <cell r="F84">
            <v>3183.2840000000006</v>
          </cell>
        </row>
        <row r="85">
          <cell r="B85" t="str">
            <v>S¬n ghi ( 1líp)</v>
          </cell>
          <cell r="C85" t="str">
            <v>Kg</v>
          </cell>
          <cell r="D85">
            <v>0.11266666666666668</v>
          </cell>
          <cell r="E85">
            <v>17155</v>
          </cell>
          <cell r="F85">
            <v>1932.7966666666669</v>
          </cell>
        </row>
        <row r="86">
          <cell r="B86" t="str">
            <v xml:space="preserve">X¨ng </v>
          </cell>
          <cell r="C86" t="str">
            <v>Kg</v>
          </cell>
          <cell r="D86">
            <v>0.14799999999999999</v>
          </cell>
          <cell r="E86">
            <v>5300</v>
          </cell>
          <cell r="F86">
            <v>784.4</v>
          </cell>
        </row>
        <row r="87">
          <cell r="B87" t="str">
            <v xml:space="preserve">Sø h¹ thÕ  A30 c¶ ty  ®­êng trôc </v>
          </cell>
          <cell r="C87" t="str">
            <v>qu¶</v>
          </cell>
          <cell r="D87">
            <v>1</v>
          </cell>
          <cell r="E87">
            <v>5500</v>
          </cell>
          <cell r="F87">
            <v>5500</v>
          </cell>
        </row>
        <row r="88">
          <cell r="B88" t="str">
            <v>Sø A 20 + ty</v>
          </cell>
          <cell r="C88" t="str">
            <v>qu¶</v>
          </cell>
          <cell r="D88">
            <v>1</v>
          </cell>
          <cell r="E88">
            <v>4500</v>
          </cell>
          <cell r="F88">
            <v>4500</v>
          </cell>
        </row>
        <row r="89">
          <cell r="B89" t="str">
            <v>KÐo d©y v­ît ®­êng&gt;5m</v>
          </cell>
          <cell r="C89" t="str">
            <v>VT</v>
          </cell>
          <cell r="D89">
            <v>1</v>
          </cell>
          <cell r="E89">
            <v>156844</v>
          </cell>
          <cell r="F89">
            <v>156844</v>
          </cell>
        </row>
        <row r="90">
          <cell r="B90" t="str">
            <v xml:space="preserve">Tre c©y </v>
          </cell>
          <cell r="C90" t="str">
            <v xml:space="preserve">C©y </v>
          </cell>
          <cell r="D90">
            <v>12</v>
          </cell>
          <cell r="E90">
            <v>11737</v>
          </cell>
          <cell r="F90">
            <v>140844</v>
          </cell>
        </row>
        <row r="91">
          <cell r="B91" t="str">
            <v xml:space="preserve">D©y thÐp buéc </v>
          </cell>
          <cell r="C91" t="str">
            <v>Kg</v>
          </cell>
          <cell r="D91">
            <v>1.6</v>
          </cell>
          <cell r="E91">
            <v>10000</v>
          </cell>
          <cell r="F91">
            <v>16000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n chuyen"/>
      <sheetName val="VTTHoi"/>
      <sheetName val="CTVL"/>
      <sheetName val="CTNC"/>
      <sheetName val="BTH"/>
      <sheetName val="THDT"/>
      <sheetName val="THDT (2)"/>
      <sheetName val="to bia"/>
      <sheetName val="VL,NC,MTC"/>
      <sheetName val="CHITIET-DZ04"/>
      <sheetName val="van_chuyen"/>
      <sheetName val="THDT_(2)"/>
      <sheetName val="to_bia"/>
    </sheetNames>
    <sheetDataSet>
      <sheetData sheetId="0"/>
      <sheetData sheetId="1"/>
      <sheetData sheetId="2" refreshError="1">
        <row r="6">
          <cell r="B6" t="str">
            <v>Bª t«ng M150</v>
          </cell>
          <cell r="F6">
            <v>302510.60800000001</v>
          </cell>
        </row>
        <row r="7">
          <cell r="B7" t="str">
            <v>Xi m¨ng PC 300</v>
          </cell>
          <cell r="C7" t="str">
            <v>kg</v>
          </cell>
          <cell r="D7">
            <v>296</v>
          </cell>
          <cell r="E7">
            <v>720</v>
          </cell>
          <cell r="F7">
            <v>213120</v>
          </cell>
        </row>
        <row r="8">
          <cell r="B8" t="str">
            <v>C¸t</v>
          </cell>
          <cell r="C8" t="str">
            <v>m3</v>
          </cell>
          <cell r="D8">
            <v>0.48799999999999999</v>
          </cell>
          <cell r="E8">
            <v>58721</v>
          </cell>
          <cell r="F8">
            <v>28655.847999999998</v>
          </cell>
        </row>
        <row r="9">
          <cell r="B9" t="str">
            <v>Sái 2 x 4</v>
          </cell>
          <cell r="C9" t="str">
            <v>m3</v>
          </cell>
          <cell r="D9">
            <v>0.88800000000000001</v>
          </cell>
          <cell r="E9">
            <v>68395</v>
          </cell>
          <cell r="F9">
            <v>60734.76</v>
          </cell>
        </row>
        <row r="10">
          <cell r="B10" t="str">
            <v>L¾p xµ X 1 - 4</v>
          </cell>
          <cell r="D10">
            <v>8.7124999999999986</v>
          </cell>
          <cell r="F10">
            <v>66711.612499999988</v>
          </cell>
        </row>
        <row r="11">
          <cell r="B11" t="str">
            <v>ThÐp L63 x 63 x 6</v>
          </cell>
          <cell r="C11" t="str">
            <v>kg</v>
          </cell>
          <cell r="D11">
            <v>7.9949999999999992</v>
          </cell>
          <cell r="E11">
            <v>7657</v>
          </cell>
          <cell r="F11">
            <v>61217.714999999997</v>
          </cell>
        </row>
        <row r="12">
          <cell r="B12" t="str">
            <v>ThÐp CT 3 F 16</v>
          </cell>
          <cell r="C12" t="str">
            <v>kg</v>
          </cell>
          <cell r="D12">
            <v>0.71749999999999992</v>
          </cell>
          <cell r="E12">
            <v>7657</v>
          </cell>
          <cell r="F12">
            <v>5493.8974999999991</v>
          </cell>
        </row>
        <row r="13">
          <cell r="B13" t="str">
            <v>L¾p xµ X 3 - 4</v>
          </cell>
          <cell r="D13">
            <v>15.784999999999998</v>
          </cell>
          <cell r="F13">
            <v>120865.74499999998</v>
          </cell>
        </row>
        <row r="14">
          <cell r="B14" t="str">
            <v>ThÐp L63 x 63 x 6</v>
          </cell>
          <cell r="C14" t="str">
            <v>kg</v>
          </cell>
          <cell r="D14">
            <v>14.042499999999999</v>
          </cell>
          <cell r="E14">
            <v>7657</v>
          </cell>
          <cell r="F14">
            <v>107523.42249999999</v>
          </cell>
        </row>
        <row r="15">
          <cell r="B15" t="str">
            <v>ThÐp CT 3 F 16</v>
          </cell>
          <cell r="C15" t="str">
            <v>kg</v>
          </cell>
          <cell r="D15">
            <v>1.7424999999999997</v>
          </cell>
          <cell r="E15">
            <v>7657</v>
          </cell>
          <cell r="F15">
            <v>13342.322499999998</v>
          </cell>
        </row>
        <row r="16">
          <cell r="B16" t="str">
            <v xml:space="preserve"> L¾p xµ X4 - 4</v>
          </cell>
          <cell r="D16">
            <v>15.477499999999999</v>
          </cell>
          <cell r="F16">
            <v>118511.2175</v>
          </cell>
        </row>
        <row r="17">
          <cell r="B17" t="str">
            <v>ThÐp L63 x 63 x 6</v>
          </cell>
          <cell r="C17" t="str">
            <v>kg</v>
          </cell>
          <cell r="D17">
            <v>12.914999999999999</v>
          </cell>
          <cell r="E17">
            <v>7657</v>
          </cell>
          <cell r="F17">
            <v>98890.154999999999</v>
          </cell>
        </row>
        <row r="18">
          <cell r="B18" t="str">
            <v>Bu l«ng M16 x 220</v>
          </cell>
          <cell r="C18" t="str">
            <v>kg</v>
          </cell>
          <cell r="D18">
            <v>2.5625</v>
          </cell>
          <cell r="E18">
            <v>7657</v>
          </cell>
          <cell r="F18">
            <v>19621.0625</v>
          </cell>
        </row>
        <row r="19">
          <cell r="B19" t="str">
            <v xml:space="preserve"> Xµ ®ì d©y ra sau c«ng t¬</v>
          </cell>
          <cell r="D19">
            <v>4.7799999999999994</v>
          </cell>
          <cell r="F19">
            <v>36600.46</v>
          </cell>
        </row>
        <row r="20">
          <cell r="B20" t="str">
            <v>ThÐp L 50 x 50 x 5</v>
          </cell>
          <cell r="C20" t="str">
            <v>kg</v>
          </cell>
          <cell r="D20">
            <v>2.87</v>
          </cell>
          <cell r="E20">
            <v>7657</v>
          </cell>
          <cell r="F20">
            <v>21975.59</v>
          </cell>
        </row>
        <row r="21">
          <cell r="B21" t="str">
            <v>ThÐp L60 x 6</v>
          </cell>
          <cell r="C21" t="str">
            <v>kg</v>
          </cell>
          <cell r="D21">
            <v>1.1499999999999999</v>
          </cell>
          <cell r="E21">
            <v>7657</v>
          </cell>
          <cell r="F21">
            <v>8805.5499999999993</v>
          </cell>
        </row>
        <row r="22">
          <cell r="B22" t="str">
            <v>Bu l«ng M16 x 24</v>
          </cell>
          <cell r="C22" t="str">
            <v>kg</v>
          </cell>
          <cell r="D22">
            <v>0.76</v>
          </cell>
          <cell r="E22">
            <v>7657</v>
          </cell>
          <cell r="F22">
            <v>5819.32</v>
          </cell>
        </row>
        <row r="23">
          <cell r="B23" t="str">
            <v>C¨ng d©y lÊy ®é vâng d©y AP 95</v>
          </cell>
          <cell r="F23">
            <v>10935350</v>
          </cell>
        </row>
        <row r="24">
          <cell r="B24" t="str">
            <v>D©y AP95</v>
          </cell>
          <cell r="C24" t="str">
            <v>km</v>
          </cell>
          <cell r="D24">
            <v>1</v>
          </cell>
          <cell r="E24">
            <v>10682000</v>
          </cell>
          <cell r="F24">
            <v>10682000</v>
          </cell>
        </row>
        <row r="25">
          <cell r="B25" t="str">
            <v>X¨ng</v>
          </cell>
          <cell r="C25" t="str">
            <v>kg</v>
          </cell>
          <cell r="D25">
            <v>0.25</v>
          </cell>
          <cell r="E25">
            <v>4500</v>
          </cell>
          <cell r="F25">
            <v>1125</v>
          </cell>
        </row>
        <row r="26">
          <cell r="B26" t="str">
            <v>D©y thÐp f 1</v>
          </cell>
          <cell r="C26" t="str">
            <v>kg</v>
          </cell>
          <cell r="D26">
            <v>0.03</v>
          </cell>
          <cell r="E26">
            <v>7500</v>
          </cell>
          <cell r="F26">
            <v>225</v>
          </cell>
        </row>
        <row r="27">
          <cell r="B27" t="str">
            <v>Tre c©y 8m, f80</v>
          </cell>
          <cell r="C27" t="str">
            <v>c©y</v>
          </cell>
          <cell r="D27">
            <v>21</v>
          </cell>
          <cell r="E27">
            <v>12000</v>
          </cell>
          <cell r="F27">
            <v>252000</v>
          </cell>
        </row>
        <row r="28">
          <cell r="B28" t="str">
            <v>C¨ng d©y lÊy ®é vâng d©y AP 70</v>
          </cell>
          <cell r="F28">
            <v>8526350</v>
          </cell>
        </row>
        <row r="29">
          <cell r="B29" t="str">
            <v>D©y AP70</v>
          </cell>
          <cell r="C29" t="str">
            <v>km</v>
          </cell>
          <cell r="D29">
            <v>1</v>
          </cell>
          <cell r="E29">
            <v>8273000</v>
          </cell>
          <cell r="F29">
            <v>8273000</v>
          </cell>
        </row>
        <row r="30">
          <cell r="B30" t="str">
            <v>X¨ng</v>
          </cell>
          <cell r="C30" t="str">
            <v>kg</v>
          </cell>
          <cell r="D30">
            <v>0.25</v>
          </cell>
          <cell r="E30">
            <v>4500</v>
          </cell>
          <cell r="F30">
            <v>1125</v>
          </cell>
        </row>
        <row r="31">
          <cell r="B31" t="str">
            <v>D©y thÐp f 1</v>
          </cell>
          <cell r="C31" t="str">
            <v>kg</v>
          </cell>
          <cell r="D31">
            <v>0.03</v>
          </cell>
          <cell r="E31">
            <v>7500</v>
          </cell>
          <cell r="F31">
            <v>225</v>
          </cell>
        </row>
        <row r="32">
          <cell r="B32" t="str">
            <v>Tre c©y 8m, f80</v>
          </cell>
          <cell r="C32" t="str">
            <v>c©y</v>
          </cell>
          <cell r="D32">
            <v>21</v>
          </cell>
          <cell r="E32">
            <v>12000</v>
          </cell>
          <cell r="F32">
            <v>252000</v>
          </cell>
        </row>
        <row r="33">
          <cell r="B33" t="str">
            <v>C¨ng d©y lÊy ®é vâng d©y AP 50</v>
          </cell>
          <cell r="F33">
            <v>6391350</v>
          </cell>
        </row>
        <row r="34">
          <cell r="B34" t="str">
            <v>D©y AP50</v>
          </cell>
          <cell r="C34" t="str">
            <v>km</v>
          </cell>
          <cell r="D34">
            <v>1</v>
          </cell>
          <cell r="E34">
            <v>6210000</v>
          </cell>
          <cell r="F34">
            <v>6210000</v>
          </cell>
        </row>
        <row r="35">
          <cell r="B35" t="str">
            <v>X¨ng</v>
          </cell>
          <cell r="C35" t="str">
            <v>kg</v>
          </cell>
          <cell r="D35">
            <v>0.25</v>
          </cell>
          <cell r="E35">
            <v>4500</v>
          </cell>
          <cell r="F35">
            <v>1125</v>
          </cell>
        </row>
        <row r="36">
          <cell r="B36" t="str">
            <v>D©y thÐp f 1</v>
          </cell>
          <cell r="C36" t="str">
            <v>kg</v>
          </cell>
          <cell r="D36">
            <v>0.03</v>
          </cell>
          <cell r="E36">
            <v>7500</v>
          </cell>
          <cell r="F36">
            <v>225</v>
          </cell>
        </row>
        <row r="37">
          <cell r="B37" t="str">
            <v>Tre c©y 8m, f80</v>
          </cell>
          <cell r="C37" t="str">
            <v>c©y</v>
          </cell>
          <cell r="D37">
            <v>15</v>
          </cell>
          <cell r="E37">
            <v>12000</v>
          </cell>
          <cell r="F37">
            <v>180000</v>
          </cell>
        </row>
        <row r="38">
          <cell r="B38" t="str">
            <v>Mãng cét M1 - 8</v>
          </cell>
          <cell r="F38">
            <v>232933.16816</v>
          </cell>
        </row>
        <row r="39">
          <cell r="B39" t="str">
            <v>Bª t«ng M150</v>
          </cell>
          <cell r="C39" t="str">
            <v>m3</v>
          </cell>
          <cell r="D39">
            <v>0.77</v>
          </cell>
          <cell r="E39">
            <v>302510.60800000001</v>
          </cell>
          <cell r="F39">
            <v>232933.16816</v>
          </cell>
        </row>
        <row r="40">
          <cell r="B40" t="str">
            <v>Mãng cét M2 - 8</v>
          </cell>
          <cell r="F40">
            <v>423514.85119999998</v>
          </cell>
        </row>
        <row r="41">
          <cell r="B41" t="str">
            <v>Bª t«ng M150</v>
          </cell>
          <cell r="C41" t="str">
            <v>m3</v>
          </cell>
          <cell r="D41">
            <v>1.4</v>
          </cell>
          <cell r="E41">
            <v>302510.60800000001</v>
          </cell>
          <cell r="F41">
            <v>423514.85119999998</v>
          </cell>
        </row>
        <row r="42">
          <cell r="B42" t="str">
            <v>Dùng cét bª t«ng H1 - 8,5</v>
          </cell>
          <cell r="F42">
            <v>599863.68000000005</v>
          </cell>
        </row>
        <row r="43">
          <cell r="B43" t="str">
            <v>Cét ®IÖn H1 - 8,5</v>
          </cell>
          <cell r="C43" t="str">
            <v>cét</v>
          </cell>
          <cell r="D43">
            <v>1</v>
          </cell>
          <cell r="E43">
            <v>590700</v>
          </cell>
          <cell r="F43">
            <v>590700</v>
          </cell>
        </row>
        <row r="44">
          <cell r="B44" t="str">
            <v>Gç kª</v>
          </cell>
          <cell r="C44" t="str">
            <v>m3</v>
          </cell>
          <cell r="D44">
            <v>6.0000000000000001E-3</v>
          </cell>
          <cell r="E44">
            <v>1200000</v>
          </cell>
          <cell r="F44">
            <v>7200</v>
          </cell>
        </row>
        <row r="45">
          <cell r="B45" t="str">
            <v>S¬n</v>
          </cell>
          <cell r="C45" t="str">
            <v>kg</v>
          </cell>
          <cell r="D45">
            <v>0.12</v>
          </cell>
          <cell r="E45">
            <v>16364</v>
          </cell>
          <cell r="F45">
            <v>1963.6799999999998</v>
          </cell>
        </row>
        <row r="46">
          <cell r="B46" t="str">
            <v>TiÕp ®Þa lÆp l¹i</v>
          </cell>
          <cell r="D46">
            <v>63.866</v>
          </cell>
          <cell r="F46">
            <v>315461.40999999997</v>
          </cell>
        </row>
        <row r="47">
          <cell r="B47" t="str">
            <v>ThÐp L 63 x 63 x 6 x 1500</v>
          </cell>
          <cell r="C47" t="str">
            <v>kg</v>
          </cell>
          <cell r="D47">
            <v>43.972499999999997</v>
          </cell>
          <cell r="E47">
            <v>4779</v>
          </cell>
          <cell r="F47">
            <v>210144.57749999998</v>
          </cell>
        </row>
        <row r="48">
          <cell r="B48" t="str">
            <v>ThÐp F 10</v>
          </cell>
          <cell r="C48" t="str">
            <v>kg</v>
          </cell>
          <cell r="D48">
            <v>1.5449999999999999</v>
          </cell>
          <cell r="E48">
            <v>4161</v>
          </cell>
          <cell r="F48">
            <v>6428.7449999999999</v>
          </cell>
        </row>
        <row r="49">
          <cell r="B49" t="str">
            <v>S¬n chèng rØ</v>
          </cell>
          <cell r="C49" t="str">
            <v>kg</v>
          </cell>
          <cell r="D49">
            <v>0.17</v>
          </cell>
          <cell r="E49">
            <v>16364</v>
          </cell>
          <cell r="F49">
            <v>2781.88</v>
          </cell>
        </row>
        <row r="50">
          <cell r="B50" t="str">
            <v>Que hµn 3 mm</v>
          </cell>
          <cell r="C50" t="str">
            <v>kg</v>
          </cell>
          <cell r="D50">
            <v>0.5</v>
          </cell>
          <cell r="E50">
            <v>7500</v>
          </cell>
          <cell r="F50">
            <v>3750</v>
          </cell>
        </row>
        <row r="51">
          <cell r="B51" t="str">
            <v>ThiÕc hµn</v>
          </cell>
          <cell r="C51" t="str">
            <v>kg</v>
          </cell>
          <cell r="D51">
            <v>0.1</v>
          </cell>
          <cell r="E51">
            <v>52000</v>
          </cell>
          <cell r="F51">
            <v>5200</v>
          </cell>
        </row>
        <row r="52">
          <cell r="B52" t="str">
            <v>Bu l«ng M12 x 50</v>
          </cell>
          <cell r="C52" t="str">
            <v>kg</v>
          </cell>
          <cell r="D52">
            <v>0.20600000000000002</v>
          </cell>
          <cell r="E52">
            <v>2200</v>
          </cell>
          <cell r="F52">
            <v>453.20000000000005</v>
          </cell>
        </row>
        <row r="53">
          <cell r="B53" t="str">
            <v>ThÐp D 40 x 4</v>
          </cell>
          <cell r="C53" t="str">
            <v>kg</v>
          </cell>
          <cell r="D53">
            <v>18.142499999999998</v>
          </cell>
          <cell r="E53">
            <v>4779</v>
          </cell>
          <cell r="F53">
            <v>86703.007499999992</v>
          </cell>
        </row>
        <row r="54">
          <cell r="B54" t="str">
            <v>Hßm c«ng t¬ Composite 2« 1 pha</v>
          </cell>
          <cell r="F54">
            <v>281818</v>
          </cell>
        </row>
        <row r="55">
          <cell r="B55" t="str">
            <v>Hßm c«ng t¬</v>
          </cell>
          <cell r="C55" t="str">
            <v>hßm</v>
          </cell>
          <cell r="D55">
            <v>1</v>
          </cell>
          <cell r="E55">
            <v>281818</v>
          </cell>
          <cell r="F55">
            <v>281818</v>
          </cell>
        </row>
        <row r="56">
          <cell r="B56" t="str">
            <v>Hßm c«ng t¬ Composite 4« 1 pha</v>
          </cell>
          <cell r="F56">
            <v>367272</v>
          </cell>
        </row>
        <row r="57">
          <cell r="B57" t="str">
            <v>Hßm c«ng t¬</v>
          </cell>
          <cell r="C57" t="str">
            <v>hßm</v>
          </cell>
          <cell r="D57">
            <v>1</v>
          </cell>
          <cell r="E57">
            <v>367272</v>
          </cell>
          <cell r="F57">
            <v>367272</v>
          </cell>
        </row>
        <row r="58">
          <cell r="B58" t="str">
            <v>KÌm ®ì hép c«ng t¬ (H4, 3 pha)</v>
          </cell>
          <cell r="F58">
            <v>20839.2912</v>
          </cell>
        </row>
        <row r="59">
          <cell r="B59" t="str">
            <v>S¾t D40x 40</v>
          </cell>
          <cell r="C59" t="str">
            <v>kg</v>
          </cell>
          <cell r="D59">
            <v>2.7216</v>
          </cell>
          <cell r="E59">
            <v>7657</v>
          </cell>
          <cell r="F59">
            <v>20839.2912</v>
          </cell>
        </row>
        <row r="60">
          <cell r="B60" t="str">
            <v>KÌm ®ì hép c«ng t¬ (H2)</v>
          </cell>
          <cell r="F60">
            <v>10419.6456</v>
          </cell>
        </row>
        <row r="61">
          <cell r="B61" t="str">
            <v>S¾t D40x 40</v>
          </cell>
          <cell r="C61" t="str">
            <v>kg</v>
          </cell>
          <cell r="D61">
            <v>1.3608</v>
          </cell>
          <cell r="E61">
            <v>7657</v>
          </cell>
          <cell r="F61">
            <v>10419.6456</v>
          </cell>
        </row>
        <row r="62">
          <cell r="B62" t="str">
            <v>KÐo d©y v­ît ®­êng</v>
          </cell>
          <cell r="F62">
            <v>131250</v>
          </cell>
        </row>
        <row r="63">
          <cell r="B63" t="str">
            <v>Tre c©y 8m, f80</v>
          </cell>
          <cell r="C63" t="str">
            <v>c©y</v>
          </cell>
          <cell r="D63">
            <v>10</v>
          </cell>
          <cell r="E63">
            <v>12000</v>
          </cell>
          <cell r="F63">
            <v>120000</v>
          </cell>
        </row>
        <row r="64">
          <cell r="B64" t="str">
            <v>D©y thÐp buéc</v>
          </cell>
          <cell r="C64" t="str">
            <v>kg</v>
          </cell>
          <cell r="D64">
            <v>1.5</v>
          </cell>
          <cell r="E64">
            <v>7500</v>
          </cell>
          <cell r="F64">
            <v>11250</v>
          </cell>
        </row>
      </sheetData>
      <sheetData sheetId="3" refreshError="1">
        <row r="6">
          <cell r="C6" t="str">
            <v>Xµ X1 -4</v>
          </cell>
          <cell r="I6">
            <v>1.2335004999999999</v>
          </cell>
          <cell r="K6">
            <v>12427.315488075001</v>
          </cell>
        </row>
        <row r="7">
          <cell r="C7" t="str">
            <v>L¾p xµ X 1 - 4</v>
          </cell>
          <cell r="D7" t="str">
            <v>bé</v>
          </cell>
          <cell r="E7" t="str">
            <v>3,5/7</v>
          </cell>
          <cell r="F7">
            <v>1</v>
          </cell>
          <cell r="G7">
            <v>0.94</v>
          </cell>
          <cell r="H7">
            <v>1.3</v>
          </cell>
          <cell r="I7">
            <v>1.222</v>
          </cell>
          <cell r="J7">
            <v>10080</v>
          </cell>
          <cell r="K7">
            <v>12317.76</v>
          </cell>
        </row>
        <row r="8">
          <cell r="C8" t="str">
            <v>VËn chuyÓn néi tuyÕn cù ly 150m</v>
          </cell>
          <cell r="D8" t="str">
            <v>tÊn</v>
          </cell>
          <cell r="E8" t="str">
            <v>3,0/7</v>
          </cell>
          <cell r="F8">
            <v>8.712499999999998E-3</v>
          </cell>
          <cell r="G8">
            <v>1.32</v>
          </cell>
          <cell r="H8">
            <v>1</v>
          </cell>
          <cell r="I8">
            <v>1.1500499999999999E-2</v>
          </cell>
          <cell r="J8">
            <v>9526.15</v>
          </cell>
          <cell r="K8">
            <v>109.55548807499999</v>
          </cell>
        </row>
        <row r="9">
          <cell r="C9" t="str">
            <v>L¾p xµ X 3 - 4</v>
          </cell>
          <cell r="I9">
            <v>1.2428361999999999</v>
          </cell>
          <cell r="K9">
            <v>12516.245641200001</v>
          </cell>
        </row>
        <row r="10">
          <cell r="C10" t="str">
            <v>L¾p xµ X 3 - 4</v>
          </cell>
          <cell r="D10" t="str">
            <v>bé</v>
          </cell>
          <cell r="E10" t="str">
            <v>3,5/7</v>
          </cell>
          <cell r="F10">
            <v>1</v>
          </cell>
          <cell r="G10">
            <v>0.94</v>
          </cell>
          <cell r="H10">
            <v>1.3</v>
          </cell>
          <cell r="I10">
            <v>1.222</v>
          </cell>
          <cell r="J10">
            <v>10080</v>
          </cell>
          <cell r="K10">
            <v>12317.76</v>
          </cell>
        </row>
        <row r="11">
          <cell r="C11" t="str">
            <v>VËn chuyÓn néi tuyÕn cù ly 150m</v>
          </cell>
          <cell r="D11" t="str">
            <v>tÊn</v>
          </cell>
          <cell r="E11" t="str">
            <v>3,0/7</v>
          </cell>
          <cell r="F11">
            <v>1.5784999999999997E-2</v>
          </cell>
          <cell r="G11">
            <v>1.32</v>
          </cell>
          <cell r="H11">
            <v>1</v>
          </cell>
          <cell r="I11">
            <v>2.0836199999999996E-2</v>
          </cell>
          <cell r="J11">
            <v>9526</v>
          </cell>
          <cell r="K11">
            <v>198.48564119999995</v>
          </cell>
        </row>
        <row r="12">
          <cell r="C12" t="str">
            <v xml:space="preserve"> L¾p xµ X4 - 4</v>
          </cell>
          <cell r="I12">
            <v>1.2424302999999999</v>
          </cell>
          <cell r="K12">
            <v>12512.379037799999</v>
          </cell>
        </row>
        <row r="13">
          <cell r="C13" t="str">
            <v>L¾p xµ X 4 - 4</v>
          </cell>
          <cell r="D13" t="str">
            <v>bé</v>
          </cell>
          <cell r="E13" t="str">
            <v>3,5/7</v>
          </cell>
          <cell r="F13">
            <v>1</v>
          </cell>
          <cell r="G13">
            <v>0.94</v>
          </cell>
          <cell r="H13">
            <v>1.3</v>
          </cell>
          <cell r="I13">
            <v>1.222</v>
          </cell>
          <cell r="J13">
            <v>10080</v>
          </cell>
          <cell r="K13">
            <v>12317.76</v>
          </cell>
        </row>
        <row r="14">
          <cell r="C14" t="str">
            <v>VËn chuyÓn néi tuyÕn cù ly 150m</v>
          </cell>
          <cell r="D14" t="str">
            <v>tÊn</v>
          </cell>
          <cell r="E14" t="str">
            <v>3,0/7</v>
          </cell>
          <cell r="F14">
            <v>1.54775E-2</v>
          </cell>
          <cell r="G14">
            <v>1.32</v>
          </cell>
          <cell r="H14">
            <v>1</v>
          </cell>
          <cell r="I14">
            <v>2.0430300000000002E-2</v>
          </cell>
          <cell r="J14">
            <v>9526</v>
          </cell>
          <cell r="K14">
            <v>194.61903780000003</v>
          </cell>
        </row>
        <row r="15">
          <cell r="C15" t="str">
            <v>D©y AP 95</v>
          </cell>
          <cell r="I15">
            <v>27.396399999999996</v>
          </cell>
          <cell r="K15">
            <v>278846.34639999998</v>
          </cell>
        </row>
        <row r="16">
          <cell r="C16" t="str">
            <v>C¨ng d©y lÊy ®é vâng d©y AP 95</v>
          </cell>
          <cell r="D16" t="str">
            <v>km</v>
          </cell>
          <cell r="E16" t="str">
            <v>3,6/7</v>
          </cell>
          <cell r="F16">
            <v>1</v>
          </cell>
          <cell r="G16">
            <v>23.4</v>
          </cell>
          <cell r="H16">
            <v>1.1499999999999999</v>
          </cell>
          <cell r="I16">
            <v>26.909999999999997</v>
          </cell>
          <cell r="J16">
            <v>10190</v>
          </cell>
          <cell r="K16">
            <v>274212.89999999997</v>
          </cell>
        </row>
        <row r="17">
          <cell r="C17" t="str">
            <v>VËn chuyÓn néi tuyÕn cù ly 150m</v>
          </cell>
          <cell r="D17" t="str">
            <v>tÊn</v>
          </cell>
          <cell r="E17" t="str">
            <v>3,0/7</v>
          </cell>
          <cell r="F17">
            <v>0.38</v>
          </cell>
          <cell r="G17">
            <v>1.28</v>
          </cell>
          <cell r="H17">
            <v>1</v>
          </cell>
          <cell r="I17">
            <v>0.4864</v>
          </cell>
          <cell r="J17">
            <v>9526</v>
          </cell>
          <cell r="K17">
            <v>4633.4463999999998</v>
          </cell>
        </row>
        <row r="18">
          <cell r="C18" t="str">
            <v>D©y AP70</v>
          </cell>
          <cell r="I18">
            <v>20.148599999999998</v>
          </cell>
          <cell r="K18">
            <v>205084.75559999997</v>
          </cell>
        </row>
        <row r="19">
          <cell r="C19" t="str">
            <v>C¨ng d©y lÊy ®é vâng d©y AP 70</v>
          </cell>
          <cell r="D19" t="str">
            <v>km</v>
          </cell>
          <cell r="E19" t="str">
            <v>3,6/7</v>
          </cell>
          <cell r="F19">
            <v>1</v>
          </cell>
          <cell r="G19">
            <v>17.22</v>
          </cell>
          <cell r="H19">
            <v>1.1499999999999999</v>
          </cell>
          <cell r="I19">
            <v>19.802999999999997</v>
          </cell>
          <cell r="J19">
            <v>10190</v>
          </cell>
          <cell r="K19">
            <v>201792.56999999998</v>
          </cell>
        </row>
        <row r="20">
          <cell r="C20" t="str">
            <v>VËn chuyÓn néi tuyÕn cù ly 150m</v>
          </cell>
          <cell r="D20" t="str">
            <v>tÊn</v>
          </cell>
          <cell r="E20" t="str">
            <v>3,0/7</v>
          </cell>
          <cell r="F20">
            <v>0.27</v>
          </cell>
          <cell r="G20">
            <v>1.28</v>
          </cell>
          <cell r="H20">
            <v>1</v>
          </cell>
          <cell r="I20">
            <v>0.34560000000000002</v>
          </cell>
          <cell r="J20">
            <v>9526</v>
          </cell>
          <cell r="K20">
            <v>3292.1856000000002</v>
          </cell>
        </row>
        <row r="21">
          <cell r="C21" t="str">
            <v>D©y AP50</v>
          </cell>
          <cell r="I21">
            <v>14.951699999999997</v>
          </cell>
          <cell r="K21">
            <v>152196.33819999997</v>
          </cell>
        </row>
        <row r="22">
          <cell r="C22" t="str">
            <v>C¨ng d©y lÊy ®é vâng d©y AP 50</v>
          </cell>
          <cell r="D22" t="str">
            <v>km</v>
          </cell>
          <cell r="E22" t="str">
            <v>3,6/7</v>
          </cell>
          <cell r="F22">
            <v>1</v>
          </cell>
          <cell r="G22">
            <v>12.79</v>
          </cell>
          <cell r="H22">
            <v>1.1499999999999999</v>
          </cell>
          <cell r="I22">
            <v>14.708499999999997</v>
          </cell>
          <cell r="J22">
            <v>10190</v>
          </cell>
          <cell r="K22">
            <v>149879.61499999996</v>
          </cell>
        </row>
        <row r="23">
          <cell r="C23" t="str">
            <v>VËn chuyÓn néi tuyÕn cù ly 150m</v>
          </cell>
          <cell r="D23" t="str">
            <v>tÊn</v>
          </cell>
          <cell r="E23" t="str">
            <v>3,0/7</v>
          </cell>
          <cell r="F23">
            <v>0.19</v>
          </cell>
          <cell r="G23">
            <v>1.28</v>
          </cell>
          <cell r="H23">
            <v>1</v>
          </cell>
          <cell r="I23">
            <v>0.2432</v>
          </cell>
          <cell r="J23">
            <v>9526</v>
          </cell>
          <cell r="K23">
            <v>2316.7231999999999</v>
          </cell>
        </row>
        <row r="24">
          <cell r="C24" t="str">
            <v>Mãng cét M1 - 8</v>
          </cell>
          <cell r="I24">
            <v>5.6666848000000005</v>
          </cell>
          <cell r="K24">
            <v>54718.981549800003</v>
          </cell>
        </row>
        <row r="25">
          <cell r="C25" t="str">
            <v>§µo ®Êt mãng cét (§Êt cÊp3)</v>
          </cell>
          <cell r="D25" t="str">
            <v>m3</v>
          </cell>
          <cell r="E25" t="str">
            <v>3,0/7</v>
          </cell>
          <cell r="F25">
            <v>1.2</v>
          </cell>
          <cell r="G25">
            <v>1.51</v>
          </cell>
          <cell r="H25">
            <v>1</v>
          </cell>
          <cell r="I25">
            <v>1.8119999999999998</v>
          </cell>
          <cell r="J25">
            <v>9526</v>
          </cell>
          <cell r="K25">
            <v>17261.111999999997</v>
          </cell>
        </row>
        <row r="26">
          <cell r="C26" t="str">
            <v>§æ bª t«ng mãng cét</v>
          </cell>
          <cell r="D26" t="str">
            <v>m3</v>
          </cell>
          <cell r="E26" t="str">
            <v>3,2/7</v>
          </cell>
          <cell r="F26">
            <v>0.77</v>
          </cell>
          <cell r="G26">
            <v>3.25</v>
          </cell>
          <cell r="H26">
            <v>1</v>
          </cell>
          <cell r="I26">
            <v>2.5024999999999999</v>
          </cell>
          <cell r="J26">
            <v>9747.69</v>
          </cell>
          <cell r="K26">
            <v>24393.594225000001</v>
          </cell>
        </row>
        <row r="27">
          <cell r="C27" t="str">
            <v>LÊp ®Êt ®Çm chÆt mãng</v>
          </cell>
          <cell r="D27" t="str">
            <v>m3</v>
          </cell>
          <cell r="E27" t="str">
            <v>3,5/7</v>
          </cell>
          <cell r="F27">
            <v>0.49399999999999994</v>
          </cell>
          <cell r="G27">
            <v>0.67</v>
          </cell>
          <cell r="H27">
            <v>1</v>
          </cell>
          <cell r="I27">
            <v>0.33098</v>
          </cell>
          <cell r="J27">
            <v>10080</v>
          </cell>
          <cell r="K27">
            <v>3336.2784000000001</v>
          </cell>
        </row>
        <row r="28">
          <cell r="C28" t="str">
            <v>VËn chuyÓn c¸t cù ly 150m</v>
          </cell>
          <cell r="D28" t="str">
            <v>m3</v>
          </cell>
          <cell r="E28" t="str">
            <v>3,0/7</v>
          </cell>
          <cell r="F28">
            <v>0.37575999999999998</v>
          </cell>
          <cell r="G28">
            <v>0.71</v>
          </cell>
          <cell r="H28">
            <v>1</v>
          </cell>
          <cell r="I28">
            <v>0.26678959999999996</v>
          </cell>
          <cell r="J28">
            <v>9526</v>
          </cell>
          <cell r="K28">
            <v>2541.4377295999998</v>
          </cell>
        </row>
        <row r="29">
          <cell r="C29" t="str">
            <v>VËn chuyÓn sái cù ly 150m</v>
          </cell>
          <cell r="D29" t="str">
            <v>m3</v>
          </cell>
          <cell r="E29" t="str">
            <v>3,0/7</v>
          </cell>
          <cell r="F29">
            <v>0.68376000000000003</v>
          </cell>
          <cell r="G29">
            <v>0.83</v>
          </cell>
          <cell r="H29">
            <v>1</v>
          </cell>
          <cell r="I29">
            <v>0.56752080000000005</v>
          </cell>
          <cell r="J29">
            <v>9526</v>
          </cell>
          <cell r="K29">
            <v>5406.2031408000003</v>
          </cell>
        </row>
        <row r="30">
          <cell r="C30" t="str">
            <v>VËn chuyÓn xi m¨ng cù ly 150m</v>
          </cell>
          <cell r="D30" t="str">
            <v>tÊn</v>
          </cell>
          <cell r="E30" t="str">
            <v>3,0/7</v>
          </cell>
          <cell r="F30">
            <v>0.22792000000000001</v>
          </cell>
          <cell r="G30">
            <v>0.82</v>
          </cell>
          <cell r="H30">
            <v>1</v>
          </cell>
          <cell r="I30">
            <v>0.18689439999999999</v>
          </cell>
          <cell r="J30">
            <v>9526</v>
          </cell>
          <cell r="K30">
            <v>1780.3560543999999</v>
          </cell>
        </row>
        <row r="31">
          <cell r="C31" t="str">
            <v>Mãng cét M2 - 8</v>
          </cell>
          <cell r="I31">
            <v>10.692575999999999</v>
          </cell>
          <cell r="K31">
            <v>103274.39225599999</v>
          </cell>
        </row>
        <row r="32">
          <cell r="C32" t="str">
            <v>§µo ®Êt mãng cét (§Êt cÊp3)</v>
          </cell>
          <cell r="D32" t="str">
            <v>m3</v>
          </cell>
          <cell r="E32" t="str">
            <v>3,0/7</v>
          </cell>
          <cell r="F32">
            <v>2.3519999999999994</v>
          </cell>
          <cell r="G32">
            <v>1.51</v>
          </cell>
          <cell r="H32">
            <v>1</v>
          </cell>
          <cell r="I32">
            <v>3.5515199999999991</v>
          </cell>
          <cell r="J32">
            <v>9526</v>
          </cell>
          <cell r="K32">
            <v>33831.779519999989</v>
          </cell>
        </row>
        <row r="33">
          <cell r="C33" t="str">
            <v>§æ bª t«ng mãng cét</v>
          </cell>
          <cell r="D33" t="str">
            <v>m3</v>
          </cell>
          <cell r="E33" t="str">
            <v>3,2/7</v>
          </cell>
          <cell r="F33">
            <v>1.4</v>
          </cell>
          <cell r="G33">
            <v>3.25</v>
          </cell>
          <cell r="H33">
            <v>1</v>
          </cell>
          <cell r="I33">
            <v>4.55</v>
          </cell>
          <cell r="J33">
            <v>9748</v>
          </cell>
          <cell r="K33">
            <v>44353.4</v>
          </cell>
        </row>
        <row r="34">
          <cell r="C34" t="str">
            <v>LÊp ®Êt ®Çm chÆt mãng</v>
          </cell>
          <cell r="D34" t="str">
            <v>m3</v>
          </cell>
          <cell r="E34" t="str">
            <v>3,5/7</v>
          </cell>
          <cell r="F34">
            <v>1.0959999999999994</v>
          </cell>
          <cell r="G34">
            <v>0.67</v>
          </cell>
          <cell r="H34">
            <v>1</v>
          </cell>
          <cell r="I34">
            <v>0.73431999999999964</v>
          </cell>
          <cell r="J34">
            <v>10080</v>
          </cell>
          <cell r="K34">
            <v>7401.9455999999964</v>
          </cell>
        </row>
        <row r="35">
          <cell r="C35" t="str">
            <v>VËn chuyÓn c¸t cù ly 150m</v>
          </cell>
          <cell r="D35" t="str">
            <v>m3</v>
          </cell>
          <cell r="E35" t="str">
            <v>3,0/7</v>
          </cell>
          <cell r="F35">
            <v>0.68319999999999992</v>
          </cell>
          <cell r="G35">
            <v>0.71</v>
          </cell>
          <cell r="H35">
            <v>1</v>
          </cell>
          <cell r="I35">
            <v>0.48507199999999989</v>
          </cell>
          <cell r="J35">
            <v>9526</v>
          </cell>
          <cell r="K35">
            <v>4620.7958719999988</v>
          </cell>
        </row>
        <row r="36">
          <cell r="C36" t="str">
            <v>VËn chuyÓn ®¸ cù ly 150m</v>
          </cell>
          <cell r="D36" t="str">
            <v>m3</v>
          </cell>
          <cell r="E36" t="str">
            <v>3,0/7</v>
          </cell>
          <cell r="F36">
            <v>1.2431999999999999</v>
          </cell>
          <cell r="G36">
            <v>0.83</v>
          </cell>
          <cell r="H36">
            <v>1</v>
          </cell>
          <cell r="I36">
            <v>1.0318559999999999</v>
          </cell>
          <cell r="J36">
            <v>9526</v>
          </cell>
          <cell r="K36">
            <v>9829.4602559999985</v>
          </cell>
        </row>
        <row r="37">
          <cell r="C37" t="str">
            <v>VËn chuyÓn xi m¨ng cù ly 150m</v>
          </cell>
          <cell r="D37" t="str">
            <v>tÊn</v>
          </cell>
          <cell r="E37" t="str">
            <v>3,0/7</v>
          </cell>
          <cell r="F37">
            <v>0.41439999999999999</v>
          </cell>
          <cell r="G37">
            <v>0.82</v>
          </cell>
          <cell r="H37">
            <v>1</v>
          </cell>
          <cell r="I37">
            <v>0.339808</v>
          </cell>
          <cell r="J37">
            <v>9526</v>
          </cell>
          <cell r="K37">
            <v>3237.0110079999999</v>
          </cell>
        </row>
        <row r="38">
          <cell r="C38" t="str">
            <v>Cét bª t«ng H - 8,5m</v>
          </cell>
          <cell r="I38">
            <v>4.1356000000000002</v>
          </cell>
          <cell r="K38">
            <v>39395.725599999998</v>
          </cell>
        </row>
        <row r="39">
          <cell r="C39" t="str">
            <v>Dùng cét bª t«ng H - 8,5</v>
          </cell>
          <cell r="D39" t="str">
            <v>cét</v>
          </cell>
          <cell r="E39" t="str">
            <v>3,0/7</v>
          </cell>
          <cell r="F39">
            <v>1</v>
          </cell>
          <cell r="G39">
            <v>3</v>
          </cell>
          <cell r="H39">
            <v>1</v>
          </cell>
          <cell r="I39">
            <v>3</v>
          </cell>
          <cell r="J39">
            <v>9526</v>
          </cell>
          <cell r="K39">
            <v>28578</v>
          </cell>
        </row>
        <row r="40">
          <cell r="C40" t="str">
            <v>VËn chuyÓn néi tuyÕn cù ly 150m</v>
          </cell>
          <cell r="D40" t="str">
            <v>tÊn</v>
          </cell>
          <cell r="E40" t="str">
            <v>3,0/7</v>
          </cell>
          <cell r="F40">
            <v>0.68</v>
          </cell>
          <cell r="G40">
            <v>1.67</v>
          </cell>
          <cell r="H40">
            <v>1</v>
          </cell>
          <cell r="I40">
            <v>1.1355999999999999</v>
          </cell>
          <cell r="J40">
            <v>9526</v>
          </cell>
          <cell r="K40">
            <v>10817.7256</v>
          </cell>
        </row>
        <row r="41">
          <cell r="C41" t="str">
            <v>TiÕp ®Þa lÆp l¹i</v>
          </cell>
          <cell r="I41">
            <v>15.128350000000001</v>
          </cell>
          <cell r="K41">
            <v>150250.06800000003</v>
          </cell>
        </row>
        <row r="42">
          <cell r="C42" t="str">
            <v>§µo r·nh tiÕp ®Þa ( §Êt cÊp 3)</v>
          </cell>
          <cell r="D42" t="str">
            <v>m3</v>
          </cell>
          <cell r="E42" t="str">
            <v>3,5/7</v>
          </cell>
          <cell r="F42">
            <v>5.6000000000000005</v>
          </cell>
          <cell r="G42">
            <v>1.35</v>
          </cell>
          <cell r="H42">
            <v>1</v>
          </cell>
          <cell r="I42">
            <v>7.5600000000000014</v>
          </cell>
          <cell r="J42">
            <v>10080</v>
          </cell>
          <cell r="K42">
            <v>76204.800000000017</v>
          </cell>
        </row>
        <row r="43">
          <cell r="C43" t="str">
            <v>Gia c«ng d©y tiÕp ®Þa</v>
          </cell>
          <cell r="D43" t="str">
            <v>kg</v>
          </cell>
          <cell r="E43" t="str">
            <v>3,5/7</v>
          </cell>
          <cell r="F43">
            <v>1.5449999999999999</v>
          </cell>
          <cell r="G43">
            <v>0.02</v>
          </cell>
          <cell r="H43">
            <v>1</v>
          </cell>
          <cell r="I43">
            <v>3.09E-2</v>
          </cell>
          <cell r="J43">
            <v>10080</v>
          </cell>
          <cell r="K43">
            <v>311.47199999999998</v>
          </cell>
        </row>
        <row r="44">
          <cell r="C44" t="str">
            <v>Gia c«ng cäc tiÕp ®Þa</v>
          </cell>
          <cell r="D44" t="str">
            <v>cäc</v>
          </cell>
          <cell r="E44" t="str">
            <v>3,0/7</v>
          </cell>
          <cell r="F44">
            <v>5</v>
          </cell>
          <cell r="G44">
            <v>0.37</v>
          </cell>
          <cell r="H44">
            <v>1</v>
          </cell>
          <cell r="I44">
            <v>1.85</v>
          </cell>
          <cell r="J44">
            <v>9526</v>
          </cell>
          <cell r="K44">
            <v>17623.100000000002</v>
          </cell>
        </row>
        <row r="45">
          <cell r="C45" t="str">
            <v>R¶I d©y tiÕp ®Þa</v>
          </cell>
          <cell r="D45" t="str">
            <v>kg</v>
          </cell>
          <cell r="E45" t="str">
            <v>3,5/7</v>
          </cell>
          <cell r="F45">
            <v>1.5449999999999999</v>
          </cell>
          <cell r="G45">
            <v>0.01</v>
          </cell>
          <cell r="H45">
            <v>1</v>
          </cell>
          <cell r="I45">
            <v>1.545E-2</v>
          </cell>
          <cell r="J45">
            <v>10080</v>
          </cell>
          <cell r="K45">
            <v>155.73599999999999</v>
          </cell>
        </row>
        <row r="46">
          <cell r="C46" t="str">
            <v>§ãng cäc tiÕp ®Þa</v>
          </cell>
          <cell r="D46" t="str">
            <v>cäc</v>
          </cell>
          <cell r="E46" t="str">
            <v>3,0/7</v>
          </cell>
          <cell r="F46">
            <v>5</v>
          </cell>
          <cell r="G46">
            <v>0.44</v>
          </cell>
          <cell r="H46">
            <v>1</v>
          </cell>
          <cell r="I46">
            <v>2.2000000000000002</v>
          </cell>
          <cell r="J46">
            <v>9526</v>
          </cell>
          <cell r="K46">
            <v>20957.2</v>
          </cell>
        </row>
        <row r="47">
          <cell r="C47" t="str">
            <v>LÊp ®Êt ®Çm chÆt r·nh</v>
          </cell>
          <cell r="D47" t="str">
            <v>m3</v>
          </cell>
          <cell r="E47" t="str">
            <v>3,5/7</v>
          </cell>
          <cell r="F47">
            <v>5.6000000000000005</v>
          </cell>
          <cell r="G47">
            <v>0.62</v>
          </cell>
          <cell r="H47">
            <v>1</v>
          </cell>
          <cell r="I47">
            <v>3.4720000000000004</v>
          </cell>
          <cell r="J47">
            <v>10080</v>
          </cell>
          <cell r="K47">
            <v>34997.760000000002</v>
          </cell>
        </row>
        <row r="48">
          <cell r="C48" t="str">
            <v>M¸y thi c«ng( M¸y hµn ®IÖn xoay chiÒu)</v>
          </cell>
          <cell r="D48" t="str">
            <v>ca</v>
          </cell>
          <cell r="F48">
            <v>0.5</v>
          </cell>
          <cell r="I48">
            <v>0</v>
          </cell>
          <cell r="K48">
            <v>0</v>
          </cell>
        </row>
        <row r="49">
          <cell r="C49" t="str">
            <v>Xµ ®ì d©y ra sau c«ng t¬</v>
          </cell>
          <cell r="I49">
            <v>1.2283096</v>
          </cell>
          <cell r="K49">
            <v>12377.8652496</v>
          </cell>
        </row>
        <row r="50">
          <cell r="C50" t="str">
            <v>L¾p xµ ®ì d©y ra sau c«ng t¬</v>
          </cell>
          <cell r="D50" t="str">
            <v>bé</v>
          </cell>
          <cell r="E50" t="str">
            <v>3,5/7</v>
          </cell>
          <cell r="F50">
            <v>1</v>
          </cell>
          <cell r="G50">
            <v>0.94</v>
          </cell>
          <cell r="H50">
            <v>1.3</v>
          </cell>
          <cell r="I50">
            <v>1.222</v>
          </cell>
          <cell r="J50">
            <v>10080</v>
          </cell>
          <cell r="K50">
            <v>12317.76</v>
          </cell>
        </row>
        <row r="51">
          <cell r="C51" t="str">
            <v>VËn chuyÓn néi tuyÕn cù ly 150m</v>
          </cell>
          <cell r="D51" t="str">
            <v>tÊn</v>
          </cell>
          <cell r="E51" t="str">
            <v>3,0/7</v>
          </cell>
          <cell r="F51">
            <v>4.7799999999999995E-3</v>
          </cell>
          <cell r="G51">
            <v>1.32</v>
          </cell>
          <cell r="H51">
            <v>1</v>
          </cell>
          <cell r="I51">
            <v>6.3095999999999994E-3</v>
          </cell>
          <cell r="J51">
            <v>9526</v>
          </cell>
          <cell r="K51">
            <v>60.105249599999993</v>
          </cell>
        </row>
        <row r="52">
          <cell r="C52" t="str">
            <v>L¾p hßm c«ng t¬ Composite 4« 1 pha</v>
          </cell>
          <cell r="D52" t="str">
            <v>bé</v>
          </cell>
          <cell r="E52" t="str">
            <v>3,5/7</v>
          </cell>
          <cell r="F52">
            <v>1</v>
          </cell>
          <cell r="G52">
            <v>0.94</v>
          </cell>
          <cell r="H52">
            <v>1.3</v>
          </cell>
          <cell r="I52">
            <v>0.63319999999999999</v>
          </cell>
          <cell r="J52">
            <v>10080</v>
          </cell>
          <cell r="K52">
            <v>6308.8631999999998</v>
          </cell>
        </row>
        <row r="53">
          <cell r="C53" t="str">
            <v>L¾p hßm trªn cét ®· dùng</v>
          </cell>
          <cell r="D53" t="str">
            <v>hßm</v>
          </cell>
          <cell r="E53" t="str">
            <v>3,5/7</v>
          </cell>
          <cell r="F53">
            <v>1</v>
          </cell>
          <cell r="G53">
            <v>0.5</v>
          </cell>
          <cell r="H53">
            <v>1</v>
          </cell>
          <cell r="I53">
            <v>0.5</v>
          </cell>
          <cell r="J53">
            <v>10080</v>
          </cell>
          <cell r="K53">
            <v>5040</v>
          </cell>
        </row>
        <row r="54">
          <cell r="C54" t="str">
            <v>VËn chuyÓn néi tuyÕn cù ly 150m</v>
          </cell>
          <cell r="D54" t="str">
            <v>tÊn</v>
          </cell>
          <cell r="E54" t="str">
            <v>3,0/7</v>
          </cell>
          <cell r="F54">
            <v>1.4999999999999999E-2</v>
          </cell>
          <cell r="G54">
            <v>8.8800000000000008</v>
          </cell>
          <cell r="H54">
            <v>1</v>
          </cell>
          <cell r="I54">
            <v>0.13320000000000001</v>
          </cell>
          <cell r="J54">
            <v>9526</v>
          </cell>
          <cell r="K54">
            <v>1268.8632000000002</v>
          </cell>
        </row>
        <row r="55">
          <cell r="C55" t="str">
            <v>L¾p hßm c«ng t¬ Composite 2« 1 pha</v>
          </cell>
          <cell r="I55">
            <v>0.63319999999999999</v>
          </cell>
          <cell r="K55">
            <v>6308.8631999999998</v>
          </cell>
        </row>
        <row r="56">
          <cell r="C56" t="str">
            <v>L¾p hßm trªn cét ®· dùng</v>
          </cell>
          <cell r="D56" t="str">
            <v>hßm</v>
          </cell>
          <cell r="E56" t="str">
            <v>3,5/7</v>
          </cell>
          <cell r="F56">
            <v>1</v>
          </cell>
          <cell r="G56">
            <v>0.5</v>
          </cell>
          <cell r="H56">
            <v>1</v>
          </cell>
          <cell r="I56">
            <v>0.5</v>
          </cell>
          <cell r="J56">
            <v>10080</v>
          </cell>
          <cell r="K56">
            <v>5040</v>
          </cell>
        </row>
        <row r="57">
          <cell r="C57" t="str">
            <v>VËn chuyÓn néi tuyÕn cù ly 150m</v>
          </cell>
          <cell r="D57" t="str">
            <v>tÊn</v>
          </cell>
          <cell r="E57" t="str">
            <v>3,0/7</v>
          </cell>
          <cell r="F57">
            <v>1.4999999999999999E-2</v>
          </cell>
          <cell r="G57">
            <v>8.8800000000000008</v>
          </cell>
          <cell r="H57">
            <v>1</v>
          </cell>
          <cell r="I57">
            <v>0.13320000000000001</v>
          </cell>
          <cell r="J57">
            <v>9526</v>
          </cell>
          <cell r="K57">
            <v>1268.8632000000002</v>
          </cell>
        </row>
      </sheetData>
      <sheetData sheetId="4"/>
      <sheetData sheetId="5"/>
      <sheetData sheetId="6"/>
      <sheetData sheetId="7"/>
      <sheetData sheetId="8" refreshError="1"/>
      <sheetData sheetId="9" refreshError="1"/>
      <sheetData sheetId="10"/>
      <sheetData sheetId="11"/>
      <sheetData sheetId="12"/>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TB"/>
      <sheetName val="TT35"/>
      <sheetName val="BT35"/>
      <sheetName val="TH DZ35"/>
      <sheetName val="ThietBi"/>
      <sheetName val="TTTram"/>
      <sheetName val="BTTram"/>
      <sheetName val="THTram"/>
      <sheetName val="TT0,4"/>
      <sheetName val="BTDZ0,4"/>
      <sheetName val="THDZ0,4"/>
      <sheetName val="BTCT"/>
      <sheetName val="THCT"/>
      <sheetName val="PGVT"/>
      <sheetName val="BBNT"/>
      <sheetName val="tomat"/>
      <sheetName val="THDZ0_4"/>
      <sheetName val="TT DZ3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T"/>
      <sheetName val="DT (2)"/>
      <sheetName val="DCtang"/>
      <sheetName val="DCgiam"/>
      <sheetName val="PStang"/>
      <sheetName val="tang"/>
      <sheetName val="giam"/>
      <sheetName val="TH1"/>
      <sheetName val="TH (2)"/>
      <sheetName val="BIA"/>
      <sheetName val="00000000"/>
      <sheetName val="XL4Poppy"/>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TTBA10"/>
      <sheetName val="TH-KHAI TOAN"/>
      <sheetName val="THDZ35KV"/>
      <sheetName val="THDZ10KV"/>
      <sheetName val="VL-NC-MTC DZ35"/>
      <sheetName val="VL-NC-MTC DZ10"/>
      <sheetName val="CTBT"/>
      <sheetName val="CT DZ35"/>
      <sheetName val="CT DZ10 "/>
      <sheetName val="KL-DAO DAT"/>
      <sheetName val="TH-TBA35"/>
      <sheetName val="TH-TBA10"/>
      <sheetName val="VL-NC-TBA 10"/>
      <sheetName val="VL-NC-TBA 35"/>
      <sheetName val="THIET BI+TNGIEM 35"/>
      <sheetName val="THIET BI+TNGIEM 10"/>
      <sheetName val="CUOC 89 TBA"/>
      <sheetName val="CTTBA35"/>
      <sheetName val="CP-KSAT"/>
      <sheetName val="00000000"/>
    </sheetNames>
    <sheetDataSet>
      <sheetData sheetId="0" refreshError="1">
        <row r="1">
          <cell r="A1" t="str">
            <v>chiÕt tÝnh chi tiÕt TBA 10kv</v>
          </cell>
        </row>
        <row r="3">
          <cell r="A3" t="str">
            <v>TT</v>
          </cell>
          <cell r="B3" t="str">
            <v>M· hiÖu</v>
          </cell>
          <cell r="C3" t="str">
            <v>C«ng viÖc</v>
          </cell>
          <cell r="D3" t="str">
            <v>§¬n vÞ</v>
          </cell>
          <cell r="E3" t="str">
            <v>Khèi l­îng</v>
          </cell>
          <cell r="G3" t="str">
            <v>§¬n gi¸</v>
          </cell>
          <cell r="H3" t="str">
            <v>Thµnh tiÒn</v>
          </cell>
        </row>
        <row r="4">
          <cell r="E4" t="str">
            <v>ThiÕt kÕ</v>
          </cell>
          <cell r="F4" t="str">
            <v>TLHH</v>
          </cell>
          <cell r="H4" t="str">
            <v xml:space="preserve"> VËt liÖu </v>
          </cell>
          <cell r="I4" t="str">
            <v xml:space="preserve"> Nh©n c«ng </v>
          </cell>
          <cell r="J4" t="str">
            <v xml:space="preserve"> MTC </v>
          </cell>
        </row>
        <row r="5">
          <cell r="C5" t="str">
            <v xml:space="preserve">PhÇn cét ®iÖn LT12B; Mãng cét MT-3 tÝnh nh­ phÇn ®­êng d©y </v>
          </cell>
        </row>
        <row r="7">
          <cell r="A7">
            <v>1</v>
          </cell>
          <cell r="C7" t="str">
            <v>TiÕp ®Þa tr¹m</v>
          </cell>
          <cell r="D7" t="str">
            <v>HT</v>
          </cell>
          <cell r="H7">
            <v>1481712.1712500001</v>
          </cell>
          <cell r="I7">
            <v>2096587.6199999999</v>
          </cell>
          <cell r="J7">
            <v>104152</v>
          </cell>
        </row>
        <row r="8">
          <cell r="A8" t="str">
            <v>a</v>
          </cell>
          <cell r="C8" t="str">
            <v>VËt liÖu:</v>
          </cell>
        </row>
        <row r="9">
          <cell r="B9" t="str">
            <v>04.7002/66</v>
          </cell>
          <cell r="C9" t="str">
            <v>D©y tiÕp ®Þa</v>
          </cell>
          <cell r="D9" t="str">
            <v>m</v>
          </cell>
          <cell r="E9">
            <v>124</v>
          </cell>
          <cell r="F9">
            <v>1.0249999999999999</v>
          </cell>
          <cell r="G9">
            <v>3803.2</v>
          </cell>
          <cell r="H9">
            <v>483386.72</v>
          </cell>
        </row>
        <row r="10">
          <cell r="B10" t="str">
            <v>04.7002/66</v>
          </cell>
          <cell r="C10" t="str">
            <v>VËt liÖu kh¸c</v>
          </cell>
          <cell r="D10" t="str">
            <v>%</v>
          </cell>
          <cell r="E10">
            <v>2</v>
          </cell>
          <cell r="F10">
            <v>1.0249999999999999</v>
          </cell>
          <cell r="G10">
            <v>12678</v>
          </cell>
          <cell r="H10">
            <v>25989.899999999998</v>
          </cell>
        </row>
        <row r="11">
          <cell r="B11" t="str">
            <v>04.7001/66</v>
          </cell>
          <cell r="C11" t="str">
            <v>Cäc tiÕp ®Þa L63x63x6</v>
          </cell>
          <cell r="D11" t="str">
            <v>cäc</v>
          </cell>
          <cell r="E11">
            <v>18</v>
          </cell>
          <cell r="F11">
            <v>1.0249999999999999</v>
          </cell>
          <cell r="G11">
            <v>51037</v>
          </cell>
          <cell r="H11">
            <v>941632.64999999991</v>
          </cell>
        </row>
        <row r="12">
          <cell r="B12" t="str">
            <v>04.7001/66</v>
          </cell>
          <cell r="C12" t="str">
            <v>VËt liÖu kh¸c</v>
          </cell>
          <cell r="D12" t="str">
            <v>%</v>
          </cell>
          <cell r="E12">
            <v>2</v>
          </cell>
          <cell r="F12">
            <v>1.0249999999999999</v>
          </cell>
          <cell r="G12">
            <v>9232</v>
          </cell>
          <cell r="H12">
            <v>18925.599999999999</v>
          </cell>
        </row>
        <row r="13">
          <cell r="C13" t="str">
            <v>Que hµn</v>
          </cell>
          <cell r="D13" t="str">
            <v>kg</v>
          </cell>
          <cell r="E13">
            <v>1.607</v>
          </cell>
          <cell r="F13">
            <v>1.0249999999999999</v>
          </cell>
          <cell r="G13">
            <v>7150</v>
          </cell>
          <cell r="H13">
            <v>11777.301249999999</v>
          </cell>
        </row>
        <row r="14">
          <cell r="A14" t="str">
            <v>b</v>
          </cell>
          <cell r="C14" t="str">
            <v>Nh©n c«ng:</v>
          </cell>
        </row>
        <row r="15">
          <cell r="B15" t="str">
            <v>03.3103</v>
          </cell>
          <cell r="C15" t="str">
            <v>§µo ®Êt cÊp 3: Réng=0,8/0,6m; s©u=0,8m</v>
          </cell>
          <cell r="D15" t="str">
            <v>m3</v>
          </cell>
          <cell r="E15">
            <v>58.24</v>
          </cell>
          <cell r="F15">
            <v>1</v>
          </cell>
          <cell r="G15">
            <v>21926</v>
          </cell>
          <cell r="H15">
            <v>1276970.24</v>
          </cell>
          <cell r="I15">
            <v>1276970.24</v>
          </cell>
        </row>
        <row r="16">
          <cell r="B16" t="str">
            <v>03.3203</v>
          </cell>
          <cell r="C16" t="str">
            <v>LÊp r·nh tiÕp ®Þa cÊp 3</v>
          </cell>
          <cell r="D16" t="str">
            <v>m3</v>
          </cell>
          <cell r="E16">
            <v>58.24</v>
          </cell>
          <cell r="F16">
            <v>1</v>
          </cell>
          <cell r="G16">
            <v>10007</v>
          </cell>
          <cell r="H16">
            <v>582807.68000000005</v>
          </cell>
          <cell r="I16">
            <v>582807.68000000005</v>
          </cell>
        </row>
        <row r="17">
          <cell r="B17" t="str">
            <v>04.7002</v>
          </cell>
          <cell r="C17" t="str">
            <v xml:space="preserve">SX vµ r¶i d©y tiÕp ®Þa </v>
          </cell>
          <cell r="D17" t="str">
            <v>m</v>
          </cell>
          <cell r="E17">
            <v>124</v>
          </cell>
          <cell r="F17">
            <v>1</v>
          </cell>
          <cell r="G17">
            <v>438.8</v>
          </cell>
          <cell r="H17">
            <v>54411.200000000004</v>
          </cell>
          <cell r="I17">
            <v>54411.200000000004</v>
          </cell>
        </row>
        <row r="18">
          <cell r="B18" t="str">
            <v>06.04.10/366</v>
          </cell>
          <cell r="C18" t="str">
            <v>SX cäc tiÕp ®Þa</v>
          </cell>
          <cell r="D18" t="str">
            <v xml:space="preserve">c¸i </v>
          </cell>
          <cell r="E18">
            <v>18</v>
          </cell>
          <cell r="F18">
            <v>1</v>
          </cell>
          <cell r="G18">
            <v>4916.25</v>
          </cell>
          <cell r="H18">
            <v>88492.5</v>
          </cell>
          <cell r="I18">
            <v>88492.5</v>
          </cell>
        </row>
        <row r="19">
          <cell r="B19" t="str">
            <v>04.7001</v>
          </cell>
          <cell r="C19" t="str">
            <v xml:space="preserve"> §ãng cäc tiÕp ®Þa</v>
          </cell>
          <cell r="D19" t="str">
            <v>cäc</v>
          </cell>
          <cell r="E19">
            <v>18</v>
          </cell>
          <cell r="F19">
            <v>1</v>
          </cell>
          <cell r="G19">
            <v>5217</v>
          </cell>
          <cell r="H19">
            <v>93906</v>
          </cell>
          <cell r="I19">
            <v>93906</v>
          </cell>
        </row>
        <row r="20">
          <cell r="A20" t="str">
            <v>c</v>
          </cell>
          <cell r="C20" t="str">
            <v>M¸y thi c«ng</v>
          </cell>
        </row>
        <row r="21">
          <cell r="B21" t="str">
            <v>04.7002</v>
          </cell>
          <cell r="C21" t="str">
            <v>M¸y hµn (HQ) 14kW</v>
          </cell>
          <cell r="D21" t="str">
            <v>ca</v>
          </cell>
          <cell r="E21">
            <v>0.67600000000000005</v>
          </cell>
          <cell r="F21">
            <v>1</v>
          </cell>
          <cell r="G21">
            <v>154071</v>
          </cell>
          <cell r="H21">
            <v>104151.99600000001</v>
          </cell>
          <cell r="I21">
            <v>104151.99600000001</v>
          </cell>
          <cell r="J21">
            <v>104152</v>
          </cell>
        </row>
        <row r="23">
          <cell r="A23">
            <v>3</v>
          </cell>
          <cell r="C23" t="str">
            <v>Xµ ®Çu tr¹m X§D (6 sø ®øng)</v>
          </cell>
          <cell r="H23">
            <v>772117.87864999997</v>
          </cell>
          <cell r="I23">
            <v>11296.975160000002</v>
          </cell>
        </row>
        <row r="24">
          <cell r="A24" t="str">
            <v>a</v>
          </cell>
          <cell r="C24" t="str">
            <v>VËt liÖu:</v>
          </cell>
        </row>
        <row r="25">
          <cell r="B25" t="str">
            <v>PL§G</v>
          </cell>
          <cell r="C25" t="str">
            <v>S¾t m¹ kÏm</v>
          </cell>
          <cell r="D25" t="str">
            <v>kg</v>
          </cell>
          <cell r="E25">
            <v>70.61</v>
          </cell>
          <cell r="F25">
            <v>1</v>
          </cell>
          <cell r="G25">
            <v>10925</v>
          </cell>
          <cell r="H25">
            <v>771414.25</v>
          </cell>
        </row>
        <row r="26">
          <cell r="B26" t="str">
            <v>04.9102</v>
          </cell>
          <cell r="C26" t="str">
            <v>VËt liÖu phô</v>
          </cell>
          <cell r="D26" t="str">
            <v>tÊn</v>
          </cell>
          <cell r="E26">
            <v>7.0610000000000006E-2</v>
          </cell>
          <cell r="F26">
            <v>1</v>
          </cell>
          <cell r="G26">
            <v>9965</v>
          </cell>
          <cell r="H26">
            <v>703.62865000000011</v>
          </cell>
        </row>
        <row r="27">
          <cell r="A27" t="str">
            <v>b</v>
          </cell>
          <cell r="C27" t="str">
            <v>Nh©n c«ng:</v>
          </cell>
        </row>
        <row r="28">
          <cell r="B28" t="str">
            <v>04.9102</v>
          </cell>
          <cell r="C28" t="str">
            <v>L¾p xµ</v>
          </cell>
          <cell r="D28" t="str">
            <v>tÊn</v>
          </cell>
          <cell r="E28">
            <v>7.0610000000000006E-2</v>
          </cell>
          <cell r="F28">
            <v>0.8</v>
          </cell>
          <cell r="G28">
            <v>181470</v>
          </cell>
          <cell r="H28">
            <v>10250.877360000002</v>
          </cell>
          <cell r="I28">
            <v>10250.877360000002</v>
          </cell>
        </row>
        <row r="29">
          <cell r="B29" t="str">
            <v>02.3161/67</v>
          </cell>
          <cell r="C29" t="str">
            <v>VËn chuyÓn, bèc dì s¾t thÐp</v>
          </cell>
          <cell r="D29" t="str">
            <v>tÊn</v>
          </cell>
          <cell r="E29">
            <v>7.0610000000000006E-2</v>
          </cell>
          <cell r="F29">
            <v>1</v>
          </cell>
          <cell r="G29">
            <v>15613.400000000001</v>
          </cell>
          <cell r="H29">
            <v>1046.0978000000002</v>
          </cell>
          <cell r="I29">
            <v>1046.0978000000002</v>
          </cell>
        </row>
        <row r="30">
          <cell r="A30">
            <v>4</v>
          </cell>
          <cell r="C30" t="str">
            <v xml:space="preserve">Xµ ®ì CSV vµ sø ®ì </v>
          </cell>
          <cell r="D30" t="str">
            <v>bé</v>
          </cell>
          <cell r="H30">
            <v>731877.2074500001</v>
          </cell>
          <cell r="I30">
            <v>10772.889800000001</v>
          </cell>
        </row>
        <row r="31">
          <cell r="A31" t="str">
            <v>a</v>
          </cell>
          <cell r="C31" t="str">
            <v>VËt liÖu:</v>
          </cell>
        </row>
        <row r="32">
          <cell r="B32" t="str">
            <v>PL§G</v>
          </cell>
          <cell r="C32" t="str">
            <v>S¾t m¹ kÏm</v>
          </cell>
          <cell r="D32" t="str">
            <v>kg</v>
          </cell>
          <cell r="E32">
            <v>66.930000000000007</v>
          </cell>
          <cell r="F32">
            <v>1</v>
          </cell>
          <cell r="G32">
            <v>10925</v>
          </cell>
          <cell r="H32">
            <v>731210.25000000012</v>
          </cell>
        </row>
        <row r="33">
          <cell r="B33" t="str">
            <v>04.9102</v>
          </cell>
          <cell r="C33" t="str">
            <v>VËt liÖu phô</v>
          </cell>
          <cell r="D33" t="str">
            <v>tÊn</v>
          </cell>
          <cell r="E33">
            <v>6.6930000000000003E-2</v>
          </cell>
          <cell r="F33">
            <v>1</v>
          </cell>
          <cell r="G33">
            <v>9965</v>
          </cell>
          <cell r="H33">
            <v>666.95744999999999</v>
          </cell>
        </row>
        <row r="34">
          <cell r="A34" t="str">
            <v>b</v>
          </cell>
          <cell r="C34" t="str">
            <v>Nh©n c«ng:</v>
          </cell>
        </row>
        <row r="35">
          <cell r="B35" t="str">
            <v>04.9102</v>
          </cell>
          <cell r="C35" t="str">
            <v>L¾p xµ</v>
          </cell>
          <cell r="D35" t="str">
            <v>tÊn</v>
          </cell>
          <cell r="E35">
            <v>6.7000000000000004E-2</v>
          </cell>
          <cell r="F35">
            <v>0.8</v>
          </cell>
          <cell r="G35">
            <v>181470</v>
          </cell>
          <cell r="H35">
            <v>9726.7920000000013</v>
          </cell>
          <cell r="I35">
            <v>9726.7920000000013</v>
          </cell>
        </row>
        <row r="36">
          <cell r="B36" t="str">
            <v>02.3161</v>
          </cell>
          <cell r="C36" t="str">
            <v>VËn chuyÓn, bèc dì s¾t thÐp</v>
          </cell>
          <cell r="D36" t="str">
            <v>tÊn</v>
          </cell>
          <cell r="E36">
            <v>6.7000000000000004E-2</v>
          </cell>
          <cell r="F36">
            <v>1</v>
          </cell>
          <cell r="G36">
            <v>15613.400000000001</v>
          </cell>
          <cell r="H36">
            <v>1046.0978000000002</v>
          </cell>
          <cell r="I36">
            <v>1046.0978000000002</v>
          </cell>
        </row>
        <row r="37">
          <cell r="A37">
            <v>5</v>
          </cell>
          <cell r="C37" t="str">
            <v>Xµ ®ì  cÇu ch× SI</v>
          </cell>
          <cell r="H37">
            <v>778022.75975000008</v>
          </cell>
          <cell r="I37">
            <v>11440.165810000002</v>
          </cell>
        </row>
        <row r="38">
          <cell r="A38" t="str">
            <v>a</v>
          </cell>
          <cell r="C38" t="str">
            <v xml:space="preserve">VËt liÖu </v>
          </cell>
        </row>
        <row r="39">
          <cell r="B39" t="str">
            <v>PL§G</v>
          </cell>
          <cell r="C39" t="str">
            <v>S¾t m¹ kÏm</v>
          </cell>
          <cell r="D39" t="str">
            <v>kg</v>
          </cell>
          <cell r="E39">
            <v>71.150000000000006</v>
          </cell>
          <cell r="F39">
            <v>1</v>
          </cell>
          <cell r="G39">
            <v>10925</v>
          </cell>
          <cell r="H39">
            <v>777313.75000000012</v>
          </cell>
        </row>
        <row r="40">
          <cell r="B40" t="str">
            <v>04.9102</v>
          </cell>
          <cell r="C40" t="str">
            <v>VËt liÖu phô</v>
          </cell>
          <cell r="D40" t="str">
            <v>tÊn</v>
          </cell>
          <cell r="E40">
            <v>7.1150000000000005E-2</v>
          </cell>
          <cell r="F40">
            <v>1</v>
          </cell>
          <cell r="G40">
            <v>9965</v>
          </cell>
          <cell r="H40">
            <v>709.00975000000005</v>
          </cell>
        </row>
        <row r="41">
          <cell r="A41" t="str">
            <v>b</v>
          </cell>
          <cell r="C41" t="str">
            <v>Nh©n c«ng:</v>
          </cell>
        </row>
        <row r="42">
          <cell r="B42" t="str">
            <v>04.9102</v>
          </cell>
          <cell r="C42" t="str">
            <v>L¾p xµ</v>
          </cell>
          <cell r="D42" t="str">
            <v>tÊn</v>
          </cell>
          <cell r="E42">
            <v>7.1150000000000005E-2</v>
          </cell>
          <cell r="F42">
            <v>0.8</v>
          </cell>
          <cell r="G42">
            <v>181470</v>
          </cell>
          <cell r="H42">
            <v>10329.272400000002</v>
          </cell>
          <cell r="I42">
            <v>10329.272400000002</v>
          </cell>
        </row>
        <row r="43">
          <cell r="B43" t="str">
            <v>02.3161</v>
          </cell>
          <cell r="C43" t="str">
            <v>VËn chuyÓn, bèc dì s¾t thÐp</v>
          </cell>
          <cell r="D43" t="str">
            <v>tÊn</v>
          </cell>
          <cell r="E43">
            <v>7.1150000000000005E-2</v>
          </cell>
          <cell r="F43">
            <v>1</v>
          </cell>
          <cell r="G43">
            <v>15613.400000000001</v>
          </cell>
          <cell r="H43">
            <v>1110.8934100000001</v>
          </cell>
          <cell r="I43">
            <v>1110.8934100000001</v>
          </cell>
        </row>
        <row r="44">
          <cell r="A44">
            <v>6</v>
          </cell>
          <cell r="C44" t="str">
            <v>Xµ ®ì MBA: G§M</v>
          </cell>
          <cell r="H44">
            <v>3270051.9252000004</v>
          </cell>
          <cell r="I44">
            <v>48076.030599999998</v>
          </cell>
        </row>
        <row r="45">
          <cell r="A45" t="str">
            <v>a</v>
          </cell>
          <cell r="C45" t="str">
            <v xml:space="preserve">VËt liÖu </v>
          </cell>
        </row>
        <row r="46">
          <cell r="B46" t="str">
            <v>PL§G</v>
          </cell>
          <cell r="C46" t="str">
            <v>S¾t m¹ kÏm</v>
          </cell>
          <cell r="D46" t="str">
            <v>kg</v>
          </cell>
          <cell r="E46">
            <v>299.10000000000002</v>
          </cell>
          <cell r="F46">
            <v>1</v>
          </cell>
          <cell r="G46">
            <v>10925</v>
          </cell>
          <cell r="H46">
            <v>3267667.5000000005</v>
          </cell>
        </row>
        <row r="47">
          <cell r="B47" t="str">
            <v>04.9102</v>
          </cell>
          <cell r="C47" t="str">
            <v>VËt liÖu phô</v>
          </cell>
          <cell r="D47" t="str">
            <v>TB</v>
          </cell>
          <cell r="E47">
            <v>0.29910000000000003</v>
          </cell>
          <cell r="F47">
            <v>0.8</v>
          </cell>
          <cell r="G47">
            <v>9965</v>
          </cell>
          <cell r="H47">
            <v>2384.4252000000006</v>
          </cell>
        </row>
        <row r="48">
          <cell r="A48" t="str">
            <v>b</v>
          </cell>
          <cell r="C48" t="str">
            <v>Nh©n c«ng:</v>
          </cell>
        </row>
        <row r="49">
          <cell r="B49" t="str">
            <v>04.9102</v>
          </cell>
          <cell r="C49" t="str">
            <v>L¾p xµ</v>
          </cell>
          <cell r="D49" t="str">
            <v>tÊn</v>
          </cell>
          <cell r="E49">
            <v>0.29899999999999999</v>
          </cell>
          <cell r="F49">
            <v>0.8</v>
          </cell>
          <cell r="G49">
            <v>181470</v>
          </cell>
          <cell r="H49">
            <v>43407.623999999996</v>
          </cell>
          <cell r="I49">
            <v>43407.623999999996</v>
          </cell>
        </row>
        <row r="50">
          <cell r="B50" t="str">
            <v>02.3161</v>
          </cell>
          <cell r="C50" t="str">
            <v>VËn chuyÓn, bèc dì s¾t thÐp</v>
          </cell>
          <cell r="D50" t="str">
            <v>tÊn</v>
          </cell>
          <cell r="E50">
            <v>0.29899999999999999</v>
          </cell>
          <cell r="F50">
            <v>1</v>
          </cell>
          <cell r="G50">
            <v>15613.400000000001</v>
          </cell>
          <cell r="H50">
            <v>4668.4066000000003</v>
          </cell>
          <cell r="I50">
            <v>4668.4066000000003</v>
          </cell>
        </row>
        <row r="51">
          <cell r="A51">
            <v>7</v>
          </cell>
          <cell r="C51" t="str">
            <v xml:space="preserve">GhÕ thao t¸c </v>
          </cell>
          <cell r="H51">
            <v>2957616.0000000005</v>
          </cell>
          <cell r="I51">
            <v>41335.467400000009</v>
          </cell>
        </row>
        <row r="52">
          <cell r="A52" t="str">
            <v>a</v>
          </cell>
          <cell r="C52" t="str">
            <v xml:space="preserve">VËt liÖu </v>
          </cell>
        </row>
        <row r="53">
          <cell r="B53" t="str">
            <v>PL§G</v>
          </cell>
          <cell r="C53" t="str">
            <v>S¾t m¹ kÏm</v>
          </cell>
          <cell r="D53" t="str">
            <v>kg</v>
          </cell>
          <cell r="E53">
            <v>270.72000000000003</v>
          </cell>
          <cell r="F53">
            <v>1</v>
          </cell>
          <cell r="G53">
            <v>10925</v>
          </cell>
          <cell r="H53">
            <v>2957616.0000000005</v>
          </cell>
        </row>
        <row r="54">
          <cell r="A54" t="str">
            <v>b</v>
          </cell>
          <cell r="C54" t="str">
            <v>Nh©n c«ng:</v>
          </cell>
        </row>
        <row r="55">
          <cell r="B55" t="str">
            <v>04.8101</v>
          </cell>
          <cell r="C55" t="str">
            <v>L¾p ghÕ thao t¸c</v>
          </cell>
          <cell r="D55" t="str">
            <v>tÊn</v>
          </cell>
          <cell r="E55">
            <v>0.27100000000000002</v>
          </cell>
          <cell r="F55">
            <v>0.8</v>
          </cell>
          <cell r="G55">
            <v>171145</v>
          </cell>
          <cell r="H55">
            <v>37104.236000000004</v>
          </cell>
          <cell r="I55">
            <v>37104.236000000004</v>
          </cell>
        </row>
        <row r="56">
          <cell r="B56" t="str">
            <v>02.3161</v>
          </cell>
          <cell r="C56" t="str">
            <v>VËn chuyÓn, bèc dì s¾t thÐp</v>
          </cell>
          <cell r="D56" t="str">
            <v>tÊn</v>
          </cell>
          <cell r="E56">
            <v>0.27100000000000002</v>
          </cell>
          <cell r="F56">
            <v>1</v>
          </cell>
          <cell r="G56">
            <v>15613.400000000001</v>
          </cell>
          <cell r="H56">
            <v>4231.2314000000006</v>
          </cell>
          <cell r="I56">
            <v>4231.2314000000006</v>
          </cell>
        </row>
        <row r="57">
          <cell r="A57">
            <v>8</v>
          </cell>
          <cell r="C57" t="str">
            <v>Gi¸ ®ì tñ ®iÖn</v>
          </cell>
          <cell r="H57">
            <v>204953.00000000003</v>
          </cell>
          <cell r="I57">
            <v>2661.5617999999999</v>
          </cell>
        </row>
        <row r="58">
          <cell r="C58" t="str">
            <v xml:space="preserve">VËt liÖu </v>
          </cell>
        </row>
        <row r="59">
          <cell r="B59" t="str">
            <v>PL§G</v>
          </cell>
          <cell r="C59" t="str">
            <v>S¾t m¹ kÏm</v>
          </cell>
          <cell r="D59" t="str">
            <v>kg</v>
          </cell>
          <cell r="E59">
            <v>18.760000000000002</v>
          </cell>
          <cell r="F59">
            <v>1</v>
          </cell>
          <cell r="G59">
            <v>10925</v>
          </cell>
          <cell r="H59">
            <v>204953.00000000003</v>
          </cell>
        </row>
        <row r="60">
          <cell r="A60" t="str">
            <v>b</v>
          </cell>
          <cell r="C60" t="str">
            <v>Nh©n c«ng:</v>
          </cell>
        </row>
        <row r="61">
          <cell r="B61" t="str">
            <v>04.8102</v>
          </cell>
          <cell r="C61" t="str">
            <v>L¾p gi¸ ®ì</v>
          </cell>
          <cell r="D61" t="str">
            <v>tÊn</v>
          </cell>
          <cell r="E61">
            <v>1.9E-2</v>
          </cell>
          <cell r="F61">
            <v>0.8</v>
          </cell>
          <cell r="G61">
            <v>155586</v>
          </cell>
          <cell r="H61">
            <v>2364.9072000000001</v>
          </cell>
          <cell r="I61">
            <v>2364.9072000000001</v>
          </cell>
        </row>
        <row r="62">
          <cell r="B62" t="str">
            <v>02.3161</v>
          </cell>
          <cell r="C62" t="str">
            <v>VËn chuyÓn, bèc dì s¾t thÐp</v>
          </cell>
          <cell r="D62" t="str">
            <v>tÊn</v>
          </cell>
          <cell r="E62">
            <v>1.9E-2</v>
          </cell>
          <cell r="F62">
            <v>1</v>
          </cell>
          <cell r="G62">
            <v>15613.400000000001</v>
          </cell>
          <cell r="H62">
            <v>296.65460000000002</v>
          </cell>
          <cell r="I62">
            <v>296.65460000000002</v>
          </cell>
        </row>
        <row r="63">
          <cell r="A63">
            <v>9</v>
          </cell>
          <cell r="C63" t="str">
            <v>Thang trÌo</v>
          </cell>
          <cell r="H63">
            <v>406956.25</v>
          </cell>
          <cell r="I63">
            <v>5681.7201500000001</v>
          </cell>
        </row>
        <row r="64">
          <cell r="A64" t="str">
            <v>a</v>
          </cell>
          <cell r="C64" t="str">
            <v xml:space="preserve">VËt liÖu </v>
          </cell>
        </row>
        <row r="65">
          <cell r="C65" t="str">
            <v>S¾t m¹ kÏm</v>
          </cell>
          <cell r="D65" t="str">
            <v>kg</v>
          </cell>
          <cell r="E65">
            <v>37.25</v>
          </cell>
          <cell r="F65">
            <v>1</v>
          </cell>
          <cell r="G65">
            <v>10925</v>
          </cell>
          <cell r="H65">
            <v>406956.25</v>
          </cell>
        </row>
        <row r="66">
          <cell r="A66" t="str">
            <v>b</v>
          </cell>
          <cell r="C66" t="str">
            <v>Nh©n c«ng:</v>
          </cell>
        </row>
        <row r="67">
          <cell r="B67" t="str">
            <v>04.8101</v>
          </cell>
          <cell r="C67" t="str">
            <v>L¾p thang</v>
          </cell>
          <cell r="D67" t="str">
            <v>tÊn</v>
          </cell>
          <cell r="E67">
            <v>3.7249999999999998E-2</v>
          </cell>
          <cell r="F67">
            <v>0.8</v>
          </cell>
          <cell r="G67">
            <v>171145</v>
          </cell>
          <cell r="H67">
            <v>5100.1210000000001</v>
          </cell>
          <cell r="I67">
            <v>5100.1210000000001</v>
          </cell>
        </row>
        <row r="68">
          <cell r="B68" t="str">
            <v>02.3161</v>
          </cell>
          <cell r="C68" t="str">
            <v>VËn chuyÓn, bèc dì s¾t thÐp</v>
          </cell>
          <cell r="D68" t="str">
            <v>tÊn</v>
          </cell>
          <cell r="E68">
            <v>3.7249999999999998E-2</v>
          </cell>
          <cell r="F68">
            <v>1</v>
          </cell>
          <cell r="G68">
            <v>15613.400000000001</v>
          </cell>
          <cell r="H68">
            <v>581.59915000000001</v>
          </cell>
          <cell r="I68">
            <v>581.59915000000001</v>
          </cell>
        </row>
        <row r="69">
          <cell r="A69">
            <v>10</v>
          </cell>
          <cell r="C69" t="str">
            <v>Thanh dÉn ®ång F8</v>
          </cell>
          <cell r="H69">
            <v>35936.5</v>
          </cell>
          <cell r="I69">
            <v>2685.2</v>
          </cell>
          <cell r="J69">
            <v>2119</v>
          </cell>
        </row>
        <row r="70">
          <cell r="A70" t="str">
            <v>a</v>
          </cell>
          <cell r="C70" t="str">
            <v xml:space="preserve">VËt liÖu </v>
          </cell>
        </row>
        <row r="71">
          <cell r="B71" t="str">
            <v>PL§G</v>
          </cell>
          <cell r="C71" t="str">
            <v xml:space="preserve">Thanh ®ång  F8 </v>
          </cell>
          <cell r="D71" t="str">
            <v>m</v>
          </cell>
          <cell r="E71">
            <v>1</v>
          </cell>
          <cell r="F71">
            <v>1.02</v>
          </cell>
          <cell r="G71">
            <v>35000</v>
          </cell>
          <cell r="H71">
            <v>35700</v>
          </cell>
        </row>
        <row r="72">
          <cell r="B72" t="str">
            <v>04.5201</v>
          </cell>
          <cell r="C72" t="str">
            <v>VËt liÖu phô</v>
          </cell>
          <cell r="D72" t="str">
            <v>m</v>
          </cell>
          <cell r="E72">
            <v>1</v>
          </cell>
          <cell r="F72">
            <v>1</v>
          </cell>
          <cell r="G72">
            <v>236.5</v>
          </cell>
          <cell r="H72">
            <v>236.5</v>
          </cell>
        </row>
        <row r="73">
          <cell r="A73" t="str">
            <v>b</v>
          </cell>
          <cell r="C73" t="str">
            <v>Nh©n c«ng:</v>
          </cell>
        </row>
        <row r="74">
          <cell r="B74" t="str">
            <v>04.5201</v>
          </cell>
          <cell r="C74" t="str">
            <v xml:space="preserve">L¾p thanh dÉn ®ång </v>
          </cell>
          <cell r="D74" t="str">
            <v>m</v>
          </cell>
          <cell r="E74">
            <v>1</v>
          </cell>
          <cell r="F74">
            <v>1</v>
          </cell>
          <cell r="G74">
            <v>2685.2</v>
          </cell>
          <cell r="H74">
            <v>2685.2</v>
          </cell>
          <cell r="I74">
            <v>2685.2</v>
          </cell>
        </row>
        <row r="75">
          <cell r="A75" t="str">
            <v>c</v>
          </cell>
          <cell r="C75" t="str">
            <v>M¸y thi c«ng</v>
          </cell>
        </row>
        <row r="76">
          <cell r="B76" t="str">
            <v>04.5201</v>
          </cell>
          <cell r="C76" t="str">
            <v>M¸y l¾p</v>
          </cell>
          <cell r="D76" t="str">
            <v>m</v>
          </cell>
          <cell r="E76">
            <v>1</v>
          </cell>
          <cell r="F76">
            <v>1</v>
          </cell>
          <cell r="G76">
            <v>195.9</v>
          </cell>
          <cell r="H76">
            <v>195.9</v>
          </cell>
          <cell r="J76">
            <v>2119</v>
          </cell>
        </row>
        <row r="78">
          <cell r="A78">
            <v>11</v>
          </cell>
          <cell r="C78" t="str">
            <v>C¸p ®ång bäc Cu/XLPE/PVC 3 x 95+1x70</v>
          </cell>
          <cell r="H78">
            <v>152167.5</v>
          </cell>
          <cell r="I78">
            <v>5063.5</v>
          </cell>
        </row>
        <row r="79">
          <cell r="A79" t="str">
            <v>a</v>
          </cell>
          <cell r="C79" t="str">
            <v xml:space="preserve">VËt liÖu </v>
          </cell>
        </row>
        <row r="80">
          <cell r="C80" t="str">
            <v>C¸p bäc Cu/XLPE/PVC 3 x 50+1x35</v>
          </cell>
          <cell r="D80" t="str">
            <v>m</v>
          </cell>
          <cell r="E80">
            <v>1</v>
          </cell>
          <cell r="F80">
            <v>1.02</v>
          </cell>
          <cell r="G80">
            <v>145000</v>
          </cell>
          <cell r="H80">
            <v>147900</v>
          </cell>
        </row>
        <row r="81">
          <cell r="B81" t="str">
            <v>03.1402</v>
          </cell>
          <cell r="C81" t="str">
            <v>VËt liÖu phô</v>
          </cell>
          <cell r="D81" t="str">
            <v>m</v>
          </cell>
          <cell r="E81">
            <v>1</v>
          </cell>
          <cell r="F81">
            <v>1</v>
          </cell>
          <cell r="G81">
            <v>4267.5</v>
          </cell>
          <cell r="H81">
            <v>4267.5</v>
          </cell>
        </row>
        <row r="82">
          <cell r="A82" t="str">
            <v>b</v>
          </cell>
          <cell r="C82" t="str">
            <v>Nh©n c«ng:</v>
          </cell>
        </row>
        <row r="83">
          <cell r="B83" t="str">
            <v>03.1402</v>
          </cell>
          <cell r="C83" t="str">
            <v xml:space="preserve">L¾p ®Æt c¸p lùc trong èng nhùa:TL&lt;=2kg/m </v>
          </cell>
          <cell r="D83" t="str">
            <v>m</v>
          </cell>
          <cell r="E83">
            <v>1</v>
          </cell>
          <cell r="F83">
            <v>1</v>
          </cell>
          <cell r="G83">
            <v>5063.5</v>
          </cell>
          <cell r="H83">
            <v>5063.5</v>
          </cell>
          <cell r="I83">
            <v>5063.5</v>
          </cell>
        </row>
        <row r="84">
          <cell r="A84">
            <v>12</v>
          </cell>
          <cell r="C84" t="str">
            <v>C¸p ®ång bäc Cu/XLPE/PVC 3 x 70+1x50</v>
          </cell>
          <cell r="H84">
            <v>126667.5</v>
          </cell>
          <cell r="I84">
            <v>5063.5</v>
          </cell>
        </row>
        <row r="85">
          <cell r="A85" t="str">
            <v>a</v>
          </cell>
          <cell r="C85" t="str">
            <v xml:space="preserve">VËt liÖu </v>
          </cell>
        </row>
        <row r="86">
          <cell r="C86" t="str">
            <v>C¸p bäc Cu/XLPE/PVC 3 x 70+1x50</v>
          </cell>
          <cell r="D86" t="str">
            <v>m</v>
          </cell>
          <cell r="E86">
            <v>1</v>
          </cell>
          <cell r="F86">
            <v>1.02</v>
          </cell>
          <cell r="G86">
            <v>120000</v>
          </cell>
          <cell r="H86">
            <v>122400</v>
          </cell>
        </row>
        <row r="87">
          <cell r="B87" t="str">
            <v>03.1402</v>
          </cell>
          <cell r="C87" t="str">
            <v>VËt liÖu phô</v>
          </cell>
          <cell r="D87" t="str">
            <v>m</v>
          </cell>
          <cell r="E87">
            <v>1</v>
          </cell>
          <cell r="F87">
            <v>1</v>
          </cell>
          <cell r="G87">
            <v>4267.5</v>
          </cell>
          <cell r="H87">
            <v>4267.5</v>
          </cell>
        </row>
        <row r="88">
          <cell r="A88" t="str">
            <v>b</v>
          </cell>
          <cell r="C88" t="str">
            <v>Nh©n c«ng:</v>
          </cell>
        </row>
        <row r="89">
          <cell r="B89" t="str">
            <v>03.1402</v>
          </cell>
          <cell r="C89" t="str">
            <v xml:space="preserve">L¾p ®Æt c¸p lùc trong èng nhùa:TL&lt;=2kg/m </v>
          </cell>
          <cell r="D89" t="str">
            <v>m</v>
          </cell>
          <cell r="E89">
            <v>1</v>
          </cell>
          <cell r="F89">
            <v>1</v>
          </cell>
          <cell r="G89">
            <v>5063.5</v>
          </cell>
          <cell r="H89">
            <v>5063.5</v>
          </cell>
          <cell r="I89">
            <v>5063.5</v>
          </cell>
        </row>
        <row r="91">
          <cell r="A91">
            <v>13</v>
          </cell>
          <cell r="C91" t="str">
            <v>Sø ®øng VHD10kV</v>
          </cell>
          <cell r="H91">
            <v>66859</v>
          </cell>
          <cell r="I91">
            <v>3680.4243999999999</v>
          </cell>
        </row>
        <row r="92">
          <cell r="A92" t="str">
            <v>a</v>
          </cell>
          <cell r="C92" t="str">
            <v xml:space="preserve">VËt liÖu </v>
          </cell>
        </row>
        <row r="93">
          <cell r="C93" t="str">
            <v>Sø 10kV Hoµng Liªn S¬n+ty m¹</v>
          </cell>
          <cell r="D93" t="str">
            <v>qu¶</v>
          </cell>
          <cell r="E93">
            <v>1</v>
          </cell>
          <cell r="F93">
            <v>1.002</v>
          </cell>
          <cell r="G93">
            <v>65000</v>
          </cell>
          <cell r="H93">
            <v>65130</v>
          </cell>
        </row>
        <row r="94">
          <cell r="B94" t="str">
            <v>04.2201</v>
          </cell>
          <cell r="C94" t="str">
            <v>VËt liÖu phô</v>
          </cell>
          <cell r="D94" t="str">
            <v>qu¶</v>
          </cell>
          <cell r="E94">
            <v>1</v>
          </cell>
          <cell r="F94">
            <v>1</v>
          </cell>
          <cell r="G94">
            <v>1729</v>
          </cell>
          <cell r="H94">
            <v>1729</v>
          </cell>
        </row>
        <row r="95">
          <cell r="A95" t="str">
            <v>b</v>
          </cell>
          <cell r="C95" t="str">
            <v xml:space="preserve">Nh©n c«ng </v>
          </cell>
        </row>
        <row r="96">
          <cell r="B96" t="str">
            <v>04.2201</v>
          </cell>
          <cell r="C96" t="str">
            <v>L¾p sø trªn cét</v>
          </cell>
          <cell r="D96" t="str">
            <v>qu¶</v>
          </cell>
          <cell r="E96">
            <v>1</v>
          </cell>
          <cell r="F96">
            <v>1</v>
          </cell>
          <cell r="G96">
            <v>3529</v>
          </cell>
          <cell r="H96">
            <v>3529</v>
          </cell>
          <cell r="I96">
            <v>3529</v>
          </cell>
        </row>
        <row r="97">
          <cell r="B97" t="str">
            <v>02.1431</v>
          </cell>
          <cell r="C97" t="str">
            <v xml:space="preserve">VËn chuyÓn, bèc dì thñ c«ng </v>
          </cell>
          <cell r="D97" t="str">
            <v>tÊn</v>
          </cell>
          <cell r="E97">
            <v>6.0000000000000001E-3</v>
          </cell>
          <cell r="F97">
            <v>1</v>
          </cell>
          <cell r="G97">
            <v>25237.4</v>
          </cell>
          <cell r="H97">
            <v>151.42440000000002</v>
          </cell>
          <cell r="I97">
            <v>151.42440000000002</v>
          </cell>
        </row>
        <row r="98">
          <cell r="A98">
            <v>14</v>
          </cell>
          <cell r="C98" t="str">
            <v>Sø ®øng VHD 35kV</v>
          </cell>
          <cell r="H98">
            <v>107941</v>
          </cell>
          <cell r="I98">
            <v>3680.4243999999999</v>
          </cell>
        </row>
        <row r="99">
          <cell r="A99" t="str">
            <v>a</v>
          </cell>
          <cell r="C99" t="str">
            <v xml:space="preserve">VËt liÖu </v>
          </cell>
        </row>
        <row r="100">
          <cell r="C100" t="str">
            <v>Sø 35kV Hoµng Liªn S¬n+ty m¹</v>
          </cell>
          <cell r="D100" t="str">
            <v>qu¶</v>
          </cell>
          <cell r="E100">
            <v>1</v>
          </cell>
          <cell r="F100">
            <v>1.002</v>
          </cell>
          <cell r="G100">
            <v>106000</v>
          </cell>
          <cell r="H100">
            <v>106212</v>
          </cell>
        </row>
        <row r="101">
          <cell r="B101" t="str">
            <v>04.2201</v>
          </cell>
          <cell r="C101" t="str">
            <v>VËt liÖu phô</v>
          </cell>
          <cell r="D101" t="str">
            <v>qu¶</v>
          </cell>
          <cell r="E101">
            <v>1</v>
          </cell>
          <cell r="F101">
            <v>1</v>
          </cell>
          <cell r="G101">
            <v>1729</v>
          </cell>
          <cell r="H101">
            <v>1729</v>
          </cell>
        </row>
        <row r="102">
          <cell r="A102" t="str">
            <v>b</v>
          </cell>
          <cell r="C102" t="str">
            <v xml:space="preserve">Nh©n c«ng </v>
          </cell>
        </row>
        <row r="103">
          <cell r="B103" t="str">
            <v>04.2201</v>
          </cell>
          <cell r="C103" t="str">
            <v>L¾p sø trªn cét</v>
          </cell>
          <cell r="D103" t="str">
            <v>qu¶</v>
          </cell>
          <cell r="E103">
            <v>1</v>
          </cell>
          <cell r="F103">
            <v>1</v>
          </cell>
          <cell r="G103">
            <v>3529</v>
          </cell>
          <cell r="H103">
            <v>3529</v>
          </cell>
          <cell r="I103">
            <v>3529</v>
          </cell>
        </row>
        <row r="104">
          <cell r="B104" t="str">
            <v>02.1431</v>
          </cell>
          <cell r="C104" t="str">
            <v xml:space="preserve">VËn chuyÓn, bèc dì thñ c«ng </v>
          </cell>
          <cell r="D104" t="str">
            <v>tÊn</v>
          </cell>
          <cell r="E104">
            <v>6.0000000000000001E-3</v>
          </cell>
          <cell r="F104">
            <v>1</v>
          </cell>
          <cell r="G104">
            <v>25237.4</v>
          </cell>
          <cell r="H104">
            <v>151.42440000000002</v>
          </cell>
          <cell r="I104">
            <v>151.42440000000002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TTra"/>
      <sheetName val="NEW-PANEL"/>
    </sheetNames>
    <sheetDataSet>
      <sheetData sheetId="0" refreshError="1">
        <row r="1">
          <cell r="A1">
            <v>9726</v>
          </cell>
          <cell r="B1" t="str">
            <v>B¶ng dù to¸n chi tiÕt</v>
          </cell>
          <cell r="P1" t="str">
            <v>Gi¸ xµ m¹</v>
          </cell>
          <cell r="Q1">
            <v>9726</v>
          </cell>
        </row>
        <row r="2">
          <cell r="A2">
            <v>0.1</v>
          </cell>
        </row>
        <row r="3">
          <cell r="A3" t="str">
            <v>Code</v>
          </cell>
          <cell r="B3" t="str">
            <v>STT</v>
          </cell>
          <cell r="C3" t="str">
            <v>M· hiÖu</v>
          </cell>
          <cell r="D3" t="str">
            <v>Néi dung c«ng viÖc</v>
          </cell>
          <cell r="E3" t="str">
            <v>§¬n vÞ</v>
          </cell>
          <cell r="F3" t="str">
            <v>Khèi l­îng</v>
          </cell>
          <cell r="G3" t="str">
            <v>TLHH/HS</v>
          </cell>
          <cell r="H3" t="str">
            <v>§¬n gi¸</v>
          </cell>
          <cell r="L3" t="str">
            <v>Thµnh tiÒn</v>
          </cell>
        </row>
        <row r="4">
          <cell r="H4" t="str">
            <v>VËt liÖu l¾p ®Æt</v>
          </cell>
          <cell r="I4" t="str">
            <v xml:space="preserve">VËt liÖu </v>
          </cell>
          <cell r="J4" t="str">
            <v>Nh©n c«ng</v>
          </cell>
          <cell r="K4" t="str">
            <v>M¸y thi c«ng</v>
          </cell>
          <cell r="L4" t="str">
            <v>VËt liÖu l¾p ®Æt</v>
          </cell>
          <cell r="M4" t="str">
            <v xml:space="preserve">VËt liÖu </v>
          </cell>
          <cell r="N4" t="str">
            <v>Nh©n c«ng</v>
          </cell>
          <cell r="O4" t="str">
            <v>M¸y thi c«ng</v>
          </cell>
          <cell r="W4" t="str">
            <v>B¶ng tÝnh chi tiÕt sø chuçi PC-70 (4 b¸t/chuçi)</v>
          </cell>
        </row>
        <row r="5">
          <cell r="A5">
            <v>1</v>
          </cell>
          <cell r="D5" t="str">
            <v>Mãng cét MT-3</v>
          </cell>
          <cell r="L5">
            <v>0</v>
          </cell>
          <cell r="M5">
            <v>685853.38608749991</v>
          </cell>
          <cell r="N5">
            <v>127197.05025500001</v>
          </cell>
          <cell r="O5">
            <v>180.2</v>
          </cell>
          <cell r="P5" t="str">
            <v>Mãng cét MT-3</v>
          </cell>
          <cell r="Q5">
            <v>2</v>
          </cell>
        </row>
        <row r="6">
          <cell r="B6">
            <v>1</v>
          </cell>
          <cell r="C6" t="str">
            <v>04.3101a</v>
          </cell>
          <cell r="D6" t="str">
            <v>Bª t«ng lãt M50</v>
          </cell>
          <cell r="E6" t="str">
            <v>m3</v>
          </cell>
          <cell r="F6">
            <v>0.25</v>
          </cell>
          <cell r="G6">
            <v>1</v>
          </cell>
          <cell r="H6">
            <v>0</v>
          </cell>
          <cell r="I6">
            <v>215508.54599999997</v>
          </cell>
          <cell r="J6">
            <v>12011.873599999999</v>
          </cell>
          <cell r="L6">
            <v>0</v>
          </cell>
          <cell r="M6">
            <v>53877.136499999993</v>
          </cell>
          <cell r="N6">
            <v>3002.9683999999997</v>
          </cell>
          <cell r="Q6">
            <v>2</v>
          </cell>
          <cell r="W6" t="str">
            <v>STT</v>
          </cell>
          <cell r="X6" t="str">
            <v>Tªn chi tiÕt</v>
          </cell>
          <cell r="Y6" t="str">
            <v>§¬n vÞ</v>
          </cell>
          <cell r="Z6" t="str">
            <v>Sè l­îng</v>
          </cell>
          <cell r="AA6" t="str">
            <v>§¬n gi¸</v>
          </cell>
          <cell r="AB6" t="str">
            <v>Thµnh tiÒn</v>
          </cell>
        </row>
        <row r="7">
          <cell r="B7">
            <v>2</v>
          </cell>
          <cell r="C7" t="str">
            <v>04.3312</v>
          </cell>
          <cell r="D7" t="str">
            <v>Bª t«ng ®óc M150</v>
          </cell>
          <cell r="E7" t="str">
            <v>m3</v>
          </cell>
          <cell r="F7">
            <v>1.35</v>
          </cell>
          <cell r="G7">
            <v>1</v>
          </cell>
          <cell r="H7">
            <v>0</v>
          </cell>
          <cell r="I7">
            <v>304523.83049999992</v>
          </cell>
          <cell r="J7">
            <v>12372.692300000001</v>
          </cell>
          <cell r="L7">
            <v>0</v>
          </cell>
          <cell r="M7">
            <v>411107.17117499991</v>
          </cell>
          <cell r="N7">
            <v>16703.134605000003</v>
          </cell>
          <cell r="Q7">
            <v>2</v>
          </cell>
          <cell r="W7">
            <v>1</v>
          </cell>
          <cell r="X7" t="str">
            <v>Mãc treo ch÷ U-MT-9</v>
          </cell>
          <cell r="Y7" t="str">
            <v>C¸i</v>
          </cell>
          <cell r="Z7">
            <v>1</v>
          </cell>
          <cell r="AA7">
            <v>9727</v>
          </cell>
          <cell r="AB7">
            <v>9727</v>
          </cell>
        </row>
        <row r="8">
          <cell r="B8">
            <v>3</v>
          </cell>
          <cell r="C8" t="str">
            <v>04.3113</v>
          </cell>
          <cell r="D8" t="str">
            <v>Bª t«ng chÌn M200</v>
          </cell>
          <cell r="E8" t="str">
            <v>m3</v>
          </cell>
          <cell r="F8">
            <v>0.25</v>
          </cell>
          <cell r="G8">
            <v>1</v>
          </cell>
          <cell r="H8">
            <v>0</v>
          </cell>
          <cell r="I8">
            <v>361162.16324999998</v>
          </cell>
          <cell r="J8">
            <v>12541.1322</v>
          </cell>
          <cell r="L8">
            <v>0</v>
          </cell>
          <cell r="M8">
            <v>90290.540812499996</v>
          </cell>
          <cell r="N8">
            <v>3135.28305</v>
          </cell>
          <cell r="Q8">
            <v>2</v>
          </cell>
          <cell r="W8">
            <v>2</v>
          </cell>
          <cell r="X8" t="str">
            <v>Mãc treo ch÷ U-MT-6</v>
          </cell>
          <cell r="Y8" t="str">
            <v>C¸i</v>
          </cell>
          <cell r="Z8">
            <v>1</v>
          </cell>
          <cell r="AA8">
            <v>7363</v>
          </cell>
          <cell r="AB8">
            <v>7363</v>
          </cell>
        </row>
        <row r="9">
          <cell r="B9">
            <v>4</v>
          </cell>
          <cell r="C9" t="str">
            <v>04.1101</v>
          </cell>
          <cell r="D9" t="str">
            <v>Cèt thÐp CT3, d=8</v>
          </cell>
          <cell r="E9" t="str">
            <v>kg</v>
          </cell>
          <cell r="F9">
            <v>5</v>
          </cell>
          <cell r="G9">
            <v>1.0049999999999999</v>
          </cell>
          <cell r="H9">
            <v>0</v>
          </cell>
          <cell r="I9">
            <v>4450</v>
          </cell>
          <cell r="J9">
            <v>201.59299999999999</v>
          </cell>
          <cell r="K9">
            <v>17</v>
          </cell>
          <cell r="L9">
            <v>0</v>
          </cell>
          <cell r="M9">
            <v>22250</v>
          </cell>
          <cell r="N9">
            <v>1007.9649999999999</v>
          </cell>
          <cell r="O9">
            <v>85</v>
          </cell>
          <cell r="Q9">
            <v>2</v>
          </cell>
          <cell r="W9">
            <v>3</v>
          </cell>
          <cell r="X9" t="str">
            <v>M¾t nèi l¾p r¸p NR-6</v>
          </cell>
          <cell r="Y9" t="str">
            <v>C¸i</v>
          </cell>
          <cell r="Z9">
            <v>1</v>
          </cell>
          <cell r="AA9">
            <v>16477</v>
          </cell>
          <cell r="AB9">
            <v>16477</v>
          </cell>
        </row>
        <row r="10">
          <cell r="B10">
            <v>5</v>
          </cell>
          <cell r="C10" t="str">
            <v>04.1101</v>
          </cell>
          <cell r="D10" t="str">
            <v>Cèt thÐp CT3, d=10</v>
          </cell>
          <cell r="E10" t="str">
            <v>kg</v>
          </cell>
          <cell r="F10">
            <v>5.6</v>
          </cell>
          <cell r="G10">
            <v>1.0049999999999999</v>
          </cell>
          <cell r="H10">
            <v>0</v>
          </cell>
          <cell r="I10">
            <v>4250</v>
          </cell>
          <cell r="J10">
            <v>202</v>
          </cell>
          <cell r="K10">
            <v>17</v>
          </cell>
          <cell r="L10">
            <v>0</v>
          </cell>
          <cell r="M10">
            <v>23800</v>
          </cell>
          <cell r="N10">
            <v>1131.1999999999998</v>
          </cell>
          <cell r="O10">
            <v>95.199999999999989</v>
          </cell>
          <cell r="Q10">
            <v>2</v>
          </cell>
          <cell r="S10" t="str">
            <v>Cèp pha</v>
          </cell>
          <cell r="W10">
            <v>4</v>
          </cell>
          <cell r="X10" t="str">
            <v>M¾t vßng treo ®Çu trßn VT-6</v>
          </cell>
          <cell r="Y10" t="str">
            <v>C¸i</v>
          </cell>
          <cell r="Z10">
            <v>1</v>
          </cell>
          <cell r="AA10">
            <v>5114</v>
          </cell>
          <cell r="AB10">
            <v>5114</v>
          </cell>
        </row>
        <row r="11">
          <cell r="B11">
            <v>6</v>
          </cell>
          <cell r="C11" t="str">
            <v>04.2001</v>
          </cell>
          <cell r="D11" t="str">
            <v>GhÐp v¸n khu«n mãng</v>
          </cell>
          <cell r="E11" t="str">
            <v>m2</v>
          </cell>
          <cell r="F11">
            <v>4.4800000000000004</v>
          </cell>
          <cell r="G11">
            <v>1</v>
          </cell>
          <cell r="H11">
            <v>0</v>
          </cell>
          <cell r="I11">
            <v>18600.12</v>
          </cell>
          <cell r="J11">
            <v>5309.19</v>
          </cell>
          <cell r="M11">
            <v>83328.537600000011</v>
          </cell>
          <cell r="N11">
            <v>23785.171200000001</v>
          </cell>
          <cell r="Q11">
            <v>2</v>
          </cell>
          <cell r="S11">
            <v>4.4800000000000004</v>
          </cell>
          <cell r="W11">
            <v>5</v>
          </cell>
          <cell r="X11" t="str">
            <v>M¾t nèi kÐp MN2-6</v>
          </cell>
          <cell r="Y11" t="str">
            <v>C¸i</v>
          </cell>
          <cell r="Z11">
            <v>1</v>
          </cell>
          <cell r="AA11">
            <v>11364</v>
          </cell>
          <cell r="AB11">
            <v>11364</v>
          </cell>
        </row>
        <row r="12">
          <cell r="B12">
            <v>7</v>
          </cell>
          <cell r="C12" t="str">
            <v>PL§G</v>
          </cell>
          <cell r="D12" t="str">
            <v>D©y thÐp buéc</v>
          </cell>
          <cell r="E12" t="str">
            <v>m3</v>
          </cell>
          <cell r="F12">
            <v>0.2</v>
          </cell>
          <cell r="G12">
            <v>1</v>
          </cell>
          <cell r="H12">
            <v>0</v>
          </cell>
          <cell r="I12">
            <v>6000</v>
          </cell>
          <cell r="L12">
            <v>0</v>
          </cell>
          <cell r="M12">
            <v>1200</v>
          </cell>
          <cell r="N12">
            <v>0</v>
          </cell>
          <cell r="Q12">
            <v>2</v>
          </cell>
          <cell r="S12" t="str">
            <v>V®µo</v>
          </cell>
          <cell r="U12">
            <v>0.8</v>
          </cell>
          <cell r="W12">
            <v>6</v>
          </cell>
          <cell r="X12" t="str">
            <v>M¾t nèi trung gian</v>
          </cell>
          <cell r="Y12" t="str">
            <v>C¸i</v>
          </cell>
          <cell r="Z12">
            <v>1</v>
          </cell>
          <cell r="AA12">
            <v>7500</v>
          </cell>
          <cell r="AB12">
            <v>7500</v>
          </cell>
        </row>
        <row r="13">
          <cell r="B13">
            <v>8</v>
          </cell>
          <cell r="C13" t="str">
            <v>03.1112</v>
          </cell>
          <cell r="D13" t="str">
            <v>§µo ®Êt cÊp II s©u &gt;1m, S&lt;5m2</v>
          </cell>
          <cell r="E13" t="str">
            <v>m3</v>
          </cell>
          <cell r="F13">
            <v>3.4560000000000004</v>
          </cell>
          <cell r="G13">
            <v>1</v>
          </cell>
          <cell r="H13">
            <v>0</v>
          </cell>
          <cell r="J13">
            <v>16776</v>
          </cell>
          <cell r="L13">
            <v>0</v>
          </cell>
          <cell r="M13">
            <v>0</v>
          </cell>
          <cell r="N13">
            <v>57977.856000000007</v>
          </cell>
          <cell r="Q13">
            <v>2</v>
          </cell>
          <cell r="R13">
            <v>0.75</v>
          </cell>
          <cell r="T13" t="str">
            <v>Taluy =0,25</v>
          </cell>
          <cell r="W13">
            <v>7</v>
          </cell>
          <cell r="X13" t="str">
            <v>Kho¸ nÐo d©y N912</v>
          </cell>
          <cell r="Y13" t="str">
            <v>C¸i</v>
          </cell>
          <cell r="Z13">
            <v>1</v>
          </cell>
          <cell r="AA13">
            <v>32925</v>
          </cell>
          <cell r="AB13">
            <v>32925</v>
          </cell>
        </row>
        <row r="14">
          <cell r="B14">
            <v>9</v>
          </cell>
          <cell r="C14" t="str">
            <v>03.2202</v>
          </cell>
          <cell r="D14" t="str">
            <v>LÊp ®Êt + ®¾p lèc mãng cét</v>
          </cell>
          <cell r="E14" t="str">
            <v>m3</v>
          </cell>
          <cell r="F14">
            <v>2.1060000000000003</v>
          </cell>
          <cell r="G14">
            <v>1</v>
          </cell>
          <cell r="H14">
            <v>0</v>
          </cell>
          <cell r="J14">
            <v>9712</v>
          </cell>
          <cell r="L14">
            <v>0</v>
          </cell>
          <cell r="M14">
            <v>0</v>
          </cell>
          <cell r="N14">
            <v>20453.472000000002</v>
          </cell>
          <cell r="Q14">
            <v>2</v>
          </cell>
          <cell r="R14" t="str">
            <v>S1=</v>
          </cell>
          <cell r="S14">
            <v>2.16</v>
          </cell>
          <cell r="W14">
            <v>8</v>
          </cell>
          <cell r="X14" t="str">
            <v>C¸ch ®iÖn b¸t PC-70</v>
          </cell>
          <cell r="Y14" t="str">
            <v>C¸i</v>
          </cell>
          <cell r="Z14">
            <v>4</v>
          </cell>
          <cell r="AA14">
            <v>85000</v>
          </cell>
          <cell r="AB14">
            <v>340000</v>
          </cell>
        </row>
        <row r="15">
          <cell r="A15">
            <v>2</v>
          </cell>
          <cell r="D15" t="str">
            <v>Cét bª t«ng ly t©m 12B (ThÞnh LiÖt)</v>
          </cell>
          <cell r="L15">
            <v>8490</v>
          </cell>
          <cell r="M15">
            <v>1680000</v>
          </cell>
          <cell r="N15">
            <v>104452.21</v>
          </cell>
          <cell r="O15">
            <v>0</v>
          </cell>
          <cell r="P15" t="str">
            <v>Cét bª t«ng ly t©m 12B (ThÞnh LiÖt)</v>
          </cell>
          <cell r="Q15">
            <v>2</v>
          </cell>
          <cell r="R15" t="str">
            <v>S2=</v>
          </cell>
          <cell r="S15">
            <v>5.2</v>
          </cell>
          <cell r="X15" t="str">
            <v>Tæng céng</v>
          </cell>
          <cell r="AB15">
            <v>430470</v>
          </cell>
        </row>
        <row r="16">
          <cell r="B16">
            <v>1</v>
          </cell>
          <cell r="C16" t="str">
            <v>HD - T6</v>
          </cell>
          <cell r="D16" t="str">
            <v>Cét bª t«ng ly t©m 12B (ThÞnh LiÖt)</v>
          </cell>
          <cell r="E16" t="str">
            <v>Cét</v>
          </cell>
          <cell r="F16">
            <v>1</v>
          </cell>
          <cell r="G16">
            <v>1</v>
          </cell>
          <cell r="I16">
            <v>1680000</v>
          </cell>
          <cell r="M16">
            <v>1680000</v>
          </cell>
          <cell r="N16">
            <v>0</v>
          </cell>
          <cell r="Q16">
            <v>2</v>
          </cell>
          <cell r="R16" t="str">
            <v>V=</v>
          </cell>
          <cell r="S16">
            <v>5.7</v>
          </cell>
        </row>
        <row r="17">
          <cell r="B17">
            <v>2</v>
          </cell>
          <cell r="C17" t="str">
            <v xml:space="preserve">05.5213 </v>
          </cell>
          <cell r="D17" t="str">
            <v>Dùng cét bª t«ng 12m (thñ c«ng)</v>
          </cell>
          <cell r="E17" t="str">
            <v>Cét</v>
          </cell>
          <cell r="F17">
            <v>1</v>
          </cell>
          <cell r="G17">
            <v>1</v>
          </cell>
          <cell r="H17">
            <v>8490</v>
          </cell>
          <cell r="J17">
            <v>86293</v>
          </cell>
          <cell r="L17">
            <v>8490</v>
          </cell>
          <cell r="M17">
            <v>0</v>
          </cell>
          <cell r="N17">
            <v>86293</v>
          </cell>
          <cell r="Q17">
            <v>2</v>
          </cell>
        </row>
        <row r="18">
          <cell r="B18">
            <v>3</v>
          </cell>
          <cell r="C18" t="str">
            <v>02.1461</v>
          </cell>
          <cell r="D18" t="str">
            <v>VËn chuyÓn cét</v>
          </cell>
          <cell r="E18" t="str">
            <v>TÊn</v>
          </cell>
          <cell r="F18">
            <v>1.1000000000000001</v>
          </cell>
          <cell r="G18">
            <v>1</v>
          </cell>
          <cell r="J18">
            <v>14024.1</v>
          </cell>
          <cell r="M18">
            <v>0</v>
          </cell>
          <cell r="N18">
            <v>15426.510000000002</v>
          </cell>
        </row>
        <row r="19">
          <cell r="B19">
            <v>4</v>
          </cell>
          <cell r="C19" t="str">
            <v>02.1481</v>
          </cell>
          <cell r="D19" t="str">
            <v>VËn chuyÓn dông cô thi c«ng</v>
          </cell>
          <cell r="E19" t="str">
            <v>TÊn</v>
          </cell>
          <cell r="F19">
            <v>0.3</v>
          </cell>
          <cell r="G19">
            <v>1</v>
          </cell>
          <cell r="J19">
            <v>9109</v>
          </cell>
          <cell r="M19">
            <v>0</v>
          </cell>
          <cell r="N19">
            <v>2732.7</v>
          </cell>
        </row>
        <row r="20">
          <cell r="A20">
            <v>3</v>
          </cell>
          <cell r="D20" t="str">
            <v>Xµ ®ãn d©y ®Õn X2P-6N</v>
          </cell>
          <cell r="L20">
            <v>669.76758000000007</v>
          </cell>
          <cell r="M20">
            <v>653703.91200000001</v>
          </cell>
          <cell r="N20">
            <v>10431.127648800002</v>
          </cell>
          <cell r="O20">
            <v>0</v>
          </cell>
          <cell r="P20" t="str">
            <v>Xµ ®ãn d©y ®Õn X2P-6N</v>
          </cell>
          <cell r="Q20">
            <v>1</v>
          </cell>
          <cell r="W20" t="str">
            <v>STT</v>
          </cell>
          <cell r="X20" t="str">
            <v>Tªn chi tiÕt</v>
          </cell>
          <cell r="Y20" t="str">
            <v>§¬n vÞ</v>
          </cell>
          <cell r="Z20" t="str">
            <v>Sè l­îng</v>
          </cell>
          <cell r="AA20" t="str">
            <v>§¬n gi¸</v>
          </cell>
          <cell r="AB20" t="str">
            <v>Thµnh tiÒn</v>
          </cell>
        </row>
        <row r="21">
          <cell r="B21">
            <v>1</v>
          </cell>
          <cell r="C21" t="str">
            <v>PL§G</v>
          </cell>
          <cell r="D21" t="str">
            <v xml:space="preserve">ThÐp lµm xµ + bu l«ng m¹ </v>
          </cell>
          <cell r="E21" t="str">
            <v>kg</v>
          </cell>
          <cell r="F21">
            <v>67.212000000000003</v>
          </cell>
          <cell r="G21">
            <v>1</v>
          </cell>
          <cell r="I21">
            <v>9726</v>
          </cell>
          <cell r="L21">
            <v>0</v>
          </cell>
          <cell r="M21">
            <v>653703.91200000001</v>
          </cell>
          <cell r="N21">
            <v>0</v>
          </cell>
          <cell r="O21">
            <v>0</v>
          </cell>
          <cell r="Q21">
            <v>1</v>
          </cell>
          <cell r="W21">
            <v>1</v>
          </cell>
          <cell r="X21" t="str">
            <v>Mãc treo ch÷ U-MT-9</v>
          </cell>
          <cell r="Y21" t="str">
            <v>C¸i</v>
          </cell>
          <cell r="Z21">
            <v>1</v>
          </cell>
          <cell r="AA21">
            <v>9727</v>
          </cell>
          <cell r="AB21">
            <v>9727</v>
          </cell>
        </row>
        <row r="22">
          <cell r="B22">
            <v>2</v>
          </cell>
          <cell r="C22" t="str">
            <v>04.9102</v>
          </cell>
          <cell r="D22" t="str">
            <v>L¾p xµ trªn cét ®· dùng</v>
          </cell>
          <cell r="E22" t="str">
            <v>TÊn</v>
          </cell>
          <cell r="F22">
            <v>6.7212000000000008E-2</v>
          </cell>
          <cell r="G22">
            <v>0.8</v>
          </cell>
          <cell r="H22">
            <v>9965</v>
          </cell>
          <cell r="J22">
            <v>181470</v>
          </cell>
          <cell r="L22">
            <v>669.76758000000007</v>
          </cell>
          <cell r="M22">
            <v>0</v>
          </cell>
          <cell r="N22">
            <v>9757.5693120000014</v>
          </cell>
          <cell r="O22">
            <v>0</v>
          </cell>
          <cell r="Q22">
            <v>1</v>
          </cell>
          <cell r="W22">
            <v>2</v>
          </cell>
          <cell r="X22" t="str">
            <v>Mãc treo ch÷ U-MT-6</v>
          </cell>
          <cell r="Y22" t="str">
            <v>C¸i</v>
          </cell>
          <cell r="Z22">
            <v>1</v>
          </cell>
          <cell r="AA22">
            <v>7363</v>
          </cell>
          <cell r="AB22">
            <v>7363</v>
          </cell>
        </row>
        <row r="23">
          <cell r="B23">
            <v>3</v>
          </cell>
          <cell r="C23" t="str">
            <v>02.1361</v>
          </cell>
          <cell r="D23" t="str">
            <v>VËn chuyÓn xµ</v>
          </cell>
          <cell r="E23" t="str">
            <v>TÊn</v>
          </cell>
          <cell r="F23">
            <v>6.7212000000000008E-2</v>
          </cell>
          <cell r="G23">
            <v>1</v>
          </cell>
          <cell r="J23">
            <v>10021.400000000001</v>
          </cell>
          <cell r="L23">
            <v>0</v>
          </cell>
          <cell r="M23">
            <v>0</v>
          </cell>
          <cell r="N23">
            <v>673.55833680000012</v>
          </cell>
          <cell r="O23">
            <v>0</v>
          </cell>
          <cell r="W23">
            <v>3</v>
          </cell>
          <cell r="X23" t="str">
            <v>M¾t nèi l¾p r¸p NR-6</v>
          </cell>
          <cell r="Y23" t="str">
            <v>C¸i</v>
          </cell>
          <cell r="Z23">
            <v>1</v>
          </cell>
          <cell r="AA23">
            <v>16477</v>
          </cell>
          <cell r="AB23">
            <v>16477</v>
          </cell>
        </row>
        <row r="24">
          <cell r="A24">
            <v>4</v>
          </cell>
          <cell r="D24" t="str">
            <v>Chi tiÕt ®ì chèng sÐt van PBO-10</v>
          </cell>
          <cell r="L24">
            <v>224.89809199999999</v>
          </cell>
          <cell r="M24">
            <v>219504.1488</v>
          </cell>
          <cell r="N24">
            <v>3502.6190811200004</v>
          </cell>
          <cell r="O24">
            <v>0</v>
          </cell>
          <cell r="P24" t="str">
            <v>Chi tiÕt ®ì chèng sÐt van PBO-10</v>
          </cell>
          <cell r="Q24">
            <v>1</v>
          </cell>
          <cell r="W24">
            <v>4</v>
          </cell>
          <cell r="X24" t="str">
            <v>M¾t vßng treo ®Çu trßn VT-6</v>
          </cell>
          <cell r="Y24" t="str">
            <v>C¸i</v>
          </cell>
          <cell r="Z24">
            <v>1</v>
          </cell>
          <cell r="AA24">
            <v>5114</v>
          </cell>
          <cell r="AB24">
            <v>5114</v>
          </cell>
        </row>
        <row r="25">
          <cell r="B25">
            <v>1</v>
          </cell>
          <cell r="C25" t="str">
            <v>PL§G</v>
          </cell>
          <cell r="D25" t="str">
            <v xml:space="preserve">ThÐp lµm xµ + bu l«ng m¹ </v>
          </cell>
          <cell r="E25" t="str">
            <v>kg</v>
          </cell>
          <cell r="F25">
            <v>22.5688</v>
          </cell>
          <cell r="G25">
            <v>1</v>
          </cell>
          <cell r="I25">
            <v>9726</v>
          </cell>
          <cell r="L25">
            <v>0</v>
          </cell>
          <cell r="M25">
            <v>219504.1488</v>
          </cell>
          <cell r="N25">
            <v>0</v>
          </cell>
          <cell r="O25">
            <v>0</v>
          </cell>
          <cell r="Q25">
            <v>1</v>
          </cell>
          <cell r="W25">
            <v>5</v>
          </cell>
          <cell r="X25" t="str">
            <v>M¾t nèi kÐp MN2-6</v>
          </cell>
          <cell r="Y25" t="str">
            <v>C¸i</v>
          </cell>
          <cell r="Z25">
            <v>1</v>
          </cell>
          <cell r="AA25">
            <v>11364</v>
          </cell>
          <cell r="AB25">
            <v>11364</v>
          </cell>
        </row>
        <row r="26">
          <cell r="B26">
            <v>2</v>
          </cell>
          <cell r="C26" t="str">
            <v>04.9102</v>
          </cell>
          <cell r="D26" t="str">
            <v>L¾p xµ trªn cét ®· dùng</v>
          </cell>
          <cell r="E26" t="str">
            <v>TÊn</v>
          </cell>
          <cell r="F26">
            <v>2.25688E-2</v>
          </cell>
          <cell r="G26">
            <v>0.8</v>
          </cell>
          <cell r="H26">
            <v>9965</v>
          </cell>
          <cell r="J26">
            <v>181470</v>
          </cell>
          <cell r="L26">
            <v>224.89809199999999</v>
          </cell>
          <cell r="M26">
            <v>0</v>
          </cell>
          <cell r="N26">
            <v>3276.4481088000002</v>
          </cell>
          <cell r="O26">
            <v>0</v>
          </cell>
          <cell r="Q26">
            <v>1</v>
          </cell>
          <cell r="W26">
            <v>6</v>
          </cell>
          <cell r="X26" t="str">
            <v>M¾t nèi trung gian</v>
          </cell>
          <cell r="Y26" t="str">
            <v>C¸i</v>
          </cell>
          <cell r="Z26">
            <v>1</v>
          </cell>
          <cell r="AA26">
            <v>7500</v>
          </cell>
          <cell r="AB26">
            <v>7500</v>
          </cell>
        </row>
        <row r="27">
          <cell r="B27">
            <v>3</v>
          </cell>
          <cell r="C27" t="str">
            <v>02.1361</v>
          </cell>
          <cell r="D27" t="str">
            <v>VËn chuyÓn xµ</v>
          </cell>
          <cell r="E27" t="str">
            <v>TÊn</v>
          </cell>
          <cell r="F27">
            <v>2.25688E-2</v>
          </cell>
          <cell r="G27">
            <v>1</v>
          </cell>
          <cell r="J27">
            <v>10021.400000000001</v>
          </cell>
          <cell r="L27">
            <v>0</v>
          </cell>
          <cell r="M27">
            <v>0</v>
          </cell>
          <cell r="N27">
            <v>226.17097232000003</v>
          </cell>
          <cell r="O27">
            <v>0</v>
          </cell>
          <cell r="W27">
            <v>7</v>
          </cell>
          <cell r="X27" t="str">
            <v>Kho¸ nÐo d©y N912</v>
          </cell>
          <cell r="Y27" t="str">
            <v>C¸i</v>
          </cell>
          <cell r="Z27">
            <v>1</v>
          </cell>
          <cell r="AA27">
            <v>32925</v>
          </cell>
          <cell r="AB27">
            <v>32925</v>
          </cell>
        </row>
        <row r="30">
          <cell r="A30">
            <v>5</v>
          </cell>
          <cell r="D30" t="str">
            <v>Xµ ®ì TI &amp; cÇu dao liªn ®éng</v>
          </cell>
          <cell r="L30">
            <v>1273.5429440000003</v>
          </cell>
          <cell r="M30">
            <v>1242998.3616000002</v>
          </cell>
          <cell r="N30">
            <v>19834.476035840002</v>
          </cell>
          <cell r="O30">
            <v>0</v>
          </cell>
          <cell r="P30" t="str">
            <v>Xµ ®ì TI &amp; cÇu dao liªn ®éng</v>
          </cell>
          <cell r="Q30">
            <v>1</v>
          </cell>
          <cell r="W30">
            <v>8</v>
          </cell>
          <cell r="X30" t="str">
            <v>C¸ch ®iÖn b¸t PC-70</v>
          </cell>
          <cell r="Y30" t="str">
            <v>C¸i</v>
          </cell>
          <cell r="Z30">
            <v>4</v>
          </cell>
          <cell r="AA30">
            <v>85000</v>
          </cell>
          <cell r="AB30">
            <v>340000</v>
          </cell>
        </row>
        <row r="31">
          <cell r="B31">
            <v>1</v>
          </cell>
          <cell r="C31" t="str">
            <v>PL§G</v>
          </cell>
          <cell r="D31" t="str">
            <v xml:space="preserve">ThÐp lµm xµ + bu l«ng m¹ </v>
          </cell>
          <cell r="E31" t="str">
            <v>kg</v>
          </cell>
          <cell r="F31">
            <v>127.80160000000001</v>
          </cell>
          <cell r="G31">
            <v>1</v>
          </cell>
          <cell r="I31">
            <v>9726</v>
          </cell>
          <cell r="L31">
            <v>0</v>
          </cell>
          <cell r="M31">
            <v>1242998.3616000002</v>
          </cell>
          <cell r="N31">
            <v>0</v>
          </cell>
          <cell r="O31">
            <v>0</v>
          </cell>
          <cell r="Q31">
            <v>1</v>
          </cell>
          <cell r="X31" t="str">
            <v>Tæng céng</v>
          </cell>
          <cell r="AB31">
            <v>430470</v>
          </cell>
        </row>
        <row r="32">
          <cell r="B32">
            <v>2</v>
          </cell>
          <cell r="C32" t="str">
            <v>04.9102</v>
          </cell>
          <cell r="D32" t="str">
            <v>L¾p xµ trªn cét ®· dùng</v>
          </cell>
          <cell r="E32" t="str">
            <v>TÊn</v>
          </cell>
          <cell r="F32">
            <v>0.12780160000000002</v>
          </cell>
          <cell r="G32">
            <v>0.8</v>
          </cell>
          <cell r="H32">
            <v>9965</v>
          </cell>
          <cell r="J32">
            <v>181470</v>
          </cell>
          <cell r="L32">
            <v>1273.5429440000003</v>
          </cell>
          <cell r="M32">
            <v>0</v>
          </cell>
          <cell r="N32">
            <v>18553.725081600001</v>
          </cell>
          <cell r="O32">
            <v>0</v>
          </cell>
          <cell r="Q32">
            <v>1</v>
          </cell>
        </row>
        <row r="33">
          <cell r="B33">
            <v>3</v>
          </cell>
          <cell r="C33" t="str">
            <v>02.1361</v>
          </cell>
          <cell r="D33" t="str">
            <v>VËn chuyÓn xµ</v>
          </cell>
          <cell r="E33" t="str">
            <v>TÊn</v>
          </cell>
          <cell r="F33">
            <v>0.12780160000000002</v>
          </cell>
          <cell r="G33">
            <v>1</v>
          </cell>
          <cell r="J33">
            <v>10021.400000000001</v>
          </cell>
          <cell r="L33">
            <v>0</v>
          </cell>
          <cell r="M33">
            <v>0</v>
          </cell>
          <cell r="N33">
            <v>1280.7509542400003</v>
          </cell>
          <cell r="O33">
            <v>0</v>
          </cell>
          <cell r="Q33">
            <v>1</v>
          </cell>
        </row>
        <row r="34">
          <cell r="A34">
            <v>6</v>
          </cell>
          <cell r="D34" t="str">
            <v>Thanh xµ ®ì TI</v>
          </cell>
          <cell r="L34">
            <v>603.89494400000001</v>
          </cell>
          <cell r="M34">
            <v>589411.16159999999</v>
          </cell>
          <cell r="N34">
            <v>9405.2107558400021</v>
          </cell>
          <cell r="O34">
            <v>0</v>
          </cell>
          <cell r="P34" t="str">
            <v>Thanh xµ ®ì TI</v>
          </cell>
          <cell r="Q34">
            <v>1</v>
          </cell>
        </row>
        <row r="35">
          <cell r="B35">
            <v>1</v>
          </cell>
          <cell r="C35" t="str">
            <v>PL§G</v>
          </cell>
          <cell r="D35" t="str">
            <v xml:space="preserve">ThÐp lµm xµ + bu l«ng m¹ </v>
          </cell>
          <cell r="E35" t="str">
            <v>kg</v>
          </cell>
          <cell r="F35">
            <v>60.601600000000005</v>
          </cell>
          <cell r="G35">
            <v>1</v>
          </cell>
          <cell r="I35">
            <v>9726</v>
          </cell>
          <cell r="L35">
            <v>0</v>
          </cell>
          <cell r="M35">
            <v>589411.16159999999</v>
          </cell>
          <cell r="N35">
            <v>0</v>
          </cell>
          <cell r="O35">
            <v>0</v>
          </cell>
          <cell r="Q35">
            <v>1</v>
          </cell>
        </row>
        <row r="36">
          <cell r="B36">
            <v>2</v>
          </cell>
          <cell r="C36" t="str">
            <v>04.9102</v>
          </cell>
          <cell r="D36" t="str">
            <v>L¾p xµ trªn cét ®· dùng</v>
          </cell>
          <cell r="E36" t="str">
            <v>TÊn</v>
          </cell>
          <cell r="F36">
            <v>6.0601600000000005E-2</v>
          </cell>
          <cell r="G36">
            <v>0.8</v>
          </cell>
          <cell r="H36">
            <v>9965</v>
          </cell>
          <cell r="J36">
            <v>181470</v>
          </cell>
          <cell r="L36">
            <v>603.89494400000001</v>
          </cell>
          <cell r="M36">
            <v>0</v>
          </cell>
          <cell r="N36">
            <v>8797.8978816000017</v>
          </cell>
          <cell r="O36">
            <v>0</v>
          </cell>
          <cell r="Q36">
            <v>1</v>
          </cell>
        </row>
        <row r="37">
          <cell r="B37">
            <v>3</v>
          </cell>
          <cell r="C37" t="str">
            <v>02.1361</v>
          </cell>
          <cell r="D37" t="str">
            <v>VËn chuyÓn xµ</v>
          </cell>
          <cell r="E37" t="str">
            <v>TÊn</v>
          </cell>
          <cell r="F37">
            <v>6.0601600000000005E-2</v>
          </cell>
          <cell r="G37">
            <v>1</v>
          </cell>
          <cell r="J37">
            <v>10021.400000000001</v>
          </cell>
          <cell r="L37">
            <v>0</v>
          </cell>
          <cell r="M37">
            <v>0</v>
          </cell>
          <cell r="N37">
            <v>607.31287424000016</v>
          </cell>
          <cell r="O37">
            <v>0</v>
          </cell>
          <cell r="Q37">
            <v>1</v>
          </cell>
        </row>
        <row r="38">
          <cell r="A38">
            <v>7</v>
          </cell>
          <cell r="D38" t="str">
            <v>Thanh xµ ®ì cÇu dao liªn ®éng</v>
          </cell>
          <cell r="L38">
            <v>612.60435399999994</v>
          </cell>
          <cell r="M38">
            <v>597911.68559999997</v>
          </cell>
          <cell r="N38">
            <v>9540.8532834400012</v>
          </cell>
          <cell r="O38">
            <v>0</v>
          </cell>
          <cell r="P38" t="str">
            <v>Thanh xµ ®ì cÇu dao liªn ®éng</v>
          </cell>
          <cell r="Q38">
            <v>1</v>
          </cell>
        </row>
        <row r="39">
          <cell r="B39">
            <v>1</v>
          </cell>
          <cell r="C39" t="str">
            <v>PL§G</v>
          </cell>
          <cell r="D39" t="str">
            <v xml:space="preserve">ThÐp lµm xµ + bu l«ng m¹ </v>
          </cell>
          <cell r="E39" t="str">
            <v>kg</v>
          </cell>
          <cell r="F39">
            <v>61.4756</v>
          </cell>
          <cell r="G39">
            <v>1</v>
          </cell>
          <cell r="I39">
            <v>9726</v>
          </cell>
          <cell r="L39">
            <v>0</v>
          </cell>
          <cell r="M39">
            <v>597911.68559999997</v>
          </cell>
          <cell r="N39">
            <v>0</v>
          </cell>
          <cell r="O39">
            <v>0</v>
          </cell>
          <cell r="Q39">
            <v>1</v>
          </cell>
        </row>
        <row r="40">
          <cell r="B40">
            <v>2</v>
          </cell>
          <cell r="C40" t="str">
            <v>04.9102</v>
          </cell>
          <cell r="D40" t="str">
            <v>L¾p xµ trªn cét ®· dùng</v>
          </cell>
          <cell r="E40" t="str">
            <v>TÊn</v>
          </cell>
          <cell r="F40">
            <v>6.1475599999999998E-2</v>
          </cell>
          <cell r="G40">
            <v>0.8</v>
          </cell>
          <cell r="H40">
            <v>9965</v>
          </cell>
          <cell r="J40">
            <v>181470</v>
          </cell>
          <cell r="L40">
            <v>612.60435399999994</v>
          </cell>
          <cell r="M40">
            <v>0</v>
          </cell>
          <cell r="N40">
            <v>8924.7817056000004</v>
          </cell>
          <cell r="O40">
            <v>0</v>
          </cell>
          <cell r="Q40">
            <v>1</v>
          </cell>
        </row>
        <row r="41">
          <cell r="B41">
            <v>3</v>
          </cell>
          <cell r="C41" t="str">
            <v>02.1361</v>
          </cell>
          <cell r="D41" t="str">
            <v>VËn chuyÓn xµ</v>
          </cell>
          <cell r="E41" t="str">
            <v>TÊn</v>
          </cell>
          <cell r="F41">
            <v>6.1475599999999998E-2</v>
          </cell>
          <cell r="G41">
            <v>1</v>
          </cell>
          <cell r="J41">
            <v>10021.400000000001</v>
          </cell>
          <cell r="L41">
            <v>0</v>
          </cell>
          <cell r="M41">
            <v>0</v>
          </cell>
          <cell r="N41">
            <v>616.07157784000003</v>
          </cell>
          <cell r="O41">
            <v>0</v>
          </cell>
          <cell r="Q41">
            <v>1</v>
          </cell>
        </row>
        <row r="42">
          <cell r="A42">
            <v>8</v>
          </cell>
          <cell r="D42" t="str">
            <v>Tay thao t¸c + chi tiÕt truyÒn ®éng</v>
          </cell>
          <cell r="L42">
            <v>431.18555000000003</v>
          </cell>
          <cell r="M42">
            <v>343662.62000000005</v>
          </cell>
          <cell r="N42">
            <v>6715.391498</v>
          </cell>
          <cell r="O42">
            <v>0</v>
          </cell>
          <cell r="P42" t="str">
            <v>Tay thao t¸c + chi tiÕt truyÒn ®éng</v>
          </cell>
          <cell r="Q42">
            <v>12</v>
          </cell>
        </row>
        <row r="43">
          <cell r="B43">
            <v>1</v>
          </cell>
          <cell r="C43" t="str">
            <v>PL§G</v>
          </cell>
          <cell r="D43" t="str">
            <v xml:space="preserve">ThÐp lµm xµ + bu l«ng m¹ </v>
          </cell>
          <cell r="E43" t="str">
            <v>kg</v>
          </cell>
          <cell r="F43">
            <v>24.370000000000005</v>
          </cell>
          <cell r="G43">
            <v>1</v>
          </cell>
          <cell r="I43">
            <v>9726</v>
          </cell>
          <cell r="L43">
            <v>0</v>
          </cell>
          <cell r="M43">
            <v>237022.62000000005</v>
          </cell>
          <cell r="N43">
            <v>0</v>
          </cell>
          <cell r="O43">
            <v>0</v>
          </cell>
          <cell r="Q43">
            <v>12</v>
          </cell>
        </row>
        <row r="44">
          <cell r="B44">
            <v>2</v>
          </cell>
          <cell r="C44" t="str">
            <v>HD - T6</v>
          </cell>
          <cell r="D44" t="str">
            <v>ThÐp èng m¹ kÏm F 33x41 m¹ kÏm</v>
          </cell>
          <cell r="E44" t="str">
            <v>m</v>
          </cell>
          <cell r="F44">
            <v>4.96</v>
          </cell>
          <cell r="G44">
            <v>1</v>
          </cell>
          <cell r="I44">
            <v>21500</v>
          </cell>
          <cell r="L44">
            <v>0</v>
          </cell>
          <cell r="M44">
            <v>106640</v>
          </cell>
          <cell r="N44">
            <v>0</v>
          </cell>
          <cell r="O44">
            <v>0</v>
          </cell>
        </row>
        <row r="45">
          <cell r="B45">
            <v>3</v>
          </cell>
          <cell r="C45" t="str">
            <v>04.9102</v>
          </cell>
          <cell r="D45" t="str">
            <v>L¾p chi tiÕt trªn cét ®· dùng</v>
          </cell>
          <cell r="E45" t="str">
            <v>TÊn</v>
          </cell>
          <cell r="F45">
            <v>4.3270000000000003E-2</v>
          </cell>
          <cell r="G45">
            <v>0.8</v>
          </cell>
          <cell r="H45">
            <v>9965</v>
          </cell>
          <cell r="J45">
            <v>181470</v>
          </cell>
          <cell r="L45">
            <v>431.18555000000003</v>
          </cell>
          <cell r="M45">
            <v>0</v>
          </cell>
          <cell r="N45">
            <v>6281.7655199999999</v>
          </cell>
          <cell r="O45">
            <v>0</v>
          </cell>
          <cell r="Q45">
            <v>12</v>
          </cell>
        </row>
        <row r="46">
          <cell r="B46">
            <v>4</v>
          </cell>
          <cell r="C46" t="str">
            <v>02.1361</v>
          </cell>
          <cell r="D46" t="str">
            <v>VËn chuyÓn xµ</v>
          </cell>
          <cell r="E46" t="str">
            <v>TÊn</v>
          </cell>
          <cell r="F46">
            <v>4.3270000000000003E-2</v>
          </cell>
          <cell r="G46">
            <v>1</v>
          </cell>
          <cell r="J46">
            <v>10021.400000000001</v>
          </cell>
          <cell r="L46">
            <v>0</v>
          </cell>
          <cell r="M46">
            <v>0</v>
          </cell>
          <cell r="N46">
            <v>433.62597800000009</v>
          </cell>
          <cell r="O46">
            <v>0</v>
          </cell>
          <cell r="Q46">
            <v>6</v>
          </cell>
        </row>
        <row r="47">
          <cell r="A47">
            <v>9</v>
          </cell>
          <cell r="D47" t="str">
            <v>Xµ ®ì thanh c¸i</v>
          </cell>
          <cell r="L47">
            <v>326.23018400000001</v>
          </cell>
          <cell r="M47">
            <v>318405.89760000003</v>
          </cell>
          <cell r="N47">
            <v>5080.7904022399998</v>
          </cell>
          <cell r="O47">
            <v>0</v>
          </cell>
          <cell r="Q47">
            <v>6</v>
          </cell>
        </row>
        <row r="48">
          <cell r="B48">
            <v>1</v>
          </cell>
          <cell r="C48" t="str">
            <v>PL§G</v>
          </cell>
          <cell r="D48" t="str">
            <v xml:space="preserve">ThÐp lµm xµ + bu l«ng m¹ </v>
          </cell>
          <cell r="E48" t="str">
            <v>kg</v>
          </cell>
          <cell r="F48">
            <v>32.7376</v>
          </cell>
          <cell r="G48">
            <v>1</v>
          </cell>
          <cell r="I48">
            <v>9726</v>
          </cell>
          <cell r="L48">
            <v>0</v>
          </cell>
          <cell r="M48">
            <v>318405.89760000003</v>
          </cell>
          <cell r="N48">
            <v>0</v>
          </cell>
          <cell r="O48">
            <v>0</v>
          </cell>
          <cell r="Q48">
            <v>6</v>
          </cell>
        </row>
        <row r="49">
          <cell r="B49">
            <v>2</v>
          </cell>
          <cell r="C49" t="str">
            <v>04.9102</v>
          </cell>
          <cell r="D49" t="str">
            <v>L¾p xµ trªn cét ®· dùng</v>
          </cell>
          <cell r="E49" t="str">
            <v>TÊn</v>
          </cell>
          <cell r="F49">
            <v>3.2737599999999999E-2</v>
          </cell>
          <cell r="G49">
            <v>0.8</v>
          </cell>
          <cell r="H49">
            <v>9965</v>
          </cell>
          <cell r="J49">
            <v>181470</v>
          </cell>
          <cell r="L49">
            <v>326.23018400000001</v>
          </cell>
          <cell r="M49">
            <v>0</v>
          </cell>
          <cell r="N49">
            <v>4752.7138175999999</v>
          </cell>
          <cell r="O49">
            <v>0</v>
          </cell>
          <cell r="Q49">
            <v>1</v>
          </cell>
        </row>
        <row r="50">
          <cell r="B50">
            <v>3</v>
          </cell>
          <cell r="C50" t="str">
            <v>02.1361</v>
          </cell>
          <cell r="D50" t="str">
            <v>VËn chuyÓn xµ</v>
          </cell>
          <cell r="E50" t="str">
            <v>TÊn</v>
          </cell>
          <cell r="F50">
            <v>3.2737599999999999E-2</v>
          </cell>
          <cell r="G50">
            <v>1</v>
          </cell>
          <cell r="J50">
            <v>10021.400000000001</v>
          </cell>
          <cell r="L50">
            <v>0</v>
          </cell>
          <cell r="M50">
            <v>0</v>
          </cell>
          <cell r="N50">
            <v>328.07658464000002</v>
          </cell>
          <cell r="O50">
            <v>0</v>
          </cell>
          <cell r="Q50">
            <v>1</v>
          </cell>
        </row>
        <row r="51">
          <cell r="A51">
            <v>10</v>
          </cell>
          <cell r="D51" t="str">
            <v>Xµ ®ì cÇu ch× tù r¬i</v>
          </cell>
          <cell r="L51">
            <v>401.82866000000001</v>
          </cell>
          <cell r="M51">
            <v>392191.22399999999</v>
          </cell>
          <cell r="N51">
            <v>6258.1799576000003</v>
          </cell>
          <cell r="O51">
            <v>0</v>
          </cell>
          <cell r="Q51">
            <v>1</v>
          </cell>
        </row>
        <row r="52">
          <cell r="B52">
            <v>1</v>
          </cell>
          <cell r="C52" t="str">
            <v>PL§G</v>
          </cell>
          <cell r="D52" t="str">
            <v xml:space="preserve">ThÐp lµm xµ + bu l«ng m¹ </v>
          </cell>
          <cell r="E52" t="str">
            <v>kg</v>
          </cell>
          <cell r="F52">
            <v>40.323999999999998</v>
          </cell>
          <cell r="G52">
            <v>1</v>
          </cell>
          <cell r="I52">
            <v>9726</v>
          </cell>
          <cell r="L52">
            <v>0</v>
          </cell>
          <cell r="M52">
            <v>392191.22399999999</v>
          </cell>
          <cell r="N52">
            <v>0</v>
          </cell>
          <cell r="O52">
            <v>0</v>
          </cell>
          <cell r="Q52">
            <v>5</v>
          </cell>
        </row>
        <row r="53">
          <cell r="B53">
            <v>2</v>
          </cell>
          <cell r="C53" t="str">
            <v>04.9102</v>
          </cell>
          <cell r="D53" t="str">
            <v>L¾p xµ trªn cét ®· dùng</v>
          </cell>
          <cell r="E53" t="str">
            <v>TÊn</v>
          </cell>
          <cell r="F53">
            <v>4.0323999999999999E-2</v>
          </cell>
          <cell r="G53">
            <v>0.8</v>
          </cell>
          <cell r="H53">
            <v>9965</v>
          </cell>
          <cell r="J53">
            <v>181470</v>
          </cell>
          <cell r="L53">
            <v>401.82866000000001</v>
          </cell>
          <cell r="M53">
            <v>0</v>
          </cell>
          <cell r="N53">
            <v>5854.0770240000002</v>
          </cell>
          <cell r="O53">
            <v>0</v>
          </cell>
        </row>
        <row r="54">
          <cell r="B54">
            <v>3</v>
          </cell>
          <cell r="C54" t="str">
            <v>02.1361</v>
          </cell>
          <cell r="D54" t="str">
            <v>VËn chuyÓn xµ</v>
          </cell>
          <cell r="E54" t="str">
            <v>TÊn</v>
          </cell>
          <cell r="F54">
            <v>4.0323999999999999E-2</v>
          </cell>
          <cell r="G54">
            <v>1</v>
          </cell>
          <cell r="J54">
            <v>10021.400000000001</v>
          </cell>
          <cell r="L54">
            <v>0</v>
          </cell>
          <cell r="M54">
            <v>0</v>
          </cell>
          <cell r="N54">
            <v>404.10293360000003</v>
          </cell>
          <cell r="O54">
            <v>0</v>
          </cell>
        </row>
        <row r="55">
          <cell r="A55">
            <v>11</v>
          </cell>
          <cell r="D55" t="str">
            <v>Xµ ®ì TU + thanh ®ì TU</v>
          </cell>
          <cell r="L55">
            <v>890.91883199999995</v>
          </cell>
          <cell r="M55">
            <v>869551.08479999995</v>
          </cell>
          <cell r="N55">
            <v>13875.392507519999</v>
          </cell>
          <cell r="O55">
            <v>0</v>
          </cell>
        </row>
        <row r="56">
          <cell r="B56">
            <v>1</v>
          </cell>
          <cell r="C56" t="str">
            <v>PL§G</v>
          </cell>
          <cell r="D56" t="str">
            <v xml:space="preserve">ThÐp lµm xµ + bu l«ng m¹ </v>
          </cell>
          <cell r="E56" t="str">
            <v>kg</v>
          </cell>
          <cell r="F56">
            <v>89.404799999999994</v>
          </cell>
          <cell r="G56">
            <v>1</v>
          </cell>
          <cell r="I56">
            <v>9726</v>
          </cell>
          <cell r="L56">
            <v>0</v>
          </cell>
          <cell r="M56">
            <v>869551.08479999995</v>
          </cell>
          <cell r="N56">
            <v>0</v>
          </cell>
          <cell r="O56">
            <v>0</v>
          </cell>
        </row>
        <row r="57">
          <cell r="B57">
            <v>2</v>
          </cell>
          <cell r="C57" t="str">
            <v>04.9102</v>
          </cell>
          <cell r="D57" t="str">
            <v>L¾p xµ trªn cét ®· dùng</v>
          </cell>
          <cell r="E57" t="str">
            <v>TÊn</v>
          </cell>
          <cell r="F57">
            <v>8.9404799999999993E-2</v>
          </cell>
          <cell r="G57">
            <v>0.8</v>
          </cell>
          <cell r="H57">
            <v>9965</v>
          </cell>
          <cell r="J57">
            <v>181470</v>
          </cell>
          <cell r="L57">
            <v>890.91883199999995</v>
          </cell>
          <cell r="M57">
            <v>0</v>
          </cell>
          <cell r="N57">
            <v>12979.431244799998</v>
          </cell>
          <cell r="O57">
            <v>0</v>
          </cell>
          <cell r="Q57">
            <v>5</v>
          </cell>
        </row>
        <row r="58">
          <cell r="B58">
            <v>3</v>
          </cell>
          <cell r="C58" t="str">
            <v>02.1361</v>
          </cell>
          <cell r="D58" t="str">
            <v>VËn chuyÓn xµ</v>
          </cell>
          <cell r="E58" t="str">
            <v>TÊn</v>
          </cell>
          <cell r="F58">
            <v>8.9404799999999993E-2</v>
          </cell>
          <cell r="G58">
            <v>1</v>
          </cell>
          <cell r="J58">
            <v>10021.400000000001</v>
          </cell>
          <cell r="L58">
            <v>0</v>
          </cell>
          <cell r="M58">
            <v>0</v>
          </cell>
          <cell r="N58">
            <v>895.96126272000004</v>
          </cell>
          <cell r="O58">
            <v>0</v>
          </cell>
          <cell r="Q58">
            <v>5</v>
          </cell>
        </row>
        <row r="59">
          <cell r="A59">
            <v>12</v>
          </cell>
          <cell r="D59" t="str">
            <v>Xµ ®ì ghÕ thao t¸c; ghÕ thao t¸c; sµn TT</v>
          </cell>
          <cell r="L59">
            <v>0</v>
          </cell>
          <cell r="M59">
            <v>2685451.3065600004</v>
          </cell>
          <cell r="N59">
            <v>50021.956157184002</v>
          </cell>
          <cell r="O59">
            <v>0</v>
          </cell>
          <cell r="Q59" t="e">
            <v>#REF!</v>
          </cell>
        </row>
        <row r="60">
          <cell r="B60">
            <v>1</v>
          </cell>
          <cell r="C60" t="str">
            <v>PL§G</v>
          </cell>
          <cell r="D60" t="str">
            <v xml:space="preserve">ThÐp lµm xµ; ghÕ; sµn + bu l«ng m¹ </v>
          </cell>
          <cell r="E60" t="str">
            <v>kg</v>
          </cell>
          <cell r="F60">
            <v>276.11056000000002</v>
          </cell>
          <cell r="G60">
            <v>1</v>
          </cell>
          <cell r="I60">
            <v>9726</v>
          </cell>
          <cell r="L60">
            <v>0</v>
          </cell>
          <cell r="M60">
            <v>2685451.3065600004</v>
          </cell>
          <cell r="N60">
            <v>0</v>
          </cell>
          <cell r="O60">
            <v>0</v>
          </cell>
          <cell r="Q60" t="e">
            <v>#REF!</v>
          </cell>
        </row>
        <row r="61">
          <cell r="B61">
            <v>2</v>
          </cell>
          <cell r="C61" t="str">
            <v>04.8101</v>
          </cell>
          <cell r="D61" t="str">
            <v>L¾p ghÕ trªn cét ®· dùng</v>
          </cell>
          <cell r="E61" t="str">
            <v>TÊn</v>
          </cell>
          <cell r="F61">
            <v>0.27611056</v>
          </cell>
          <cell r="G61">
            <v>1</v>
          </cell>
          <cell r="J61">
            <v>171145</v>
          </cell>
          <cell r="L61">
            <v>0</v>
          </cell>
          <cell r="M61">
            <v>0</v>
          </cell>
          <cell r="N61">
            <v>47254.941791199999</v>
          </cell>
          <cell r="O61">
            <v>0</v>
          </cell>
        </row>
        <row r="62">
          <cell r="B62">
            <v>3</v>
          </cell>
          <cell r="C62" t="str">
            <v>02.1361</v>
          </cell>
          <cell r="D62" t="str">
            <v>VËn chuyÓn xµ</v>
          </cell>
          <cell r="E62" t="str">
            <v>TÊn</v>
          </cell>
          <cell r="F62">
            <v>0.27611056</v>
          </cell>
          <cell r="G62">
            <v>1</v>
          </cell>
          <cell r="J62">
            <v>10021.400000000001</v>
          </cell>
          <cell r="L62">
            <v>0</v>
          </cell>
          <cell r="M62">
            <v>0</v>
          </cell>
          <cell r="N62">
            <v>2767.0143659840005</v>
          </cell>
          <cell r="O62">
            <v>0</v>
          </cell>
        </row>
        <row r="63">
          <cell r="A63">
            <v>13</v>
          </cell>
          <cell r="D63" t="str">
            <v>Thang trÌo</v>
          </cell>
          <cell r="L63">
            <v>0</v>
          </cell>
          <cell r="M63">
            <v>464980.60799999995</v>
          </cell>
          <cell r="N63">
            <v>8661.2032511999987</v>
          </cell>
          <cell r="O63">
            <v>0</v>
          </cell>
        </row>
        <row r="64">
          <cell r="B64">
            <v>1</v>
          </cell>
          <cell r="C64" t="str">
            <v>PL§G</v>
          </cell>
          <cell r="D64" t="str">
            <v xml:space="preserve">ThÐp lµm thang + bu l«ng m¹ </v>
          </cell>
          <cell r="E64" t="str">
            <v>kg</v>
          </cell>
          <cell r="F64">
            <v>47.807999999999993</v>
          </cell>
          <cell r="G64">
            <v>1</v>
          </cell>
          <cell r="I64">
            <v>9726</v>
          </cell>
          <cell r="L64">
            <v>0</v>
          </cell>
          <cell r="M64">
            <v>464980.60799999995</v>
          </cell>
          <cell r="N64">
            <v>0</v>
          </cell>
          <cell r="O64">
            <v>0</v>
          </cell>
        </row>
        <row r="65">
          <cell r="B65">
            <v>2</v>
          </cell>
          <cell r="C65" t="str">
            <v>04.8101</v>
          </cell>
          <cell r="D65" t="str">
            <v>L¾p thang trªn cét ®· dùng</v>
          </cell>
          <cell r="E65" t="str">
            <v>TÊn</v>
          </cell>
          <cell r="F65">
            <v>4.7807999999999989E-2</v>
          </cell>
          <cell r="G65">
            <v>1</v>
          </cell>
          <cell r="J65">
            <v>171145</v>
          </cell>
          <cell r="L65">
            <v>0</v>
          </cell>
          <cell r="M65">
            <v>0</v>
          </cell>
          <cell r="N65">
            <v>8182.1001599999981</v>
          </cell>
          <cell r="O65">
            <v>0</v>
          </cell>
        </row>
        <row r="66">
          <cell r="B66">
            <v>3</v>
          </cell>
          <cell r="C66" t="str">
            <v>02.1361</v>
          </cell>
          <cell r="D66" t="str">
            <v>VËn chuyÓn thang</v>
          </cell>
          <cell r="E66" t="str">
            <v>TÊn</v>
          </cell>
          <cell r="F66">
            <v>4.7807999999999989E-2</v>
          </cell>
          <cell r="G66">
            <v>1</v>
          </cell>
          <cell r="J66">
            <v>10021.400000000001</v>
          </cell>
          <cell r="L66">
            <v>0</v>
          </cell>
          <cell r="M66">
            <v>0</v>
          </cell>
          <cell r="N66">
            <v>479.10309119999994</v>
          </cell>
          <cell r="O66">
            <v>0</v>
          </cell>
        </row>
        <row r="67">
          <cell r="A67">
            <v>14</v>
          </cell>
          <cell r="D67" t="str">
            <v>Gi¸ ®ì tñ h¹ thÕ</v>
          </cell>
          <cell r="L67">
            <v>0</v>
          </cell>
          <cell r="M67">
            <v>267854.03999999998</v>
          </cell>
          <cell r="N67">
            <v>4560.8277959999996</v>
          </cell>
          <cell r="O67">
            <v>0</v>
          </cell>
        </row>
        <row r="68">
          <cell r="B68">
            <v>1</v>
          </cell>
          <cell r="C68" t="str">
            <v>PL§G</v>
          </cell>
          <cell r="D68" t="str">
            <v xml:space="preserve">ThÐp lµm gi¸ + bu l«ng m¹ </v>
          </cell>
          <cell r="E68" t="str">
            <v>kg</v>
          </cell>
          <cell r="F68">
            <v>27.54</v>
          </cell>
          <cell r="G68">
            <v>1</v>
          </cell>
          <cell r="I68">
            <v>9726</v>
          </cell>
          <cell r="L68">
            <v>0</v>
          </cell>
          <cell r="M68">
            <v>267854.03999999998</v>
          </cell>
          <cell r="N68">
            <v>0</v>
          </cell>
          <cell r="O68">
            <v>0</v>
          </cell>
        </row>
        <row r="69">
          <cell r="B69">
            <v>2</v>
          </cell>
          <cell r="C69" t="str">
            <v>04.8102</v>
          </cell>
          <cell r="D69" t="str">
            <v>L¾p gi¸ trªn cét ®· dùng</v>
          </cell>
          <cell r="E69" t="str">
            <v>TÊn</v>
          </cell>
          <cell r="F69">
            <v>2.7539999999999999E-2</v>
          </cell>
          <cell r="G69">
            <v>1</v>
          </cell>
          <cell r="J69">
            <v>155586</v>
          </cell>
          <cell r="L69">
            <v>0</v>
          </cell>
          <cell r="M69">
            <v>0</v>
          </cell>
          <cell r="N69">
            <v>4284.8384399999995</v>
          </cell>
          <cell r="O69">
            <v>0</v>
          </cell>
        </row>
        <row r="70">
          <cell r="B70">
            <v>3</v>
          </cell>
          <cell r="C70" t="str">
            <v>02.1361</v>
          </cell>
          <cell r="D70" t="str">
            <v>VËn chuyÓn gi¸</v>
          </cell>
          <cell r="E70" t="str">
            <v>TÊn</v>
          </cell>
          <cell r="F70">
            <v>2.7539999999999999E-2</v>
          </cell>
          <cell r="G70">
            <v>1</v>
          </cell>
          <cell r="J70">
            <v>10021.400000000001</v>
          </cell>
          <cell r="L70">
            <v>0</v>
          </cell>
          <cell r="M70">
            <v>0</v>
          </cell>
          <cell r="N70">
            <v>275.98935600000004</v>
          </cell>
          <cell r="O70">
            <v>0</v>
          </cell>
        </row>
        <row r="71">
          <cell r="A71">
            <v>15</v>
          </cell>
          <cell r="D71" t="str">
            <v>Tñ ®o ®Õm</v>
          </cell>
          <cell r="L71">
            <v>34454</v>
          </cell>
          <cell r="M71">
            <v>1254782.1168000002</v>
          </cell>
          <cell r="N71">
            <v>49714.14</v>
          </cell>
          <cell r="O71">
            <v>30633</v>
          </cell>
        </row>
        <row r="72">
          <cell r="B72">
            <v>1</v>
          </cell>
          <cell r="C72" t="str">
            <v>PL§G</v>
          </cell>
          <cell r="D72" t="str">
            <v xml:space="preserve">ThÐp lµm tñ m¹ </v>
          </cell>
          <cell r="E72" t="str">
            <v>kg</v>
          </cell>
          <cell r="F72">
            <v>103.99000000000001</v>
          </cell>
          <cell r="G72">
            <v>1</v>
          </cell>
          <cell r="I72">
            <v>9726</v>
          </cell>
          <cell r="L72">
            <v>0</v>
          </cell>
          <cell r="M72">
            <v>1011406.7400000001</v>
          </cell>
          <cell r="N72">
            <v>0</v>
          </cell>
          <cell r="O72">
            <v>0</v>
          </cell>
        </row>
        <row r="73">
          <cell r="B73">
            <v>2</v>
          </cell>
          <cell r="C73" t="str">
            <v>HD - T6</v>
          </cell>
          <cell r="D73" t="str">
            <v>B¶ng gç 500x950x30</v>
          </cell>
          <cell r="E73" t="str">
            <v>C¸i</v>
          </cell>
          <cell r="F73">
            <v>1</v>
          </cell>
          <cell r="G73">
            <v>1</v>
          </cell>
          <cell r="I73">
            <v>38475</v>
          </cell>
          <cell r="L73">
            <v>0</v>
          </cell>
          <cell r="M73">
            <v>38475</v>
          </cell>
          <cell r="N73">
            <v>0</v>
          </cell>
          <cell r="O73">
            <v>0</v>
          </cell>
        </row>
        <row r="74">
          <cell r="B74">
            <v>3</v>
          </cell>
          <cell r="D74" t="str">
            <v>B¶n lÒ quay m¹</v>
          </cell>
          <cell r="E74" t="str">
            <v>Bé</v>
          </cell>
          <cell r="F74">
            <v>8</v>
          </cell>
          <cell r="G74">
            <v>1</v>
          </cell>
          <cell r="I74">
            <v>3000</v>
          </cell>
          <cell r="L74">
            <v>0</v>
          </cell>
          <cell r="M74">
            <v>24000</v>
          </cell>
          <cell r="N74">
            <v>0</v>
          </cell>
          <cell r="O74">
            <v>0</v>
          </cell>
        </row>
        <row r="75">
          <cell r="B75">
            <v>4</v>
          </cell>
          <cell r="D75" t="str">
            <v>Mãc kho¸ m¹</v>
          </cell>
          <cell r="E75" t="str">
            <v>Bé</v>
          </cell>
          <cell r="F75">
            <v>4</v>
          </cell>
          <cell r="G75">
            <v>1</v>
          </cell>
          <cell r="I75">
            <v>3000</v>
          </cell>
          <cell r="L75">
            <v>0</v>
          </cell>
          <cell r="M75">
            <v>12000</v>
          </cell>
          <cell r="N75">
            <v>0</v>
          </cell>
          <cell r="O75">
            <v>0</v>
          </cell>
        </row>
        <row r="76">
          <cell r="B76">
            <v>5</v>
          </cell>
          <cell r="D76" t="str">
            <v>Kho¸ ViÖt - TiÖp</v>
          </cell>
          <cell r="E76" t="str">
            <v>c¸i</v>
          </cell>
          <cell r="F76">
            <v>2</v>
          </cell>
          <cell r="G76">
            <v>1</v>
          </cell>
          <cell r="I76">
            <v>15000</v>
          </cell>
          <cell r="L76">
            <v>0</v>
          </cell>
          <cell r="M76">
            <v>30000</v>
          </cell>
          <cell r="N76">
            <v>0</v>
          </cell>
          <cell r="O76">
            <v>0</v>
          </cell>
        </row>
        <row r="77">
          <cell r="B77">
            <v>6</v>
          </cell>
          <cell r="D77" t="str">
            <v>§Ìn b¸o mÊt fa 220V-5W</v>
          </cell>
          <cell r="E77" t="str">
            <v>C¸i</v>
          </cell>
          <cell r="F77">
            <v>3</v>
          </cell>
          <cell r="G77">
            <v>1</v>
          </cell>
          <cell r="I77">
            <v>2500</v>
          </cell>
          <cell r="L77">
            <v>0</v>
          </cell>
          <cell r="M77">
            <v>7500</v>
          </cell>
          <cell r="N77">
            <v>0</v>
          </cell>
          <cell r="O77">
            <v>0</v>
          </cell>
        </row>
        <row r="78">
          <cell r="B78">
            <v>7</v>
          </cell>
          <cell r="C78" t="str">
            <v>HD - T6</v>
          </cell>
          <cell r="D78" t="str">
            <v>èng nhùa PVC T.P H¶i Phßng F 34</v>
          </cell>
          <cell r="E78" t="str">
            <v>m</v>
          </cell>
          <cell r="F78">
            <v>20</v>
          </cell>
          <cell r="G78">
            <v>1</v>
          </cell>
          <cell r="I78">
            <v>4400</v>
          </cell>
          <cell r="L78">
            <v>0</v>
          </cell>
          <cell r="M78">
            <v>88000</v>
          </cell>
          <cell r="N78">
            <v>0</v>
          </cell>
          <cell r="O78">
            <v>0</v>
          </cell>
        </row>
        <row r="79">
          <cell r="B79">
            <v>8</v>
          </cell>
          <cell r="C79" t="str">
            <v>HD - T6</v>
          </cell>
          <cell r="D79" t="str">
            <v>Cót nhùa PVC T.P H¶i Phßng F 34</v>
          </cell>
          <cell r="E79" t="str">
            <v>c¸i</v>
          </cell>
          <cell r="F79">
            <v>12</v>
          </cell>
          <cell r="G79">
            <v>1</v>
          </cell>
          <cell r="I79">
            <v>2700</v>
          </cell>
          <cell r="L79">
            <v>0</v>
          </cell>
          <cell r="M79">
            <v>32400</v>
          </cell>
          <cell r="N79">
            <v>0</v>
          </cell>
          <cell r="O79">
            <v>0</v>
          </cell>
        </row>
        <row r="80">
          <cell r="B80">
            <v>9</v>
          </cell>
          <cell r="D80" t="str">
            <v>TÊm kÝnh cöa ®äc chØ sè ®ång hå</v>
          </cell>
          <cell r="E80" t="str">
            <v>C¸i</v>
          </cell>
          <cell r="F80">
            <v>8</v>
          </cell>
          <cell r="G80">
            <v>1</v>
          </cell>
          <cell r="I80">
            <v>1000</v>
          </cell>
          <cell r="L80">
            <v>0</v>
          </cell>
          <cell r="M80">
            <v>8000</v>
          </cell>
          <cell r="N80">
            <v>0</v>
          </cell>
          <cell r="O80">
            <v>0</v>
          </cell>
        </row>
        <row r="81">
          <cell r="B81">
            <v>10</v>
          </cell>
          <cell r="D81" t="str">
            <v>VÝt b¾t b¶ng gç M 5x20</v>
          </cell>
          <cell r="E81" t="str">
            <v>C¸i</v>
          </cell>
          <cell r="F81">
            <v>6</v>
          </cell>
          <cell r="G81">
            <v>1</v>
          </cell>
          <cell r="I81">
            <v>100</v>
          </cell>
          <cell r="L81">
            <v>0</v>
          </cell>
          <cell r="M81">
            <v>600</v>
          </cell>
          <cell r="N81">
            <v>0</v>
          </cell>
          <cell r="O81">
            <v>0</v>
          </cell>
        </row>
        <row r="82">
          <cell r="B82">
            <v>11</v>
          </cell>
          <cell r="D82" t="str">
            <v>Bu l«ng M10x50 + ªcu</v>
          </cell>
          <cell r="E82" t="str">
            <v>C¸i</v>
          </cell>
          <cell r="F82">
            <v>4</v>
          </cell>
          <cell r="G82">
            <v>1</v>
          </cell>
          <cell r="I82">
            <v>600.0942</v>
          </cell>
          <cell r="L82">
            <v>0</v>
          </cell>
          <cell r="M82">
            <v>2400.3768</v>
          </cell>
          <cell r="N82">
            <v>0</v>
          </cell>
          <cell r="O82">
            <v>0</v>
          </cell>
        </row>
        <row r="83">
          <cell r="B83">
            <v>12</v>
          </cell>
          <cell r="C83" t="str">
            <v>05.1102</v>
          </cell>
          <cell r="D83" t="str">
            <v>L¾p tñ ®iÖn</v>
          </cell>
          <cell r="E83" t="str">
            <v>C¸i</v>
          </cell>
          <cell r="F83">
            <v>1</v>
          </cell>
          <cell r="G83">
            <v>1</v>
          </cell>
          <cell r="H83">
            <v>34454</v>
          </cell>
          <cell r="J83">
            <v>48712</v>
          </cell>
          <cell r="K83">
            <v>30633</v>
          </cell>
          <cell r="L83">
            <v>34454</v>
          </cell>
          <cell r="M83">
            <v>0</v>
          </cell>
          <cell r="N83">
            <v>48712</v>
          </cell>
          <cell r="O83">
            <v>30633</v>
          </cell>
        </row>
        <row r="84">
          <cell r="B84">
            <v>13</v>
          </cell>
          <cell r="C84" t="str">
            <v>02.1361</v>
          </cell>
          <cell r="D84" t="str">
            <v>VËn chuyÓn tñ</v>
          </cell>
          <cell r="E84" t="str">
            <v>TÊn</v>
          </cell>
          <cell r="F84">
            <v>0.1</v>
          </cell>
          <cell r="G84">
            <v>1</v>
          </cell>
          <cell r="J84">
            <v>10021.400000000001</v>
          </cell>
          <cell r="L84">
            <v>0</v>
          </cell>
          <cell r="M84">
            <v>0</v>
          </cell>
          <cell r="N84">
            <v>1002.1400000000002</v>
          </cell>
          <cell r="O84">
            <v>0</v>
          </cell>
        </row>
        <row r="85">
          <cell r="A85">
            <v>16</v>
          </cell>
          <cell r="D85" t="str">
            <v>TiÕp ®Þa tr¹m</v>
          </cell>
          <cell r="L85">
            <v>3003.2</v>
          </cell>
          <cell r="M85">
            <v>330615.53999999998</v>
          </cell>
          <cell r="N85">
            <v>176716.03798744001</v>
          </cell>
          <cell r="O85">
            <v>23134</v>
          </cell>
        </row>
        <row r="86">
          <cell r="B86">
            <v>1</v>
          </cell>
          <cell r="C86" t="str">
            <v>HD - T6</v>
          </cell>
          <cell r="D86" t="str">
            <v>S¾t  L.50x50x5</v>
          </cell>
          <cell r="E86" t="str">
            <v>kg</v>
          </cell>
          <cell r="F86">
            <v>37.700000000000003</v>
          </cell>
          <cell r="G86">
            <v>1.02</v>
          </cell>
          <cell r="I86">
            <v>4150</v>
          </cell>
          <cell r="J86">
            <v>0</v>
          </cell>
          <cell r="K86">
            <v>0</v>
          </cell>
          <cell r="L86">
            <v>0</v>
          </cell>
          <cell r="M86">
            <v>159584.1</v>
          </cell>
          <cell r="N86">
            <v>0</v>
          </cell>
          <cell r="O86">
            <v>0</v>
          </cell>
        </row>
        <row r="87">
          <cell r="B87">
            <v>2</v>
          </cell>
          <cell r="C87" t="str">
            <v>HD - T6</v>
          </cell>
          <cell r="D87" t="str">
            <v xml:space="preserve">S¾t dÑt 40x4 </v>
          </cell>
          <cell r="E87" t="str">
            <v>kg</v>
          </cell>
          <cell r="F87">
            <v>25.2</v>
          </cell>
          <cell r="G87">
            <v>1.02</v>
          </cell>
          <cell r="I87">
            <v>4100</v>
          </cell>
          <cell r="J87">
            <v>0</v>
          </cell>
          <cell r="K87">
            <v>0</v>
          </cell>
          <cell r="L87">
            <v>0</v>
          </cell>
          <cell r="M87">
            <v>105386.40000000001</v>
          </cell>
          <cell r="N87">
            <v>0</v>
          </cell>
          <cell r="O87">
            <v>0</v>
          </cell>
        </row>
        <row r="88">
          <cell r="B88">
            <v>3</v>
          </cell>
          <cell r="C88" t="str">
            <v>HD - T6</v>
          </cell>
          <cell r="D88" t="str">
            <v>S¾t F12</v>
          </cell>
          <cell r="E88" t="str">
            <v>kg</v>
          </cell>
          <cell r="F88">
            <v>13.32</v>
          </cell>
          <cell r="G88">
            <v>1.02</v>
          </cell>
          <cell r="I88">
            <v>4100</v>
          </cell>
          <cell r="J88">
            <v>0</v>
          </cell>
          <cell r="K88">
            <v>0</v>
          </cell>
          <cell r="L88">
            <v>0</v>
          </cell>
          <cell r="M88">
            <v>55704.240000000005</v>
          </cell>
          <cell r="N88">
            <v>0</v>
          </cell>
          <cell r="O88">
            <v>0</v>
          </cell>
        </row>
        <row r="89">
          <cell r="B89">
            <v>4</v>
          </cell>
          <cell r="C89" t="str">
            <v>PL§G</v>
          </cell>
          <cell r="D89" t="str">
            <v>Chi tiÕt m¹ kÏm + bu l«ng m¹</v>
          </cell>
          <cell r="E89" t="str">
            <v>kg</v>
          </cell>
          <cell r="F89">
            <v>1.0464</v>
          </cell>
          <cell r="G89">
            <v>1</v>
          </cell>
          <cell r="I89">
            <v>9500</v>
          </cell>
          <cell r="J89">
            <v>0</v>
          </cell>
          <cell r="K89">
            <v>0</v>
          </cell>
          <cell r="L89">
            <v>0</v>
          </cell>
          <cell r="M89">
            <v>9940.7999999999993</v>
          </cell>
          <cell r="N89">
            <v>0</v>
          </cell>
          <cell r="O89">
            <v>0</v>
          </cell>
        </row>
        <row r="90">
          <cell r="B90">
            <v>5</v>
          </cell>
          <cell r="C90" t="str">
            <v>03.3102</v>
          </cell>
          <cell r="D90" t="str">
            <v>§µo r·nh tiÕp ®Þa ®Êt cÊp II</v>
          </cell>
          <cell r="E90" t="str">
            <v>m3</v>
          </cell>
          <cell r="F90">
            <v>6.4</v>
          </cell>
          <cell r="G90">
            <v>1</v>
          </cell>
          <cell r="I90">
            <v>0</v>
          </cell>
          <cell r="J90">
            <v>14716</v>
          </cell>
          <cell r="K90">
            <v>0</v>
          </cell>
          <cell r="L90">
            <v>0</v>
          </cell>
          <cell r="M90">
            <v>0</v>
          </cell>
          <cell r="N90">
            <v>94182.400000000009</v>
          </cell>
          <cell r="O90">
            <v>0</v>
          </cell>
        </row>
        <row r="91">
          <cell r="B91">
            <v>6</v>
          </cell>
          <cell r="C91" t="str">
            <v>03.3202</v>
          </cell>
          <cell r="D91" t="str">
            <v>§¾p r·nh tiÕp ®Þa ®Êt cÊp II</v>
          </cell>
          <cell r="E91" t="str">
            <v>,,</v>
          </cell>
          <cell r="F91">
            <v>6.4</v>
          </cell>
          <cell r="G91">
            <v>1</v>
          </cell>
          <cell r="I91">
            <v>0</v>
          </cell>
          <cell r="J91">
            <v>8682</v>
          </cell>
          <cell r="K91">
            <v>0</v>
          </cell>
          <cell r="L91">
            <v>0</v>
          </cell>
          <cell r="M91">
            <v>0</v>
          </cell>
          <cell r="N91">
            <v>55564.800000000003</v>
          </cell>
          <cell r="O91">
            <v>0</v>
          </cell>
        </row>
        <row r="92">
          <cell r="B92">
            <v>7</v>
          </cell>
          <cell r="C92" t="str">
            <v>05.8002</v>
          </cell>
          <cell r="D92" t="str">
            <v>§ãng cäc tiÕp ®Þa</v>
          </cell>
          <cell r="E92" t="str">
            <v>cäc</v>
          </cell>
          <cell r="F92">
            <v>4</v>
          </cell>
          <cell r="G92">
            <v>1</v>
          </cell>
          <cell r="H92">
            <v>750.8</v>
          </cell>
          <cell r="I92">
            <v>0</v>
          </cell>
          <cell r="J92">
            <v>4335.3</v>
          </cell>
          <cell r="K92">
            <v>776</v>
          </cell>
          <cell r="L92">
            <v>3003.2</v>
          </cell>
          <cell r="M92">
            <v>0</v>
          </cell>
          <cell r="N92">
            <v>17341.2</v>
          </cell>
          <cell r="O92">
            <v>3104</v>
          </cell>
        </row>
        <row r="93">
          <cell r="B93">
            <v>8</v>
          </cell>
          <cell r="C93" t="str">
            <v>04.7002</v>
          </cell>
          <cell r="D93" t="str">
            <v xml:space="preserve">S¶n xuÊt vµ r¶i d©y tiÕp ®Þa </v>
          </cell>
          <cell r="E93" t="str">
            <v>m</v>
          </cell>
          <cell r="F93">
            <v>20</v>
          </cell>
          <cell r="G93">
            <v>1</v>
          </cell>
          <cell r="I93">
            <v>0</v>
          </cell>
          <cell r="J93">
            <v>438.8</v>
          </cell>
          <cell r="K93">
            <v>1001.5</v>
          </cell>
          <cell r="L93">
            <v>0</v>
          </cell>
          <cell r="M93">
            <v>0</v>
          </cell>
          <cell r="N93">
            <v>8776</v>
          </cell>
          <cell r="O93">
            <v>20030</v>
          </cell>
        </row>
        <row r="94">
          <cell r="B94">
            <v>9</v>
          </cell>
          <cell r="C94" t="str">
            <v>02.1351</v>
          </cell>
          <cell r="D94" t="str">
            <v>VËn chuyÓn tiÕp ®Þa</v>
          </cell>
          <cell r="E94" t="str">
            <v>tÊn</v>
          </cell>
          <cell r="F94">
            <v>7.7266399999999999E-2</v>
          </cell>
          <cell r="G94">
            <v>1</v>
          </cell>
          <cell r="I94">
            <v>0</v>
          </cell>
          <cell r="J94">
            <v>11022.1</v>
          </cell>
          <cell r="L94">
            <v>0</v>
          </cell>
          <cell r="M94">
            <v>0</v>
          </cell>
          <cell r="N94">
            <v>851.63798743999996</v>
          </cell>
          <cell r="O94">
            <v>0</v>
          </cell>
        </row>
        <row r="786">
          <cell r="B786">
            <v>0</v>
          </cell>
          <cell r="C786" t="str">
            <v>02.1461</v>
          </cell>
          <cell r="D786" t="str">
            <v>VËn chuyÓn cét</v>
          </cell>
          <cell r="E786" t="str">
            <v>TÊn</v>
          </cell>
          <cell r="F786">
            <v>1.1000000000000001</v>
          </cell>
          <cell r="G786">
            <v>1</v>
          </cell>
        </row>
        <row r="45647">
          <cell r="I45647">
            <v>0</v>
          </cell>
        </row>
      </sheetData>
      <sheetData sheetId="1"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TBT"/>
      <sheetName val="CTTram"/>
      <sheetName val="CTDD"/>
      <sheetName val="THTram"/>
      <sheetName val="THDddk"/>
      <sheetName val="TDT"/>
      <sheetName val="TBi"/>
      <sheetName val="DTXL"/>
      <sheetName val="TenCTrinh"/>
      <sheetName val="TN"/>
      <sheetName val="CTsuChuoi"/>
      <sheetName val="DBudat"/>
      <sheetName val="Sheet12"/>
      <sheetName val="THCT"/>
      <sheetName val="THDZ0,4"/>
      <sheetName val="TH DZ35"/>
      <sheetName val="ctTBA"/>
    </sheetNames>
    <sheetDataSet>
      <sheetData sheetId="0" refreshError="1"/>
      <sheetData sheetId="1" refreshError="1">
        <row r="1">
          <cell r="A1">
            <v>9726</v>
          </cell>
          <cell r="B1" t="str">
            <v>B¶ng dù to¸n chi tiÕt</v>
          </cell>
        </row>
        <row r="2">
          <cell r="A2">
            <v>0.1</v>
          </cell>
        </row>
        <row r="3">
          <cell r="A3" t="str">
            <v>Code</v>
          </cell>
          <cell r="B3" t="str">
            <v>STT</v>
          </cell>
          <cell r="C3" t="str">
            <v>M· hiÖu</v>
          </cell>
          <cell r="D3" t="str">
            <v>Néi dung c«ng viÖc</v>
          </cell>
          <cell r="E3" t="str">
            <v>§¬n vÞ</v>
          </cell>
          <cell r="F3" t="str">
            <v>Khèi l­îng</v>
          </cell>
          <cell r="G3" t="str">
            <v>TLHH/HS</v>
          </cell>
          <cell r="H3" t="str">
            <v>§¬n gi¸</v>
          </cell>
          <cell r="L3" t="str">
            <v>Thµnh tiÒn</v>
          </cell>
        </row>
        <row r="4">
          <cell r="H4" t="str">
            <v>VËt liÖu l¾p ®Æt</v>
          </cell>
          <cell r="I4" t="str">
            <v xml:space="preserve">VËt liÖu </v>
          </cell>
          <cell r="J4" t="str">
            <v>Nh©n c«ng</v>
          </cell>
          <cell r="K4" t="str">
            <v>M¸y thi c«ng</v>
          </cell>
          <cell r="L4" t="str">
            <v>VËt liÖu l¾p ®Æt</v>
          </cell>
          <cell r="M4" t="str">
            <v xml:space="preserve">VËt liÖu </v>
          </cell>
          <cell r="N4" t="str">
            <v>Nh©n c«ng</v>
          </cell>
          <cell r="O4" t="str">
            <v>M¸y thi c«ng</v>
          </cell>
          <cell r="Q4" t="str">
            <v>HD-T11</v>
          </cell>
        </row>
        <row r="5">
          <cell r="A5">
            <v>1</v>
          </cell>
          <cell r="D5" t="str">
            <v xml:space="preserve">Chi tiÕt ®ì chèng sÐt van </v>
          </cell>
          <cell r="L5">
            <v>224.89809199999999</v>
          </cell>
          <cell r="M5">
            <v>219504.1488</v>
          </cell>
          <cell r="N5">
            <v>3502.6190811200004</v>
          </cell>
          <cell r="O5">
            <v>0</v>
          </cell>
          <cell r="P5" t="str">
            <v xml:space="preserve">Chi tiÕt ®ì chèng sÐt van </v>
          </cell>
          <cell r="Q5">
            <v>1</v>
          </cell>
          <cell r="W5" t="e">
            <v>#REF!</v>
          </cell>
          <cell r="X5" t="str">
            <v>M¾t vßng treo ®Çu trßn VT-6</v>
          </cell>
          <cell r="Y5" t="str">
            <v>C¸i</v>
          </cell>
          <cell r="Z5">
            <v>1</v>
          </cell>
          <cell r="AA5">
            <v>5114</v>
          </cell>
          <cell r="AB5">
            <v>5114</v>
          </cell>
        </row>
        <row r="6">
          <cell r="B6">
            <v>1</v>
          </cell>
          <cell r="C6" t="str">
            <v>PL§G</v>
          </cell>
          <cell r="D6" t="str">
            <v xml:space="preserve">ThÐp lµm xµ + bu l«ng m¹ </v>
          </cell>
          <cell r="E6" t="str">
            <v>kg</v>
          </cell>
          <cell r="F6">
            <v>22.5688</v>
          </cell>
          <cell r="G6">
            <v>1</v>
          </cell>
          <cell r="I6">
            <v>9726</v>
          </cell>
          <cell r="L6">
            <v>0</v>
          </cell>
          <cell r="M6">
            <v>219504.1488</v>
          </cell>
          <cell r="N6">
            <v>0</v>
          </cell>
          <cell r="O6">
            <v>0</v>
          </cell>
          <cell r="Q6">
            <v>1</v>
          </cell>
          <cell r="W6" t="e">
            <v>#REF!</v>
          </cell>
          <cell r="X6" t="str">
            <v>M¾t nèi kÐp MN2-6</v>
          </cell>
          <cell r="Y6" t="str">
            <v>C¸i</v>
          </cell>
          <cell r="Z6">
            <v>1</v>
          </cell>
          <cell r="AA6">
            <v>11364</v>
          </cell>
          <cell r="AB6">
            <v>11364</v>
          </cell>
        </row>
        <row r="7">
          <cell r="B7">
            <v>2</v>
          </cell>
          <cell r="C7" t="str">
            <v>04.9102</v>
          </cell>
          <cell r="D7" t="str">
            <v>L¾p xµ trªn cét ®· dùng</v>
          </cell>
          <cell r="E7" t="str">
            <v>TÊn</v>
          </cell>
          <cell r="F7">
            <v>2.25688E-2</v>
          </cell>
          <cell r="G7">
            <v>0.8</v>
          </cell>
          <cell r="H7">
            <v>9965</v>
          </cell>
          <cell r="J7">
            <v>181470</v>
          </cell>
          <cell r="L7">
            <v>224.89809199999999</v>
          </cell>
          <cell r="M7">
            <v>0</v>
          </cell>
          <cell r="N7">
            <v>3276.4481088000002</v>
          </cell>
          <cell r="O7">
            <v>0</v>
          </cell>
          <cell r="Q7">
            <v>1</v>
          </cell>
          <cell r="W7" t="e">
            <v>#REF!</v>
          </cell>
          <cell r="X7" t="str">
            <v>M¾t nèi trung gian</v>
          </cell>
          <cell r="Y7" t="str">
            <v>C¸i</v>
          </cell>
          <cell r="Z7">
            <v>1</v>
          </cell>
          <cell r="AA7">
            <v>7500</v>
          </cell>
          <cell r="AB7">
            <v>7500</v>
          </cell>
        </row>
        <row r="8">
          <cell r="B8">
            <v>3</v>
          </cell>
          <cell r="C8" t="str">
            <v>02.1361</v>
          </cell>
          <cell r="D8" t="str">
            <v>VËn chuyÓn xµ</v>
          </cell>
          <cell r="E8" t="str">
            <v>TÊn</v>
          </cell>
          <cell r="F8">
            <v>2.25688E-2</v>
          </cell>
          <cell r="G8">
            <v>1</v>
          </cell>
          <cell r="J8">
            <v>10021.400000000001</v>
          </cell>
          <cell r="L8">
            <v>0</v>
          </cell>
          <cell r="M8">
            <v>0</v>
          </cell>
          <cell r="N8">
            <v>226.17097232000003</v>
          </cell>
          <cell r="O8">
            <v>0</v>
          </cell>
          <cell r="W8" t="e">
            <v>#REF!</v>
          </cell>
          <cell r="X8" t="str">
            <v>Kho¸ nÐo d©y N912</v>
          </cell>
          <cell r="Y8" t="str">
            <v>C¸i</v>
          </cell>
          <cell r="Z8">
            <v>1</v>
          </cell>
          <cell r="AA8">
            <v>32925</v>
          </cell>
          <cell r="AB8">
            <v>32925</v>
          </cell>
        </row>
        <row r="9">
          <cell r="A9">
            <v>2</v>
          </cell>
          <cell r="D9" t="str">
            <v xml:space="preserve">Xµ ®ì TI &amp; cÇu dao </v>
          </cell>
          <cell r="L9">
            <v>1273.5429440000003</v>
          </cell>
          <cell r="M9">
            <v>1242998.3616000002</v>
          </cell>
          <cell r="N9">
            <v>19834.476035840002</v>
          </cell>
          <cell r="O9">
            <v>0</v>
          </cell>
          <cell r="P9" t="str">
            <v xml:space="preserve">Xµ ®ì TI &amp; cÇu dao </v>
          </cell>
          <cell r="Q9">
            <v>1</v>
          </cell>
          <cell r="W9" t="e">
            <v>#REF!</v>
          </cell>
          <cell r="X9" t="str">
            <v>C¸ch ®iÖn b¸t PC-70</v>
          </cell>
          <cell r="Y9" t="str">
            <v>C¸i</v>
          </cell>
          <cell r="Z9">
            <v>4</v>
          </cell>
          <cell r="AA9">
            <v>85000</v>
          </cell>
          <cell r="AB9">
            <v>340000</v>
          </cell>
        </row>
        <row r="10">
          <cell r="B10">
            <v>1</v>
          </cell>
          <cell r="C10" t="str">
            <v>PL§G</v>
          </cell>
          <cell r="D10" t="str">
            <v xml:space="preserve">ThÐp lµm xµ + bu l«ng m¹ </v>
          </cell>
          <cell r="E10" t="str">
            <v>kg</v>
          </cell>
          <cell r="F10">
            <v>127.80160000000001</v>
          </cell>
          <cell r="G10">
            <v>1</v>
          </cell>
          <cell r="I10">
            <v>9726</v>
          </cell>
          <cell r="L10">
            <v>0</v>
          </cell>
          <cell r="M10">
            <v>1242998.3616000002</v>
          </cell>
          <cell r="N10">
            <v>0</v>
          </cell>
          <cell r="O10">
            <v>0</v>
          </cell>
          <cell r="Q10">
            <v>1</v>
          </cell>
          <cell r="X10" t="str">
            <v>Tæng céng</v>
          </cell>
          <cell r="AB10">
            <v>396903</v>
          </cell>
        </row>
        <row r="11">
          <cell r="B11">
            <v>2</v>
          </cell>
          <cell r="C11" t="str">
            <v>04.9102</v>
          </cell>
          <cell r="D11" t="str">
            <v>L¾p xµ trªn cét ®· dùng</v>
          </cell>
          <cell r="E11" t="str">
            <v>TÊn</v>
          </cell>
          <cell r="F11">
            <v>0.12780160000000002</v>
          </cell>
          <cell r="G11">
            <v>0.8</v>
          </cell>
          <cell r="H11">
            <v>9965</v>
          </cell>
          <cell r="J11">
            <v>181470</v>
          </cell>
          <cell r="L11">
            <v>1273.5429440000003</v>
          </cell>
          <cell r="M11">
            <v>0</v>
          </cell>
          <cell r="N11">
            <v>18553.725081600001</v>
          </cell>
          <cell r="O11">
            <v>0</v>
          </cell>
          <cell r="Q11">
            <v>1</v>
          </cell>
        </row>
        <row r="12">
          <cell r="B12">
            <v>3</v>
          </cell>
          <cell r="C12" t="str">
            <v>02.1361</v>
          </cell>
          <cell r="D12" t="str">
            <v>VËn chuyÓn xµ</v>
          </cell>
          <cell r="E12" t="str">
            <v>TÊn</v>
          </cell>
          <cell r="F12">
            <v>0.12780160000000002</v>
          </cell>
          <cell r="G12">
            <v>1</v>
          </cell>
          <cell r="J12">
            <v>10021.400000000001</v>
          </cell>
          <cell r="L12">
            <v>0</v>
          </cell>
          <cell r="M12">
            <v>0</v>
          </cell>
          <cell r="N12">
            <v>1280.7509542400003</v>
          </cell>
          <cell r="O12">
            <v>0</v>
          </cell>
          <cell r="Q12">
            <v>1</v>
          </cell>
        </row>
        <row r="13">
          <cell r="A13">
            <v>3</v>
          </cell>
          <cell r="D13" t="str">
            <v>Thanh xµ ®ì TI</v>
          </cell>
          <cell r="L13">
            <v>603.89494400000001</v>
          </cell>
          <cell r="M13">
            <v>589411.16159999999</v>
          </cell>
          <cell r="N13">
            <v>9405.2107558400021</v>
          </cell>
          <cell r="O13">
            <v>0</v>
          </cell>
          <cell r="P13" t="str">
            <v>Thanh xµ ®ì TI</v>
          </cell>
          <cell r="Q13" t="e">
            <v>#REF!</v>
          </cell>
        </row>
        <row r="14">
          <cell r="B14">
            <v>1</v>
          </cell>
          <cell r="C14" t="str">
            <v>PL§G</v>
          </cell>
          <cell r="D14" t="str">
            <v xml:space="preserve">ThÐp lµm xµ + bu l«ng m¹ </v>
          </cell>
          <cell r="E14" t="str">
            <v>kg</v>
          </cell>
          <cell r="F14">
            <v>60.601600000000005</v>
          </cell>
          <cell r="G14">
            <v>1</v>
          </cell>
          <cell r="I14">
            <v>9726</v>
          </cell>
          <cell r="L14">
            <v>0</v>
          </cell>
          <cell r="M14">
            <v>589411.16159999999</v>
          </cell>
          <cell r="N14">
            <v>0</v>
          </cell>
          <cell r="O14">
            <v>0</v>
          </cell>
          <cell r="Q14" t="e">
            <v>#REF!</v>
          </cell>
        </row>
        <row r="15">
          <cell r="B15">
            <v>2</v>
          </cell>
          <cell r="C15" t="str">
            <v>04.9102</v>
          </cell>
          <cell r="D15" t="str">
            <v>L¾p xµ trªn cét ®· dùng</v>
          </cell>
          <cell r="E15" t="str">
            <v>TÊn</v>
          </cell>
          <cell r="F15">
            <v>6.0601600000000005E-2</v>
          </cell>
          <cell r="G15">
            <v>0.8</v>
          </cell>
          <cell r="H15">
            <v>9965</v>
          </cell>
          <cell r="J15">
            <v>181470</v>
          </cell>
          <cell r="L15">
            <v>603.89494400000001</v>
          </cell>
          <cell r="M15">
            <v>0</v>
          </cell>
          <cell r="N15">
            <v>8797.8978816000017</v>
          </cell>
          <cell r="O15">
            <v>0</v>
          </cell>
          <cell r="Q15">
            <v>1</v>
          </cell>
        </row>
        <row r="16">
          <cell r="B16">
            <v>3</v>
          </cell>
          <cell r="C16" t="str">
            <v>02.1361</v>
          </cell>
          <cell r="D16" t="str">
            <v>VËn chuyÓn xµ</v>
          </cell>
          <cell r="E16" t="str">
            <v>TÊn</v>
          </cell>
          <cell r="F16">
            <v>6.0601600000000005E-2</v>
          </cell>
          <cell r="G16">
            <v>1</v>
          </cell>
          <cell r="J16">
            <v>10021.400000000001</v>
          </cell>
          <cell r="L16">
            <v>0</v>
          </cell>
          <cell r="M16">
            <v>0</v>
          </cell>
          <cell r="N16">
            <v>607.31287424000016</v>
          </cell>
          <cell r="O16">
            <v>0</v>
          </cell>
          <cell r="Q16">
            <v>1</v>
          </cell>
        </row>
        <row r="17">
          <cell r="A17">
            <v>4</v>
          </cell>
          <cell r="D17" t="str">
            <v xml:space="preserve">Thanh xµ ®ì cÇu dao </v>
          </cell>
          <cell r="L17">
            <v>612.60435399999994</v>
          </cell>
          <cell r="M17">
            <v>597911.68559999997</v>
          </cell>
          <cell r="N17">
            <v>9540.8532834400012</v>
          </cell>
          <cell r="O17">
            <v>0</v>
          </cell>
          <cell r="P17" t="str">
            <v xml:space="preserve">Thanh xµ ®ì cÇu dao </v>
          </cell>
          <cell r="Q17">
            <v>1</v>
          </cell>
        </row>
        <row r="18">
          <cell r="B18">
            <v>1</v>
          </cell>
          <cell r="C18" t="str">
            <v>PL§G</v>
          </cell>
          <cell r="D18" t="str">
            <v xml:space="preserve">ThÐp lµm xµ + bu l«ng m¹ </v>
          </cell>
          <cell r="E18" t="str">
            <v>kg</v>
          </cell>
          <cell r="F18">
            <v>61.4756</v>
          </cell>
          <cell r="G18">
            <v>1</v>
          </cell>
          <cell r="I18">
            <v>9726</v>
          </cell>
          <cell r="L18">
            <v>0</v>
          </cell>
          <cell r="M18">
            <v>597911.68559999997</v>
          </cell>
          <cell r="N18">
            <v>0</v>
          </cell>
          <cell r="O18">
            <v>0</v>
          </cell>
          <cell r="Q18">
            <v>1</v>
          </cell>
        </row>
        <row r="19">
          <cell r="B19">
            <v>2</v>
          </cell>
          <cell r="C19" t="str">
            <v>04.9102</v>
          </cell>
          <cell r="D19" t="str">
            <v>L¾p xµ trªn cét ®· dùng</v>
          </cell>
          <cell r="E19" t="str">
            <v>TÊn</v>
          </cell>
          <cell r="F19">
            <v>6.1475599999999998E-2</v>
          </cell>
          <cell r="G19">
            <v>0.8</v>
          </cell>
          <cell r="H19">
            <v>9965</v>
          </cell>
          <cell r="J19">
            <v>181470</v>
          </cell>
          <cell r="L19">
            <v>612.60435399999994</v>
          </cell>
          <cell r="M19">
            <v>0</v>
          </cell>
          <cell r="N19">
            <v>8924.7817056000004</v>
          </cell>
          <cell r="O19">
            <v>0</v>
          </cell>
          <cell r="Q19">
            <v>1</v>
          </cell>
        </row>
        <row r="20">
          <cell r="B20">
            <v>3</v>
          </cell>
          <cell r="C20" t="str">
            <v>02.1361</v>
          </cell>
          <cell r="D20" t="str">
            <v>VËn chuyÓn xµ</v>
          </cell>
          <cell r="E20" t="str">
            <v>TÊn</v>
          </cell>
          <cell r="F20">
            <v>6.1475599999999998E-2</v>
          </cell>
          <cell r="G20">
            <v>1</v>
          </cell>
          <cell r="J20">
            <v>10021.400000000001</v>
          </cell>
          <cell r="L20">
            <v>0</v>
          </cell>
          <cell r="M20">
            <v>0</v>
          </cell>
          <cell r="N20">
            <v>616.07157784000003</v>
          </cell>
          <cell r="O20">
            <v>0</v>
          </cell>
          <cell r="Q20">
            <v>1</v>
          </cell>
        </row>
        <row r="21">
          <cell r="A21">
            <v>5</v>
          </cell>
          <cell r="D21" t="str">
            <v>Tay thao t¸c + chi tiÕt truyÒn ®éng</v>
          </cell>
          <cell r="L21">
            <v>431.18555000000003</v>
          </cell>
          <cell r="M21">
            <v>343662.62000000005</v>
          </cell>
          <cell r="N21">
            <v>6715.391498</v>
          </cell>
          <cell r="O21">
            <v>0</v>
          </cell>
          <cell r="P21" t="str">
            <v>Tay thao t¸c + chi tiÕt truyÒn ®éng</v>
          </cell>
          <cell r="Q21">
            <v>12</v>
          </cell>
        </row>
        <row r="22">
          <cell r="B22">
            <v>1</v>
          </cell>
          <cell r="C22" t="str">
            <v>PL§G</v>
          </cell>
          <cell r="D22" t="str">
            <v xml:space="preserve">ThÐp lµm xµ + bu l«ng m¹ </v>
          </cell>
          <cell r="E22" t="str">
            <v>kg</v>
          </cell>
          <cell r="F22">
            <v>24.370000000000005</v>
          </cell>
          <cell r="G22">
            <v>1</v>
          </cell>
          <cell r="I22">
            <v>9726</v>
          </cell>
          <cell r="L22">
            <v>0</v>
          </cell>
          <cell r="M22">
            <v>237022.62000000005</v>
          </cell>
          <cell r="N22">
            <v>0</v>
          </cell>
          <cell r="O22">
            <v>0</v>
          </cell>
          <cell r="Q22">
            <v>12</v>
          </cell>
        </row>
        <row r="23">
          <cell r="B23">
            <v>2</v>
          </cell>
          <cell r="C23" t="str">
            <v>HD-T11</v>
          </cell>
          <cell r="D23" t="str">
            <v>ThÐp èng m¹ kÏm F 33x41 m¹ kÏm</v>
          </cell>
          <cell r="E23" t="str">
            <v>m</v>
          </cell>
          <cell r="F23">
            <v>4.96</v>
          </cell>
          <cell r="G23">
            <v>1</v>
          </cell>
          <cell r="I23">
            <v>21500</v>
          </cell>
          <cell r="L23">
            <v>0</v>
          </cell>
          <cell r="M23">
            <v>106640</v>
          </cell>
          <cell r="N23">
            <v>0</v>
          </cell>
          <cell r="O23">
            <v>0</v>
          </cell>
        </row>
        <row r="24">
          <cell r="B24">
            <v>3</v>
          </cell>
          <cell r="C24" t="str">
            <v>04.9102</v>
          </cell>
          <cell r="D24" t="str">
            <v>L¾p chi tiÕt trªn cét ®· dùng</v>
          </cell>
          <cell r="E24" t="str">
            <v>TÊn</v>
          </cell>
          <cell r="F24">
            <v>4.3270000000000003E-2</v>
          </cell>
          <cell r="G24">
            <v>0.8</v>
          </cell>
          <cell r="H24">
            <v>9965</v>
          </cell>
          <cell r="J24">
            <v>181470</v>
          </cell>
          <cell r="L24">
            <v>431.18555000000003</v>
          </cell>
          <cell r="M24">
            <v>0</v>
          </cell>
          <cell r="N24">
            <v>6281.7655199999999</v>
          </cell>
          <cell r="O24">
            <v>0</v>
          </cell>
          <cell r="Q24">
            <v>12</v>
          </cell>
        </row>
        <row r="25">
          <cell r="B25">
            <v>4</v>
          </cell>
          <cell r="C25" t="str">
            <v>02.1361</v>
          </cell>
          <cell r="D25" t="str">
            <v>VËn chuyÓn xµ</v>
          </cell>
          <cell r="E25" t="str">
            <v>TÊn</v>
          </cell>
          <cell r="F25">
            <v>4.3270000000000003E-2</v>
          </cell>
          <cell r="G25">
            <v>1</v>
          </cell>
          <cell r="J25">
            <v>10021.400000000001</v>
          </cell>
          <cell r="L25">
            <v>0</v>
          </cell>
          <cell r="M25">
            <v>0</v>
          </cell>
          <cell r="N25">
            <v>433.62597800000009</v>
          </cell>
          <cell r="O25">
            <v>0</v>
          </cell>
          <cell r="Q25">
            <v>6</v>
          </cell>
        </row>
        <row r="26">
          <cell r="A26">
            <v>6</v>
          </cell>
          <cell r="D26" t="str">
            <v>Xµ ®ì thanh c¸i</v>
          </cell>
          <cell r="L26">
            <v>326.23018400000001</v>
          </cell>
          <cell r="M26">
            <v>318405.89760000003</v>
          </cell>
          <cell r="N26">
            <v>5080.7904022399998</v>
          </cell>
          <cell r="O26">
            <v>0</v>
          </cell>
          <cell r="Q26" t="e">
            <v>#REF!</v>
          </cell>
        </row>
        <row r="27">
          <cell r="B27">
            <v>1</v>
          </cell>
          <cell r="C27" t="str">
            <v>PL§G</v>
          </cell>
          <cell r="D27" t="str">
            <v xml:space="preserve">ThÐp lµm xµ + bu l«ng m¹ </v>
          </cell>
          <cell r="E27" t="str">
            <v>kg</v>
          </cell>
          <cell r="F27">
            <v>32.7376</v>
          </cell>
          <cell r="G27">
            <v>1</v>
          </cell>
          <cell r="I27">
            <v>9726</v>
          </cell>
          <cell r="L27">
            <v>0</v>
          </cell>
          <cell r="M27">
            <v>318405.89760000003</v>
          </cell>
          <cell r="N27">
            <v>0</v>
          </cell>
          <cell r="O27">
            <v>0</v>
          </cell>
          <cell r="Q27" t="e">
            <v>#REF!</v>
          </cell>
        </row>
        <row r="28">
          <cell r="B28">
            <v>2</v>
          </cell>
          <cell r="C28" t="str">
            <v>04.9102</v>
          </cell>
          <cell r="D28" t="str">
            <v>L¾p xµ trªn cét ®· dùng</v>
          </cell>
          <cell r="E28" t="str">
            <v>TÊn</v>
          </cell>
          <cell r="F28">
            <v>3.2737599999999999E-2</v>
          </cell>
          <cell r="G28">
            <v>0.8</v>
          </cell>
          <cell r="H28">
            <v>9965</v>
          </cell>
          <cell r="J28">
            <v>181470</v>
          </cell>
          <cell r="L28">
            <v>326.23018400000001</v>
          </cell>
          <cell r="M28">
            <v>0</v>
          </cell>
          <cell r="N28">
            <v>4752.7138175999999</v>
          </cell>
          <cell r="O28">
            <v>0</v>
          </cell>
          <cell r="Q28">
            <v>1</v>
          </cell>
        </row>
        <row r="29">
          <cell r="B29">
            <v>3</v>
          </cell>
          <cell r="C29" t="str">
            <v>02.1361</v>
          </cell>
          <cell r="D29" t="str">
            <v>VËn chuyÓn xµ</v>
          </cell>
          <cell r="E29" t="str">
            <v>TÊn</v>
          </cell>
          <cell r="F29">
            <v>3.2737599999999999E-2</v>
          </cell>
          <cell r="G29">
            <v>1</v>
          </cell>
          <cell r="J29">
            <v>10021.400000000001</v>
          </cell>
          <cell r="L29">
            <v>0</v>
          </cell>
          <cell r="M29">
            <v>0</v>
          </cell>
          <cell r="N29">
            <v>328.07658464000002</v>
          </cell>
          <cell r="O29">
            <v>0</v>
          </cell>
          <cell r="Q29">
            <v>1</v>
          </cell>
        </row>
        <row r="30">
          <cell r="A30">
            <v>7</v>
          </cell>
          <cell r="D30" t="str">
            <v xml:space="preserve">Xµ ®ì cÇu ch× tù r¬i </v>
          </cell>
          <cell r="L30">
            <v>401.82866000000001</v>
          </cell>
          <cell r="M30">
            <v>392191.22399999999</v>
          </cell>
          <cell r="N30">
            <v>6258.1799576000003</v>
          </cell>
          <cell r="O30">
            <v>0</v>
          </cell>
          <cell r="Q30">
            <v>1</v>
          </cell>
        </row>
        <row r="31">
          <cell r="B31">
            <v>1</v>
          </cell>
          <cell r="C31" t="str">
            <v>PL§G</v>
          </cell>
          <cell r="D31" t="str">
            <v xml:space="preserve">ThÐp lµm xµ + bu l«ng m¹ </v>
          </cell>
          <cell r="E31" t="str">
            <v>kg</v>
          </cell>
          <cell r="F31">
            <v>40.323999999999998</v>
          </cell>
          <cell r="G31">
            <v>1</v>
          </cell>
          <cell r="I31">
            <v>9726</v>
          </cell>
          <cell r="L31">
            <v>0</v>
          </cell>
          <cell r="M31">
            <v>392191.22399999999</v>
          </cell>
          <cell r="N31">
            <v>0</v>
          </cell>
          <cell r="O31">
            <v>0</v>
          </cell>
          <cell r="Q31" t="e">
            <v>#REF!</v>
          </cell>
        </row>
        <row r="32">
          <cell r="B32">
            <v>2</v>
          </cell>
          <cell r="C32" t="str">
            <v>04.9102</v>
          </cell>
          <cell r="D32" t="str">
            <v>L¾p xµ trªn cét ®· dùng</v>
          </cell>
          <cell r="E32" t="str">
            <v>TÊn</v>
          </cell>
          <cell r="F32">
            <v>4.0323999999999999E-2</v>
          </cell>
          <cell r="G32">
            <v>0.8</v>
          </cell>
          <cell r="H32">
            <v>9965</v>
          </cell>
          <cell r="J32">
            <v>181470</v>
          </cell>
          <cell r="L32">
            <v>401.82866000000001</v>
          </cell>
          <cell r="M32">
            <v>0</v>
          </cell>
          <cell r="N32">
            <v>5854.0770240000002</v>
          </cell>
          <cell r="O32">
            <v>0</v>
          </cell>
        </row>
        <row r="33">
          <cell r="B33">
            <v>3</v>
          </cell>
          <cell r="C33" t="str">
            <v>02.1361</v>
          </cell>
          <cell r="D33" t="str">
            <v>VËn chuyÓn xµ</v>
          </cell>
          <cell r="E33" t="str">
            <v>TÊn</v>
          </cell>
          <cell r="F33">
            <v>4.0323999999999999E-2</v>
          </cell>
          <cell r="G33">
            <v>1</v>
          </cell>
          <cell r="J33">
            <v>10021.400000000001</v>
          </cell>
          <cell r="L33">
            <v>0</v>
          </cell>
          <cell r="M33">
            <v>0</v>
          </cell>
          <cell r="N33">
            <v>404.10293360000003</v>
          </cell>
          <cell r="O33">
            <v>0</v>
          </cell>
        </row>
        <row r="34">
          <cell r="A34">
            <v>8</v>
          </cell>
          <cell r="D34" t="str">
            <v>Xµ ®ì TU + thanh ®ì TU</v>
          </cell>
          <cell r="L34">
            <v>890.91883199999995</v>
          </cell>
          <cell r="M34">
            <v>869551.08479999995</v>
          </cell>
          <cell r="N34">
            <v>13875.392507519999</v>
          </cell>
          <cell r="O34">
            <v>0</v>
          </cell>
        </row>
        <row r="35">
          <cell r="B35">
            <v>1</v>
          </cell>
          <cell r="C35" t="str">
            <v>PL§G</v>
          </cell>
          <cell r="D35" t="str">
            <v xml:space="preserve">ThÐp lµm xµ + bu l«ng m¹ </v>
          </cell>
          <cell r="E35" t="str">
            <v>kg</v>
          </cell>
          <cell r="F35">
            <v>89.404799999999994</v>
          </cell>
          <cell r="G35">
            <v>1</v>
          </cell>
          <cell r="I35">
            <v>9726</v>
          </cell>
          <cell r="L35">
            <v>0</v>
          </cell>
          <cell r="M35">
            <v>869551.08479999995</v>
          </cell>
          <cell r="N35">
            <v>0</v>
          </cell>
          <cell r="O35">
            <v>0</v>
          </cell>
        </row>
        <row r="36">
          <cell r="B36">
            <v>2</v>
          </cell>
          <cell r="C36" t="str">
            <v>04.9102</v>
          </cell>
          <cell r="D36" t="str">
            <v>L¾p xµ trªn cét ®· dùng</v>
          </cell>
          <cell r="E36" t="str">
            <v>TÊn</v>
          </cell>
          <cell r="F36">
            <v>8.9404799999999993E-2</v>
          </cell>
          <cell r="G36">
            <v>0.8</v>
          </cell>
          <cell r="H36">
            <v>9965</v>
          </cell>
          <cell r="J36">
            <v>181470</v>
          </cell>
          <cell r="L36">
            <v>890.91883199999995</v>
          </cell>
          <cell r="M36">
            <v>0</v>
          </cell>
          <cell r="N36">
            <v>12979.431244799998</v>
          </cell>
          <cell r="O36">
            <v>0</v>
          </cell>
          <cell r="Q36" t="e">
            <v>#REF!</v>
          </cell>
        </row>
        <row r="37">
          <cell r="B37">
            <v>3</v>
          </cell>
          <cell r="C37" t="str">
            <v>02.1361</v>
          </cell>
          <cell r="D37" t="str">
            <v>VËn chuyÓn xµ</v>
          </cell>
          <cell r="E37" t="str">
            <v>TÊn</v>
          </cell>
          <cell r="F37">
            <v>8.9404799999999993E-2</v>
          </cell>
          <cell r="G37">
            <v>1</v>
          </cell>
          <cell r="J37">
            <v>10021.400000000001</v>
          </cell>
          <cell r="L37">
            <v>0</v>
          </cell>
          <cell r="M37">
            <v>0</v>
          </cell>
          <cell r="N37">
            <v>895.96126272000004</v>
          </cell>
          <cell r="O37">
            <v>0</v>
          </cell>
          <cell r="Q37" t="e">
            <v>#REF!</v>
          </cell>
        </row>
        <row r="38">
          <cell r="A38">
            <v>9</v>
          </cell>
          <cell r="D38" t="str">
            <v>Xµ ®ì ghÕ thao t¸c; ghÕ thao t¸c; sµn TT</v>
          </cell>
          <cell r="L38">
            <v>0</v>
          </cell>
          <cell r="M38">
            <v>2685451.3065600004</v>
          </cell>
          <cell r="N38">
            <v>50021.956157184002</v>
          </cell>
          <cell r="O38">
            <v>0</v>
          </cell>
          <cell r="Q38" t="e">
            <v>#REF!</v>
          </cell>
        </row>
        <row r="39">
          <cell r="B39">
            <v>1</v>
          </cell>
          <cell r="C39" t="str">
            <v>PL§G</v>
          </cell>
          <cell r="D39" t="str">
            <v xml:space="preserve">ThÐp lµm xµ; ghÕ; sµn + B.L m¹ </v>
          </cell>
          <cell r="E39" t="str">
            <v>kg</v>
          </cell>
          <cell r="F39">
            <v>276.11056000000002</v>
          </cell>
          <cell r="G39">
            <v>1</v>
          </cell>
          <cell r="I39">
            <v>9726</v>
          </cell>
          <cell r="L39">
            <v>0</v>
          </cell>
          <cell r="M39">
            <v>2685451.3065600004</v>
          </cell>
          <cell r="N39">
            <v>0</v>
          </cell>
          <cell r="O39">
            <v>0</v>
          </cell>
          <cell r="Q39" t="e">
            <v>#REF!</v>
          </cell>
        </row>
        <row r="40">
          <cell r="B40">
            <v>2</v>
          </cell>
          <cell r="C40" t="str">
            <v>04.8101</v>
          </cell>
          <cell r="D40" t="str">
            <v>L¾p ghÕ trªn cét ®· dùng</v>
          </cell>
          <cell r="E40" t="str">
            <v>TÊn</v>
          </cell>
          <cell r="F40">
            <v>0.27611056</v>
          </cell>
          <cell r="G40">
            <v>1</v>
          </cell>
          <cell r="J40">
            <v>171145</v>
          </cell>
          <cell r="L40">
            <v>0</v>
          </cell>
          <cell r="M40">
            <v>0</v>
          </cell>
          <cell r="N40">
            <v>47254.941791199999</v>
          </cell>
          <cell r="O40">
            <v>0</v>
          </cell>
        </row>
        <row r="41">
          <cell r="B41">
            <v>3</v>
          </cell>
          <cell r="C41" t="str">
            <v>02.1361</v>
          </cell>
          <cell r="D41" t="str">
            <v>VËn chuyÓn</v>
          </cell>
          <cell r="E41" t="str">
            <v>TÊn</v>
          </cell>
          <cell r="F41">
            <v>0.27611056</v>
          </cell>
          <cell r="G41">
            <v>1</v>
          </cell>
          <cell r="J41">
            <v>10021.400000000001</v>
          </cell>
          <cell r="L41">
            <v>0</v>
          </cell>
          <cell r="M41">
            <v>0</v>
          </cell>
          <cell r="N41">
            <v>2767.0143659840005</v>
          </cell>
          <cell r="O41">
            <v>0</v>
          </cell>
        </row>
        <row r="42">
          <cell r="A42">
            <v>10</v>
          </cell>
          <cell r="D42" t="str">
            <v>Thang trÌo</v>
          </cell>
          <cell r="L42">
            <v>0</v>
          </cell>
          <cell r="M42">
            <v>464980.60799999995</v>
          </cell>
          <cell r="N42">
            <v>8661.2032511999987</v>
          </cell>
          <cell r="O42">
            <v>0</v>
          </cell>
        </row>
        <row r="43">
          <cell r="B43">
            <v>1</v>
          </cell>
          <cell r="C43" t="str">
            <v>PL§G</v>
          </cell>
          <cell r="D43" t="str">
            <v xml:space="preserve">ThÐp lµm thang + bu l«ng m¹ </v>
          </cell>
          <cell r="E43" t="str">
            <v>kg</v>
          </cell>
          <cell r="F43">
            <v>47.807999999999993</v>
          </cell>
          <cell r="G43">
            <v>1</v>
          </cell>
          <cell r="I43">
            <v>9726</v>
          </cell>
          <cell r="L43">
            <v>0</v>
          </cell>
          <cell r="M43">
            <v>464980.60799999995</v>
          </cell>
          <cell r="N43">
            <v>0</v>
          </cell>
          <cell r="O43">
            <v>0</v>
          </cell>
        </row>
        <row r="44">
          <cell r="B44">
            <v>2</v>
          </cell>
          <cell r="C44" t="str">
            <v>04.8101</v>
          </cell>
          <cell r="D44" t="str">
            <v>L¾p thang trªn cét ®· dùng</v>
          </cell>
          <cell r="E44" t="str">
            <v>TÊn</v>
          </cell>
          <cell r="F44">
            <v>4.7807999999999989E-2</v>
          </cell>
          <cell r="G44">
            <v>1</v>
          </cell>
          <cell r="J44">
            <v>171145</v>
          </cell>
          <cell r="L44">
            <v>0</v>
          </cell>
          <cell r="M44">
            <v>0</v>
          </cell>
          <cell r="N44">
            <v>8182.1001599999981</v>
          </cell>
          <cell r="O44">
            <v>0</v>
          </cell>
        </row>
        <row r="45">
          <cell r="B45">
            <v>3</v>
          </cell>
          <cell r="C45" t="str">
            <v>02.1361</v>
          </cell>
          <cell r="D45" t="str">
            <v>VËn chuyÓn thang</v>
          </cell>
          <cell r="E45" t="str">
            <v>TÊn</v>
          </cell>
          <cell r="F45">
            <v>4.7807999999999989E-2</v>
          </cell>
          <cell r="G45">
            <v>1</v>
          </cell>
          <cell r="J45">
            <v>10021.400000000001</v>
          </cell>
          <cell r="L45">
            <v>0</v>
          </cell>
          <cell r="M45">
            <v>0</v>
          </cell>
          <cell r="N45">
            <v>479.10309119999994</v>
          </cell>
          <cell r="O45">
            <v>0</v>
          </cell>
        </row>
        <row r="46">
          <cell r="A46">
            <v>11</v>
          </cell>
          <cell r="D46" t="str">
            <v>Gi¸ ®ì tñ ®o ®Õm</v>
          </cell>
          <cell r="L46">
            <v>0</v>
          </cell>
          <cell r="M46">
            <v>267854.03999999998</v>
          </cell>
          <cell r="N46">
            <v>4560.8277959999996</v>
          </cell>
          <cell r="O46">
            <v>0</v>
          </cell>
        </row>
        <row r="47">
          <cell r="B47">
            <v>1</v>
          </cell>
          <cell r="C47" t="str">
            <v>PL§G</v>
          </cell>
          <cell r="D47" t="str">
            <v xml:space="preserve">ThÐp lµm gi¸ + bu l«ng m¹ </v>
          </cell>
          <cell r="E47" t="str">
            <v>kg</v>
          </cell>
          <cell r="F47">
            <v>27.54</v>
          </cell>
          <cell r="G47">
            <v>1</v>
          </cell>
          <cell r="I47">
            <v>9726</v>
          </cell>
          <cell r="L47">
            <v>0</v>
          </cell>
          <cell r="M47">
            <v>267854.03999999998</v>
          </cell>
          <cell r="N47">
            <v>0</v>
          </cell>
          <cell r="O47">
            <v>0</v>
          </cell>
        </row>
        <row r="48">
          <cell r="B48">
            <v>2</v>
          </cell>
          <cell r="C48" t="str">
            <v>04.8102</v>
          </cell>
          <cell r="D48" t="str">
            <v>L¾p gi¸ trªn cét ®· dùng</v>
          </cell>
          <cell r="E48" t="str">
            <v>TÊn</v>
          </cell>
          <cell r="F48">
            <v>2.7539999999999999E-2</v>
          </cell>
          <cell r="G48">
            <v>1</v>
          </cell>
          <cell r="J48">
            <v>155586</v>
          </cell>
          <cell r="L48">
            <v>0</v>
          </cell>
          <cell r="M48">
            <v>0</v>
          </cell>
          <cell r="N48">
            <v>4284.8384399999995</v>
          </cell>
          <cell r="O48">
            <v>0</v>
          </cell>
        </row>
        <row r="49">
          <cell r="B49">
            <v>3</v>
          </cell>
          <cell r="C49" t="str">
            <v>02.1361</v>
          </cell>
          <cell r="D49" t="str">
            <v>VËn chuyÓn gi¸</v>
          </cell>
          <cell r="E49" t="str">
            <v>TÊn</v>
          </cell>
          <cell r="F49">
            <v>2.7539999999999999E-2</v>
          </cell>
          <cell r="G49">
            <v>1</v>
          </cell>
          <cell r="J49">
            <v>10021.400000000001</v>
          </cell>
          <cell r="L49">
            <v>0</v>
          </cell>
          <cell r="M49">
            <v>0</v>
          </cell>
          <cell r="N49">
            <v>275.98935600000004</v>
          </cell>
          <cell r="O49">
            <v>0</v>
          </cell>
        </row>
        <row r="50">
          <cell r="A50">
            <v>12</v>
          </cell>
          <cell r="D50" t="str">
            <v>Tñ ®o ®Õm</v>
          </cell>
          <cell r="L50">
            <v>34454</v>
          </cell>
          <cell r="M50">
            <v>1249481.7400000002</v>
          </cell>
          <cell r="N50">
            <v>49714.14</v>
          </cell>
          <cell r="O50">
            <v>30633</v>
          </cell>
        </row>
        <row r="51">
          <cell r="B51">
            <v>1</v>
          </cell>
          <cell r="C51" t="str">
            <v>PL§G</v>
          </cell>
          <cell r="D51" t="str">
            <v xml:space="preserve">ThÐp lµm tñ m¹ </v>
          </cell>
          <cell r="E51" t="str">
            <v>kg</v>
          </cell>
          <cell r="F51">
            <v>103.99000000000001</v>
          </cell>
          <cell r="G51">
            <v>1</v>
          </cell>
          <cell r="I51">
            <v>9726</v>
          </cell>
          <cell r="L51">
            <v>0</v>
          </cell>
          <cell r="M51">
            <v>1011406.7400000001</v>
          </cell>
          <cell r="N51">
            <v>0</v>
          </cell>
          <cell r="O51">
            <v>0</v>
          </cell>
        </row>
        <row r="52">
          <cell r="B52">
            <v>2</v>
          </cell>
          <cell r="C52" t="str">
            <v>HD-T11</v>
          </cell>
          <cell r="D52" t="str">
            <v>B¶ng gç 500x950x30</v>
          </cell>
          <cell r="E52" t="str">
            <v>C¸i</v>
          </cell>
          <cell r="F52">
            <v>1</v>
          </cell>
          <cell r="G52">
            <v>1</v>
          </cell>
          <cell r="I52">
            <v>38475</v>
          </cell>
          <cell r="L52">
            <v>0</v>
          </cell>
          <cell r="M52">
            <v>38475</v>
          </cell>
          <cell r="N52">
            <v>0</v>
          </cell>
          <cell r="O52">
            <v>0</v>
          </cell>
        </row>
        <row r="53">
          <cell r="B53">
            <v>3</v>
          </cell>
          <cell r="D53" t="str">
            <v>B¶n lÒ quay m¹</v>
          </cell>
          <cell r="E53" t="str">
            <v>Bé</v>
          </cell>
          <cell r="F53">
            <v>8</v>
          </cell>
          <cell r="G53">
            <v>1</v>
          </cell>
          <cell r="I53">
            <v>3000</v>
          </cell>
          <cell r="L53">
            <v>0</v>
          </cell>
          <cell r="M53">
            <v>24000</v>
          </cell>
          <cell r="N53">
            <v>0</v>
          </cell>
          <cell r="O53">
            <v>0</v>
          </cell>
        </row>
        <row r="54">
          <cell r="B54">
            <v>4</v>
          </cell>
          <cell r="D54" t="str">
            <v>Mãc kho¸ m¹</v>
          </cell>
          <cell r="E54" t="str">
            <v>Bé</v>
          </cell>
          <cell r="F54">
            <v>4</v>
          </cell>
          <cell r="G54">
            <v>1</v>
          </cell>
          <cell r="I54">
            <v>3000</v>
          </cell>
          <cell r="L54">
            <v>0</v>
          </cell>
          <cell r="M54">
            <v>12000</v>
          </cell>
          <cell r="N54">
            <v>0</v>
          </cell>
          <cell r="O54">
            <v>0</v>
          </cell>
        </row>
        <row r="55">
          <cell r="B55">
            <v>5</v>
          </cell>
          <cell r="D55" t="str">
            <v>Kho¸ ViÖt - TiÖp</v>
          </cell>
          <cell r="E55" t="str">
            <v>c¸i</v>
          </cell>
          <cell r="F55">
            <v>2</v>
          </cell>
          <cell r="G55">
            <v>1</v>
          </cell>
          <cell r="I55">
            <v>15000</v>
          </cell>
          <cell r="L55">
            <v>0</v>
          </cell>
          <cell r="M55">
            <v>30000</v>
          </cell>
          <cell r="N55">
            <v>0</v>
          </cell>
          <cell r="O55">
            <v>0</v>
          </cell>
        </row>
        <row r="57">
          <cell r="B57">
            <v>1</v>
          </cell>
          <cell r="C57" t="str">
            <v>HD-T11</v>
          </cell>
          <cell r="D57" t="str">
            <v>èng nhùa PVC T.P H¶i Phßng F34</v>
          </cell>
          <cell r="E57" t="str">
            <v>m</v>
          </cell>
          <cell r="F57">
            <v>20</v>
          </cell>
          <cell r="G57">
            <v>1</v>
          </cell>
          <cell r="I57">
            <v>4400</v>
          </cell>
          <cell r="L57">
            <v>0</v>
          </cell>
          <cell r="M57">
            <v>88000</v>
          </cell>
          <cell r="N57">
            <v>0</v>
          </cell>
          <cell r="O57">
            <v>0</v>
          </cell>
        </row>
        <row r="58">
          <cell r="B58">
            <v>2</v>
          </cell>
          <cell r="C58" t="str">
            <v>HD-T11</v>
          </cell>
          <cell r="D58" t="str">
            <v>Cót nhùa PVC T.P H¶i Phßng F34</v>
          </cell>
          <cell r="E58" t="str">
            <v>c¸i</v>
          </cell>
          <cell r="F58">
            <v>12</v>
          </cell>
          <cell r="G58">
            <v>1</v>
          </cell>
          <cell r="I58">
            <v>2700</v>
          </cell>
          <cell r="L58">
            <v>0</v>
          </cell>
          <cell r="M58">
            <v>32400</v>
          </cell>
          <cell r="N58">
            <v>0</v>
          </cell>
          <cell r="O58">
            <v>0</v>
          </cell>
        </row>
        <row r="59">
          <cell r="B59">
            <v>3</v>
          </cell>
          <cell r="D59" t="str">
            <v>TÊm kÝnh cöa ®äc chØ sè ®ång hå</v>
          </cell>
          <cell r="E59" t="str">
            <v>C¸i</v>
          </cell>
          <cell r="F59">
            <v>8</v>
          </cell>
          <cell r="G59">
            <v>1</v>
          </cell>
          <cell r="I59">
            <v>1000</v>
          </cell>
          <cell r="L59">
            <v>0</v>
          </cell>
          <cell r="M59">
            <v>8000</v>
          </cell>
          <cell r="N59">
            <v>0</v>
          </cell>
          <cell r="O59">
            <v>0</v>
          </cell>
        </row>
        <row r="60">
          <cell r="B60">
            <v>4</v>
          </cell>
          <cell r="D60" t="str">
            <v>VÝt b¾t b¶ng gç M 5x20</v>
          </cell>
          <cell r="E60" t="str">
            <v>C¸i</v>
          </cell>
          <cell r="F60">
            <v>6</v>
          </cell>
          <cell r="G60">
            <v>1</v>
          </cell>
          <cell r="I60">
            <v>200</v>
          </cell>
          <cell r="L60">
            <v>0</v>
          </cell>
          <cell r="M60">
            <v>1200</v>
          </cell>
          <cell r="N60">
            <v>0</v>
          </cell>
          <cell r="O60">
            <v>0</v>
          </cell>
        </row>
        <row r="61">
          <cell r="B61">
            <v>5</v>
          </cell>
          <cell r="D61" t="str">
            <v>Bu l«ng M10x50 + ªcu</v>
          </cell>
          <cell r="E61" t="str">
            <v>C¸i</v>
          </cell>
          <cell r="F61">
            <v>4</v>
          </cell>
          <cell r="G61">
            <v>1</v>
          </cell>
          <cell r="I61">
            <v>1000</v>
          </cell>
          <cell r="L61">
            <v>0</v>
          </cell>
          <cell r="M61">
            <v>4000</v>
          </cell>
          <cell r="N61">
            <v>0</v>
          </cell>
          <cell r="O61">
            <v>0</v>
          </cell>
        </row>
        <row r="62">
          <cell r="B62">
            <v>6</v>
          </cell>
          <cell r="C62" t="str">
            <v>05.1102</v>
          </cell>
          <cell r="D62" t="str">
            <v>L¾p tñ ®iÖn</v>
          </cell>
          <cell r="E62" t="str">
            <v>C¸i</v>
          </cell>
          <cell r="F62">
            <v>1</v>
          </cell>
          <cell r="G62">
            <v>1</v>
          </cell>
          <cell r="H62">
            <v>34454</v>
          </cell>
          <cell r="J62">
            <v>48712</v>
          </cell>
          <cell r="K62">
            <v>30633</v>
          </cell>
          <cell r="L62">
            <v>34454</v>
          </cell>
          <cell r="M62">
            <v>0</v>
          </cell>
          <cell r="N62">
            <v>48712</v>
          </cell>
          <cell r="O62">
            <v>30633</v>
          </cell>
        </row>
        <row r="63">
          <cell r="B63">
            <v>7</v>
          </cell>
          <cell r="C63" t="str">
            <v>02.1361</v>
          </cell>
          <cell r="D63" t="str">
            <v>VËn chuyÓn tñ</v>
          </cell>
          <cell r="E63" t="str">
            <v>TÊn</v>
          </cell>
          <cell r="F63">
            <v>0.1</v>
          </cell>
          <cell r="G63">
            <v>1</v>
          </cell>
          <cell r="J63">
            <v>10021.400000000001</v>
          </cell>
          <cell r="L63">
            <v>0</v>
          </cell>
          <cell r="M63">
            <v>0</v>
          </cell>
          <cell r="N63">
            <v>1002.1400000000002</v>
          </cell>
          <cell r="O63">
            <v>0</v>
          </cell>
        </row>
        <row r="64">
          <cell r="A64">
            <v>13</v>
          </cell>
          <cell r="D64" t="str">
            <v>TiÕp ®Þa tr¹m</v>
          </cell>
          <cell r="L64">
            <v>3003.2</v>
          </cell>
          <cell r="M64">
            <v>330615.53999999998</v>
          </cell>
          <cell r="N64">
            <v>176716.03798744001</v>
          </cell>
          <cell r="O64">
            <v>23134</v>
          </cell>
        </row>
        <row r="65">
          <cell r="B65">
            <v>1</v>
          </cell>
          <cell r="C65" t="str">
            <v>HD-T11</v>
          </cell>
          <cell r="D65" t="str">
            <v>S¾t  L.50x50x5</v>
          </cell>
          <cell r="E65" t="str">
            <v>kg</v>
          </cell>
          <cell r="F65">
            <v>37.700000000000003</v>
          </cell>
          <cell r="G65">
            <v>1.02</v>
          </cell>
          <cell r="I65">
            <v>4150</v>
          </cell>
          <cell r="J65">
            <v>0</v>
          </cell>
          <cell r="K65">
            <v>0</v>
          </cell>
          <cell r="L65">
            <v>0</v>
          </cell>
          <cell r="M65">
            <v>159584.1</v>
          </cell>
          <cell r="N65">
            <v>0</v>
          </cell>
          <cell r="O65">
            <v>0</v>
          </cell>
        </row>
        <row r="66">
          <cell r="B66">
            <v>2</v>
          </cell>
          <cell r="C66" t="str">
            <v>HD-T11</v>
          </cell>
          <cell r="D66" t="str">
            <v xml:space="preserve">S¾t dÑt 40x4 </v>
          </cell>
          <cell r="E66" t="str">
            <v>kg</v>
          </cell>
          <cell r="F66">
            <v>25.2</v>
          </cell>
          <cell r="G66">
            <v>1.02</v>
          </cell>
          <cell r="I66">
            <v>4100</v>
          </cell>
          <cell r="J66">
            <v>0</v>
          </cell>
          <cell r="K66">
            <v>0</v>
          </cell>
          <cell r="L66">
            <v>0</v>
          </cell>
          <cell r="M66">
            <v>105386.40000000001</v>
          </cell>
          <cell r="N66">
            <v>0</v>
          </cell>
          <cell r="O66">
            <v>0</v>
          </cell>
        </row>
        <row r="67">
          <cell r="B67">
            <v>3</v>
          </cell>
          <cell r="C67" t="str">
            <v>HD-T11</v>
          </cell>
          <cell r="D67" t="str">
            <v>S¾t F12</v>
          </cell>
          <cell r="E67" t="str">
            <v>kg</v>
          </cell>
          <cell r="F67">
            <v>13.32</v>
          </cell>
          <cell r="G67">
            <v>1.02</v>
          </cell>
          <cell r="I67">
            <v>4100</v>
          </cell>
          <cell r="J67">
            <v>0</v>
          </cell>
          <cell r="K67">
            <v>0</v>
          </cell>
          <cell r="L67">
            <v>0</v>
          </cell>
          <cell r="M67">
            <v>55704.240000000005</v>
          </cell>
          <cell r="N67">
            <v>0</v>
          </cell>
          <cell r="O67">
            <v>0</v>
          </cell>
        </row>
        <row r="68">
          <cell r="B68">
            <v>4</v>
          </cell>
          <cell r="C68" t="str">
            <v>PL§G</v>
          </cell>
          <cell r="D68" t="str">
            <v>Chi tiÕt m¹ kÏm + bu l«ng m¹</v>
          </cell>
          <cell r="E68" t="str">
            <v>kg</v>
          </cell>
          <cell r="F68">
            <v>1.0464</v>
          </cell>
          <cell r="G68">
            <v>1</v>
          </cell>
          <cell r="I68">
            <v>9500</v>
          </cell>
          <cell r="J68">
            <v>0</v>
          </cell>
          <cell r="K68">
            <v>0</v>
          </cell>
          <cell r="L68">
            <v>0</v>
          </cell>
          <cell r="M68">
            <v>9940.7999999999993</v>
          </cell>
          <cell r="N68">
            <v>0</v>
          </cell>
          <cell r="O68">
            <v>0</v>
          </cell>
        </row>
        <row r="69">
          <cell r="B69">
            <v>5</v>
          </cell>
          <cell r="C69" t="str">
            <v>03.3102</v>
          </cell>
          <cell r="D69" t="str">
            <v>§µo r·nh tiÕp ®Þa ®Êt cÊp II</v>
          </cell>
          <cell r="E69" t="str">
            <v>m3</v>
          </cell>
          <cell r="F69">
            <v>6.4</v>
          </cell>
          <cell r="G69">
            <v>1</v>
          </cell>
          <cell r="I69">
            <v>0</v>
          </cell>
          <cell r="J69">
            <v>14716</v>
          </cell>
          <cell r="K69">
            <v>0</v>
          </cell>
          <cell r="L69">
            <v>0</v>
          </cell>
          <cell r="M69">
            <v>0</v>
          </cell>
          <cell r="N69">
            <v>94182.400000000009</v>
          </cell>
          <cell r="O69">
            <v>0</v>
          </cell>
        </row>
        <row r="70">
          <cell r="B70">
            <v>6</v>
          </cell>
          <cell r="C70" t="str">
            <v>03.3202</v>
          </cell>
          <cell r="D70" t="str">
            <v>§¾p r·nh tiÕp ®Þa ®Êt cÊp II</v>
          </cell>
          <cell r="E70" t="str">
            <v>,,</v>
          </cell>
          <cell r="F70">
            <v>6.4</v>
          </cell>
          <cell r="G70">
            <v>1</v>
          </cell>
          <cell r="I70">
            <v>0</v>
          </cell>
          <cell r="J70">
            <v>8682</v>
          </cell>
          <cell r="K70">
            <v>0</v>
          </cell>
          <cell r="L70">
            <v>0</v>
          </cell>
          <cell r="M70">
            <v>0</v>
          </cell>
          <cell r="N70">
            <v>55564.800000000003</v>
          </cell>
          <cell r="O70">
            <v>0</v>
          </cell>
        </row>
        <row r="71">
          <cell r="B71">
            <v>7</v>
          </cell>
          <cell r="C71" t="str">
            <v>05.8002</v>
          </cell>
          <cell r="D71" t="str">
            <v>§ãng cäc tiÕp ®Þa</v>
          </cell>
          <cell r="E71" t="str">
            <v>cäc</v>
          </cell>
          <cell r="F71">
            <v>4</v>
          </cell>
          <cell r="G71">
            <v>1</v>
          </cell>
          <cell r="H71">
            <v>750.8</v>
          </cell>
          <cell r="I71">
            <v>0</v>
          </cell>
          <cell r="J71">
            <v>4335.3</v>
          </cell>
          <cell r="K71">
            <v>776</v>
          </cell>
          <cell r="L71">
            <v>3003.2</v>
          </cell>
          <cell r="M71">
            <v>0</v>
          </cell>
          <cell r="N71">
            <v>17341.2</v>
          </cell>
          <cell r="O71">
            <v>3104</v>
          </cell>
        </row>
        <row r="72">
          <cell r="B72">
            <v>8</v>
          </cell>
          <cell r="C72" t="str">
            <v>04.7002</v>
          </cell>
          <cell r="D72" t="str">
            <v xml:space="preserve">S¶n xuÊt vµ r¶i d©y tiÕp ®Þa </v>
          </cell>
          <cell r="E72" t="str">
            <v>m</v>
          </cell>
          <cell r="F72">
            <v>20</v>
          </cell>
          <cell r="G72">
            <v>1</v>
          </cell>
          <cell r="I72">
            <v>0</v>
          </cell>
          <cell r="J72">
            <v>438.8</v>
          </cell>
          <cell r="K72">
            <v>1001.5</v>
          </cell>
          <cell r="L72">
            <v>0</v>
          </cell>
          <cell r="M72">
            <v>0</v>
          </cell>
          <cell r="N72">
            <v>8776</v>
          </cell>
          <cell r="O72">
            <v>20030</v>
          </cell>
        </row>
        <row r="73">
          <cell r="B73">
            <v>9</v>
          </cell>
          <cell r="C73" t="str">
            <v>02.1351</v>
          </cell>
          <cell r="D73" t="str">
            <v>VËn chuyÓn tiÕp ®Þa</v>
          </cell>
          <cell r="E73" t="str">
            <v>tÊn</v>
          </cell>
          <cell r="F73">
            <v>7.7266399999999999E-2</v>
          </cell>
          <cell r="G73">
            <v>1</v>
          </cell>
          <cell r="I73">
            <v>0</v>
          </cell>
          <cell r="J73">
            <v>11022.1</v>
          </cell>
          <cell r="L73">
            <v>0</v>
          </cell>
          <cell r="M73">
            <v>0</v>
          </cell>
          <cell r="N73">
            <v>851.63798743999996</v>
          </cell>
          <cell r="O73">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TV.LIEU"/>
      <sheetName val="THANG11"/>
      <sheetName val="Sheet3"/>
      <sheetName val="XL4Poppy"/>
    </sheetNames>
    <sheetDataSet>
      <sheetData sheetId="0"/>
      <sheetData sheetId="1"/>
      <sheetData sheetId="2"/>
      <sheetData sheetId="3" refreshError="1">
        <row r="31">
          <cell r="C31" t="b">
            <v>1</v>
          </cell>
        </row>
      </sheetData>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_vat_lieu"/>
    </sheetNames>
    <sheetDataSet>
      <sheetData sheetId="0"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vc"/>
      <sheetName val="tra-vat-lieu"/>
      <sheetName val="Da tan dung"/>
      <sheetName val="PTDG"/>
      <sheetName val="duong+cong"/>
      <sheetName val="THGTXL05"/>
      <sheetName val="Tonghop"/>
      <sheetName val="Tra_bang"/>
      <sheetName val="kstk(DC)"/>
      <sheetName val="dbgt(tuyen)"/>
      <sheetName val="tong hop"/>
      <sheetName val="phan tich DG"/>
      <sheetName val="gia vat lieu"/>
      <sheetName val="gia xe may"/>
      <sheetName val="gia nhan cong"/>
      <sheetName val="XL4Test5"/>
      <sheetName val="THDT"/>
      <sheetName val="DM-Goc"/>
      <sheetName val="Gia-CT"/>
      <sheetName val="PTCP"/>
      <sheetName val="cphoi"/>
      <sheetName val="XL4Poppy"/>
      <sheetName val="tra_vat_lieu"/>
      <sheetName val=""/>
      <sheetName val="CQD"/>
      <sheetName val="HGAD"/>
      <sheetName val="HGAM1"/>
      <sheetName val="HGAL2"/>
      <sheetName val="HGAL3"/>
      <sheetName val="tcm"/>
      <sheetName val="tieunang"/>
      <sheetName val="TTTA"/>
      <sheetName val="TNTA"/>
      <sheetName val="TMTTH"/>
      <sheetName val="TNBH"/>
      <sheetName val="Sheet4"/>
      <sheetName val="tt"/>
      <sheetName val="TLsannen"/>
      <sheetName val="Sheet1"/>
      <sheetName val="tlsanduong"/>
      <sheetName val="DTKPSADUONG"/>
      <sheetName val="THKPSDUONG"/>
      <sheetName val="TLSNEN"/>
      <sheetName val="DTCTSN"/>
      <sheetName val="DTKPSN"/>
      <sheetName val="KENHLU"/>
      <sheetName val="DTCTKLU"/>
      <sheetName val="thkpklu"/>
      <sheetName val="MBTA"/>
      <sheetName val="DTCTMBTA"/>
      <sheetName val="TKPmtbta"/>
      <sheetName val="MTBHUU"/>
      <sheetName val="DTCTMBHUU"/>
      <sheetName val="THKPBHUU"/>
      <sheetName val="MNTA"/>
      <sheetName val="DTCTMNHANH"/>
      <sheetName val="THKPNTA"/>
      <sheetName val="TLCMANG"/>
      <sheetName val="DTCTCM"/>
      <sheetName val="THKPCM"/>
      <sheetName val="tlcqd"/>
      <sheetName val="DTCTQD"/>
      <sheetName val="thkpcqd"/>
      <sheetName val="30+8QUAD"/>
      <sheetName val="DTCT30+8"/>
      <sheetName val="THKP30+8"/>
      <sheetName val="TLCQD22-46"/>
      <sheetName val="DTCT22-46"/>
      <sheetName val="THKP22-46"/>
      <sheetName val="TLTNANG"/>
      <sheetName val="DTCTNÀNG"/>
      <sheetName val="THKPTNANG"/>
      <sheetName val="PLKS"/>
      <sheetName val="GXL"/>
      <sheetName val="CPK"/>
      <sheetName val="THKP"/>
      <sheetName val="ghtxl"/>
      <sheetName val="buvl"/>
      <sheetName val="VCB"/>
      <sheetName val="CTVT"/>
      <sheetName val="Sheet3"/>
      <sheetName val="Sheet2"/>
      <sheetName val="dongia"/>
      <sheetName val="PLTK"/>
      <sheetName val="00000000"/>
      <sheetName val="10000000"/>
      <sheetName val="tonghoptt"/>
      <sheetName val="ximang"/>
      <sheetName val="da 1x2"/>
      <sheetName val="cat vang"/>
      <sheetName val="phugia555"/>
      <sheetName val="phugia561"/>
      <sheetName val="DTCT"/>
      <sheetName val="PNT-QUOT-#3"/>
      <sheetName val="COAT&amp;WRAP-QIOT-#3"/>
      <sheetName val="Tai khoan"/>
      <sheetName val="TIEN L"/>
      <sheetName val="THKL"/>
      <sheetName val="BVL"/>
      <sheetName val="PTVL"/>
      <sheetName val="DT"/>
      <sheetName val="KLdat"/>
      <sheetName val="KLthep"/>
      <sheetName val="DG"/>
      <sheetName val="DTKS"/>
      <sheetName val="TH"/>
      <sheetName val="Sheet13"/>
      <sheetName val="Sheet14"/>
      <sheetName val="Sheet15"/>
      <sheetName val="Sheet16"/>
      <sheetName val="Mau NT cho doi"/>
      <sheetName val="THDG- Nha VS"/>
      <sheetName val="THDG- Mong thiet bi"/>
      <sheetName val="son-c"/>
      <sheetName val="duc"/>
      <sheetName val="n4"/>
      <sheetName val="bang "/>
      <sheetName val="373.e6"/>
      <sheetName val="678e5"/>
      <sheetName val="372 e6"/>
      <sheetName val="373 e4"/>
      <sheetName val="677e5"/>
      <sheetName val="20000000"/>
      <sheetName val="30000000"/>
      <sheetName val="40000000"/>
      <sheetName val="50000000"/>
      <sheetName val="TM Gach"/>
      <sheetName val="HM bao gia"/>
      <sheetName val="BiaTong Khoan"/>
      <sheetName val="BiaT.K1"/>
      <sheetName val="TH khoan GC+H+L+S"/>
      <sheetName val="TM Khoan HAN"/>
      <sheetName val="TM Khoan GC"/>
      <sheetName val="TM Khoan SON"/>
      <sheetName val="tc phan tich don gia"/>
      <sheetName val="tc chi tiet TC"/>
      <sheetName val="tc chiet tinh TC"/>
      <sheetName val="tc Don gia"/>
      <sheetName val="tc TH - TC"/>
      <sheetName val="tcBiaTC1"/>
      <sheetName val="tcBiaTC2"/>
      <sheetName val="tc Bia TC (3)"/>
      <sheetName val="chi tiet khoan son"/>
      <sheetName val="chiet tinh khoan son "/>
      <sheetName val="Don gia khoan son "/>
      <sheetName val="TH khoan son"/>
      <sheetName val="BiaSon1"/>
      <sheetName val="BiaSon2"/>
      <sheetName val="SS Sgianh"/>
      <sheetName val="chi tiet Khoan GC+HTP"/>
      <sheetName val="chiet tinh Khoan GC+HTP"/>
      <sheetName val="Dongiakhoan GC+HTP"/>
      <sheetName val="TH khoan GC+HTP"/>
      <sheetName val="BiaGC+H1"/>
      <sheetName val="BiaGC+H2"/>
      <sheetName val="chi tiet Khoan gia cong"/>
      <sheetName val="chiet tinh Khoan gia cong"/>
      <sheetName val="Don gia khoan gia cong"/>
      <sheetName val="TH khoan gia cong"/>
      <sheetName val="BiaGC1"/>
      <sheetName val="BiaGC2"/>
      <sheetName val="chi tiet Khoan Han"/>
      <sheetName val="chiet tinh Khoan Han"/>
      <sheetName val="Dongiakhoanhan"/>
      <sheetName val="TH khoan han"/>
      <sheetName val="BiaHan1"/>
      <sheetName val="BiaHan2"/>
      <sheetName val="chi tiet K lap TB"/>
      <sheetName val="chiet tinh K lap TB"/>
      <sheetName val="Dongia K lap TB"/>
      <sheetName val="TH K lap TB"/>
      <sheetName val="BiaLap1"/>
      <sheetName val="BiaLap2"/>
      <sheetName val="60000000"/>
      <sheetName val="70000000"/>
      <sheetName val="gvl"/>
      <sheetName val="lt-tl"/>
      <sheetName val="px3-tl"/>
      <sheetName val="px1-tl"/>
      <sheetName val="vp-tl"/>
      <sheetName val="px2,tb-tl"/>
      <sheetName val="th-qt"/>
      <sheetName val="bqt"/>
      <sheetName val="tl-khovt"/>
      <sheetName val="dtkhovt"/>
      <sheetName val="Sheet8"/>
      <sheetName val="Sheet9"/>
      <sheetName val="Sheet10"/>
      <sheetName val="Sheet11"/>
      <sheetName val="Sheet12"/>
      <sheetName val="Sheet17"/>
      <sheetName val="Sheet18"/>
      <sheetName val="ESTI."/>
      <sheetName val="DI-ESTI"/>
      <sheetName val="Tong hop phan bo nhien lieu"/>
      <sheetName val="XD Ninh Quang"/>
      <sheetName val="K10"/>
      <sheetName val="PB chi tiet"/>
      <sheetName val="tong hop phan bo nhien lieu "/>
      <sheetName val="THCT"/>
      <sheetName val="THDZ0,4"/>
      <sheetName val="TH DZ35"/>
      <sheetName val="tong hgp"/>
      <sheetName val="YL4Test5"/>
      <sheetName val="402"/>
      <sheetName val="duc da"/>
      <sheetName val="son"/>
      <sheetName val="A Tam"/>
      <sheetName val="A To"/>
      <sheetName val="a.thanh da"/>
      <sheetName val="co nguyen"/>
      <sheetName val="lap thinh"/>
      <sheetName val="xe ui ly"/>
      <sheetName val="xe cuoc Dat"/>
      <sheetName val="vc xe ben"/>
      <sheetName val="van chuyen"/>
      <sheetName val="vtu "/>
      <sheetName val="chi phi khac"/>
      <sheetName val="vtu le "/>
      <sheetName val="vtu l0n"/>
      <sheetName val="TONG HOPVAT TU MOI"/>
      <sheetName val="QUYET TOAN "/>
      <sheetName val="SILICATE"/>
      <sheetName val="MTL$-INTER"/>
      <sheetName val="Gia KS"/>
      <sheetName val="DTCT-TB"/>
      <sheetName val="[TKKT_15Alan1-dg.xlsYPTDG"/>
      <sheetName val="ႀ￸B"/>
      <sheetName val="cat vaɮѧ"/>
      <sheetName val="CANDOI"/>
      <sheetName val="GT"/>
      <sheetName val="GITHICH"/>
      <sheetName val="KQ"/>
      <sheetName val="GT KQ"/>
      <sheetName val="NS"/>
      <sheetName val="GT NS"/>
      <sheetName val="CNO"/>
      <sheetName val="CHITIEU"/>
      <sheetName val="\HKP22-46"/>
      <sheetName val="THTram"/>
      <sheetName val="[TKKT_15Alan1-dg.xls࡝DTCTNÀNG"/>
      <sheetName val="GiaVL"/>
      <sheetName val="??B"/>
      <sheetName val="cat va??"/>
      <sheetName val="Da_tan_dung"/>
      <sheetName val="tong_hop"/>
      <sheetName val="phan_tich_DG"/>
      <sheetName val="gia_vat_lieu"/>
      <sheetName val="gia_xe_may"/>
      <sheetName val="gia_nhan_cong"/>
      <sheetName val="da_1x2"/>
      <sheetName val="cat_vang"/>
      <sheetName val="Tai_khoan"/>
      <sheetName val="TM_Gach"/>
      <sheetName val="HM_bao_gia"/>
      <sheetName val="BiaTong_Khoan"/>
      <sheetName val="BiaT_K1"/>
      <sheetName val="TH_khoan_GC+H+L+S"/>
      <sheetName val="TM_Khoan_HAN"/>
      <sheetName val="TM_Khoan_GC"/>
      <sheetName val="TM_Khoan_SON"/>
      <sheetName val="tc_phan_tich_don_gia"/>
      <sheetName val="tc_chi_tiet_TC"/>
      <sheetName val="tc_chiet_tinh_TC"/>
      <sheetName val="tc_Don_gia"/>
      <sheetName val="tc_TH_-_TC"/>
      <sheetName val="tc_Bia_TC_(3)"/>
      <sheetName val="chi_tiet_khoan_son"/>
      <sheetName val="chiet_tinh_khoan_son_"/>
      <sheetName val="Don_gia_khoan_son_"/>
      <sheetName val="TH_khoan_son"/>
      <sheetName val="SS_Sgianh"/>
      <sheetName val="chi_tiet_Khoan_GC+HTP"/>
      <sheetName val="chiet_tinh_Khoan_GC+HTP"/>
      <sheetName val="Dongiakhoan_GC+HTP"/>
      <sheetName val="TH_khoan_GC+HTP"/>
      <sheetName val="chi_tiet_Khoan_gia_cong"/>
      <sheetName val="chiet_tinh_Khoan_gia_cong"/>
      <sheetName val="Don_gia_khoan_gia_cong"/>
      <sheetName val="TH_khoan_gia_cong"/>
      <sheetName val="chi_tiet_Khoan_Han"/>
      <sheetName val="chiet_tinh_Khoan_Han"/>
      <sheetName val="TH_khoan_han"/>
      <sheetName val="chi_tiet_K_lap_TB"/>
      <sheetName val="chiet_tinh_K_lap_TB"/>
      <sheetName val="Dongia_K_lap_TB"/>
      <sheetName val="TH_K_lap_TB"/>
      <sheetName val="TIEN_L"/>
      <sheetName val="bang_"/>
      <sheetName val="373_e6"/>
      <sheetName val="372_e6"/>
      <sheetName val="373_e4"/>
      <sheetName val="ESTI_"/>
      <sheetName val="Mau_NT_cho_doi"/>
      <sheetName val="THDG-_Nha_VS"/>
      <sheetName val="THDG-_Mong_thiet_bi"/>
      <sheetName val="duc_da"/>
      <sheetName val="A_Tam"/>
      <sheetName val="A_To"/>
      <sheetName val="a_thanh_da"/>
      <sheetName val="co_nguyen"/>
      <sheetName val="lap_thinh"/>
      <sheetName val="xe_ui_ly"/>
      <sheetName val="xe_cuoc_Dat"/>
      <sheetName val="vc_xe_ben"/>
      <sheetName val="van_chuyen"/>
      <sheetName val="vtu_"/>
      <sheetName val="chi_phi_khac"/>
      <sheetName val="vtu_le_"/>
      <sheetName val="vtu_l0n"/>
      <sheetName val="TONG_HOPVAT_TU_MOI"/>
      <sheetName val="QUYET_TOAN_"/>
      <sheetName val="Bu_vat_lieu"/>
      <sheetName val="[TKKT_15Ala"/>
      <sheetName val="TH khoan ha_x0000_"/>
      <sheetName val="_x000d_BTA"/>
      <sheetName val="D_x0014_CTQD"/>
      <sheetName val="_x0004_TCT22-46"/>
      <sheetName val="_x0007_XL"/>
      <sheetName val="_x0013_heet2"/>
      <sheetName val="to.ghoptt"/>
      <sheetName val="TNBH_x0000_ͧ_x001f_[TKKT_15Alan1-dg.xls]tls"/>
      <sheetName val="¢çeet9"/>
      <sheetName val="_TKKT_15Alan1-dg.xlsYPTDG"/>
      <sheetName val="cat va__"/>
      <sheetName val="TK"/>
      <sheetName val="Giaitrinh"/>
      <sheetName val="M02"/>
      <sheetName val="M03"/>
      <sheetName val="M5"/>
      <sheetName val="hd01"/>
      <sheetName val="CHITIET"/>
      <sheetName val="CT35"/>
      <sheetName val="Gia"/>
      <sheetName val="[TKKT_15Alan1-dg.xls?DTCTNÀNG"/>
      <sheetName val="TH khoan ha?"/>
      <sheetName val="TNBH?ͧ_x001f_[TKKT_15Alan1-dg.xls]tls"/>
      <sheetName val="Du_lieu"/>
      <sheetName val="TH_DZ35"/>
      <sheetName val="_x000a_BTA"/>
      <sheetName val="_TKKT_15Alan1-dg.xls࡝DTCTNÀNG"/>
      <sheetName val="FD"/>
      <sheetName val="GI"/>
      <sheetName val="EE (3)"/>
      <sheetName val="PAVEMENT"/>
      <sheetName val="TRAFFIC"/>
      <sheetName val="chiet tifh khoan son "/>
      <sheetName val="_HKP22-46"/>
      <sheetName val="__B"/>
      <sheetName val="_TKKT_15Ala"/>
      <sheetName val="¸TCT30+8"/>
      <sheetName val="Don gia kꦤoan son "/>
      <sheetName val="CTTra"/>
      <sheetName val="Lç khoan LK1"/>
      <sheetName val="DTKPSADUONO"/>
      <sheetName val="chiet tinh Khoan gia cono"/>
      <sheetName val="_BTA"/>
      <sheetName val="_TKKT_15Alan1-dg.xls_DTCTNÀNG"/>
      <sheetName val="BANGTRA"/>
      <sheetName val="TH-XL"/>
      <sheetName val="ctdg"/>
      <sheetName val="[TKKT_15Alan1-䡤g.xlsYPTDG"/>
      <sheetName val="_TKKT_15Alan1-dg.xls?DTCTNÀNG"/>
      <sheetName val="_x0000__x0000__x0000__x0000_??_x0000__x0000__x0000__x0000__x0000__x0000__x0000__x0000_??_x0000__x0000_±_x0000__x0000__x0000__x0000__x0000__x0000__x0000__x0000__x0000__x0000__x0000__x0000_"/>
      <sheetName val="TKKT_15Alan1-dg"/>
      <sheetName val="Tongh/p"/>
      <sheetName val="dbgt(tuyan)"/>
      <sheetName val="_TKKT_15Alan1-䡤g.xlsYPTDG"/>
      <sheetName val="TH VL, NC, DDHT Thanhphuoc"/>
      <sheetName val="VL,NC"/>
      <sheetName val="#REF"/>
      <sheetName val="chiet tinh Khoan gib cong"/>
      <sheetName val="VAB"/>
      <sheetName val="TH khoan`han"/>
      <sheetName val="DATA"/>
      <sheetName val="chi ðhi khac"/>
      <sheetName val="Tongh_p"/>
      <sheetName val="RA"/>
      <sheetName val="VAO"/>
      <sheetName val="Tai khgan"/>
      <sheetName val="\ra_bang"/>
      <sheetName val="Da tmn_x0000_dung"/>
      <sheetName val="Tra_x001f_bang"/>
      <sheetName val="lt-4l"/>
      <sheetName val="px#_x000d_tl"/>
      <sheetName val="_TKKT_1_x0015_Alan1-dg.xlsYPTDG"/>
      <sheetName val="\HKP22-4&amp;"/>
      <sheetName val="[TKKT_15Alan1-dg.xlsࠝDTC_x0014_NÀNG"/>
      <sheetName val="_HKP22%46"/>
      <sheetName val="_TKKT_15Alan1-dg.xls࡝DTC_x0014_NÀNG"/>
      <sheetName val="TM_KhoanWHAN"/>
      <sheetName val="tc_than_tich_don_gia"/>
      <sheetName val="chiet_tinh_khoan_sgn_"/>
      <sheetName val="TH_x001f_khoan_son"/>
      <sheetName val="??????????????????±????????????"/>
      <sheetName val="dtct cong"/>
      <sheetName val="Da_tan_dung1"/>
      <sheetName val="tong_hop1"/>
      <sheetName val="phan_tich_DG1"/>
      <sheetName val="gia_vat_lieu1"/>
      <sheetName val="gia_xe_may1"/>
      <sheetName val="gia_nhan_cong1"/>
      <sheetName val="TIEN_L1"/>
      <sheetName val="da_1x21"/>
      <sheetName val="cat_vang1"/>
      <sheetName val="Tai_khoan1"/>
      <sheetName val="bang_1"/>
      <sheetName val="373_e61"/>
      <sheetName val="372_e61"/>
      <sheetName val="373_e41"/>
      <sheetName val="TM_Gach1"/>
      <sheetName val="HM_bao_gia1"/>
      <sheetName val="BiaTong_Khoan1"/>
      <sheetName val="BiaT_K11"/>
      <sheetName val="TH_khoan_GC+H+L+S1"/>
      <sheetName val="TM_Khoan_HAN1"/>
      <sheetName val="TM_Khoan_GC1"/>
      <sheetName val="TM_Khoan_SON1"/>
      <sheetName val="tc_phan_tich_don_gia1"/>
      <sheetName val="tc_chi_tiet_TC1"/>
      <sheetName val="tc_chiet_tinh_TC1"/>
      <sheetName val="tc_Don_gia1"/>
      <sheetName val="tc_TH_-_TC1"/>
      <sheetName val="tc_Bia_TC_(3)1"/>
      <sheetName val="chi_tiet_khoan_son1"/>
      <sheetName val="chiet_tinh_khoan_son_1"/>
      <sheetName val="Don_gia_khoan_son_1"/>
      <sheetName val="TH_khoan_son1"/>
      <sheetName val="SS_Sgianh1"/>
      <sheetName val="chi_tiet_Khoan_GC+HTP1"/>
      <sheetName val="chiet_tinh_Khoan_GC+HTP1"/>
      <sheetName val="Dongiakhoan_GC+HTP1"/>
      <sheetName val="TH_khoan_GC+HTP1"/>
      <sheetName val="chi_tiet_Khoan_gia_cong1"/>
      <sheetName val="chiet_tinh_Khoan_gia_cong1"/>
      <sheetName val="Don_gia_khoan_gia_cong1"/>
      <sheetName val="TH_khoan_gia_cong1"/>
      <sheetName val="chi_tiet_Khoan_Han1"/>
      <sheetName val="chiet_tinh_Khoan_Han1"/>
      <sheetName val="TH_khoan_han1"/>
      <sheetName val="chi_tiet_K_lap_TB1"/>
      <sheetName val="chiet_tinh_K_lap_TB1"/>
      <sheetName val="Dongia_K_lap_TB1"/>
      <sheetName val="TH_K_lap_TB1"/>
      <sheetName val="Mau_NT_cho_doi1"/>
      <sheetName val="THDG-_Nha_VS1"/>
      <sheetName val="THDG-_Mong_thiet_bi1"/>
      <sheetName val="ESTI_1"/>
      <sheetName val="Tong_hop_phan_bo_nhien_lieu"/>
      <sheetName val="XD_Ninh_Quang"/>
      <sheetName val="PB_chi_tiet"/>
      <sheetName val="tong_hop_phan_bo_nhien_lieu_"/>
      <sheetName val="duc_da1"/>
      <sheetName val="A_Tam1"/>
      <sheetName val="A_To1"/>
      <sheetName val="a_thanh_da1"/>
      <sheetName val="co_nguyen1"/>
      <sheetName val="lap_thinh1"/>
      <sheetName val="xe_ui_ly1"/>
      <sheetName val="xe_cuoc_Dat1"/>
      <sheetName val="vc_xe_ben1"/>
      <sheetName val="van_chuyen1"/>
      <sheetName val="vtu_1"/>
      <sheetName val="chi_phi_khac1"/>
      <sheetName val="vtu_le_1"/>
      <sheetName val="vtu_l0n1"/>
      <sheetName val="TONG_HOPVAT_TU_MOI1"/>
      <sheetName val="QUYET_TOAN_1"/>
      <sheetName val="Gia_KS"/>
      <sheetName val="[TKKT_15Alan1-dg_xlsYPTDG"/>
      <sheetName val="tong_hgp"/>
      <sheetName val="cat_vaɮѧ"/>
      <sheetName val="[TKKT_15Alan1-dg_xls࡝DTCTNÀNG"/>
      <sheetName val="GT_KQ"/>
      <sheetName val="GT_NS"/>
      <sheetName val="cat_va??"/>
      <sheetName val="_TKKT_15Alan1-dg_xlsYPTDG"/>
      <sheetName val="cat_va__"/>
      <sheetName val="DCTQD"/>
      <sheetName val="TCT22-46"/>
      <sheetName val="XL"/>
      <sheetName val="heet2"/>
      <sheetName val="to_ghoptt"/>
      <sheetName val="_TKKT_15Alan1-dg_xls࡝DTCTNÀNG"/>
      <sheetName val="²_x0000__x0000_hoan GC+HTP"/>
      <sheetName val="ND"/>
      <sheetName val="VL"/>
      <sheetName val="DTCTFÀNG"/>
      <sheetName val="ESUI."/>
      <sheetName val="dtct cau"/>
      <sheetName val="373 ²_x0000_"/>
      <sheetName val="C䁑D"/>
      <sheetName val="400000p0"/>
      <sheetName val="chi tiet Khoan GB+HTP"/>
      <sheetName val="TH khoan ha_"/>
      <sheetName val="TNBH_ͧ_x001f__TKKT_15Alan1-dg.xls_tls"/>
      <sheetName val="tra,vat-lieu"/>
      <sheetName val="KKKKKKKK"/>
      <sheetName val="TONG_HOPVAT_TU_MO_x0009_"/>
      <sheetName val="tc_Bia_TC_(3-"/>
      <sheetName val="TH_khoan_GC+@TP"/>
      <sheetName val="Dongia_khoan_gia_cong"/>
      <sheetName val="DongiaK_lap_TB"/>
      <sheetName val="ES\I_"/>
      <sheetName val="Mau_NT_cho_doy"/>
      <sheetName val="Sheeô4"/>
      <sheetName val="TNBH_x0000_?_x001f_[TKKT_15Alan1-dg.xls]tls"/>
      <sheetName val="TNBH??_x001f_[TKKT_15Alan1-dg.xls]tls"/>
      <sheetName val="cad vang"/>
      <sheetName val="Don gia k?oan son "/>
      <sheetName val="chiet tGh khoan son "/>
      <sheetName val="chiet tinh Khoan gia cofg"/>
      <sheetName val="²??hoan GC+HTP"/>
      <sheetName val="373 ²?"/>
      <sheetName val="_ra_bang"/>
      <sheetName val="TJGTXL05"/>
      <sheetName val="ၛTKKT_15Alan1-dg.xls_THKPTNANG"/>
      <sheetName val="[TKKT_15Alan1-dg.xls䁝GXL"/>
      <sheetName val="_TKKT_15Alan1-dg.xls䁝GXL"/>
      <sheetName val="TVL"/>
      <sheetName val="Bang chiet tinh TBA"/>
      <sheetName val="Da tmn?dung"/>
      <sheetName val="TN"/>
      <sheetName val="[TKKT_15Alan1-?g.xlsYPTDG"/>
      <sheetName val="TNBH_?_x001f__TKKT_15Alan1-dg.xls_tls"/>
      <sheetName val="Level Checking Form(cat)"/>
      <sheetName val="TONG_HOPVAT_TU_MO "/>
      <sheetName val="ESTI琮"/>
      <sheetName val="Tong hop phan 瑢o n瑨ien lieu"/>
      <sheetName val="Da_tan_dung2"/>
      <sheetName val="tong_hop2"/>
      <sheetName val="²"/>
      <sheetName val="DMTK"/>
      <sheetName val="_x0004__x0014_CTQD"/>
      <sheetName val="px#_x000a_tl"/>
      <sheetName val="HG_x0001_L3"/>
      <sheetName val="t#m"/>
      <sheetName val="phan_tich_DG2"/>
      <sheetName val="gia_vat_lieu2"/>
      <sheetName val="gia_xe_may2"/>
      <sheetName val="gia_nhan_cong2"/>
      <sheetName val="Tai_khoan2"/>
      <sheetName val="TM_Gach2"/>
      <sheetName val="Page 3"/>
      <sheetName val="HM_bao_gia2"/>
      <sheetName val="BiaTong_Khoan2"/>
      <sheetName val="BiaT_K12"/>
      <sheetName val="TH_khoan_GC+H+L+S2"/>
      <sheetName val="TM_Khoan_HAN2"/>
      <sheetName val="TM_Khoan_GC2"/>
      <sheetName val="TM_Khoan_SON2"/>
      <sheetName val="tc_phan_tich_don_gia2"/>
      <sheetName val="tc_chi_tiet_TC2"/>
      <sheetName val="tc_chiet_tinh_TC2"/>
      <sheetName val="tc_Don_gia2"/>
      <sheetName val="tc_TH_-_TC2"/>
      <sheetName val="tc_Bia_TC_(3)2"/>
      <sheetName val=" BTA"/>
      <sheetName val="D_x005f_x0014_CTQD"/>
    </sheetNames>
    <sheetDataSet>
      <sheetData sheetId="0" refreshError="1"/>
      <sheetData sheetId="1" refreshError="1">
        <row r="201">
          <cell r="A201" t="str">
            <v>t</v>
          </cell>
          <cell r="B201" t="str">
            <v>S¾t thÐp c¸c lo¹i</v>
          </cell>
          <cell r="C201" t="str">
            <v>TÊn</v>
          </cell>
          <cell r="D201">
            <v>1</v>
          </cell>
          <cell r="E201">
            <v>2</v>
          </cell>
          <cell r="F201">
            <v>1.1000000000000001</v>
          </cell>
          <cell r="G201">
            <v>1</v>
          </cell>
          <cell r="H201">
            <v>7000</v>
          </cell>
        </row>
        <row r="202">
          <cell r="A202">
            <v>1</v>
          </cell>
          <cell r="B202" t="str">
            <v>§¸ d¨m 1x2</v>
          </cell>
          <cell r="C202" t="str">
            <v>m3</v>
          </cell>
          <cell r="D202">
            <v>1.6</v>
          </cell>
          <cell r="E202">
            <v>1</v>
          </cell>
          <cell r="F202">
            <v>1</v>
          </cell>
          <cell r="G202">
            <v>1.1499999999999999</v>
          </cell>
          <cell r="H202">
            <v>4000</v>
          </cell>
        </row>
        <row r="203">
          <cell r="A203">
            <v>4</v>
          </cell>
          <cell r="B203" t="str">
            <v>§¸ d¨m 4x6</v>
          </cell>
          <cell r="C203" t="str">
            <v>m3</v>
          </cell>
          <cell r="D203">
            <v>1.55</v>
          </cell>
          <cell r="E203">
            <v>1</v>
          </cell>
          <cell r="F203">
            <v>1</v>
          </cell>
          <cell r="G203">
            <v>1.1499999999999999</v>
          </cell>
          <cell r="H203">
            <v>3875</v>
          </cell>
        </row>
        <row r="204">
          <cell r="A204" t="str">
            <v>c</v>
          </cell>
          <cell r="B204" t="str">
            <v>C¸t vµng</v>
          </cell>
          <cell r="C204" t="str">
            <v>m3</v>
          </cell>
          <cell r="D204">
            <v>1.4</v>
          </cell>
          <cell r="E204">
            <v>1</v>
          </cell>
          <cell r="F204">
            <v>1</v>
          </cell>
          <cell r="G204">
            <v>1.1499999999999999</v>
          </cell>
          <cell r="H204">
            <v>3500</v>
          </cell>
        </row>
        <row r="205">
          <cell r="A205" t="str">
            <v>dh</v>
          </cell>
          <cell r="B205" t="str">
            <v xml:space="preserve">§¸ héc </v>
          </cell>
          <cell r="C205" t="str">
            <v>m3</v>
          </cell>
          <cell r="D205">
            <v>1.5</v>
          </cell>
          <cell r="E205">
            <v>2</v>
          </cell>
          <cell r="F205">
            <v>1.1000000000000001</v>
          </cell>
          <cell r="G205">
            <v>1.1499999999999999</v>
          </cell>
          <cell r="H205">
            <v>3750</v>
          </cell>
        </row>
        <row r="206">
          <cell r="A206" t="str">
            <v>dm</v>
          </cell>
          <cell r="B206" t="str">
            <v>§¸ m¹t</v>
          </cell>
          <cell r="C206" t="str">
            <v>m3</v>
          </cell>
          <cell r="D206">
            <v>1.6</v>
          </cell>
          <cell r="E206">
            <v>1</v>
          </cell>
          <cell r="F206">
            <v>1</v>
          </cell>
          <cell r="G206">
            <v>1.1499999999999999</v>
          </cell>
          <cell r="H206">
            <v>4000</v>
          </cell>
        </row>
        <row r="207">
          <cell r="A207" t="str">
            <v>gv</v>
          </cell>
          <cell r="B207" t="str">
            <v>Gç v¸n</v>
          </cell>
          <cell r="C207" t="str">
            <v>m3</v>
          </cell>
          <cell r="D207">
            <v>0.77</v>
          </cell>
          <cell r="E207">
            <v>2</v>
          </cell>
          <cell r="F207">
            <v>1.1000000000000001</v>
          </cell>
          <cell r="G207">
            <v>1</v>
          </cell>
          <cell r="H207">
            <v>7000</v>
          </cell>
        </row>
        <row r="208">
          <cell r="A208" t="str">
            <v>x</v>
          </cell>
          <cell r="B208" t="str">
            <v>Xim¨ng P30</v>
          </cell>
          <cell r="C208" t="str">
            <v>TÊn</v>
          </cell>
          <cell r="D208">
            <v>1</v>
          </cell>
          <cell r="E208">
            <v>3</v>
          </cell>
          <cell r="F208">
            <v>1.3</v>
          </cell>
          <cell r="G208">
            <v>1</v>
          </cell>
          <cell r="H208">
            <v>7000</v>
          </cell>
        </row>
        <row r="209">
          <cell r="A209" t="str">
            <v>x</v>
          </cell>
          <cell r="B209" t="str">
            <v>Xim¨ng PC-400</v>
          </cell>
          <cell r="C209" t="str">
            <v>TÊn</v>
          </cell>
          <cell r="D209">
            <v>1</v>
          </cell>
          <cell r="E209">
            <v>3</v>
          </cell>
          <cell r="F209">
            <v>1.3</v>
          </cell>
          <cell r="G209">
            <v>1</v>
          </cell>
          <cell r="H209">
            <v>7000</v>
          </cell>
        </row>
        <row r="210">
          <cell r="A210" t="str">
            <v>n</v>
          </cell>
          <cell r="B210" t="str">
            <v>Nhùa ®­êng</v>
          </cell>
          <cell r="C210" t="str">
            <v>TÊn</v>
          </cell>
          <cell r="D210">
            <v>1</v>
          </cell>
          <cell r="E210">
            <v>3</v>
          </cell>
          <cell r="F210">
            <v>1.3</v>
          </cell>
          <cell r="G210">
            <v>1</v>
          </cell>
          <cell r="H210">
            <v>7000</v>
          </cell>
        </row>
        <row r="211">
          <cell r="A211" t="str">
            <v>n</v>
          </cell>
          <cell r="B211" t="str">
            <v>Nhùa ®­êng</v>
          </cell>
          <cell r="C211" t="str">
            <v>TÊn</v>
          </cell>
          <cell r="D211">
            <v>1</v>
          </cell>
          <cell r="E211">
            <v>3</v>
          </cell>
          <cell r="F211">
            <v>1.3</v>
          </cell>
          <cell r="G211">
            <v>1</v>
          </cell>
          <cell r="H211">
            <v>7000</v>
          </cell>
        </row>
        <row r="212">
          <cell r="A212" t="str">
            <v>cpdd</v>
          </cell>
          <cell r="B212" t="str">
            <v>CÊp phèi ®¸ d¨m</v>
          </cell>
          <cell r="C212" t="str">
            <v>m3</v>
          </cell>
          <cell r="D212">
            <v>1.6</v>
          </cell>
          <cell r="E212">
            <v>1</v>
          </cell>
          <cell r="F212">
            <v>1</v>
          </cell>
          <cell r="G212">
            <v>1.1499999999999999</v>
          </cell>
          <cell r="H212">
            <v>4000</v>
          </cell>
        </row>
        <row r="213">
          <cell r="A213" t="str">
            <v>bd</v>
          </cell>
          <cell r="B213" t="str">
            <v xml:space="preserve">Bét ®¸ </v>
          </cell>
          <cell r="C213" t="str">
            <v>TÊn</v>
          </cell>
          <cell r="D213">
            <v>1</v>
          </cell>
          <cell r="E213">
            <v>1</v>
          </cell>
          <cell r="F213">
            <v>1</v>
          </cell>
          <cell r="G213">
            <v>1</v>
          </cell>
          <cell r="H213">
            <v>7000</v>
          </cell>
        </row>
        <row r="214">
          <cell r="A214">
            <v>0.5</v>
          </cell>
          <cell r="B214" t="str">
            <v>§¸ d¨m 0,5x1</v>
          </cell>
          <cell r="C214" t="str">
            <v>m3</v>
          </cell>
          <cell r="D214">
            <v>1.6</v>
          </cell>
          <cell r="E214">
            <v>1</v>
          </cell>
          <cell r="F214">
            <v>1</v>
          </cell>
          <cell r="G214">
            <v>1.1499999999999999</v>
          </cell>
          <cell r="H214">
            <v>4000</v>
          </cell>
        </row>
        <row r="215">
          <cell r="A215">
            <v>2</v>
          </cell>
          <cell r="B215" t="str">
            <v>§¸ d¨m 2x4</v>
          </cell>
          <cell r="C215" t="str">
            <v>m3</v>
          </cell>
          <cell r="D215">
            <v>1.6</v>
          </cell>
          <cell r="E215">
            <v>1</v>
          </cell>
          <cell r="F215">
            <v>1</v>
          </cell>
          <cell r="G215">
            <v>1.1499999999999999</v>
          </cell>
          <cell r="H215">
            <v>4000</v>
          </cell>
        </row>
        <row r="219">
          <cell r="A219">
            <v>1</v>
          </cell>
          <cell r="B219">
            <v>5600</v>
          </cell>
          <cell r="C219">
            <v>6664</v>
          </cell>
          <cell r="D219">
            <v>9796</v>
          </cell>
          <cell r="E219">
            <v>14204</v>
          </cell>
          <cell r="F219">
            <v>20596</v>
          </cell>
          <cell r="G219">
            <v>24715.200000000001</v>
          </cell>
        </row>
        <row r="220">
          <cell r="A220">
            <v>2</v>
          </cell>
          <cell r="B220">
            <v>3100</v>
          </cell>
          <cell r="C220">
            <v>3689</v>
          </cell>
          <cell r="D220">
            <v>5423</v>
          </cell>
          <cell r="E220">
            <v>7863</v>
          </cell>
          <cell r="F220">
            <v>11402</v>
          </cell>
          <cell r="G220">
            <v>13682.4</v>
          </cell>
        </row>
        <row r="221">
          <cell r="A221">
            <v>3</v>
          </cell>
          <cell r="B221">
            <v>2230</v>
          </cell>
          <cell r="C221">
            <v>2654</v>
          </cell>
          <cell r="D221">
            <v>3901</v>
          </cell>
          <cell r="E221">
            <v>5656</v>
          </cell>
          <cell r="F221">
            <v>8202</v>
          </cell>
          <cell r="G221">
            <v>9842.4</v>
          </cell>
        </row>
        <row r="222">
          <cell r="A222">
            <v>4</v>
          </cell>
          <cell r="B222">
            <v>1825</v>
          </cell>
          <cell r="C222">
            <v>2172</v>
          </cell>
          <cell r="D222">
            <v>3192</v>
          </cell>
          <cell r="E222">
            <v>4629</v>
          </cell>
          <cell r="F222">
            <v>6712</v>
          </cell>
          <cell r="G222">
            <v>8054.4</v>
          </cell>
        </row>
        <row r="223">
          <cell r="A223">
            <v>5</v>
          </cell>
          <cell r="B223">
            <v>1600</v>
          </cell>
          <cell r="C223">
            <v>1904</v>
          </cell>
          <cell r="D223">
            <v>2799</v>
          </cell>
          <cell r="E223">
            <v>4058</v>
          </cell>
          <cell r="F223">
            <v>5885</v>
          </cell>
          <cell r="G223">
            <v>7062</v>
          </cell>
        </row>
        <row r="224">
          <cell r="A224">
            <v>6</v>
          </cell>
          <cell r="B224">
            <v>1446</v>
          </cell>
          <cell r="C224">
            <v>1721</v>
          </cell>
          <cell r="D224">
            <v>2529</v>
          </cell>
          <cell r="E224">
            <v>3668</v>
          </cell>
          <cell r="F224">
            <v>5318</v>
          </cell>
          <cell r="G224">
            <v>6381.5999999999995</v>
          </cell>
        </row>
        <row r="225">
          <cell r="A225">
            <v>7</v>
          </cell>
          <cell r="B225">
            <v>1333</v>
          </cell>
          <cell r="C225">
            <v>1586</v>
          </cell>
          <cell r="D225">
            <v>2332</v>
          </cell>
          <cell r="E225">
            <v>3381</v>
          </cell>
          <cell r="F225">
            <v>4903</v>
          </cell>
          <cell r="G225">
            <v>5883.5999999999995</v>
          </cell>
        </row>
        <row r="226">
          <cell r="A226">
            <v>8</v>
          </cell>
          <cell r="B226">
            <v>1245</v>
          </cell>
          <cell r="C226">
            <v>1482</v>
          </cell>
          <cell r="D226">
            <v>2178</v>
          </cell>
          <cell r="E226">
            <v>3158</v>
          </cell>
          <cell r="F226">
            <v>4579</v>
          </cell>
          <cell r="G226">
            <v>5494.8</v>
          </cell>
        </row>
        <row r="227">
          <cell r="A227">
            <v>9</v>
          </cell>
          <cell r="B227">
            <v>1173</v>
          </cell>
          <cell r="C227">
            <v>1396</v>
          </cell>
          <cell r="D227">
            <v>2052</v>
          </cell>
          <cell r="E227">
            <v>2975</v>
          </cell>
          <cell r="F227">
            <v>4314</v>
          </cell>
          <cell r="G227">
            <v>5176.8</v>
          </cell>
        </row>
        <row r="228">
          <cell r="A228">
            <v>10</v>
          </cell>
          <cell r="B228">
            <v>1114</v>
          </cell>
          <cell r="C228">
            <v>1326</v>
          </cell>
          <cell r="D228">
            <v>1949</v>
          </cell>
          <cell r="E228">
            <v>2826</v>
          </cell>
          <cell r="F228">
            <v>4097</v>
          </cell>
          <cell r="G228">
            <v>4916.3999999999996</v>
          </cell>
        </row>
        <row r="229">
          <cell r="A229">
            <v>11</v>
          </cell>
          <cell r="B229">
            <v>1063</v>
          </cell>
          <cell r="C229">
            <v>1265</v>
          </cell>
          <cell r="D229">
            <v>1860</v>
          </cell>
          <cell r="E229">
            <v>2696</v>
          </cell>
          <cell r="F229">
            <v>3910</v>
          </cell>
          <cell r="G229">
            <v>4692</v>
          </cell>
        </row>
        <row r="230">
          <cell r="A230">
            <v>12</v>
          </cell>
          <cell r="B230">
            <v>1016</v>
          </cell>
          <cell r="C230">
            <v>1209</v>
          </cell>
          <cell r="D230">
            <v>1777</v>
          </cell>
          <cell r="E230">
            <v>2577</v>
          </cell>
          <cell r="F230">
            <v>3737</v>
          </cell>
          <cell r="G230">
            <v>4484.3999999999996</v>
          </cell>
        </row>
        <row r="231">
          <cell r="A231">
            <v>13</v>
          </cell>
          <cell r="B231">
            <v>968</v>
          </cell>
          <cell r="C231">
            <v>1152</v>
          </cell>
          <cell r="D231">
            <v>1693</v>
          </cell>
          <cell r="E231">
            <v>2455</v>
          </cell>
          <cell r="F231">
            <v>3560</v>
          </cell>
          <cell r="G231">
            <v>4272</v>
          </cell>
        </row>
        <row r="232">
          <cell r="A232">
            <v>14</v>
          </cell>
          <cell r="B232">
            <v>924</v>
          </cell>
          <cell r="C232">
            <v>1100</v>
          </cell>
          <cell r="D232">
            <v>1616</v>
          </cell>
          <cell r="E232">
            <v>2344</v>
          </cell>
          <cell r="F232">
            <v>3398</v>
          </cell>
          <cell r="G232">
            <v>4077.6</v>
          </cell>
        </row>
        <row r="233">
          <cell r="A233">
            <v>15</v>
          </cell>
          <cell r="B233">
            <v>883</v>
          </cell>
          <cell r="C233">
            <v>1051</v>
          </cell>
          <cell r="D233">
            <v>1545</v>
          </cell>
          <cell r="E233">
            <v>2240</v>
          </cell>
          <cell r="F233">
            <v>3248</v>
          </cell>
          <cell r="G233">
            <v>3897.6</v>
          </cell>
        </row>
        <row r="234">
          <cell r="A234">
            <v>16</v>
          </cell>
          <cell r="B234">
            <v>846</v>
          </cell>
          <cell r="C234">
            <v>1007</v>
          </cell>
          <cell r="D234">
            <v>1480</v>
          </cell>
          <cell r="E234">
            <v>2146</v>
          </cell>
          <cell r="F234">
            <v>3112</v>
          </cell>
          <cell r="G234">
            <v>3734.3999999999996</v>
          </cell>
        </row>
        <row r="235">
          <cell r="A235">
            <v>17</v>
          </cell>
          <cell r="B235">
            <v>820</v>
          </cell>
          <cell r="C235">
            <v>976</v>
          </cell>
          <cell r="D235">
            <v>1434</v>
          </cell>
          <cell r="E235">
            <v>2080</v>
          </cell>
          <cell r="F235">
            <v>3016</v>
          </cell>
          <cell r="G235">
            <v>3619.2</v>
          </cell>
        </row>
        <row r="236">
          <cell r="A236">
            <v>18</v>
          </cell>
          <cell r="B236">
            <v>799</v>
          </cell>
          <cell r="C236">
            <v>951</v>
          </cell>
          <cell r="D236">
            <v>1398</v>
          </cell>
          <cell r="E236">
            <v>2027</v>
          </cell>
          <cell r="F236">
            <v>2939</v>
          </cell>
          <cell r="G236">
            <v>3526.7999999999997</v>
          </cell>
        </row>
        <row r="237">
          <cell r="A237">
            <v>19</v>
          </cell>
          <cell r="B237">
            <v>776</v>
          </cell>
          <cell r="C237">
            <v>923</v>
          </cell>
          <cell r="D237">
            <v>1357</v>
          </cell>
          <cell r="E237">
            <v>1968</v>
          </cell>
          <cell r="F237">
            <v>2854</v>
          </cell>
          <cell r="G237">
            <v>3424.7999999999997</v>
          </cell>
        </row>
        <row r="238">
          <cell r="A238">
            <v>20</v>
          </cell>
          <cell r="B238">
            <v>750</v>
          </cell>
          <cell r="C238">
            <v>893</v>
          </cell>
          <cell r="D238">
            <v>1312</v>
          </cell>
          <cell r="E238">
            <v>1902</v>
          </cell>
          <cell r="F238">
            <v>2758</v>
          </cell>
          <cell r="G238">
            <v>3309.6</v>
          </cell>
        </row>
        <row r="239">
          <cell r="A239">
            <v>21</v>
          </cell>
          <cell r="B239">
            <v>720</v>
          </cell>
          <cell r="C239">
            <v>857</v>
          </cell>
          <cell r="D239">
            <v>1259</v>
          </cell>
          <cell r="E239">
            <v>1826</v>
          </cell>
          <cell r="F239">
            <v>2648</v>
          </cell>
          <cell r="G239">
            <v>3177.6</v>
          </cell>
        </row>
        <row r="240">
          <cell r="A240">
            <v>22</v>
          </cell>
          <cell r="B240">
            <v>692</v>
          </cell>
          <cell r="C240">
            <v>823</v>
          </cell>
          <cell r="D240">
            <v>1211</v>
          </cell>
          <cell r="E240">
            <v>1755</v>
          </cell>
          <cell r="F240">
            <v>2545</v>
          </cell>
          <cell r="G240">
            <v>3054</v>
          </cell>
        </row>
        <row r="241">
          <cell r="A241">
            <v>23</v>
          </cell>
          <cell r="B241">
            <v>667</v>
          </cell>
          <cell r="C241">
            <v>794</v>
          </cell>
          <cell r="D241">
            <v>1167</v>
          </cell>
          <cell r="E241">
            <v>1692</v>
          </cell>
          <cell r="F241">
            <v>2453</v>
          </cell>
          <cell r="G241">
            <v>2943.6</v>
          </cell>
        </row>
        <row r="242">
          <cell r="A242">
            <v>24</v>
          </cell>
          <cell r="B242">
            <v>645</v>
          </cell>
          <cell r="C242">
            <v>768</v>
          </cell>
          <cell r="D242">
            <v>1128</v>
          </cell>
          <cell r="E242">
            <v>1636</v>
          </cell>
          <cell r="F242">
            <v>2372</v>
          </cell>
          <cell r="G242">
            <v>2846.4</v>
          </cell>
        </row>
        <row r="243">
          <cell r="A243">
            <v>25</v>
          </cell>
          <cell r="B243">
            <v>624</v>
          </cell>
          <cell r="C243">
            <v>743</v>
          </cell>
          <cell r="D243">
            <v>1092</v>
          </cell>
          <cell r="E243">
            <v>1583</v>
          </cell>
          <cell r="F243">
            <v>2295</v>
          </cell>
          <cell r="G243">
            <v>2754</v>
          </cell>
        </row>
        <row r="244">
          <cell r="A244">
            <v>26</v>
          </cell>
          <cell r="B244">
            <v>604</v>
          </cell>
          <cell r="C244">
            <v>719</v>
          </cell>
          <cell r="D244">
            <v>1057</v>
          </cell>
          <cell r="E244">
            <v>1532</v>
          </cell>
          <cell r="F244">
            <v>2221</v>
          </cell>
          <cell r="G244">
            <v>2665.2</v>
          </cell>
        </row>
        <row r="245">
          <cell r="A245">
            <v>27</v>
          </cell>
          <cell r="B245">
            <v>584</v>
          </cell>
          <cell r="C245">
            <v>695</v>
          </cell>
          <cell r="D245">
            <v>1022</v>
          </cell>
          <cell r="E245">
            <v>1481</v>
          </cell>
          <cell r="F245">
            <v>2148</v>
          </cell>
          <cell r="G245">
            <v>2577.6</v>
          </cell>
        </row>
        <row r="246">
          <cell r="A246">
            <v>28</v>
          </cell>
          <cell r="B246">
            <v>564</v>
          </cell>
          <cell r="C246">
            <v>671</v>
          </cell>
          <cell r="D246">
            <v>987</v>
          </cell>
          <cell r="E246">
            <v>1431</v>
          </cell>
          <cell r="F246">
            <v>2074</v>
          </cell>
          <cell r="G246">
            <v>2488.7999999999997</v>
          </cell>
        </row>
        <row r="247">
          <cell r="A247">
            <v>29</v>
          </cell>
          <cell r="B247">
            <v>545</v>
          </cell>
          <cell r="C247">
            <v>649</v>
          </cell>
          <cell r="D247">
            <v>953</v>
          </cell>
          <cell r="E247">
            <v>1382</v>
          </cell>
          <cell r="F247">
            <v>2004</v>
          </cell>
          <cell r="G247">
            <v>2404.7999999999997</v>
          </cell>
        </row>
        <row r="248">
          <cell r="A248">
            <v>30</v>
          </cell>
          <cell r="B248">
            <v>528</v>
          </cell>
          <cell r="C248">
            <v>628</v>
          </cell>
          <cell r="D248">
            <v>924</v>
          </cell>
          <cell r="E248">
            <v>1339</v>
          </cell>
          <cell r="F248">
            <v>1942</v>
          </cell>
          <cell r="G248">
            <v>2330.4</v>
          </cell>
        </row>
        <row r="249">
          <cell r="A249">
            <v>31</v>
          </cell>
          <cell r="B249">
            <v>512</v>
          </cell>
          <cell r="C249">
            <v>609</v>
          </cell>
          <cell r="D249">
            <v>896</v>
          </cell>
          <cell r="E249">
            <v>1299</v>
          </cell>
          <cell r="F249">
            <v>1883</v>
          </cell>
          <cell r="G249">
            <v>2259.6</v>
          </cell>
        </row>
        <row r="250">
          <cell r="A250">
            <v>32</v>
          </cell>
          <cell r="B250">
            <v>512</v>
          </cell>
          <cell r="C250">
            <v>609</v>
          </cell>
          <cell r="D250">
            <v>896</v>
          </cell>
          <cell r="E250">
            <v>1299</v>
          </cell>
          <cell r="F250">
            <v>1883</v>
          </cell>
          <cell r="G250">
            <v>2259.6</v>
          </cell>
        </row>
        <row r="251">
          <cell r="A251">
            <v>33</v>
          </cell>
          <cell r="B251">
            <v>512</v>
          </cell>
          <cell r="C251">
            <v>609</v>
          </cell>
          <cell r="D251">
            <v>896</v>
          </cell>
          <cell r="E251">
            <v>1299</v>
          </cell>
          <cell r="F251">
            <v>1883</v>
          </cell>
          <cell r="G251">
            <v>2259.6</v>
          </cell>
        </row>
        <row r="252">
          <cell r="A252">
            <v>34</v>
          </cell>
          <cell r="B252">
            <v>512</v>
          </cell>
          <cell r="C252">
            <v>609</v>
          </cell>
          <cell r="D252">
            <v>896</v>
          </cell>
          <cell r="E252">
            <v>1299</v>
          </cell>
          <cell r="F252">
            <v>1883</v>
          </cell>
          <cell r="G252">
            <v>2259.6</v>
          </cell>
        </row>
        <row r="253">
          <cell r="A253">
            <v>35</v>
          </cell>
          <cell r="B253">
            <v>512</v>
          </cell>
          <cell r="C253">
            <v>609</v>
          </cell>
          <cell r="D253">
            <v>896</v>
          </cell>
          <cell r="E253">
            <v>1299</v>
          </cell>
          <cell r="F253">
            <v>1883</v>
          </cell>
          <cell r="G253">
            <v>2259.6</v>
          </cell>
        </row>
        <row r="254">
          <cell r="A254">
            <v>36</v>
          </cell>
          <cell r="B254">
            <v>498</v>
          </cell>
          <cell r="C254">
            <v>593</v>
          </cell>
          <cell r="D254">
            <v>871</v>
          </cell>
          <cell r="E254">
            <v>1263</v>
          </cell>
          <cell r="F254">
            <v>1832</v>
          </cell>
          <cell r="G254">
            <v>2198.4</v>
          </cell>
        </row>
        <row r="255">
          <cell r="A255">
            <v>37</v>
          </cell>
          <cell r="B255">
            <v>498</v>
          </cell>
          <cell r="C255">
            <v>593</v>
          </cell>
          <cell r="D255">
            <v>871</v>
          </cell>
          <cell r="E255">
            <v>1263</v>
          </cell>
          <cell r="F255">
            <v>1832</v>
          </cell>
          <cell r="G255">
            <v>2198.4</v>
          </cell>
        </row>
        <row r="256">
          <cell r="A256">
            <v>38</v>
          </cell>
          <cell r="B256">
            <v>498</v>
          </cell>
          <cell r="C256">
            <v>593</v>
          </cell>
          <cell r="D256">
            <v>871</v>
          </cell>
          <cell r="E256">
            <v>1263</v>
          </cell>
          <cell r="F256">
            <v>1832</v>
          </cell>
          <cell r="G256">
            <v>2198.4</v>
          </cell>
        </row>
        <row r="257">
          <cell r="A257">
            <v>39</v>
          </cell>
          <cell r="B257">
            <v>498</v>
          </cell>
          <cell r="C257">
            <v>593</v>
          </cell>
          <cell r="D257">
            <v>871</v>
          </cell>
          <cell r="E257">
            <v>1263</v>
          </cell>
          <cell r="F257">
            <v>1832</v>
          </cell>
          <cell r="G257">
            <v>2198.4</v>
          </cell>
        </row>
        <row r="258">
          <cell r="A258">
            <v>40</v>
          </cell>
          <cell r="B258">
            <v>498</v>
          </cell>
          <cell r="C258">
            <v>593</v>
          </cell>
          <cell r="D258">
            <v>871</v>
          </cell>
          <cell r="E258">
            <v>1263</v>
          </cell>
          <cell r="F258">
            <v>1832</v>
          </cell>
          <cell r="G258">
            <v>2198.4</v>
          </cell>
        </row>
        <row r="259">
          <cell r="A259">
            <v>41</v>
          </cell>
          <cell r="B259">
            <v>487</v>
          </cell>
          <cell r="C259">
            <v>580</v>
          </cell>
          <cell r="D259">
            <v>852</v>
          </cell>
          <cell r="E259">
            <v>1235</v>
          </cell>
          <cell r="F259">
            <v>1791</v>
          </cell>
          <cell r="G259">
            <v>2149.1999999999998</v>
          </cell>
        </row>
        <row r="260">
          <cell r="A260">
            <v>42</v>
          </cell>
          <cell r="B260">
            <v>487</v>
          </cell>
          <cell r="C260">
            <v>580</v>
          </cell>
          <cell r="D260">
            <v>852</v>
          </cell>
          <cell r="E260">
            <v>1235</v>
          </cell>
          <cell r="F260">
            <v>1791</v>
          </cell>
          <cell r="G260">
            <v>2149.1999999999998</v>
          </cell>
        </row>
        <row r="261">
          <cell r="A261">
            <v>43</v>
          </cell>
          <cell r="B261">
            <v>487</v>
          </cell>
          <cell r="C261">
            <v>580</v>
          </cell>
          <cell r="D261">
            <v>852</v>
          </cell>
          <cell r="E261">
            <v>1235</v>
          </cell>
          <cell r="F261">
            <v>1791</v>
          </cell>
          <cell r="G261">
            <v>2149.1999999999998</v>
          </cell>
        </row>
        <row r="262">
          <cell r="A262">
            <v>44</v>
          </cell>
          <cell r="B262">
            <v>487</v>
          </cell>
          <cell r="C262">
            <v>580</v>
          </cell>
          <cell r="D262">
            <v>852</v>
          </cell>
          <cell r="E262">
            <v>1235</v>
          </cell>
          <cell r="F262">
            <v>1791</v>
          </cell>
          <cell r="G262">
            <v>2149.1999999999998</v>
          </cell>
        </row>
        <row r="263">
          <cell r="A263">
            <v>45</v>
          </cell>
          <cell r="B263">
            <v>487</v>
          </cell>
          <cell r="C263">
            <v>580</v>
          </cell>
          <cell r="D263">
            <v>852</v>
          </cell>
          <cell r="E263">
            <v>1235</v>
          </cell>
          <cell r="F263">
            <v>1791</v>
          </cell>
          <cell r="G263">
            <v>2149.1999999999998</v>
          </cell>
        </row>
        <row r="264">
          <cell r="A264">
            <v>46</v>
          </cell>
          <cell r="B264">
            <v>477</v>
          </cell>
          <cell r="C264">
            <v>568</v>
          </cell>
          <cell r="D264">
            <v>834</v>
          </cell>
          <cell r="E264">
            <v>1210</v>
          </cell>
          <cell r="F264">
            <v>1754</v>
          </cell>
          <cell r="G264">
            <v>2104.7999999999997</v>
          </cell>
        </row>
        <row r="265">
          <cell r="A265">
            <v>47</v>
          </cell>
          <cell r="B265">
            <v>477</v>
          </cell>
          <cell r="C265">
            <v>568</v>
          </cell>
          <cell r="D265">
            <v>834</v>
          </cell>
          <cell r="E265">
            <v>1210</v>
          </cell>
          <cell r="F265">
            <v>1754</v>
          </cell>
          <cell r="G265">
            <v>2104.7999999999997</v>
          </cell>
        </row>
        <row r="266">
          <cell r="A266">
            <v>48</v>
          </cell>
          <cell r="B266">
            <v>477</v>
          </cell>
          <cell r="C266">
            <v>568</v>
          </cell>
          <cell r="D266">
            <v>834</v>
          </cell>
          <cell r="E266">
            <v>1210</v>
          </cell>
          <cell r="F266">
            <v>1754</v>
          </cell>
          <cell r="G266">
            <v>2104.7999999999997</v>
          </cell>
        </row>
        <row r="267">
          <cell r="A267">
            <v>49</v>
          </cell>
          <cell r="B267">
            <v>477</v>
          </cell>
          <cell r="C267">
            <v>568</v>
          </cell>
          <cell r="D267">
            <v>834</v>
          </cell>
          <cell r="E267">
            <v>1210</v>
          </cell>
          <cell r="F267">
            <v>1754</v>
          </cell>
          <cell r="G267">
            <v>2104.7999999999997</v>
          </cell>
        </row>
        <row r="268">
          <cell r="A268">
            <v>50</v>
          </cell>
          <cell r="B268">
            <v>477</v>
          </cell>
          <cell r="C268">
            <v>568</v>
          </cell>
          <cell r="D268">
            <v>834</v>
          </cell>
          <cell r="E268">
            <v>1210</v>
          </cell>
          <cell r="F268">
            <v>1754</v>
          </cell>
          <cell r="G268">
            <v>2104.7999999999997</v>
          </cell>
        </row>
        <row r="269">
          <cell r="A269">
            <v>51</v>
          </cell>
          <cell r="B269">
            <v>468</v>
          </cell>
          <cell r="C269">
            <v>557</v>
          </cell>
          <cell r="D269">
            <v>819</v>
          </cell>
          <cell r="E269">
            <v>1187</v>
          </cell>
          <cell r="F269">
            <v>1721</v>
          </cell>
          <cell r="G269">
            <v>2065.1999999999998</v>
          </cell>
        </row>
        <row r="270">
          <cell r="A270">
            <v>52</v>
          </cell>
          <cell r="B270">
            <v>468</v>
          </cell>
          <cell r="C270">
            <v>557</v>
          </cell>
          <cell r="D270">
            <v>819</v>
          </cell>
          <cell r="E270">
            <v>1187</v>
          </cell>
          <cell r="F270">
            <v>1721</v>
          </cell>
          <cell r="G270">
            <v>2065.1999999999998</v>
          </cell>
        </row>
        <row r="271">
          <cell r="A271">
            <v>53</v>
          </cell>
          <cell r="B271">
            <v>468</v>
          </cell>
          <cell r="C271">
            <v>557</v>
          </cell>
          <cell r="D271">
            <v>819</v>
          </cell>
          <cell r="E271">
            <v>1187</v>
          </cell>
          <cell r="F271">
            <v>1721</v>
          </cell>
          <cell r="G271">
            <v>2065.1999999999998</v>
          </cell>
        </row>
        <row r="272">
          <cell r="A272">
            <v>54</v>
          </cell>
          <cell r="B272">
            <v>468</v>
          </cell>
          <cell r="C272">
            <v>557</v>
          </cell>
          <cell r="D272">
            <v>819</v>
          </cell>
          <cell r="E272">
            <v>1187</v>
          </cell>
          <cell r="F272">
            <v>1721</v>
          </cell>
          <cell r="G272">
            <v>2065.1999999999998</v>
          </cell>
        </row>
        <row r="273">
          <cell r="A273">
            <v>55</v>
          </cell>
          <cell r="B273">
            <v>468</v>
          </cell>
          <cell r="C273">
            <v>557</v>
          </cell>
          <cell r="D273">
            <v>819</v>
          </cell>
          <cell r="E273">
            <v>1187</v>
          </cell>
          <cell r="F273">
            <v>1721</v>
          </cell>
          <cell r="G273">
            <v>2065.1999999999998</v>
          </cell>
        </row>
        <row r="274">
          <cell r="A274">
            <v>56</v>
          </cell>
          <cell r="B274">
            <v>460</v>
          </cell>
          <cell r="C274">
            <v>547</v>
          </cell>
          <cell r="D274">
            <v>805</v>
          </cell>
          <cell r="E274">
            <v>1167</v>
          </cell>
          <cell r="F274">
            <v>1692</v>
          </cell>
          <cell r="G274">
            <v>2030.3999999999999</v>
          </cell>
        </row>
        <row r="275">
          <cell r="A275">
            <v>57</v>
          </cell>
          <cell r="B275">
            <v>460</v>
          </cell>
          <cell r="C275">
            <v>547</v>
          </cell>
          <cell r="D275">
            <v>805</v>
          </cell>
          <cell r="E275">
            <v>1167</v>
          </cell>
          <cell r="F275">
            <v>1692</v>
          </cell>
          <cell r="G275">
            <v>2030.3999999999999</v>
          </cell>
        </row>
        <row r="276">
          <cell r="A276">
            <v>58</v>
          </cell>
          <cell r="B276">
            <v>460</v>
          </cell>
          <cell r="C276">
            <v>547</v>
          </cell>
          <cell r="D276">
            <v>805</v>
          </cell>
          <cell r="E276">
            <v>1167</v>
          </cell>
          <cell r="F276">
            <v>1692</v>
          </cell>
          <cell r="G276">
            <v>2030.3999999999999</v>
          </cell>
        </row>
        <row r="277">
          <cell r="A277">
            <v>59</v>
          </cell>
          <cell r="B277">
            <v>460</v>
          </cell>
          <cell r="C277">
            <v>547</v>
          </cell>
          <cell r="D277">
            <v>805</v>
          </cell>
          <cell r="E277">
            <v>1167</v>
          </cell>
          <cell r="F277">
            <v>1692</v>
          </cell>
          <cell r="G277">
            <v>2030.3999999999999</v>
          </cell>
        </row>
        <row r="278">
          <cell r="A278">
            <v>60</v>
          </cell>
          <cell r="B278">
            <v>460</v>
          </cell>
          <cell r="C278">
            <v>547</v>
          </cell>
          <cell r="D278">
            <v>805</v>
          </cell>
          <cell r="E278">
            <v>1167</v>
          </cell>
          <cell r="F278">
            <v>1692</v>
          </cell>
          <cell r="G278">
            <v>2030.3999999999999</v>
          </cell>
        </row>
        <row r="279">
          <cell r="A279">
            <v>61</v>
          </cell>
          <cell r="B279">
            <v>453</v>
          </cell>
          <cell r="C279">
            <v>539</v>
          </cell>
          <cell r="D279">
            <v>792</v>
          </cell>
          <cell r="E279">
            <v>1149</v>
          </cell>
          <cell r="F279">
            <v>1666</v>
          </cell>
          <cell r="G279">
            <v>1999.1999999999998</v>
          </cell>
        </row>
        <row r="280">
          <cell r="A280">
            <v>62</v>
          </cell>
          <cell r="B280">
            <v>453</v>
          </cell>
          <cell r="C280">
            <v>539</v>
          </cell>
          <cell r="D280">
            <v>792</v>
          </cell>
          <cell r="E280">
            <v>1149</v>
          </cell>
          <cell r="F280">
            <v>1666</v>
          </cell>
          <cell r="G280">
            <v>1999.1999999999998</v>
          </cell>
        </row>
        <row r="281">
          <cell r="A281">
            <v>63</v>
          </cell>
          <cell r="B281">
            <v>453</v>
          </cell>
          <cell r="C281">
            <v>539</v>
          </cell>
          <cell r="D281">
            <v>792</v>
          </cell>
          <cell r="E281">
            <v>1149</v>
          </cell>
          <cell r="F281">
            <v>1666</v>
          </cell>
          <cell r="G281">
            <v>1999.1999999999998</v>
          </cell>
        </row>
        <row r="282">
          <cell r="A282">
            <v>64</v>
          </cell>
          <cell r="B282">
            <v>453</v>
          </cell>
          <cell r="C282">
            <v>539</v>
          </cell>
          <cell r="D282">
            <v>792</v>
          </cell>
          <cell r="E282">
            <v>1149</v>
          </cell>
          <cell r="F282">
            <v>1666</v>
          </cell>
          <cell r="G282">
            <v>1999.1999999999998</v>
          </cell>
        </row>
        <row r="283">
          <cell r="A283">
            <v>65</v>
          </cell>
          <cell r="B283">
            <v>453</v>
          </cell>
          <cell r="C283">
            <v>539</v>
          </cell>
          <cell r="D283">
            <v>792</v>
          </cell>
          <cell r="E283">
            <v>1149</v>
          </cell>
          <cell r="F283">
            <v>1666</v>
          </cell>
          <cell r="G283">
            <v>1999.1999999999998</v>
          </cell>
        </row>
        <row r="284">
          <cell r="A284">
            <v>66</v>
          </cell>
          <cell r="B284">
            <v>453</v>
          </cell>
          <cell r="C284">
            <v>539</v>
          </cell>
          <cell r="D284">
            <v>792</v>
          </cell>
          <cell r="E284">
            <v>1149</v>
          </cell>
          <cell r="F284">
            <v>1666</v>
          </cell>
          <cell r="G284">
            <v>1999.1999999999998</v>
          </cell>
        </row>
        <row r="285">
          <cell r="A285">
            <v>67</v>
          </cell>
          <cell r="B285">
            <v>453</v>
          </cell>
          <cell r="C285">
            <v>539</v>
          </cell>
          <cell r="D285">
            <v>792</v>
          </cell>
          <cell r="E285">
            <v>1149</v>
          </cell>
          <cell r="F285">
            <v>1666</v>
          </cell>
          <cell r="G285">
            <v>1999.1999999999998</v>
          </cell>
        </row>
        <row r="286">
          <cell r="A286">
            <v>68</v>
          </cell>
          <cell r="B286">
            <v>453</v>
          </cell>
          <cell r="C286">
            <v>539</v>
          </cell>
          <cell r="D286">
            <v>792</v>
          </cell>
          <cell r="E286">
            <v>1149</v>
          </cell>
          <cell r="F286">
            <v>1666</v>
          </cell>
          <cell r="G286">
            <v>1999.1999999999998</v>
          </cell>
        </row>
        <row r="287">
          <cell r="A287">
            <v>69</v>
          </cell>
          <cell r="B287">
            <v>453</v>
          </cell>
          <cell r="C287">
            <v>539</v>
          </cell>
          <cell r="D287">
            <v>792</v>
          </cell>
          <cell r="E287">
            <v>1149</v>
          </cell>
          <cell r="F287">
            <v>1666</v>
          </cell>
          <cell r="G287">
            <v>1999.1999999999998</v>
          </cell>
        </row>
        <row r="288">
          <cell r="A288">
            <v>70</v>
          </cell>
          <cell r="B288">
            <v>453</v>
          </cell>
          <cell r="C288">
            <v>539</v>
          </cell>
          <cell r="D288">
            <v>792</v>
          </cell>
          <cell r="E288">
            <v>1149</v>
          </cell>
          <cell r="F288">
            <v>1666</v>
          </cell>
          <cell r="G288">
            <v>1999.1999999999998</v>
          </cell>
        </row>
        <row r="289">
          <cell r="A289">
            <v>71</v>
          </cell>
          <cell r="B289">
            <v>447</v>
          </cell>
          <cell r="C289">
            <v>532</v>
          </cell>
          <cell r="D289">
            <v>782</v>
          </cell>
          <cell r="E289">
            <v>1134</v>
          </cell>
          <cell r="F289">
            <v>1644</v>
          </cell>
          <cell r="G289">
            <v>1972.8</v>
          </cell>
        </row>
        <row r="290">
          <cell r="A290">
            <v>72</v>
          </cell>
          <cell r="B290">
            <v>447</v>
          </cell>
          <cell r="C290">
            <v>532</v>
          </cell>
          <cell r="D290">
            <v>782</v>
          </cell>
          <cell r="E290">
            <v>1134</v>
          </cell>
          <cell r="F290">
            <v>1644</v>
          </cell>
          <cell r="G290">
            <v>1972.8</v>
          </cell>
        </row>
        <row r="291">
          <cell r="A291">
            <v>73</v>
          </cell>
          <cell r="B291">
            <v>447</v>
          </cell>
          <cell r="C291">
            <v>532</v>
          </cell>
          <cell r="D291">
            <v>782</v>
          </cell>
          <cell r="E291">
            <v>1134</v>
          </cell>
          <cell r="F291">
            <v>1644</v>
          </cell>
          <cell r="G291">
            <v>1972.8</v>
          </cell>
        </row>
        <row r="292">
          <cell r="A292">
            <v>74</v>
          </cell>
          <cell r="B292">
            <v>447</v>
          </cell>
          <cell r="C292">
            <v>532</v>
          </cell>
          <cell r="D292">
            <v>782</v>
          </cell>
          <cell r="E292">
            <v>1134</v>
          </cell>
          <cell r="F292">
            <v>1644</v>
          </cell>
          <cell r="G292">
            <v>1972.8</v>
          </cell>
        </row>
        <row r="293">
          <cell r="A293">
            <v>75</v>
          </cell>
          <cell r="B293">
            <v>447</v>
          </cell>
          <cell r="C293">
            <v>532</v>
          </cell>
          <cell r="D293">
            <v>782</v>
          </cell>
          <cell r="E293">
            <v>1134</v>
          </cell>
          <cell r="F293">
            <v>1644</v>
          </cell>
          <cell r="G293">
            <v>1972.8</v>
          </cell>
        </row>
        <row r="294">
          <cell r="A294">
            <v>76</v>
          </cell>
          <cell r="B294">
            <v>447</v>
          </cell>
          <cell r="C294">
            <v>532</v>
          </cell>
          <cell r="D294">
            <v>782</v>
          </cell>
          <cell r="E294">
            <v>1134</v>
          </cell>
          <cell r="F294">
            <v>1644</v>
          </cell>
          <cell r="G294">
            <v>1972.8</v>
          </cell>
        </row>
        <row r="295">
          <cell r="A295">
            <v>77</v>
          </cell>
          <cell r="B295">
            <v>447</v>
          </cell>
          <cell r="C295">
            <v>532</v>
          </cell>
          <cell r="D295">
            <v>782</v>
          </cell>
          <cell r="E295">
            <v>1134</v>
          </cell>
          <cell r="F295">
            <v>1644</v>
          </cell>
          <cell r="G295">
            <v>1972.8</v>
          </cell>
        </row>
        <row r="296">
          <cell r="A296">
            <v>78</v>
          </cell>
          <cell r="B296">
            <v>447</v>
          </cell>
          <cell r="C296">
            <v>532</v>
          </cell>
          <cell r="D296">
            <v>782</v>
          </cell>
          <cell r="E296">
            <v>1134</v>
          </cell>
          <cell r="F296">
            <v>1644</v>
          </cell>
          <cell r="G296">
            <v>1972.8</v>
          </cell>
        </row>
        <row r="297">
          <cell r="A297">
            <v>79</v>
          </cell>
          <cell r="B297">
            <v>447</v>
          </cell>
          <cell r="C297">
            <v>532</v>
          </cell>
          <cell r="D297">
            <v>782</v>
          </cell>
          <cell r="E297">
            <v>1134</v>
          </cell>
          <cell r="F297">
            <v>1644</v>
          </cell>
          <cell r="G297">
            <v>1972.8</v>
          </cell>
        </row>
        <row r="298">
          <cell r="A298">
            <v>80</v>
          </cell>
          <cell r="B298">
            <v>447</v>
          </cell>
          <cell r="C298">
            <v>532</v>
          </cell>
          <cell r="D298">
            <v>782</v>
          </cell>
          <cell r="E298">
            <v>1134</v>
          </cell>
          <cell r="F298">
            <v>1644</v>
          </cell>
          <cell r="G298">
            <v>1972.8</v>
          </cell>
        </row>
        <row r="299">
          <cell r="A299">
            <v>81</v>
          </cell>
          <cell r="B299">
            <v>442</v>
          </cell>
          <cell r="C299">
            <v>526</v>
          </cell>
          <cell r="D299">
            <v>773</v>
          </cell>
          <cell r="E299">
            <v>1121</v>
          </cell>
          <cell r="F299">
            <v>1626</v>
          </cell>
          <cell r="G299">
            <v>1951.1999999999998</v>
          </cell>
        </row>
        <row r="300">
          <cell r="A300">
            <v>82</v>
          </cell>
          <cell r="B300">
            <v>442</v>
          </cell>
          <cell r="C300">
            <v>526</v>
          </cell>
          <cell r="D300">
            <v>773</v>
          </cell>
          <cell r="E300">
            <v>1121</v>
          </cell>
          <cell r="F300">
            <v>1626</v>
          </cell>
          <cell r="G300">
            <v>1951.1999999999998</v>
          </cell>
        </row>
        <row r="301">
          <cell r="A301">
            <v>83</v>
          </cell>
          <cell r="B301">
            <v>442</v>
          </cell>
          <cell r="C301">
            <v>526</v>
          </cell>
          <cell r="D301">
            <v>773</v>
          </cell>
          <cell r="E301">
            <v>1121</v>
          </cell>
          <cell r="F301">
            <v>1626</v>
          </cell>
          <cell r="G301">
            <v>1951.1999999999998</v>
          </cell>
        </row>
        <row r="302">
          <cell r="A302">
            <v>84</v>
          </cell>
          <cell r="B302">
            <v>442</v>
          </cell>
          <cell r="C302">
            <v>526</v>
          </cell>
          <cell r="D302">
            <v>773</v>
          </cell>
          <cell r="E302">
            <v>1121</v>
          </cell>
          <cell r="F302">
            <v>1626</v>
          </cell>
          <cell r="G302">
            <v>1951.1999999999998</v>
          </cell>
        </row>
        <row r="303">
          <cell r="A303">
            <v>85</v>
          </cell>
          <cell r="B303">
            <v>442</v>
          </cell>
          <cell r="C303">
            <v>526</v>
          </cell>
          <cell r="D303">
            <v>773</v>
          </cell>
          <cell r="E303">
            <v>1121</v>
          </cell>
          <cell r="F303">
            <v>1626</v>
          </cell>
          <cell r="G303">
            <v>1951.1999999999998</v>
          </cell>
        </row>
        <row r="304">
          <cell r="A304">
            <v>86</v>
          </cell>
          <cell r="B304">
            <v>442</v>
          </cell>
          <cell r="C304">
            <v>526</v>
          </cell>
          <cell r="D304">
            <v>773</v>
          </cell>
          <cell r="E304">
            <v>1121</v>
          </cell>
          <cell r="F304">
            <v>1626</v>
          </cell>
          <cell r="G304">
            <v>1951.1999999999998</v>
          </cell>
        </row>
        <row r="305">
          <cell r="A305">
            <v>87</v>
          </cell>
          <cell r="B305">
            <v>442</v>
          </cell>
          <cell r="C305">
            <v>526</v>
          </cell>
          <cell r="D305">
            <v>773</v>
          </cell>
          <cell r="E305">
            <v>1121</v>
          </cell>
          <cell r="F305">
            <v>1626</v>
          </cell>
          <cell r="G305">
            <v>1951.1999999999998</v>
          </cell>
        </row>
        <row r="306">
          <cell r="A306">
            <v>88</v>
          </cell>
          <cell r="B306">
            <v>442</v>
          </cell>
          <cell r="C306">
            <v>526</v>
          </cell>
          <cell r="D306">
            <v>773</v>
          </cell>
          <cell r="E306">
            <v>1121</v>
          </cell>
          <cell r="F306">
            <v>1626</v>
          </cell>
          <cell r="G306">
            <v>1951.1999999999998</v>
          </cell>
        </row>
        <row r="307">
          <cell r="A307">
            <v>89</v>
          </cell>
          <cell r="B307">
            <v>442</v>
          </cell>
          <cell r="C307">
            <v>526</v>
          </cell>
          <cell r="D307">
            <v>773</v>
          </cell>
          <cell r="E307">
            <v>1121</v>
          </cell>
          <cell r="F307">
            <v>1626</v>
          </cell>
          <cell r="G307">
            <v>1951.1999999999998</v>
          </cell>
        </row>
        <row r="308">
          <cell r="A308">
            <v>90</v>
          </cell>
          <cell r="B308">
            <v>442</v>
          </cell>
          <cell r="C308">
            <v>526</v>
          </cell>
          <cell r="D308">
            <v>773</v>
          </cell>
          <cell r="E308">
            <v>1121</v>
          </cell>
          <cell r="F308">
            <v>1626</v>
          </cell>
          <cell r="G308">
            <v>1951.1999999999998</v>
          </cell>
        </row>
        <row r="309">
          <cell r="A309">
            <v>91</v>
          </cell>
          <cell r="B309">
            <v>438</v>
          </cell>
          <cell r="C309">
            <v>521</v>
          </cell>
          <cell r="D309">
            <v>766</v>
          </cell>
          <cell r="E309">
            <v>1111</v>
          </cell>
          <cell r="F309">
            <v>1611</v>
          </cell>
          <cell r="G309">
            <v>1933.1999999999998</v>
          </cell>
        </row>
        <row r="310">
          <cell r="A310">
            <v>92</v>
          </cell>
          <cell r="B310">
            <v>438</v>
          </cell>
          <cell r="C310">
            <v>521</v>
          </cell>
          <cell r="D310">
            <v>766</v>
          </cell>
          <cell r="E310">
            <v>1111</v>
          </cell>
          <cell r="F310">
            <v>1611</v>
          </cell>
          <cell r="G310">
            <v>1933.1999999999998</v>
          </cell>
        </row>
        <row r="311">
          <cell r="A311">
            <v>93</v>
          </cell>
          <cell r="B311">
            <v>438</v>
          </cell>
          <cell r="C311">
            <v>521</v>
          </cell>
          <cell r="D311">
            <v>766</v>
          </cell>
          <cell r="E311">
            <v>1111</v>
          </cell>
          <cell r="F311">
            <v>1611</v>
          </cell>
          <cell r="G311">
            <v>1933.1999999999998</v>
          </cell>
        </row>
        <row r="312">
          <cell r="A312">
            <v>94</v>
          </cell>
          <cell r="B312">
            <v>438</v>
          </cell>
          <cell r="C312">
            <v>521</v>
          </cell>
          <cell r="D312">
            <v>766</v>
          </cell>
          <cell r="E312">
            <v>1111</v>
          </cell>
          <cell r="F312">
            <v>1611</v>
          </cell>
          <cell r="G312">
            <v>1933.1999999999998</v>
          </cell>
        </row>
        <row r="313">
          <cell r="A313">
            <v>95</v>
          </cell>
          <cell r="B313">
            <v>438</v>
          </cell>
          <cell r="C313">
            <v>521</v>
          </cell>
          <cell r="D313">
            <v>766</v>
          </cell>
          <cell r="E313">
            <v>1111</v>
          </cell>
          <cell r="F313">
            <v>1611</v>
          </cell>
          <cell r="G313">
            <v>1933.1999999999998</v>
          </cell>
        </row>
        <row r="314">
          <cell r="A314">
            <v>96</v>
          </cell>
          <cell r="B314">
            <v>438</v>
          </cell>
          <cell r="C314">
            <v>521</v>
          </cell>
          <cell r="D314">
            <v>766</v>
          </cell>
          <cell r="E314">
            <v>1111</v>
          </cell>
          <cell r="F314">
            <v>1611</v>
          </cell>
          <cell r="G314">
            <v>1933.1999999999998</v>
          </cell>
        </row>
        <row r="315">
          <cell r="A315">
            <v>97</v>
          </cell>
          <cell r="B315">
            <v>438</v>
          </cell>
          <cell r="C315">
            <v>521</v>
          </cell>
          <cell r="D315">
            <v>766</v>
          </cell>
          <cell r="E315">
            <v>1111</v>
          </cell>
          <cell r="F315">
            <v>1611</v>
          </cell>
          <cell r="G315">
            <v>1933.1999999999998</v>
          </cell>
        </row>
        <row r="316">
          <cell r="A316">
            <v>98</v>
          </cell>
          <cell r="B316">
            <v>438</v>
          </cell>
          <cell r="C316">
            <v>521</v>
          </cell>
          <cell r="D316">
            <v>766</v>
          </cell>
          <cell r="E316">
            <v>1111</v>
          </cell>
          <cell r="F316">
            <v>1611</v>
          </cell>
          <cell r="G316">
            <v>1933.1999999999998</v>
          </cell>
        </row>
        <row r="317">
          <cell r="A317">
            <v>99</v>
          </cell>
          <cell r="B317">
            <v>438</v>
          </cell>
          <cell r="C317">
            <v>521</v>
          </cell>
          <cell r="D317">
            <v>766</v>
          </cell>
          <cell r="E317">
            <v>1111</v>
          </cell>
          <cell r="F317">
            <v>1611</v>
          </cell>
          <cell r="G317">
            <v>1933.1999999999998</v>
          </cell>
        </row>
        <row r="318">
          <cell r="A318">
            <v>100</v>
          </cell>
          <cell r="B318">
            <v>438</v>
          </cell>
          <cell r="C318">
            <v>521</v>
          </cell>
          <cell r="D318">
            <v>766</v>
          </cell>
          <cell r="E318">
            <v>1111</v>
          </cell>
          <cell r="F318">
            <v>1611</v>
          </cell>
          <cell r="G318">
            <v>1933.1999999999998</v>
          </cell>
        </row>
        <row r="319">
          <cell r="A319">
            <v>101</v>
          </cell>
          <cell r="B319">
            <v>435</v>
          </cell>
          <cell r="C319">
            <v>518</v>
          </cell>
          <cell r="D319">
            <v>761</v>
          </cell>
          <cell r="E319">
            <v>1103</v>
          </cell>
          <cell r="F319">
            <v>1600</v>
          </cell>
          <cell r="G319">
            <v>1920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sheetData sheetId="87"/>
      <sheetData sheetId="88"/>
      <sheetData sheetId="89"/>
      <sheetData sheetId="90"/>
      <sheetData sheetId="9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refreshError="1"/>
      <sheetData sheetId="111" refreshError="1"/>
      <sheetData sheetId="112" refreshError="1"/>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refreshError="1"/>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refreshError="1"/>
      <sheetData sheetId="194"/>
      <sheetData sheetId="195"/>
      <sheetData sheetId="196"/>
      <sheetData sheetId="197"/>
      <sheetData sheetId="198"/>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sheetData sheetId="225" refreshError="1"/>
      <sheetData sheetId="226" refreshError="1"/>
      <sheetData sheetId="227"/>
      <sheetData sheetId="228"/>
      <sheetData sheetId="229"/>
      <sheetData sheetId="230"/>
      <sheetData sheetId="231"/>
      <sheetData sheetId="232"/>
      <sheetData sheetId="233"/>
      <sheetData sheetId="234"/>
      <sheetData sheetId="235"/>
      <sheetData sheetId="236"/>
      <sheetData sheetId="237"/>
      <sheetData sheetId="238"/>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sheetData sheetId="314" refreshError="1"/>
      <sheetData sheetId="315"/>
      <sheetData sheetId="316"/>
      <sheetData sheetId="317"/>
      <sheetData sheetId="318"/>
      <sheetData sheetId="319"/>
      <sheetData sheetId="320"/>
      <sheetData sheetId="321" refreshError="1"/>
      <sheetData sheetId="322"/>
      <sheetData sheetId="323" refreshError="1"/>
      <sheetData sheetId="324" refreshError="1"/>
      <sheetData sheetId="325"/>
      <sheetData sheetId="326"/>
      <sheetData sheetId="327"/>
      <sheetData sheetId="328"/>
      <sheetData sheetId="329"/>
      <sheetData sheetId="330"/>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sheetData sheetId="340" refreshError="1"/>
      <sheetData sheetId="341" refreshError="1"/>
      <sheetData sheetId="342" refreshError="1"/>
      <sheetData sheetId="343" refreshError="1"/>
      <sheetData sheetId="344" refreshError="1"/>
      <sheetData sheetId="345" refreshError="1"/>
      <sheetData sheetId="346"/>
      <sheetData sheetId="347" refreshError="1"/>
      <sheetData sheetId="348"/>
      <sheetData sheetId="349" refreshError="1"/>
      <sheetData sheetId="350" refreshError="1"/>
      <sheetData sheetId="351"/>
      <sheetData sheetId="352" refreshError="1"/>
      <sheetData sheetId="353" refreshError="1"/>
      <sheetData sheetId="354"/>
      <sheetData sheetId="355"/>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sheetData sheetId="372"/>
      <sheetData sheetId="373"/>
      <sheetData sheetId="374" refreshError="1"/>
      <sheetData sheetId="375"/>
      <sheetData sheetId="376" refreshError="1"/>
      <sheetData sheetId="377" refreshError="1"/>
      <sheetData sheetId="378" refreshError="1"/>
      <sheetData sheetId="379" refreshError="1"/>
      <sheetData sheetId="380" refreshError="1"/>
      <sheetData sheetId="381" refreshError="1"/>
      <sheetData sheetId="382" refreshError="1"/>
      <sheetData sheetId="383"/>
      <sheetData sheetId="384"/>
      <sheetData sheetId="385" refreshError="1"/>
      <sheetData sheetId="386"/>
      <sheetData sheetId="387" refreshError="1"/>
      <sheetData sheetId="388"/>
      <sheetData sheetId="389" refreshError="1"/>
      <sheetData sheetId="390" refreshError="1"/>
      <sheetData sheetId="391" refreshError="1"/>
      <sheetData sheetId="392" refreshError="1"/>
      <sheetData sheetId="393" refreshError="1"/>
      <sheetData sheetId="394" refreshError="1"/>
      <sheetData sheetId="395" refreshError="1"/>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refreshError="1"/>
      <sheetData sheetId="486" refreshError="1"/>
      <sheetData sheetId="487"/>
      <sheetData sheetId="488" refreshError="1"/>
      <sheetData sheetId="489" refreshError="1"/>
      <sheetData sheetId="490" refreshError="1"/>
      <sheetData sheetId="491"/>
      <sheetData sheetId="492"/>
      <sheetData sheetId="493"/>
      <sheetData sheetId="494" refreshError="1"/>
      <sheetData sheetId="495" refreshError="1"/>
      <sheetData sheetId="496" refreshError="1"/>
      <sheetData sheetId="497"/>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sheetData sheetId="509" refreshError="1"/>
      <sheetData sheetId="510"/>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sheetData sheetId="523" refreshError="1"/>
      <sheetData sheetId="524" refreshError="1"/>
      <sheetData sheetId="525" refreshError="1"/>
      <sheetData sheetId="526" refreshError="1"/>
      <sheetData sheetId="527" refreshError="1"/>
      <sheetData sheetId="528"/>
      <sheetData sheetId="529" refreshError="1"/>
      <sheetData sheetId="530" refreshError="1"/>
      <sheetData sheetId="531" refreshError="1"/>
      <sheetData sheetId="532" refreshError="1"/>
      <sheetData sheetId="533"/>
      <sheetData sheetId="534" refreshError="1"/>
      <sheetData sheetId="535" refreshError="1"/>
      <sheetData sheetId="536"/>
      <sheetData sheetId="537" refreshError="1"/>
      <sheetData sheetId="538" refreshError="1"/>
      <sheetData sheetId="539" refreshError="1"/>
      <sheetData sheetId="540" refreshError="1"/>
      <sheetData sheetId="541" refreshError="1"/>
      <sheetData sheetId="542" refreshError="1"/>
      <sheetData sheetId="543" refreshError="1"/>
      <sheetData sheetId="544"/>
      <sheetData sheetId="545"/>
      <sheetData sheetId="546"/>
      <sheetData sheetId="547" refreshError="1"/>
      <sheetData sheetId="548" refreshError="1"/>
      <sheetData sheetId="549" refreshError="1"/>
      <sheetData sheetId="550" refreshError="1"/>
      <sheetData sheetId="551"/>
      <sheetData sheetId="552" refreshError="1"/>
      <sheetData sheetId="553"/>
      <sheetData sheetId="554" refreshError="1"/>
      <sheetData sheetId="555"/>
      <sheetData sheetId="556"/>
      <sheetData sheetId="557" refreshError="1"/>
      <sheetData sheetId="558"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gct"/>
      <sheetName val="dtct"/>
      <sheetName val="gvl"/>
      <sheetName val="Sheet10"/>
      <sheetName val="Sheet11"/>
      <sheetName val="Sheet12"/>
      <sheetName val="Sheet13"/>
      <sheetName val="Sheet14"/>
      <sheetName val="Sheet15"/>
      <sheetName val="Sheet16"/>
      <sheetName val="Dinh muc du toan"/>
      <sheetName val="Config"/>
      <sheetName val="AutoClose"/>
      <sheetName val="vatlieu"/>
      <sheetName val="vattu"/>
      <sheetName val="CHITIET"/>
      <sheetName val="DONGIA"/>
      <sheetName val="DT02"/>
      <sheetName val="DTgoi1"/>
      <sheetName val="DTgoi2"/>
      <sheetName val="DTgoi3"/>
      <sheetName val="DTgoi4"/>
      <sheetName val="DTgoi5"/>
      <sheetName val="DTgoi6"/>
      <sheetName val="Tong hop goi thau"/>
      <sheetName val="DT-tn"/>
      <sheetName val="TH02"/>
      <sheetName val="THgoi1"/>
      <sheetName val="THgoi2"/>
      <sheetName val="THgoi3"/>
      <sheetName val="KLgoi11"/>
      <sheetName val="THgoi4"/>
      <sheetName val="THgoi5"/>
      <sheetName val="THgoi6"/>
      <sheetName val="chitiet02"/>
      <sheetName val="THKL1"/>
      <sheetName val="chitiet1"/>
      <sheetName val="TH-KL"/>
      <sheetName val="kl-chitiet"/>
      <sheetName val="Sheet1"/>
      <sheetName val="1"/>
      <sheetName val="00000000"/>
      <sheetName val="XL4Test5"/>
      <sheetName val="XL4Poppy"/>
      <sheetName val="total"/>
      <sheetName val="(viet)"/>
      <sheetName val="dictionary"/>
      <sheetName val="New(eng)"/>
      <sheetName val="RFI(eng)SW-sun"/>
      <sheetName val="RFI(eng)HVP-sun"/>
      <sheetName val="RFI(eng)SW"/>
      <sheetName val="RFI(eng)SW (2)"/>
      <sheetName val="RFI(eng)HVP"/>
      <sheetName val="RFI(eng)Lab."/>
      <sheetName val="RFI -add"/>
      <sheetName val="TSCD DUNG CHUNG "/>
      <sheetName val="KHKHAUHAOTSCHUNG"/>
      <sheetName val="TSCDTOAN NHA MAY"/>
      <sheetName val="CPSXTOAN BO SP"/>
      <sheetName val="PBCPCHUNG CHO CAC DTUONG"/>
      <sheetName val="VLieu"/>
      <sheetName val="CT"/>
      <sheetName val="DToan"/>
      <sheetName val="TH"/>
      <sheetName val="Tong hop"/>
      <sheetName val="Cuoc V.chuyen"/>
      <sheetName val="Sheet7"/>
      <sheetName val="Sheet8"/>
      <sheetName val="Sheet9"/>
      <sheetName val="TH An ca"/>
      <sheetName val="XN SL An ca"/>
      <sheetName val="Dang ky an ca"/>
      <sheetName val="Dang ky an ca T2"/>
      <sheetName val="Sheet2"/>
      <sheetName val="Sheet3"/>
      <sheetName val="bg+th45"/>
      <sheetName val="4-5"/>
      <sheetName val="bg+th34"/>
      <sheetName val="3-4"/>
      <sheetName val="bg+th23"/>
      <sheetName val="2-3"/>
      <sheetName val="bg+th12"/>
      <sheetName val="1-2"/>
      <sheetName val="bg+th"/>
      <sheetName val="ptvl"/>
      <sheetName val="0-1"/>
      <sheetName val="C47-456"/>
      <sheetName val="C46"/>
      <sheetName val="C47-PII"/>
      <sheetName val="NC"/>
      <sheetName val="M"/>
      <sheetName val="TSo"/>
      <sheetName val="PC"/>
      <sheetName val="Vua"/>
      <sheetName val="KL"/>
      <sheetName val="VC"/>
      <sheetName val="DGduong"/>
      <sheetName val="DT"/>
      <sheetName val="Thu"/>
      <sheetName val="XXXXXXXX"/>
      <sheetName val="DTduong"/>
      <sheetName val="Nhahat"/>
      <sheetName val="Sheet4"/>
      <sheetName val="Sheet5"/>
      <sheetName val="Sheet6"/>
      <sheetName val="T2"/>
      <sheetName val="T3"/>
      <sheetName val="T4"/>
      <sheetName val="T5"/>
      <sheetName val="THop"/>
      <sheetName val="THKD"/>
      <sheetName val="10000000"/>
      <sheetName val="20000000"/>
      <sheetName val="30000000"/>
      <sheetName val="40000000"/>
      <sheetName val="50000000"/>
      <sheetName val="60000000"/>
      <sheetName val="XL4Uest5"/>
      <sheetName val="Lç khoan LK1"/>
      <sheetName val="DT-THL7"/>
      <sheetName val="dgth"/>
      <sheetName val="thkl"/>
      <sheetName val="thkl (2)"/>
      <sheetName val="LK2"/>
      <sheetName val="He so"/>
      <sheetName val="PL Vua"/>
      <sheetName val="DPD"/>
      <sheetName val="dgmo-tru"/>
      <sheetName val="dgdam"/>
      <sheetName val="Dam-Mo-Tru"/>
      <sheetName val="GTXLc"/>
      <sheetName val="CPXLk"/>
      <sheetName val="KPTH"/>
      <sheetName val="Bang KL ket cau"/>
      <sheetName val="phan tich DG"/>
      <sheetName val="gia vat lieu"/>
      <sheetName val="gia xe may"/>
      <sheetName val="gia nhan cong"/>
      <sheetName val="tra-vat-lieu"/>
      <sheetName val="DGXDCB_DD"/>
      <sheetName val="Tinh Qmax (Xoko)"/>
      <sheetName val="Hinh thai"/>
      <sheetName val="Khau do Kasin"/>
      <sheetName val="Khau do cau nho"/>
      <sheetName val="Tinh Qmax"/>
      <sheetName val="H2%"/>
      <sheetName val="H~Q~V"/>
      <sheetName val="Tra K"/>
      <sheetName val="b_ tra"/>
      <sheetName val="10.1.20"/>
      <sheetName val="10.2.20"/>
      <sheetName val="11.7.30"/>
      <sheetName val="Nhan cong KS"/>
      <sheetName val="01.2.20"/>
      <sheetName val="01.2.30"/>
      <sheetName val="08.6.00"/>
      <sheetName val="12.1.30"/>
      <sheetName val="12.1.70"/>
      <sheetName val="12.1.50"/>
      <sheetName val="17.1.30"/>
      <sheetName val="17.1.20"/>
      <sheetName val="07.3.10"/>
      <sheetName val="03.1.00"/>
      <sheetName val="09.3.00"/>
      <sheetName val="_x0001__x0008_䂀_x0004_"/>
      <sheetName val="THCT"/>
      <sheetName val="THDZ0,4"/>
      <sheetName val="TH DZ35"/>
      <sheetName val="dam"/>
      <sheetName val="Mocantho"/>
      <sheetName val="MoQL91"/>
      <sheetName val="tru"/>
      <sheetName val="dg"/>
      <sheetName val="10mduongsaumo"/>
      <sheetName val="ctt"/>
      <sheetName val="thanmkhao"/>
      <sheetName val="monho"/>
      <sheetName val="ktduong"/>
      <sheetName val="vl"/>
      <sheetName val="cu"/>
      <sheetName val="KTcau2004"/>
      <sheetName val="KT2004XL#moi"/>
      <sheetName val="denbu"/>
      <sheetName val="gvt"/>
      <sheetName val="glv"/>
      <sheetName val="IBASE"/>
      <sheetName val="QTQLXNCBG07"/>
      <sheetName val="ÑMCPB"/>
      <sheetName val="DADTBD"/>
      <sheetName val="DUANDTUNMCSU"/>
      <sheetName val="THKK31032007"/>
      <sheetName val="PAQTXNCBG2007"/>
      <sheetName val="KHNLIEÄU 0906"/>
      <sheetName val="BAOCAOTHANG2006"/>
      <sheetName val="baobi06"/>
      <sheetName val="THÑHPETITUC06"/>
      <sheetName val="TTCHIPHI"/>
      <sheetName val="CÑSXEHMIKE06"/>
      <sheetName val="KH06"/>
      <sheetName val="triniti2"/>
      <sheetName val="KHTHTRINÍTPOON"/>
      <sheetName val="THDHMIKE06"/>
      <sheetName val="THDHY06"/>
      <sheetName val="cdcontainer"/>
      <sheetName val="ÑCHHCMHOA"/>
      <sheetName val="QCCDGOÕ06"/>
      <sheetName val="KHSX1006"/>
      <sheetName val="CDXEGO06"/>
      <sheetName val="CDGOÕ06"/>
      <sheetName val="DMSOÛNTANGGAZE"/>
      <sheetName val="CDPHOILAPRAPS"/>
      <sheetName val="QCXDGOSX07"/>
      <sheetName val="GTXK06"/>
      <sheetName val="BANG GIA GO MUØA0607"/>
      <sheetName val="GTVILADUCLONG"/>
      <sheetName val="GTDuanCAOSU"/>
      <sheetName val="GT2006M"/>
      <sheetName val="KHHCDUBAI"/>
      <sheetName val="TTND2006"/>
      <sheetName val="BANGGIANOITHAT1006"/>
      <sheetName val="HDKT06"/>
      <sheetName val="VATTUSX06"/>
      <sheetName val="BBNTHU"/>
      <sheetName val="BGND06"/>
      <sheetName val="Chart1"/>
      <sheetName val="bgxk06"/>
      <sheetName val="klmchitiet"/>
      <sheetName val="Ky thu , Ky tho"/>
      <sheetName val="ThCtiet Hanh Lang  KG, KT, KP"/>
      <sheetName val="TH Hanh Lang  KG, KT, KP "/>
      <sheetName val="ThCtiet lap dung cot KG,KT, KP"/>
      <sheetName val="TH Ky Anh"/>
      <sheetName val="Th Ct iet KL,KH,KT,Kvan"/>
      <sheetName val=" THop  KL,KH,KT,Kvan "/>
      <sheetName val=" THop  KL,KH,KT,Kvan  (2)"/>
      <sheetName val="Lap dung cot, san bai"/>
      <sheetName val="00000001"/>
      <sheetName val="00000002"/>
      <sheetName val="Thdien"/>
      <sheetName val="DTdien"/>
      <sheetName val="TH VL, NC, DDHT Thanhphuoc"/>
      <sheetName val="S`eet12"/>
      <sheetName val="THTram"/>
      <sheetName val="Bcaonhanh"/>
      <sheetName val="Tonghop"/>
      <sheetName val="chitieth.chinh"/>
      <sheetName val="trinhEVN29.8"/>
      <sheetName val="hieuchinh30.11"/>
      <sheetName val="TSCD DUNE CHUNG "/>
      <sheetName val="KHKHAUHAOTSCHUNE"/>
      <sheetName val="Dinh_x0000_mub du poan"/>
      <sheetName val="AutgClose"/>
      <sheetName val="tatlieu"/>
      <sheetName val="CHIT_x0009_ET"/>
      <sheetName val="_x0014_Hgoi2"/>
      <sheetName val="THgoi_x0013_"/>
      <sheetName val="RBI(eng)SW"/>
      <sheetName val="VLiau"/>
      <sheetName val="TT35"/>
      <sheetName val="SILICATE"/>
    </sheetNames>
    <sheetDataSet>
      <sheetData sheetId="0"/>
      <sheetData sheetId="1" refreshError="1"/>
      <sheetData sheetId="2" refreshError="1">
        <row r="9">
          <cell r="N9">
            <v>118182</v>
          </cell>
        </row>
        <row r="17">
          <cell r="N17">
            <v>55000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refreshError="1"/>
      <sheetData sheetId="165" refreshError="1"/>
      <sheetData sheetId="166" refreshError="1"/>
      <sheetData sheetId="167" refreshError="1"/>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refreshError="1"/>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refreshError="1"/>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refreshError="1"/>
      <sheetData sheetId="241" refreshError="1"/>
      <sheetData sheetId="242" refreshError="1"/>
      <sheetData sheetId="243"/>
      <sheetData sheetId="244"/>
      <sheetData sheetId="245"/>
      <sheetData sheetId="246"/>
      <sheetData sheetId="247"/>
      <sheetData sheetId="248"/>
      <sheetData sheetId="249"/>
      <sheetData sheetId="250" refreshError="1"/>
      <sheetData sheetId="251"/>
      <sheetData sheetId="252"/>
      <sheetData sheetId="253"/>
      <sheetData sheetId="254"/>
      <sheetData sheetId="255"/>
      <sheetData sheetId="256"/>
      <sheetData sheetId="257"/>
      <sheetData sheetId="258" refreshError="1"/>
      <sheetData sheetId="259"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vl"/>
      <sheetName val="dgct"/>
      <sheetName val="dtct"/>
      <sheetName val="Sheet10"/>
      <sheetName val="Sheet11"/>
      <sheetName val="Sheet12"/>
      <sheetName val="Sheet13"/>
      <sheetName val="Sheet14"/>
      <sheetName val="Sheet15"/>
      <sheetName val="Sheet16"/>
      <sheetName val="Dinh muc du toan"/>
      <sheetName val="Config"/>
      <sheetName val="AutoClose"/>
      <sheetName val="TSCD DUNG CHUNG "/>
      <sheetName val="KHKHAUHAOTSCHUNG"/>
      <sheetName val="TSCDTOAN NHA MAY"/>
      <sheetName val="CPSXTOAN BO SP"/>
      <sheetName val="PBCPCHUNG CHO CAC DTUONG"/>
      <sheetName val="XL4Poppy"/>
      <sheetName val="VLieu"/>
      <sheetName val="CT"/>
      <sheetName val="DToan"/>
      <sheetName val="TH"/>
      <sheetName val="Tong hop"/>
      <sheetName val="Cuoc V.chuyen"/>
      <sheetName val="Sheet7"/>
      <sheetName val="Sheet8"/>
      <sheetName val="Sheet9"/>
      <sheetName val="TH An ca"/>
      <sheetName val="XN SL An ca"/>
      <sheetName val="Dang ky an ca"/>
      <sheetName val="Dang ky an ca T2"/>
      <sheetName val="Sheet2"/>
      <sheetName val="Sheet3"/>
      <sheetName val="XL4Test5"/>
      <sheetName val="total"/>
      <sheetName val="(viet)"/>
      <sheetName val="dictionary"/>
      <sheetName val="New(eng)"/>
      <sheetName val="RFI(eng)SW-sun"/>
      <sheetName val="RFI(eng)HVP-sun"/>
      <sheetName val="RFI(eng)SW"/>
      <sheetName val="RFI(eng)SW (2)"/>
      <sheetName val="RFI(eng)HVP"/>
      <sheetName val="RFI(eng)Lab."/>
      <sheetName val="RFI -add"/>
      <sheetName val="vatlieu"/>
      <sheetName val="vattu"/>
      <sheetName val="CHITIET"/>
      <sheetName val="DONGIA"/>
      <sheetName val="DT02"/>
      <sheetName val="DTgoi1"/>
      <sheetName val="DTgoi2"/>
      <sheetName val="DTgoi3"/>
      <sheetName val="DTgoi4"/>
      <sheetName val="DTgoi5"/>
      <sheetName val="DTgoi6"/>
      <sheetName val="Tong hop goi thau"/>
      <sheetName val="DT-tn"/>
      <sheetName val="TH02"/>
      <sheetName val="THgoi1"/>
      <sheetName val="THgoi2"/>
      <sheetName val="THgoi3"/>
      <sheetName val="KLgoi11"/>
      <sheetName val="THgoi4"/>
      <sheetName val="THgoi5"/>
      <sheetName val="THgoi6"/>
      <sheetName val="chitiet02"/>
      <sheetName val="THKL1"/>
      <sheetName val="chitiet1"/>
      <sheetName val="TH-KL"/>
      <sheetName val="kl-chitiet"/>
      <sheetName val="Sheet1"/>
      <sheetName val="1"/>
      <sheetName val="00000000"/>
      <sheetName val="C47-456"/>
      <sheetName val="C46"/>
      <sheetName val="C47-PII"/>
      <sheetName val="NC"/>
      <sheetName val="M"/>
      <sheetName val="TSo"/>
      <sheetName val="PC"/>
      <sheetName val="Vua"/>
      <sheetName val="KL"/>
      <sheetName val="VC"/>
      <sheetName val="DGduong"/>
      <sheetName val="DT"/>
      <sheetName val="Thu"/>
      <sheetName val="XXXXXXXX"/>
      <sheetName val="T2"/>
      <sheetName val="T3"/>
      <sheetName val="T4"/>
      <sheetName val="T5"/>
      <sheetName val="THop"/>
      <sheetName val="THKD"/>
      <sheetName val="10000000"/>
      <sheetName val="20000000"/>
      <sheetName val="30000000"/>
      <sheetName val="40000000"/>
      <sheetName val="50000000"/>
      <sheetName val="60000000"/>
      <sheetName val="bg+th45"/>
      <sheetName val="4-5"/>
      <sheetName val="bg+th34"/>
      <sheetName val="3-4"/>
      <sheetName val="bg+th23"/>
      <sheetName val="2-3"/>
      <sheetName val="bg+th12"/>
      <sheetName val="1-2"/>
      <sheetName val="bg+th"/>
      <sheetName val="ptvl"/>
      <sheetName val="0-1"/>
      <sheetName val="Tinh Qmax (Xoko)"/>
      <sheetName val="Hinh thai"/>
      <sheetName val="Khau do Kasin"/>
      <sheetName val="Khau do cau nho"/>
      <sheetName val="Tinh Qmax"/>
      <sheetName val="H2%"/>
      <sheetName val="H~Q~V"/>
      <sheetName val="Tra K"/>
      <sheetName val="b_ tra"/>
      <sheetName val="Ky thu , Ky tho"/>
      <sheetName val="ThCtiet Hanh Lang  KG, KT, KP"/>
      <sheetName val="TH Hanh Lang  KG, KT, KP "/>
      <sheetName val="ThCtiet lap dung cot KG,KT, KP"/>
      <sheetName val="TH Ky Anh"/>
      <sheetName val="Th Ct iet KL,KH,KT,Kvan"/>
      <sheetName val=" THop  KL,KH,KT,Kvan "/>
      <sheetName val=" THop  KL,KH,KT,Kvan  (2)"/>
      <sheetName val="Lap dung cot, san bai"/>
      <sheetName val="00000001"/>
      <sheetName val="00000002"/>
      <sheetName val="Sheet4"/>
      <sheetName val="Sheet5"/>
      <sheetName val="Sheet6"/>
      <sheetName val="Thdien"/>
      <sheetName val="DTdien"/>
      <sheetName val="XL4Uest5"/>
      <sheetName val="DTduong"/>
      <sheetName val="Nhahat"/>
      <sheetName val="S`eet12"/>
      <sheetName val="SILICATE"/>
      <sheetName val="dgth"/>
      <sheetName val="thkl"/>
      <sheetName val="thkl (2)"/>
      <sheetName val="LK2"/>
      <sheetName val="He so"/>
      <sheetName val="PL Vua"/>
      <sheetName val="DPD"/>
      <sheetName val="dgmo-tru"/>
      <sheetName val="dgdam"/>
      <sheetName val="Dam-Mo-Tru"/>
      <sheetName val="GTXLc"/>
      <sheetName val="CPXLk"/>
      <sheetName val="KPTH"/>
      <sheetName val="Bang KL ket cau"/>
      <sheetName val="DT-THL7"/>
      <sheetName val="tra-vat-lieu"/>
      <sheetName val="phan tich DG"/>
      <sheetName val="gia vat lieu"/>
      <sheetName val="gia xe may"/>
      <sheetName val="gia nhan cong"/>
      <sheetName val="Lç khoan LK1"/>
      <sheetName val="glv"/>
      <sheetName val="Gia"/>
      <sheetName val="10.1.20"/>
      <sheetName val="10.2.20"/>
      <sheetName val="11.7.30"/>
      <sheetName val="Nhan cong KS"/>
      <sheetName val="01.2.20"/>
      <sheetName val="01.2.30"/>
      <sheetName val="08.6.00"/>
      <sheetName val="12.1.30"/>
      <sheetName val="12.1.70"/>
      <sheetName val="12.1.50"/>
      <sheetName val="17.1.30"/>
      <sheetName val="17.1.20"/>
      <sheetName val="07.3.10"/>
      <sheetName val="03.1.00"/>
      <sheetName val="09.3.00"/>
      <sheetName val="dg"/>
      <sheetName val="TH VL, NC, DDHT Thanhphuoc"/>
      <sheetName val="TH-XL"/>
      <sheetName val="dam"/>
      <sheetName val="Mocantho"/>
      <sheetName val="MoQL91"/>
      <sheetName val="tru"/>
      <sheetName val="10mduongsaumo"/>
      <sheetName val="ctt"/>
      <sheetName val="thanmkhao"/>
      <sheetName val="monho"/>
      <sheetName val="ktduong"/>
      <sheetName val="vl"/>
      <sheetName val="cu"/>
      <sheetName val="KTcau2004"/>
      <sheetName val="KT2004XL#moi"/>
      <sheetName val="denbu"/>
      <sheetName val="THCT"/>
      <sheetName val="THDZ0,4"/>
      <sheetName val="TH DZ35"/>
      <sheetName val="THTram"/>
      <sheetName val="gvt"/>
      <sheetName val="IBASE"/>
      <sheetName val="TT35"/>
      <sheetName val="DGXDCB_DD"/>
      <sheetName val="Bcaonhanh"/>
      <sheetName val="Tonghop"/>
      <sheetName val="chitieth.chinh"/>
      <sheetName val="trinhEVN29.8"/>
      <sheetName val="hieuchinh30.11"/>
      <sheetName val="klmchitiet"/>
      <sheetName val="chiet tinh"/>
      <sheetName val="Congty"/>
      <sheetName val="VPPN"/>
      <sheetName val="XN74"/>
      <sheetName val="XN54"/>
      <sheetName val="XN33"/>
      <sheetName val="NK96"/>
      <sheetName val="TSCD DUNE CHUNG "/>
      <sheetName val="KHKHAUHAOTSCHUNE"/>
      <sheetName val="Dinh_x0000_mub du poan"/>
      <sheetName val="AutgClose"/>
      <sheetName val="tatlieu"/>
      <sheetName val="CHIT_x0009_ET"/>
      <sheetName val="_x0014_Hgoi2"/>
      <sheetName val="THgoi_x0013_"/>
      <sheetName val="RBI(eng)SW"/>
      <sheetName val="VLiau"/>
      <sheetName val="Dinh"/>
      <sheetName val="Khoi luong TBA"/>
      <sheetName val="Khoi luong"/>
      <sheetName val="Chung"/>
      <sheetName val="TH tong du toan"/>
      <sheetName val="TH Chi phi XD"/>
      <sheetName val="TH chi phi T. Bi"/>
      <sheetName val="TH Thi nghiem"/>
      <sheetName val="TH Lap TB TBA"/>
      <sheetName val="Dz0,4kV"/>
      <sheetName val="VL,NC,MTC-DZ"/>
      <sheetName val="CHIET TINH 35KV (chuan)"/>
      <sheetName val="C Tinh 1m3 BT"/>
      <sheetName val="GiaVL Q4-2008"/>
      <sheetName val="Dao dat1"/>
      <sheetName val="Thep t9-2008"/>
      <sheetName val="TONG KE 35kV"/>
      <sheetName val="VL,NC-TBA"/>
      <sheetName val="Chiet tinh TBA"/>
      <sheetName val="Thi nghiem"/>
      <sheetName val="Thu hoi"/>
      <sheetName val="KS"/>
      <sheetName val="Tu TK"/>
      <sheetName val="Tu QT"/>
      <sheetName val="Thep ma kem-DT"/>
      <sheetName val="Thep ma kem"/>
      <sheetName val="PNT-QUOT-#3"/>
      <sheetName val="COAT&amp;WRAP-QIOT-#3"/>
      <sheetName val="Thang 2"/>
      <sheetName val="Tháng 3"/>
      <sheetName val="Tháng 4"/>
      <sheetName val="Tháng 5"/>
      <sheetName val="Tháng 6"/>
      <sheetName val="BC 6 nhanh"/>
      <sheetName val="uoc 2002"/>
      <sheetName val="thang 7"/>
      <sheetName val="thang 8"/>
      <sheetName val="thang 9"/>
      <sheetName val="Thang 10"/>
      <sheetName val="Thang 11"/>
      <sheetName val="t6"/>
      <sheetName val="t7"/>
      <sheetName val="t8"/>
      <sheetName val="t9"/>
      <sheetName val="t10"/>
      <sheetName val="t11"/>
      <sheetName val="t12"/>
      <sheetName val="S02-TTN"/>
      <sheetName val="T.pho"/>
      <sheetName val="P.Hoa"/>
      <sheetName val="T.An"/>
      <sheetName val="D.Hoa"/>
      <sheetName val="T.Hoa"/>
      <sheetName val="S.hoa"/>
      <sheetName val="S.Hinh"/>
      <sheetName val="D.Xuan"/>
      <sheetName val="S.Cau"/>
      <sheetName val="_x0001__x0008_䂀_x0004_"/>
      <sheetName val="QTQLXNCBG07"/>
      <sheetName val="ÑMCPB"/>
      <sheetName val="DADTBD"/>
      <sheetName val="DUANDTUNMCSU"/>
      <sheetName val="THKK31032007"/>
      <sheetName val="PAQTXNCBG2007"/>
      <sheetName val="KHNLIEÄU 0906"/>
      <sheetName val="BAOCAOTHANG2006"/>
      <sheetName val="baobi06"/>
      <sheetName val="THÑHPETITUC06"/>
      <sheetName val="TTCHIPHI"/>
      <sheetName val="CÑSXEHMIKE06"/>
      <sheetName val="KH06"/>
      <sheetName val="triniti2"/>
      <sheetName val="KHTHTRINÍTPOON"/>
      <sheetName val="THDHMIKE06"/>
      <sheetName val="THDHY06"/>
      <sheetName val="cdcontainer"/>
      <sheetName val="ÑCHHCMHOA"/>
      <sheetName val="QCCDGOÕ06"/>
      <sheetName val="KHSX1006"/>
      <sheetName val="CDXEGO06"/>
      <sheetName val="CDGOÕ06"/>
      <sheetName val="DMSOÛNTANGGAZE"/>
      <sheetName val="CDPHOILAPRAPS"/>
      <sheetName val="QCXDGOSX07"/>
      <sheetName val="GTXK06"/>
      <sheetName val="BANG GIA GO MUØA0607"/>
      <sheetName val="GTVILADUCLONG"/>
      <sheetName val="GTDuanCAOSU"/>
      <sheetName val="GT2006M"/>
      <sheetName val="KHHCDUBAI"/>
      <sheetName val="TTND2006"/>
      <sheetName val="BANGGIANOITHAT1006"/>
      <sheetName val="HDKT06"/>
      <sheetName val="VATTUSX06"/>
      <sheetName val="BBNTHU"/>
      <sheetName val="BGND06"/>
      <sheetName val="Chart1"/>
      <sheetName val="bgxk06"/>
      <sheetName val="DG "/>
      <sheetName val="TNHCHINH"/>
      <sheetName val="PBCPCHUNG CHO CAC ETUONG"/>
      <sheetName val="KLCT"/>
      <sheetName val="THANG1_2004"/>
      <sheetName val="QBINH"/>
      <sheetName val="QTRI"/>
      <sheetName val="HUE"/>
      <sheetName val="DNANG"/>
      <sheetName val="QNAM"/>
      <sheetName val="QNGAI"/>
      <sheetName val="BDINH"/>
      <sheetName val="PYEN"/>
      <sheetName val="KHOA"/>
      <sheetName val="GLAI"/>
      <sheetName val="KTUM"/>
      <sheetName val="DLAK"/>
      <sheetName val="CQUAN"/>
      <sheetName val="TND"/>
      <sheetName val="TKD"/>
      <sheetName val="NTHON"/>
      <sheetName val="MTINH"/>
      <sheetName val="CODIEN"/>
      <sheetName val="VTU"/>
      <sheetName val="LUOI"/>
      <sheetName val="VUANHO"/>
      <sheetName val="VIEN"/>
      <sheetName val="KSAN"/>
      <sheetName val="Thang2_2004"/>
      <sheetName val="CHIT ET"/>
      <sheetName val="Du_lieu"/>
      <sheetName val="DTXL"/>
      <sheetName val="Le"/>
      <sheetName val="U.P_Breakdown"/>
      <sheetName val="Data"/>
      <sheetName val="C1"/>
      <sheetName val="Dinh_muc_du_toan"/>
      <sheetName val="TSCD_DUNG_CHUNG_"/>
      <sheetName val="TSCDTOAN_NHA_MAY"/>
      <sheetName val="CPSXTOAN_BO_SP"/>
      <sheetName val="PBCPCHUNG_CHO_CAC_DTUONG"/>
      <sheetName val="Tong_hop"/>
      <sheetName val="Cuoc_V_chuyen"/>
      <sheetName val="TH_An_ca"/>
      <sheetName val="XN_SL_An_ca"/>
      <sheetName val="Dang_ky_an_ca"/>
      <sheetName val="Dang_ky_an_ca_T2"/>
      <sheetName val="RFI(eng)SW_(2)"/>
      <sheetName val="RFI(eng)Lab_"/>
      <sheetName val="RFI_-add"/>
      <sheetName val="Tong_hop_goi_thau"/>
      <sheetName val="Sheet02"/>
      <sheetName val="mat"/>
      <sheetName val="MTO REV.0"/>
      <sheetName val="PA_coso"/>
      <sheetName val="PA_von"/>
      <sheetName val="PA_nhucau"/>
      <sheetName val="PA_TH"/>
      <sheetName val="THDT"/>
      <sheetName val="XL35"/>
      <sheetName val="DZ-35"/>
      <sheetName val="TN_35"/>
      <sheetName val="CT-DZ"/>
      <sheetName val="TC"/>
      <sheetName val="TH_BA"/>
      <sheetName val="TBA"/>
      <sheetName val="TNT"/>
      <sheetName val="CT_TBA"/>
      <sheetName val="KB"/>
      <sheetName val="CT_BT"/>
      <sheetName val="BT"/>
      <sheetName val="CP_BT"/>
      <sheetName val="DB"/>
      <sheetName val="Giai trinh"/>
      <sheetName val="DGchitiet "/>
      <sheetName val="PSIII"/>
      <sheetName val="PSIV"/>
      <sheetName val="PTNenduong"/>
      <sheetName val="PTMatduong"/>
      <sheetName val="PTAntoan"/>
      <sheetName val="Gia vua"/>
      <sheetName val="PTGiaco"/>
      <sheetName val="PTChieusang"/>
      <sheetName val="TNuoc"/>
      <sheetName val="CI"/>
      <sheetName val="CII"/>
      <sheetName val="Ctrong"/>
      <sheetName val="CT-500"/>
      <sheetName val="Tnng hop goi thau"/>
      <sheetName val="BUTTOANDC"/>
      <sheetName val="TB"/>
      <sheetName val="TONG HOP VL-NC"/>
      <sheetName val="TONGKE3p "/>
      <sheetName val="DON GIA"/>
      <sheetName val="LKVL-CK-HT-GD1"/>
      <sheetName val="CHITIET VL-NC"/>
      <sheetName val="Tiepdia"/>
      <sheetName val="TDTKP"/>
      <sheetName val="VCV-BE-TONG"/>
      <sheetName val="Shaet11"/>
      <sheetName val="NewPOS"/>
      <sheetName val="chieu day"/>
      <sheetName val="Ref"/>
      <sheetName val="Dinh?mub du poan"/>
      <sheetName val="kl-hoga"/>
      <sheetName val="tra Ap"/>
      <sheetName val="so lieu bang tra"/>
      <sheetName val="tam"/>
      <sheetName val="tra h~v"/>
      <sheetName val="tinh toan"/>
      <sheetName val="kluong"/>
      <sheetName val="TTVanChuyen"/>
      <sheetName val="CN Khu"/>
      <sheetName val="Kinh nghiem"/>
      <sheetName val="Tai Chinh"/>
      <sheetName val="Lien danh"/>
      <sheetName val="Muc luc"/>
      <sheetName val="DKien"/>
      <sheetName val="HD dang tien hanh"/>
      <sheetName val="Doanh thu"/>
      <sheetName val="DG CAU"/>
      <sheetName val="MTL$-INTER"/>
      <sheetName val="ct luong "/>
      <sheetName val="Nhap 6T"/>
      <sheetName val="baocaochinh(qui1.05) (DC)"/>
      <sheetName val="Ctuluongq.1.05"/>
      <sheetName val="BANG PHAN BO qui1.05(DC)"/>
      <sheetName val="BANG PHAN BO quiII.05"/>
      <sheetName val="bao cac cinh Qui II-2005"/>
      <sheetName val="th_chi"/>
      <sheetName val="M150-2005"/>
      <sheetName val="M200-2005"/>
      <sheetName val="M250-2005"/>
      <sheetName val="M 300-2005"/>
      <sheetName val="CUOC"/>
      <sheetName val="dongia (2)"/>
      <sheetName val="Ky_thu_,_Ky_tho"/>
      <sheetName val="ThCtiet_Hanh_Lang__KG,_KT,_KP"/>
      <sheetName val="TH_Hanh_Lang__KG,_KT,_KP_"/>
      <sheetName val="ThCtiet_lap_dung_cot_KG,KT,_KP"/>
      <sheetName val="TH_Ky_Anh"/>
      <sheetName val="Th_Ct_iet_KL,KH,KT,Kvan"/>
      <sheetName val="_THop__KL,KH,KT,Kvan_"/>
      <sheetName val="_THop__KL,KH,KT,Kvan__(2)"/>
      <sheetName val="Lap_dung_cot,_san_bai"/>
      <sheetName val="RFI(eng)SW_(2)1"/>
      <sheetName val="RFI(eng)Lab_1"/>
      <sheetName val="RFI_-add1"/>
      <sheetName val="Dinh_muc_du_toan1"/>
      <sheetName val="TSCD_DUNG_CHUNG_1"/>
      <sheetName val="TSCDTOAN_NHA_MAY1"/>
      <sheetName val="CPSXTOAN_BO_SP1"/>
      <sheetName val="PBCPCHUNG_CHO_CAC_DTUONG1"/>
      <sheetName val="Tong_hop1"/>
      <sheetName val="Cuoc_V_chuyen1"/>
      <sheetName val="TH_An_ca1"/>
      <sheetName val="XN_SL_An_ca1"/>
      <sheetName val="Dang_ky_an_ca1"/>
      <sheetName val="Dang_ky_an_ca_T21"/>
      <sheetName val="Tong_hop_goi_thau1"/>
      <sheetName val="Ky_thu_,_Ky_tho1"/>
      <sheetName val="ThCtiet_Hanh_Lang__KG,_KT,_KP1"/>
      <sheetName val="TH_Hanh_Lang__KG,_KT,_KP_1"/>
      <sheetName val="ThCtiet_lap_dung_cot_KG,KT,_KP1"/>
      <sheetName val="TH_Ky_Anh1"/>
      <sheetName val="Th_Ct_iet_KL,KH,KT,Kvan1"/>
      <sheetName val="_THop__KL,KH,KT,Kvan_1"/>
      <sheetName val="_THop__KL,KH,KT,Kvan__(2)1"/>
      <sheetName val="Lap_dung_cot,_san_bai1"/>
      <sheetName val="기둥"/>
      <sheetName val="저판(버림100)"/>
      <sheetName val="thuyet minh"/>
      <sheetName val="BKKLHT"/>
      <sheetName val="gia cong"/>
      <sheetName val="KHAI BAO"/>
      <sheetName val="DU TOAN"/>
      <sheetName val="THKP"/>
      <sheetName val="MR"/>
      <sheetName val="CVC"/>
      <sheetName val="BIA"/>
      <sheetName val="QT"/>
      <sheetName val="THQT"/>
      <sheetName val="BIA QT"/>
      <sheetName val="CTRUNGC"/>
      <sheetName val="THDK03"/>
      <sheetName val="thuchien"/>
      <sheetName val="KH chung"/>
      <sheetName val="AVuong"/>
      <sheetName val="CBDT03"/>
      <sheetName val="dauthau"/>
      <sheetName val="CBDT"/>
      <sheetName val="DK04"/>
      <sheetName val="DSKH HN"/>
      <sheetName val="NKY "/>
      <sheetName val="DS-TT"/>
      <sheetName val=" HN NHAP"/>
      <sheetName val="KHO HN"/>
      <sheetName val="CNO "/>
      <sheetName val="10_1_20"/>
      <sheetName val="10_2_20"/>
      <sheetName val="11_7_30"/>
      <sheetName val="Nhan_cong_KS"/>
      <sheetName val="01_2_20"/>
      <sheetName val="01_2_30"/>
      <sheetName val="08_6_00"/>
      <sheetName val="12_1_30"/>
      <sheetName val="12_1_70"/>
      <sheetName val="12_1_50"/>
      <sheetName val="17_1_30"/>
      <sheetName val="17_1_20"/>
      <sheetName val="07_3_10"/>
      <sheetName val="03_1_00"/>
      <sheetName val="09_3_00"/>
      <sheetName val="TH_DZ35"/>
      <sheetName val="TH_VL,_NC,_DDHT_Thanhphuoc"/>
      <sheetName val="Chiet tinh dz35"/>
      <sheetName val="CHITIET VL-NC-TT -1p"/>
      <sheetName val="TONG HOP VL-NC TT"/>
      <sheetName val="Thongso"/>
      <sheetName val="DGXDCB"/>
      <sheetName val="chitimc"/>
      <sheetName val="PLoaiNS"/>
      <sheetName val="LuongNS"/>
      <sheetName val="BLuong"/>
      <sheetName val="TN"/>
      <sheetName val="Blad1"/>
      <sheetName val="MTO REV.2(ARMOR)"/>
      <sheetName val="TSO_CHUNG"/>
      <sheetName val="Chiet tinh 0,4KV"/>
      <sheetName val="Cach tinh TG CL"/>
      <sheetName val="TG BC PA1"/>
      <sheetName val="HC+QL P2"/>
      <sheetName val="Day them gio"/>
      <sheetName val="Phu dao-Bd"/>
      <sheetName val="TH thua gio CL"/>
      <sheetName val="Thuc nhan thua gio CL"/>
      <sheetName val="Tru tiet Lao Dong"/>
      <sheetName val="Day Ban cong"/>
      <sheetName val="Tong hop BC"/>
      <sheetName val="Tong hop chung"/>
      <sheetName val="Phu dao-LThi"/>
      <sheetName val="Quan ly-PVu"/>
      <sheetName val="QLquy PD-LT "/>
      <sheetName val="Tong hop PD-LT"/>
      <sheetName val="ctdg"/>
      <sheetName val="Thuc thanh"/>
      <sheetName val="solieu"/>
      <sheetName val="PLV"/>
      <sheetName val="DTCTtaluy"/>
      <sheetName val="KLDGTT&lt;120%"/>
      <sheetName val="PL2"/>
      <sheetName val="DTnen"/>
      <sheetName val="PL"/>
      <sheetName val="THKL nghiemthu"/>
      <sheetName val="DTCTtaluy (2)"/>
      <sheetName val="KLDGTT&lt;120% (2)"/>
      <sheetName val="TH (2)"/>
      <sheetName val="XXXXXXX0"/>
      <sheetName val="XXXXXXX1"/>
      <sheetName val="Kiem-Toan"/>
      <sheetName val="UNIT"/>
      <sheetName val="Piers of Main Flyover (1)"/>
      <sheetName val="Cot Tru1"/>
      <sheetName val="P3-TanAn-Factored"/>
      <sheetName val="P4-TanAn-Factored"/>
      <sheetName val="COC KHOAN M1"/>
      <sheetName val="COC KHOAN M2"/>
      <sheetName val="COC KHOAN T1"/>
      <sheetName val="COC KHOAN T5"/>
      <sheetName val="COC KHOAN T4"/>
      <sheetName val="COC DONG"/>
      <sheetName val="BANG"/>
      <sheetName val="Dulieu2"/>
      <sheetName val="Conghop"/>
      <sheetName val="Set"/>
      <sheetName val="Cat"/>
      <sheetName val="Tai trong"/>
      <sheetName val="Tinh toan noi luc"/>
      <sheetName val="To hop NL"/>
      <sheetName val="Be coc va tuong mo"/>
      <sheetName val="Bang tra"/>
      <sheetName val="Mua sach"/>
      <sheetName val="TIEN DIEN"/>
      <sheetName val="Bao hiem"/>
      <sheetName val="VPP"/>
      <sheetName val="Muc - thanh quang"/>
      <sheetName val="Quang cao"/>
      <sheetName val="Nuoc"/>
      <sheetName val="D thoai"/>
      <sheetName val="Dat com"/>
      <sheetName val="May photo"/>
      <sheetName val="TDT"/>
      <sheetName val="THXL"/>
      <sheetName val="KSDH"/>
      <sheetName val="Q-Htran"/>
      <sheetName val="Q-Hha"/>
      <sheetName val="h,,~Hh"/>
      <sheetName val="Hbe"/>
      <sheetName val="3.1.1"/>
      <sheetName val="3.1.4"/>
      <sheetName val="2.5.1"/>
      <sheetName val="4.1.1"/>
      <sheetName val="4.3.2"/>
      <sheetName val="2.3.3"/>
      <sheetName val="5.3.1"/>
      <sheetName val="2.4.3"/>
      <sheetName val="th dt dz&amp;tba shoa"/>
      <sheetName val="Don gia XD"/>
      <sheetName val="Ts (2)"/>
      <sheetName val="NhanCong"/>
      <sheetName val="Phuong an"/>
      <sheetName val="Phuong an NS"/>
      <sheetName val="Tong hop NS"/>
      <sheetName val="TN NEW"/>
      <sheetName val="285"/>
      <sheetName val="phangoithau"/>
      <sheetName val="THCPXD"/>
      <sheetName val="cpkhac"/>
      <sheetName val="CP CBSX"/>
      <sheetName val="THTN"/>
      <sheetName val="TN CT"/>
      <sheetName val="VLNCMTC TN"/>
      <sheetName val="CT day dan su phu kien"/>
      <sheetName val="CT xa - tiep dia"/>
      <sheetName val="THEP HINH"/>
      <sheetName val="CT cot"/>
      <sheetName val="Ct BT mong"/>
      <sheetName val="DatDao"/>
      <sheetName val="K LUONG duong day"/>
      <sheetName val="TH CTO"/>
      <sheetName val="VL-NC CTo"/>
      <sheetName val="CT cong to"/>
      <sheetName val="KL CONG TO"/>
      <sheetName val="VL DAU THAU"/>
      <sheetName val="TH DZ0,4"/>
      <sheetName val="TT"/>
      <sheetName val="VCDD"/>
      <sheetName val="VL-NC DZ0,4"/>
      <sheetName val="TH THAO DO"/>
      <sheetName val="VL-NC-MTC thao do"/>
      <sheetName val="CT THAO DO"/>
      <sheetName val="KL Thao Do"/>
      <sheetName val="DUONG SUC 2003"/>
      <sheetName val="HUONG BHXH"/>
      <sheetName val="THTD"/>
      <sheetName val="bankl"/>
      <sheetName val="bankl cau"/>
      <sheetName val="ctkl"/>
      <sheetName val="ptdg"/>
      <sheetName val="luong"/>
      <sheetName val="bb"/>
      <sheetName val="tkcc"/>
      <sheetName val="BDDT"/>
      <sheetName val="LC"/>
      <sheetName val="Can doi "/>
      <sheetName val="C.noTX01"/>
      <sheetName val="T.HopCNo"/>
      <sheetName val="THCNoATrung"/>
      <sheetName val="BaocaoC.No2"/>
      <sheetName val="BaocaoC.noHopC.ty"/>
      <sheetName val="THAtraQuy"/>
      <sheetName val="No Ca.N"/>
      <sheetName val="C.tiêt C.ty"/>
      <sheetName val="CN.TCT03"/>
    </sheetNames>
    <sheetDataSet>
      <sheetData sheetId="0" refreshError="1">
        <row r="9">
          <cell r="N9">
            <v>118182</v>
          </cell>
        </row>
        <row r="17">
          <cell r="N17">
            <v>55000</v>
          </cell>
        </row>
        <row r="38">
          <cell r="N38">
            <v>4.5</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refreshError="1"/>
      <sheetData sheetId="138"/>
      <sheetData sheetId="139"/>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sheetData sheetId="206"/>
      <sheetData sheetId="207"/>
      <sheetData sheetId="208"/>
      <sheetData sheetId="209"/>
      <sheetData sheetId="210"/>
      <sheetData sheetId="211" refreshError="1"/>
      <sheetData sheetId="212" refreshError="1"/>
      <sheetData sheetId="213" refreshError="1"/>
      <sheetData sheetId="214" refreshError="1"/>
      <sheetData sheetId="215" refreshError="1"/>
      <sheetData sheetId="216" refreshError="1"/>
      <sheetData sheetId="217" refreshError="1"/>
      <sheetData sheetId="218"/>
      <sheetData sheetId="219"/>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sheetData sheetId="257"/>
      <sheetData sheetId="258"/>
      <sheetData sheetId="259"/>
      <sheetData sheetId="260"/>
      <sheetData sheetId="261"/>
      <sheetData sheetId="262"/>
      <sheetData sheetId="263"/>
      <sheetData sheetId="264"/>
      <sheetData sheetId="265"/>
      <sheetData sheetId="266"/>
      <sheetData sheetId="267"/>
      <sheetData sheetId="268" refreshError="1"/>
      <sheetData sheetId="269" refreshError="1"/>
      <sheetData sheetId="270" refreshError="1"/>
      <sheetData sheetId="271"/>
      <sheetData sheetId="272"/>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sheetData sheetId="326" refreshError="1"/>
      <sheetData sheetId="327" refreshError="1"/>
      <sheetData sheetId="328" refreshError="1"/>
      <sheetData sheetId="329" refreshError="1"/>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refreshError="1"/>
      <sheetData sheetId="378" refreshError="1"/>
      <sheetData sheetId="379" refreshError="1"/>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sheetData sheetId="445"/>
      <sheetData sheetId="446"/>
      <sheetData sheetId="447"/>
      <sheetData sheetId="448"/>
      <sheetData sheetId="449"/>
      <sheetData sheetId="450"/>
      <sheetData sheetId="451"/>
      <sheetData sheetId="452"/>
      <sheetData sheetId="453"/>
      <sheetData sheetId="454"/>
      <sheetData sheetId="455"/>
      <sheetData sheetId="456" refreshError="1"/>
      <sheetData sheetId="457" refreshError="1"/>
      <sheetData sheetId="458" refreshError="1"/>
      <sheetData sheetId="459" refreshError="1"/>
      <sheetData sheetId="460" refreshError="1"/>
      <sheetData sheetId="461" refreshError="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refreshError="1"/>
      <sheetData sheetId="586"/>
      <sheetData sheetId="587"/>
      <sheetData sheetId="588"/>
      <sheetData sheetId="589"/>
      <sheetData sheetId="590"/>
      <sheetData sheetId="591"/>
      <sheetData sheetId="592"/>
      <sheetData sheetId="593"/>
      <sheetData sheetId="594"/>
      <sheetData sheetId="595"/>
      <sheetData sheetId="596"/>
      <sheetData sheetId="597"/>
      <sheetData sheetId="598" refreshError="1"/>
      <sheetData sheetId="599" refreshError="1"/>
      <sheetData sheetId="600" refreshError="1"/>
      <sheetData sheetId="601" refreshError="1"/>
      <sheetData sheetId="602"/>
      <sheetData sheetId="603"/>
      <sheetData sheetId="604"/>
      <sheetData sheetId="605"/>
      <sheetData sheetId="606"/>
      <sheetData sheetId="607"/>
      <sheetData sheetId="608"/>
      <sheetData sheetId="609"/>
      <sheetData sheetId="610"/>
      <sheetData sheetId="611" refreshError="1"/>
      <sheetData sheetId="612" refreshError="1"/>
      <sheetData sheetId="613" refreshError="1"/>
      <sheetData sheetId="614" refreshError="1"/>
      <sheetData sheetId="615"/>
      <sheetData sheetId="616"/>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refreshError="1"/>
      <sheetData sheetId="680" refreshError="1"/>
      <sheetData sheetId="681"/>
      <sheetData sheetId="682"/>
      <sheetData sheetId="683"/>
      <sheetData sheetId="684" refreshError="1"/>
      <sheetData sheetId="685"/>
      <sheetData sheetId="686"/>
      <sheetData sheetId="687"/>
      <sheetData sheetId="688" refreshError="1"/>
      <sheetData sheetId="689"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M tu van DZ 110 kV"/>
      <sheetName val="DM tu van DZ 35 kV"/>
      <sheetName val="DM tu van"/>
      <sheetName val="Don gia"/>
      <sheetName val="táng hîp"/>
      <sheetName val="THDT DZ 110 kV"/>
      <sheetName val="VL-NC-M 110 KV"/>
      <sheetName val="Phu kien 110 kV"/>
      <sheetName val="NC Day su Phu kien"/>
      <sheetName val="THDT DZ 35 kV"/>
      <sheetName val="VL-NC-M 35 KV"/>
      <sheetName val="Sheet1"/>
      <sheetName val="Phu kien 35 kV"/>
      <sheetName val="Tiep dia"/>
      <sheetName val="M4T-1"/>
      <sheetName val="Tien luong M4T-1"/>
      <sheetName val="M4T-2"/>
      <sheetName val="Tien luong M4T-2"/>
      <sheetName val="M4T-3"/>
      <sheetName val="Tien luong M4T-3"/>
      <sheetName val="MB-1"/>
      <sheetName val="Tien luong MB-1"/>
      <sheetName val="MB-2"/>
      <sheetName val="Tien luong MB-2"/>
      <sheetName val="MB-3"/>
      <sheetName val="Tien luong MB-3"/>
      <sheetName val="MB-4"/>
      <sheetName val="Tien luong MB-4"/>
      <sheetName val="MB-5"/>
      <sheetName val="Tien luong MB-5"/>
      <sheetName val="MB-6"/>
      <sheetName val="MBK"/>
      <sheetName val="Tien luong MBK"/>
      <sheetName val="Gia thanh chuoi su"/>
      <sheetName val="Tien luong MB-6"/>
      <sheetName val="MP-12"/>
      <sheetName val="Tien luong MP-12"/>
      <sheetName val="MN18-6"/>
      <sheetName val="Truoc thue)"/>
      <sheetName val="Khaosat"/>
      <sheetName val="Tong hop 1"/>
      <sheetName val="Xay lap"/>
      <sheetName val="Sheet2"/>
      <sheetName val="Chi tiet1"/>
      <sheetName val="Chi tiet"/>
      <sheetName val="Bu VL"/>
      <sheetName val="Dan"/>
      <sheetName val="Sheet3"/>
      <sheetName val="00000000"/>
      <sheetName val="XL4Test5"/>
      <sheetName val="gvl"/>
      <sheetName val="THPDMoi  (2)"/>
      <sheetName val="dongia (2)"/>
      <sheetName val="gtrinh"/>
      <sheetName val="phuluc1"/>
      <sheetName val="TONG HOP VL-NC"/>
      <sheetName val="lam-moi"/>
      <sheetName val="chitiet"/>
      <sheetName val="TONGKE3p "/>
      <sheetName val="giathanh1"/>
      <sheetName val="TH VL, NC, DDHT Thanhphuoc"/>
      <sheetName val="#REF"/>
      <sheetName val="DONGIA"/>
      <sheetName val="thao-go"/>
      <sheetName val="TONGKE-HT"/>
      <sheetName val="DG"/>
      <sheetName val="LKVL-CK-HT-GD1"/>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Du_lieu"/>
      <sheetName val="Du bao LL xe"/>
      <sheetName val="K.Tra do vong dan hoi"/>
      <sheetName val="Tinh truot"/>
      <sheetName val="Tinh Keo uon"/>
      <sheetName val="Cac bang tra"/>
      <sheetName val="About"/>
      <sheetName val="GDMN.1"/>
      <sheetName val="GDMN.2"/>
      <sheetName val="GDMN.3"/>
      <sheetName val="GDMN.4"/>
      <sheetName val="GDMN.5"/>
      <sheetName val="GDTH.1"/>
      <sheetName val="GDTH.2"/>
      <sheetName val="GDTH.3"/>
      <sheetName val="GDTH.4"/>
      <sheetName val="GDTH.5"/>
      <sheetName val="THCS.1"/>
      <sheetName val="THCS.2"/>
      <sheetName val="THCS.3"/>
      <sheetName val="THCS.4"/>
      <sheetName val="THCS.5"/>
      <sheetName val="THCS.6"/>
      <sheetName val="THPT.1"/>
      <sheetName val="THPT.2"/>
      <sheetName val="THPT.3"/>
      <sheetName val="THPT.4"/>
      <sheetName val="THPT.5"/>
      <sheetName val="THPT.6"/>
      <sheetName val="DH,CD,THCN.1"/>
      <sheetName val="DH,CD,THCN.2"/>
      <sheetName val="DH,CD,THCN.3"/>
      <sheetName val="GDKCQ.1"/>
      <sheetName val="GDKCQ.2"/>
      <sheetName val="TAICHINH"/>
      <sheetName val="13.BANG CT"/>
      <sheetName val="14.MMUS GIUA NHIP"/>
      <sheetName val="4.HSPBngang"/>
      <sheetName val="6.Tinh tai"/>
      <sheetName val="2 NSl"/>
      <sheetName val="17.US CHU tho a_b"/>
      <sheetName val="15.MMUS GOI"/>
      <sheetName val="5.BANG I"/>
      <sheetName val="HC"/>
      <sheetName val="QLN"/>
      <sheetName val="KTHUAT"/>
      <sheetName val="KT"/>
      <sheetName val="CN"/>
      <sheetName val="DLo"/>
      <sheetName val="BDa"/>
      <sheetName val="CDong"/>
      <sheetName val="KTang"/>
      <sheetName val="PBat"/>
      <sheetName val="TThuy"/>
      <sheetName val="CXa"/>
      <sheetName val="THop"/>
      <sheetName val="DGKV1"/>
      <sheetName val="GVTKV1"/>
      <sheetName val="MTO REV.0"/>
      <sheetName val="dieuchinh"/>
      <sheetName val="ctdz35"/>
      <sheetName val="SILICATE"/>
      <sheetName val="DM tt van DZ 35 kV"/>
      <sheetName val="gtrin⁨"/>
      <sheetName val="     ien 110 kV"/>
      <sheetName val="NC Day su      ien"/>
      <sheetName val="     ien 35 kV"/>
      <sheetName val="DG_QUANG NINH"/>
      <sheetName val="Hướng dẫn"/>
      <sheetName val="Ví dụ hàm Vlookup"/>
      <sheetName val="Gvl_QN"/>
      <sheetName val="Gvlks_QN"/>
      <sheetName val="Hoá Đơn NV"/>
      <sheetName val="Long"/>
      <sheetName val="Son Tay"/>
      <sheetName val="Hoa Binh"/>
      <sheetName val="Thuong Tin"/>
      <sheetName val="Vang Lai"/>
      <sheetName val="NV6"/>
      <sheetName val="NV7"/>
      <sheetName val="NV8"/>
      <sheetName val="NV9"/>
      <sheetName val="NV10"/>
      <sheetName val="Tong Xuat"/>
      <sheetName val="Tong Nhap"/>
      <sheetName val="Nhap Xuat Ton"/>
      <sheetName val="Ton Kho Ban Giao Chi Oanh"/>
      <sheetName val="QC"/>
      <sheetName val="NV"/>
      <sheetName val="So xuat hang Nuoc"/>
      <sheetName val="The kho Nuoc"/>
      <sheetName val="So Xuat hang Dac"/>
      <sheetName val="The kho Dac"/>
      <sheetName val="Thep dia"/>
      <sheetName val="THDT DZ 010 kV"/>
      <sheetName val="XL4Poppy"/>
      <sheetName val="LKVL_CK_HT_GD1"/>
      <sheetName val="CHITIET VL_NC"/>
      <sheetName val="VCV_BE_TONG"/>
      <sheetName val="chitimc"/>
      <sheetName val="dtxl"/>
      <sheetName val="KH-Q1,Q2,01"/>
      <sheetName val="Tien lumng MB-2"/>
      <sheetName val="Tien lumng MB-5"/>
      <sheetName val="M@-2"/>
      <sheetName val="VL-NCf 35 KV"/>
      <sheetName val="gvl_x0000__x0000__x0000__x0000__x0000__x0000__x0000__x0000__x0000__x0000__x0000__x0000_쉘ž_x0000__x0004__x0000__x0000__x0000__x0000__x0000__x0000_॔ǥ_x0000__x0000__x0000__x0000_"/>
      <sheetName val="Hu?ng d?n"/>
      <sheetName val="Ví d? hàm Vlookup"/>
      <sheetName val="CT -THVLNC"/>
      <sheetName val="NHATKY"/>
      <sheetName val="Income Statement"/>
      <sheetName val="Shareholders' Equity"/>
      <sheetName val="PTDG (2)"/>
      <sheetName val="cot_xa"/>
      <sheetName val="Mong"/>
      <sheetName val="gtrin?"/>
      <sheetName val="MTL$-INTER"/>
      <sheetName val="Hoá Ðon NV"/>
      <sheetName val="TTDZ22"/>
      <sheetName val="Chiettinh dz0,4"/>
      <sheetName val="ctdg"/>
      <sheetName val="DE tu van"/>
      <sheetName val="Hu_ng d_n"/>
      <sheetName val="Ví d_ hàm Vlookup"/>
      <sheetName val="gtrin_"/>
      <sheetName val="gvl????????????쉘ž?_x0004_??????॔ǥ????"/>
      <sheetName val="tonghop"/>
      <sheetName val="TTVanChuyen"/>
      <sheetName val="DG_LANG SON"/>
      <sheetName val="Gvl_LS"/>
      <sheetName val="Gvlks_LS"/>
      <sheetName val="Hý?ng d?n"/>
      <sheetName val="Hoá Ðõn NV"/>
      <sheetName val="Tien luonc LB-2"/>
      <sheetName val="Tien luong MB%4"/>
      <sheetName val="Tien luong LBK"/>
      <sheetName val="Tien duong MP-12"/>
      <sheetName val="ML18-6"/>
      <sheetName val="Sheut2"/>
      <sheetName val="gaathanh1"/>
      <sheetName val="PTVT"/>
      <sheetName val="DGKS"/>
      <sheetName val="KSTK"/>
      <sheetName val="THKP"/>
      <sheetName val="XL"/>
      <sheetName val="DTCT"/>
      <sheetName val="PTDG"/>
      <sheetName val="GiaTB"/>
      <sheetName val="THMayTC"/>
      <sheetName val="THVT"/>
      <sheetName val="gvl____________쉘ž__x0004_______॔ǥ____"/>
      <sheetName val="ÿhaoÿgo"/>
      <sheetName val="Tie~ luong M4T-1"/>
      <sheetName val="gvl_x0000_쉘ž_x0000__x0004__x0000_॔ǥ_x0000_쌄ž_x0000_O_x0000_J[DZ110K~1.XLS"/>
      <sheetName val="Phu kien 1࠱0 kV"/>
      <sheetName val="_x0000__x0000__x0000__x0000__x0000__x0000__x0000__x0000__x0000__x0000__x0000__x0000_J[DZ110K~1.XLS]THPD"/>
      <sheetName val="????????????J[DZ110K~1.XLS]THPD"/>
      <sheetName val="gvl____________?__x0004_______?g____"/>
      <sheetName val="gvl?쉘ž?_x0004_?॔ǥ?쌄ž?O?J[DZ110K~1.XLS"/>
      <sheetName val="Phu kiej 35 kV"/>
      <sheetName val="Ti%n luong L4T-2"/>
      <sheetName val="Tidn luong MB-2"/>
      <sheetName val="Tien huong MB-3"/>
      <sheetName val="MP_x000d_12"/>
      <sheetName val="Tien luong MP-02"/>
      <sheetName val="Cheet2"/>
      <sheetName val="PL4Test1"/>
      <sheetName val="THPP.3"/>
      <sheetName val="DH,CD_x000c_THCN.1"/>
      <sheetName val="K.Tra do vkng dan hoi"/>
      <sheetName val="Abgut"/>
      <sheetName val="Tien luong L4T-2"/>
      <sheetName val="Tien huong MB-5"/>
      <sheetName val="DH,CD,DHCN.3"/>
      <sheetName val="tm"/>
      <sheetName val="ck"/>
      <sheetName val="th"/>
      <sheetName val="dt"/>
      <sheetName val="cl"/>
      <sheetName val="sl"/>
      <sheetName val="dth"/>
      <sheetName val="vt"/>
      <sheetName val="vc1"/>
      <sheetName val="vc2"/>
      <sheetName val="db"/>
      <sheetName val="nl"/>
      <sheetName val="tra2"/>
      <sheetName val="Hý_ng d_n"/>
      <sheetName val="BK-C T"/>
      <sheetName val="BK04"/>
      <sheetName val="ru4Test5"/>
      <sheetName val="TONG_x000b_E3p "/>
      <sheetName val="'iathanh1"/>
      <sheetName val="CHITIE_x0004_ VL-NC-_x0004_T -1p"/>
      <sheetName val="CHITIET _x0016_L-NC"/>
      <sheetName val="_x0006_C"/>
      <sheetName val="KP_x0016_C-BD "/>
      <sheetName val="g-vl"/>
      <sheetName val="THCT"/>
      <sheetName val="THDZ0,4"/>
      <sheetName val="TH DZ35"/>
      <sheetName val="THTram"/>
      <sheetName val=""/>
      <sheetName val="____________J_DZ110K~1.XLS_THPD"/>
      <sheetName val="Revenue"/>
      <sheetName val="Don_gia"/>
      <sheetName val="DM_tu_van_DZ_110_kV"/>
      <sheetName val="DM_tu_van_DZ_35_kV"/>
      <sheetName val="DM_tu_van"/>
      <sheetName val="táng_hîp"/>
      <sheetName val="THDT_DZ_110_kV"/>
      <sheetName val="VL-NC-M_110_KV"/>
      <sheetName val="Phu_kien_110_kV"/>
      <sheetName val="NC_Day_su_Phu_kien"/>
      <sheetName val="THDT_DZ_35_kV"/>
      <sheetName val="VL-NC-M_35_KV"/>
      <sheetName val="Phu_kien_35_kV"/>
      <sheetName val="Tiep_dia"/>
      <sheetName val="Tien_luong_M4T-1"/>
      <sheetName val="Tien_luong_M4T-2"/>
      <sheetName val="Tien_luong_M4T-3"/>
      <sheetName val="Tien_luong_MB-1"/>
      <sheetName val="Tien_luong_MB-2"/>
      <sheetName val="Tien_luong_MB-3"/>
      <sheetName val="Tien_luong_MB-4"/>
      <sheetName val="Tien_luong_MB-5"/>
      <sheetName val="Tien_luong_MBK"/>
      <sheetName val="Gia_thanh_chuoi_su"/>
      <sheetName val="Tien_luong_MB-6"/>
      <sheetName val="Tien_luong_MP-12"/>
      <sheetName val="Truoc_thue)"/>
      <sheetName val="Tong_hop_1"/>
      <sheetName val="Xay_lap"/>
      <sheetName val="Chi_tiet1"/>
      <sheetName val="Chi_tiet"/>
      <sheetName val="Bu_VL"/>
      <sheetName val="DZ 35"/>
      <sheetName val="Cto"/>
      <sheetName val="MP_x000a_12"/>
      <sheetName val="T_x000f_NG HOP VL-NC TT"/>
      <sheetName val="gvl_______________x0004________g____"/>
      <sheetName val="VL,NC,MTC"/>
      <sheetName val="NC Dai su Phu kien"/>
      <sheetName val="LJVL-CK-HT-GD1"/>
      <sheetName val="DGVT"/>
      <sheetName val="gvl_x0000__x0000__x0000__x0000__x0000__x0000__x0000__x0000__x0000__x0000__x0000__x0000_??_x0000__x0004__x0000__x0000__x0000__x0000__x0000__x0000_??_x0000__x0000__x0000__x0000_"/>
      <sheetName val="gvl_x0000__x0000__x0000__x0000__x0000__x0000__x0000__x0000__x0000__x0000__x0000__x0000_?_x0000__x0004__x0000__x0000__x0000__x0000__x0000__x0000_?g_x0000__x0000__x0000__x0000_"/>
      <sheetName val="gvl??????????????_x0004_???????g????"/>
      <sheetName val="KB"/>
      <sheetName val="DZ 0.4"/>
      <sheetName val="Tong hop"/>
      <sheetName val="CT_LCGT"/>
      <sheetName val="CT_LCTT"/>
      <sheetName val="TM_ChenhLechCT"/>
      <sheetName val="DM"/>
      <sheetName val="Dieu_chinh"/>
      <sheetName val="Danh_muc"/>
      <sheetName val="Tong_hop"/>
      <sheetName val="Bao_cao"/>
      <sheetName val="Phan_bo"/>
      <sheetName val="Thong_tin"/>
      <sheetName val="kinh phí XD"/>
      <sheetName val="gvl_x0000_?_x0000__x0004__x0000_?g_x0000_?_x0000_O_x0000_J[DZ110K~1.XLS"/>
      <sheetName val="Gia_GC_Satthep"/>
      <sheetName val="Dinh nghia"/>
      <sheetName val="_iathanh1"/>
      <sheetName val="tᮧ hỵp"/>
      <sheetName val="lam-moi_x0000__x0000__x0000__x0000__x0000__x0000__x0000__x0000__x0000__x0000__x0009__x0000_═Х_x0000__x0004__x0000__x0000__x0000__x0000__x0000__x0000_Х"/>
      <sheetName val="Phu kien 1?0 kV"/>
      <sheetName val="gvl???_x0004_??g???O?J[DZ110K~1.XLS"/>
      <sheetName val="t? h?p"/>
      <sheetName val="gvl____________쉘ž__x005f_x0004_______"/>
      <sheetName val="gvl_______________x005f_x0004_______"/>
      <sheetName val="gvl_쉘ž__x0004__॔ǥ_쌄ž_O_J_DZ110K~1.XLS"/>
      <sheetName val="MP_12"/>
      <sheetName val="Phu kien 1_0 kV"/>
      <sheetName val="gvl____x0004___g___O_J_DZ110K~1.XLS"/>
      <sheetName val="t_ h_p"/>
      <sheetName val="T_xffff_T.5"/>
      <sheetName val="Sheet4"/>
      <sheetName val="KHAU TRU 6%"/>
      <sheetName val="TRUY LUONG 350000"/>
      <sheetName val="00000001"/>
      <sheetName val="Balance Sheet"/>
      <sheetName val="GDMN_1"/>
      <sheetName val="GDMN_2"/>
      <sheetName val="GDMN_3"/>
      <sheetName val="GDMN_4"/>
      <sheetName val="GDMN_5"/>
      <sheetName val="GDTH_1"/>
      <sheetName val="GDTH_2"/>
      <sheetName val="GDTH_3"/>
      <sheetName val="GDTH_4"/>
      <sheetName val="GDTH_5"/>
      <sheetName val="THCS_1"/>
      <sheetName val="THCS_2"/>
      <sheetName val="THCS_3"/>
      <sheetName val="THCS_4"/>
      <sheetName val="THCS_5"/>
      <sheetName val="THCS_6"/>
      <sheetName val="THPT_1"/>
      <sheetName val="THPT_2"/>
      <sheetName val="THPT_3"/>
      <sheetName val="THPT_4"/>
      <sheetName val="THPT_5"/>
      <sheetName val="THPT_6"/>
      <sheetName val="DH,CD,THCN_1"/>
      <sheetName val="DH,CD,THCN_2"/>
      <sheetName val="DH,CD,THCN_3"/>
      <sheetName val="GDKCQ_1"/>
      <sheetName val="GDKCQ_2"/>
      <sheetName val="THPDMoi__(2)"/>
      <sheetName val="dongia_(2)"/>
      <sheetName val="TONG_HOP_VL-NC"/>
      <sheetName val="TONGKE3p_"/>
      <sheetName val="TH_VL,_NC,_DDHT_Thanhphuoc"/>
      <sheetName val="t-h_HA_THE"/>
      <sheetName val="CHITIET_VL-NC-TT_-1p"/>
      <sheetName val="TONG_HOP_VL-NC_TT"/>
      <sheetName val="TH_XL"/>
      <sheetName val="CHITIET_VL-NC"/>
      <sheetName val="CHITIET_VL-NC-TT-3p"/>
      <sheetName val="KPVC-BD_"/>
      <sheetName val="Du_bao_LL_xe"/>
      <sheetName val="K_Tra_do_vong_dan_hoi"/>
      <sheetName val="Tinh_truot"/>
      <sheetName val="Tinh_Keo_uon"/>
      <sheetName val="Cac_bang_tra"/>
      <sheetName val="DM_tt_van_DZ_35_kV"/>
      <sheetName val="13_BANG_CT"/>
      <sheetName val="14_MMUS_GIUA_NHIP"/>
      <sheetName val="4_HSPBngang"/>
      <sheetName val="6_Tinh_tai"/>
      <sheetName val="2_NSl"/>
      <sheetName val="17_US_CHU_tho_a_b"/>
      <sheetName val="15_MMUS_GOI"/>
      <sheetName val="5_BANG_I"/>
      <sheetName val="DG_QUANG_NINH"/>
      <sheetName val="Hướng_dẫn"/>
      <sheetName val="Ví_dụ_hàm_Vlookup"/>
      <sheetName val="Hoá_Đơn_NV"/>
      <sheetName val="Son_Tay"/>
      <sheetName val="Hoa_Binh"/>
      <sheetName val="Thuong_Tin"/>
      <sheetName val="Vang_Lai"/>
      <sheetName val="Tong_Xuat"/>
      <sheetName val="Tong_Nhap"/>
      <sheetName val="Nhap_Xuat_Ton"/>
      <sheetName val="Ton_Kho_Ban_Giao_Chi_Oanh"/>
      <sheetName val="So_xuat_hang_Nuoc"/>
      <sheetName val="The_kho_Nuoc"/>
      <sheetName val="So_Xuat_hang_Dac"/>
      <sheetName val="The_kho_Dac"/>
      <sheetName val="MTO_REV_0"/>
      <sheetName val="Tien_lumng_MB-2"/>
      <sheetName val="Tien_lumng_MB-5"/>
      <sheetName val="Income_Statement"/>
      <sheetName val="Shareholders'_Equity"/>
      <sheetName val="PTDG_(2)"/>
      <sheetName val="Hu?ng_d?n"/>
      <sheetName val="Ví_d?_hàm_Vlookup"/>
      <sheetName val="Hoá_Ðon_NV"/>
      <sheetName val="_____ien_110_kV"/>
      <sheetName val="NC_Day_su______ien"/>
      <sheetName val="_____ien_35_kV"/>
      <sheetName val="Thep_dia"/>
      <sheetName val="THDT_DZ_010_kV"/>
      <sheetName val="CHITIET_VL_NC"/>
      <sheetName val="CT_-THVLNC"/>
      <sheetName val="VL-NCf_35_KV"/>
      <sheetName val="Chiettinh_dz0,4"/>
      <sheetName val="Hu_ng_d_n"/>
      <sheetName val="Ví_d__hàm_Vlookup"/>
      <sheetName val="gvl쉘ž॔ǥ쌄žOJ[DZ110K~1_XLS]THPD"/>
      <sheetName val="DE_tu_van"/>
      <sheetName val="DG_LANG_SON"/>
      <sheetName val="gvl____________쉘ž_______॔ǥ____"/>
      <sheetName val="gvl쉘ž॔ǥ쌄žOJ[DZ110K~1_XLS"/>
      <sheetName val="J[DZ110K~1_XLS]THPD"/>
      <sheetName val="????????????J[DZ110K~1_XLS]THPD"/>
      <sheetName val="gvl____________?_______?g____"/>
      <sheetName val="gvl????????????쉘ž???????॔ǥ????"/>
      <sheetName val="gvl_x005f_x0000__x005f_x0000__x005f_x0000__x005f_x0000_"/>
      <sheetName val="gvl_x005f_x0000_쉘ž_x005f_x0000__x005f_x0004__x000"/>
      <sheetName val="TONG_x005f_x000b_E3p "/>
      <sheetName val="CHITIE_x005f_x0004_ VL-NC-_x005f_x0004_T -1"/>
      <sheetName val="CHITIET _x005f_x0016_L-NC"/>
      <sheetName val="_x005f_x0006_C"/>
      <sheetName val="KP_x005f_x0016_C-BD "/>
      <sheetName val="lam-moi_x0000__x0000__x0000__x0000__x0000__x0000__x0000__x0000__x0000__x0000__x0009__x0000_-?_x0000__x0004__x0000__x0000__x0000__x0000__x0000__x0000_??"/>
      <sheetName val="gvl____________?__x005f_x0004_______"/>
      <sheetName val="VL-NCfƒ 35 KV"/>
      <sheetName val="xaydung"/>
      <sheetName val="lam-moi_x0000__x0000__x0000__x0000__x0000__x0000__x0000__x0000__x0000__x0000_ _x0000_═Х_x0000__x0004__x0000__x0000__x0000__x0000__x0000__x0000_Х"/>
      <sheetName val="lam-moi_x0000__x0000__x0000__x0000__x0000__x0000__x0000__x0000__x0000__x0000_ _x0000_-?_x0000__x0004__x0000__x0000__x0000__x0000__x0000__x0000_??"/>
      <sheetName val="dtct cong"/>
      <sheetName val="tra-vat-lieu"/>
      <sheetName val="_x0000__x0000__x0000__x0000__x0000__x0000__x0000__x0000__x0000__x0000__x0000__x0000__x0000__x0000__x0017_[DZ110K~1.XLS]gi"/>
      <sheetName val="CVT"/>
      <sheetName val="lam-moi??????????_x0009_?═Х?_x0004_??????Х"/>
      <sheetName val="gvl???????????????_x0004_????????????"/>
      <sheetName val="Dong hop 1"/>
      <sheetName val="DM_tu_van_DZ_110_kV1"/>
      <sheetName val="DM_tu_van_DZ_35_kV1"/>
      <sheetName val="DM_tu_van1"/>
      <sheetName val="Don_gia1"/>
      <sheetName val="táng_hîp1"/>
      <sheetName val="THDT_DZ_110_kV1"/>
      <sheetName val="VL-NC-M_110_KV1"/>
      <sheetName val="Phu_kien_110_kV1"/>
      <sheetName val="NC_Day_su_Phu_kien1"/>
      <sheetName val="THDT_DZ_35_kV1"/>
      <sheetName val="VL-NC-M_35_KV1"/>
      <sheetName val="Phu_kien_35_kV1"/>
      <sheetName val="Tiep_dia1"/>
      <sheetName val="Tien_luong_M4T-11"/>
      <sheetName val="Tien_luong_M4T-21"/>
      <sheetName val="Tien_luong_M4T-31"/>
      <sheetName val="Tien_luong_MB-11"/>
      <sheetName val="Tien_luong_MB-21"/>
      <sheetName val="Tien_luong_MB-31"/>
      <sheetName val="Tien_luong_MB-41"/>
      <sheetName val="Tien_luong_MB-51"/>
      <sheetName val="Tien_luong_MBK1"/>
      <sheetName val="Gia_thanh_chuoi_su1"/>
      <sheetName val="Tien_luong_MB-61"/>
      <sheetName val="Tien_luong_MP-121"/>
      <sheetName val="Truoc_thue)1"/>
      <sheetName val="Tong_hop_11"/>
      <sheetName val="Xay_lap1"/>
      <sheetName val="Chi_tiet11"/>
      <sheetName val="Chi_tiet2"/>
      <sheetName val="Bu_VL1"/>
      <sheetName val="THPDMoi__(2)1"/>
      <sheetName val="dongia_(2)1"/>
      <sheetName val="TONG_HOP_VL-NC1"/>
      <sheetName val="TONGKE3p_1"/>
      <sheetName val="TH_VL,_NC,_DDHT_Thanhphuoc1"/>
      <sheetName val="t-h_HA_THE1"/>
      <sheetName val="CHITIET_VL-NC-TT_-1p1"/>
      <sheetName val="TONG_HOP_VL-NC_TT1"/>
      <sheetName val="TH_XL1"/>
      <sheetName val="CHITIET_VL-NC1"/>
      <sheetName val="CHITIET_VL-NC-TT-3p1"/>
      <sheetName val="KPVC-BD_1"/>
    </sheetNames>
    <sheetDataSet>
      <sheetData sheetId="0"/>
      <sheetData sheetId="1"/>
      <sheetData sheetId="2"/>
      <sheetData sheetId="3" refreshError="1">
        <row r="3">
          <cell r="A3" t="str">
            <v>03.1112</v>
          </cell>
          <cell r="B3" t="str">
            <v>Ñaøo ñaát hoá theá saâu &gt;1m S ñaùy hoá £ 5 m 2  ñaát C2</v>
          </cell>
          <cell r="C3" t="str">
            <v>m 3</v>
          </cell>
          <cell r="D3">
            <v>16776</v>
          </cell>
          <cell r="E3">
            <v>16776</v>
          </cell>
          <cell r="F3">
            <v>0</v>
          </cell>
          <cell r="G3" t="str">
            <v>03.1112</v>
          </cell>
        </row>
        <row r="4">
          <cell r="A4" t="str">
            <v>03.1113</v>
          </cell>
          <cell r="B4" t="str">
            <v>Ñaøo ñaát hoá theá saâu &gt;1m S ñaùy hoá £ 5 m 2  ñaát C3</v>
          </cell>
          <cell r="C4" t="str">
            <v>m 3</v>
          </cell>
          <cell r="D4" t="str">
            <v>Xi m¨ng TW   KV NghÜa Lé</v>
          </cell>
          <cell r="E4">
            <v>24428</v>
          </cell>
          <cell r="F4" t="str">
            <v xml:space="preserve">§¸ d¨m  1x2            </v>
          </cell>
          <cell r="G4" t="str">
            <v>03.1113</v>
          </cell>
        </row>
        <row r="5">
          <cell r="A5" t="str">
            <v>03.2203</v>
          </cell>
          <cell r="B5" t="str">
            <v>Laáp ñaát hoá theá</v>
          </cell>
          <cell r="C5" t="str">
            <v>m 3</v>
          </cell>
          <cell r="D5">
            <v>10890</v>
          </cell>
          <cell r="E5">
            <v>10890</v>
          </cell>
          <cell r="F5">
            <v>0</v>
          </cell>
          <cell r="G5" t="str">
            <v>03.2203</v>
          </cell>
        </row>
        <row r="6">
          <cell r="A6" t="str">
            <v>03.1122</v>
          </cell>
          <cell r="B6" t="str">
            <v>Ñaøo moùng baèng TC ñaát C2  saâu £ 2 m dieän tích ñaùy moùng £ 15 m2</v>
          </cell>
          <cell r="C6" t="str">
            <v>m 3</v>
          </cell>
          <cell r="D6">
            <v>89429.123809523822</v>
          </cell>
          <cell r="E6">
            <v>11037</v>
          </cell>
          <cell r="F6">
            <v>0</v>
          </cell>
          <cell r="G6" t="str">
            <v>03.1122</v>
          </cell>
        </row>
        <row r="7">
          <cell r="A7" t="str">
            <v>03.1123</v>
          </cell>
          <cell r="B7" t="str">
            <v>Ñaøo moùng baèng TC ñaát C3  saâu £ 2 m dieän tích ñaùy moùng £ 15 m2</v>
          </cell>
          <cell r="C7" t="str">
            <v>m 3</v>
          </cell>
          <cell r="D7">
            <v>38</v>
          </cell>
          <cell r="E7">
            <v>16482</v>
          </cell>
          <cell r="F7" t="str">
            <v>03.1123</v>
          </cell>
          <cell r="G7" t="str">
            <v>03.1123</v>
          </cell>
        </row>
        <row r="8">
          <cell r="A8" t="str">
            <v>03.1132</v>
          </cell>
          <cell r="B8" t="str">
            <v>Ñaøo moùng baèng TC ñaát C2  saâu £ 3 m dieän tích ñaùy moùng £ 15 m2</v>
          </cell>
          <cell r="C8" t="str">
            <v>m 3</v>
          </cell>
          <cell r="D8">
            <v>1670.4761904761904</v>
          </cell>
          <cell r="E8">
            <v>11773</v>
          </cell>
          <cell r="F8" t="str">
            <v>03.1132</v>
          </cell>
          <cell r="G8" t="str">
            <v>03.1132</v>
          </cell>
        </row>
        <row r="9">
          <cell r="A9" t="str">
            <v>03.1133</v>
          </cell>
          <cell r="B9" t="str">
            <v>Ñaøo moùng baèng TC ñaát C3  saâu £ 3 m dieän tích ñaùy moùng £ 15 m2</v>
          </cell>
          <cell r="C9" t="str">
            <v>m 3</v>
          </cell>
          <cell r="D9">
            <v>1.3</v>
          </cell>
          <cell r="E9">
            <v>17659</v>
          </cell>
          <cell r="F9" t="str">
            <v>03.1133</v>
          </cell>
          <cell r="G9" t="str">
            <v>03.1133</v>
          </cell>
        </row>
        <row r="10">
          <cell r="A10" t="str">
            <v>03.1152</v>
          </cell>
          <cell r="B10" t="str">
            <v>Ñaøo moùng baèng TC ñaát C2  saâu £ 2 m dieän tích ñaùy moùng £ 25 m2</v>
          </cell>
          <cell r="C10" t="str">
            <v>m 3</v>
          </cell>
          <cell r="D10">
            <v>1</v>
          </cell>
          <cell r="E10">
            <v>11478</v>
          </cell>
          <cell r="F10" t="str">
            <v>03.1152</v>
          </cell>
          <cell r="G10" t="str">
            <v>03.1152</v>
          </cell>
        </row>
        <row r="11">
          <cell r="A11" t="str">
            <v>03.1153</v>
          </cell>
          <cell r="B11" t="str">
            <v>Ñaøo moùng baèng TC ñaát C3  saâu £ 2 m dieän tích ñaùy moùng £ 25 m2</v>
          </cell>
          <cell r="C11" t="str">
            <v>m 3</v>
          </cell>
          <cell r="D11">
            <v>0.2</v>
          </cell>
          <cell r="E11">
            <v>17365</v>
          </cell>
          <cell r="F11" t="str">
            <v>03.1153</v>
          </cell>
          <cell r="G11" t="str">
            <v>03.1153</v>
          </cell>
        </row>
        <row r="12">
          <cell r="A12" t="str">
            <v>03.1162</v>
          </cell>
          <cell r="B12" t="str">
            <v>Ñaøo moùng baèng TC ñaát C2  saâu £ 3 m dieän tích ñaùy moùng £ 25 m2</v>
          </cell>
          <cell r="C12" t="str">
            <v>m 3</v>
          </cell>
          <cell r="D12">
            <v>34538</v>
          </cell>
          <cell r="E12">
            <v>12508</v>
          </cell>
          <cell r="F12" t="str">
            <v>03.1162</v>
          </cell>
          <cell r="G12" t="str">
            <v>03.1162</v>
          </cell>
        </row>
        <row r="13">
          <cell r="A13" t="str">
            <v>03.1163</v>
          </cell>
          <cell r="B13" t="str">
            <v>Ñaøo moùng baèng TC ñaát C3  saâu £ 3 m dieän tích ñaùy moùng £ 25 m2</v>
          </cell>
          <cell r="C13" t="str">
            <v>m 3</v>
          </cell>
          <cell r="D13">
            <v>865522.27999999991</v>
          </cell>
          <cell r="E13">
            <v>18395</v>
          </cell>
          <cell r="F13">
            <v>0</v>
          </cell>
          <cell r="G13" t="str">
            <v>03.1163</v>
          </cell>
        </row>
        <row r="14">
          <cell r="A14" t="str">
            <v>03.1182</v>
          </cell>
          <cell r="B14" t="str">
            <v>Ñaøo moùng baèng TC ñaát C2  saâu £ 2 m dieän tích ñaùy moùng £ 35 m2</v>
          </cell>
          <cell r="C14" t="str">
            <v>m 3</v>
          </cell>
          <cell r="D14">
            <v>0.2</v>
          </cell>
          <cell r="E14">
            <v>12214</v>
          </cell>
          <cell r="F14" t="str">
            <v>03.1182</v>
          </cell>
          <cell r="G14" t="str">
            <v>03.1182</v>
          </cell>
        </row>
        <row r="15">
          <cell r="A15" t="str">
            <v>03.1183</v>
          </cell>
          <cell r="B15" t="str">
            <v>Ñaøo moùng baèng TC ñaát C3  saâu £ 2 m dieän tích ñaùy moùng £ 35 m2</v>
          </cell>
          <cell r="C15" t="str">
            <v>m 3</v>
          </cell>
          <cell r="D15">
            <v>5.5600000000000005</v>
          </cell>
          <cell r="E15">
            <v>18100</v>
          </cell>
          <cell r="F15" t="str">
            <v>03.1183</v>
          </cell>
          <cell r="G15" t="str">
            <v>03.1183</v>
          </cell>
        </row>
        <row r="16">
          <cell r="A16" t="str">
            <v>03.1192</v>
          </cell>
          <cell r="B16" t="str">
            <v>Ñaøo moùng baèng TC ñaát C2  saâu £ 3 m dieän tích ñaùy moùng £ 35 m2</v>
          </cell>
          <cell r="C16" t="str">
            <v>m 3</v>
          </cell>
          <cell r="D16">
            <v>13097</v>
          </cell>
          <cell r="E16">
            <v>13097</v>
          </cell>
          <cell r="F16">
            <v>0</v>
          </cell>
          <cell r="G16" t="str">
            <v>03.1192</v>
          </cell>
        </row>
        <row r="17">
          <cell r="A17" t="str">
            <v>03.1193</v>
          </cell>
          <cell r="B17" t="str">
            <v>Ñaøo moùng baèng TC ñaát C3  saâu £ 3 m dieän tích ñaùy moùng £ 35 m2</v>
          </cell>
          <cell r="C17" t="str">
            <v>m 3</v>
          </cell>
          <cell r="D17">
            <v>19425</v>
          </cell>
          <cell r="E17">
            <v>19425</v>
          </cell>
          <cell r="F17">
            <v>0</v>
          </cell>
          <cell r="G17" t="str">
            <v>03.1193</v>
          </cell>
        </row>
        <row r="18">
          <cell r="A18" t="str">
            <v>03.1212</v>
          </cell>
          <cell r="B18" t="str">
            <v>Ñaøo moùng baèng TC ñaát C2  saâu £ 2 m dieän tích ñaùy moùng £ 50 m2</v>
          </cell>
          <cell r="C18" t="str">
            <v>m 3</v>
          </cell>
          <cell r="D18">
            <v>5.5</v>
          </cell>
          <cell r="E18">
            <v>12803</v>
          </cell>
          <cell r="F18" t="str">
            <v>03.1212</v>
          </cell>
          <cell r="G18" t="str">
            <v>03.1212</v>
          </cell>
        </row>
        <row r="19">
          <cell r="A19" t="str">
            <v>03.1213</v>
          </cell>
          <cell r="B19" t="str">
            <v>Ñaøo moùng baèng TC ñaát C3  saâu £ 2 m dieän tích ñaùy moùng £ 50 m2</v>
          </cell>
          <cell r="C19" t="str">
            <v>m 3</v>
          </cell>
          <cell r="D19">
            <v>4.5199999999999996</v>
          </cell>
          <cell r="E19">
            <v>19130</v>
          </cell>
          <cell r="F19" t="str">
            <v>03.1213</v>
          </cell>
          <cell r="G19" t="str">
            <v>03.1213</v>
          </cell>
        </row>
        <row r="20">
          <cell r="A20" t="str">
            <v>03.1222</v>
          </cell>
          <cell r="B20" t="str">
            <v>Ñaøo moùng baèng TC ñaát C2  saâu £ 3 m dieän tích ñaùy moùng £ 50 m2</v>
          </cell>
          <cell r="C20" t="str">
            <v>m 3</v>
          </cell>
          <cell r="D20">
            <v>25.06</v>
          </cell>
          <cell r="E20">
            <v>13833</v>
          </cell>
          <cell r="F20" t="str">
            <v>03.1222</v>
          </cell>
          <cell r="G20" t="str">
            <v>03.1222</v>
          </cell>
        </row>
        <row r="21">
          <cell r="A21" t="str">
            <v>03.1223</v>
          </cell>
          <cell r="B21" t="str">
            <v>Ñaøo moùng baèng TC ñaát C3  saâu £ 3 m dieän tích ñaùy moùng £ 50 m2</v>
          </cell>
          <cell r="C21" t="str">
            <v>m 3</v>
          </cell>
          <cell r="D21">
            <v>34538</v>
          </cell>
          <cell r="E21">
            <v>20455</v>
          </cell>
          <cell r="F21">
            <v>34538</v>
          </cell>
          <cell r="G21" t="str">
            <v>03.1223</v>
          </cell>
        </row>
        <row r="22">
          <cell r="A22" t="str">
            <v>03.1252</v>
          </cell>
          <cell r="B22" t="str">
            <v>Ñaøo moùng baèng TC ñaát C2  saâu £ 2 m dieän tích ñaùy moùng £ 75 m2</v>
          </cell>
          <cell r="C22" t="str">
            <v>m 3</v>
          </cell>
          <cell r="D22">
            <v>954951.40380952368</v>
          </cell>
          <cell r="E22">
            <v>13097</v>
          </cell>
          <cell r="F22">
            <v>0</v>
          </cell>
          <cell r="G22" t="str">
            <v>03.1252</v>
          </cell>
        </row>
        <row r="23">
          <cell r="A23" t="str">
            <v>03.1253</v>
          </cell>
          <cell r="B23" t="str">
            <v>Ñaøo moùng baèng TC ñaát C3  saâu £ 2 m dieän tích ñaùy moùng £ 75 m2</v>
          </cell>
          <cell r="C23" t="str">
            <v>m 3</v>
          </cell>
          <cell r="D23">
            <v>796000</v>
          </cell>
          <cell r="E23">
            <v>19572</v>
          </cell>
          <cell r="F23">
            <v>110000</v>
          </cell>
          <cell r="G23" t="str">
            <v>03.1253</v>
          </cell>
        </row>
        <row r="24">
          <cell r="A24" t="str">
            <v>03.1262</v>
          </cell>
          <cell r="B24" t="str">
            <v>Ñaøo moùng baèng TC ñaát C2  saâu £ 3 m dieän tích ñaùy moùng £ 75 m2</v>
          </cell>
          <cell r="C24" t="str">
            <v>m 3</v>
          </cell>
          <cell r="D24">
            <v>1750951.4038095237</v>
          </cell>
          <cell r="E24">
            <v>14127</v>
          </cell>
          <cell r="F24">
            <v>110000</v>
          </cell>
          <cell r="G24" t="str">
            <v>03.1262</v>
          </cell>
        </row>
        <row r="25">
          <cell r="A25" t="str">
            <v>03.1263</v>
          </cell>
          <cell r="B25" t="str">
            <v>Ñaøo moùng baèng TC ñaát C3  saâu £ 3 m dieän tích ñaùy moùng £ 75 m2</v>
          </cell>
          <cell r="C25" t="str">
            <v>m 3</v>
          </cell>
          <cell r="D25">
            <v>639000</v>
          </cell>
          <cell r="E25">
            <v>21043</v>
          </cell>
          <cell r="F25">
            <v>73000</v>
          </cell>
          <cell r="G25" t="str">
            <v>03.1263</v>
          </cell>
        </row>
        <row r="26">
          <cell r="A26" t="str">
            <v>03.1292</v>
          </cell>
          <cell r="B26" t="str">
            <v>Ñaøo moùng baèng TC ñaát C2  saâu £ 2 m dieän tích ñaùy moùng £ 100 m2</v>
          </cell>
          <cell r="C26" t="str">
            <v>m 3</v>
          </cell>
          <cell r="D26">
            <v>1111951.4038095237</v>
          </cell>
          <cell r="E26">
            <v>13391</v>
          </cell>
          <cell r="F26">
            <v>37000</v>
          </cell>
          <cell r="G26" t="str">
            <v>03.1292</v>
          </cell>
        </row>
        <row r="27">
          <cell r="A27" t="str">
            <v>03.1293</v>
          </cell>
          <cell r="B27" t="str">
            <v>Ñaøo moùng baèng TC ñaát C3  saâu £ 2 m dieän tích ñaùy moùng £ 100 m2</v>
          </cell>
          <cell r="C27" t="str">
            <v>m 3</v>
          </cell>
          <cell r="D27">
            <v>20308</v>
          </cell>
          <cell r="E27">
            <v>20308</v>
          </cell>
          <cell r="F27">
            <v>0</v>
          </cell>
          <cell r="G27" t="str">
            <v>03.1293</v>
          </cell>
        </row>
        <row r="28">
          <cell r="A28" t="str">
            <v>03.1302</v>
          </cell>
          <cell r="B28" t="str">
            <v>Ñaøo moùng baèng TC ñaát C2  saâu £ 3 m dieän tích ñaùy moùng £ 100 m2</v>
          </cell>
          <cell r="C28" t="str">
            <v>m 3</v>
          </cell>
          <cell r="D28">
            <v>14569</v>
          </cell>
          <cell r="E28">
            <v>14569</v>
          </cell>
          <cell r="F28">
            <v>0</v>
          </cell>
          <cell r="G28" t="str">
            <v>03.1302</v>
          </cell>
        </row>
        <row r="29">
          <cell r="A29" t="str">
            <v>03.1303</v>
          </cell>
          <cell r="B29" t="str">
            <v>Ñaøo moùng baèng TC ñaát C3  saâu £ 3 m dieän tích ñaùy moùng £ 100 m2</v>
          </cell>
          <cell r="C29" t="str">
            <v>m 3</v>
          </cell>
          <cell r="D29" t="str">
            <v>Xi m¨ng TW   KV NghÜa Lé</v>
          </cell>
          <cell r="E29">
            <v>21632</v>
          </cell>
          <cell r="F29" t="str">
            <v xml:space="preserve">§¸ d¨m  1x2            </v>
          </cell>
          <cell r="G29" t="str">
            <v>03.1303</v>
          </cell>
        </row>
        <row r="30">
          <cell r="A30" t="str">
            <v>03.1332</v>
          </cell>
          <cell r="B30" t="str">
            <v>Ñaøo moùng baèng TC ñaát C2  saâu £ 2 m dieän tích ñaùy moùng £ 150 m2</v>
          </cell>
          <cell r="C30" t="str">
            <v>m 3</v>
          </cell>
          <cell r="D30">
            <v>14127</v>
          </cell>
          <cell r="E30">
            <v>14127</v>
          </cell>
          <cell r="F30">
            <v>0</v>
          </cell>
          <cell r="G30" t="str">
            <v>03.1332</v>
          </cell>
        </row>
        <row r="31">
          <cell r="A31" t="str">
            <v>03.1333</v>
          </cell>
          <cell r="B31" t="str">
            <v>Ñaøo moùng baèng TC ñaát C3  saâu £ 2 m dieän tích ñaùy moùng £ 150 m2</v>
          </cell>
          <cell r="C31" t="str">
            <v>m 3</v>
          </cell>
          <cell r="D31">
            <v>89429.123809523822</v>
          </cell>
          <cell r="E31">
            <v>21191</v>
          </cell>
          <cell r="F31">
            <v>0</v>
          </cell>
          <cell r="G31" t="str">
            <v>03.1333</v>
          </cell>
        </row>
        <row r="32">
          <cell r="A32" t="str">
            <v>03.1342</v>
          </cell>
          <cell r="B32" t="str">
            <v>Ñaøo moùng baèng TC ñaát C2  saâu £ 3 m dieän tích ñaùy moùng £ 150 m2</v>
          </cell>
          <cell r="C32" t="str">
            <v>m 3</v>
          </cell>
          <cell r="D32">
            <v>38</v>
          </cell>
          <cell r="E32">
            <v>15451</v>
          </cell>
          <cell r="F32" t="str">
            <v>03.1342</v>
          </cell>
          <cell r="G32" t="str">
            <v>03.1342</v>
          </cell>
        </row>
        <row r="33">
          <cell r="A33" t="str">
            <v>03.1343</v>
          </cell>
          <cell r="B33" t="str">
            <v>Ñaøo moùng baèng TC ñaát C3  saâu £ 3 m dieän tích ñaùy moùng £ 150 m2</v>
          </cell>
          <cell r="C33" t="str">
            <v>m 3</v>
          </cell>
          <cell r="D33">
            <v>1670.4761904761904</v>
          </cell>
          <cell r="E33">
            <v>22809</v>
          </cell>
          <cell r="F33" t="str">
            <v>03.1343</v>
          </cell>
          <cell r="G33" t="str">
            <v>03.1343</v>
          </cell>
        </row>
        <row r="34">
          <cell r="A34" t="str">
            <v>03.1352</v>
          </cell>
          <cell r="B34" t="str">
            <v>Ñaøo moùng baèng TC ñaát C2  saâu £ 4 m dieän tích ñaùy moùng £ 150 m2</v>
          </cell>
          <cell r="C34" t="str">
            <v>m 3</v>
          </cell>
          <cell r="D34">
            <v>1.3</v>
          </cell>
          <cell r="E34">
            <v>16629</v>
          </cell>
          <cell r="F34" t="str">
            <v>03.1352</v>
          </cell>
          <cell r="G34" t="str">
            <v>03.1352</v>
          </cell>
        </row>
        <row r="35">
          <cell r="A35" t="str">
            <v>03.1353</v>
          </cell>
          <cell r="B35" t="str">
            <v>Ñaøo moùng baèng TC ñaát C3  saâu £ 4 m dieän tích ñaùy moùng £ 150 m2</v>
          </cell>
          <cell r="C35" t="str">
            <v>m 3</v>
          </cell>
          <cell r="D35">
            <v>1</v>
          </cell>
          <cell r="E35">
            <v>24134</v>
          </cell>
          <cell r="F35" t="str">
            <v>03.1353</v>
          </cell>
          <cell r="G35" t="str">
            <v>03.1353</v>
          </cell>
        </row>
        <row r="36">
          <cell r="A36" t="str">
            <v>03.1372</v>
          </cell>
          <cell r="B36" t="str">
            <v>Ñaøo moùng baèng TC ñaát C2  saâu £ 2 m dieän tích ñaùy moùng £ 200 m2</v>
          </cell>
          <cell r="C36" t="str">
            <v>m 3</v>
          </cell>
          <cell r="D36">
            <v>0.2</v>
          </cell>
          <cell r="E36">
            <v>14716</v>
          </cell>
          <cell r="F36" t="str">
            <v>03.1372</v>
          </cell>
          <cell r="G36" t="str">
            <v>03.1372</v>
          </cell>
        </row>
        <row r="37">
          <cell r="A37" t="str">
            <v>03.1373</v>
          </cell>
          <cell r="B37" t="str">
            <v>Ñaøo moùng baèng TC ñaát C3  saâu £ 2 m dieän tích ñaùy moùng £ 200 m2</v>
          </cell>
          <cell r="C37" t="str">
            <v>m 3</v>
          </cell>
          <cell r="D37">
            <v>34538</v>
          </cell>
          <cell r="E37">
            <v>22074</v>
          </cell>
          <cell r="F37" t="str">
            <v>03.1373</v>
          </cell>
          <cell r="G37" t="str">
            <v>03.1373</v>
          </cell>
        </row>
        <row r="38">
          <cell r="A38" t="str">
            <v>03.1382</v>
          </cell>
          <cell r="B38" t="str">
            <v>Ñaøo moùng baèng TC ñaát C2  saâu £ 3 m dieän tích ñaùy moùng £ 200 m2</v>
          </cell>
          <cell r="C38" t="str">
            <v>m 3</v>
          </cell>
          <cell r="D38">
            <v>740632.87199999997</v>
          </cell>
          <cell r="E38">
            <v>16334</v>
          </cell>
          <cell r="F38">
            <v>0</v>
          </cell>
          <cell r="G38" t="str">
            <v>03.1382</v>
          </cell>
        </row>
        <row r="39">
          <cell r="A39" t="str">
            <v>03.1383</v>
          </cell>
          <cell r="B39" t="str">
            <v>Ñaøo moùng baèng TC ñaát C3  saâu £ 3 m dieän tích ñaùy moùng £ 200 m2</v>
          </cell>
          <cell r="C39" t="str">
            <v>m 3</v>
          </cell>
          <cell r="D39">
            <v>0.2</v>
          </cell>
          <cell r="E39">
            <v>23987</v>
          </cell>
          <cell r="F39" t="str">
            <v>03.1383</v>
          </cell>
          <cell r="G39" t="str">
            <v>03.1383</v>
          </cell>
        </row>
        <row r="40">
          <cell r="A40" t="str">
            <v>03.1392</v>
          </cell>
          <cell r="B40" t="str">
            <v>Ñaøo moùng baèng TC ñaát C2  saâu £ 3 m dieän tích ñaùy moùng £ 200 m2</v>
          </cell>
          <cell r="C40" t="str">
            <v>m 3</v>
          </cell>
          <cell r="D40">
            <v>4.7</v>
          </cell>
          <cell r="E40">
            <v>17512</v>
          </cell>
          <cell r="F40" t="str">
            <v>03.1392</v>
          </cell>
          <cell r="G40" t="str">
            <v>03.1392</v>
          </cell>
        </row>
        <row r="41">
          <cell r="A41" t="str">
            <v>03.1393</v>
          </cell>
          <cell r="B41" t="str">
            <v>Ñaøo moùng baèng TC ñaát C3  saâu £ 3 m dieän tích ñaùy moùng £ 200 m2</v>
          </cell>
          <cell r="C41" t="str">
            <v>m 3</v>
          </cell>
          <cell r="D41">
            <v>25311</v>
          </cell>
          <cell r="E41">
            <v>25311</v>
          </cell>
          <cell r="F41">
            <v>0</v>
          </cell>
          <cell r="G41" t="str">
            <v>03.1393</v>
          </cell>
        </row>
        <row r="42">
          <cell r="A42" t="str">
            <v>03.1422</v>
          </cell>
          <cell r="B42" t="str">
            <v>Ñaøo moùng baèng TC ñaát C2  saâu £ 2 m dieän tích ñaùy moùng &gt; 200 m2</v>
          </cell>
          <cell r="C42" t="str">
            <v>m 3</v>
          </cell>
          <cell r="D42">
            <v>16187</v>
          </cell>
          <cell r="E42">
            <v>16187</v>
          </cell>
          <cell r="F42">
            <v>0</v>
          </cell>
          <cell r="G42" t="str">
            <v>03.1422</v>
          </cell>
        </row>
        <row r="43">
          <cell r="A43" t="str">
            <v>03.1423</v>
          </cell>
          <cell r="B43" t="str">
            <v>Ñaøo moùng baèng TC ñaát C3  saâu £ 2 m dieän tích ñaùy moùng &gt; 200 m2</v>
          </cell>
          <cell r="C43" t="str">
            <v>m 3</v>
          </cell>
          <cell r="D43">
            <v>4.7</v>
          </cell>
          <cell r="E43">
            <v>24281</v>
          </cell>
          <cell r="F43" t="str">
            <v>03.1423</v>
          </cell>
          <cell r="G43" t="str">
            <v>03.1423</v>
          </cell>
        </row>
        <row r="44">
          <cell r="A44" t="str">
            <v>03.1432</v>
          </cell>
          <cell r="B44" t="str">
            <v>Ñaøo moùng baèng TC ñaát C2  saâu £ 3 m dieän tích ñaùy moùng &gt; 200 m2</v>
          </cell>
          <cell r="C44" t="str">
            <v>m 3</v>
          </cell>
          <cell r="D44">
            <v>4.5199999999999996</v>
          </cell>
          <cell r="E44">
            <v>17217</v>
          </cell>
          <cell r="F44" t="str">
            <v>03.1432</v>
          </cell>
          <cell r="G44" t="str">
            <v>03.1432</v>
          </cell>
        </row>
        <row r="45">
          <cell r="A45" t="str">
            <v>03.1433</v>
          </cell>
          <cell r="B45" t="str">
            <v>Ñaøo moùng baèng TC ñaát C3  saâu £ 3 m dieän tích ñaùy moùng &gt; 200 m2</v>
          </cell>
          <cell r="C45" t="str">
            <v>m 3</v>
          </cell>
          <cell r="D45">
            <v>21.443999999999999</v>
          </cell>
          <cell r="E45">
            <v>25458</v>
          </cell>
          <cell r="F45" t="str">
            <v>03.1433</v>
          </cell>
          <cell r="G45" t="str">
            <v>03.1433</v>
          </cell>
        </row>
        <row r="46">
          <cell r="A46" t="str">
            <v>03.1442</v>
          </cell>
          <cell r="B46" t="str">
            <v>Ñaøo moùng baèng TC ñaát C2  saâu £ 3 m dieän tích ñaùy moùng &gt; 200 m2</v>
          </cell>
          <cell r="C46" t="str">
            <v>m 3</v>
          </cell>
          <cell r="D46">
            <v>34538</v>
          </cell>
          <cell r="E46">
            <v>18836</v>
          </cell>
          <cell r="F46" t="str">
            <v>03.1442</v>
          </cell>
          <cell r="G46" t="str">
            <v>03.1442</v>
          </cell>
        </row>
        <row r="47">
          <cell r="A47" t="str">
            <v>03.1443</v>
          </cell>
          <cell r="B47" t="str">
            <v>Ñaøo moùng baèng TC ñaát C3  saâu £ 3 m dieän tích ñaùy moùng &gt; 200 m2</v>
          </cell>
          <cell r="C47" t="str">
            <v>m 3</v>
          </cell>
          <cell r="D47">
            <v>830061.99580952385</v>
          </cell>
          <cell r="E47">
            <v>27960</v>
          </cell>
          <cell r="F47">
            <v>0</v>
          </cell>
          <cell r="G47" t="str">
            <v>03.1443</v>
          </cell>
        </row>
        <row r="48">
          <cell r="A48" t="str">
            <v>03.2202</v>
          </cell>
          <cell r="B48" t="str">
            <v>Laáp hoá moùng + chaân truï C2</v>
          </cell>
          <cell r="C48" t="str">
            <v>m 3</v>
          </cell>
          <cell r="D48">
            <v>796000</v>
          </cell>
          <cell r="E48">
            <v>9712</v>
          </cell>
          <cell r="F48">
            <v>110000</v>
          </cell>
          <cell r="G48" t="str">
            <v>03.2202</v>
          </cell>
        </row>
        <row r="49">
          <cell r="A49" t="str">
            <v>03.2203</v>
          </cell>
          <cell r="B49" t="str">
            <v>Laáp hoá moùng + chaân truï C3</v>
          </cell>
          <cell r="C49" t="str">
            <v>m 3</v>
          </cell>
          <cell r="D49">
            <v>1626061.9958095239</v>
          </cell>
          <cell r="E49">
            <v>10890</v>
          </cell>
          <cell r="F49">
            <v>110000</v>
          </cell>
          <cell r="G49" t="str">
            <v>03.2203</v>
          </cell>
        </row>
        <row r="50">
          <cell r="A50" t="str">
            <v>03.3102</v>
          </cell>
          <cell r="B50" t="str">
            <v>Ñaøo ñaát raõnh tieáp ñòa ñaát C2</v>
          </cell>
          <cell r="C50" t="str">
            <v>m 3</v>
          </cell>
          <cell r="D50">
            <v>639000</v>
          </cell>
          <cell r="E50">
            <v>14716</v>
          </cell>
          <cell r="F50">
            <v>73000</v>
          </cell>
          <cell r="G50" t="str">
            <v>03.3102</v>
          </cell>
        </row>
        <row r="51">
          <cell r="A51" t="str">
            <v>03.3103</v>
          </cell>
          <cell r="B51" t="str">
            <v>Ñaøo ñaát raõnh tieáp ñòa ñaát C3</v>
          </cell>
          <cell r="C51" t="str">
            <v>m 3</v>
          </cell>
          <cell r="D51">
            <v>987061.99580952385</v>
          </cell>
          <cell r="E51">
            <v>21926</v>
          </cell>
          <cell r="F51">
            <v>37000</v>
          </cell>
          <cell r="G51" t="str">
            <v>03.3103</v>
          </cell>
        </row>
        <row r="52">
          <cell r="A52" t="str">
            <v>03.3202</v>
          </cell>
          <cell r="B52" t="str">
            <v>Laáp ñaát raõnh tieáp ñòa ñaát C2</v>
          </cell>
          <cell r="C52" t="str">
            <v>m 3</v>
          </cell>
          <cell r="D52">
            <v>8682</v>
          </cell>
          <cell r="E52">
            <v>8682</v>
          </cell>
          <cell r="F52">
            <v>0</v>
          </cell>
          <cell r="G52" t="str">
            <v>03.3202</v>
          </cell>
        </row>
        <row r="53">
          <cell r="A53" t="str">
            <v>03.3203</v>
          </cell>
          <cell r="B53" t="str">
            <v>Laáp ñaát raõnh tieáp ñòa ñaát C3</v>
          </cell>
          <cell r="C53" t="str">
            <v>m 3</v>
          </cell>
          <cell r="D53">
            <v>10007</v>
          </cell>
          <cell r="E53">
            <v>10007</v>
          </cell>
          <cell r="F53">
            <v>0</v>
          </cell>
          <cell r="G53" t="str">
            <v>03.3203</v>
          </cell>
        </row>
        <row r="54">
          <cell r="A54" t="str">
            <v>03.4001</v>
          </cell>
          <cell r="B54" t="str">
            <v>Ñaép bôø bao ñoä saâu buøn nöôùc £ 30cm</v>
          </cell>
          <cell r="C54" t="str">
            <v>m</v>
          </cell>
          <cell r="D54">
            <v>5592</v>
          </cell>
          <cell r="E54">
            <v>5592</v>
          </cell>
          <cell r="F54">
            <v>0</v>
          </cell>
          <cell r="G54" t="str">
            <v>03.4001</v>
          </cell>
        </row>
        <row r="55">
          <cell r="A55" t="str">
            <v>03.4002</v>
          </cell>
          <cell r="B55" t="str">
            <v>Ñaép bôø bao ñoä saâu buøn nöôùc £ 50cm</v>
          </cell>
          <cell r="C55" t="str">
            <v>m</v>
          </cell>
          <cell r="D55">
            <v>22400</v>
          </cell>
          <cell r="E55">
            <v>8241</v>
          </cell>
          <cell r="F55" t="str">
            <v>03.4002</v>
          </cell>
          <cell r="G55" t="str">
            <v>03.4002</v>
          </cell>
        </row>
        <row r="56">
          <cell r="A56" t="str">
            <v>03.4003</v>
          </cell>
          <cell r="B56" t="str">
            <v>Ñaép bôø bao ñoä saâu buøn nöôùc £ 80cm</v>
          </cell>
          <cell r="C56" t="str">
            <v>m</v>
          </cell>
          <cell r="D56">
            <v>35000</v>
          </cell>
          <cell r="E56">
            <v>12655</v>
          </cell>
          <cell r="F56" t="str">
            <v>03.4003</v>
          </cell>
          <cell r="G56" t="str">
            <v>03.4003</v>
          </cell>
        </row>
        <row r="57">
          <cell r="A57" t="str">
            <v>03.4004</v>
          </cell>
          <cell r="B57" t="str">
            <v>Ñaép bôø bao ñoä saâu buøn nöôùc £ 100cm</v>
          </cell>
          <cell r="C57" t="str">
            <v>m</v>
          </cell>
          <cell r="D57">
            <v>42000</v>
          </cell>
          <cell r="E57">
            <v>16187</v>
          </cell>
          <cell r="F57" t="str">
            <v>03.4004</v>
          </cell>
          <cell r="G57" t="str">
            <v>03.4004</v>
          </cell>
        </row>
        <row r="58">
          <cell r="A58" t="str">
            <v>03.5100</v>
          </cell>
          <cell r="B58" t="str">
            <v xml:space="preserve">Bôm taùt nöôùc baèng thuû coâng </v>
          </cell>
          <cell r="C58" t="str">
            <v>m 3</v>
          </cell>
          <cell r="D58" t="str">
            <v>03.5100</v>
          </cell>
          <cell r="E58">
            <v>0</v>
          </cell>
          <cell r="F58">
            <v>0</v>
          </cell>
          <cell r="G58" t="str">
            <v>03.5100</v>
          </cell>
        </row>
        <row r="59">
          <cell r="A59" t="str">
            <v>03.5200</v>
          </cell>
          <cell r="B59" t="str">
            <v>Bôm taùt nöôùc baèng maùy</v>
          </cell>
          <cell r="C59" t="str">
            <v>m 3</v>
          </cell>
          <cell r="D59" t="str">
            <v>03.5200</v>
          </cell>
          <cell r="E59">
            <v>0</v>
          </cell>
          <cell r="F59">
            <v>0</v>
          </cell>
          <cell r="G59" t="str">
            <v>03.5200</v>
          </cell>
        </row>
        <row r="60">
          <cell r="A60" t="str">
            <v>03.7001</v>
          </cell>
          <cell r="B60" t="str">
            <v>Ñaép caùt coâng trình</v>
          </cell>
          <cell r="C60" t="str">
            <v>m 3</v>
          </cell>
          <cell r="D60">
            <v>27750</v>
          </cell>
          <cell r="E60">
            <v>9124</v>
          </cell>
          <cell r="F60" t="str">
            <v>03.7001</v>
          </cell>
          <cell r="G60" t="str">
            <v>03.7001</v>
          </cell>
        </row>
        <row r="61">
          <cell r="A61" t="str">
            <v>04.1101</v>
          </cell>
          <cell r="B61" t="str">
            <v>SX laép döïng coát theùp £ F10</v>
          </cell>
          <cell r="C61" t="str">
            <v>kg</v>
          </cell>
          <cell r="D61">
            <v>4267.6769999999997</v>
          </cell>
          <cell r="E61">
            <v>201.59299999999999</v>
          </cell>
          <cell r="F61">
            <v>16.917999999999999</v>
          </cell>
          <cell r="G61" t="str">
            <v>04.1101</v>
          </cell>
        </row>
        <row r="62">
          <cell r="A62" t="str">
            <v>04.1102</v>
          </cell>
          <cell r="B62" t="str">
            <v>SX laép döïng coát theùp £ F18</v>
          </cell>
          <cell r="C62" t="str">
            <v>kg</v>
          </cell>
          <cell r="D62">
            <v>4316.2070000000003</v>
          </cell>
          <cell r="E62">
            <v>148.48500000000001</v>
          </cell>
          <cell r="F62">
            <v>187.36099999999999</v>
          </cell>
          <cell r="G62" t="str">
            <v>04.1102</v>
          </cell>
        </row>
        <row r="63">
          <cell r="A63" t="str">
            <v>04.1103</v>
          </cell>
          <cell r="B63" t="str">
            <v>SX laép döïng coát theùp &gt; F18</v>
          </cell>
          <cell r="C63" t="str">
            <v>kg</v>
          </cell>
          <cell r="D63">
            <v>4322.2129999999997</v>
          </cell>
          <cell r="E63">
            <v>113.02800000000001</v>
          </cell>
          <cell r="F63">
            <v>203.874</v>
          </cell>
          <cell r="G63" t="str">
            <v>04.1103</v>
          </cell>
        </row>
        <row r="64">
          <cell r="A64" t="str">
            <v>04.2002</v>
          </cell>
          <cell r="B64" t="str">
            <v>Vaùn khuoân</v>
          </cell>
          <cell r="C64" t="str">
            <v>m2</v>
          </cell>
          <cell r="D64">
            <v>19977.759999999998</v>
          </cell>
          <cell r="E64">
            <v>5702.46</v>
          </cell>
          <cell r="F64">
            <v>0</v>
          </cell>
          <cell r="G64" t="str">
            <v>04.2002</v>
          </cell>
        </row>
        <row r="65">
          <cell r="A65" t="str">
            <v>04.3210</v>
          </cell>
          <cell r="B65" t="str">
            <v>Beâ toâng loùt M#100 ñaù 4x6</v>
          </cell>
          <cell r="C65" t="str">
            <v>m 3</v>
          </cell>
          <cell r="D65">
            <v>263424</v>
          </cell>
          <cell r="E65">
            <v>39732</v>
          </cell>
          <cell r="F65" t="str">
            <v>04.3210</v>
          </cell>
          <cell r="G65" t="str">
            <v>04.3210</v>
          </cell>
        </row>
        <row r="66">
          <cell r="A66" t="str">
            <v>04.3210</v>
          </cell>
          <cell r="B66" t="str">
            <v>Beâ toâng loùt M#150 ñaù 4x6</v>
          </cell>
          <cell r="C66" t="str">
            <v>m 3</v>
          </cell>
          <cell r="D66">
            <v>306285</v>
          </cell>
          <cell r="E66">
            <v>39732</v>
          </cell>
          <cell r="F66" t="str">
            <v>04.3210</v>
          </cell>
          <cell r="G66" t="str">
            <v>04.3210</v>
          </cell>
        </row>
        <row r="67">
          <cell r="A67" t="str">
            <v>04.3333</v>
          </cell>
          <cell r="B67" t="str">
            <v>BT moùng truï coù caàu coâng taùc M#200 ñaù 2x4 (TC keát hôïp ñaàm duøi)</v>
          </cell>
          <cell r="C67" t="str">
            <v>m 3</v>
          </cell>
          <cell r="D67">
            <v>389539</v>
          </cell>
          <cell r="E67">
            <v>44589</v>
          </cell>
          <cell r="F67">
            <v>4003</v>
          </cell>
          <cell r="G67" t="str">
            <v>04.3333</v>
          </cell>
        </row>
        <row r="68">
          <cell r="A68" t="str">
            <v>04.3334</v>
          </cell>
          <cell r="B68" t="str">
            <v>BT moùng truï coù caàu coâng taùc M#250 ñaù 2x4 (TC keát hôïp ñaàm duøi)</v>
          </cell>
          <cell r="C68" t="str">
            <v>m 3</v>
          </cell>
          <cell r="D68">
            <v>436341</v>
          </cell>
          <cell r="E68">
            <v>44589</v>
          </cell>
          <cell r="F68">
            <v>4003</v>
          </cell>
          <cell r="G68" t="str">
            <v>04.3334</v>
          </cell>
        </row>
        <row r="69">
          <cell r="A69" t="str">
            <v>04.3343</v>
          </cell>
          <cell r="B69" t="str">
            <v>BT moùng truï khoâng coù caàu coâng taùc M#200 ñaù 2x4 (TC keát hôïp ñaàm duøi)</v>
          </cell>
          <cell r="C69" t="str">
            <v>m 3</v>
          </cell>
          <cell r="D69">
            <v>368838</v>
          </cell>
          <cell r="E69">
            <v>38261</v>
          </cell>
          <cell r="F69">
            <v>4003</v>
          </cell>
          <cell r="G69" t="str">
            <v>04.3343</v>
          </cell>
        </row>
        <row r="70">
          <cell r="A70" t="str">
            <v>04.3344</v>
          </cell>
          <cell r="B70" t="str">
            <v>BT moùng truï khoâng coù caàu coâng taùc M#250 ñaù 2x4 (TC keát hôïp ñaàm duøi)</v>
          </cell>
          <cell r="C70" t="str">
            <v>m 3</v>
          </cell>
          <cell r="D70">
            <v>415640</v>
          </cell>
          <cell r="E70">
            <v>38261</v>
          </cell>
          <cell r="F70">
            <v>4003</v>
          </cell>
          <cell r="G70" t="str">
            <v>04.3344</v>
          </cell>
        </row>
        <row r="71">
          <cell r="A71" t="str">
            <v>04.3353</v>
          </cell>
          <cell r="B71" t="str">
            <v>BT moùng baûnï coù caàu coâng taùc M#200 ñaù 2x4 (TC keát hôïp ñaàm duøi)</v>
          </cell>
          <cell r="C71" t="str">
            <v>m 3</v>
          </cell>
          <cell r="D71">
            <v>389539</v>
          </cell>
          <cell r="E71">
            <v>41498</v>
          </cell>
          <cell r="F71">
            <v>4003</v>
          </cell>
          <cell r="G71" t="str">
            <v>04.3353</v>
          </cell>
        </row>
        <row r="72">
          <cell r="A72" t="str">
            <v>04.3354</v>
          </cell>
          <cell r="B72" t="str">
            <v>BT moùng baûnï coù caàu coâng taùc M#250 ñaù 2x4 (TC keát hôïp ñaàm duøi)</v>
          </cell>
          <cell r="C72" t="str">
            <v>m 3</v>
          </cell>
          <cell r="D72">
            <v>436341</v>
          </cell>
          <cell r="E72">
            <v>41498</v>
          </cell>
          <cell r="F72">
            <v>4003</v>
          </cell>
          <cell r="G72" t="str">
            <v>04.3354</v>
          </cell>
        </row>
        <row r="73">
          <cell r="A73" t="str">
            <v>04.3801</v>
          </cell>
          <cell r="B73" t="str">
            <v>Laép ñaët moùng neùo troïng löôïng £ 0,25T</v>
          </cell>
          <cell r="C73" t="str">
            <v>caùi</v>
          </cell>
          <cell r="D73">
            <v>4.4000000000000004</v>
          </cell>
          <cell r="E73">
            <v>11051</v>
          </cell>
          <cell r="F73">
            <v>0.15</v>
          </cell>
          <cell r="G73" t="str">
            <v>04.3801</v>
          </cell>
        </row>
        <row r="74">
          <cell r="A74" t="str">
            <v>04.3802</v>
          </cell>
          <cell r="B74" t="str">
            <v>Laép ñaët moùng neùo troïng löôïng £ 0,5T</v>
          </cell>
          <cell r="C74" t="str">
            <v>caùi</v>
          </cell>
          <cell r="D74">
            <v>24214</v>
          </cell>
          <cell r="E74">
            <v>24214</v>
          </cell>
          <cell r="F74">
            <v>0</v>
          </cell>
          <cell r="G74" t="str">
            <v>04.3802</v>
          </cell>
        </row>
        <row r="75">
          <cell r="A75" t="str">
            <v>04.3803</v>
          </cell>
          <cell r="B75" t="str">
            <v>Laép ñaët moùng neùo troïng löôïng &gt; 0,5T</v>
          </cell>
          <cell r="C75" t="str">
            <v>caùi</v>
          </cell>
          <cell r="D75">
            <v>42252</v>
          </cell>
          <cell r="E75">
            <v>42252</v>
          </cell>
          <cell r="F75">
            <v>0</v>
          </cell>
          <cell r="G75" t="str">
            <v>04.3803</v>
          </cell>
        </row>
        <row r="76">
          <cell r="A76" t="str">
            <v>05.4101</v>
          </cell>
          <cell r="B76" t="str">
            <v>Laép ñaët coät theùp baèng thuû coâng (chieáu cao £15m)</v>
          </cell>
          <cell r="C76" t="str">
            <v>taán</v>
          </cell>
          <cell r="D76">
            <v>4516</v>
          </cell>
          <cell r="E76">
            <v>183473</v>
          </cell>
          <cell r="F76">
            <v>0.15</v>
          </cell>
          <cell r="G76" t="str">
            <v>05.4101</v>
          </cell>
        </row>
        <row r="77">
          <cell r="A77" t="str">
            <v>05.4201</v>
          </cell>
          <cell r="B77" t="str">
            <v>Laép ñaët coät theùp baèng thuû coâng (chieáu cao £25m)</v>
          </cell>
          <cell r="C77" t="str">
            <v>taán</v>
          </cell>
          <cell r="D77">
            <v>9686</v>
          </cell>
          <cell r="E77">
            <v>201837</v>
          </cell>
          <cell r="F77">
            <v>4.5999999999999996</v>
          </cell>
          <cell r="G77" t="str">
            <v>05.4201</v>
          </cell>
        </row>
        <row r="78">
          <cell r="A78" t="str">
            <v>05.4301</v>
          </cell>
          <cell r="B78" t="str">
            <v>Laép ñaët coät theùp baèng thuû coâng (chieáu cao £40m)</v>
          </cell>
          <cell r="C78" t="str">
            <v>taán</v>
          </cell>
          <cell r="D78">
            <v>10330</v>
          </cell>
          <cell r="E78">
            <v>232064</v>
          </cell>
          <cell r="F78">
            <v>0.89999999999999991</v>
          </cell>
          <cell r="G78" t="str">
            <v>05.4301</v>
          </cell>
        </row>
        <row r="79">
          <cell r="A79" t="str">
            <v>05.4401</v>
          </cell>
          <cell r="B79" t="str">
            <v>Laép ñaët coät theùp baèng thuû coâng (chieáu cao £55m)</v>
          </cell>
          <cell r="C79" t="str">
            <v>taán</v>
          </cell>
          <cell r="D79">
            <v>12271</v>
          </cell>
          <cell r="E79">
            <v>266841</v>
          </cell>
          <cell r="F79">
            <v>34538</v>
          </cell>
          <cell r="G79" t="str">
            <v>05.4401</v>
          </cell>
        </row>
        <row r="80">
          <cell r="A80" t="str">
            <v>05.4501</v>
          </cell>
          <cell r="B80" t="str">
            <v>Laép ñaët coät theùp baèng thuû coâng (chieáu cao £70m)</v>
          </cell>
          <cell r="C80" t="str">
            <v>taán</v>
          </cell>
          <cell r="D80">
            <v>12915</v>
          </cell>
          <cell r="E80">
            <v>307143</v>
          </cell>
          <cell r="F80">
            <v>31084.199999999997</v>
          </cell>
          <cell r="G80" t="str">
            <v>05.4501</v>
          </cell>
        </row>
        <row r="81">
          <cell r="A81" t="str">
            <v>05.4601</v>
          </cell>
          <cell r="B81" t="str">
            <v>Laép ñaët coät theùp baèng thuû coâng (chieáu cao £85m)</v>
          </cell>
          <cell r="C81" t="str">
            <v>taán</v>
          </cell>
          <cell r="D81">
            <v>13558</v>
          </cell>
          <cell r="E81">
            <v>352808</v>
          </cell>
          <cell r="F81">
            <v>110000</v>
          </cell>
          <cell r="G81" t="str">
            <v>05.4601</v>
          </cell>
        </row>
        <row r="82">
          <cell r="A82" t="str">
            <v>05.4701</v>
          </cell>
          <cell r="B82" t="str">
            <v>Laép ñaët coät theùp baèng thuû coâng (chieáu cao £100m)</v>
          </cell>
          <cell r="C82" t="str">
            <v>taán</v>
          </cell>
          <cell r="D82">
            <v>13558</v>
          </cell>
          <cell r="E82">
            <v>405786</v>
          </cell>
          <cell r="F82">
            <v>141084.20000000001</v>
          </cell>
          <cell r="G82" t="str">
            <v>05.4701</v>
          </cell>
        </row>
        <row r="83">
          <cell r="A83" t="str">
            <v>05.5101</v>
          </cell>
          <cell r="B83" t="str">
            <v>Noái coät beâ toâng baèng maët bích (ÑH bình thöôøng)</v>
          </cell>
          <cell r="C83" t="str">
            <v>moái</v>
          </cell>
          <cell r="D83">
            <v>5407</v>
          </cell>
          <cell r="E83">
            <v>48753</v>
          </cell>
          <cell r="F83">
            <v>73000</v>
          </cell>
          <cell r="G83" t="str">
            <v>05.5101</v>
          </cell>
        </row>
        <row r="84">
          <cell r="A84" t="str">
            <v>05.5102</v>
          </cell>
          <cell r="B84" t="str">
            <v>Noái coät beâ toâng baèng maët bích (ÑH söôøn ñoài)</v>
          </cell>
          <cell r="C84" t="str">
            <v>moái</v>
          </cell>
          <cell r="D84">
            <v>5407</v>
          </cell>
          <cell r="E84">
            <v>51190</v>
          </cell>
          <cell r="F84">
            <v>68084.200000000012</v>
          </cell>
          <cell r="G84" t="str">
            <v>05.5102</v>
          </cell>
        </row>
        <row r="85">
          <cell r="A85" t="str">
            <v>05.5103</v>
          </cell>
          <cell r="B85" t="str">
            <v>Noái coät beâ toâng baèng maët bích (ÑH sình laày)</v>
          </cell>
          <cell r="C85" t="str">
            <v>moái</v>
          </cell>
          <cell r="D85">
            <v>13755</v>
          </cell>
          <cell r="E85">
            <v>58503</v>
          </cell>
          <cell r="F85" t="str">
            <v>05.5103</v>
          </cell>
          <cell r="G85" t="str">
            <v>05.5103</v>
          </cell>
        </row>
        <row r="86">
          <cell r="A86" t="str">
            <v>05.5211</v>
          </cell>
          <cell r="B86" t="str">
            <v>Döïng coät beâ toâng baèng thuû coâng (chieáu cao £ 8m)</v>
          </cell>
          <cell r="C86" t="str">
            <v>coät</v>
          </cell>
          <cell r="D86">
            <v>8490</v>
          </cell>
          <cell r="E86">
            <v>74917</v>
          </cell>
          <cell r="F86" t="str">
            <v>05.5211</v>
          </cell>
          <cell r="G86" t="str">
            <v>05.5211</v>
          </cell>
        </row>
        <row r="87">
          <cell r="A87" t="str">
            <v>05.5212</v>
          </cell>
          <cell r="B87" t="str">
            <v>Döïng coät beâ toâng baèng thuû coâng (chieáu cao £ 10m)</v>
          </cell>
          <cell r="C87" t="str">
            <v>coät</v>
          </cell>
          <cell r="D87">
            <v>8490</v>
          </cell>
          <cell r="E87">
            <v>80605</v>
          </cell>
          <cell r="F87" t="str">
            <v>05.5212</v>
          </cell>
          <cell r="G87" t="str">
            <v>05.5212</v>
          </cell>
        </row>
        <row r="88">
          <cell r="A88" t="str">
            <v>05.5213</v>
          </cell>
          <cell r="B88" t="str">
            <v>Döïng coät beâ toâng baèng thuû coâng (chieáu cao £ 12m)</v>
          </cell>
          <cell r="C88" t="str">
            <v>coät</v>
          </cell>
          <cell r="D88">
            <v>8490</v>
          </cell>
          <cell r="E88">
            <v>86293</v>
          </cell>
          <cell r="F88" t="str">
            <v>§¸ d¨m  1x2            ®Ëp thñ c«ng    t¹i chç</v>
          </cell>
          <cell r="G88" t="str">
            <v>05.5213</v>
          </cell>
        </row>
        <row r="89">
          <cell r="A89" t="str">
            <v>05.5214</v>
          </cell>
          <cell r="B89" t="str">
            <v>Döïng coät beâ toâng baèng thuû coâng (chieáu cao £ 14m)</v>
          </cell>
          <cell r="C89" t="str">
            <v>coät</v>
          </cell>
          <cell r="D89">
            <v>8490</v>
          </cell>
          <cell r="E89">
            <v>107419</v>
          </cell>
          <cell r="F89" t="str">
            <v>05.5214</v>
          </cell>
          <cell r="G89" t="str">
            <v>05.5214</v>
          </cell>
        </row>
        <row r="90">
          <cell r="A90" t="str">
            <v>05.5215</v>
          </cell>
          <cell r="B90" t="str">
            <v>Döïng coät beâ toâng baèng thuû coâng (chieáu cao £ 16m)</v>
          </cell>
          <cell r="C90" t="str">
            <v>coät</v>
          </cell>
          <cell r="D90">
            <v>9854</v>
          </cell>
          <cell r="E90">
            <v>116844</v>
          </cell>
          <cell r="F90">
            <v>0</v>
          </cell>
          <cell r="G90" t="str">
            <v>05.5215</v>
          </cell>
        </row>
        <row r="91">
          <cell r="A91" t="str">
            <v>05.5216</v>
          </cell>
          <cell r="B91" t="str">
            <v>Döïng coät beâ toâng baèng thuû coâng (chieáu cao £ 18m)</v>
          </cell>
          <cell r="C91" t="str">
            <v>coät</v>
          </cell>
          <cell r="D91">
            <v>9854</v>
          </cell>
          <cell r="E91">
            <v>152271</v>
          </cell>
          <cell r="F91" t="str">
            <v>05.5216</v>
          </cell>
          <cell r="G91" t="str">
            <v>05.5216</v>
          </cell>
        </row>
        <row r="92">
          <cell r="A92" t="str">
            <v>05.5217</v>
          </cell>
          <cell r="B92" t="str">
            <v>Döïng coät beâ toâng baèng thuû coâng (chieáu cao £ 20m)</v>
          </cell>
          <cell r="C92" t="str">
            <v>coät</v>
          </cell>
          <cell r="D92">
            <v>9854</v>
          </cell>
          <cell r="E92">
            <v>177460</v>
          </cell>
          <cell r="F92" t="str">
            <v>05.5217</v>
          </cell>
          <cell r="G92" t="str">
            <v>05.5217</v>
          </cell>
        </row>
        <row r="93">
          <cell r="A93" t="str">
            <v>05.5218</v>
          </cell>
          <cell r="B93" t="str">
            <v>Döïng coät beâ toâng baèng thuû coâng (chieáu cao &gt; 20m)</v>
          </cell>
          <cell r="C93" t="str">
            <v>coät</v>
          </cell>
          <cell r="D93">
            <v>9854</v>
          </cell>
          <cell r="E93">
            <v>193711</v>
          </cell>
          <cell r="F93" t="str">
            <v>05.5218</v>
          </cell>
          <cell r="G93" t="str">
            <v>05.5218</v>
          </cell>
        </row>
        <row r="94">
          <cell r="A94" t="str">
            <v>05.6011</v>
          </cell>
          <cell r="B94" t="str">
            <v>Laép ñaët xaø theùp cho coät ñôõ (troïng löôïng 25 kg)</v>
          </cell>
          <cell r="C94" t="str">
            <v>boä</v>
          </cell>
          <cell r="D94">
            <v>1</v>
          </cell>
          <cell r="E94">
            <v>13161</v>
          </cell>
          <cell r="F94" t="str">
            <v>05.6011</v>
          </cell>
          <cell r="G94" t="str">
            <v>05.6011</v>
          </cell>
        </row>
        <row r="95">
          <cell r="A95" t="str">
            <v>05.6021</v>
          </cell>
          <cell r="B95" t="str">
            <v>Laép ñaët xaø theùp cho coät ñôõ (troïng löôïng 50 kg)</v>
          </cell>
          <cell r="C95" t="str">
            <v>boä</v>
          </cell>
          <cell r="D95">
            <v>0.2</v>
          </cell>
          <cell r="E95">
            <v>17806</v>
          </cell>
          <cell r="F95" t="str">
            <v>05.6021</v>
          </cell>
          <cell r="G95" t="str">
            <v>05.6021</v>
          </cell>
        </row>
        <row r="96">
          <cell r="A96" t="str">
            <v>05.6031</v>
          </cell>
          <cell r="B96" t="str">
            <v>Laép ñaët xaø theùp cho coät ñôõ (troïng löôïng 100 kg)</v>
          </cell>
          <cell r="C96" t="str">
            <v>boä</v>
          </cell>
          <cell r="D96">
            <v>34538</v>
          </cell>
          <cell r="E96">
            <v>23999</v>
          </cell>
          <cell r="F96" t="str">
            <v>05.6031</v>
          </cell>
          <cell r="G96" t="str">
            <v>05.6031</v>
          </cell>
        </row>
        <row r="97">
          <cell r="A97" t="str">
            <v>05.6041</v>
          </cell>
          <cell r="B97" t="str">
            <v>Laép ñaët xaø theùp cho coät ñôõ (troïng löôïng 140 kg)</v>
          </cell>
          <cell r="C97" t="str">
            <v>boä</v>
          </cell>
          <cell r="D97">
            <v>678188.16799999983</v>
          </cell>
          <cell r="E97">
            <v>28799</v>
          </cell>
          <cell r="F97">
            <v>0</v>
          </cell>
          <cell r="G97" t="str">
            <v>05.6041</v>
          </cell>
        </row>
        <row r="98">
          <cell r="A98" t="str">
            <v>05.6051</v>
          </cell>
          <cell r="B98" t="str">
            <v>Laép ñaët xaø theùp cho coät ñôõ (troïng löôïng 230 kg)</v>
          </cell>
          <cell r="C98" t="str">
            <v>boä</v>
          </cell>
          <cell r="D98">
            <v>0.2</v>
          </cell>
          <cell r="E98">
            <v>39792</v>
          </cell>
          <cell r="F98" t="str">
            <v>05.6051</v>
          </cell>
          <cell r="G98" t="str">
            <v>05.6051</v>
          </cell>
        </row>
        <row r="99">
          <cell r="A99" t="str">
            <v>05.6061</v>
          </cell>
          <cell r="B99" t="str">
            <v>Laép ñaët xaø theùp cho coät ñôõ (troïng löôïng 320 kg)</v>
          </cell>
          <cell r="C99" t="str">
            <v>boä</v>
          </cell>
          <cell r="D99">
            <v>4.96</v>
          </cell>
          <cell r="E99">
            <v>50785</v>
          </cell>
          <cell r="F99" t="str">
            <v>05.6061</v>
          </cell>
          <cell r="G99" t="str">
            <v>05.6061</v>
          </cell>
        </row>
        <row r="100">
          <cell r="A100" t="str">
            <v>05.6071</v>
          </cell>
          <cell r="B100" t="str">
            <v>Laép ñaët xaø theùp cho coät ñôõ (troïng löôïng 410 kg)</v>
          </cell>
          <cell r="C100" t="str">
            <v>boä</v>
          </cell>
          <cell r="D100">
            <v>59920</v>
          </cell>
          <cell r="E100">
            <v>59920</v>
          </cell>
          <cell r="F100">
            <v>0</v>
          </cell>
          <cell r="G100" t="str">
            <v>05.6071</v>
          </cell>
        </row>
        <row r="101">
          <cell r="A101" t="str">
            <v>05.6081</v>
          </cell>
          <cell r="B101" t="str">
            <v>Laép ñaët xaø theùp cho coät ñôõ (troïng löôïng 500 kg)</v>
          </cell>
          <cell r="C101" t="str">
            <v>boä</v>
          </cell>
          <cell r="D101">
            <v>70759</v>
          </cell>
          <cell r="E101">
            <v>70759</v>
          </cell>
          <cell r="F101">
            <v>0</v>
          </cell>
          <cell r="G101" t="str">
            <v>05.6081</v>
          </cell>
        </row>
        <row r="102">
          <cell r="A102" t="str">
            <v>05.6012</v>
          </cell>
          <cell r="B102" t="str">
            <v>Laép ñaët xaø theùp cho coät neùo (troïng löôïng 25 kg)</v>
          </cell>
          <cell r="C102" t="str">
            <v>boä</v>
          </cell>
          <cell r="D102">
            <v>4.3</v>
          </cell>
          <cell r="E102">
            <v>17496</v>
          </cell>
          <cell r="F102" t="str">
            <v>05.6012</v>
          </cell>
          <cell r="G102" t="str">
            <v>05.6012</v>
          </cell>
        </row>
        <row r="103">
          <cell r="A103" t="str">
            <v>05.6022</v>
          </cell>
          <cell r="B103" t="str">
            <v>Laép ñaët xaø theùp cho coät neùoõ (troïng löôïng 50 kg)</v>
          </cell>
          <cell r="C103" t="str">
            <v>boä</v>
          </cell>
          <cell r="D103">
            <v>4.5199999999999996</v>
          </cell>
          <cell r="E103">
            <v>23689</v>
          </cell>
          <cell r="F103" t="str">
            <v>05.6022</v>
          </cell>
          <cell r="G103" t="str">
            <v>05.6022</v>
          </cell>
        </row>
        <row r="104">
          <cell r="A104" t="str">
            <v>05.6032</v>
          </cell>
          <cell r="B104" t="str">
            <v>Laép ñaët xaø theùp cho coät neùo (troïng löôïng 100 kg)</v>
          </cell>
          <cell r="C104" t="str">
            <v>boä</v>
          </cell>
          <cell r="D104">
            <v>19.635999999999996</v>
          </cell>
          <cell r="E104">
            <v>31896</v>
          </cell>
          <cell r="F104" t="str">
            <v>05.6032</v>
          </cell>
          <cell r="G104" t="str">
            <v>05.6032</v>
          </cell>
        </row>
        <row r="105">
          <cell r="A105" t="str">
            <v>05.6042</v>
          </cell>
          <cell r="B105" t="str">
            <v>Laép ñaët xaø theùp cho coät neùo (troïng löôïng 140 kg)</v>
          </cell>
          <cell r="C105" t="str">
            <v>boä</v>
          </cell>
          <cell r="D105">
            <v>34538</v>
          </cell>
          <cell r="E105">
            <v>38244</v>
          </cell>
          <cell r="F105">
            <v>34538</v>
          </cell>
          <cell r="G105" t="str">
            <v>05.6042</v>
          </cell>
        </row>
        <row r="106">
          <cell r="A106" t="str">
            <v>05.6052</v>
          </cell>
          <cell r="B106" t="str">
            <v>Laép ñaët xaø theùp cho coät neùo (troïng löôïng 230 kg)</v>
          </cell>
          <cell r="C106" t="str">
            <v>boä</v>
          </cell>
          <cell r="D106">
            <v>767617.29180952371</v>
          </cell>
          <cell r="E106">
            <v>52798</v>
          </cell>
          <cell r="F106">
            <v>0</v>
          </cell>
          <cell r="G106" t="str">
            <v>05.6052</v>
          </cell>
        </row>
        <row r="107">
          <cell r="A107" t="str">
            <v>05.6062</v>
          </cell>
          <cell r="B107" t="str">
            <v>Laép ñaët xaø theùp cho coät neùo (troïng löôïng 320 kg)</v>
          </cell>
          <cell r="C107" t="str">
            <v>boä</v>
          </cell>
          <cell r="D107">
            <v>735000</v>
          </cell>
          <cell r="E107">
            <v>67507</v>
          </cell>
          <cell r="F107">
            <v>110000</v>
          </cell>
          <cell r="G107" t="str">
            <v>05.6062</v>
          </cell>
        </row>
        <row r="108">
          <cell r="A108" t="str">
            <v>05.6072</v>
          </cell>
          <cell r="B108" t="str">
            <v>Laép ñaët xaø theùp cho coät neùo (troïng löôïng 410 kg)</v>
          </cell>
          <cell r="C108" t="str">
            <v>boä</v>
          </cell>
          <cell r="D108">
            <v>1502617.2918095237</v>
          </cell>
          <cell r="E108">
            <v>79584</v>
          </cell>
          <cell r="F108">
            <v>110000</v>
          </cell>
          <cell r="G108" t="str">
            <v>05.6072</v>
          </cell>
        </row>
        <row r="109">
          <cell r="A109" t="str">
            <v>05.6082</v>
          </cell>
          <cell r="B109" t="str">
            <v>Laép ñaët xaø theùp cho coät neùo (troïng löôïng 500 kg)</v>
          </cell>
          <cell r="C109" t="str">
            <v>boä</v>
          </cell>
          <cell r="D109">
            <v>639000</v>
          </cell>
          <cell r="E109">
            <v>93984</v>
          </cell>
          <cell r="F109">
            <v>73000</v>
          </cell>
          <cell r="G109" t="str">
            <v>05.6082</v>
          </cell>
        </row>
        <row r="110">
          <cell r="A110" t="str">
            <v>05.6043</v>
          </cell>
          <cell r="B110" t="str">
            <v>Laép ñaët xaø theùp cho coät ñuùp (troïng löôïng 140 kg)</v>
          </cell>
          <cell r="C110" t="str">
            <v>boä</v>
          </cell>
          <cell r="D110">
            <v>863617.29180952371</v>
          </cell>
          <cell r="E110">
            <v>32515</v>
          </cell>
          <cell r="F110">
            <v>37000</v>
          </cell>
          <cell r="G110" t="str">
            <v>05.6043</v>
          </cell>
        </row>
        <row r="111">
          <cell r="A111" t="str">
            <v>05.6053</v>
          </cell>
          <cell r="B111" t="str">
            <v>Laép ñaët xaø theùp cho coät ñuùp (troïng löôïng 230 kg)</v>
          </cell>
          <cell r="C111" t="str">
            <v>boä</v>
          </cell>
          <cell r="D111">
            <v>46295</v>
          </cell>
          <cell r="E111">
            <v>46295</v>
          </cell>
          <cell r="F111">
            <v>0</v>
          </cell>
          <cell r="G111" t="str">
            <v>05.6053</v>
          </cell>
        </row>
        <row r="112">
          <cell r="A112" t="str">
            <v>05.6063</v>
          </cell>
          <cell r="B112" t="str">
            <v>Laép ñaët xaø theùp cho coät ñuùp (troïng löôïng 320 kg)</v>
          </cell>
          <cell r="C112" t="str">
            <v>boä</v>
          </cell>
          <cell r="D112">
            <v>58062</v>
          </cell>
          <cell r="E112">
            <v>58062</v>
          </cell>
          <cell r="F112" t="str">
            <v xml:space="preserve">         </v>
          </cell>
          <cell r="G112" t="str">
            <v>05.6063</v>
          </cell>
        </row>
        <row r="113">
          <cell r="A113" t="str">
            <v>05.6073</v>
          </cell>
          <cell r="B113" t="str">
            <v>Laép ñaët xaø theùp cho coät ñuùp (troïng löôïng 410 kg)</v>
          </cell>
          <cell r="C113" t="str">
            <v>boä</v>
          </cell>
          <cell r="D113">
            <v>64101</v>
          </cell>
          <cell r="E113">
            <v>64101</v>
          </cell>
          <cell r="F113">
            <v>0</v>
          </cell>
          <cell r="G113" t="str">
            <v>05.6073</v>
          </cell>
        </row>
        <row r="114">
          <cell r="A114" t="str">
            <v>05.6083</v>
          </cell>
          <cell r="B114" t="str">
            <v>Laép ñaët xaø theùp cho coät ñuùp (troïng löôïng 500 kg)</v>
          </cell>
          <cell r="C114" t="str">
            <v>boä</v>
          </cell>
          <cell r="D114">
            <v>69985</v>
          </cell>
          <cell r="E114">
            <v>69985</v>
          </cell>
          <cell r="F114">
            <v>0</v>
          </cell>
          <cell r="G114" t="str">
            <v>05.6083</v>
          </cell>
        </row>
        <row r="115">
          <cell r="A115" t="str">
            <v>05.6093</v>
          </cell>
          <cell r="B115" t="str">
            <v>Laép ñaët xaø theùp cho coät ñuùp (troïng löôïng 750 kg)</v>
          </cell>
          <cell r="C115" t="str">
            <v>boä</v>
          </cell>
          <cell r="D115">
            <v>89648</v>
          </cell>
          <cell r="E115">
            <v>89648</v>
          </cell>
          <cell r="F115">
            <v>0</v>
          </cell>
          <cell r="G115" t="str">
            <v>05.6093</v>
          </cell>
        </row>
        <row r="116">
          <cell r="A116" t="str">
            <v>05.6103</v>
          </cell>
          <cell r="B116" t="str">
            <v>Laép ñaët xaø theùp cho coät ñuùp (troïng löôïng 1000 kg)</v>
          </cell>
          <cell r="C116" t="str">
            <v>boä</v>
          </cell>
          <cell r="D116">
            <v>105751</v>
          </cell>
          <cell r="E116">
            <v>105751</v>
          </cell>
          <cell r="F116">
            <v>0</v>
          </cell>
          <cell r="G116" t="str">
            <v>05.6103</v>
          </cell>
        </row>
        <row r="117">
          <cell r="A117" t="str">
            <v>05.6044</v>
          </cell>
          <cell r="B117" t="str">
            <v>Laép ñaët xaø theùp cho coät ñuùp (troïng löôïng 140 kg)</v>
          </cell>
          <cell r="C117" t="str">
            <v>boä</v>
          </cell>
          <cell r="D117">
            <v>36076</v>
          </cell>
          <cell r="E117">
            <v>36076</v>
          </cell>
          <cell r="F117">
            <v>0</v>
          </cell>
          <cell r="G117" t="str">
            <v>05.6044</v>
          </cell>
        </row>
        <row r="118">
          <cell r="A118" t="str">
            <v>05.6054</v>
          </cell>
          <cell r="B118" t="str">
            <v>Laép ñaët xaø theùp cho coät ñuùp (troïng löôïng 230 kg)</v>
          </cell>
          <cell r="C118" t="str">
            <v>boä</v>
          </cell>
          <cell r="D118">
            <v>51559</v>
          </cell>
          <cell r="E118">
            <v>51559</v>
          </cell>
          <cell r="F118">
            <v>0</v>
          </cell>
          <cell r="G118" t="str">
            <v>05.6054</v>
          </cell>
        </row>
        <row r="119">
          <cell r="A119" t="str">
            <v>05.6064</v>
          </cell>
          <cell r="B119" t="str">
            <v>Laép ñaët xaø theùp cho coät ñuùp (troïng löôïng 320 kg)</v>
          </cell>
          <cell r="C119" t="str">
            <v>boä</v>
          </cell>
          <cell r="D119">
            <v>64565</v>
          </cell>
          <cell r="E119">
            <v>64565</v>
          </cell>
          <cell r="F119">
            <v>0</v>
          </cell>
          <cell r="G119" t="str">
            <v>05.6064</v>
          </cell>
        </row>
        <row r="120">
          <cell r="A120" t="str">
            <v>05.6074</v>
          </cell>
          <cell r="B120" t="str">
            <v>Laép ñaët xaø theùp cho coät ñuùp (troïng löôïng 410 kg)</v>
          </cell>
          <cell r="C120" t="str">
            <v>boä</v>
          </cell>
          <cell r="D120" t="str">
            <v>§¬n vÞ</v>
          </cell>
          <cell r="E120">
            <v>71223</v>
          </cell>
          <cell r="F120" t="str">
            <v>HÖ sè bËc hµng</v>
          </cell>
          <cell r="G120" t="str">
            <v>05.6074</v>
          </cell>
        </row>
        <row r="121">
          <cell r="A121" t="str">
            <v>05.6084</v>
          </cell>
          <cell r="B121" t="str">
            <v>Laép ñaët xaø theùp cho coät ñuùp (troïng löôïng 500 kg)</v>
          </cell>
          <cell r="C121" t="str">
            <v>boä</v>
          </cell>
          <cell r="D121">
            <v>77726</v>
          </cell>
          <cell r="E121">
            <v>77726</v>
          </cell>
          <cell r="F121">
            <v>0</v>
          </cell>
          <cell r="G121" t="str">
            <v>05.6084</v>
          </cell>
        </row>
        <row r="122">
          <cell r="A122" t="str">
            <v>05.6094</v>
          </cell>
          <cell r="B122" t="str">
            <v>Laép ñaët xaø theùp cho coät ñuùp (troïng löôïng 750 kg)</v>
          </cell>
          <cell r="C122" t="str">
            <v>boä</v>
          </cell>
          <cell r="D122">
            <v>99558</v>
          </cell>
          <cell r="E122">
            <v>99558</v>
          </cell>
          <cell r="F122">
            <v>1.3</v>
          </cell>
          <cell r="G122" t="str">
            <v>05.6094</v>
          </cell>
        </row>
        <row r="123">
          <cell r="A123" t="str">
            <v>05.6104</v>
          </cell>
          <cell r="B123" t="str">
            <v>Laép ñaët xaø theùp cho coät ñuùp (troïng löôïng 1000 kg)</v>
          </cell>
          <cell r="C123" t="str">
            <v>boä</v>
          </cell>
          <cell r="D123">
            <v>117518</v>
          </cell>
          <cell r="E123">
            <v>117518</v>
          </cell>
          <cell r="F123">
            <v>1.3</v>
          </cell>
          <cell r="G123" t="str">
            <v>05.6104</v>
          </cell>
        </row>
        <row r="124">
          <cell r="A124" t="str">
            <v>06.1105</v>
          </cell>
          <cell r="B124" t="str">
            <v>Laép ñaët söù ñöùng 22 kV</v>
          </cell>
          <cell r="C124" t="str">
            <v>söù</v>
          </cell>
          <cell r="D124">
            <v>155</v>
          </cell>
          <cell r="E124">
            <v>3499.2</v>
          </cell>
          <cell r="F124" t="str">
            <v>06.1105</v>
          </cell>
          <cell r="G124" t="str">
            <v>06.1105</v>
          </cell>
        </row>
        <row r="125">
          <cell r="A125" t="str">
            <v>06.1106</v>
          </cell>
          <cell r="B125" t="str">
            <v>Laép ñaët söù ñöùng 35 kV</v>
          </cell>
          <cell r="C125" t="str">
            <v>söù</v>
          </cell>
          <cell r="D125">
            <v>155</v>
          </cell>
          <cell r="E125">
            <v>4459.2</v>
          </cell>
          <cell r="F125" t="str">
            <v>06.1106</v>
          </cell>
          <cell r="G125" t="str">
            <v>06.1106</v>
          </cell>
        </row>
        <row r="126">
          <cell r="A126" t="str">
            <v>06.1213</v>
          </cell>
          <cell r="B126" t="str">
            <v>Laép ñaët söù ñöùng haï theá loaïi 2 söù</v>
          </cell>
          <cell r="C126" t="str">
            <v>söù</v>
          </cell>
          <cell r="D126">
            <v>4735.5</v>
          </cell>
          <cell r="E126">
            <v>2884.3</v>
          </cell>
          <cell r="F126" t="str">
            <v>06.1213</v>
          </cell>
          <cell r="G126" t="str">
            <v>06.1213</v>
          </cell>
        </row>
        <row r="127">
          <cell r="A127" t="str">
            <v>06.1214</v>
          </cell>
          <cell r="B127" t="str">
            <v>Laép ñaët söù ñöùng haï theá loaïi 3 söù</v>
          </cell>
          <cell r="C127" t="str">
            <v>söù</v>
          </cell>
          <cell r="D127">
            <v>14490</v>
          </cell>
          <cell r="E127">
            <v>4017.4</v>
          </cell>
          <cell r="F127" t="str">
            <v>06.1214</v>
          </cell>
          <cell r="G127" t="str">
            <v>06.1214</v>
          </cell>
        </row>
        <row r="128">
          <cell r="A128" t="str">
            <v>06.1215</v>
          </cell>
          <cell r="B128" t="str">
            <v>Laép ñaët söù ñöùng haï theá loaïi 4 söù</v>
          </cell>
          <cell r="C128" t="str">
            <v>söù</v>
          </cell>
          <cell r="D128">
            <v>21000</v>
          </cell>
          <cell r="E128">
            <v>5665.5</v>
          </cell>
          <cell r="F128" t="str">
            <v>06.1215</v>
          </cell>
          <cell r="G128" t="str">
            <v>06.1215</v>
          </cell>
        </row>
        <row r="129">
          <cell r="A129" t="str">
            <v>06.1411</v>
          </cell>
          <cell r="B129" t="str">
            <v>Laép ñaët chuoãi söù ñôõ £ 2 baùt chieàu cao £ 20m</v>
          </cell>
          <cell r="C129" t="str">
            <v>chuoãi</v>
          </cell>
          <cell r="D129">
            <v>405</v>
          </cell>
          <cell r="E129">
            <v>2925</v>
          </cell>
          <cell r="F129" t="str">
            <v>06.1411</v>
          </cell>
          <cell r="G129" t="str">
            <v>06.1411</v>
          </cell>
        </row>
        <row r="130">
          <cell r="A130" t="str">
            <v>06.1412</v>
          </cell>
          <cell r="B130" t="str">
            <v>Laép ñaët chuoãi söù ñôõ £ 2 baùt chieàu cao £ 30m</v>
          </cell>
          <cell r="C130" t="str">
            <v>chuoãi</v>
          </cell>
          <cell r="D130">
            <v>405</v>
          </cell>
          <cell r="E130">
            <v>3738</v>
          </cell>
          <cell r="F130" t="str">
            <v>06.1412</v>
          </cell>
          <cell r="G130" t="str">
            <v>06.1412</v>
          </cell>
        </row>
        <row r="131">
          <cell r="A131" t="str">
            <v>06.1421</v>
          </cell>
          <cell r="B131" t="str">
            <v>Laép ñaët chuoãi söù ñôõ £ 5 baùt chieàu cao £ 20m</v>
          </cell>
          <cell r="C131" t="str">
            <v>chuoãi</v>
          </cell>
          <cell r="D131">
            <v>610</v>
          </cell>
          <cell r="E131">
            <v>6500</v>
          </cell>
          <cell r="F131" t="str">
            <v>06.1421</v>
          </cell>
          <cell r="G131" t="str">
            <v>06.1421</v>
          </cell>
        </row>
        <row r="132">
          <cell r="A132" t="str">
            <v>06.1422</v>
          </cell>
          <cell r="B132" t="str">
            <v>Laép ñaët chuoãi söù ñôõ £ 5 baùt chieàu cao £ 30m</v>
          </cell>
          <cell r="C132" t="str">
            <v>chuoãi</v>
          </cell>
          <cell r="D132">
            <v>610</v>
          </cell>
          <cell r="E132">
            <v>6825</v>
          </cell>
          <cell r="F132" t="str">
            <v>06.1422</v>
          </cell>
          <cell r="G132" t="str">
            <v>06.1422</v>
          </cell>
        </row>
        <row r="133">
          <cell r="A133" t="str">
            <v>06.1431</v>
          </cell>
          <cell r="B133" t="str">
            <v>Laép ñaët chuoãi söù ñôõ £ 8 baùt chieàu cao £ 20m</v>
          </cell>
          <cell r="C133" t="str">
            <v>chuoãi</v>
          </cell>
          <cell r="D133">
            <v>975</v>
          </cell>
          <cell r="E133">
            <v>10401</v>
          </cell>
          <cell r="F133" t="str">
            <v>06.1431</v>
          </cell>
          <cell r="G133" t="str">
            <v>06.1431</v>
          </cell>
        </row>
        <row r="134">
          <cell r="A134" t="str">
            <v>06.1432</v>
          </cell>
          <cell r="B134" t="str">
            <v>Laép ñaët chuoãi söù ñôõ £ 8 baùt chieàu cao £ 30m</v>
          </cell>
          <cell r="C134" t="str">
            <v>chuoãi</v>
          </cell>
          <cell r="D134">
            <v>975</v>
          </cell>
          <cell r="E134">
            <v>10888</v>
          </cell>
          <cell r="F134" t="str">
            <v>06.1432</v>
          </cell>
          <cell r="G134" t="str">
            <v>06.1432</v>
          </cell>
        </row>
        <row r="135">
          <cell r="A135" t="str">
            <v>06.1441</v>
          </cell>
          <cell r="B135" t="str">
            <v>Laép ñaët chuoãi söù ñôõ £ 11 baùt chieàu cao £ 20m</v>
          </cell>
          <cell r="C135" t="str">
            <v>chuoãi</v>
          </cell>
          <cell r="D135">
            <v>1335</v>
          </cell>
          <cell r="E135">
            <v>14626</v>
          </cell>
          <cell r="F135" t="str">
            <v>06.1441</v>
          </cell>
          <cell r="G135" t="str">
            <v>06.1441</v>
          </cell>
        </row>
        <row r="136">
          <cell r="A136" t="str">
            <v>06.1442</v>
          </cell>
          <cell r="B136" t="str">
            <v>Laép ñaët chuoãi söù ñôõ £ 11 baùt chieàu cao £ 30m</v>
          </cell>
          <cell r="C136" t="str">
            <v>chuoãi</v>
          </cell>
          <cell r="D136">
            <v>1335</v>
          </cell>
          <cell r="E136">
            <v>15438</v>
          </cell>
          <cell r="F136" t="str">
            <v>06.1442</v>
          </cell>
          <cell r="G136" t="str">
            <v>06.1442</v>
          </cell>
        </row>
        <row r="137">
          <cell r="A137" t="str">
            <v>06.1511</v>
          </cell>
          <cell r="B137" t="str">
            <v>Laép ñaët chuoãi söù neùo £ 2 baùt chieàu cao £ 20m</v>
          </cell>
          <cell r="C137" t="str">
            <v>chuoãi</v>
          </cell>
          <cell r="D137">
            <v>405</v>
          </cell>
          <cell r="E137">
            <v>3088</v>
          </cell>
          <cell r="F137" t="str">
            <v>06.1511</v>
          </cell>
          <cell r="G137" t="str">
            <v>06.1511</v>
          </cell>
        </row>
        <row r="138">
          <cell r="A138" t="str">
            <v>06.1512</v>
          </cell>
          <cell r="B138" t="str">
            <v>Laép ñaët chuoãi söù neùo £ 2 baùt chieàu cao £ 30m</v>
          </cell>
          <cell r="C138" t="str">
            <v>chuoãi</v>
          </cell>
          <cell r="D138">
            <v>405</v>
          </cell>
          <cell r="E138">
            <v>3900</v>
          </cell>
          <cell r="F138" t="str">
            <v>06.1512</v>
          </cell>
          <cell r="G138" t="str">
            <v>06.1512</v>
          </cell>
        </row>
        <row r="139">
          <cell r="A139" t="str">
            <v>06.1521</v>
          </cell>
          <cell r="B139" t="str">
            <v>Laép ñaët chuoãi söù neùo £ 5 baùt chieàu cao £ 20m</v>
          </cell>
          <cell r="C139" t="str">
            <v>chuoãi</v>
          </cell>
          <cell r="D139">
            <v>610</v>
          </cell>
          <cell r="E139">
            <v>7313</v>
          </cell>
          <cell r="F139" t="str">
            <v>06.1521</v>
          </cell>
          <cell r="G139" t="str">
            <v>06.1521</v>
          </cell>
        </row>
        <row r="140">
          <cell r="A140" t="str">
            <v>06.1522</v>
          </cell>
          <cell r="B140" t="str">
            <v>Laép ñaët chuoãi söù neùo £ 5 baùt chieàu cao £ 30m</v>
          </cell>
          <cell r="C140" t="str">
            <v>chuoãi</v>
          </cell>
          <cell r="D140">
            <v>610</v>
          </cell>
          <cell r="E140">
            <v>7638</v>
          </cell>
          <cell r="F140" t="str">
            <v>06.1522</v>
          </cell>
          <cell r="G140" t="str">
            <v>06.1522</v>
          </cell>
        </row>
        <row r="141">
          <cell r="A141" t="str">
            <v>06.1531</v>
          </cell>
          <cell r="B141" t="str">
            <v>Laép ñaët chuoãi söù neùo £ 8 baùt chieàu cao £ 20m</v>
          </cell>
          <cell r="C141" t="str">
            <v>chuoãi</v>
          </cell>
          <cell r="D141">
            <v>975</v>
          </cell>
          <cell r="E141">
            <v>11538</v>
          </cell>
          <cell r="F141" t="str">
            <v>06.1531</v>
          </cell>
          <cell r="G141" t="str">
            <v>06.1531</v>
          </cell>
        </row>
        <row r="142">
          <cell r="A142" t="str">
            <v>06.1532</v>
          </cell>
          <cell r="B142" t="str">
            <v>Laép ñaët chuoãi söù neùo £ 8 baùt chieàu cao £ 30m</v>
          </cell>
          <cell r="C142" t="str">
            <v>chuoãi</v>
          </cell>
          <cell r="D142">
            <v>975</v>
          </cell>
          <cell r="E142">
            <v>12188</v>
          </cell>
          <cell r="F142" t="str">
            <v>06.1532</v>
          </cell>
          <cell r="G142" t="str">
            <v>06.1532</v>
          </cell>
        </row>
        <row r="143">
          <cell r="A143" t="str">
            <v>06.1541</v>
          </cell>
          <cell r="B143" t="str">
            <v>Laép ñaët chuoãi söù neùo £ 11 baùt chieàu cao £ 20m</v>
          </cell>
          <cell r="C143" t="str">
            <v>chuoãi</v>
          </cell>
          <cell r="D143">
            <v>1335</v>
          </cell>
          <cell r="E143">
            <v>16413</v>
          </cell>
          <cell r="F143" t="str">
            <v>06.1541</v>
          </cell>
          <cell r="G143" t="str">
            <v>06.1541</v>
          </cell>
        </row>
        <row r="144">
          <cell r="A144" t="str">
            <v>06.1542</v>
          </cell>
          <cell r="B144" t="str">
            <v>Laép ñaët chuoãi söù neùo £ 11 baùt chieàu cao £ 30m</v>
          </cell>
          <cell r="C144" t="str">
            <v>chuoãi</v>
          </cell>
          <cell r="D144">
            <v>1335</v>
          </cell>
          <cell r="E144">
            <v>17389</v>
          </cell>
          <cell r="F144" t="str">
            <v>06.1542</v>
          </cell>
          <cell r="G144" t="str">
            <v>06.1542</v>
          </cell>
        </row>
        <row r="145">
          <cell r="A145" t="str">
            <v>06.2011</v>
          </cell>
          <cell r="B145" t="str">
            <v>Laép taï choáng rung (Coät coù chieàu cao £ 20m)</v>
          </cell>
          <cell r="C145" t="str">
            <v>boä</v>
          </cell>
          <cell r="D145">
            <v>5850</v>
          </cell>
          <cell r="E145">
            <v>5850</v>
          </cell>
          <cell r="F145">
            <v>0</v>
          </cell>
          <cell r="G145" t="str">
            <v>06.2011</v>
          </cell>
        </row>
        <row r="146">
          <cell r="A146" t="str">
            <v>06.2012</v>
          </cell>
          <cell r="B146" t="str">
            <v>Laép taï choáng rung (Coät coù chieàu cao £ 30m)</v>
          </cell>
          <cell r="C146" t="str">
            <v>boä</v>
          </cell>
          <cell r="D146">
            <v>6175</v>
          </cell>
          <cell r="E146">
            <v>6175</v>
          </cell>
          <cell r="F146">
            <v>0</v>
          </cell>
          <cell r="G146" t="str">
            <v>06.2012</v>
          </cell>
        </row>
        <row r="147">
          <cell r="A147" t="str">
            <v>06.2013</v>
          </cell>
          <cell r="B147" t="str">
            <v>Laép taï choáng rung (Coät coù chieàu cao £ 40m)</v>
          </cell>
          <cell r="C147" t="str">
            <v>boä</v>
          </cell>
          <cell r="D147">
            <v>6988</v>
          </cell>
          <cell r="E147">
            <v>6988</v>
          </cell>
          <cell r="F147">
            <v>0</v>
          </cell>
          <cell r="G147" t="str">
            <v>06.2013</v>
          </cell>
        </row>
        <row r="148">
          <cell r="A148" t="str">
            <v>06.2014</v>
          </cell>
          <cell r="B148" t="str">
            <v>Laép taï choáng rung (Coät coù chieàu cao £ 50m)</v>
          </cell>
          <cell r="C148" t="str">
            <v>boä</v>
          </cell>
          <cell r="D148">
            <v>7963</v>
          </cell>
          <cell r="E148">
            <v>7963</v>
          </cell>
          <cell r="F148">
            <v>0</v>
          </cell>
          <cell r="G148" t="str">
            <v>06.2014</v>
          </cell>
        </row>
        <row r="149">
          <cell r="A149" t="str">
            <v>06.2015</v>
          </cell>
          <cell r="B149" t="str">
            <v>Laép taï choáng rung (Coät coù chieàu cao &gt; 50m)</v>
          </cell>
          <cell r="C149" t="str">
            <v>boä</v>
          </cell>
          <cell r="D149">
            <v>8776</v>
          </cell>
          <cell r="E149">
            <v>8776</v>
          </cell>
          <cell r="F149">
            <v>0</v>
          </cell>
          <cell r="G149" t="str">
            <v>06.2015</v>
          </cell>
        </row>
        <row r="150">
          <cell r="A150" t="str">
            <v>06.2110</v>
          </cell>
          <cell r="B150" t="str">
            <v>Laép ñaët coå deà</v>
          </cell>
          <cell r="C150" t="str">
            <v>boä</v>
          </cell>
          <cell r="D150">
            <v>5688</v>
          </cell>
          <cell r="E150">
            <v>5688</v>
          </cell>
          <cell r="F150">
            <v>0</v>
          </cell>
          <cell r="G150" t="str">
            <v>06.2110</v>
          </cell>
        </row>
        <row r="151">
          <cell r="A151" t="str">
            <v>06.2120</v>
          </cell>
          <cell r="B151" t="str">
            <v xml:space="preserve">Laép ñaët daây neùo </v>
          </cell>
          <cell r="C151" t="str">
            <v>boä</v>
          </cell>
          <cell r="D151">
            <v>7313</v>
          </cell>
          <cell r="E151">
            <v>7313</v>
          </cell>
          <cell r="F151">
            <v>0</v>
          </cell>
          <cell r="G151" t="str">
            <v>06.2120</v>
          </cell>
        </row>
        <row r="152">
          <cell r="A152" t="str">
            <v>06.2141</v>
          </cell>
          <cell r="B152" t="str">
            <v>Laép ñaët khoùa ñôõ daây choáng seùt tieát dieän £ 70 (Coät coù chieàu cao £ 20m)</v>
          </cell>
          <cell r="C152" t="str">
            <v>boä</v>
          </cell>
          <cell r="D152">
            <v>1788</v>
          </cell>
          <cell r="E152">
            <v>1788</v>
          </cell>
          <cell r="F152">
            <v>0</v>
          </cell>
          <cell r="G152" t="str">
            <v>06.2141</v>
          </cell>
        </row>
        <row r="153">
          <cell r="A153" t="str">
            <v>06.2142</v>
          </cell>
          <cell r="B153" t="str">
            <v>Laép ñaët khoùa ñôõ daây choáng seùt tieát dieän £ 70 (Coät coù chieàu cao £ 30m)</v>
          </cell>
          <cell r="C153" t="str">
            <v>boä</v>
          </cell>
          <cell r="D153">
            <v>1950</v>
          </cell>
          <cell r="E153">
            <v>1950</v>
          </cell>
          <cell r="F153">
            <v>0</v>
          </cell>
          <cell r="G153" t="str">
            <v>06.2142</v>
          </cell>
        </row>
        <row r="154">
          <cell r="A154" t="str">
            <v>06.2151</v>
          </cell>
          <cell r="B154" t="str">
            <v>Laép ñaët khoùa ñôõ daây choáng seùt tieát dieän £ 240 (Coät coù chieàu cao £ 20m)</v>
          </cell>
          <cell r="C154" t="str">
            <v>boä</v>
          </cell>
          <cell r="D154">
            <v>75046</v>
          </cell>
          <cell r="E154">
            <v>2763</v>
          </cell>
          <cell r="F154">
            <v>0</v>
          </cell>
          <cell r="G154" t="str">
            <v>06.2151</v>
          </cell>
        </row>
        <row r="155">
          <cell r="A155" t="str">
            <v>06.2152</v>
          </cell>
          <cell r="B155" t="str">
            <v>Laép ñaët khoùa ñôõ daây choáng seùt tieát dieän £ 240 (Coät coù chieàu cao £ 30m)</v>
          </cell>
          <cell r="C155" t="str">
            <v>boä</v>
          </cell>
          <cell r="D155">
            <v>2925</v>
          </cell>
          <cell r="E155">
            <v>2925</v>
          </cell>
          <cell r="F155">
            <v>0</v>
          </cell>
          <cell r="G155" t="str">
            <v>06.2152</v>
          </cell>
        </row>
        <row r="156">
          <cell r="A156" t="str">
            <v>06.2161</v>
          </cell>
          <cell r="B156" t="str">
            <v>Laép ñaët khoùa ñôõ daây choáng seùt tieát dieän &gt; 240 (Coät coù chieàu cao £ 20m)</v>
          </cell>
          <cell r="C156" t="str">
            <v>boä</v>
          </cell>
          <cell r="D156">
            <v>5688</v>
          </cell>
          <cell r="E156">
            <v>5688</v>
          </cell>
          <cell r="F156">
            <v>0</v>
          </cell>
          <cell r="G156" t="str">
            <v>06.2161</v>
          </cell>
        </row>
        <row r="157">
          <cell r="A157" t="str">
            <v>06.2162</v>
          </cell>
          <cell r="B157" t="str">
            <v>Laép ñaët khoùa ñôõ daây choáng seùt tieát dieän &gt; 240 (Coät coù chieàu cao £ 30m)</v>
          </cell>
          <cell r="C157" t="str">
            <v>boä</v>
          </cell>
          <cell r="D157">
            <v>5850</v>
          </cell>
          <cell r="E157">
            <v>5850</v>
          </cell>
          <cell r="F157">
            <v>0</v>
          </cell>
          <cell r="G157" t="str">
            <v>06.2162</v>
          </cell>
        </row>
        <row r="158">
          <cell r="A158" t="str">
            <v>06.5011</v>
          </cell>
          <cell r="B158" t="str">
            <v>Vöôït ñöôøng daây thoâng tin tieát dieän daây £ 50</v>
          </cell>
          <cell r="C158" t="str">
            <v>V.trí</v>
          </cell>
          <cell r="D158">
            <v>75046</v>
          </cell>
          <cell r="E158">
            <v>78346</v>
          </cell>
          <cell r="F158" t="str">
            <v>06.5011</v>
          </cell>
          <cell r="G158" t="str">
            <v>06.5011</v>
          </cell>
        </row>
        <row r="159">
          <cell r="A159" t="str">
            <v>06.5012</v>
          </cell>
          <cell r="B159" t="str">
            <v>Vöôït ñöôøng daây thoâng tin tieát dieän daây £ 95</v>
          </cell>
          <cell r="C159" t="str">
            <v>V.trí</v>
          </cell>
          <cell r="D159">
            <v>104623</v>
          </cell>
          <cell r="E159">
            <v>90887</v>
          </cell>
          <cell r="F159" t="str">
            <v>06.5012</v>
          </cell>
          <cell r="G159" t="str">
            <v>06.5012</v>
          </cell>
        </row>
        <row r="160">
          <cell r="A160" t="str">
            <v>06.5013</v>
          </cell>
          <cell r="B160" t="str">
            <v>Vöôït ñöôøng daây thoâng tin tieát dieän daây £ 150</v>
          </cell>
          <cell r="C160" t="str">
            <v>V.trí</v>
          </cell>
          <cell r="D160">
            <v>134516</v>
          </cell>
          <cell r="E160">
            <v>127737</v>
          </cell>
          <cell r="F160" t="str">
            <v>06.5013</v>
          </cell>
          <cell r="G160" t="str">
            <v>06.5013</v>
          </cell>
        </row>
        <row r="161">
          <cell r="A161" t="str">
            <v>06.5014</v>
          </cell>
          <cell r="B161" t="str">
            <v>Vöôït ñöôøng daây thoâng tin tieát dieän daây £ 240</v>
          </cell>
          <cell r="C161" t="str">
            <v>V.trí</v>
          </cell>
          <cell r="D161">
            <v>163462</v>
          </cell>
          <cell r="E161">
            <v>143530</v>
          </cell>
          <cell r="F161" t="str">
            <v>06.5014</v>
          </cell>
          <cell r="G161" t="str">
            <v>06.5014</v>
          </cell>
        </row>
        <row r="162">
          <cell r="A162" t="str">
            <v>06.5015</v>
          </cell>
          <cell r="B162" t="str">
            <v>Vöôït ñöôøng daây thoâng tin tieát dieän daây &gt; 240</v>
          </cell>
          <cell r="C162" t="str">
            <v>V.trí</v>
          </cell>
          <cell r="D162">
            <v>223247</v>
          </cell>
          <cell r="E162">
            <v>226521</v>
          </cell>
          <cell r="F162">
            <v>0</v>
          </cell>
          <cell r="G162" t="str">
            <v>06.5015</v>
          </cell>
        </row>
        <row r="163">
          <cell r="A163" t="str">
            <v>06.5011</v>
          </cell>
          <cell r="B163" t="str">
            <v>Vöôït ñöôøng daây haï theá tieát dieän daây £ 50</v>
          </cell>
          <cell r="C163" t="str">
            <v>V.trí</v>
          </cell>
          <cell r="D163">
            <v>75046</v>
          </cell>
          <cell r="E163">
            <v>78346</v>
          </cell>
          <cell r="F163" t="str">
            <v>06.5011</v>
          </cell>
          <cell r="G163" t="str">
            <v>06.5011</v>
          </cell>
        </row>
        <row r="164">
          <cell r="A164" t="str">
            <v>06.5012</v>
          </cell>
          <cell r="B164" t="str">
            <v>Vöôït ñöôøng daây haï theá tieát dieän daây £ 95</v>
          </cell>
          <cell r="C164" t="str">
            <v>V.trí</v>
          </cell>
          <cell r="D164">
            <v>104623</v>
          </cell>
          <cell r="E164">
            <v>90887</v>
          </cell>
          <cell r="F164" t="str">
            <v>06.5012</v>
          </cell>
          <cell r="G164" t="str">
            <v>06.5012</v>
          </cell>
        </row>
        <row r="165">
          <cell r="A165" t="str">
            <v>06.5013</v>
          </cell>
          <cell r="B165" t="str">
            <v>Vöôït ñöôøng daây haï theá tieát dieän daây £ 150</v>
          </cell>
          <cell r="C165" t="str">
            <v>V.trí</v>
          </cell>
          <cell r="D165">
            <v>134516</v>
          </cell>
          <cell r="E165">
            <v>127737</v>
          </cell>
          <cell r="F165" t="str">
            <v>06.5013</v>
          </cell>
          <cell r="G165" t="str">
            <v>06.5013</v>
          </cell>
        </row>
        <row r="166">
          <cell r="A166" t="str">
            <v>06.5014</v>
          </cell>
          <cell r="B166" t="str">
            <v>Vöôït ñöôøng daây haï theá tieát dieän daây £ 240</v>
          </cell>
          <cell r="C166" t="str">
            <v>V.trí</v>
          </cell>
          <cell r="D166">
            <v>163462</v>
          </cell>
          <cell r="E166">
            <v>143530</v>
          </cell>
          <cell r="F166" t="str">
            <v>06.5014</v>
          </cell>
          <cell r="G166" t="str">
            <v>06.5014</v>
          </cell>
        </row>
        <row r="167">
          <cell r="A167" t="str">
            <v>06.5015</v>
          </cell>
          <cell r="B167" t="str">
            <v>Vöôït ñöôøng daây haï theá tieát dieän daây &gt; 240</v>
          </cell>
          <cell r="C167" t="str">
            <v>V.trí</v>
          </cell>
          <cell r="D167">
            <v>223247</v>
          </cell>
          <cell r="E167">
            <v>226521</v>
          </cell>
          <cell r="F167" t="str">
            <v>06.5015</v>
          </cell>
          <cell r="G167" t="str">
            <v>06.5015</v>
          </cell>
        </row>
        <row r="168">
          <cell r="A168" t="str">
            <v>06.5021</v>
          </cell>
          <cell r="B168" t="str">
            <v>Vöôït ñöôøng daây 35 kV tieát dieän daây £ 50</v>
          </cell>
          <cell r="C168" t="str">
            <v>V.trí</v>
          </cell>
          <cell r="D168">
            <v>119570</v>
          </cell>
          <cell r="E168">
            <v>105596</v>
          </cell>
          <cell r="F168" t="str">
            <v>06.5021</v>
          </cell>
          <cell r="G168" t="str">
            <v>06.5021</v>
          </cell>
        </row>
        <row r="169">
          <cell r="A169" t="str">
            <v>06.5022</v>
          </cell>
          <cell r="B169" t="str">
            <v>Vöôït ñöôøng daây 35 kV tieát dieän daây £ 95</v>
          </cell>
          <cell r="C169" t="str">
            <v>V.trí</v>
          </cell>
          <cell r="D169">
            <v>149462</v>
          </cell>
          <cell r="E169">
            <v>121544</v>
          </cell>
          <cell r="F169" t="str">
            <v>06.5022</v>
          </cell>
          <cell r="G169" t="str">
            <v>06.5022</v>
          </cell>
        </row>
        <row r="170">
          <cell r="A170" t="str">
            <v>06.5023</v>
          </cell>
          <cell r="B170" t="str">
            <v>Vöôït ñöôøng daây 35 kV tieát dieän daây £ 150</v>
          </cell>
          <cell r="C170" t="str">
            <v>V.trí</v>
          </cell>
          <cell r="D170">
            <v>178093</v>
          </cell>
          <cell r="E170">
            <v>148495</v>
          </cell>
          <cell r="F170" t="str">
            <v>06.5023</v>
          </cell>
          <cell r="G170" t="str">
            <v>06.5023</v>
          </cell>
        </row>
        <row r="171">
          <cell r="A171" t="str">
            <v>06.5024</v>
          </cell>
          <cell r="B171" t="str">
            <v>Vöôït ñöôøng daây 35 kV tieát dieän daây £ 240</v>
          </cell>
          <cell r="C171" t="str">
            <v>V.trí</v>
          </cell>
          <cell r="D171">
            <v>224193</v>
          </cell>
          <cell r="E171">
            <v>166446</v>
          </cell>
          <cell r="F171" t="str">
            <v>06.5024</v>
          </cell>
          <cell r="G171" t="str">
            <v>06.5024</v>
          </cell>
        </row>
        <row r="172">
          <cell r="A172" t="str">
            <v>06.5025</v>
          </cell>
          <cell r="B172" t="str">
            <v>Vöôït ñöôøng daây 35 kV tieát dieän daây &gt; 240</v>
          </cell>
          <cell r="C172" t="str">
            <v>V.trí</v>
          </cell>
          <cell r="D172">
            <v>313870</v>
          </cell>
          <cell r="E172">
            <v>290467</v>
          </cell>
          <cell r="F172" t="str">
            <v>06.5025</v>
          </cell>
          <cell r="G172" t="str">
            <v>06.5025</v>
          </cell>
        </row>
        <row r="173">
          <cell r="A173" t="str">
            <v>06.5061</v>
          </cell>
          <cell r="B173" t="str">
            <v>Vöôït ñöôøng giao thoâng &gt;10m tieát dieän daây £ 50</v>
          </cell>
          <cell r="C173" t="str">
            <v>V.trí</v>
          </cell>
          <cell r="D173">
            <v>177462</v>
          </cell>
          <cell r="E173">
            <v>143995</v>
          </cell>
          <cell r="F173" t="str">
            <v>06.5061</v>
          </cell>
          <cell r="G173" t="str">
            <v>06.5061</v>
          </cell>
        </row>
        <row r="174">
          <cell r="A174" t="str">
            <v>06.5062</v>
          </cell>
          <cell r="B174" t="str">
            <v>Vöôït ñöôøng giao thoâng &gt;10m tieát dieän daây £ 95</v>
          </cell>
          <cell r="C174" t="str">
            <v>V.trí</v>
          </cell>
          <cell r="D174">
            <v>252130</v>
          </cell>
          <cell r="E174">
            <v>190445</v>
          </cell>
          <cell r="F174" t="str">
            <v>06.5062</v>
          </cell>
          <cell r="G174" t="str">
            <v>06.5062</v>
          </cell>
        </row>
        <row r="175">
          <cell r="A175" t="str">
            <v>06.5063</v>
          </cell>
          <cell r="B175" t="str">
            <v>Vöôït ñöôøng giao thoâng &gt;10m tieát dieän daây £ 150</v>
          </cell>
          <cell r="C175" t="str">
            <v>V.trí</v>
          </cell>
          <cell r="D175">
            <v>328186</v>
          </cell>
          <cell r="E175">
            <v>233024</v>
          </cell>
          <cell r="F175" t="str">
            <v>06.5063</v>
          </cell>
          <cell r="G175" t="str">
            <v>06.5063</v>
          </cell>
        </row>
        <row r="176">
          <cell r="A176" t="str">
            <v>06.5064</v>
          </cell>
          <cell r="B176" t="str">
            <v>Vöôït ñöôøng giao thoâng &gt;10m tieát dieän daây £ 240</v>
          </cell>
          <cell r="C176" t="str">
            <v>V.trí</v>
          </cell>
          <cell r="D176">
            <v>285447</v>
          </cell>
          <cell r="E176">
            <v>261823</v>
          </cell>
          <cell r="F176" t="str">
            <v>06.5064</v>
          </cell>
          <cell r="G176" t="str">
            <v>06.5064</v>
          </cell>
        </row>
        <row r="177">
          <cell r="A177" t="str">
            <v>06.5065</v>
          </cell>
          <cell r="B177" t="str">
            <v>Vöôït ñöôøng giao thoâng &gt;10m tieát dieän daây &gt; 240</v>
          </cell>
          <cell r="C177" t="str">
            <v>V.trí</v>
          </cell>
          <cell r="D177">
            <v>532260</v>
          </cell>
          <cell r="E177">
            <v>410618</v>
          </cell>
          <cell r="F177" t="str">
            <v>06.5065</v>
          </cell>
          <cell r="G177" t="str">
            <v>06.5065</v>
          </cell>
        </row>
        <row r="178">
          <cell r="A178" t="str">
            <v>06.5071</v>
          </cell>
          <cell r="B178" t="str">
            <v>Vò trí beû goùc tieát dieän daây £ 50</v>
          </cell>
          <cell r="C178" t="str">
            <v>V.trí</v>
          </cell>
          <cell r="D178">
            <v>30697</v>
          </cell>
          <cell r="E178">
            <v>30697</v>
          </cell>
          <cell r="F178">
            <v>0</v>
          </cell>
          <cell r="G178" t="str">
            <v>06.5071</v>
          </cell>
        </row>
        <row r="179">
          <cell r="A179" t="str">
            <v>06.5072</v>
          </cell>
          <cell r="B179" t="str">
            <v>Vò trí beû goùc tieát dieän daây £ 95</v>
          </cell>
          <cell r="C179" t="str">
            <v>V.trí</v>
          </cell>
          <cell r="D179">
            <v>61933</v>
          </cell>
          <cell r="E179">
            <v>61933</v>
          </cell>
          <cell r="F179">
            <v>0</v>
          </cell>
          <cell r="G179" t="str">
            <v>06.5072</v>
          </cell>
        </row>
        <row r="180">
          <cell r="A180" t="str">
            <v>06.5073</v>
          </cell>
          <cell r="B180" t="str">
            <v>Vò trí beû goùc tieát dieän daây £ 150</v>
          </cell>
          <cell r="C180" t="str">
            <v>V.trí</v>
          </cell>
          <cell r="D180">
            <v>78346</v>
          </cell>
          <cell r="E180">
            <v>78346</v>
          </cell>
          <cell r="F180">
            <v>0</v>
          </cell>
          <cell r="G180" t="str">
            <v>06.5073</v>
          </cell>
        </row>
        <row r="181">
          <cell r="A181" t="str">
            <v>06.5074</v>
          </cell>
          <cell r="B181" t="str">
            <v>Vò trí beû goùc tieát dieän daây £ 240</v>
          </cell>
          <cell r="C181" t="str">
            <v>V.trí</v>
          </cell>
          <cell r="D181">
            <v>80978</v>
          </cell>
          <cell r="E181">
            <v>80978</v>
          </cell>
          <cell r="F181">
            <v>0</v>
          </cell>
          <cell r="G181" t="str">
            <v>06.5074</v>
          </cell>
        </row>
        <row r="182">
          <cell r="A182" t="str">
            <v>06.5075</v>
          </cell>
          <cell r="B182" t="str">
            <v>Vò trí beû goùc tieát dieän daây &gt; 240</v>
          </cell>
          <cell r="C182" t="str">
            <v>V.trí</v>
          </cell>
          <cell r="D182">
            <v>150188</v>
          </cell>
          <cell r="E182">
            <v>150188</v>
          </cell>
          <cell r="F182">
            <v>0</v>
          </cell>
          <cell r="G182" t="str">
            <v>06.5075</v>
          </cell>
        </row>
        <row r="183">
          <cell r="A183" t="str">
            <v>06.6104</v>
          </cell>
          <cell r="B183" t="str">
            <v>Raûi caêng daây laáy ñoä voõng daây AC-50mm 2</v>
          </cell>
          <cell r="C183" t="str">
            <v>km</v>
          </cell>
          <cell r="D183">
            <v>212189</v>
          </cell>
          <cell r="E183">
            <v>261153</v>
          </cell>
          <cell r="F183" t="str">
            <v>06.6104</v>
          </cell>
          <cell r="G183" t="str">
            <v>06.6104</v>
          </cell>
        </row>
        <row r="184">
          <cell r="A184" t="str">
            <v>06.6105</v>
          </cell>
          <cell r="B184" t="str">
            <v>Raûi caêng daây laáy ñoä voõng daây AC-70mm 2</v>
          </cell>
          <cell r="C184" t="str">
            <v>km</v>
          </cell>
          <cell r="D184">
            <v>212789</v>
          </cell>
          <cell r="E184">
            <v>348908</v>
          </cell>
          <cell r="F184" t="str">
            <v>06.6105</v>
          </cell>
          <cell r="G184" t="str">
            <v>06.6105</v>
          </cell>
        </row>
        <row r="185">
          <cell r="A185" t="str">
            <v>06.6106</v>
          </cell>
          <cell r="B185" t="str">
            <v>Raûi caêng daây laáy ñoä voõng daây AC-95mm 2</v>
          </cell>
          <cell r="C185" t="str">
            <v>km</v>
          </cell>
          <cell r="D185">
            <v>212789</v>
          </cell>
          <cell r="E185">
            <v>475178</v>
          </cell>
          <cell r="F185" t="str">
            <v>06.6106</v>
          </cell>
          <cell r="G185" t="str">
            <v>06.6106</v>
          </cell>
        </row>
        <row r="186">
          <cell r="A186" t="str">
            <v>06.6107</v>
          </cell>
          <cell r="B186" t="str">
            <v>Raûi caêng daây laáy ñoä voõng daây AC-120mm 2</v>
          </cell>
          <cell r="C186" t="str">
            <v>km</v>
          </cell>
          <cell r="D186">
            <v>298671</v>
          </cell>
          <cell r="E186">
            <v>588862</v>
          </cell>
          <cell r="F186" t="str">
            <v>06.6107</v>
          </cell>
          <cell r="G186" t="str">
            <v>06.6107</v>
          </cell>
        </row>
        <row r="187">
          <cell r="A187" t="str">
            <v>06.6108</v>
          </cell>
          <cell r="B187" t="str">
            <v>Raûi caêng daây laáy ñoä voõng daây AC-150mm 2</v>
          </cell>
          <cell r="C187" t="str">
            <v>km</v>
          </cell>
          <cell r="D187">
            <v>298671</v>
          </cell>
          <cell r="E187">
            <v>712550</v>
          </cell>
          <cell r="F187" t="str">
            <v>06.6108</v>
          </cell>
          <cell r="G187" t="str">
            <v>06.6108</v>
          </cell>
        </row>
        <row r="188">
          <cell r="A188" t="str">
            <v>06.6109</v>
          </cell>
          <cell r="B188" t="str">
            <v>Raûi caêng daây laáy ñoä voõng daây AC-185mm 2</v>
          </cell>
          <cell r="C188" t="str">
            <v>km</v>
          </cell>
          <cell r="D188">
            <v>298671</v>
          </cell>
          <cell r="E188">
            <v>840899</v>
          </cell>
          <cell r="F188" t="str">
            <v>06.6109</v>
          </cell>
          <cell r="G188" t="str">
            <v>06.6109</v>
          </cell>
        </row>
        <row r="189">
          <cell r="A189" t="str">
            <v>06.6110</v>
          </cell>
          <cell r="B189" t="str">
            <v>Raûi caêng daây laáy ñoä voõng daây AC-240mm 2</v>
          </cell>
          <cell r="C189" t="str">
            <v>km</v>
          </cell>
          <cell r="D189">
            <v>298671</v>
          </cell>
          <cell r="E189">
            <v>924792</v>
          </cell>
          <cell r="F189" t="str">
            <v>06.6110</v>
          </cell>
          <cell r="G189" t="str">
            <v>06.6110</v>
          </cell>
        </row>
        <row r="190">
          <cell r="A190" t="str">
            <v>06.6124</v>
          </cell>
          <cell r="B190" t="str">
            <v>Raûi caêng daây laáy ñoä voõng daây A-50mm 2</v>
          </cell>
          <cell r="C190" t="str">
            <v>km</v>
          </cell>
          <cell r="D190">
            <v>212189</v>
          </cell>
          <cell r="E190">
            <v>208012</v>
          </cell>
          <cell r="F190" t="str">
            <v>06.6124</v>
          </cell>
          <cell r="G190" t="str">
            <v>06.6124</v>
          </cell>
        </row>
        <row r="191">
          <cell r="A191" t="str">
            <v>06.6125</v>
          </cell>
          <cell r="B191" t="str">
            <v>Raûi caêng daây laáy ñoä voõng daây A-70mm 2</v>
          </cell>
          <cell r="C191" t="str">
            <v>km</v>
          </cell>
          <cell r="D191">
            <v>212189</v>
          </cell>
          <cell r="E191">
            <v>279516</v>
          </cell>
          <cell r="F191" t="str">
            <v>06.6125</v>
          </cell>
          <cell r="G191" t="str">
            <v>06.6125</v>
          </cell>
        </row>
        <row r="192">
          <cell r="A192" t="str">
            <v>06.6126</v>
          </cell>
          <cell r="B192" t="str">
            <v>Raûi caêng daây laáy ñoä voõng daây A-95mm 2</v>
          </cell>
          <cell r="C192" t="str">
            <v>km</v>
          </cell>
          <cell r="D192">
            <v>212189</v>
          </cell>
          <cell r="E192">
            <v>381897</v>
          </cell>
          <cell r="F192" t="str">
            <v>06.6126</v>
          </cell>
          <cell r="G192" t="str">
            <v>06.6126</v>
          </cell>
        </row>
        <row r="193">
          <cell r="A193" t="str">
            <v>06.6133</v>
          </cell>
          <cell r="B193" t="str">
            <v>Raûi caêng daây choáng seùt tieát dieän 35mm 2</v>
          </cell>
          <cell r="C193" t="str">
            <v>km</v>
          </cell>
          <cell r="D193">
            <v>211789</v>
          </cell>
          <cell r="E193">
            <v>365484</v>
          </cell>
          <cell r="F193" t="str">
            <v>06.6133</v>
          </cell>
          <cell r="G193" t="str">
            <v>06.6133</v>
          </cell>
        </row>
        <row r="194">
          <cell r="A194" t="str">
            <v>06.6134</v>
          </cell>
          <cell r="B194" t="str">
            <v>Raûi caêng daây choáng seùt tieát dieän 50mm 2</v>
          </cell>
          <cell r="C194" t="str">
            <v>km</v>
          </cell>
          <cell r="D194">
            <v>211789</v>
          </cell>
          <cell r="E194">
            <v>409524</v>
          </cell>
          <cell r="F194" t="str">
            <v>06.6134</v>
          </cell>
          <cell r="G194" t="str">
            <v>06.6134</v>
          </cell>
        </row>
        <row r="195">
          <cell r="A195" t="str">
            <v>06.6135</v>
          </cell>
          <cell r="B195" t="str">
            <v>Raûi caêng daây choáng seùt tieát dieän 70mm 2</v>
          </cell>
          <cell r="C195" t="str">
            <v>km</v>
          </cell>
          <cell r="D195">
            <v>211789</v>
          </cell>
          <cell r="E195">
            <v>491429</v>
          </cell>
          <cell r="F195" t="str">
            <v>06.6135</v>
          </cell>
          <cell r="G195" t="str">
            <v>06.6135</v>
          </cell>
        </row>
        <row r="197">
          <cell r="A197" t="str">
            <v>02.1211</v>
          </cell>
          <cell r="B197" t="str">
            <v>Vaän chuyeån xi maêng cöï ly 100m</v>
          </cell>
          <cell r="C197" t="str">
            <v>taán</v>
          </cell>
          <cell r="D197">
            <v>71813</v>
          </cell>
          <cell r="E197">
            <v>71813</v>
          </cell>
        </row>
        <row r="198">
          <cell r="A198" t="str">
            <v>02.1212</v>
          </cell>
          <cell r="B198" t="str">
            <v>Vaän chuyeån xi maêng cöï ly 300m</v>
          </cell>
          <cell r="C198" t="str">
            <v>taán</v>
          </cell>
          <cell r="D198">
            <v>67545</v>
          </cell>
          <cell r="E198">
            <v>67545</v>
          </cell>
        </row>
        <row r="199">
          <cell r="A199" t="str">
            <v>02.1213</v>
          </cell>
          <cell r="B199" t="str">
            <v>Vaän chuyeån xi maêng cöï ly 500m</v>
          </cell>
          <cell r="C199" t="str">
            <v>taán</v>
          </cell>
          <cell r="D199">
            <v>66956</v>
          </cell>
          <cell r="E199">
            <v>66956</v>
          </cell>
        </row>
        <row r="200">
          <cell r="A200" t="str">
            <v>02.1214</v>
          </cell>
          <cell r="B200" t="str">
            <v>Vaän chuyeån xi maêng cöï ly &gt;500m</v>
          </cell>
          <cell r="C200" t="str">
            <v>taán</v>
          </cell>
          <cell r="D200">
            <v>66515</v>
          </cell>
          <cell r="E200">
            <v>66515</v>
          </cell>
        </row>
        <row r="202">
          <cell r="A202" t="str">
            <v>02.1241</v>
          </cell>
          <cell r="B202" t="str">
            <v xml:space="preserve">Vaän chuyeån ñaù </v>
          </cell>
          <cell r="C202" t="str">
            <v>m3</v>
          </cell>
          <cell r="D202">
            <v>70635</v>
          </cell>
          <cell r="E202">
            <v>70635</v>
          </cell>
        </row>
        <row r="203">
          <cell r="A203" t="str">
            <v>02.1242</v>
          </cell>
          <cell r="B203" t="str">
            <v xml:space="preserve">Vaän chuyeån ñaù </v>
          </cell>
          <cell r="C203" t="str">
            <v>m3</v>
          </cell>
          <cell r="D203">
            <v>67692</v>
          </cell>
          <cell r="E203">
            <v>67692</v>
          </cell>
        </row>
        <row r="204">
          <cell r="A204" t="str">
            <v>02.1243</v>
          </cell>
          <cell r="B204" t="str">
            <v xml:space="preserve">Vaän chuyeån ñaù </v>
          </cell>
          <cell r="C204" t="str">
            <v>m3</v>
          </cell>
          <cell r="D204">
            <v>67104</v>
          </cell>
          <cell r="E204">
            <v>67104</v>
          </cell>
        </row>
        <row r="205">
          <cell r="A205" t="str">
            <v>02.1244</v>
          </cell>
          <cell r="B205" t="str">
            <v xml:space="preserve">Vaän chuyeån ñaù </v>
          </cell>
          <cell r="C205" t="str">
            <v>m3</v>
          </cell>
          <cell r="D205">
            <v>66662</v>
          </cell>
          <cell r="E205">
            <v>66662</v>
          </cell>
        </row>
        <row r="206">
          <cell r="A206" t="str">
            <v>02.1232</v>
          </cell>
          <cell r="B206" t="str">
            <v>Vaän chuyeån caÙt</v>
          </cell>
          <cell r="C206" t="str">
            <v>m3</v>
          </cell>
        </row>
        <row r="207">
          <cell r="A207" t="str">
            <v>02.1231</v>
          </cell>
          <cell r="B207" t="str">
            <v>Vaän chuyeån caùt</v>
          </cell>
          <cell r="C207" t="str">
            <v>m3</v>
          </cell>
          <cell r="D207">
            <v>67251</v>
          </cell>
          <cell r="E207">
            <v>67251</v>
          </cell>
        </row>
        <row r="208">
          <cell r="A208" t="str">
            <v>02.1232</v>
          </cell>
          <cell r="B208" t="str">
            <v>Vaän chuyeån caùt</v>
          </cell>
          <cell r="C208" t="str">
            <v>m3</v>
          </cell>
          <cell r="D208">
            <v>64308</v>
          </cell>
          <cell r="E208">
            <v>64308</v>
          </cell>
        </row>
        <row r="209">
          <cell r="A209" t="str">
            <v>02.1233</v>
          </cell>
          <cell r="B209" t="str">
            <v>Vaän chuyeån caùt</v>
          </cell>
          <cell r="C209" t="str">
            <v>m3</v>
          </cell>
          <cell r="D209">
            <v>63719</v>
          </cell>
          <cell r="E209">
            <v>63719</v>
          </cell>
        </row>
        <row r="210">
          <cell r="A210" t="str">
            <v>02.1234</v>
          </cell>
          <cell r="B210" t="str">
            <v>Vaän chuyeån caùt</v>
          </cell>
          <cell r="C210" t="str">
            <v>m3</v>
          </cell>
          <cell r="D210">
            <v>62983</v>
          </cell>
          <cell r="E210">
            <v>62983</v>
          </cell>
        </row>
        <row r="212">
          <cell r="A212" t="str">
            <v>02.1351</v>
          </cell>
          <cell r="B212" t="str">
            <v>Vaän chuyeån coát theùp + bulon</v>
          </cell>
          <cell r="C212" t="str">
            <v>Taán</v>
          </cell>
          <cell r="D212">
            <v>110221</v>
          </cell>
          <cell r="E212">
            <v>110221</v>
          </cell>
        </row>
        <row r="213">
          <cell r="A213" t="str">
            <v>02.1352</v>
          </cell>
          <cell r="B213" t="str">
            <v>Vaän chuyeån coát theùp + bulon</v>
          </cell>
          <cell r="C213" t="str">
            <v>Taán</v>
          </cell>
          <cell r="D213">
            <v>103451</v>
          </cell>
          <cell r="E213">
            <v>103451</v>
          </cell>
        </row>
        <row r="214">
          <cell r="A214" t="str">
            <v>02.1353</v>
          </cell>
          <cell r="B214" t="str">
            <v>Vaän chuyeån coát theùp + bulon</v>
          </cell>
          <cell r="C214" t="str">
            <v>Taán</v>
          </cell>
          <cell r="D214">
            <v>102127</v>
          </cell>
          <cell r="E214">
            <v>102127</v>
          </cell>
        </row>
        <row r="215">
          <cell r="A215" t="str">
            <v>02.1354</v>
          </cell>
          <cell r="B215" t="str">
            <v>Vaän chuyeån coát theùp + bulon</v>
          </cell>
          <cell r="C215" t="str">
            <v>Taán</v>
          </cell>
          <cell r="D215">
            <v>93739</v>
          </cell>
          <cell r="E215">
            <v>93739</v>
          </cell>
        </row>
        <row r="217">
          <cell r="A217" t="str">
            <v>02.1331</v>
          </cell>
          <cell r="B217" t="str">
            <v>Vaän chuyeån vaùn khuoân</v>
          </cell>
          <cell r="C217" t="str">
            <v>m3</v>
          </cell>
          <cell r="D217">
            <v>57391</v>
          </cell>
          <cell r="E217">
            <v>57391</v>
          </cell>
        </row>
        <row r="218">
          <cell r="A218" t="str">
            <v>02.1332</v>
          </cell>
          <cell r="B218" t="str">
            <v>Vaän chuyeån vaùn khuoân</v>
          </cell>
          <cell r="C218" t="str">
            <v>m3</v>
          </cell>
          <cell r="D218">
            <v>55037</v>
          </cell>
          <cell r="E218">
            <v>55037</v>
          </cell>
        </row>
        <row r="219">
          <cell r="A219" t="str">
            <v>02.1333</v>
          </cell>
          <cell r="B219" t="str">
            <v>Vaän chuyeån vaùn khuoân</v>
          </cell>
          <cell r="C219" t="str">
            <v>m3</v>
          </cell>
          <cell r="D219">
            <v>54301</v>
          </cell>
          <cell r="E219">
            <v>54301</v>
          </cell>
        </row>
        <row r="220">
          <cell r="A220" t="str">
            <v>02.1334</v>
          </cell>
          <cell r="B220" t="str">
            <v>Vaän chuyeån vaùn khuoân</v>
          </cell>
          <cell r="C220" t="str">
            <v>m3</v>
          </cell>
          <cell r="D220">
            <v>53859</v>
          </cell>
          <cell r="E220">
            <v>53859</v>
          </cell>
        </row>
        <row r="222">
          <cell r="A222" t="str">
            <v>02.1321</v>
          </cell>
          <cell r="B222" t="str">
            <v>Vaän chuyeån nöôùc</v>
          </cell>
          <cell r="C222" t="str">
            <v>m3</v>
          </cell>
          <cell r="D222">
            <v>134516</v>
          </cell>
          <cell r="E222">
            <v>57833</v>
          </cell>
        </row>
        <row r="223">
          <cell r="A223" t="str">
            <v>02.1322</v>
          </cell>
          <cell r="B223" t="str">
            <v>Vaän chuyeån nöôùc</v>
          </cell>
          <cell r="C223" t="str">
            <v>m3</v>
          </cell>
          <cell r="D223">
            <v>56950</v>
          </cell>
          <cell r="E223">
            <v>56950</v>
          </cell>
        </row>
        <row r="224">
          <cell r="A224" t="str">
            <v>02.1323</v>
          </cell>
          <cell r="B224" t="str">
            <v>Vaän chuyeån nöôùc</v>
          </cell>
          <cell r="C224" t="str">
            <v>m3</v>
          </cell>
          <cell r="D224">
            <v>49592</v>
          </cell>
          <cell r="E224">
            <v>49592</v>
          </cell>
        </row>
        <row r="225">
          <cell r="A225" t="str">
            <v>02.1324</v>
          </cell>
          <cell r="B225" t="str">
            <v>Vaän chuyeån nöôùc</v>
          </cell>
          <cell r="C225" t="str">
            <v>m3</v>
          </cell>
          <cell r="D225">
            <v>48415</v>
          </cell>
          <cell r="E225">
            <v>48415</v>
          </cell>
        </row>
        <row r="227">
          <cell r="A227" t="str">
            <v>02.1391</v>
          </cell>
          <cell r="B227" t="str">
            <v>Vaän chuyeån coïc tre</v>
          </cell>
          <cell r="C227" t="str">
            <v>coïc</v>
          </cell>
          <cell r="D227">
            <v>17953</v>
          </cell>
          <cell r="E227">
            <v>17953</v>
          </cell>
        </row>
        <row r="228">
          <cell r="A228" t="str">
            <v>02.1392</v>
          </cell>
          <cell r="B228" t="str">
            <v>Vaän chuyeån coïc tre</v>
          </cell>
          <cell r="C228" t="str">
            <v>coïc</v>
          </cell>
          <cell r="D228">
            <v>16923</v>
          </cell>
          <cell r="E228">
            <v>16923</v>
          </cell>
        </row>
        <row r="229">
          <cell r="A229" t="str">
            <v>02.1393</v>
          </cell>
          <cell r="B229" t="str">
            <v>Vaän chuyeån coïc tre</v>
          </cell>
          <cell r="C229" t="str">
            <v>coïc</v>
          </cell>
          <cell r="D229">
            <v>16776</v>
          </cell>
          <cell r="E229">
            <v>16776</v>
          </cell>
        </row>
        <row r="230">
          <cell r="A230" t="str">
            <v>02.1394</v>
          </cell>
          <cell r="B230" t="str">
            <v>Vaän chuyeån coïc tre</v>
          </cell>
          <cell r="C230" t="str">
            <v>coïc</v>
          </cell>
          <cell r="D230">
            <v>16629</v>
          </cell>
          <cell r="E230">
            <v>16629</v>
          </cell>
        </row>
        <row r="232">
          <cell r="A232" t="str">
            <v>02.1391</v>
          </cell>
          <cell r="B232" t="str">
            <v>Vaän chuyeån coùt eùp</v>
          </cell>
          <cell r="C232" t="str">
            <v>taám</v>
          </cell>
          <cell r="D232">
            <v>17953</v>
          </cell>
          <cell r="E232">
            <v>17953</v>
          </cell>
        </row>
        <row r="233">
          <cell r="A233" t="str">
            <v>02.1392</v>
          </cell>
          <cell r="B233" t="str">
            <v>Vaän chuyeån coùt eùp</v>
          </cell>
          <cell r="C233" t="str">
            <v>taám</v>
          </cell>
          <cell r="D233">
            <v>16923</v>
          </cell>
          <cell r="E233">
            <v>16923</v>
          </cell>
        </row>
        <row r="234">
          <cell r="A234" t="str">
            <v>02.1393</v>
          </cell>
          <cell r="B234" t="str">
            <v>Vaän chuyeån coùt eùp</v>
          </cell>
          <cell r="C234" t="str">
            <v>taám</v>
          </cell>
          <cell r="D234">
            <v>16776</v>
          </cell>
          <cell r="E234">
            <v>16776</v>
          </cell>
        </row>
        <row r="235">
          <cell r="A235" t="str">
            <v>02.1394</v>
          </cell>
          <cell r="B235" t="str">
            <v>Vaän chuyeån coùt eùp</v>
          </cell>
          <cell r="C235" t="str">
            <v>taám</v>
          </cell>
          <cell r="D235">
            <v>16629</v>
          </cell>
          <cell r="E235">
            <v>16629</v>
          </cell>
        </row>
        <row r="237">
          <cell r="A237" t="str">
            <v>02.1481</v>
          </cell>
          <cell r="B237" t="str">
            <v>Vaän chuyeån DCTC</v>
          </cell>
          <cell r="C237" t="str">
            <v>Taán</v>
          </cell>
          <cell r="D237">
            <v>91090</v>
          </cell>
          <cell r="E237">
            <v>91090</v>
          </cell>
        </row>
        <row r="238">
          <cell r="A238" t="str">
            <v>02.1482</v>
          </cell>
          <cell r="B238" t="str">
            <v>Vaän chuyeån DCTC</v>
          </cell>
          <cell r="C238" t="str">
            <v>Taán</v>
          </cell>
          <cell r="D238">
            <v>84615</v>
          </cell>
          <cell r="E238">
            <v>84615</v>
          </cell>
        </row>
        <row r="239">
          <cell r="A239" t="str">
            <v>02.1483</v>
          </cell>
          <cell r="B239" t="str">
            <v>Vaän chuyeån DCTC</v>
          </cell>
          <cell r="C239" t="str">
            <v>Taán</v>
          </cell>
          <cell r="D239">
            <v>83585</v>
          </cell>
          <cell r="E239">
            <v>83585</v>
          </cell>
        </row>
        <row r="240">
          <cell r="A240" t="str">
            <v>02.1484</v>
          </cell>
          <cell r="B240" t="str">
            <v>Vaän chuyeån DCTC</v>
          </cell>
          <cell r="C240" t="str">
            <v>Taán</v>
          </cell>
          <cell r="D240">
            <v>82849</v>
          </cell>
          <cell r="E240">
            <v>82849</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refreshError="1"/>
      <sheetData sheetId="137" refreshError="1"/>
      <sheetData sheetId="138" refreshError="1"/>
      <sheetData sheetId="139" refreshError="1"/>
      <sheetData sheetId="140" refreshError="1"/>
      <sheetData sheetId="141" refreshError="1"/>
      <sheetData sheetId="142"/>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sheetData sheetId="232" refreshError="1"/>
      <sheetData sheetId="233"/>
      <sheetData sheetId="234" refreshError="1"/>
      <sheetData sheetId="235"/>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sheetData sheetId="360"/>
      <sheetData sheetId="361"/>
      <sheetData sheetId="362"/>
      <sheetData sheetId="363"/>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sheetData sheetId="515"/>
      <sheetData sheetId="516"/>
      <sheetData sheetId="517"/>
      <sheetData sheetId="518"/>
      <sheetData sheetId="519"/>
      <sheetData sheetId="520"/>
      <sheetData sheetId="521"/>
      <sheetData sheetId="522"/>
      <sheetData sheetId="523"/>
      <sheetData sheetId="524"/>
      <sheetData sheetId="525"/>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gia vat tu"/>
      <sheetName val="Don gia_III"/>
      <sheetName val="tong hop"/>
      <sheetName val="Tong ke 1 pha"/>
      <sheetName val="Liet ke 1 pha"/>
      <sheetName val="LK TBA 1 PHA 1x25 "/>
      <sheetName val="LK TBA 1 PHA 1x37,5kVA"/>
      <sheetName val="BANG TONG HOP DU TOAN "/>
      <sheetName val="Bang THDT DD 1 P"/>
      <sheetName val=" VL-NC-MTC DZ trung the 1P"/>
      <sheetName val="Chi tiet mong-xa-chang (2)"/>
      <sheetName val="Du toan  TBA1x25kVA  "/>
      <sheetName val="DT VT TBA 1F 1x25"/>
      <sheetName val="NC TBA 1F (1x25)  "/>
      <sheetName val="Du toan  TBA1x37,5kVA   (2)"/>
      <sheetName val="DT VT TBA 1F (1x37,5)"/>
      <sheetName val="NC TBA 1F (1x37,5)   (2)"/>
      <sheetName val="Van chuyen duong dai"/>
      <sheetName val="Khao sat thiet ke"/>
      <sheetName val="Don gia III"/>
      <sheetName val="Don gia CT"/>
      <sheetName val="Don gia vung III"/>
      <sheetName val="CHITIET VL-NC-TT -1p"/>
      <sheetName val="CHITIET VL-NC-TT-3p"/>
      <sheetName val="KPVC-BD "/>
      <sheetName val="Dgia_vat_tu"/>
      <sheetName val="Don_gia_III"/>
      <sheetName val="tong_hop"/>
      <sheetName val="Tong_ke_1_pha"/>
      <sheetName val="Liet_ke_1_pha"/>
      <sheetName val="LK_TBA_1_PHA_1x25_"/>
      <sheetName val="LK_TBA_1_PHA_1x37,5kVA"/>
      <sheetName val="BANG_TONG_HOP_DU_TOAN_"/>
      <sheetName val="Bang_THDT_DD_1_P"/>
      <sheetName val="_VL-NC-MTC_DZ_trung_the_1P"/>
      <sheetName val="Chi_tiet_mong-xa-chang_(2)"/>
      <sheetName val="Du_toan__TBA1x25kVA__"/>
      <sheetName val="DT_VT_TBA_1F_1x25"/>
      <sheetName val="NC_TBA_1F_(1x25)__"/>
      <sheetName val="Du_toan__TBA1x37,5kVA___(2)"/>
      <sheetName val="DT_VT_TBA_1F_(1x37,5)"/>
      <sheetName val="NC_TBA_1F_(1x37,5)___(2)"/>
      <sheetName val="Van_chuyen_duong_dai"/>
      <sheetName val="Khao_sat_thiet_ke"/>
      <sheetName val="Don_gia_vung_III"/>
      <sheetName val="Dgia_vat_tu1"/>
      <sheetName val="Don_gia_III1"/>
      <sheetName val="tong_hop1"/>
      <sheetName val="Tong_ke_1_pha1"/>
      <sheetName val="Liet_ke_1_pha1"/>
      <sheetName val="LK_TBA_1_PHA_1x25_1"/>
      <sheetName val="LK_TBA_1_PHA_1x37,5kVA1"/>
      <sheetName val="BANG_TONG_HOP_DU_TOAN_1"/>
      <sheetName val="Bang_THDT_DD_1_P1"/>
      <sheetName val="_VL-NC-MTC_DZ_trung_the_1P1"/>
      <sheetName val="Chi_tiet_mong-xa-chang_(2)1"/>
      <sheetName val="Du_toan__TBA1x25kVA__1"/>
      <sheetName val="DT_VT_TBA_1F_1x251"/>
      <sheetName val="NC_TBA_1F_(1x25)__1"/>
      <sheetName val="Du_toan__TBA1x37,5kVA___(2)1"/>
      <sheetName val="DT_VT_TBA_1F_(1x37,5)1"/>
      <sheetName val="NC_TBA_1F_(1x37,5)___(2)1"/>
      <sheetName val="Van_chuyen_duong_dai1"/>
      <sheetName val="Khao_sat_thiet_ke1"/>
      <sheetName val="Don_gia_vung_III1"/>
      <sheetName val="gvl"/>
      <sheetName val="Don 'ia_III"/>
      <sheetName val="Dinh nghia"/>
      <sheetName val="Don gia"/>
      <sheetName val="KPVC-BD_"/>
      <sheetName val="CHITIET_VL-NC-TT_-1p"/>
      <sheetName val="CHITIET_VL-NC-TT-3p"/>
      <sheetName val="402"/>
      <sheetName val="BETON"/>
      <sheetName val="Don gia Dak Lak"/>
      <sheetName val="CHITIET VL-NC"/>
      <sheetName val="Don_gia_CT"/>
      <sheetName val="Don_gia_Dak_Lak"/>
      <sheetName val="TT huyen Cang Long-new"/>
      <sheetName val="Chi tiet"/>
      <sheetName val="LK TBA 1 PHA 1x37,5k_x0016_A"/>
      <sheetName val="TL&amp;DG"/>
      <sheetName val="CT Thang Mo"/>
      <sheetName val="CT  PL"/>
      <sheetName val="TH VL, NC, DDHT Thanhphuoc"/>
      <sheetName val="6호기"/>
      <sheetName val="DT-XL"/>
      <sheetName val="DM tu van"/>
      <sheetName val="ctdz35"/>
      <sheetName val="Don gia Soc Trang"/>
      <sheetName val="XL4Poppy"/>
      <sheetName val="LK_TBA_1_PHA_1x37,5kA"/>
      <sheetName val="Don_gia_III2"/>
      <sheetName val="Don_gia_III3"/>
      <sheetName val="Don_gia_CT1"/>
      <sheetName val="KPVC-BD_1"/>
      <sheetName val="CHITIET_VL-NC-TT_-1p1"/>
      <sheetName val="CHITIET_VL-NC-TT-3p1"/>
      <sheetName val="Dgia_vat_tu2"/>
      <sheetName val="Don_gia_III4"/>
      <sheetName val="tong_hop2"/>
      <sheetName val="Tong_ke_1_pha2"/>
      <sheetName val="Liet_ke_1_pha2"/>
      <sheetName val="LK_TBA_1_PHA_1x25_2"/>
      <sheetName val="LK_TBA_1_PHA_1x37,5kVA2"/>
      <sheetName val="BANG_TONG_HOP_DU_TOAN_2"/>
      <sheetName val="Bang_THDT_DD_1_P2"/>
      <sheetName val="_VL-NC-MTC_DZ_trung_the_1P2"/>
      <sheetName val="Chi_tiet_mong-xa-chang_(2)2"/>
      <sheetName val="Du_toan__TBA1x25kVA__2"/>
      <sheetName val="DT_VT_TBA_1F_1x252"/>
      <sheetName val="NC_TBA_1F_(1x25)__2"/>
      <sheetName val="Du_toan__TBA1x37,5kVA___(2)2"/>
      <sheetName val="DT_VT_TBA_1F_(1x37,5)2"/>
      <sheetName val="NC_TBA_1F_(1x37,5)___(2)2"/>
      <sheetName val="Van_chuyen_duong_dai2"/>
      <sheetName val="Khao_sat_thiet_ke2"/>
      <sheetName val="Don_gia_III5"/>
      <sheetName val="Don_gia_CT2"/>
      <sheetName val="Don_gia_vung_III2"/>
      <sheetName val="KPVC-BD_2"/>
      <sheetName val="CHITIET_VL-NC-TT_-1p2"/>
      <sheetName val="CHITIET_VL-NC-TT-3p2"/>
      <sheetName val="Dgia_vat_tu3"/>
      <sheetName val="Don_gia_III6"/>
      <sheetName val="tong_hop3"/>
      <sheetName val="Tong_ke_1_pha3"/>
      <sheetName val="Liet_ke_1_pha3"/>
      <sheetName val="LK_TBA_1_PHA_1x25_3"/>
      <sheetName val="LK_TBA_1_PHA_1x37,5kVA3"/>
      <sheetName val="BANG_TONG_HOP_DU_TOAN_3"/>
      <sheetName val="Bang_THDT_DD_1_P3"/>
      <sheetName val="_VL-NC-MTC_DZ_trung_the_1P3"/>
      <sheetName val="Chi_tiet_mong-xa-chang_(2)3"/>
      <sheetName val="Du_toan__TBA1x25kVA__3"/>
      <sheetName val="DT_VT_TBA_1F_1x253"/>
      <sheetName val="NC_TBA_1F_(1x25)__3"/>
      <sheetName val="Du_toan__TBA1x37,5kVA___(2)3"/>
      <sheetName val="DT_VT_TBA_1F_(1x37,5)3"/>
      <sheetName val="NC_TBA_1F_(1x37,5)___(2)3"/>
      <sheetName val="Van_chuyen_duong_dai3"/>
      <sheetName val="Khao_sat_thiet_ke3"/>
      <sheetName val="Don_gia_III7"/>
      <sheetName val="Don_gia_CT3"/>
      <sheetName val="Don_gia_vung_III3"/>
      <sheetName val="KPVC-BD_3"/>
      <sheetName val="CHITIET_VL-NC-TT_-1p3"/>
      <sheetName val="CHITIET_VL-NC-TT-3p3"/>
      <sheetName val="LK TBA 1 PHA 1x37,5k_x005f_x0016_A"/>
      <sheetName val="Dinh_nghia"/>
      <sheetName val="Don_gia_Dak_Lak1"/>
      <sheetName val="CHITIET_VL-NC"/>
      <sheetName val="Don_'ia_III"/>
      <sheetName val="Don_gia"/>
      <sheetName val="Chi_tiet"/>
      <sheetName val="DM_tu_van"/>
      <sheetName val="dtct cong"/>
      <sheetName val="Du_lieu"/>
    </sheetNames>
    <sheetDataSet>
      <sheetData sheetId="0" refreshError="1">
        <row r="5">
          <cell r="A5" t="str">
            <v>Ñaø caûn BTCT 1,2m</v>
          </cell>
          <cell r="B5" t="str">
            <v>caùi</v>
          </cell>
          <cell r="C5">
            <v>60060</v>
          </cell>
          <cell r="D5">
            <v>0</v>
          </cell>
          <cell r="E5">
            <v>0</v>
          </cell>
          <cell r="F5" t="str">
            <v>XN beâ toâng TÑöùc</v>
          </cell>
        </row>
        <row r="6">
          <cell r="A6" t="str">
            <v>Ñaø caûn BTCT 1,5m</v>
          </cell>
          <cell r="B6" t="str">
            <v>caùi</v>
          </cell>
          <cell r="C6">
            <v>148050</v>
          </cell>
          <cell r="D6">
            <v>0</v>
          </cell>
          <cell r="E6">
            <v>0</v>
          </cell>
          <cell r="F6" t="str">
            <v>XN beâ toâng TÑöùc</v>
          </cell>
        </row>
        <row r="7">
          <cell r="A7" t="str">
            <v>Ñaø caûn BTCT 2,5m</v>
          </cell>
          <cell r="B7" t="str">
            <v>caùi</v>
          </cell>
          <cell r="C7">
            <v>256200</v>
          </cell>
          <cell r="D7">
            <v>0</v>
          </cell>
          <cell r="E7">
            <v>0</v>
          </cell>
          <cell r="F7" t="str">
            <v>XN beâ toâng TÑöùc</v>
          </cell>
        </row>
        <row r="8">
          <cell r="A8" t="str">
            <v>Coät</v>
          </cell>
        </row>
        <row r="9">
          <cell r="A9" t="str">
            <v>Coät BTLT 6,5m</v>
          </cell>
          <cell r="B9" t="str">
            <v>Coät</v>
          </cell>
          <cell r="C9">
            <v>0</v>
          </cell>
          <cell r="D9">
            <v>0</v>
          </cell>
          <cell r="E9">
            <v>0</v>
          </cell>
          <cell r="F9" t="str">
            <v>XN beâ toâng TÑöùc</v>
          </cell>
        </row>
        <row r="10">
          <cell r="A10" t="str">
            <v>Coät BTLT 7,4m</v>
          </cell>
          <cell r="B10" t="str">
            <v>Coät</v>
          </cell>
          <cell r="C10">
            <v>544110</v>
          </cell>
          <cell r="D10">
            <v>0</v>
          </cell>
          <cell r="E10">
            <v>0</v>
          </cell>
          <cell r="F10" t="str">
            <v>XN beâ toâng TÑöùc</v>
          </cell>
        </row>
        <row r="11">
          <cell r="A11" t="str">
            <v>Coät BT vuoâng 7,5m</v>
          </cell>
          <cell r="B11" t="str">
            <v>Coät</v>
          </cell>
          <cell r="C11">
            <v>0</v>
          </cell>
          <cell r="D11">
            <v>0</v>
          </cell>
          <cell r="E11">
            <v>0</v>
          </cell>
          <cell r="F11" t="str">
            <v>XN beâ toâng TÑöùc</v>
          </cell>
        </row>
        <row r="12">
          <cell r="A12" t="str">
            <v>Coät BTLT 8,4m</v>
          </cell>
          <cell r="B12" t="str">
            <v>Coät</v>
          </cell>
          <cell r="C12">
            <v>649950</v>
          </cell>
          <cell r="D12">
            <v>0</v>
          </cell>
          <cell r="E12">
            <v>0</v>
          </cell>
          <cell r="F12" t="str">
            <v>XN beâ toâng TÑöùc</v>
          </cell>
        </row>
        <row r="13">
          <cell r="A13" t="str">
            <v>Coät BTLT 9m</v>
          </cell>
          <cell r="B13" t="str">
            <v>Coät</v>
          </cell>
          <cell r="C13">
            <v>0</v>
          </cell>
          <cell r="D13">
            <v>0</v>
          </cell>
          <cell r="E13">
            <v>0</v>
          </cell>
          <cell r="F13" t="str">
            <v>XN beâ toâng TÑöùc</v>
          </cell>
        </row>
        <row r="14">
          <cell r="A14" t="str">
            <v>Coät BTLT 10,5m</v>
          </cell>
          <cell r="B14" t="str">
            <v>Coät</v>
          </cell>
          <cell r="C14">
            <v>1107225</v>
          </cell>
          <cell r="D14">
            <v>0</v>
          </cell>
          <cell r="E14">
            <v>0</v>
          </cell>
          <cell r="F14" t="str">
            <v>XN beâ toâng TÑöùc</v>
          </cell>
        </row>
        <row r="15">
          <cell r="A15" t="str">
            <v>Coät BTLT 12m</v>
          </cell>
          <cell r="B15" t="str">
            <v>Coät</v>
          </cell>
          <cell r="C15">
            <v>1412775</v>
          </cell>
          <cell r="D15">
            <v>0</v>
          </cell>
          <cell r="E15">
            <v>0</v>
          </cell>
          <cell r="F15" t="str">
            <v>XN beâ toâng TÑöùc</v>
          </cell>
        </row>
        <row r="16">
          <cell r="A16" t="str">
            <v>Coät BTLT 14m</v>
          </cell>
          <cell r="B16" t="str">
            <v>Coät</v>
          </cell>
          <cell r="C16">
            <v>2481780</v>
          </cell>
          <cell r="D16">
            <v>0</v>
          </cell>
          <cell r="E16">
            <v>0</v>
          </cell>
          <cell r="F16" t="str">
            <v>XN beâ toâng TÑöùc</v>
          </cell>
        </row>
        <row r="17">
          <cell r="A17" t="str">
            <v>Coät BTLT 16m</v>
          </cell>
          <cell r="B17" t="str">
            <v>Coät</v>
          </cell>
          <cell r="C17">
            <v>3877720</v>
          </cell>
          <cell r="D17">
            <v>0</v>
          </cell>
          <cell r="E17">
            <v>0</v>
          </cell>
          <cell r="F17" t="str">
            <v>XN beâ toâng TÑöùc</v>
          </cell>
        </row>
        <row r="18">
          <cell r="A18" t="str">
            <v>Coät BTLT 18m</v>
          </cell>
          <cell r="B18" t="str">
            <v>Coät</v>
          </cell>
          <cell r="C18">
            <v>0</v>
          </cell>
          <cell r="D18">
            <v>0</v>
          </cell>
          <cell r="E18">
            <v>0</v>
          </cell>
          <cell r="F18" t="str">
            <v>XN beâ toâng TÑöùc</v>
          </cell>
        </row>
        <row r="19">
          <cell r="A19" t="str">
            <v>Coät BTLT 20m</v>
          </cell>
          <cell r="B19" t="str">
            <v>Coät</v>
          </cell>
          <cell r="C19">
            <v>6405000</v>
          </cell>
          <cell r="D19">
            <v>0</v>
          </cell>
          <cell r="E19">
            <v>0</v>
          </cell>
          <cell r="F19" t="str">
            <v>XN beâ toâng TÑöùc</v>
          </cell>
        </row>
        <row r="20">
          <cell r="A20" t="str">
            <v>02-1461</v>
          </cell>
          <cell r="B20" t="str">
            <v>taán</v>
          </cell>
          <cell r="C20">
            <v>0</v>
          </cell>
          <cell r="D20">
            <v>140241</v>
          </cell>
          <cell r="E20">
            <v>0</v>
          </cell>
          <cell r="F20" t="str">
            <v>V/c coät BTLT cöï ly 100m</v>
          </cell>
        </row>
        <row r="21">
          <cell r="A21" t="str">
            <v>02-1462</v>
          </cell>
          <cell r="B21" t="str">
            <v>taán</v>
          </cell>
          <cell r="C21">
            <v>0</v>
          </cell>
          <cell r="D21">
            <v>131705</v>
          </cell>
          <cell r="E21">
            <v>0</v>
          </cell>
          <cell r="F21" t="str">
            <v>V/c coät BTLT cöï ly 300m</v>
          </cell>
        </row>
        <row r="22">
          <cell r="A22" t="str">
            <v>02-1463</v>
          </cell>
          <cell r="B22" t="str">
            <v>taán</v>
          </cell>
          <cell r="C22">
            <v>0</v>
          </cell>
          <cell r="D22">
            <v>129940</v>
          </cell>
          <cell r="E22">
            <v>0</v>
          </cell>
          <cell r="F22" t="str">
            <v>V/c coät BTLT cöï ly 500m</v>
          </cell>
        </row>
        <row r="23">
          <cell r="A23" t="str">
            <v>02-1464</v>
          </cell>
          <cell r="B23" t="str">
            <v>taán</v>
          </cell>
          <cell r="C23">
            <v>0</v>
          </cell>
          <cell r="D23">
            <v>128762</v>
          </cell>
          <cell r="E23">
            <v>0</v>
          </cell>
          <cell r="F23" t="str">
            <v>V/c coät BTLT cöï ly &gt;500m</v>
          </cell>
        </row>
        <row r="24">
          <cell r="A24" t="str">
            <v>Daây söù phuï kieän</v>
          </cell>
        </row>
        <row r="25">
          <cell r="A25" t="str">
            <v>Daây daãn AC-35</v>
          </cell>
          <cell r="B25" t="str">
            <v>kg</v>
          </cell>
          <cell r="C25">
            <v>26100</v>
          </cell>
        </row>
        <row r="26">
          <cell r="A26" t="str">
            <v>Daây daãn AC-50</v>
          </cell>
          <cell r="B26" t="str">
            <v>kg</v>
          </cell>
          <cell r="C26">
            <v>26100</v>
          </cell>
        </row>
        <row r="27">
          <cell r="A27" t="str">
            <v>Daây daãn AC-70</v>
          </cell>
          <cell r="B27" t="str">
            <v>kg</v>
          </cell>
          <cell r="C27">
            <v>25800</v>
          </cell>
        </row>
        <row r="28">
          <cell r="A28" t="str">
            <v>Daây daãn AC-95</v>
          </cell>
          <cell r="B28" t="str">
            <v>kg</v>
          </cell>
          <cell r="C28">
            <v>26100</v>
          </cell>
        </row>
        <row r="29">
          <cell r="A29" t="str">
            <v>Daây daãn AC-120</v>
          </cell>
          <cell r="B29" t="str">
            <v>kg</v>
          </cell>
          <cell r="C29">
            <v>26100</v>
          </cell>
        </row>
        <row r="30">
          <cell r="A30" t="str">
            <v>Daây daãn AC-150</v>
          </cell>
          <cell r="B30" t="str">
            <v>kg</v>
          </cell>
          <cell r="C30">
            <v>26100</v>
          </cell>
        </row>
        <row r="31">
          <cell r="A31" t="str">
            <v>Daây daãn AC-185</v>
          </cell>
          <cell r="B31" t="str">
            <v>kg</v>
          </cell>
          <cell r="C31">
            <v>26100</v>
          </cell>
        </row>
        <row r="32">
          <cell r="A32" t="str">
            <v>Daây daãn AC-240</v>
          </cell>
          <cell r="B32" t="str">
            <v>kg</v>
          </cell>
          <cell r="C32">
            <v>26100</v>
          </cell>
        </row>
        <row r="33">
          <cell r="A33" t="str">
            <v>Daây daãn A-16</v>
          </cell>
          <cell r="B33" t="str">
            <v>kg</v>
          </cell>
          <cell r="C33">
            <v>34000</v>
          </cell>
        </row>
        <row r="34">
          <cell r="A34" t="str">
            <v>Daây daãn A-25</v>
          </cell>
          <cell r="B34" t="str">
            <v>kg</v>
          </cell>
          <cell r="C34">
            <v>34000</v>
          </cell>
        </row>
        <row r="35">
          <cell r="A35" t="str">
            <v>Daây daãn A-35</v>
          </cell>
          <cell r="B35" t="str">
            <v>kg</v>
          </cell>
          <cell r="C35">
            <v>34000</v>
          </cell>
        </row>
        <row r="36">
          <cell r="A36" t="str">
            <v>Daây daãn A-50</v>
          </cell>
          <cell r="B36" t="str">
            <v>kg</v>
          </cell>
          <cell r="C36">
            <v>34000</v>
          </cell>
        </row>
        <row r="37">
          <cell r="A37" t="str">
            <v>Daây daãn A-70</v>
          </cell>
          <cell r="B37" t="str">
            <v>kg</v>
          </cell>
          <cell r="C37">
            <v>32500</v>
          </cell>
        </row>
        <row r="38">
          <cell r="A38" t="str">
            <v>Daây daãn A-95</v>
          </cell>
          <cell r="B38" t="str">
            <v>kg</v>
          </cell>
          <cell r="C38">
            <v>32500</v>
          </cell>
        </row>
        <row r="39">
          <cell r="A39" t="str">
            <v>Daây daãn A-120</v>
          </cell>
          <cell r="B39" t="str">
            <v>kg</v>
          </cell>
          <cell r="C39">
            <v>32500</v>
          </cell>
        </row>
        <row r="40">
          <cell r="A40" t="str">
            <v>Daây daãn A-150</v>
          </cell>
          <cell r="B40" t="str">
            <v>kg</v>
          </cell>
          <cell r="C40">
            <v>32500</v>
          </cell>
        </row>
        <row r="41">
          <cell r="A41" t="str">
            <v>Daây daãn A-185</v>
          </cell>
          <cell r="B41" t="str">
            <v>kg</v>
          </cell>
          <cell r="C41">
            <v>32000</v>
          </cell>
        </row>
        <row r="42">
          <cell r="A42" t="str">
            <v>Daây daãn A-240</v>
          </cell>
          <cell r="B42" t="str">
            <v>kg</v>
          </cell>
          <cell r="C42">
            <v>32000</v>
          </cell>
        </row>
        <row r="43">
          <cell r="A43" t="str">
            <v>Daây daãn A-300</v>
          </cell>
          <cell r="B43" t="str">
            <v>kg</v>
          </cell>
          <cell r="C43">
            <v>32000</v>
          </cell>
        </row>
        <row r="44">
          <cell r="A44" t="str">
            <v>Daây daãn CV-22</v>
          </cell>
          <cell r="B44" t="str">
            <v>m</v>
          </cell>
          <cell r="C44">
            <v>10300</v>
          </cell>
        </row>
        <row r="45">
          <cell r="A45" t="str">
            <v>Daây daãn CV-25</v>
          </cell>
          <cell r="B45" t="str">
            <v>m</v>
          </cell>
          <cell r="C45">
            <v>11500</v>
          </cell>
        </row>
        <row r="46">
          <cell r="A46" t="str">
            <v>Daây daãn CV-30</v>
          </cell>
          <cell r="B46" t="str">
            <v>m</v>
          </cell>
          <cell r="C46">
            <v>13100</v>
          </cell>
        </row>
        <row r="47">
          <cell r="A47" t="str">
            <v>Daây daãn CV-35</v>
          </cell>
          <cell r="B47" t="str">
            <v>m</v>
          </cell>
          <cell r="C47">
            <v>15600</v>
          </cell>
        </row>
        <row r="48">
          <cell r="A48" t="str">
            <v>Daây daãn CV-38</v>
          </cell>
          <cell r="B48" t="str">
            <v>m</v>
          </cell>
          <cell r="C48">
            <v>16000</v>
          </cell>
        </row>
        <row r="49">
          <cell r="A49" t="str">
            <v>Daây daãn CV-50</v>
          </cell>
          <cell r="B49" t="str">
            <v>m</v>
          </cell>
          <cell r="C49">
            <v>21000</v>
          </cell>
        </row>
        <row r="50">
          <cell r="A50" t="str">
            <v>Daây daãn CV-60</v>
          </cell>
          <cell r="B50" t="str">
            <v>m</v>
          </cell>
          <cell r="C50">
            <v>26400</v>
          </cell>
        </row>
        <row r="51">
          <cell r="A51" t="str">
            <v>Daây daãn CV-70</v>
          </cell>
          <cell r="B51" t="str">
            <v>m</v>
          </cell>
          <cell r="C51">
            <v>29900</v>
          </cell>
        </row>
        <row r="52">
          <cell r="A52" t="str">
            <v>Daây daãn CV-75</v>
          </cell>
          <cell r="B52" t="str">
            <v>m</v>
          </cell>
          <cell r="C52">
            <v>32700</v>
          </cell>
        </row>
        <row r="53">
          <cell r="A53" t="str">
            <v>Daây daãn CV-80</v>
          </cell>
          <cell r="B53" t="str">
            <v>m</v>
          </cell>
          <cell r="C53">
            <v>34100</v>
          </cell>
        </row>
        <row r="54">
          <cell r="A54" t="str">
            <v>Daây daãn CV-95</v>
          </cell>
          <cell r="B54" t="str">
            <v>m</v>
          </cell>
          <cell r="C54">
            <v>40300</v>
          </cell>
        </row>
        <row r="55">
          <cell r="A55" t="str">
            <v>Daây daãn CV-100</v>
          </cell>
          <cell r="B55" t="str">
            <v>m</v>
          </cell>
          <cell r="C55">
            <v>42700</v>
          </cell>
        </row>
        <row r="56">
          <cell r="A56" t="str">
            <v>Daây daãn CV-120</v>
          </cell>
          <cell r="B56" t="str">
            <v>m</v>
          </cell>
          <cell r="C56">
            <v>48200</v>
          </cell>
        </row>
        <row r="57">
          <cell r="A57" t="str">
            <v>Daây daãn CV-125</v>
          </cell>
          <cell r="B57" t="str">
            <v>m</v>
          </cell>
          <cell r="C57">
            <v>52400</v>
          </cell>
        </row>
        <row r="58">
          <cell r="A58" t="str">
            <v>Daây daãn CV-150</v>
          </cell>
          <cell r="B58" t="str">
            <v>m</v>
          </cell>
          <cell r="C58">
            <v>63500</v>
          </cell>
        </row>
        <row r="59">
          <cell r="A59" t="str">
            <v>Daây daãn CV-185</v>
          </cell>
          <cell r="B59" t="str">
            <v>m</v>
          </cell>
          <cell r="C59">
            <v>76800</v>
          </cell>
        </row>
        <row r="60">
          <cell r="A60" t="str">
            <v>Daây daãn CV-200</v>
          </cell>
          <cell r="B60" t="str">
            <v>m</v>
          </cell>
          <cell r="C60">
            <v>81600</v>
          </cell>
        </row>
        <row r="61">
          <cell r="A61" t="str">
            <v>Daây daãn CV-240</v>
          </cell>
          <cell r="B61" t="str">
            <v>m</v>
          </cell>
          <cell r="C61">
            <v>99400</v>
          </cell>
        </row>
        <row r="62">
          <cell r="A62" t="str">
            <v>Daây daãn CV-250</v>
          </cell>
          <cell r="B62" t="str">
            <v>m</v>
          </cell>
          <cell r="C62">
            <v>106000</v>
          </cell>
        </row>
        <row r="63">
          <cell r="A63" t="str">
            <v>Daây daãn CV-300</v>
          </cell>
          <cell r="B63" t="str">
            <v>m</v>
          </cell>
          <cell r="C63">
            <v>123600</v>
          </cell>
        </row>
        <row r="64">
          <cell r="A64" t="str">
            <v>Daây daãn CV-325</v>
          </cell>
          <cell r="B64" t="str">
            <v>m</v>
          </cell>
          <cell r="C64">
            <v>134100</v>
          </cell>
        </row>
        <row r="65">
          <cell r="A65" t="str">
            <v>Daây daãn CV-350</v>
          </cell>
          <cell r="B65" t="str">
            <v>m</v>
          </cell>
          <cell r="C65">
            <v>149500</v>
          </cell>
        </row>
        <row r="66">
          <cell r="A66" t="str">
            <v>Daây daãn CV-400</v>
          </cell>
          <cell r="B66" t="str">
            <v>m</v>
          </cell>
          <cell r="C66">
            <v>164800</v>
          </cell>
        </row>
        <row r="67">
          <cell r="A67" t="str">
            <v>Daây daãn CV-500</v>
          </cell>
          <cell r="B67" t="str">
            <v>m</v>
          </cell>
          <cell r="C67">
            <v>199400</v>
          </cell>
        </row>
        <row r="68">
          <cell r="A68" t="str">
            <v>Caùp ñoàng boïc XLPE/PVC 24KV-1x16mm2</v>
          </cell>
          <cell r="B68" t="str">
            <v>m</v>
          </cell>
          <cell r="C68">
            <v>36800</v>
          </cell>
        </row>
        <row r="69">
          <cell r="A69" t="str">
            <v>Caùp ñoàng boïc XLPE/PVC 24KV-1x22mm2</v>
          </cell>
          <cell r="B69" t="str">
            <v>m</v>
          </cell>
          <cell r="C69">
            <v>40200</v>
          </cell>
        </row>
        <row r="70">
          <cell r="A70" t="str">
            <v>Caùp ñoàng boïc XLPE/PVC 24KV-1x25mm2</v>
          </cell>
          <cell r="B70" t="str">
            <v>m</v>
          </cell>
          <cell r="C70">
            <v>42200</v>
          </cell>
        </row>
        <row r="71">
          <cell r="A71" t="str">
            <v>Caùp ñoàng boïc XLPE/PVC 24KV-1x35mm2</v>
          </cell>
          <cell r="B71" t="str">
            <v>m</v>
          </cell>
          <cell r="C71">
            <v>48300</v>
          </cell>
        </row>
        <row r="72">
          <cell r="A72" t="str">
            <v>Caùp ñoàng boïc XLPE/PVC 24KV-1x38mm2</v>
          </cell>
          <cell r="B72" t="str">
            <v>m</v>
          </cell>
          <cell r="C72">
            <v>49600</v>
          </cell>
        </row>
        <row r="73">
          <cell r="A73" t="str">
            <v>Caùp ñoàng boïc XLPE/PVC 24KV-1x50mm2</v>
          </cell>
          <cell r="B73" t="str">
            <v>m</v>
          </cell>
          <cell r="C73">
            <v>57200</v>
          </cell>
        </row>
        <row r="74">
          <cell r="A74" t="str">
            <v>Caùp ñoàng boïc XLPE/PVC 24KV-1x60mm2</v>
          </cell>
          <cell r="B74" t="str">
            <v>m</v>
          </cell>
          <cell r="C74">
            <v>62800</v>
          </cell>
        </row>
        <row r="75">
          <cell r="A75" t="str">
            <v>Caùp ñoàng boïc XLPE/PVC 24KV-1x70mm2</v>
          </cell>
          <cell r="B75" t="str">
            <v>m</v>
          </cell>
          <cell r="C75">
            <v>68300</v>
          </cell>
        </row>
        <row r="76">
          <cell r="A76" t="str">
            <v>Caùp ñoàng boïc XLPE/PVC 24KV-1x75mm2</v>
          </cell>
          <cell r="B76" t="str">
            <v>m</v>
          </cell>
          <cell r="C76">
            <v>73100</v>
          </cell>
        </row>
        <row r="77">
          <cell r="A77" t="str">
            <v>Caùp ñoàng boïc XLPE/PVC 24KV-1x95mm2</v>
          </cell>
          <cell r="B77" t="str">
            <v>m</v>
          </cell>
          <cell r="C77">
            <v>82800</v>
          </cell>
        </row>
        <row r="78">
          <cell r="A78" t="str">
            <v>Caùp ñoàng boïc XLPE/PVC 24KV-1x100mm2</v>
          </cell>
          <cell r="B78" t="str">
            <v>m</v>
          </cell>
          <cell r="C78">
            <v>87200</v>
          </cell>
        </row>
        <row r="79">
          <cell r="A79" t="str">
            <v>Caùp ñoàng boïc XLPE/PVC 24KV-1x120mm2</v>
          </cell>
          <cell r="B79" t="str">
            <v>m</v>
          </cell>
          <cell r="C79">
            <v>94500</v>
          </cell>
        </row>
        <row r="80">
          <cell r="A80" t="str">
            <v>Daây ñoàng traàn M-16 mm2</v>
          </cell>
          <cell r="B80" t="str">
            <v>kg</v>
          </cell>
          <cell r="C80">
            <v>40500</v>
          </cell>
        </row>
        <row r="81">
          <cell r="A81" t="str">
            <v>Daây ñoàng traàn M-25 mm2</v>
          </cell>
          <cell r="B81" t="str">
            <v>kg</v>
          </cell>
          <cell r="C81">
            <v>38500</v>
          </cell>
        </row>
        <row r="82">
          <cell r="A82" t="str">
            <v>Daây ñoàng traàn M-35 mm2</v>
          </cell>
          <cell r="B82" t="str">
            <v>kg</v>
          </cell>
          <cell r="C82">
            <v>38500</v>
          </cell>
        </row>
        <row r="83">
          <cell r="A83" t="str">
            <v>Daây ñoàng traàn M-50 mm2</v>
          </cell>
          <cell r="B83" t="str">
            <v>kg</v>
          </cell>
          <cell r="C83">
            <v>38500</v>
          </cell>
        </row>
        <row r="84">
          <cell r="A84" t="str">
            <v>Daây ñoàng traàn M-70 mm2</v>
          </cell>
          <cell r="B84" t="str">
            <v>kg</v>
          </cell>
          <cell r="C84">
            <v>38500</v>
          </cell>
        </row>
        <row r="85">
          <cell r="A85" t="str">
            <v>Daây ñoàng traàn M-95 mm2</v>
          </cell>
          <cell r="B85" t="str">
            <v>kg</v>
          </cell>
          <cell r="C85">
            <v>38500</v>
          </cell>
        </row>
        <row r="86">
          <cell r="A86" t="str">
            <v>Daây ñoàng traàn M-120 mm2</v>
          </cell>
          <cell r="B86" t="str">
            <v>kg</v>
          </cell>
          <cell r="C86">
            <v>38500</v>
          </cell>
        </row>
        <row r="87">
          <cell r="A87" t="str">
            <v>Daây ñoàng traàn M-150 mm2</v>
          </cell>
          <cell r="B87" t="str">
            <v>kg</v>
          </cell>
          <cell r="C87">
            <v>38500</v>
          </cell>
        </row>
        <row r="88">
          <cell r="A88" t="str">
            <v>Daây ñoàng traàn M-180 mm2</v>
          </cell>
          <cell r="B88" t="str">
            <v>kg</v>
          </cell>
          <cell r="C88">
            <v>38500</v>
          </cell>
        </row>
        <row r="89">
          <cell r="A89" t="str">
            <v>Daây ñoàng traàn M-240 mm2</v>
          </cell>
          <cell r="B89" t="str">
            <v>kg</v>
          </cell>
          <cell r="C89">
            <v>38500</v>
          </cell>
        </row>
        <row r="90">
          <cell r="A90" t="str">
            <v>Daây ñoàng traàn M-300 mm2</v>
          </cell>
          <cell r="B90" t="str">
            <v>kg</v>
          </cell>
          <cell r="C90">
            <v>38500</v>
          </cell>
        </row>
        <row r="91">
          <cell r="A91" t="str">
            <v>Caùch ñieän</v>
          </cell>
        </row>
        <row r="92">
          <cell r="A92" t="str">
            <v>Söù chaèng</v>
          </cell>
          <cell r="B92" t="str">
            <v>Caùi</v>
          </cell>
          <cell r="C92">
            <v>12390</v>
          </cell>
        </row>
        <row r="93">
          <cell r="A93" t="str">
            <v>Söù treo Polymer 24 kV</v>
          </cell>
          <cell r="B93" t="str">
            <v>Caùi</v>
          </cell>
          <cell r="C93">
            <v>262500</v>
          </cell>
        </row>
        <row r="94">
          <cell r="A94" t="str">
            <v>Söù ñöùng 6 kV</v>
          </cell>
          <cell r="B94" t="str">
            <v>boä</v>
          </cell>
        </row>
        <row r="95">
          <cell r="A95" t="str">
            <v>Söù ñöùng 10 kV</v>
          </cell>
          <cell r="B95" t="str">
            <v>boä</v>
          </cell>
        </row>
        <row r="96">
          <cell r="A96" t="str">
            <v>Söù ñöùng 15 kV</v>
          </cell>
          <cell r="B96" t="str">
            <v>boä</v>
          </cell>
          <cell r="C96">
            <v>35000</v>
          </cell>
        </row>
        <row r="97">
          <cell r="A97" t="str">
            <v>Söù ñöùng 22 kV</v>
          </cell>
          <cell r="B97" t="str">
            <v>boä</v>
          </cell>
          <cell r="C97">
            <v>50000</v>
          </cell>
        </row>
        <row r="98">
          <cell r="A98" t="str">
            <v>Söù ñöùng choáng nhieãm maën</v>
          </cell>
          <cell r="B98" t="str">
            <v>boä</v>
          </cell>
          <cell r="C98">
            <v>80000</v>
          </cell>
        </row>
        <row r="99">
          <cell r="A99" t="str">
            <v>Ty söù ñöùng</v>
          </cell>
          <cell r="B99" t="str">
            <v>boä</v>
          </cell>
          <cell r="C99">
            <v>9905</v>
          </cell>
        </row>
        <row r="100">
          <cell r="A100" t="str">
            <v>Söù ñöùng 35 kV</v>
          </cell>
          <cell r="B100" t="str">
            <v>boä</v>
          </cell>
          <cell r="C100">
            <v>95000</v>
          </cell>
        </row>
        <row r="101">
          <cell r="A101" t="str">
            <v>Söù ñöùng 35 kV (ty maï)</v>
          </cell>
          <cell r="B101" t="str">
            <v>boä</v>
          </cell>
          <cell r="C101">
            <v>111762</v>
          </cell>
        </row>
        <row r="102">
          <cell r="A102" t="str">
            <v>Chaân söù ñænh</v>
          </cell>
          <cell r="B102" t="str">
            <v>Caùi</v>
          </cell>
          <cell r="C102">
            <v>29000</v>
          </cell>
        </row>
        <row r="103">
          <cell r="A103" t="str">
            <v xml:space="preserve">Söù oáng chæ </v>
          </cell>
          <cell r="B103" t="str">
            <v>boä</v>
          </cell>
          <cell r="C103">
            <v>3675</v>
          </cell>
        </row>
        <row r="104">
          <cell r="A104" t="str">
            <v>Söù baùt 24 kV</v>
          </cell>
          <cell r="B104" t="str">
            <v>boä</v>
          </cell>
          <cell r="C104">
            <v>85000</v>
          </cell>
        </row>
        <row r="105">
          <cell r="A105" t="str">
            <v>Moùc treo chöõ U (ma ní)</v>
          </cell>
          <cell r="B105" t="str">
            <v>boä</v>
          </cell>
          <cell r="C105">
            <v>12601</v>
          </cell>
        </row>
        <row r="106">
          <cell r="A106" t="str">
            <v>Uclevis + Buloâng 16-250/65</v>
          </cell>
          <cell r="B106" t="str">
            <v>boä</v>
          </cell>
          <cell r="C106">
            <v>6780</v>
          </cell>
        </row>
        <row r="107">
          <cell r="A107" t="str">
            <v>Rack 1 söù</v>
          </cell>
          <cell r="B107" t="str">
            <v>boä</v>
          </cell>
          <cell r="C107">
            <v>3619</v>
          </cell>
        </row>
        <row r="108">
          <cell r="A108" t="str">
            <v>Rack 2 söù</v>
          </cell>
          <cell r="B108" t="str">
            <v>boä</v>
          </cell>
          <cell r="C108">
            <v>16286</v>
          </cell>
        </row>
        <row r="109">
          <cell r="A109" t="str">
            <v>Rack 3 söù</v>
          </cell>
          <cell r="B109" t="str">
            <v>boä</v>
          </cell>
          <cell r="C109">
            <v>22762</v>
          </cell>
        </row>
        <row r="110">
          <cell r="A110" t="str">
            <v>Rack 4 söù</v>
          </cell>
          <cell r="B110" t="str">
            <v>boä</v>
          </cell>
          <cell r="C110">
            <v>32571</v>
          </cell>
        </row>
        <row r="111">
          <cell r="A111" t="str">
            <v>Maùng che daây chaèng (keøm bu loâng)</v>
          </cell>
          <cell r="B111" t="str">
            <v>caùi</v>
          </cell>
          <cell r="C111">
            <v>15225</v>
          </cell>
        </row>
        <row r="112">
          <cell r="A112" t="str">
            <v>Taêng ñô caùp</v>
          </cell>
          <cell r="B112" t="str">
            <v>caùi</v>
          </cell>
          <cell r="C112">
            <v>15000</v>
          </cell>
        </row>
        <row r="113">
          <cell r="A113" t="str">
            <v>Bulon</v>
          </cell>
        </row>
        <row r="114">
          <cell r="A114" t="str">
            <v>Bulon: M12 x 50</v>
          </cell>
          <cell r="B114" t="str">
            <v>boä</v>
          </cell>
          <cell r="C114">
            <v>930</v>
          </cell>
        </row>
        <row r="115">
          <cell r="A115" t="str">
            <v>Bulon: M16 x 50</v>
          </cell>
          <cell r="B115" t="str">
            <v>boä</v>
          </cell>
          <cell r="C115">
            <v>2190</v>
          </cell>
        </row>
        <row r="116">
          <cell r="A116" t="str">
            <v>Bulon: M16 x 70</v>
          </cell>
          <cell r="B116" t="str">
            <v>boä</v>
          </cell>
          <cell r="C116">
            <v>2800</v>
          </cell>
        </row>
        <row r="117">
          <cell r="A117" t="str">
            <v>Bulon: M16 x 100</v>
          </cell>
          <cell r="B117" t="str">
            <v>boä</v>
          </cell>
          <cell r="C117">
            <v>2900</v>
          </cell>
        </row>
        <row r="118">
          <cell r="A118" t="str">
            <v>Bulon: M16 x 120</v>
          </cell>
          <cell r="B118" t="str">
            <v>boä</v>
          </cell>
          <cell r="C118">
            <v>3300</v>
          </cell>
        </row>
        <row r="119">
          <cell r="A119" t="str">
            <v>Bulon: M16 x 150</v>
          </cell>
          <cell r="B119" t="str">
            <v>boä</v>
          </cell>
          <cell r="C119">
            <v>3619</v>
          </cell>
        </row>
        <row r="120">
          <cell r="A120" t="str">
            <v>Bulon: M16 x 175</v>
          </cell>
          <cell r="B120" t="str">
            <v>boä</v>
          </cell>
          <cell r="C120">
            <v>4182</v>
          </cell>
        </row>
        <row r="121">
          <cell r="A121" t="str">
            <v>Bulon: M16 x 200</v>
          </cell>
          <cell r="B121" t="str">
            <v>boä</v>
          </cell>
          <cell r="C121">
            <v>4381</v>
          </cell>
        </row>
        <row r="122">
          <cell r="A122" t="str">
            <v>Bulon: M16 x 240</v>
          </cell>
          <cell r="B122" t="str">
            <v>boä</v>
          </cell>
          <cell r="C122">
            <v>4885.8499999999995</v>
          </cell>
        </row>
        <row r="123">
          <cell r="A123" t="str">
            <v>Bulon: M16 x 250</v>
          </cell>
          <cell r="B123" t="str">
            <v>boä</v>
          </cell>
          <cell r="C123">
            <v>5143</v>
          </cell>
        </row>
        <row r="124">
          <cell r="A124" t="str">
            <v>Bulon: M16 x 280</v>
          </cell>
          <cell r="B124" t="str">
            <v>boä</v>
          </cell>
          <cell r="C124">
            <v>6062</v>
          </cell>
        </row>
        <row r="125">
          <cell r="A125" t="str">
            <v>Bulon maét M16 x 300</v>
          </cell>
          <cell r="B125" t="str">
            <v>boä</v>
          </cell>
          <cell r="C125">
            <v>10762</v>
          </cell>
        </row>
        <row r="126">
          <cell r="A126" t="str">
            <v>Bulon maét M16 x 230</v>
          </cell>
          <cell r="B126" t="str">
            <v>boä</v>
          </cell>
          <cell r="C126">
            <v>9685.8000000000011</v>
          </cell>
        </row>
        <row r="127">
          <cell r="A127" t="str">
            <v>Bulon: M16 x 300</v>
          </cell>
          <cell r="B127" t="str">
            <v>boä</v>
          </cell>
          <cell r="C127">
            <v>5905</v>
          </cell>
        </row>
        <row r="128">
          <cell r="A128" t="str">
            <v>Bulon: M16 x 350</v>
          </cell>
          <cell r="B128" t="str">
            <v>boä</v>
          </cell>
          <cell r="C128">
            <v>6381</v>
          </cell>
        </row>
        <row r="129">
          <cell r="A129" t="str">
            <v>Bulon: M16 x 400</v>
          </cell>
          <cell r="B129" t="str">
            <v>boä</v>
          </cell>
          <cell r="C129">
            <v>7143</v>
          </cell>
        </row>
        <row r="130">
          <cell r="A130" t="str">
            <v>Bulon: M16 x 450</v>
          </cell>
          <cell r="B130" t="str">
            <v>boä</v>
          </cell>
          <cell r="C130">
            <v>7810</v>
          </cell>
        </row>
        <row r="131">
          <cell r="A131" t="str">
            <v>Bulon: M16 x 280</v>
          </cell>
          <cell r="B131" t="str">
            <v>boä</v>
          </cell>
          <cell r="C131">
            <v>5000</v>
          </cell>
        </row>
        <row r="132">
          <cell r="A132" t="str">
            <v>Bulon: M18 x 50</v>
          </cell>
          <cell r="B132" t="str">
            <v>boä</v>
          </cell>
          <cell r="C132">
            <v>2000</v>
          </cell>
        </row>
        <row r="133">
          <cell r="A133" t="str">
            <v>Bulon: M20 x 45</v>
          </cell>
          <cell r="B133" t="str">
            <v>boä</v>
          </cell>
          <cell r="C133">
            <v>3900</v>
          </cell>
        </row>
        <row r="134">
          <cell r="A134" t="str">
            <v>Bulon: M20 x 60</v>
          </cell>
          <cell r="B134" t="str">
            <v>boä</v>
          </cell>
          <cell r="C134">
            <v>4300</v>
          </cell>
        </row>
        <row r="135">
          <cell r="A135" t="str">
            <v>Bulon: M20 x 70</v>
          </cell>
          <cell r="B135" t="str">
            <v>boä</v>
          </cell>
          <cell r="C135">
            <v>4700</v>
          </cell>
        </row>
        <row r="136">
          <cell r="A136" t="str">
            <v>Bulon: M20 x 100</v>
          </cell>
          <cell r="B136" t="str">
            <v>boä</v>
          </cell>
          <cell r="C136">
            <v>6300</v>
          </cell>
        </row>
        <row r="137">
          <cell r="A137" t="str">
            <v>Bulon: M20 x 120</v>
          </cell>
          <cell r="B137" t="str">
            <v>boä</v>
          </cell>
          <cell r="C137">
            <v>5800</v>
          </cell>
        </row>
        <row r="138">
          <cell r="A138" t="str">
            <v>Bulon: M20 x 150</v>
          </cell>
          <cell r="B138" t="str">
            <v>boä</v>
          </cell>
          <cell r="C138">
            <v>6400</v>
          </cell>
        </row>
        <row r="139">
          <cell r="A139" t="str">
            <v>Bulon: M20 x 200</v>
          </cell>
          <cell r="B139" t="str">
            <v>boä</v>
          </cell>
          <cell r="C139">
            <v>7500</v>
          </cell>
        </row>
        <row r="140">
          <cell r="A140" t="str">
            <v>Bulon: M20 x 250</v>
          </cell>
          <cell r="B140" t="str">
            <v>boä</v>
          </cell>
          <cell r="C140">
            <v>8500</v>
          </cell>
        </row>
        <row r="141">
          <cell r="A141" t="str">
            <v>Bulon: M20 x 300</v>
          </cell>
          <cell r="B141" t="str">
            <v>boä</v>
          </cell>
          <cell r="C141">
            <v>9500</v>
          </cell>
        </row>
        <row r="142">
          <cell r="A142" t="str">
            <v>Bulon: M20 x 350</v>
          </cell>
          <cell r="B142" t="str">
            <v>boä</v>
          </cell>
          <cell r="C142">
            <v>10500</v>
          </cell>
        </row>
        <row r="143">
          <cell r="A143" t="str">
            <v>Bulon: M20 x 400</v>
          </cell>
          <cell r="B143" t="str">
            <v>boä</v>
          </cell>
          <cell r="C143">
            <v>11500</v>
          </cell>
        </row>
        <row r="144">
          <cell r="A144" t="str">
            <v>Bulon: M20 x 500</v>
          </cell>
          <cell r="B144" t="str">
            <v>boä</v>
          </cell>
          <cell r="C144">
            <v>13500</v>
          </cell>
        </row>
        <row r="145">
          <cell r="A145" t="str">
            <v>Bulon: M22 x 80</v>
          </cell>
          <cell r="B145" t="str">
            <v>boä</v>
          </cell>
          <cell r="C145">
            <v>6000</v>
          </cell>
        </row>
        <row r="146">
          <cell r="A146" t="str">
            <v>Bulon: M22 x 100</v>
          </cell>
          <cell r="B146" t="str">
            <v>boä</v>
          </cell>
          <cell r="C146">
            <v>6500</v>
          </cell>
        </row>
        <row r="147">
          <cell r="A147" t="str">
            <v>Bulon: M22 x 120</v>
          </cell>
          <cell r="B147" t="str">
            <v>boä</v>
          </cell>
          <cell r="C147">
            <v>7000</v>
          </cell>
        </row>
        <row r="148">
          <cell r="A148" t="str">
            <v>Bulon: M22 x 150</v>
          </cell>
          <cell r="B148" t="str">
            <v>boä</v>
          </cell>
          <cell r="C148">
            <v>7700</v>
          </cell>
        </row>
        <row r="149">
          <cell r="A149" t="str">
            <v>Bulon: M22 x 180</v>
          </cell>
          <cell r="B149" t="str">
            <v>boä</v>
          </cell>
          <cell r="C149">
            <v>8400</v>
          </cell>
        </row>
        <row r="150">
          <cell r="A150" t="str">
            <v>Bulon: M22 x 200</v>
          </cell>
          <cell r="B150" t="str">
            <v>boä</v>
          </cell>
          <cell r="C150">
            <v>9000</v>
          </cell>
        </row>
        <row r="151">
          <cell r="A151" t="str">
            <v>Bulon: M22 x 250</v>
          </cell>
          <cell r="B151" t="str">
            <v>boä</v>
          </cell>
          <cell r="C151">
            <v>10200</v>
          </cell>
        </row>
        <row r="152">
          <cell r="A152" t="str">
            <v>Bulon: M22 x 300</v>
          </cell>
          <cell r="B152" t="str">
            <v>boä</v>
          </cell>
          <cell r="C152">
            <v>11500</v>
          </cell>
        </row>
        <row r="153">
          <cell r="A153" t="str">
            <v>Bulon: M22 x 350</v>
          </cell>
          <cell r="B153" t="str">
            <v>boä</v>
          </cell>
          <cell r="C153">
            <v>12200</v>
          </cell>
        </row>
        <row r="154">
          <cell r="A154" t="str">
            <v>Bulon: M22 x 400</v>
          </cell>
          <cell r="B154" t="str">
            <v>boä</v>
          </cell>
          <cell r="C154">
            <v>13700</v>
          </cell>
        </row>
        <row r="155">
          <cell r="A155" t="str">
            <v>Bulon: M22 x 450</v>
          </cell>
          <cell r="B155" t="str">
            <v>boä</v>
          </cell>
          <cell r="C155">
            <v>15300</v>
          </cell>
        </row>
        <row r="156">
          <cell r="A156" t="str">
            <v>Bulon: M22 x 500</v>
          </cell>
          <cell r="B156" t="str">
            <v>boä</v>
          </cell>
          <cell r="C156">
            <v>17300</v>
          </cell>
        </row>
        <row r="157">
          <cell r="A157" t="str">
            <v>Bulon: M22 x 600</v>
          </cell>
          <cell r="B157" t="str">
            <v>boä</v>
          </cell>
          <cell r="C157">
            <v>23524</v>
          </cell>
        </row>
        <row r="158">
          <cell r="A158" t="str">
            <v>Bulon: M22 x 650</v>
          </cell>
          <cell r="B158" t="str">
            <v>boä</v>
          </cell>
          <cell r="C158">
            <v>24857</v>
          </cell>
        </row>
        <row r="159">
          <cell r="A159" t="str">
            <v>Bulon: M22 x 700</v>
          </cell>
          <cell r="B159" t="str">
            <v>boä</v>
          </cell>
          <cell r="C159">
            <v>26286</v>
          </cell>
        </row>
        <row r="160">
          <cell r="A160" t="str">
            <v>Bulon: M22 x 800</v>
          </cell>
          <cell r="B160" t="str">
            <v>boä</v>
          </cell>
          <cell r="C160">
            <v>29143</v>
          </cell>
        </row>
        <row r="161">
          <cell r="A161" t="str">
            <v>Phuï kieän</v>
          </cell>
        </row>
        <row r="162">
          <cell r="A162" t="str">
            <v>Thanh choáng F 60/50 daøi 1500</v>
          </cell>
          <cell r="B162" t="str">
            <v>Caùi</v>
          </cell>
          <cell r="C162">
            <v>37000</v>
          </cell>
        </row>
        <row r="163">
          <cell r="A163" t="str">
            <v>Long ñeàn vuoâng F18</v>
          </cell>
          <cell r="B163" t="str">
            <v>Caùi</v>
          </cell>
          <cell r="C163">
            <v>1800</v>
          </cell>
        </row>
        <row r="164">
          <cell r="A164" t="str">
            <v>Coïc neo - 2,4m</v>
          </cell>
          <cell r="B164" t="str">
            <v>Caùi</v>
          </cell>
          <cell r="C164">
            <v>37500</v>
          </cell>
        </row>
        <row r="165">
          <cell r="A165" t="str">
            <v>Keïp Splitbolt</v>
          </cell>
          <cell r="B165" t="str">
            <v>Caùi</v>
          </cell>
          <cell r="C165">
            <v>8000</v>
          </cell>
        </row>
        <row r="166">
          <cell r="A166" t="str">
            <v>Keïp 3 bulon</v>
          </cell>
          <cell r="B166" t="str">
            <v>Caùi</v>
          </cell>
          <cell r="C166">
            <v>9000</v>
          </cell>
        </row>
        <row r="167">
          <cell r="A167" t="str">
            <v>Keïp coïc noái ñaát</v>
          </cell>
          <cell r="B167" t="str">
            <v>Caùi</v>
          </cell>
          <cell r="C167">
            <v>3000</v>
          </cell>
        </row>
        <row r="168">
          <cell r="A168" t="str">
            <v>OÁng noái daây 35</v>
          </cell>
          <cell r="B168" t="str">
            <v>oáng</v>
          </cell>
          <cell r="C168">
            <v>19800</v>
          </cell>
        </row>
        <row r="169">
          <cell r="A169" t="str">
            <v>OÁng noái daây 50</v>
          </cell>
          <cell r="B169" t="str">
            <v>oáng</v>
          </cell>
          <cell r="C169">
            <v>19800</v>
          </cell>
        </row>
        <row r="170">
          <cell r="A170" t="str">
            <v>OÁng noái daây 70</v>
          </cell>
          <cell r="B170" t="str">
            <v>oáng</v>
          </cell>
          <cell r="C170">
            <v>22500</v>
          </cell>
        </row>
        <row r="171">
          <cell r="A171" t="str">
            <v>OÁng noái daây 95</v>
          </cell>
          <cell r="B171" t="str">
            <v>oáng</v>
          </cell>
          <cell r="C171">
            <v>28000</v>
          </cell>
        </row>
        <row r="172">
          <cell r="A172" t="str">
            <v>OÁng noái daây 120</v>
          </cell>
          <cell r="B172" t="str">
            <v>oáng</v>
          </cell>
          <cell r="C172">
            <v>39200</v>
          </cell>
        </row>
        <row r="173">
          <cell r="A173" t="str">
            <v>OÁng noái daây 150</v>
          </cell>
          <cell r="B173" t="str">
            <v>oáng</v>
          </cell>
          <cell r="C173">
            <v>60000</v>
          </cell>
        </row>
        <row r="174">
          <cell r="A174" t="str">
            <v>OÁng noái daây 185</v>
          </cell>
          <cell r="B174" t="str">
            <v>oáng</v>
          </cell>
          <cell r="C174">
            <v>66600</v>
          </cell>
        </row>
        <row r="175">
          <cell r="A175" t="str">
            <v>OÁng noái daây 240</v>
          </cell>
          <cell r="B175" t="str">
            <v>oáng</v>
          </cell>
          <cell r="C175">
            <v>78400</v>
          </cell>
        </row>
        <row r="176">
          <cell r="A176" t="str">
            <v>OÁng eùp daây 240mm2</v>
          </cell>
          <cell r="B176" t="str">
            <v>oáng</v>
          </cell>
          <cell r="C176">
            <v>95000</v>
          </cell>
        </row>
        <row r="177">
          <cell r="A177" t="str">
            <v>Vong treo ñaàu troøn VT-7</v>
          </cell>
          <cell r="B177" t="str">
            <v>boä</v>
          </cell>
          <cell r="C177">
            <v>4773</v>
          </cell>
          <cell r="D177">
            <v>0</v>
          </cell>
          <cell r="E177">
            <v>0</v>
          </cell>
          <cell r="F177" t="str">
            <v>VT7</v>
          </cell>
        </row>
        <row r="178">
          <cell r="A178" t="str">
            <v>Vong treo ñaàu troøn VT-10</v>
          </cell>
          <cell r="B178" t="str">
            <v>boä</v>
          </cell>
          <cell r="C178">
            <v>5728</v>
          </cell>
          <cell r="D178">
            <v>0</v>
          </cell>
          <cell r="E178">
            <v>0</v>
          </cell>
          <cell r="F178" t="str">
            <v>VT10</v>
          </cell>
        </row>
        <row r="179">
          <cell r="A179" t="str">
            <v>Vong treo ñaàu troøn VT-12</v>
          </cell>
          <cell r="B179" t="str">
            <v>boä</v>
          </cell>
          <cell r="C179">
            <v>8591</v>
          </cell>
          <cell r="D179">
            <v>0</v>
          </cell>
          <cell r="E179">
            <v>0</v>
          </cell>
          <cell r="F179" t="str">
            <v>VT12</v>
          </cell>
        </row>
        <row r="180">
          <cell r="A180" t="str">
            <v>Maét noái ñôn MN 1-7</v>
          </cell>
          <cell r="B180" t="str">
            <v>boä</v>
          </cell>
          <cell r="C180">
            <v>39900</v>
          </cell>
          <cell r="D180">
            <v>0</v>
          </cell>
          <cell r="E180">
            <v>0</v>
          </cell>
          <cell r="F180" t="str">
            <v>MN 1-7</v>
          </cell>
        </row>
        <row r="181">
          <cell r="A181" t="str">
            <v>Maét noái ñôn MN 1-10</v>
          </cell>
          <cell r="B181" t="str">
            <v>Caùi</v>
          </cell>
          <cell r="C181">
            <v>0</v>
          </cell>
          <cell r="D181">
            <v>0</v>
          </cell>
          <cell r="E181">
            <v>0</v>
          </cell>
          <cell r="F181" t="str">
            <v>MN 1-10</v>
          </cell>
        </row>
        <row r="182">
          <cell r="A182" t="str">
            <v>Maét noái ñôn MN 1-12</v>
          </cell>
          <cell r="B182" t="str">
            <v>Caùi</v>
          </cell>
          <cell r="C182">
            <v>0</v>
          </cell>
          <cell r="D182">
            <v>0</v>
          </cell>
          <cell r="E182">
            <v>0</v>
          </cell>
          <cell r="F182" t="str">
            <v>MN 1-12</v>
          </cell>
        </row>
        <row r="183">
          <cell r="A183" t="str">
            <v>Maét noái keùp MN 2-7</v>
          </cell>
          <cell r="B183" t="str">
            <v>Caùi</v>
          </cell>
          <cell r="C183">
            <v>0</v>
          </cell>
          <cell r="D183">
            <v>0</v>
          </cell>
          <cell r="E183">
            <v>0</v>
          </cell>
          <cell r="F183" t="str">
            <v>MN 2-7</v>
          </cell>
        </row>
        <row r="184">
          <cell r="A184" t="str">
            <v>Maét noái keùp MN 2-10</v>
          </cell>
          <cell r="B184" t="str">
            <v>Caùi</v>
          </cell>
          <cell r="C184">
            <v>0</v>
          </cell>
          <cell r="D184">
            <v>0</v>
          </cell>
          <cell r="E184">
            <v>0</v>
          </cell>
          <cell r="F184" t="str">
            <v>MN 2-10</v>
          </cell>
        </row>
        <row r="185">
          <cell r="A185" t="str">
            <v>Maét noái keùp MN 2-12</v>
          </cell>
          <cell r="B185" t="str">
            <v>Caùi</v>
          </cell>
          <cell r="C185">
            <v>0</v>
          </cell>
          <cell r="D185">
            <v>0</v>
          </cell>
          <cell r="E185">
            <v>0</v>
          </cell>
          <cell r="F185" t="str">
            <v>MN 2-12</v>
          </cell>
        </row>
        <row r="186">
          <cell r="A186" t="str">
            <v>Maét noái trung gian NG-7</v>
          </cell>
          <cell r="B186" t="str">
            <v>Caùi</v>
          </cell>
          <cell r="C186">
            <v>6300</v>
          </cell>
        </row>
        <row r="187">
          <cell r="A187" t="str">
            <v>Maét noái trung gian NG-10</v>
          </cell>
          <cell r="B187" t="str">
            <v>Caùi</v>
          </cell>
          <cell r="C187">
            <v>7753</v>
          </cell>
        </row>
        <row r="188">
          <cell r="A188" t="str">
            <v>Maét noái trung gian NG-12</v>
          </cell>
          <cell r="B188" t="str">
            <v>Caùi</v>
          </cell>
          <cell r="C188">
            <v>10309</v>
          </cell>
        </row>
        <row r="189">
          <cell r="A189" t="str">
            <v>Maét noái trung gian 3 chaân NG3-7</v>
          </cell>
          <cell r="B189" t="str">
            <v>Caùi</v>
          </cell>
          <cell r="C189">
            <v>7753</v>
          </cell>
        </row>
        <row r="190">
          <cell r="A190" t="str">
            <v>Maét noái trung gian 3 chaân NG3-10</v>
          </cell>
          <cell r="B190" t="str">
            <v>Caùi</v>
          </cell>
          <cell r="C190">
            <v>11646</v>
          </cell>
        </row>
        <row r="191">
          <cell r="A191" t="str">
            <v>Maét noái trung gian 3 chaân NG3-12</v>
          </cell>
          <cell r="B191" t="str">
            <v>Caùi</v>
          </cell>
          <cell r="C191">
            <v>15082</v>
          </cell>
        </row>
        <row r="192">
          <cell r="A192" t="str">
            <v>Khoaù ñôõ daây D -357</v>
          </cell>
          <cell r="B192" t="str">
            <v>Caùi</v>
          </cell>
          <cell r="C192">
            <v>22762</v>
          </cell>
          <cell r="D192">
            <v>0</v>
          </cell>
          <cell r="E192">
            <v>0</v>
          </cell>
          <cell r="F192" t="str">
            <v>D -357</v>
          </cell>
        </row>
        <row r="193">
          <cell r="A193" t="str">
            <v>Khoaù ñôõ daây D -912</v>
          </cell>
          <cell r="B193" t="str">
            <v>Caùi</v>
          </cell>
          <cell r="C193">
            <v>24657</v>
          </cell>
          <cell r="D193">
            <v>0</v>
          </cell>
          <cell r="E193">
            <v>0</v>
          </cell>
          <cell r="F193" t="str">
            <v>D -912</v>
          </cell>
        </row>
        <row r="194">
          <cell r="A194" t="str">
            <v>Khoaù ñôõ daây D -159</v>
          </cell>
          <cell r="B194" t="str">
            <v>Caùi</v>
          </cell>
          <cell r="C194">
            <v>38000</v>
          </cell>
          <cell r="D194">
            <v>0</v>
          </cell>
          <cell r="E194">
            <v>0</v>
          </cell>
          <cell r="F194" t="str">
            <v>D -159</v>
          </cell>
        </row>
        <row r="195">
          <cell r="A195" t="str">
            <v>Khoaù neùo daây D -357</v>
          </cell>
          <cell r="B195" t="str">
            <v>Caùi</v>
          </cell>
          <cell r="C195">
            <v>27700</v>
          </cell>
          <cell r="D195">
            <v>0</v>
          </cell>
          <cell r="E195">
            <v>0</v>
          </cell>
          <cell r="F195" t="str">
            <v xml:space="preserve">N -357 </v>
          </cell>
        </row>
        <row r="196">
          <cell r="A196" t="str">
            <v>Khoaù neùo daây D -912</v>
          </cell>
          <cell r="B196" t="str">
            <v>Caùi</v>
          </cell>
          <cell r="C196">
            <v>41900</v>
          </cell>
          <cell r="D196">
            <v>0</v>
          </cell>
          <cell r="E196">
            <v>0</v>
          </cell>
          <cell r="F196" t="str">
            <v>N -912</v>
          </cell>
        </row>
        <row r="197">
          <cell r="A197" t="str">
            <v>Khoaù neùo daây D -159</v>
          </cell>
          <cell r="B197" t="str">
            <v>Caùi</v>
          </cell>
          <cell r="C197">
            <v>54887</v>
          </cell>
          <cell r="D197">
            <v>0</v>
          </cell>
          <cell r="E197">
            <v>0</v>
          </cell>
          <cell r="F197" t="str">
            <v>N -158</v>
          </cell>
        </row>
        <row r="198">
          <cell r="A198" t="str">
            <v>Moùc treo chöõ U(ma ní) MT-7</v>
          </cell>
          <cell r="B198" t="str">
            <v>Caùi</v>
          </cell>
          <cell r="C198">
            <v>7063</v>
          </cell>
          <cell r="D198">
            <v>0</v>
          </cell>
          <cell r="E198">
            <v>0</v>
          </cell>
          <cell r="F198" t="str">
            <v>MT -7</v>
          </cell>
        </row>
        <row r="199">
          <cell r="A199" t="str">
            <v>Moùc treo chöõ U(ma ní) MT-10</v>
          </cell>
          <cell r="B199" t="str">
            <v>Caùi</v>
          </cell>
          <cell r="C199">
            <v>8113</v>
          </cell>
          <cell r="D199">
            <v>0</v>
          </cell>
          <cell r="E199">
            <v>0</v>
          </cell>
          <cell r="F199" t="str">
            <v>MT -10</v>
          </cell>
        </row>
        <row r="200">
          <cell r="A200" t="str">
            <v>Moùc treo chöõ U(ma ní) MT-12</v>
          </cell>
          <cell r="B200" t="str">
            <v>Caùi</v>
          </cell>
          <cell r="C200">
            <v>12601</v>
          </cell>
          <cell r="D200">
            <v>0</v>
          </cell>
          <cell r="E200">
            <v>0</v>
          </cell>
          <cell r="F200" t="str">
            <v>MT -12</v>
          </cell>
        </row>
        <row r="201">
          <cell r="A201" t="str">
            <v xml:space="preserve">Keïp noái eùp </v>
          </cell>
          <cell r="B201" t="str">
            <v>Caùi</v>
          </cell>
          <cell r="C201">
            <v>6300</v>
          </cell>
        </row>
        <row r="202">
          <cell r="A202" t="str">
            <v>Keïp quai 2/0</v>
          </cell>
          <cell r="B202" t="str">
            <v>Caùi</v>
          </cell>
          <cell r="C202">
            <v>12180</v>
          </cell>
        </row>
        <row r="203">
          <cell r="A203" t="str">
            <v>Keïp Hotline 2/0</v>
          </cell>
          <cell r="B203" t="str">
            <v>Caùi</v>
          </cell>
          <cell r="C203">
            <v>12915</v>
          </cell>
        </row>
        <row r="204">
          <cell r="A204" t="str">
            <v>Split bolt Cu-AL 2/0AWG</v>
          </cell>
          <cell r="B204" t="str">
            <v>Caùi</v>
          </cell>
          <cell r="C204">
            <v>6615</v>
          </cell>
        </row>
        <row r="205">
          <cell r="A205" t="str">
            <v>Baêng keo caùch ñieän</v>
          </cell>
          <cell r="B205" t="str">
            <v>cuoän</v>
          </cell>
          <cell r="C205">
            <v>5000</v>
          </cell>
        </row>
        <row r="206">
          <cell r="A206" t="str">
            <v>Khoùa neùo daây N357</v>
          </cell>
          <cell r="B206" t="str">
            <v>Caùi</v>
          </cell>
          <cell r="C206">
            <v>27700</v>
          </cell>
        </row>
        <row r="207">
          <cell r="A207" t="str">
            <v>Khoùa neùo daây N912</v>
          </cell>
          <cell r="B207" t="str">
            <v>Caùi</v>
          </cell>
          <cell r="C207">
            <v>41900</v>
          </cell>
        </row>
        <row r="208">
          <cell r="A208" t="str">
            <v>Khoùa neùo daây N158</v>
          </cell>
          <cell r="B208" t="str">
            <v>Caùi</v>
          </cell>
          <cell r="C208">
            <v>54887</v>
          </cell>
        </row>
        <row r="209">
          <cell r="A209" t="str">
            <v>Khoùa neùo daây N357</v>
          </cell>
          <cell r="B209" t="str">
            <v>Caùi</v>
          </cell>
          <cell r="C209">
            <v>22813</v>
          </cell>
        </row>
        <row r="210">
          <cell r="A210" t="str">
            <v>Khoùa neùo daây N912</v>
          </cell>
          <cell r="B210" t="str">
            <v>Caùi</v>
          </cell>
          <cell r="C210">
            <v>24251</v>
          </cell>
        </row>
        <row r="211">
          <cell r="A211" t="str">
            <v>Caùp neo 3/8"</v>
          </cell>
          <cell r="B211" t="str">
            <v>m</v>
          </cell>
          <cell r="C211">
            <v>3810</v>
          </cell>
        </row>
        <row r="212">
          <cell r="A212" t="str">
            <v>Yeám caùp</v>
          </cell>
          <cell r="B212" t="str">
            <v>Caùi</v>
          </cell>
          <cell r="C212">
            <v>3150</v>
          </cell>
        </row>
        <row r="213">
          <cell r="A213" t="str">
            <v>Ty neo D22x3,7m</v>
          </cell>
          <cell r="B213" t="str">
            <v>Caùi</v>
          </cell>
          <cell r="C213">
            <v>118125</v>
          </cell>
        </row>
        <row r="214">
          <cell r="A214" t="str">
            <v>Baûng soá vaø bieån baùo</v>
          </cell>
          <cell r="B214" t="str">
            <v>Caùi</v>
          </cell>
          <cell r="C214">
            <v>10500</v>
          </cell>
        </row>
        <row r="215">
          <cell r="A215" t="str">
            <v>Coïc tieáp ñòa M16 x 2400</v>
          </cell>
          <cell r="B215" t="str">
            <v>caùi</v>
          </cell>
          <cell r="C215">
            <v>28952</v>
          </cell>
        </row>
        <row r="216">
          <cell r="A216" t="str">
            <v xml:space="preserve">Daây tieáp ñòa ñoàng traàn 25 mm2  </v>
          </cell>
          <cell r="B216" t="str">
            <v>kg</v>
          </cell>
          <cell r="C216">
            <v>38500</v>
          </cell>
        </row>
        <row r="217">
          <cell r="A217" t="str">
            <v>Keïp Splitbolt hoaëc ñoàng nhoâm 2/0</v>
          </cell>
          <cell r="B217" t="str">
            <v>caùi</v>
          </cell>
          <cell r="C217">
            <v>6615</v>
          </cell>
        </row>
        <row r="218">
          <cell r="A218" t="str">
            <v>Keïp coïc noái ñaát</v>
          </cell>
          <cell r="B218" t="str">
            <v>caùi</v>
          </cell>
          <cell r="C218">
            <v>3000</v>
          </cell>
        </row>
        <row r="219">
          <cell r="A219" t="str">
            <v>Keïp nhoâm AC35</v>
          </cell>
          <cell r="B219" t="str">
            <v>Caùi</v>
          </cell>
          <cell r="C219">
            <v>3905</v>
          </cell>
        </row>
        <row r="220">
          <cell r="A220" t="str">
            <v>Keïp nhoâm AC50</v>
          </cell>
          <cell r="B220" t="str">
            <v>Caùi</v>
          </cell>
          <cell r="C220">
            <v>7429</v>
          </cell>
        </row>
        <row r="221">
          <cell r="A221" t="str">
            <v>Keïp nhoâm AC70</v>
          </cell>
          <cell r="B221" t="str">
            <v>Caùi</v>
          </cell>
          <cell r="C221">
            <v>7429</v>
          </cell>
        </row>
        <row r="222">
          <cell r="A222" t="str">
            <v>Keïp nhoâm AC95</v>
          </cell>
          <cell r="B222" t="str">
            <v>Caùi</v>
          </cell>
          <cell r="C222">
            <v>11400</v>
          </cell>
        </row>
        <row r="223">
          <cell r="A223" t="str">
            <v>Keïp nhoâm AC120</v>
          </cell>
          <cell r="B223" t="str">
            <v>Caùi</v>
          </cell>
          <cell r="C223">
            <v>16857</v>
          </cell>
        </row>
        <row r="224">
          <cell r="A224" t="str">
            <v>Keïp nhoâm AC150</v>
          </cell>
          <cell r="B224" t="str">
            <v>Caùi</v>
          </cell>
          <cell r="C224">
            <v>16857</v>
          </cell>
        </row>
        <row r="225">
          <cell r="A225" t="str">
            <v>Keïp nhoâm AC185</v>
          </cell>
          <cell r="B225" t="str">
            <v>Caùi</v>
          </cell>
          <cell r="C225">
            <v>31429</v>
          </cell>
        </row>
        <row r="226">
          <cell r="A226" t="str">
            <v>Keïp nhoâm AC240</v>
          </cell>
          <cell r="B226" t="str">
            <v>Caùi</v>
          </cell>
          <cell r="C226">
            <v>31429</v>
          </cell>
        </row>
      </sheetData>
      <sheetData sheetId="1" refreshError="1">
        <row r="4">
          <cell r="A4" t="str">
            <v>03.1112</v>
          </cell>
          <cell r="B4" t="str">
            <v>Ñaøo ñaát hoá theá saâu &gt;1m S ñaùy hoá £ 5 m 2  ñaát C2</v>
          </cell>
          <cell r="C4" t="str">
            <v>m 3</v>
          </cell>
          <cell r="D4">
            <v>0</v>
          </cell>
          <cell r="E4">
            <v>16776</v>
          </cell>
        </row>
        <row r="5">
          <cell r="A5" t="str">
            <v>03.1113</v>
          </cell>
          <cell r="B5" t="str">
            <v>Ñaøo ñaát hoá theá saâu &gt;1m S ñaùy hoá £ 5 m 2  ñaát C3</v>
          </cell>
          <cell r="C5" t="str">
            <v>m 3</v>
          </cell>
          <cell r="D5">
            <v>0</v>
          </cell>
          <cell r="E5">
            <v>24428</v>
          </cell>
        </row>
        <row r="6">
          <cell r="A6" t="str">
            <v>03.2203</v>
          </cell>
          <cell r="B6" t="str">
            <v>Laáp ñaát hoá theá</v>
          </cell>
          <cell r="C6" t="str">
            <v>m 3</v>
          </cell>
          <cell r="D6">
            <v>0</v>
          </cell>
          <cell r="E6">
            <v>10890</v>
          </cell>
        </row>
        <row r="7">
          <cell r="A7" t="str">
            <v>03.1122</v>
          </cell>
          <cell r="B7" t="str">
            <v>Ñaøo moùng baèng TC ñaát C2  saâu £ 2 m dieän tích ñaùy moùng £ 15 m2</v>
          </cell>
          <cell r="C7" t="str">
            <v>m 3</v>
          </cell>
          <cell r="D7">
            <v>0</v>
          </cell>
          <cell r="E7">
            <v>11037</v>
          </cell>
        </row>
        <row r="8">
          <cell r="A8" t="str">
            <v>03.1123</v>
          </cell>
          <cell r="B8" t="str">
            <v>Ñaøo moùng baèng TC ñaát C3  saâu £ 2 m dieän tích ñaùy moùng £ 15 m2</v>
          </cell>
          <cell r="C8" t="str">
            <v>m 3</v>
          </cell>
          <cell r="D8">
            <v>0</v>
          </cell>
          <cell r="E8">
            <v>16482</v>
          </cell>
        </row>
        <row r="9">
          <cell r="A9" t="str">
            <v>03.1132</v>
          </cell>
          <cell r="B9" t="str">
            <v>Ñaøo moùng baèng TC ñaát C2  saâu £ 3 m dieän tích ñaùy moùng £ 15 m2</v>
          </cell>
          <cell r="C9" t="str">
            <v>m 3</v>
          </cell>
          <cell r="D9">
            <v>0</v>
          </cell>
          <cell r="E9">
            <v>11773</v>
          </cell>
        </row>
        <row r="10">
          <cell r="A10" t="str">
            <v>03.1133</v>
          </cell>
          <cell r="B10" t="str">
            <v>Ñaøo moùng baèng TC ñaát C3  saâu £ 3 m dieän tích ñaùy moùng £ 15 m2</v>
          </cell>
          <cell r="C10" t="str">
            <v>m 3</v>
          </cell>
          <cell r="D10">
            <v>0</v>
          </cell>
          <cell r="E10">
            <v>17659</v>
          </cell>
        </row>
        <row r="11">
          <cell r="A11" t="str">
            <v>03.1152</v>
          </cell>
          <cell r="B11" t="str">
            <v>Ñaøo moùng baèng TC ñaát C2  saâu £ 2 m dieän tích ñaùy moùng £ 25 m2</v>
          </cell>
          <cell r="C11" t="str">
            <v>m 3</v>
          </cell>
          <cell r="D11">
            <v>0</v>
          </cell>
          <cell r="E11">
            <v>11478</v>
          </cell>
        </row>
        <row r="12">
          <cell r="A12" t="str">
            <v>03.1153</v>
          </cell>
          <cell r="B12" t="str">
            <v>Ñaøo moùng baèng TC ñaát C3  saâu £ 2 m dieän tích ñaùy moùng £ 25 m2</v>
          </cell>
          <cell r="C12" t="str">
            <v>m 3</v>
          </cell>
          <cell r="D12">
            <v>0</v>
          </cell>
          <cell r="E12">
            <v>17365</v>
          </cell>
        </row>
        <row r="13">
          <cell r="A13" t="str">
            <v>03.1162</v>
          </cell>
          <cell r="B13" t="str">
            <v>Ñaøo moùng baèng TC ñaát C2  saâu £ 3 m dieän tích ñaùy moùng £ 25 m2</v>
          </cell>
          <cell r="C13" t="str">
            <v>m 3</v>
          </cell>
          <cell r="D13">
            <v>0</v>
          </cell>
          <cell r="E13">
            <v>12508</v>
          </cell>
        </row>
        <row r="14">
          <cell r="A14" t="str">
            <v>03.1163</v>
          </cell>
          <cell r="B14" t="str">
            <v>Ñaøo moùng baèng TC ñaát C3  saâu £ 3 m dieän tích ñaùy moùng £ 25 m2</v>
          </cell>
          <cell r="C14" t="str">
            <v>m 3</v>
          </cell>
          <cell r="D14">
            <v>0</v>
          </cell>
          <cell r="E14">
            <v>18395</v>
          </cell>
        </row>
        <row r="15">
          <cell r="A15" t="str">
            <v>03.1182</v>
          </cell>
          <cell r="B15" t="str">
            <v>Ñaøo moùng baèng TC ñaát C2  saâu £ 2 m dieän tích ñaùy moùng £ 35 m2</v>
          </cell>
          <cell r="C15" t="str">
            <v>m 3</v>
          </cell>
          <cell r="D15">
            <v>0</v>
          </cell>
          <cell r="E15">
            <v>12214</v>
          </cell>
        </row>
        <row r="16">
          <cell r="A16" t="str">
            <v>03.1183</v>
          </cell>
          <cell r="B16" t="str">
            <v>Ñaøo moùng baèng TC ñaát C3  saâu £ 2 m dieän tích ñaùy moùng £ 35 m2</v>
          </cell>
          <cell r="C16" t="str">
            <v>m 3</v>
          </cell>
          <cell r="D16">
            <v>0</v>
          </cell>
          <cell r="E16">
            <v>18100</v>
          </cell>
        </row>
        <row r="17">
          <cell r="A17" t="str">
            <v>03.1192</v>
          </cell>
          <cell r="B17" t="str">
            <v>Ñaøo moùng baèng TC ñaát C2  saâu £ 3 m dieän tích ñaùy moùng £ 35 m2</v>
          </cell>
          <cell r="C17" t="str">
            <v>m 3</v>
          </cell>
          <cell r="D17">
            <v>0</v>
          </cell>
          <cell r="E17">
            <v>13097</v>
          </cell>
        </row>
        <row r="18">
          <cell r="A18" t="str">
            <v>03.1193</v>
          </cell>
          <cell r="B18" t="str">
            <v>Ñaøo moùng baèng TC ñaát C3  saâu £ 3 m dieän tích ñaùy moùng £ 35 m2</v>
          </cell>
          <cell r="C18" t="str">
            <v>m 3</v>
          </cell>
          <cell r="D18">
            <v>0</v>
          </cell>
          <cell r="E18">
            <v>19425</v>
          </cell>
        </row>
        <row r="19">
          <cell r="A19" t="str">
            <v>03.1212</v>
          </cell>
          <cell r="B19" t="str">
            <v>Ñaøo moùng baèng TC ñaát C2  saâu £ 2 m dieän tích ñaùy moùng £ 50 m2</v>
          </cell>
          <cell r="C19" t="str">
            <v>m 3</v>
          </cell>
          <cell r="D19">
            <v>0</v>
          </cell>
          <cell r="E19">
            <v>12803</v>
          </cell>
        </row>
        <row r="20">
          <cell r="A20" t="str">
            <v>03.1213</v>
          </cell>
          <cell r="B20" t="str">
            <v>Ñaøo moùng baèng TC ñaát C3  saâu £ 2 m dieän tích ñaùy moùng £ 50 m2</v>
          </cell>
          <cell r="C20" t="str">
            <v>m 3</v>
          </cell>
          <cell r="D20">
            <v>0</v>
          </cell>
          <cell r="E20">
            <v>19130</v>
          </cell>
        </row>
        <row r="21">
          <cell r="A21" t="str">
            <v>03.1222</v>
          </cell>
          <cell r="B21" t="str">
            <v>Ñaøo moùng baèng TC ñaát C2  saâu £ 3 m dieän tích ñaùy moùng £ 50 m2</v>
          </cell>
          <cell r="C21" t="str">
            <v>m 3</v>
          </cell>
          <cell r="D21">
            <v>0</v>
          </cell>
          <cell r="E21">
            <v>13833</v>
          </cell>
        </row>
        <row r="22">
          <cell r="A22" t="str">
            <v>03.1223</v>
          </cell>
          <cell r="B22" t="str">
            <v>Ñaøo moùng baèng TC ñaát C3  saâu £ 3 m dieän tích ñaùy moùng £ 50 m2</v>
          </cell>
          <cell r="C22" t="str">
            <v>m 3</v>
          </cell>
          <cell r="D22">
            <v>0</v>
          </cell>
          <cell r="E22">
            <v>20455</v>
          </cell>
        </row>
        <row r="23">
          <cell r="A23" t="str">
            <v>03.1252</v>
          </cell>
          <cell r="B23" t="str">
            <v>Ñaøo moùng baèng TC ñaát C2  saâu £ 2 m dieän tích ñaùy moùng £ 75 m2</v>
          </cell>
          <cell r="C23" t="str">
            <v>m 3</v>
          </cell>
          <cell r="D23">
            <v>0</v>
          </cell>
          <cell r="E23">
            <v>13097</v>
          </cell>
        </row>
        <row r="24">
          <cell r="A24" t="str">
            <v>03.1253</v>
          </cell>
          <cell r="B24" t="str">
            <v>Ñaøo moùng baèng TC ñaát C3  saâu £ 2 m dieän tích ñaùy moùng £ 75 m2</v>
          </cell>
          <cell r="C24" t="str">
            <v>m 3</v>
          </cell>
          <cell r="D24">
            <v>0</v>
          </cell>
          <cell r="E24">
            <v>19572</v>
          </cell>
        </row>
        <row r="25">
          <cell r="A25" t="str">
            <v>03.1262</v>
          </cell>
          <cell r="B25" t="str">
            <v>Ñaøo moùng baèng TC ñaát C2  saâu £ 3 m dieän tích ñaùy moùng £ 75 m2</v>
          </cell>
          <cell r="C25" t="str">
            <v>m 3</v>
          </cell>
          <cell r="D25">
            <v>0</v>
          </cell>
          <cell r="E25">
            <v>14127</v>
          </cell>
        </row>
        <row r="26">
          <cell r="A26" t="str">
            <v>03.1263</v>
          </cell>
          <cell r="B26" t="str">
            <v>Ñaøo moùng baèng TC ñaát C3  saâu £ 3 m dieän tích ñaùy moùng £ 75 m2</v>
          </cell>
          <cell r="C26" t="str">
            <v>m 3</v>
          </cell>
          <cell r="D26">
            <v>0</v>
          </cell>
          <cell r="E26">
            <v>21043</v>
          </cell>
        </row>
        <row r="27">
          <cell r="A27" t="str">
            <v>03.1292</v>
          </cell>
          <cell r="B27" t="str">
            <v>Ñaøo moùng baèng TC ñaát C2  saâu £ 2 m dieän tích ñaùy moùng £ 100 m2</v>
          </cell>
          <cell r="C27" t="str">
            <v>m 3</v>
          </cell>
          <cell r="D27">
            <v>0</v>
          </cell>
          <cell r="E27">
            <v>13391</v>
          </cell>
        </row>
        <row r="28">
          <cell r="A28" t="str">
            <v>03.1293</v>
          </cell>
          <cell r="B28" t="str">
            <v>Ñaøo moùng baèng TC ñaát C3  saâu £ 2 m dieän tích ñaùy moùng £ 100 m2</v>
          </cell>
          <cell r="C28" t="str">
            <v>m 3</v>
          </cell>
          <cell r="D28">
            <v>0</v>
          </cell>
          <cell r="E28">
            <v>20308</v>
          </cell>
        </row>
        <row r="29">
          <cell r="A29" t="str">
            <v>03.1302</v>
          </cell>
          <cell r="B29" t="str">
            <v>Ñaøo moùng baèng TC ñaát C2  saâu £ 3 m dieän tích ñaùy moùng £ 100 m2</v>
          </cell>
          <cell r="C29" t="str">
            <v>m 3</v>
          </cell>
          <cell r="D29">
            <v>0</v>
          </cell>
          <cell r="E29">
            <v>14569</v>
          </cell>
        </row>
        <row r="30">
          <cell r="A30" t="str">
            <v>03.1303</v>
          </cell>
          <cell r="B30" t="str">
            <v>Ñaøo moùng baèng TC ñaát C3  saâu £ 3 m dieän tích ñaùy moùng £ 100 m2</v>
          </cell>
          <cell r="C30" t="str">
            <v>m 3</v>
          </cell>
          <cell r="D30">
            <v>0</v>
          </cell>
          <cell r="E30">
            <v>21632</v>
          </cell>
        </row>
        <row r="31">
          <cell r="A31" t="str">
            <v>03.1332</v>
          </cell>
          <cell r="B31" t="str">
            <v>Ñaøo moùng baèng TC ñaát C2  saâu £ 2 m dieän tích ñaùy moùng £ 150 m2</v>
          </cell>
          <cell r="C31" t="str">
            <v>m 3</v>
          </cell>
          <cell r="D31">
            <v>0</v>
          </cell>
          <cell r="E31">
            <v>14127</v>
          </cell>
        </row>
        <row r="32">
          <cell r="A32" t="str">
            <v>03.1333</v>
          </cell>
          <cell r="B32" t="str">
            <v>Ñaøo moùng baèng TC ñaát C3  saâu £ 2 m dieän tích ñaùy moùng £ 150 m2</v>
          </cell>
          <cell r="C32" t="str">
            <v>m 3</v>
          </cell>
          <cell r="D32">
            <v>0</v>
          </cell>
          <cell r="E32">
            <v>21191</v>
          </cell>
        </row>
        <row r="33">
          <cell r="A33" t="str">
            <v>03.1342</v>
          </cell>
          <cell r="B33" t="str">
            <v>Ñaøo moùng baèng TC ñaát C2  saâu £ 3 m dieän tích ñaùy moùng £ 150 m2</v>
          </cell>
          <cell r="C33" t="str">
            <v>m 3</v>
          </cell>
          <cell r="D33">
            <v>0</v>
          </cell>
          <cell r="E33">
            <v>15451</v>
          </cell>
        </row>
        <row r="34">
          <cell r="A34" t="str">
            <v>03.1343</v>
          </cell>
          <cell r="B34" t="str">
            <v>Ñaøo moùng baèng TC ñaát C3  saâu £ 3 m dieän tích ñaùy moùng £ 150 m2</v>
          </cell>
          <cell r="C34" t="str">
            <v>m 3</v>
          </cell>
          <cell r="D34">
            <v>0</v>
          </cell>
          <cell r="E34">
            <v>22809</v>
          </cell>
        </row>
        <row r="35">
          <cell r="A35" t="str">
            <v>03.1352</v>
          </cell>
          <cell r="B35" t="str">
            <v>Ñaøo moùng baèng TC ñaát C2  saâu £ 4 m dieän tích ñaùy moùng £ 150 m2</v>
          </cell>
          <cell r="C35" t="str">
            <v>m 3</v>
          </cell>
          <cell r="D35">
            <v>0</v>
          </cell>
          <cell r="E35">
            <v>16629</v>
          </cell>
        </row>
        <row r="36">
          <cell r="A36" t="str">
            <v>03.1353</v>
          </cell>
          <cell r="B36" t="str">
            <v>Ñaøo moùng baèng TC ñaát C3  saâu £ 4 m dieän tích ñaùy moùng £ 150 m2</v>
          </cell>
          <cell r="C36" t="str">
            <v>m 3</v>
          </cell>
          <cell r="D36">
            <v>0</v>
          </cell>
          <cell r="E36">
            <v>24134</v>
          </cell>
        </row>
        <row r="37">
          <cell r="A37" t="str">
            <v>03.1372</v>
          </cell>
          <cell r="B37" t="str">
            <v>Ñaøo moùng baèng TC ñaát C2  saâu £ 2 m dieän tích ñaùy moùng £ 200 m2</v>
          </cell>
          <cell r="C37" t="str">
            <v>m 3</v>
          </cell>
          <cell r="D37">
            <v>0</v>
          </cell>
          <cell r="E37">
            <v>14716</v>
          </cell>
        </row>
        <row r="38">
          <cell r="A38" t="str">
            <v>03.1373</v>
          </cell>
          <cell r="B38" t="str">
            <v>Ñaøo moùng baèng TC ñaát C3  saâu £ 2 m dieän tích ñaùy moùng £ 200 m2</v>
          </cell>
          <cell r="C38" t="str">
            <v>m 3</v>
          </cell>
          <cell r="D38">
            <v>0</v>
          </cell>
          <cell r="E38">
            <v>22074</v>
          </cell>
        </row>
        <row r="39">
          <cell r="A39" t="str">
            <v>03.1382</v>
          </cell>
          <cell r="B39" t="str">
            <v>Ñaøo moùng baèng TC ñaát C2  saâu £ 3 m dieän tích ñaùy moùng £ 200 m2</v>
          </cell>
          <cell r="C39" t="str">
            <v>m 3</v>
          </cell>
          <cell r="D39">
            <v>0</v>
          </cell>
          <cell r="E39">
            <v>16334</v>
          </cell>
        </row>
        <row r="40">
          <cell r="A40" t="str">
            <v>03.1383</v>
          </cell>
          <cell r="B40" t="str">
            <v>Ñaøo moùng baèng TC ñaát C3  saâu £ 3 m dieän tích ñaùy moùng £ 200 m2</v>
          </cell>
          <cell r="C40" t="str">
            <v>m 3</v>
          </cell>
          <cell r="D40">
            <v>0</v>
          </cell>
          <cell r="E40">
            <v>23987</v>
          </cell>
        </row>
        <row r="41">
          <cell r="A41" t="str">
            <v>03.1392</v>
          </cell>
          <cell r="B41" t="str">
            <v>Ñaøo moùng baèng TC ñaát C2  saâu £ 3 m dieän tích ñaùy moùng £ 200 m2</v>
          </cell>
          <cell r="C41" t="str">
            <v>m 3</v>
          </cell>
          <cell r="D41">
            <v>0</v>
          </cell>
          <cell r="E41">
            <v>17512</v>
          </cell>
        </row>
        <row r="42">
          <cell r="A42" t="str">
            <v>03.1393</v>
          </cell>
          <cell r="B42" t="str">
            <v>Ñaøo moùng baèng TC ñaát C3  saâu £ 3 m dieän tích ñaùy moùng £ 200 m2</v>
          </cell>
          <cell r="C42" t="str">
            <v>m 3</v>
          </cell>
          <cell r="D42">
            <v>0</v>
          </cell>
          <cell r="E42">
            <v>25311</v>
          </cell>
        </row>
        <row r="43">
          <cell r="A43" t="str">
            <v>03.1422</v>
          </cell>
          <cell r="B43" t="str">
            <v>Ñaøo moùng baèng TC ñaát C2  saâu £ 2 m dieän tích ñaùy moùng &gt; 200 m2</v>
          </cell>
          <cell r="C43" t="str">
            <v>m 3</v>
          </cell>
          <cell r="D43">
            <v>0</v>
          </cell>
          <cell r="E43">
            <v>16187</v>
          </cell>
        </row>
        <row r="44">
          <cell r="A44" t="str">
            <v>03.1423</v>
          </cell>
          <cell r="B44" t="str">
            <v>Ñaøo moùng baèng TC ñaát C3  saâu £ 2 m dieän tích ñaùy moùng &gt; 200 m2</v>
          </cell>
          <cell r="C44" t="str">
            <v>m 3</v>
          </cell>
          <cell r="D44">
            <v>0</v>
          </cell>
          <cell r="E44">
            <v>24281</v>
          </cell>
        </row>
        <row r="45">
          <cell r="A45" t="str">
            <v>03.1432</v>
          </cell>
          <cell r="B45" t="str">
            <v>Ñaøo moùng baèng TC ñaát C2  saâu £ 3 m dieän tích ñaùy moùng &gt; 200 m2</v>
          </cell>
          <cell r="C45" t="str">
            <v>m 3</v>
          </cell>
          <cell r="D45">
            <v>0</v>
          </cell>
          <cell r="E45">
            <v>17217</v>
          </cell>
        </row>
        <row r="46">
          <cell r="A46" t="str">
            <v>03.1433</v>
          </cell>
          <cell r="B46" t="str">
            <v>Ñaøo moùng baèng TC ñaát C3  saâu £ 3 m dieän tích ñaùy moùng &gt; 200 m2</v>
          </cell>
          <cell r="C46" t="str">
            <v>m 3</v>
          </cell>
          <cell r="D46">
            <v>0</v>
          </cell>
          <cell r="E46">
            <v>25458</v>
          </cell>
        </row>
        <row r="47">
          <cell r="A47" t="str">
            <v>03.1442</v>
          </cell>
          <cell r="B47" t="str">
            <v>Ñaøo moùng baèng TC ñaát C2  saâu £ 3 m dieän tích ñaùy moùng &gt; 200 m2</v>
          </cell>
          <cell r="C47" t="str">
            <v>m 3</v>
          </cell>
          <cell r="D47">
            <v>0</v>
          </cell>
          <cell r="E47">
            <v>18836</v>
          </cell>
        </row>
        <row r="48">
          <cell r="A48" t="str">
            <v>03.1443</v>
          </cell>
          <cell r="B48" t="str">
            <v>Ñaøo moùng baèng TC ñaát C3  saâu £ 3 m dieän tích ñaùy moùng &gt; 200 m2</v>
          </cell>
          <cell r="C48" t="str">
            <v>m 3</v>
          </cell>
          <cell r="D48">
            <v>0</v>
          </cell>
          <cell r="E48">
            <v>27960</v>
          </cell>
        </row>
        <row r="49">
          <cell r="A49" t="str">
            <v>03.2202</v>
          </cell>
          <cell r="B49" t="str">
            <v>Laáp hoá moùng + chaân truï C2</v>
          </cell>
          <cell r="C49" t="str">
            <v>m 3</v>
          </cell>
          <cell r="D49">
            <v>0</v>
          </cell>
          <cell r="E49">
            <v>9712</v>
          </cell>
        </row>
        <row r="50">
          <cell r="A50" t="str">
            <v>03.2203</v>
          </cell>
          <cell r="B50" t="str">
            <v>Laáp hoá moùng + chaân truï C3</v>
          </cell>
          <cell r="C50" t="str">
            <v>m 3</v>
          </cell>
          <cell r="D50">
            <v>0</v>
          </cell>
          <cell r="E50">
            <v>10890</v>
          </cell>
        </row>
        <row r="51">
          <cell r="A51" t="str">
            <v>03.3102</v>
          </cell>
          <cell r="B51" t="str">
            <v>Ñaøo ñaát raõnh tieáp ñòa ñaát C2</v>
          </cell>
          <cell r="C51" t="str">
            <v>m 3</v>
          </cell>
          <cell r="D51">
            <v>0</v>
          </cell>
          <cell r="E51">
            <v>14716</v>
          </cell>
        </row>
        <row r="52">
          <cell r="A52" t="str">
            <v>03.3103</v>
          </cell>
          <cell r="B52" t="str">
            <v>Ñaøo ñaát raõnh tieáp ñòa ñaát C3</v>
          </cell>
          <cell r="C52" t="str">
            <v>m 3</v>
          </cell>
          <cell r="D52">
            <v>0</v>
          </cell>
          <cell r="E52">
            <v>21926</v>
          </cell>
        </row>
        <row r="53">
          <cell r="A53" t="str">
            <v>03.3202</v>
          </cell>
          <cell r="B53" t="str">
            <v>Laáp ñaát raõnh tieáp ñòa ñaát C2</v>
          </cell>
          <cell r="C53" t="str">
            <v>m 3</v>
          </cell>
          <cell r="D53">
            <v>0</v>
          </cell>
          <cell r="E53">
            <v>8682</v>
          </cell>
        </row>
        <row r="54">
          <cell r="A54" t="str">
            <v>03.3203</v>
          </cell>
          <cell r="B54" t="str">
            <v>Laáp ñaát raõnh tieáp ñòa ñaát C3</v>
          </cell>
          <cell r="C54" t="str">
            <v>m 3</v>
          </cell>
          <cell r="D54">
            <v>0</v>
          </cell>
          <cell r="E54">
            <v>10007</v>
          </cell>
        </row>
        <row r="55">
          <cell r="A55" t="str">
            <v>03.4001</v>
          </cell>
          <cell r="B55" t="str">
            <v>Ñaép bôø bao ñoä saâu buøn nöôùc £ 30cm</v>
          </cell>
          <cell r="C55" t="str">
            <v>m</v>
          </cell>
          <cell r="D55">
            <v>0</v>
          </cell>
          <cell r="E55">
            <v>5592</v>
          </cell>
        </row>
        <row r="56">
          <cell r="A56" t="str">
            <v>03.4002</v>
          </cell>
          <cell r="B56" t="str">
            <v>Ñaép bôø bao ñoä saâu buøn nöôùc £ 50cm</v>
          </cell>
          <cell r="C56" t="str">
            <v>m</v>
          </cell>
          <cell r="D56">
            <v>24000</v>
          </cell>
          <cell r="E56">
            <v>8241</v>
          </cell>
        </row>
        <row r="57">
          <cell r="A57" t="str">
            <v>03.4003</v>
          </cell>
          <cell r="B57" t="str">
            <v>Ñaép bôø bao ñoä saâu buøn nöôùc £ 80cm</v>
          </cell>
          <cell r="C57" t="str">
            <v>m</v>
          </cell>
          <cell r="D57">
            <v>37500</v>
          </cell>
          <cell r="E57">
            <v>12655</v>
          </cell>
        </row>
        <row r="58">
          <cell r="A58" t="str">
            <v>03.4004</v>
          </cell>
          <cell r="B58" t="str">
            <v>Ñaép bôø bao ñoä saâu buøn nöôùc £ 100cm</v>
          </cell>
          <cell r="C58" t="str">
            <v>m</v>
          </cell>
          <cell r="D58">
            <v>45000</v>
          </cell>
          <cell r="E58">
            <v>16187</v>
          </cell>
        </row>
        <row r="59">
          <cell r="A59" t="str">
            <v>03.5100</v>
          </cell>
          <cell r="B59" t="str">
            <v xml:space="preserve">Bôm taùt nöôùc baèng thuû coâng </v>
          </cell>
          <cell r="C59" t="str">
            <v>m 3</v>
          </cell>
          <cell r="D59">
            <v>0</v>
          </cell>
          <cell r="E59">
            <v>5827</v>
          </cell>
        </row>
        <row r="60">
          <cell r="A60" t="str">
            <v>03.5200</v>
          </cell>
          <cell r="B60" t="str">
            <v>Bôm taùt nöôùc baèng maùy</v>
          </cell>
          <cell r="C60" t="str">
            <v>m 3</v>
          </cell>
          <cell r="D60">
            <v>0</v>
          </cell>
          <cell r="E60">
            <v>0</v>
          </cell>
          <cell r="F60">
            <v>2567</v>
          </cell>
        </row>
        <row r="61">
          <cell r="A61" t="str">
            <v>03.7001</v>
          </cell>
          <cell r="B61" t="str">
            <v>Ñaép caùt coâng trình</v>
          </cell>
          <cell r="C61" t="str">
            <v>m 3</v>
          </cell>
          <cell r="D61">
            <v>24423</v>
          </cell>
          <cell r="E61">
            <v>9124</v>
          </cell>
        </row>
        <row r="62">
          <cell r="A62" t="str">
            <v>04.1101</v>
          </cell>
          <cell r="B62" t="str">
            <v>SX laép döïng coát theùp £ F10</v>
          </cell>
          <cell r="C62" t="str">
            <v>kg</v>
          </cell>
          <cell r="D62">
            <v>4267.6769999999997</v>
          </cell>
          <cell r="E62">
            <v>201.59299999999999</v>
          </cell>
          <cell r="F62">
            <v>16.917999999999999</v>
          </cell>
        </row>
        <row r="63">
          <cell r="A63" t="str">
            <v>04.1102</v>
          </cell>
          <cell r="B63" t="str">
            <v>SX laép döïng coát theùp £ F18</v>
          </cell>
          <cell r="C63" t="str">
            <v>kg</v>
          </cell>
          <cell r="D63">
            <v>4314.6459999999997</v>
          </cell>
          <cell r="E63">
            <v>148.48500000000001</v>
          </cell>
          <cell r="F63">
            <v>187.36099999999999</v>
          </cell>
        </row>
        <row r="64">
          <cell r="A64" t="str">
            <v>04.1103</v>
          </cell>
          <cell r="B64" t="str">
            <v>SX laép döïng coát theùp &gt; F18</v>
          </cell>
          <cell r="C64" t="str">
            <v>kg</v>
          </cell>
          <cell r="D64">
            <v>4320.3580000000002</v>
          </cell>
          <cell r="E64">
            <v>113.02800000000001</v>
          </cell>
          <cell r="F64">
            <v>203.874</v>
          </cell>
        </row>
        <row r="65">
          <cell r="A65" t="str">
            <v>04.2002</v>
          </cell>
          <cell r="B65" t="str">
            <v>Vaùn khuoân</v>
          </cell>
          <cell r="C65" t="str">
            <v>m2</v>
          </cell>
          <cell r="D65">
            <v>26318.45</v>
          </cell>
          <cell r="E65">
            <v>5702.46</v>
          </cell>
          <cell r="F65">
            <v>12544</v>
          </cell>
        </row>
        <row r="66">
          <cell r="A66" t="str">
            <v>04.3101</v>
          </cell>
          <cell r="B66" t="str">
            <v>Beâ toâng loùt M#100 ñaù 4x6</v>
          </cell>
          <cell r="C66" t="str">
            <v>m 3</v>
          </cell>
          <cell r="D66">
            <v>315919</v>
          </cell>
          <cell r="E66">
            <v>39732</v>
          </cell>
        </row>
        <row r="67">
          <cell r="A67" t="str">
            <v>04.3102</v>
          </cell>
          <cell r="B67" t="str">
            <v>Beâ toâng loùt M#150 ñaù 4x6</v>
          </cell>
          <cell r="C67" t="str">
            <v>m 3</v>
          </cell>
          <cell r="D67">
            <v>367816</v>
          </cell>
          <cell r="E67">
            <v>39732</v>
          </cell>
        </row>
        <row r="68">
          <cell r="A68" t="str">
            <v>04.3111</v>
          </cell>
          <cell r="B68" t="str">
            <v>Beâ toâng loùt moùng baûn M#100 ñaù 4x6</v>
          </cell>
          <cell r="C68" t="str">
            <v>m 3</v>
          </cell>
          <cell r="D68">
            <v>315919</v>
          </cell>
          <cell r="E68">
            <v>32080</v>
          </cell>
        </row>
        <row r="69">
          <cell r="A69" t="str">
            <v>04.3112</v>
          </cell>
          <cell r="B69" t="str">
            <v>Beâ toâng loùt moùng baûn M#150 ñaù 4x6</v>
          </cell>
          <cell r="C69" t="str">
            <v>m 3</v>
          </cell>
          <cell r="D69">
            <v>367816</v>
          </cell>
          <cell r="E69">
            <v>32080</v>
          </cell>
        </row>
        <row r="70">
          <cell r="A70" t="str">
            <v>04.3201</v>
          </cell>
          <cell r="B70" t="str">
            <v>Beâ toâng moùng truï M100 baèng thuû coâng keát hôïp cô giôùi</v>
          </cell>
          <cell r="C70" t="str">
            <v>m 3</v>
          </cell>
          <cell r="D70">
            <v>315919</v>
          </cell>
          <cell r="E70">
            <v>26783</v>
          </cell>
          <cell r="F70">
            <v>12544</v>
          </cell>
        </row>
        <row r="71">
          <cell r="A71" t="str">
            <v>04.3202</v>
          </cell>
          <cell r="B71" t="str">
            <v>Beâ toâng moùng truï M150 baèng thuû coâng keát hôïp cô giôùi</v>
          </cell>
          <cell r="C71" t="str">
            <v>m 3</v>
          </cell>
          <cell r="D71">
            <v>367816</v>
          </cell>
          <cell r="E71">
            <v>26783</v>
          </cell>
          <cell r="F71">
            <v>12544</v>
          </cell>
        </row>
        <row r="72">
          <cell r="A72" t="str">
            <v>04.3203</v>
          </cell>
          <cell r="B72" t="str">
            <v>Beâ toâng moùng truï M200 baèng thuû coâng keát hôïp cô giôùi</v>
          </cell>
          <cell r="C72" t="str">
            <v>m 3</v>
          </cell>
          <cell r="D72">
            <v>418128</v>
          </cell>
          <cell r="E72">
            <v>26783</v>
          </cell>
          <cell r="F72">
            <v>12544</v>
          </cell>
        </row>
        <row r="73">
          <cell r="A73" t="str">
            <v>04.3204</v>
          </cell>
          <cell r="B73" t="str">
            <v>Beâ toâng moùng truï M250 baèng thuû coâng keát hôïp cô giôùi</v>
          </cell>
          <cell r="C73" t="str">
            <v>m 3</v>
          </cell>
          <cell r="D73">
            <v>471745</v>
          </cell>
          <cell r="E73">
            <v>26783</v>
          </cell>
          <cell r="F73">
            <v>12544</v>
          </cell>
        </row>
        <row r="74">
          <cell r="A74" t="str">
            <v>04.3312</v>
          </cell>
          <cell r="B74" t="str">
            <v>Beâ toâng moùng truï khoâng coù caàu coâng taùc M150</v>
          </cell>
          <cell r="C74" t="str">
            <v>m 3</v>
          </cell>
          <cell r="D74">
            <v>389957</v>
          </cell>
          <cell r="E74">
            <v>45030</v>
          </cell>
        </row>
        <row r="75">
          <cell r="A75" t="str">
            <v>04.3313</v>
          </cell>
          <cell r="B75" t="str">
            <v>Beâ toâng moùng truï khoâng coù caàu coâng taùc M200</v>
          </cell>
          <cell r="C75" t="str">
            <v>m 3</v>
          </cell>
          <cell r="D75">
            <v>389957</v>
          </cell>
          <cell r="E75">
            <v>45030</v>
          </cell>
        </row>
        <row r="76">
          <cell r="A76" t="str">
            <v>04.3333</v>
          </cell>
          <cell r="B76" t="str">
            <v>BT moùng truï coù caàu coâng taùc M#200 ñaù 2x4 (TC keát hôïp ñaàm duøi)</v>
          </cell>
          <cell r="C76" t="str">
            <v>m 3</v>
          </cell>
          <cell r="D76">
            <v>476738</v>
          </cell>
          <cell r="E76">
            <v>44589</v>
          </cell>
          <cell r="F76">
            <v>4003</v>
          </cell>
        </row>
        <row r="77">
          <cell r="A77" t="str">
            <v>04.3334</v>
          </cell>
          <cell r="B77" t="str">
            <v>BT moùng truï coù caàu coâng taùc M#250 ñaù 2x4 (TC keát hôïp ñaàm duøi)</v>
          </cell>
          <cell r="C77" t="str">
            <v>m 3</v>
          </cell>
          <cell r="D77">
            <v>533530</v>
          </cell>
          <cell r="E77">
            <v>44589</v>
          </cell>
          <cell r="F77">
            <v>4003</v>
          </cell>
        </row>
        <row r="78">
          <cell r="A78" t="str">
            <v>04.3343</v>
          </cell>
          <cell r="B78" t="str">
            <v>BT moùng truï khoâng coù caàu coâng taùc M#200 ñaù 2x4 (TC keát hôïp ñaàm duøi)</v>
          </cell>
          <cell r="C78" t="str">
            <v>m 3</v>
          </cell>
          <cell r="D78">
            <v>443488</v>
          </cell>
          <cell r="E78">
            <v>38261</v>
          </cell>
          <cell r="F78">
            <v>4003</v>
          </cell>
        </row>
        <row r="79">
          <cell r="A79" t="str">
            <v>04.3344</v>
          </cell>
          <cell r="B79" t="str">
            <v>BT moùng truï khoâng coù caàu coâng taùc M#250 ñaù 2x4 (TC keát hôïp ñaàm duøi)</v>
          </cell>
          <cell r="C79" t="str">
            <v>m 3</v>
          </cell>
          <cell r="D79">
            <v>500280</v>
          </cell>
          <cell r="E79">
            <v>38261</v>
          </cell>
          <cell r="F79">
            <v>4003</v>
          </cell>
        </row>
        <row r="80">
          <cell r="A80" t="str">
            <v>04.3353</v>
          </cell>
          <cell r="B80" t="str">
            <v>BT moùng baûnï coù caàu coâng taùc M#200 ñaù 2x4 (TC keát hôïp ñaàm duøi)</v>
          </cell>
          <cell r="C80" t="str">
            <v>m 3</v>
          </cell>
          <cell r="D80">
            <v>476738</v>
          </cell>
          <cell r="E80">
            <v>41498</v>
          </cell>
          <cell r="F80">
            <v>4003</v>
          </cell>
        </row>
        <row r="81">
          <cell r="A81" t="str">
            <v>04.3354</v>
          </cell>
          <cell r="B81" t="str">
            <v>BT moùng baûnï coù caàu coâng taùc M#250 ñaù 2x4 (TC keát hôïp ñaàm duøi)</v>
          </cell>
          <cell r="C81" t="str">
            <v>m 3</v>
          </cell>
          <cell r="D81">
            <v>533530</v>
          </cell>
          <cell r="E81">
            <v>41498</v>
          </cell>
          <cell r="F81">
            <v>4003</v>
          </cell>
        </row>
        <row r="82">
          <cell r="A82" t="str">
            <v>04.3601</v>
          </cell>
          <cell r="B82">
            <v>0</v>
          </cell>
          <cell r="C82">
            <v>0</v>
          </cell>
          <cell r="D82">
            <v>447735</v>
          </cell>
          <cell r="E82">
            <v>50328</v>
          </cell>
        </row>
        <row r="83">
          <cell r="A83" t="str">
            <v>04.3801</v>
          </cell>
          <cell r="B83" t="str">
            <v>Laép ñaët moùng neùo troïng löôïng £ 0,25T</v>
          </cell>
          <cell r="C83" t="str">
            <v>caùi</v>
          </cell>
          <cell r="D83">
            <v>0</v>
          </cell>
          <cell r="E83">
            <v>11051</v>
          </cell>
        </row>
        <row r="84">
          <cell r="A84" t="str">
            <v>04.3802</v>
          </cell>
          <cell r="B84" t="str">
            <v>Laép ñaët moùng neùo troïng löôïng £ 0,5T</v>
          </cell>
          <cell r="C84" t="str">
            <v>caùi</v>
          </cell>
          <cell r="D84">
            <v>0</v>
          </cell>
          <cell r="E84">
            <v>24214</v>
          </cell>
        </row>
        <row r="85">
          <cell r="A85" t="str">
            <v>04.3803</v>
          </cell>
          <cell r="B85" t="str">
            <v>Laép ñaët moùng neùo troïng löôïng &gt; 0,5T</v>
          </cell>
          <cell r="C85" t="str">
            <v>caùi</v>
          </cell>
          <cell r="D85">
            <v>0</v>
          </cell>
          <cell r="E85">
            <v>42252</v>
          </cell>
        </row>
        <row r="86">
          <cell r="A86" t="str">
            <v>05.4101</v>
          </cell>
          <cell r="B86" t="str">
            <v>Laép ñaët coät theùp baèng thuû coâng (chieáu cao £15m)</v>
          </cell>
          <cell r="C86" t="str">
            <v>taán</v>
          </cell>
          <cell r="D86">
            <v>5359</v>
          </cell>
          <cell r="E86">
            <v>183473</v>
          </cell>
        </row>
        <row r="87">
          <cell r="A87" t="str">
            <v>05.4201</v>
          </cell>
          <cell r="B87" t="str">
            <v>Laép ñaët coät theùp baèng thuû coâng (chieáu cao £25m)</v>
          </cell>
          <cell r="C87" t="str">
            <v>taán</v>
          </cell>
          <cell r="D87">
            <v>12217</v>
          </cell>
          <cell r="E87">
            <v>201837</v>
          </cell>
        </row>
        <row r="88">
          <cell r="A88" t="str">
            <v>05.4301</v>
          </cell>
          <cell r="B88" t="str">
            <v>Laép ñaët coät theùp baèng thuû coâng (chieáu cao £40m)</v>
          </cell>
          <cell r="C88" t="str">
            <v>taán</v>
          </cell>
          <cell r="D88">
            <v>12860</v>
          </cell>
          <cell r="E88">
            <v>232064</v>
          </cell>
        </row>
        <row r="89">
          <cell r="A89" t="str">
            <v>05.4401</v>
          </cell>
          <cell r="B89" t="str">
            <v>Laép ñaët coät theùp baèng thuû coâng (chieáu cao £55m)</v>
          </cell>
          <cell r="C89" t="str">
            <v>taán</v>
          </cell>
          <cell r="D89">
            <v>15646</v>
          </cell>
          <cell r="E89">
            <v>266841</v>
          </cell>
        </row>
        <row r="90">
          <cell r="A90" t="str">
            <v>05.4501</v>
          </cell>
          <cell r="B90" t="str">
            <v>Laép ñaët coät theùp baèng thuû coâng (chieáu cao £70m)</v>
          </cell>
          <cell r="C90" t="str">
            <v>taán</v>
          </cell>
          <cell r="D90">
            <v>16289</v>
          </cell>
          <cell r="E90">
            <v>307143</v>
          </cell>
        </row>
        <row r="91">
          <cell r="A91" t="str">
            <v>05.4601</v>
          </cell>
          <cell r="B91" t="str">
            <v>Laép ñaët coät theùp baèng thuû coâng (chieáu cao £85m)</v>
          </cell>
          <cell r="C91" t="str">
            <v>taán</v>
          </cell>
          <cell r="D91">
            <v>16932</v>
          </cell>
          <cell r="E91">
            <v>352808</v>
          </cell>
        </row>
        <row r="92">
          <cell r="A92" t="str">
            <v>05.4701</v>
          </cell>
          <cell r="B92" t="str">
            <v>Laép ñaët coät theùp baèng thuû coâng (chieáu cao £100m)</v>
          </cell>
          <cell r="C92" t="str">
            <v>taán</v>
          </cell>
          <cell r="D92">
            <v>16932</v>
          </cell>
          <cell r="E92">
            <v>405786</v>
          </cell>
        </row>
        <row r="93">
          <cell r="A93" t="str">
            <v>05.5101</v>
          </cell>
          <cell r="B93" t="str">
            <v>Noái coät beâ toâng baèng maët bích (ÑH bình thöôøng)</v>
          </cell>
          <cell r="C93" t="str">
            <v>moái</v>
          </cell>
          <cell r="D93">
            <v>12573</v>
          </cell>
          <cell r="E93">
            <v>48753</v>
          </cell>
        </row>
        <row r="94">
          <cell r="A94" t="str">
            <v>05.5102</v>
          </cell>
          <cell r="B94" t="str">
            <v>Noái coät beâ toâng baèng maët bích (ÑH söôøn ñoài)</v>
          </cell>
          <cell r="C94" t="str">
            <v>moái</v>
          </cell>
          <cell r="D94">
            <v>12573</v>
          </cell>
          <cell r="E94">
            <v>51190</v>
          </cell>
        </row>
        <row r="95">
          <cell r="A95" t="str">
            <v>05.5103</v>
          </cell>
          <cell r="B95" t="str">
            <v>Noái coät beâ toâng baèng maët bích (ÑH sình laày)</v>
          </cell>
          <cell r="C95" t="str">
            <v>moái</v>
          </cell>
          <cell r="D95">
            <v>34960</v>
          </cell>
          <cell r="E95">
            <v>58503</v>
          </cell>
        </row>
        <row r="96">
          <cell r="A96" t="str">
            <v>05.5211</v>
          </cell>
          <cell r="B96" t="str">
            <v>Döïng coät beâ toâng baèng thuû coâng (chieáu cao £ 8m)</v>
          </cell>
          <cell r="C96" t="str">
            <v>coät</v>
          </cell>
          <cell r="D96">
            <v>20790</v>
          </cell>
          <cell r="E96">
            <v>74917</v>
          </cell>
        </row>
        <row r="97">
          <cell r="A97" t="str">
            <v>05.5212</v>
          </cell>
          <cell r="B97" t="str">
            <v>Döïng coät beâ toâng baèng thuû coâng (chieáu cao £ 10m)</v>
          </cell>
          <cell r="C97" t="str">
            <v>coät</v>
          </cell>
          <cell r="D97">
            <v>20790</v>
          </cell>
          <cell r="E97">
            <v>80605</v>
          </cell>
        </row>
        <row r="98">
          <cell r="A98" t="str">
            <v>05.5213</v>
          </cell>
          <cell r="B98" t="str">
            <v>Döïng coät beâ toâng baèng thuû coâng (chieáu cao £ 12m)</v>
          </cell>
          <cell r="C98" t="str">
            <v>coät</v>
          </cell>
          <cell r="D98">
            <v>20790</v>
          </cell>
          <cell r="E98">
            <v>86293</v>
          </cell>
        </row>
        <row r="99">
          <cell r="A99" t="str">
            <v>05.5214</v>
          </cell>
          <cell r="B99" t="str">
            <v>Döïng coät beâ toâng baèng thuû coâng (chieáu cao £ 14m)</v>
          </cell>
          <cell r="C99" t="str">
            <v>coät</v>
          </cell>
          <cell r="D99">
            <v>20790</v>
          </cell>
          <cell r="E99">
            <v>107419</v>
          </cell>
        </row>
        <row r="100">
          <cell r="A100" t="str">
            <v>05.5215</v>
          </cell>
          <cell r="B100" t="str">
            <v>Döïng coät beâ toâng baèng thuû coâng (chieáu cao £ 16m)</v>
          </cell>
          <cell r="C100" t="str">
            <v>coät</v>
          </cell>
          <cell r="D100">
            <v>24448</v>
          </cell>
          <cell r="E100">
            <v>116844</v>
          </cell>
        </row>
        <row r="101">
          <cell r="A101" t="str">
            <v>05.5216</v>
          </cell>
          <cell r="B101" t="str">
            <v>Döïng coät beâ toâng baèng thuû coâng (chieáu cao £ 18m)</v>
          </cell>
          <cell r="C101" t="str">
            <v>coät</v>
          </cell>
          <cell r="D101">
            <v>24448</v>
          </cell>
          <cell r="E101">
            <v>152271</v>
          </cell>
        </row>
        <row r="102">
          <cell r="A102" t="str">
            <v>05.5217</v>
          </cell>
          <cell r="B102" t="str">
            <v>Döïng coät beâ toâng baèng thuû coâng (chieáu cao £ 20m)</v>
          </cell>
          <cell r="C102" t="str">
            <v>coät</v>
          </cell>
          <cell r="D102">
            <v>24448</v>
          </cell>
          <cell r="E102">
            <v>177460</v>
          </cell>
        </row>
        <row r="103">
          <cell r="A103" t="str">
            <v>05.5218</v>
          </cell>
          <cell r="B103" t="str">
            <v>Döïng coät beâ toâng baèng thuû coâng (chieáu cao &gt; 20m)</v>
          </cell>
          <cell r="C103" t="str">
            <v>coät</v>
          </cell>
          <cell r="D103">
            <v>24448</v>
          </cell>
          <cell r="E103">
            <v>193711</v>
          </cell>
        </row>
        <row r="104">
          <cell r="A104" t="str">
            <v>05.6011</v>
          </cell>
          <cell r="B104" t="str">
            <v>Laép ñaët xaø theùp cho coät ñôõ (troïng löôïng 25 kg)</v>
          </cell>
          <cell r="C104" t="str">
            <v>boä</v>
          </cell>
          <cell r="D104">
            <v>0</v>
          </cell>
          <cell r="E104">
            <v>13161</v>
          </cell>
        </row>
        <row r="105">
          <cell r="A105" t="str">
            <v>05.6021</v>
          </cell>
          <cell r="B105" t="str">
            <v>Laép ñaët xaø theùp cho coät ñôõ (troïng löôïng 50 kg)</v>
          </cell>
          <cell r="C105" t="str">
            <v>boä</v>
          </cell>
          <cell r="D105">
            <v>0</v>
          </cell>
          <cell r="E105">
            <v>17806</v>
          </cell>
        </row>
        <row r="106">
          <cell r="A106" t="str">
            <v>05.6031</v>
          </cell>
          <cell r="B106" t="str">
            <v>Laép ñaët xaø theùp cho coät ñôõ (troïng löôïng 100 kg)</v>
          </cell>
          <cell r="C106" t="str">
            <v>boä</v>
          </cell>
          <cell r="D106">
            <v>0</v>
          </cell>
          <cell r="E106">
            <v>23999</v>
          </cell>
        </row>
        <row r="107">
          <cell r="A107" t="str">
            <v>05.6041</v>
          </cell>
          <cell r="B107" t="str">
            <v>Laép ñaët xaø theùp cho coät ñôõ (troïng löôïng 140 kg)</v>
          </cell>
          <cell r="C107" t="str">
            <v>boä</v>
          </cell>
          <cell r="D107">
            <v>0</v>
          </cell>
          <cell r="E107">
            <v>28799</v>
          </cell>
        </row>
        <row r="108">
          <cell r="A108" t="str">
            <v>05.6051</v>
          </cell>
          <cell r="B108" t="str">
            <v>Laép ñaët xaø theùp cho coät ñôõ (troïng löôïng 230 kg)</v>
          </cell>
          <cell r="C108" t="str">
            <v>boä</v>
          </cell>
          <cell r="D108">
            <v>0</v>
          </cell>
          <cell r="E108">
            <v>39792</v>
          </cell>
        </row>
        <row r="109">
          <cell r="A109" t="str">
            <v>05.6061</v>
          </cell>
          <cell r="B109" t="str">
            <v>Laép ñaët xaø theùp cho coät ñôõ (troïng löôïng 320 kg)</v>
          </cell>
          <cell r="C109" t="str">
            <v>boä</v>
          </cell>
          <cell r="D109">
            <v>0</v>
          </cell>
          <cell r="E109">
            <v>50785</v>
          </cell>
        </row>
        <row r="110">
          <cell r="A110" t="str">
            <v>05.6071</v>
          </cell>
          <cell r="B110" t="str">
            <v>Laép ñaët xaø theùp cho coät ñôõ (troïng löôïng 410 kg)</v>
          </cell>
          <cell r="C110" t="str">
            <v>boä</v>
          </cell>
          <cell r="D110">
            <v>0</v>
          </cell>
          <cell r="E110">
            <v>59920</v>
          </cell>
        </row>
        <row r="111">
          <cell r="A111" t="str">
            <v>05.6081</v>
          </cell>
          <cell r="B111" t="str">
            <v>Laép ñaët xaø theùp cho coät ñôõ (troïng löôïng 500 kg)</v>
          </cell>
          <cell r="C111" t="str">
            <v>boä</v>
          </cell>
          <cell r="D111">
            <v>0</v>
          </cell>
          <cell r="E111">
            <v>70759</v>
          </cell>
        </row>
        <row r="112">
          <cell r="A112" t="str">
            <v>05.6012</v>
          </cell>
          <cell r="B112" t="str">
            <v>Laép ñaët xaø theùp cho coät neùo (troïng löôïng 25 kg)</v>
          </cell>
          <cell r="C112" t="str">
            <v>boä</v>
          </cell>
          <cell r="D112">
            <v>0</v>
          </cell>
          <cell r="E112">
            <v>17496</v>
          </cell>
        </row>
        <row r="113">
          <cell r="A113" t="str">
            <v>05.6022</v>
          </cell>
          <cell r="B113" t="str">
            <v>Laép ñaët xaø theùp cho coät neùoõ (troïng löôïng 50 kg)</v>
          </cell>
          <cell r="C113" t="str">
            <v>boä</v>
          </cell>
          <cell r="D113">
            <v>0</v>
          </cell>
          <cell r="E113">
            <v>23689</v>
          </cell>
        </row>
        <row r="114">
          <cell r="A114" t="str">
            <v>05.6032</v>
          </cell>
          <cell r="B114" t="str">
            <v>Laép ñaët xaø theùp cho coät neùo (troïng löôïng 100 kg)</v>
          </cell>
          <cell r="C114" t="str">
            <v>boä</v>
          </cell>
          <cell r="D114">
            <v>0</v>
          </cell>
          <cell r="E114">
            <v>31896</v>
          </cell>
        </row>
        <row r="115">
          <cell r="A115" t="str">
            <v>05.6042</v>
          </cell>
          <cell r="B115" t="str">
            <v>Laép ñaët xaø theùp cho coät neùo (troïng löôïng 140 kg)</v>
          </cell>
          <cell r="C115" t="str">
            <v>boä</v>
          </cell>
          <cell r="D115">
            <v>0</v>
          </cell>
          <cell r="E115">
            <v>38244</v>
          </cell>
        </row>
        <row r="116">
          <cell r="A116" t="str">
            <v>05.6052</v>
          </cell>
          <cell r="B116" t="str">
            <v>Laép ñaët xaø theùp cho coät neùo (troïng löôïng 230 kg)</v>
          </cell>
          <cell r="C116" t="str">
            <v>boä</v>
          </cell>
          <cell r="D116">
            <v>0</v>
          </cell>
          <cell r="E116">
            <v>52798</v>
          </cell>
        </row>
        <row r="117">
          <cell r="A117" t="str">
            <v>05.6062</v>
          </cell>
          <cell r="B117" t="str">
            <v>Laép ñaët xaø theùp cho coät neùo (troïng löôïng 320 kg)</v>
          </cell>
          <cell r="C117" t="str">
            <v>boä</v>
          </cell>
          <cell r="D117">
            <v>0</v>
          </cell>
          <cell r="E117">
            <v>67507</v>
          </cell>
        </row>
        <row r="118">
          <cell r="A118" t="str">
            <v>05.6072</v>
          </cell>
          <cell r="B118" t="str">
            <v>Laép ñaët xaø theùp cho coät neùo (troïng löôïng 410 kg)</v>
          </cell>
          <cell r="C118" t="str">
            <v>boä</v>
          </cell>
          <cell r="D118">
            <v>0</v>
          </cell>
          <cell r="E118">
            <v>79584</v>
          </cell>
        </row>
        <row r="119">
          <cell r="A119" t="str">
            <v>05.6082</v>
          </cell>
          <cell r="B119" t="str">
            <v>Laép ñaët xaø theùp cho coät neùo (troïng löôïng 500 kg)</v>
          </cell>
          <cell r="C119" t="str">
            <v>boä</v>
          </cell>
          <cell r="D119">
            <v>0</v>
          </cell>
          <cell r="E119">
            <v>93984</v>
          </cell>
        </row>
        <row r="120">
          <cell r="A120" t="str">
            <v>05.6043</v>
          </cell>
          <cell r="B120" t="str">
            <v>Laép ñaët xaø theùp cho coät ñuùp (troïng löôïng 140 kg)</v>
          </cell>
          <cell r="C120" t="str">
            <v>boä</v>
          </cell>
          <cell r="D120">
            <v>0</v>
          </cell>
          <cell r="E120">
            <v>32515</v>
          </cell>
        </row>
        <row r="121">
          <cell r="A121" t="str">
            <v>05.6053</v>
          </cell>
          <cell r="B121" t="str">
            <v>Laép ñaët xaø theùp cho coät ñuùp (troïng löôïng 230 kg)</v>
          </cell>
          <cell r="C121" t="str">
            <v>boä</v>
          </cell>
          <cell r="D121">
            <v>0</v>
          </cell>
          <cell r="E121">
            <v>46295</v>
          </cell>
        </row>
        <row r="122">
          <cell r="A122" t="str">
            <v>05.6063</v>
          </cell>
          <cell r="B122" t="str">
            <v>Laép ñaët xaø theùp cho coät ñuùp (troïng löôïng 320 kg)</v>
          </cell>
          <cell r="C122" t="str">
            <v>boä</v>
          </cell>
          <cell r="D122">
            <v>0</v>
          </cell>
          <cell r="E122">
            <v>58062</v>
          </cell>
        </row>
        <row r="123">
          <cell r="A123" t="str">
            <v>05.6073</v>
          </cell>
          <cell r="B123" t="str">
            <v>Laép ñaët xaø theùp cho coät ñuùp (troïng löôïng 410 kg)</v>
          </cell>
          <cell r="C123" t="str">
            <v>boä</v>
          </cell>
          <cell r="D123">
            <v>0</v>
          </cell>
          <cell r="E123">
            <v>64101</v>
          </cell>
        </row>
        <row r="124">
          <cell r="A124" t="str">
            <v>05.6083</v>
          </cell>
          <cell r="B124" t="str">
            <v>Laép ñaët xaø theùp cho coät ñuùp (troïng löôïng 500 kg)</v>
          </cell>
          <cell r="C124" t="str">
            <v>boä</v>
          </cell>
          <cell r="D124">
            <v>0</v>
          </cell>
          <cell r="E124">
            <v>69985</v>
          </cell>
        </row>
        <row r="125">
          <cell r="A125" t="str">
            <v>05.6093</v>
          </cell>
          <cell r="B125" t="str">
            <v>Laép ñaët xaø theùp cho coät ñuùp (troïng löôïng 750 kg)</v>
          </cell>
          <cell r="C125" t="str">
            <v>boä</v>
          </cell>
          <cell r="D125">
            <v>0</v>
          </cell>
          <cell r="E125">
            <v>89648</v>
          </cell>
        </row>
        <row r="126">
          <cell r="A126" t="str">
            <v>05.6103</v>
          </cell>
          <cell r="B126" t="str">
            <v>Laép ñaët xaø theùp cho coät ñuùp (troïng löôïng 1000 kg)</v>
          </cell>
          <cell r="C126" t="str">
            <v>boä</v>
          </cell>
          <cell r="D126">
            <v>0</v>
          </cell>
          <cell r="E126">
            <v>105751</v>
          </cell>
        </row>
        <row r="127">
          <cell r="A127" t="str">
            <v>05.6044</v>
          </cell>
          <cell r="B127" t="str">
            <v>Laép ñaët xaø theùp cho coät ñuùp (troïng löôïng 140 kg)</v>
          </cell>
          <cell r="C127" t="str">
            <v>boä</v>
          </cell>
          <cell r="D127">
            <v>0</v>
          </cell>
          <cell r="E127">
            <v>36076</v>
          </cell>
        </row>
        <row r="128">
          <cell r="A128" t="str">
            <v>05.6054</v>
          </cell>
          <cell r="B128" t="str">
            <v>Laép ñaët xaø theùp cho coät ñuùp (troïng löôïng 230 kg)</v>
          </cell>
          <cell r="C128" t="str">
            <v>boä</v>
          </cell>
          <cell r="D128">
            <v>0</v>
          </cell>
          <cell r="E128">
            <v>51559</v>
          </cell>
        </row>
        <row r="129">
          <cell r="A129" t="str">
            <v>05.6064</v>
          </cell>
          <cell r="B129" t="str">
            <v>Laép ñaët xaø theùp cho coät ñuùp (troïng löôïng 320 kg)</v>
          </cell>
          <cell r="C129" t="str">
            <v>boä</v>
          </cell>
          <cell r="D129">
            <v>0</v>
          </cell>
          <cell r="E129">
            <v>64565</v>
          </cell>
        </row>
        <row r="130">
          <cell r="A130" t="str">
            <v>05.6074</v>
          </cell>
          <cell r="B130" t="str">
            <v>Laép ñaët xaø theùp cho coät ñuùp (troïng löôïng 410 kg)</v>
          </cell>
          <cell r="C130" t="str">
            <v>boä</v>
          </cell>
          <cell r="D130">
            <v>0</v>
          </cell>
          <cell r="E130">
            <v>71223</v>
          </cell>
        </row>
        <row r="131">
          <cell r="A131" t="str">
            <v>05.6084</v>
          </cell>
          <cell r="B131" t="str">
            <v>Laép ñaët xaø theùp cho coät ñuùp (troïng löôïng 500 kg)</v>
          </cell>
          <cell r="C131" t="str">
            <v>boä</v>
          </cell>
          <cell r="D131">
            <v>0</v>
          </cell>
          <cell r="E131">
            <v>77726</v>
          </cell>
        </row>
        <row r="132">
          <cell r="A132" t="str">
            <v>05.6094</v>
          </cell>
          <cell r="B132" t="str">
            <v>Laép ñaët xaø theùp cho coät ñuùp (troïng löôïng 750 kg)</v>
          </cell>
          <cell r="C132" t="str">
            <v>boä</v>
          </cell>
          <cell r="D132">
            <v>0</v>
          </cell>
          <cell r="E132">
            <v>99558</v>
          </cell>
        </row>
        <row r="133">
          <cell r="A133" t="str">
            <v>05.6104</v>
          </cell>
          <cell r="B133" t="str">
            <v>Laép ñaët xaø theùp cho coät ñuùp (troïng löôïng 1000 kg)</v>
          </cell>
          <cell r="C133" t="str">
            <v>boä</v>
          </cell>
          <cell r="D133">
            <v>0</v>
          </cell>
          <cell r="E133">
            <v>117518</v>
          </cell>
        </row>
        <row r="134">
          <cell r="A134" t="str">
            <v>05.8002</v>
          </cell>
          <cell r="B134" t="str">
            <v xml:space="preserve">Ñoùng coïc tieáp ñaát </v>
          </cell>
          <cell r="C134">
            <v>0</v>
          </cell>
          <cell r="D134">
            <v>714</v>
          </cell>
          <cell r="E134">
            <v>4335.3</v>
          </cell>
          <cell r="F134">
            <v>776</v>
          </cell>
        </row>
        <row r="135">
          <cell r="A135" t="str">
            <v>05.7001</v>
          </cell>
          <cell r="B135" t="str">
            <v xml:space="preserve">Laép ñaët daây tieáp ñaát </v>
          </cell>
          <cell r="C135">
            <v>0</v>
          </cell>
          <cell r="D135">
            <v>10</v>
          </cell>
          <cell r="E135">
            <v>154.83000000000001</v>
          </cell>
        </row>
        <row r="137">
          <cell r="D137">
            <v>10</v>
          </cell>
          <cell r="E137">
            <v>154.83000000000001</v>
          </cell>
        </row>
        <row r="138">
          <cell r="A138" t="str">
            <v>06.1105</v>
          </cell>
          <cell r="B138" t="str">
            <v>Laép ñaët söù ñöùng 22 kV</v>
          </cell>
          <cell r="C138" t="str">
            <v>söù</v>
          </cell>
          <cell r="D138">
            <v>155</v>
          </cell>
          <cell r="E138">
            <v>3499.2</v>
          </cell>
        </row>
        <row r="139">
          <cell r="A139" t="str">
            <v>06.1106</v>
          </cell>
          <cell r="B139" t="str">
            <v>Laép ñaët söù ñöùng 35 kV</v>
          </cell>
          <cell r="C139" t="str">
            <v>söù</v>
          </cell>
          <cell r="D139">
            <v>155</v>
          </cell>
          <cell r="E139">
            <v>4459.2</v>
          </cell>
        </row>
        <row r="140">
          <cell r="A140" t="str">
            <v>06.1211</v>
          </cell>
          <cell r="B140" t="str">
            <v>Laép ñaët söù ñöùng haï theá loaïi 1 söù</v>
          </cell>
          <cell r="C140" t="str">
            <v>söù</v>
          </cell>
          <cell r="D140">
            <v>2621.9</v>
          </cell>
          <cell r="E140">
            <v>882.9</v>
          </cell>
        </row>
        <row r="141">
          <cell r="A141" t="str">
            <v>06.1213</v>
          </cell>
          <cell r="B141" t="str">
            <v>Laép ñaët söù ñöùng haï theá loaïi 2 söù</v>
          </cell>
          <cell r="C141" t="str">
            <v>söù</v>
          </cell>
          <cell r="D141">
            <v>4735.5</v>
          </cell>
          <cell r="E141">
            <v>2884.3</v>
          </cell>
        </row>
        <row r="142">
          <cell r="A142" t="str">
            <v>06.1214</v>
          </cell>
          <cell r="B142" t="str">
            <v>Laép ñaët söù ñöùng haï theá loaïi 3 söù</v>
          </cell>
          <cell r="C142" t="str">
            <v>söù</v>
          </cell>
          <cell r="D142">
            <v>14490</v>
          </cell>
          <cell r="E142">
            <v>4017.4</v>
          </cell>
        </row>
        <row r="143">
          <cell r="A143" t="str">
            <v>06.1215</v>
          </cell>
          <cell r="B143" t="str">
            <v>Laép ñaët söù ñöùng haï theá loaïi 4 söù</v>
          </cell>
          <cell r="C143" t="str">
            <v>söù</v>
          </cell>
          <cell r="D143">
            <v>21000</v>
          </cell>
          <cell r="E143">
            <v>5665.5</v>
          </cell>
        </row>
        <row r="144">
          <cell r="A144" t="str">
            <v>06.1411</v>
          </cell>
          <cell r="B144" t="str">
            <v>Laép ñaët chuoãi söù ñôõ £ 2 baùt chieàu cao £ 20m</v>
          </cell>
          <cell r="C144" t="str">
            <v>chuoãi</v>
          </cell>
          <cell r="D144">
            <v>405</v>
          </cell>
          <cell r="E144">
            <v>2925</v>
          </cell>
        </row>
        <row r="145">
          <cell r="A145" t="str">
            <v>06.1412</v>
          </cell>
          <cell r="B145" t="str">
            <v>Laép ñaët chuoãi söù ñôõ £ 2 baùt chieàu cao £ 30m</v>
          </cell>
          <cell r="C145" t="str">
            <v>chuoãi</v>
          </cell>
          <cell r="D145">
            <v>405</v>
          </cell>
          <cell r="E145">
            <v>3738</v>
          </cell>
        </row>
        <row r="146">
          <cell r="A146" t="str">
            <v>06.1421</v>
          </cell>
          <cell r="B146" t="str">
            <v>Laép ñaët chuoãi söù ñôõ £ 5 baùt chieàu cao £ 20m</v>
          </cell>
          <cell r="C146" t="str">
            <v>chuoãi</v>
          </cell>
          <cell r="D146">
            <v>610</v>
          </cell>
          <cell r="E146">
            <v>6500</v>
          </cell>
        </row>
        <row r="147">
          <cell r="A147" t="str">
            <v>06.1422</v>
          </cell>
          <cell r="B147" t="str">
            <v>Laép ñaët chuoãi söù ñôõ £ 5 baùt chieàu cao £ 30m</v>
          </cell>
          <cell r="C147" t="str">
            <v>chuoãi</v>
          </cell>
          <cell r="D147">
            <v>610</v>
          </cell>
          <cell r="E147">
            <v>6825</v>
          </cell>
        </row>
        <row r="148">
          <cell r="A148" t="str">
            <v>06.1431</v>
          </cell>
          <cell r="B148" t="str">
            <v>Laép ñaët chuoãi söù ñôõ £ 8 baùt chieàu cao £ 20m</v>
          </cell>
          <cell r="C148" t="str">
            <v>chuoãi</v>
          </cell>
          <cell r="D148">
            <v>975</v>
          </cell>
          <cell r="E148">
            <v>10401</v>
          </cell>
        </row>
        <row r="149">
          <cell r="A149" t="str">
            <v>06.1432</v>
          </cell>
          <cell r="B149" t="str">
            <v>Laép ñaët chuoãi söù ñôõ £ 8 baùt chieàu cao £ 30m</v>
          </cell>
          <cell r="C149" t="str">
            <v>chuoãi</v>
          </cell>
          <cell r="D149">
            <v>975</v>
          </cell>
          <cell r="E149">
            <v>10888</v>
          </cell>
        </row>
        <row r="150">
          <cell r="A150" t="str">
            <v>06.1441</v>
          </cell>
          <cell r="B150" t="str">
            <v>Laép ñaët chuoãi söù ñôõ £ 11 baùt chieàu cao £ 20m</v>
          </cell>
          <cell r="C150" t="str">
            <v>chuoãi</v>
          </cell>
          <cell r="D150">
            <v>1335</v>
          </cell>
          <cell r="E150">
            <v>14626</v>
          </cell>
        </row>
        <row r="151">
          <cell r="A151" t="str">
            <v>06.1442</v>
          </cell>
          <cell r="B151" t="str">
            <v>Laép ñaët chuoãi söù ñôõ £ 11 baùt chieàu cao £ 30m</v>
          </cell>
          <cell r="C151" t="str">
            <v>chuoãi</v>
          </cell>
          <cell r="D151">
            <v>1335</v>
          </cell>
          <cell r="E151">
            <v>15438</v>
          </cell>
        </row>
        <row r="152">
          <cell r="A152" t="str">
            <v>06.1511</v>
          </cell>
          <cell r="B152" t="str">
            <v>Laép ñaët chuoãi söù neùo £ 2 baùt chieàu cao £ 20m</v>
          </cell>
          <cell r="C152" t="str">
            <v>chuoãi</v>
          </cell>
          <cell r="D152">
            <v>405</v>
          </cell>
          <cell r="E152">
            <v>3088</v>
          </cell>
        </row>
        <row r="153">
          <cell r="A153" t="str">
            <v>06.1512</v>
          </cell>
          <cell r="B153" t="str">
            <v>Laép ñaët chuoãi söù neùo £ 2 baùt chieàu cao £ 30m</v>
          </cell>
          <cell r="C153" t="str">
            <v>chuoãi</v>
          </cell>
          <cell r="D153">
            <v>405</v>
          </cell>
          <cell r="E153">
            <v>3900</v>
          </cell>
        </row>
        <row r="154">
          <cell r="A154" t="str">
            <v>06.1521</v>
          </cell>
          <cell r="B154" t="str">
            <v>Laép ñaët chuoãi söù neùo £ 5 baùt chieàu cao £ 20m</v>
          </cell>
          <cell r="C154" t="str">
            <v>chuoãi</v>
          </cell>
          <cell r="D154">
            <v>610</v>
          </cell>
          <cell r="E154">
            <v>7313</v>
          </cell>
        </row>
        <row r="155">
          <cell r="A155" t="str">
            <v>06.1522</v>
          </cell>
          <cell r="B155" t="str">
            <v>Laép ñaët chuoãi söù neùo £ 5 baùt chieàu cao £ 30m</v>
          </cell>
          <cell r="C155" t="str">
            <v>chuoãi</v>
          </cell>
          <cell r="D155">
            <v>610</v>
          </cell>
          <cell r="E155">
            <v>7638</v>
          </cell>
        </row>
        <row r="156">
          <cell r="A156" t="str">
            <v>06.1531</v>
          </cell>
          <cell r="B156" t="str">
            <v>Laép ñaët chuoãi söù neùo £ 8 baùt chieàu cao £ 20m</v>
          </cell>
          <cell r="C156" t="str">
            <v>chuoãi</v>
          </cell>
          <cell r="D156">
            <v>975</v>
          </cell>
          <cell r="E156">
            <v>11538</v>
          </cell>
        </row>
        <row r="157">
          <cell r="A157" t="str">
            <v>06.1532</v>
          </cell>
          <cell r="B157" t="str">
            <v>Laép ñaët chuoãi söù neùo £ 8 baùt chieàu cao £ 30m</v>
          </cell>
          <cell r="C157" t="str">
            <v>chuoãi</v>
          </cell>
          <cell r="D157">
            <v>975</v>
          </cell>
          <cell r="E157">
            <v>12188</v>
          </cell>
        </row>
        <row r="158">
          <cell r="A158" t="str">
            <v>06.1541</v>
          </cell>
          <cell r="B158" t="str">
            <v>Laép ñaët chuoãi söù neùo £ 11 baùt chieàu cao £ 20m</v>
          </cell>
          <cell r="C158" t="str">
            <v>chuoãi</v>
          </cell>
          <cell r="D158">
            <v>1335</v>
          </cell>
          <cell r="E158">
            <v>16413</v>
          </cell>
        </row>
        <row r="159">
          <cell r="A159" t="str">
            <v>06.1542</v>
          </cell>
          <cell r="B159" t="str">
            <v>Laép ñaët chuoãi söù neùo £ 11 baùt chieàu cao £ 30m</v>
          </cell>
          <cell r="C159" t="str">
            <v>chuoãi</v>
          </cell>
          <cell r="D159">
            <v>1335</v>
          </cell>
          <cell r="E159">
            <v>17389</v>
          </cell>
        </row>
        <row r="160">
          <cell r="A160" t="str">
            <v>06.2011</v>
          </cell>
          <cell r="B160" t="str">
            <v>Laép taï choáng rung (Coät coù chieàu cao £ 20m)</v>
          </cell>
          <cell r="C160" t="str">
            <v>boä</v>
          </cell>
          <cell r="D160">
            <v>0</v>
          </cell>
          <cell r="E160">
            <v>5850</v>
          </cell>
        </row>
        <row r="161">
          <cell r="A161" t="str">
            <v>06.2012</v>
          </cell>
          <cell r="B161" t="str">
            <v>Laép taï choáng rung (Coät coù chieàu cao £ 30m)</v>
          </cell>
          <cell r="C161" t="str">
            <v>boä</v>
          </cell>
          <cell r="D161">
            <v>0</v>
          </cell>
          <cell r="E161">
            <v>6175</v>
          </cell>
        </row>
        <row r="162">
          <cell r="A162" t="str">
            <v>06.2013</v>
          </cell>
          <cell r="B162" t="str">
            <v>Laép taï choáng rung (Coät coù chieàu cao £ 40m)</v>
          </cell>
          <cell r="C162" t="str">
            <v>boä</v>
          </cell>
          <cell r="D162">
            <v>0</v>
          </cell>
          <cell r="E162">
            <v>6988</v>
          </cell>
        </row>
        <row r="163">
          <cell r="A163" t="str">
            <v>06.2014</v>
          </cell>
          <cell r="B163" t="str">
            <v>Laép taï choáng rung (Coät coù chieàu cao £ 50m)</v>
          </cell>
          <cell r="C163" t="str">
            <v>boä</v>
          </cell>
          <cell r="D163">
            <v>0</v>
          </cell>
          <cell r="E163">
            <v>7963</v>
          </cell>
        </row>
        <row r="164">
          <cell r="A164" t="str">
            <v>06.2015</v>
          </cell>
          <cell r="B164" t="str">
            <v>Laép taï choáng rung (Coät coù chieàu cao &gt; 50m)</v>
          </cell>
          <cell r="C164" t="str">
            <v>boä</v>
          </cell>
          <cell r="D164">
            <v>0</v>
          </cell>
          <cell r="E164">
            <v>8776</v>
          </cell>
        </row>
        <row r="165">
          <cell r="A165" t="str">
            <v>06.2110</v>
          </cell>
          <cell r="B165" t="str">
            <v>Laép ñaët coå deà</v>
          </cell>
          <cell r="C165" t="str">
            <v>boä</v>
          </cell>
          <cell r="D165">
            <v>0</v>
          </cell>
          <cell r="E165">
            <v>5688</v>
          </cell>
        </row>
        <row r="166">
          <cell r="A166" t="str">
            <v>06.2120</v>
          </cell>
          <cell r="B166" t="str">
            <v xml:space="preserve">Laép ñaët daây neùo </v>
          </cell>
          <cell r="C166" t="str">
            <v>boä</v>
          </cell>
          <cell r="D166">
            <v>0</v>
          </cell>
          <cell r="E166">
            <v>7313</v>
          </cell>
        </row>
        <row r="167">
          <cell r="A167" t="str">
            <v>06.2141</v>
          </cell>
          <cell r="B167" t="str">
            <v>Laép ñaët khoùa ñôõ daây choáng seùt tieát dieän £ 70 (Coät coù chieàu cao £ 20m)</v>
          </cell>
          <cell r="C167" t="str">
            <v>boä</v>
          </cell>
          <cell r="D167">
            <v>0</v>
          </cell>
          <cell r="E167">
            <v>1788</v>
          </cell>
        </row>
        <row r="168">
          <cell r="A168" t="str">
            <v>06.2142</v>
          </cell>
          <cell r="B168" t="str">
            <v>Laép ñaët khoùa ñôõ daây choáng seùt tieát dieän £ 70 (Coät coù chieàu cao £ 30m)</v>
          </cell>
          <cell r="C168" t="str">
            <v>boä</v>
          </cell>
          <cell r="D168">
            <v>0</v>
          </cell>
          <cell r="E168">
            <v>1950</v>
          </cell>
        </row>
        <row r="169">
          <cell r="A169" t="str">
            <v>06.2151</v>
          </cell>
          <cell r="B169" t="str">
            <v>Laép ñaët khoùa ñôõ daây choáng seùt tieát dieän £ 240 (Coät coù chieàu cao £ 20m)</v>
          </cell>
          <cell r="C169" t="str">
            <v>boä</v>
          </cell>
          <cell r="D169">
            <v>0</v>
          </cell>
          <cell r="E169">
            <v>2763</v>
          </cell>
        </row>
        <row r="170">
          <cell r="A170" t="str">
            <v>06.2152</v>
          </cell>
          <cell r="B170" t="str">
            <v>Laép ñaët khoùa ñôõ daây choáng seùt tieát dieän £ 240 (Coät coù chieàu cao £ 30m)</v>
          </cell>
          <cell r="C170" t="str">
            <v>boä</v>
          </cell>
          <cell r="D170">
            <v>0</v>
          </cell>
          <cell r="E170">
            <v>2925</v>
          </cell>
        </row>
        <row r="171">
          <cell r="A171" t="str">
            <v>06.2161</v>
          </cell>
          <cell r="B171" t="str">
            <v>Laép ñaët khoùa ñôõ daây choáng seùt tieát dieän &gt; 240 (Coät coù chieàu cao £ 20m)</v>
          </cell>
          <cell r="C171" t="str">
            <v>boä</v>
          </cell>
          <cell r="D171">
            <v>0</v>
          </cell>
          <cell r="E171">
            <v>5688</v>
          </cell>
        </row>
        <row r="172">
          <cell r="A172" t="str">
            <v>06.2162</v>
          </cell>
          <cell r="B172" t="str">
            <v>Laép ñaët khoùa ñôõ daây choáng seùt tieát dieän &gt; 240 (Coät coù chieàu cao £ 30m)</v>
          </cell>
          <cell r="C172" t="str">
            <v>boä</v>
          </cell>
          <cell r="D172">
            <v>0</v>
          </cell>
          <cell r="E172">
            <v>5850</v>
          </cell>
        </row>
        <row r="173">
          <cell r="A173" t="str">
            <v>06.5011</v>
          </cell>
          <cell r="B173" t="str">
            <v>Vöôït ñöôøng daây thoâng tin tieát dieän daây £ 50</v>
          </cell>
          <cell r="C173" t="str">
            <v>V.trí</v>
          </cell>
          <cell r="D173">
            <v>80046</v>
          </cell>
          <cell r="E173">
            <v>78346</v>
          </cell>
        </row>
        <row r="174">
          <cell r="A174" t="str">
            <v>06.5012</v>
          </cell>
          <cell r="B174" t="str">
            <v>Vöôït ñöôøng daây thoâng tin tieát dieän daây £ 95</v>
          </cell>
          <cell r="C174" t="str">
            <v>V.trí</v>
          </cell>
          <cell r="D174">
            <v>111623</v>
          </cell>
          <cell r="E174">
            <v>90887</v>
          </cell>
        </row>
        <row r="175">
          <cell r="A175" t="str">
            <v>06.5013</v>
          </cell>
          <cell r="B175" t="str">
            <v>Vöôït ñöôøng daây thoâng tin tieát dieän daây £ 150</v>
          </cell>
          <cell r="C175" t="str">
            <v>V.trí</v>
          </cell>
          <cell r="D175">
            <v>143516</v>
          </cell>
          <cell r="E175">
            <v>127737</v>
          </cell>
        </row>
        <row r="176">
          <cell r="A176" t="str">
            <v>06.5014</v>
          </cell>
          <cell r="B176" t="str">
            <v>Vöôït ñöôøng daây thoâng tin tieát dieän daây £ 240</v>
          </cell>
          <cell r="C176" t="str">
            <v>V.trí</v>
          </cell>
          <cell r="D176">
            <v>174462</v>
          </cell>
          <cell r="E176">
            <v>143530</v>
          </cell>
        </row>
        <row r="177">
          <cell r="A177" t="str">
            <v>06.5015</v>
          </cell>
          <cell r="B177" t="str">
            <v>Vöôït ñöôøng daây thoâng tin tieát dieän daây &gt; 240</v>
          </cell>
          <cell r="C177" t="str">
            <v>V.trí</v>
          </cell>
          <cell r="D177">
            <v>238247</v>
          </cell>
          <cell r="E177">
            <v>226521</v>
          </cell>
        </row>
        <row r="178">
          <cell r="A178" t="str">
            <v>06.5011</v>
          </cell>
          <cell r="B178" t="str">
            <v>Vöôït ñöôøng daây haï theá tieát dieän daây £ 50</v>
          </cell>
          <cell r="C178" t="str">
            <v>V.trí</v>
          </cell>
          <cell r="D178">
            <v>80046</v>
          </cell>
          <cell r="E178">
            <v>78346</v>
          </cell>
        </row>
        <row r="179">
          <cell r="A179" t="str">
            <v>06.5012</v>
          </cell>
          <cell r="B179" t="str">
            <v>Vöôït ñöôøng daây haï theá tieát dieän daây £ 95</v>
          </cell>
          <cell r="C179" t="str">
            <v>V.trí</v>
          </cell>
          <cell r="D179">
            <v>111623</v>
          </cell>
          <cell r="E179">
            <v>90887</v>
          </cell>
        </row>
        <row r="180">
          <cell r="A180" t="str">
            <v>06.5013</v>
          </cell>
          <cell r="B180" t="str">
            <v>Vöôït ñöôøng daây haï theá tieát dieän daây £ 150</v>
          </cell>
          <cell r="C180" t="str">
            <v>V.trí</v>
          </cell>
          <cell r="D180">
            <v>143516</v>
          </cell>
          <cell r="E180">
            <v>127737</v>
          </cell>
        </row>
        <row r="181">
          <cell r="A181" t="str">
            <v>06.5014</v>
          </cell>
          <cell r="B181" t="str">
            <v>Vöôït ñöôøng daây haï theá tieát dieän daây £ 240</v>
          </cell>
          <cell r="C181" t="str">
            <v>V.trí</v>
          </cell>
          <cell r="D181">
            <v>174462</v>
          </cell>
          <cell r="E181">
            <v>143530</v>
          </cell>
        </row>
        <row r="182">
          <cell r="A182" t="str">
            <v>06.5015</v>
          </cell>
          <cell r="B182" t="str">
            <v>Vöôït ñöôøng daây haï theá tieát dieän daây &gt; 240</v>
          </cell>
          <cell r="C182" t="str">
            <v>V.trí</v>
          </cell>
          <cell r="D182">
            <v>238247</v>
          </cell>
          <cell r="E182">
            <v>226521</v>
          </cell>
        </row>
        <row r="183">
          <cell r="A183" t="str">
            <v>06.5021</v>
          </cell>
          <cell r="B183" t="str">
            <v>Vöôït ñöôøng daây 35 kV tieát dieän daây £ 50</v>
          </cell>
          <cell r="C183" t="str">
            <v>V.trí</v>
          </cell>
          <cell r="D183">
            <v>127570</v>
          </cell>
          <cell r="E183">
            <v>105596</v>
          </cell>
        </row>
        <row r="184">
          <cell r="A184" t="str">
            <v>06.5022</v>
          </cell>
          <cell r="B184" t="str">
            <v>Vöôït ñöôøng daây 35 kV tieát dieän daây £ 95</v>
          </cell>
          <cell r="C184" t="str">
            <v>V.trí</v>
          </cell>
          <cell r="D184">
            <v>159462</v>
          </cell>
          <cell r="E184">
            <v>121544</v>
          </cell>
        </row>
        <row r="185">
          <cell r="A185" t="str">
            <v>06.5023</v>
          </cell>
          <cell r="B185" t="str">
            <v>Vöôït ñöôøng daây 35 kV tieát dieän daây £ 150</v>
          </cell>
          <cell r="C185" t="str">
            <v>V.trí</v>
          </cell>
          <cell r="D185">
            <v>190093</v>
          </cell>
          <cell r="E185">
            <v>148495</v>
          </cell>
        </row>
        <row r="186">
          <cell r="A186" t="str">
            <v>06.5024</v>
          </cell>
          <cell r="B186" t="str">
            <v>Vöôït ñöôøng daây 35 kV tieát dieän daây £ 240</v>
          </cell>
          <cell r="C186" t="str">
            <v>V.trí</v>
          </cell>
          <cell r="D186">
            <v>239193</v>
          </cell>
          <cell r="E186">
            <v>166446</v>
          </cell>
        </row>
        <row r="187">
          <cell r="A187" t="str">
            <v>06.5025</v>
          </cell>
          <cell r="B187" t="str">
            <v>Vöôït ñöôøng daây 35 kV tieát dieän daây &gt; 240</v>
          </cell>
          <cell r="C187" t="str">
            <v>V.trí</v>
          </cell>
          <cell r="D187">
            <v>334870</v>
          </cell>
          <cell r="E187">
            <v>290467</v>
          </cell>
        </row>
        <row r="188">
          <cell r="A188" t="str">
            <v>06.5051</v>
          </cell>
          <cell r="B188" t="str">
            <v>Vöôït ñöôøng giao thoâng &lt; 10m tieát dieän daây £ 50</v>
          </cell>
          <cell r="C188" t="str">
            <v>V.trí</v>
          </cell>
          <cell r="D188">
            <v>159462</v>
          </cell>
          <cell r="E188">
            <v>125725</v>
          </cell>
        </row>
        <row r="189">
          <cell r="A189" t="str">
            <v>06.5052</v>
          </cell>
          <cell r="B189" t="str">
            <v>Vöôït ñöôøng giao thoâng &lt;10m tieát dieän daây £ 95</v>
          </cell>
          <cell r="C189" t="str">
            <v>V.trí</v>
          </cell>
          <cell r="D189">
            <v>221922</v>
          </cell>
          <cell r="E189">
            <v>159014</v>
          </cell>
        </row>
        <row r="190">
          <cell r="A190" t="str">
            <v>06.5053</v>
          </cell>
          <cell r="B190" t="str">
            <v>Vöôït ñöôøng giao thoâng &lt;10m tieát dieän daây £ 150</v>
          </cell>
          <cell r="C190" t="str">
            <v>V.trí</v>
          </cell>
          <cell r="D190">
            <v>284193</v>
          </cell>
          <cell r="E190">
            <v>194471</v>
          </cell>
        </row>
        <row r="191">
          <cell r="A191" t="str">
            <v>06.5054</v>
          </cell>
          <cell r="B191" t="str">
            <v>Vöôït ñöôøng giao thoâng &lt;10m tieát dieän daây £ 240</v>
          </cell>
          <cell r="C191" t="str">
            <v>V.trí</v>
          </cell>
          <cell r="D191">
            <v>350186</v>
          </cell>
          <cell r="E191">
            <v>218470</v>
          </cell>
        </row>
        <row r="192">
          <cell r="A192" t="str">
            <v>06.5055</v>
          </cell>
          <cell r="B192" t="str">
            <v>Vöôït ñöôøng giao thoâng&lt;10m tieát dieän daây &gt; 240</v>
          </cell>
          <cell r="C192" t="str">
            <v>V.trí</v>
          </cell>
          <cell r="D192">
            <v>399412</v>
          </cell>
          <cell r="E192">
            <v>345433</v>
          </cell>
        </row>
        <row r="193">
          <cell r="A193" t="str">
            <v>06.5061</v>
          </cell>
          <cell r="B193" t="str">
            <v>Vöôït ñöôøng giao thoâng &gt;10m tieát dieän daây £ 50</v>
          </cell>
          <cell r="C193" t="str">
            <v>V.trí</v>
          </cell>
          <cell r="D193">
            <v>189462</v>
          </cell>
          <cell r="E193">
            <v>143995</v>
          </cell>
        </row>
        <row r="194">
          <cell r="A194" t="str">
            <v>06.5062</v>
          </cell>
          <cell r="B194" t="str">
            <v>Vöôït ñöôøng giao thoâng &gt;10m tieát dieän daây £ 95</v>
          </cell>
          <cell r="C194" t="str">
            <v>V.trí</v>
          </cell>
          <cell r="D194">
            <v>269130</v>
          </cell>
          <cell r="E194">
            <v>190445</v>
          </cell>
        </row>
        <row r="195">
          <cell r="A195" t="str">
            <v>06.5063</v>
          </cell>
          <cell r="B195" t="str">
            <v>Vöôït ñöôøng giao thoâng &gt;10m tieát dieän daây £ 150</v>
          </cell>
          <cell r="C195" t="str">
            <v>V.trí</v>
          </cell>
          <cell r="D195">
            <v>350186</v>
          </cell>
          <cell r="E195">
            <v>233024</v>
          </cell>
        </row>
        <row r="196">
          <cell r="A196" t="str">
            <v>06.5064</v>
          </cell>
          <cell r="B196" t="str">
            <v>Vöôït ñöôøng giao thoâng &gt;10m tieát dieän daây £ 240</v>
          </cell>
          <cell r="C196" t="str">
            <v>V.trí</v>
          </cell>
          <cell r="D196">
            <v>411447</v>
          </cell>
          <cell r="E196">
            <v>261823</v>
          </cell>
        </row>
        <row r="197">
          <cell r="A197" t="str">
            <v>06.5065</v>
          </cell>
          <cell r="B197" t="str">
            <v>Vöôït ñöôøng giao thoâng &gt;10m tieát dieän daây &gt; 240</v>
          </cell>
          <cell r="C197" t="str">
            <v>V.trí</v>
          </cell>
          <cell r="D197">
            <v>568260</v>
          </cell>
          <cell r="E197">
            <v>410618</v>
          </cell>
        </row>
        <row r="198">
          <cell r="A198" t="str">
            <v>06.5071</v>
          </cell>
          <cell r="B198" t="str">
            <v>Vò trí beû goùc tieát dieän daây £ 50</v>
          </cell>
          <cell r="C198" t="str">
            <v>V.trí</v>
          </cell>
          <cell r="D198">
            <v>0</v>
          </cell>
          <cell r="E198">
            <v>30697</v>
          </cell>
        </row>
        <row r="199">
          <cell r="A199" t="str">
            <v>06.5072</v>
          </cell>
          <cell r="B199" t="str">
            <v>Vò trí beû goùc tieát dieän daây £ 95</v>
          </cell>
          <cell r="C199" t="str">
            <v>V.trí</v>
          </cell>
          <cell r="D199">
            <v>0</v>
          </cell>
          <cell r="E199">
            <v>61933</v>
          </cell>
        </row>
        <row r="200">
          <cell r="A200" t="str">
            <v>06.5073</v>
          </cell>
          <cell r="B200" t="str">
            <v>Vò trí beû goùc tieát dieän daây £ 150</v>
          </cell>
          <cell r="C200" t="str">
            <v>V.trí</v>
          </cell>
          <cell r="D200">
            <v>0</v>
          </cell>
          <cell r="E200">
            <v>78346</v>
          </cell>
        </row>
        <row r="201">
          <cell r="A201" t="str">
            <v>06.5074</v>
          </cell>
          <cell r="B201" t="str">
            <v>Vò trí beû goùc tieát dieän daây £ 240</v>
          </cell>
          <cell r="C201" t="str">
            <v>V.trí</v>
          </cell>
          <cell r="D201">
            <v>0</v>
          </cell>
          <cell r="E201">
            <v>80978</v>
          </cell>
        </row>
        <row r="202">
          <cell r="A202" t="str">
            <v>06.5075</v>
          </cell>
          <cell r="B202" t="str">
            <v>Vò trí beû goùc tieát dieän daây &gt; 240</v>
          </cell>
          <cell r="C202" t="str">
            <v>V.trí</v>
          </cell>
          <cell r="D202">
            <v>0</v>
          </cell>
          <cell r="E202">
            <v>150188</v>
          </cell>
        </row>
        <row r="203">
          <cell r="A203" t="str">
            <v>06.5082</v>
          </cell>
          <cell r="B203" t="str">
            <v>Vöôït soâng £ 95</v>
          </cell>
          <cell r="C203" t="str">
            <v>V.trí</v>
          </cell>
          <cell r="D203">
            <v>0</v>
          </cell>
          <cell r="E203">
            <v>261513</v>
          </cell>
        </row>
        <row r="204">
          <cell r="A204" t="str">
            <v>06.5083</v>
          </cell>
          <cell r="B204" t="str">
            <v>Vöôït soâng £ 150</v>
          </cell>
          <cell r="C204" t="str">
            <v>V.trí</v>
          </cell>
          <cell r="D204">
            <v>0</v>
          </cell>
          <cell r="E204">
            <v>391728</v>
          </cell>
        </row>
        <row r="205">
          <cell r="A205" t="str">
            <v>06.5084</v>
          </cell>
          <cell r="B205" t="str">
            <v>Vöôït soâng £ 240</v>
          </cell>
          <cell r="C205" t="str">
            <v>V.trí</v>
          </cell>
          <cell r="D205">
            <v>0</v>
          </cell>
          <cell r="E205">
            <v>440965</v>
          </cell>
        </row>
        <row r="206">
          <cell r="A206" t="str">
            <v>06.5085</v>
          </cell>
          <cell r="B206" t="str">
            <v>Vöôït soâng &gt; 240</v>
          </cell>
          <cell r="C206" t="str">
            <v>V.trí</v>
          </cell>
          <cell r="D206">
            <v>0</v>
          </cell>
          <cell r="E206">
            <v>799869</v>
          </cell>
        </row>
        <row r="207">
          <cell r="A207" t="str">
            <v>06.6104</v>
          </cell>
          <cell r="B207" t="str">
            <v>Raûi caêng daây laáy ñoä voõng daây AC-50mm 2</v>
          </cell>
          <cell r="C207" t="str">
            <v>km</v>
          </cell>
          <cell r="D207">
            <v>227189</v>
          </cell>
          <cell r="E207">
            <v>261153</v>
          </cell>
        </row>
        <row r="208">
          <cell r="A208" t="str">
            <v>06.6105</v>
          </cell>
          <cell r="B208" t="str">
            <v>Raûi caêng daây laáy ñoä voõng daây AC-70mm 2</v>
          </cell>
          <cell r="C208" t="str">
            <v>km</v>
          </cell>
          <cell r="D208">
            <v>227189</v>
          </cell>
          <cell r="E208">
            <v>348908</v>
          </cell>
        </row>
        <row r="209">
          <cell r="A209" t="str">
            <v>06.6106</v>
          </cell>
          <cell r="B209" t="str">
            <v>Raûi caêng daây laáy ñoä voõng daây AC-95mm 2</v>
          </cell>
          <cell r="C209" t="str">
            <v>km</v>
          </cell>
          <cell r="D209">
            <v>227189</v>
          </cell>
          <cell r="E209">
            <v>475178</v>
          </cell>
        </row>
        <row r="210">
          <cell r="A210" t="str">
            <v>06.6107</v>
          </cell>
          <cell r="B210" t="str">
            <v>Raûi caêng daây laáy ñoä voõng daây AC-120mm 2</v>
          </cell>
          <cell r="C210" t="str">
            <v>km</v>
          </cell>
          <cell r="D210">
            <v>319671</v>
          </cell>
          <cell r="E210">
            <v>588862</v>
          </cell>
        </row>
        <row r="211">
          <cell r="A211" t="str">
            <v>06.6108</v>
          </cell>
          <cell r="B211" t="str">
            <v>Raûi caêng daây laáy ñoä voõng daây AC-150mm 2</v>
          </cell>
          <cell r="C211" t="str">
            <v>km</v>
          </cell>
          <cell r="D211">
            <v>319671</v>
          </cell>
          <cell r="E211">
            <v>712550</v>
          </cell>
        </row>
        <row r="212">
          <cell r="A212" t="str">
            <v>06.6109</v>
          </cell>
          <cell r="B212" t="str">
            <v>Raûi caêng daây laáy ñoä voõng daây AC-185mm 2</v>
          </cell>
          <cell r="C212" t="str">
            <v>km</v>
          </cell>
          <cell r="D212">
            <v>319671</v>
          </cell>
          <cell r="E212">
            <v>840899</v>
          </cell>
        </row>
        <row r="213">
          <cell r="A213" t="str">
            <v>06.6110</v>
          </cell>
          <cell r="B213" t="str">
            <v>Raûi caêng daây laáy ñoä voõng daây AC-240mm 2</v>
          </cell>
          <cell r="C213" t="str">
            <v>km</v>
          </cell>
          <cell r="D213">
            <v>319671</v>
          </cell>
          <cell r="E213">
            <v>924792</v>
          </cell>
        </row>
        <row r="214">
          <cell r="A214" t="str">
            <v>06.6124</v>
          </cell>
          <cell r="B214" t="str">
            <v>Raûi caêng daây laáy ñoä voõng daây A-50mm 2</v>
          </cell>
          <cell r="C214" t="str">
            <v>km</v>
          </cell>
          <cell r="D214">
            <v>227189</v>
          </cell>
          <cell r="E214">
            <v>208012</v>
          </cell>
        </row>
        <row r="215">
          <cell r="A215" t="str">
            <v>06.6125</v>
          </cell>
          <cell r="B215" t="str">
            <v>Raûi caêng daây laáy ñoä voõng daây A-70mm 2</v>
          </cell>
          <cell r="C215" t="str">
            <v>km</v>
          </cell>
          <cell r="D215">
            <v>227189</v>
          </cell>
          <cell r="E215">
            <v>279516</v>
          </cell>
        </row>
        <row r="216">
          <cell r="A216" t="str">
            <v>06.6126</v>
          </cell>
          <cell r="B216" t="str">
            <v>Raûi caêng daây laáy ñoä voõng daây A-95mm 2</v>
          </cell>
          <cell r="C216" t="str">
            <v>km</v>
          </cell>
          <cell r="D216">
            <v>227189</v>
          </cell>
          <cell r="E216">
            <v>381897</v>
          </cell>
        </row>
        <row r="217">
          <cell r="A217" t="str">
            <v>06.6133</v>
          </cell>
          <cell r="B217" t="str">
            <v>Raûi caêng daây choáng seùt tieát dieän 35mm 2</v>
          </cell>
          <cell r="C217" t="str">
            <v>km</v>
          </cell>
          <cell r="D217">
            <v>226789</v>
          </cell>
          <cell r="E217">
            <v>365484</v>
          </cell>
        </row>
        <row r="218">
          <cell r="A218" t="str">
            <v>06.6134</v>
          </cell>
          <cell r="B218" t="str">
            <v>Raûi caêng daây choáng seùt tieát dieän 50mm 2</v>
          </cell>
          <cell r="C218" t="str">
            <v>km</v>
          </cell>
          <cell r="D218">
            <v>227189</v>
          </cell>
          <cell r="E218">
            <v>409524</v>
          </cell>
        </row>
        <row r="219">
          <cell r="A219" t="str">
            <v>06.6135</v>
          </cell>
          <cell r="B219" t="str">
            <v>Raûi caêng daây choáng seùt tieát dieän 70mm 2</v>
          </cell>
          <cell r="C219" t="str">
            <v>km</v>
          </cell>
          <cell r="D219">
            <v>227189</v>
          </cell>
          <cell r="E219">
            <v>491429</v>
          </cell>
        </row>
        <row r="220">
          <cell r="A220" t="str">
            <v>06.6135</v>
          </cell>
          <cell r="B220" t="str">
            <v>Raûi caêng daây choáng seùt tieát dieän 70mm 2</v>
          </cell>
          <cell r="C220" t="str">
            <v>km</v>
          </cell>
          <cell r="D220">
            <v>227189</v>
          </cell>
          <cell r="E220">
            <v>491429</v>
          </cell>
        </row>
        <row r="221">
          <cell r="A221" t="str">
            <v>02.1211</v>
          </cell>
          <cell r="B221" t="str">
            <v>Vaän chuyeån xi maêng cöï ly 100m</v>
          </cell>
          <cell r="C221" t="str">
            <v>taán</v>
          </cell>
          <cell r="D221">
            <v>0</v>
          </cell>
          <cell r="E221">
            <v>71813</v>
          </cell>
        </row>
        <row r="222">
          <cell r="A222" t="str">
            <v>02.1212</v>
          </cell>
          <cell r="B222" t="str">
            <v>Vaän chuyeån xi maêng cöï ly 300m</v>
          </cell>
          <cell r="C222" t="str">
            <v>taán</v>
          </cell>
          <cell r="D222">
            <v>0</v>
          </cell>
          <cell r="E222">
            <v>67545</v>
          </cell>
        </row>
        <row r="223">
          <cell r="A223" t="str">
            <v>02.1213</v>
          </cell>
          <cell r="B223" t="str">
            <v>Vaän chuyeån xi maêng cöï ly 500m</v>
          </cell>
          <cell r="C223" t="str">
            <v>taán</v>
          </cell>
          <cell r="D223">
            <v>0</v>
          </cell>
          <cell r="E223">
            <v>66956</v>
          </cell>
        </row>
        <row r="224">
          <cell r="A224" t="str">
            <v>02.1214</v>
          </cell>
          <cell r="B224" t="str">
            <v>Vaän chuyeån xi maêng cöï ly &gt;500m</v>
          </cell>
          <cell r="C224" t="str">
            <v>taán</v>
          </cell>
          <cell r="D224">
            <v>0</v>
          </cell>
          <cell r="E224">
            <v>66515</v>
          </cell>
        </row>
        <row r="225">
          <cell r="E225">
            <v>66515</v>
          </cell>
        </row>
        <row r="226">
          <cell r="A226" t="str">
            <v>02.1241</v>
          </cell>
          <cell r="B226" t="str">
            <v xml:space="preserve">Vaän chuyeån ñaù </v>
          </cell>
          <cell r="C226" t="str">
            <v>m3</v>
          </cell>
          <cell r="D226">
            <v>0</v>
          </cell>
          <cell r="E226">
            <v>70635</v>
          </cell>
        </row>
        <row r="227">
          <cell r="A227" t="str">
            <v>02.1242</v>
          </cell>
          <cell r="B227" t="str">
            <v xml:space="preserve">Vaän chuyeån ñaù </v>
          </cell>
          <cell r="C227" t="str">
            <v>m3</v>
          </cell>
          <cell r="D227">
            <v>0</v>
          </cell>
          <cell r="E227">
            <v>67692</v>
          </cell>
        </row>
        <row r="228">
          <cell r="A228" t="str">
            <v>02.1243</v>
          </cell>
          <cell r="B228" t="str">
            <v xml:space="preserve">Vaän chuyeån ñaù </v>
          </cell>
          <cell r="C228" t="str">
            <v>m3</v>
          </cell>
          <cell r="D228">
            <v>0</v>
          </cell>
          <cell r="E228">
            <v>67104</v>
          </cell>
        </row>
        <row r="229">
          <cell r="A229" t="str">
            <v>02.1244</v>
          </cell>
          <cell r="B229" t="str">
            <v xml:space="preserve">Vaän chuyeån ñaù </v>
          </cell>
          <cell r="C229" t="str">
            <v>m3</v>
          </cell>
          <cell r="D229">
            <v>0</v>
          </cell>
          <cell r="E229">
            <v>66662</v>
          </cell>
        </row>
        <row r="230">
          <cell r="E230">
            <v>66662</v>
          </cell>
        </row>
        <row r="231">
          <cell r="A231" t="str">
            <v>02.1231</v>
          </cell>
          <cell r="B231" t="str">
            <v>Vaän chuyeån caùt</v>
          </cell>
          <cell r="C231" t="str">
            <v>m3</v>
          </cell>
          <cell r="D231">
            <v>0</v>
          </cell>
          <cell r="E231">
            <v>67251</v>
          </cell>
        </row>
        <row r="232">
          <cell r="A232" t="str">
            <v>02.1232</v>
          </cell>
          <cell r="B232" t="str">
            <v>Vaän chuyeån caùt</v>
          </cell>
          <cell r="C232" t="str">
            <v>m3</v>
          </cell>
          <cell r="D232">
            <v>0</v>
          </cell>
          <cell r="E232">
            <v>64308</v>
          </cell>
          <cell r="F232">
            <v>0</v>
          </cell>
        </row>
        <row r="233">
          <cell r="A233" t="str">
            <v>02.1233</v>
          </cell>
          <cell r="B233" t="str">
            <v>Vaän chuyeån caùt</v>
          </cell>
          <cell r="C233" t="str">
            <v>m3</v>
          </cell>
          <cell r="D233">
            <v>0</v>
          </cell>
          <cell r="E233">
            <v>63719</v>
          </cell>
        </row>
        <row r="234">
          <cell r="A234" t="str">
            <v>02.1234</v>
          </cell>
          <cell r="B234" t="str">
            <v>Vaän chuyeån caùt</v>
          </cell>
          <cell r="C234" t="str">
            <v>m3</v>
          </cell>
          <cell r="D234">
            <v>0</v>
          </cell>
          <cell r="E234">
            <v>62983</v>
          </cell>
        </row>
        <row r="235">
          <cell r="E235">
            <v>62983</v>
          </cell>
        </row>
        <row r="236">
          <cell r="A236" t="str">
            <v>02.1351</v>
          </cell>
          <cell r="B236" t="str">
            <v>Vaän chuyeån coát theùp + bulon</v>
          </cell>
          <cell r="C236" t="str">
            <v>Taán</v>
          </cell>
          <cell r="D236">
            <v>0</v>
          </cell>
          <cell r="E236">
            <v>110221</v>
          </cell>
        </row>
        <row r="237">
          <cell r="A237" t="str">
            <v>02.1352</v>
          </cell>
          <cell r="B237" t="str">
            <v>Vaän chuyeån coát theùp + bulon</v>
          </cell>
          <cell r="C237" t="str">
            <v>Taán</v>
          </cell>
          <cell r="D237">
            <v>0</v>
          </cell>
          <cell r="E237">
            <v>103451</v>
          </cell>
        </row>
        <row r="238">
          <cell r="A238" t="str">
            <v>02.1353</v>
          </cell>
          <cell r="B238" t="str">
            <v>Vaän chuyeån coát theùp + bulon</v>
          </cell>
          <cell r="C238" t="str">
            <v>Taán</v>
          </cell>
          <cell r="D238">
            <v>0</v>
          </cell>
          <cell r="E238">
            <v>102127</v>
          </cell>
        </row>
        <row r="239">
          <cell r="A239" t="str">
            <v>02.1354</v>
          </cell>
          <cell r="B239" t="str">
            <v>Vaän chuyeån coát theùp + bulon</v>
          </cell>
          <cell r="C239" t="str">
            <v>Taán</v>
          </cell>
          <cell r="D239">
            <v>0</v>
          </cell>
          <cell r="E239">
            <v>93739</v>
          </cell>
        </row>
        <row r="240">
          <cell r="E240">
            <v>93739</v>
          </cell>
        </row>
        <row r="241">
          <cell r="A241" t="str">
            <v>02.1361</v>
          </cell>
          <cell r="B241" t="str">
            <v>Vaän chuyeån coät theùp</v>
          </cell>
          <cell r="C241" t="str">
            <v>Taán</v>
          </cell>
          <cell r="D241">
            <v>0</v>
          </cell>
          <cell r="E241">
            <v>100214</v>
          </cell>
        </row>
        <row r="242">
          <cell r="A242" t="str">
            <v>02.1362</v>
          </cell>
          <cell r="B242" t="str">
            <v>Vaän chuyeån coät theùp</v>
          </cell>
          <cell r="C242" t="str">
            <v>Taán</v>
          </cell>
          <cell r="D242">
            <v>0</v>
          </cell>
          <cell r="E242">
            <v>94033</v>
          </cell>
        </row>
        <row r="243">
          <cell r="A243" t="str">
            <v>02.1363</v>
          </cell>
          <cell r="B243" t="str">
            <v>Vaän chuyeån coät theùp</v>
          </cell>
          <cell r="C243" t="str">
            <v>Taán</v>
          </cell>
          <cell r="D243">
            <v>0</v>
          </cell>
          <cell r="E243">
            <v>92856</v>
          </cell>
        </row>
        <row r="244">
          <cell r="A244" t="str">
            <v>02.1364</v>
          </cell>
          <cell r="B244" t="str">
            <v>Vaän chuyeån coät theùp</v>
          </cell>
          <cell r="C244" t="str">
            <v>Taán</v>
          </cell>
          <cell r="D244">
            <v>0</v>
          </cell>
          <cell r="E244">
            <v>91973</v>
          </cell>
        </row>
        <row r="245">
          <cell r="E245">
            <v>91973</v>
          </cell>
        </row>
        <row r="246">
          <cell r="A246" t="str">
            <v>02.1331</v>
          </cell>
          <cell r="B246" t="str">
            <v>Vaän chuyeån vaùn khuoân</v>
          </cell>
          <cell r="C246" t="str">
            <v>m3</v>
          </cell>
          <cell r="D246">
            <v>0</v>
          </cell>
          <cell r="E246">
            <v>57391</v>
          </cell>
        </row>
        <row r="247">
          <cell r="A247" t="str">
            <v>02.1332</v>
          </cell>
          <cell r="B247" t="str">
            <v>Vaän chuyeån vaùn khuoân</v>
          </cell>
          <cell r="C247" t="str">
            <v>m3</v>
          </cell>
          <cell r="D247">
            <v>0</v>
          </cell>
          <cell r="E247">
            <v>55037</v>
          </cell>
        </row>
        <row r="248">
          <cell r="A248" t="str">
            <v>02.1333</v>
          </cell>
          <cell r="B248" t="str">
            <v>Vaän chuyeån vaùn khuoân</v>
          </cell>
          <cell r="C248" t="str">
            <v>m3</v>
          </cell>
          <cell r="D248">
            <v>0</v>
          </cell>
          <cell r="E248">
            <v>54301</v>
          </cell>
        </row>
        <row r="249">
          <cell r="A249" t="str">
            <v>02.1334</v>
          </cell>
          <cell r="B249" t="str">
            <v>Vaän chuyeån vaùn khuoân</v>
          </cell>
          <cell r="C249" t="str">
            <v>m3</v>
          </cell>
          <cell r="D249">
            <v>0</v>
          </cell>
          <cell r="E249">
            <v>53859</v>
          </cell>
        </row>
        <row r="250">
          <cell r="E250">
            <v>53859</v>
          </cell>
        </row>
        <row r="251">
          <cell r="A251" t="str">
            <v>02.1321</v>
          </cell>
          <cell r="B251" t="str">
            <v>Vaän chuyeån nöôùc</v>
          </cell>
          <cell r="C251" t="str">
            <v>m3</v>
          </cell>
          <cell r="D251">
            <v>0</v>
          </cell>
          <cell r="E251">
            <v>57833</v>
          </cell>
        </row>
        <row r="252">
          <cell r="A252" t="str">
            <v>02.1322</v>
          </cell>
          <cell r="B252" t="str">
            <v>Vaän chuyeån nöôùc</v>
          </cell>
          <cell r="C252" t="str">
            <v>m3</v>
          </cell>
          <cell r="D252">
            <v>0</v>
          </cell>
          <cell r="E252">
            <v>56950</v>
          </cell>
        </row>
        <row r="253">
          <cell r="A253" t="str">
            <v>02.1323</v>
          </cell>
          <cell r="B253" t="str">
            <v>Vaän chuyeån nöôùc</v>
          </cell>
          <cell r="C253" t="str">
            <v>m3</v>
          </cell>
          <cell r="D253">
            <v>0</v>
          </cell>
          <cell r="E253">
            <v>49592</v>
          </cell>
        </row>
        <row r="254">
          <cell r="A254" t="str">
            <v>02.1324</v>
          </cell>
          <cell r="B254" t="str">
            <v>Vaän chuyeån nöôùc</v>
          </cell>
          <cell r="C254" t="str">
            <v>m3</v>
          </cell>
          <cell r="D254">
            <v>0</v>
          </cell>
          <cell r="E254">
            <v>48415</v>
          </cell>
        </row>
        <row r="255">
          <cell r="E255">
            <v>48415</v>
          </cell>
        </row>
        <row r="256">
          <cell r="A256" t="str">
            <v>02.1391</v>
          </cell>
          <cell r="B256" t="str">
            <v>Vaän chuyeån coïc tre</v>
          </cell>
          <cell r="C256" t="str">
            <v>coïc</v>
          </cell>
          <cell r="D256">
            <v>0</v>
          </cell>
          <cell r="E256">
            <v>17953</v>
          </cell>
        </row>
        <row r="257">
          <cell r="A257" t="str">
            <v>02.1392</v>
          </cell>
          <cell r="B257" t="str">
            <v>Vaän chuyeån coïc tre</v>
          </cell>
          <cell r="C257" t="str">
            <v>coïc</v>
          </cell>
          <cell r="D257">
            <v>0</v>
          </cell>
          <cell r="E257">
            <v>16923</v>
          </cell>
        </row>
        <row r="258">
          <cell r="A258" t="str">
            <v>02.1393</v>
          </cell>
          <cell r="B258" t="str">
            <v>Vaän chuyeån coïc tre</v>
          </cell>
          <cell r="C258" t="str">
            <v>coïc</v>
          </cell>
          <cell r="D258">
            <v>0</v>
          </cell>
          <cell r="E258">
            <v>16776</v>
          </cell>
        </row>
        <row r="259">
          <cell r="A259" t="str">
            <v>02.1394</v>
          </cell>
          <cell r="B259" t="str">
            <v>Vaän chuyeån coïc tre</v>
          </cell>
          <cell r="C259" t="str">
            <v>coïc</v>
          </cell>
          <cell r="D259">
            <v>0</v>
          </cell>
          <cell r="E259">
            <v>16629</v>
          </cell>
        </row>
        <row r="260">
          <cell r="E260">
            <v>16629</v>
          </cell>
        </row>
        <row r="261">
          <cell r="A261" t="str">
            <v>02.1391</v>
          </cell>
          <cell r="B261" t="str">
            <v>Vaän chuyeån coùt eùp</v>
          </cell>
          <cell r="C261" t="str">
            <v>taám</v>
          </cell>
          <cell r="D261">
            <v>0</v>
          </cell>
          <cell r="E261">
            <v>17953</v>
          </cell>
        </row>
        <row r="262">
          <cell r="A262" t="str">
            <v>02.1392</v>
          </cell>
          <cell r="B262" t="str">
            <v>Vaän chuyeån coùt eùp</v>
          </cell>
          <cell r="C262" t="str">
            <v>taám</v>
          </cell>
          <cell r="D262">
            <v>0</v>
          </cell>
          <cell r="E262">
            <v>16923</v>
          </cell>
        </row>
        <row r="263">
          <cell r="A263" t="str">
            <v>02.1393</v>
          </cell>
          <cell r="B263" t="str">
            <v>Vaän chuyeån coùt eùp</v>
          </cell>
          <cell r="C263" t="str">
            <v>taám</v>
          </cell>
          <cell r="D263">
            <v>0</v>
          </cell>
          <cell r="E263">
            <v>16776</v>
          </cell>
        </row>
        <row r="264">
          <cell r="A264" t="str">
            <v>02.1394</v>
          </cell>
          <cell r="B264" t="str">
            <v>Vaän chuyeån coùt eùp</v>
          </cell>
          <cell r="C264" t="str">
            <v>taán</v>
          </cell>
          <cell r="D264">
            <v>0</v>
          </cell>
          <cell r="E264">
            <v>16629</v>
          </cell>
        </row>
        <row r="265">
          <cell r="E265">
            <v>16629</v>
          </cell>
        </row>
        <row r="266">
          <cell r="A266" t="str">
            <v>02.1421</v>
          </cell>
          <cell r="B266" t="str">
            <v>Vaän chuyeån phuï kieän</v>
          </cell>
          <cell r="C266" t="str">
            <v>taán</v>
          </cell>
          <cell r="D266">
            <v>0</v>
          </cell>
          <cell r="E266">
            <v>99184</v>
          </cell>
        </row>
        <row r="267">
          <cell r="A267" t="str">
            <v>02.1422</v>
          </cell>
          <cell r="B267" t="str">
            <v>Vaän chuyeån phuï kieän</v>
          </cell>
          <cell r="C267" t="str">
            <v>taán</v>
          </cell>
          <cell r="D267">
            <v>0</v>
          </cell>
          <cell r="E267">
            <v>93150</v>
          </cell>
        </row>
        <row r="268">
          <cell r="A268" t="str">
            <v>02.1423</v>
          </cell>
          <cell r="B268" t="str">
            <v>Vaän chuyeån phuï kieän</v>
          </cell>
          <cell r="C268" t="str">
            <v>taán</v>
          </cell>
          <cell r="D268">
            <v>0</v>
          </cell>
          <cell r="E268">
            <v>91973</v>
          </cell>
        </row>
        <row r="269">
          <cell r="A269" t="str">
            <v>02.1424</v>
          </cell>
          <cell r="B269" t="str">
            <v>Vaän chuyeån phuï kieän</v>
          </cell>
          <cell r="C269" t="str">
            <v>taán</v>
          </cell>
          <cell r="D269">
            <v>0</v>
          </cell>
          <cell r="E269">
            <v>90943</v>
          </cell>
        </row>
        <row r="270">
          <cell r="E270">
            <v>90943</v>
          </cell>
        </row>
        <row r="271">
          <cell r="A271" t="str">
            <v>02.1431</v>
          </cell>
          <cell r="B271" t="str">
            <v>Vaän chuyeån söù caùc loaïi</v>
          </cell>
          <cell r="C271" t="str">
            <v>taán</v>
          </cell>
          <cell r="D271">
            <v>0</v>
          </cell>
          <cell r="E271">
            <v>130234</v>
          </cell>
        </row>
        <row r="272">
          <cell r="A272" t="str">
            <v>02.1432</v>
          </cell>
          <cell r="B272" t="str">
            <v>Vaän chuyeån söù caùc loaïi</v>
          </cell>
          <cell r="C272" t="str">
            <v>taán</v>
          </cell>
          <cell r="D272">
            <v>0</v>
          </cell>
          <cell r="E272">
            <v>122287</v>
          </cell>
        </row>
        <row r="273">
          <cell r="A273" t="str">
            <v>02.1433</v>
          </cell>
          <cell r="B273" t="str">
            <v>Vaän chuyeån söù caùc loaïi</v>
          </cell>
          <cell r="C273" t="str">
            <v>taán</v>
          </cell>
          <cell r="D273">
            <v>0</v>
          </cell>
          <cell r="E273">
            <v>120669</v>
          </cell>
        </row>
        <row r="274">
          <cell r="A274" t="str">
            <v>02.1434</v>
          </cell>
          <cell r="B274" t="str">
            <v>Vaän chuyeån söù caùc loaïi</v>
          </cell>
          <cell r="C274" t="str">
            <v>taán</v>
          </cell>
          <cell r="D274">
            <v>0</v>
          </cell>
          <cell r="E274">
            <v>119491</v>
          </cell>
        </row>
        <row r="275">
          <cell r="E275">
            <v>119491</v>
          </cell>
        </row>
        <row r="276">
          <cell r="A276" t="str">
            <v>02.1441</v>
          </cell>
          <cell r="B276" t="str">
            <v>Vaän chuyeån söù caùc loaïi</v>
          </cell>
          <cell r="C276" t="str">
            <v>taán</v>
          </cell>
          <cell r="D276">
            <v>0</v>
          </cell>
          <cell r="E276">
            <v>100214</v>
          </cell>
        </row>
        <row r="277">
          <cell r="A277" t="str">
            <v>02.1442</v>
          </cell>
          <cell r="B277" t="str">
            <v>Vaän chuyeån söù caùc loaïi</v>
          </cell>
          <cell r="C277" t="str">
            <v>taán</v>
          </cell>
          <cell r="D277">
            <v>0</v>
          </cell>
          <cell r="E277">
            <v>93886</v>
          </cell>
        </row>
        <row r="278">
          <cell r="A278" t="str">
            <v>02.1443</v>
          </cell>
          <cell r="B278" t="str">
            <v>Vaän chuyeån söù caùc loaïi</v>
          </cell>
          <cell r="C278" t="str">
            <v>taán</v>
          </cell>
          <cell r="D278">
            <v>0</v>
          </cell>
          <cell r="E278">
            <v>92856</v>
          </cell>
        </row>
        <row r="279">
          <cell r="A279" t="str">
            <v>02.1444</v>
          </cell>
          <cell r="B279" t="str">
            <v>Vaän chuyeån söù caùc loaïi</v>
          </cell>
          <cell r="C279" t="str">
            <v>taán</v>
          </cell>
          <cell r="D279">
            <v>0</v>
          </cell>
          <cell r="E279">
            <v>91973</v>
          </cell>
        </row>
        <row r="280">
          <cell r="E280">
            <v>91973</v>
          </cell>
        </row>
        <row r="281">
          <cell r="A281" t="str">
            <v>02.1451</v>
          </cell>
          <cell r="B281" t="str">
            <v>Vaän chuyeån caáu kieän beâ toâng ñuùc saün caùc loaïi</v>
          </cell>
          <cell r="C281" t="str">
            <v>taán</v>
          </cell>
          <cell r="D281">
            <v>0</v>
          </cell>
          <cell r="E281">
            <v>90207</v>
          </cell>
        </row>
        <row r="282">
          <cell r="A282" t="str">
            <v>02.1452</v>
          </cell>
          <cell r="B282" t="str">
            <v>Vaän chuyeån caáu kieän beâ toâng ñuùc saün caùc loaïi</v>
          </cell>
          <cell r="C282" t="str">
            <v>taán</v>
          </cell>
          <cell r="D282">
            <v>0</v>
          </cell>
          <cell r="E282">
            <v>84615</v>
          </cell>
        </row>
        <row r="283">
          <cell r="A283" t="str">
            <v>02.1453</v>
          </cell>
          <cell r="B283" t="str">
            <v>Vaän chuyeån caáu kieän beâ toâng ñuùc saün caùc loaïi</v>
          </cell>
          <cell r="C283" t="str">
            <v>taán</v>
          </cell>
          <cell r="D283">
            <v>0</v>
          </cell>
          <cell r="E283">
            <v>83585</v>
          </cell>
        </row>
        <row r="284">
          <cell r="A284" t="str">
            <v>02.1454</v>
          </cell>
          <cell r="B284" t="str">
            <v>Vaän chuyeån caáu kieän beâ toâng ñuùc saün caùc loaïi</v>
          </cell>
          <cell r="C284" t="str">
            <v>taán</v>
          </cell>
          <cell r="D284">
            <v>0</v>
          </cell>
          <cell r="E284">
            <v>82702</v>
          </cell>
        </row>
        <row r="285">
          <cell r="E285">
            <v>82702</v>
          </cell>
        </row>
        <row r="286">
          <cell r="A286" t="str">
            <v>02.1461</v>
          </cell>
          <cell r="B286" t="str">
            <v>Vaän chuyeån coät  BTLT</v>
          </cell>
          <cell r="C286" t="str">
            <v>taán</v>
          </cell>
          <cell r="D286">
            <v>0</v>
          </cell>
          <cell r="E286">
            <v>140241</v>
          </cell>
        </row>
        <row r="287">
          <cell r="A287" t="str">
            <v>02.1462</v>
          </cell>
          <cell r="B287" t="str">
            <v>Vaän chuyeån coät  BTLT</v>
          </cell>
          <cell r="C287" t="str">
            <v>taán</v>
          </cell>
          <cell r="D287">
            <v>0</v>
          </cell>
          <cell r="E287">
            <v>131705</v>
          </cell>
        </row>
        <row r="288">
          <cell r="A288" t="str">
            <v>02.1463</v>
          </cell>
          <cell r="B288" t="str">
            <v>Vaän chuyeån coät  BTLT</v>
          </cell>
          <cell r="C288" t="str">
            <v>taán</v>
          </cell>
          <cell r="D288">
            <v>0</v>
          </cell>
          <cell r="E288">
            <v>129940</v>
          </cell>
        </row>
        <row r="289">
          <cell r="A289" t="str">
            <v>02.1464</v>
          </cell>
          <cell r="B289" t="str">
            <v>Vaän chuyeån coät  BTLT</v>
          </cell>
          <cell r="C289" t="str">
            <v>taán</v>
          </cell>
          <cell r="D289">
            <v>0</v>
          </cell>
          <cell r="E289">
            <v>128762</v>
          </cell>
        </row>
        <row r="290">
          <cell r="E290">
            <v>128762</v>
          </cell>
        </row>
        <row r="291">
          <cell r="A291" t="str">
            <v>02.1481</v>
          </cell>
          <cell r="B291" t="str">
            <v>Vaän chuyeån DCTC</v>
          </cell>
          <cell r="C291" t="str">
            <v>Taán</v>
          </cell>
          <cell r="D291">
            <v>0</v>
          </cell>
          <cell r="E291">
            <v>91090</v>
          </cell>
        </row>
        <row r="292">
          <cell r="A292" t="str">
            <v>02.1482</v>
          </cell>
          <cell r="B292" t="str">
            <v>Vaän chuyeån DCTC</v>
          </cell>
          <cell r="C292" t="str">
            <v>Taán</v>
          </cell>
          <cell r="D292">
            <v>0</v>
          </cell>
          <cell r="E292">
            <v>84615</v>
          </cell>
        </row>
        <row r="293">
          <cell r="A293" t="str">
            <v>02.1483</v>
          </cell>
          <cell r="B293" t="str">
            <v>Vaän chuyeån DCTC</v>
          </cell>
          <cell r="C293" t="str">
            <v>Taán</v>
          </cell>
          <cell r="D293">
            <v>0</v>
          </cell>
          <cell r="E293">
            <v>83585</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DT san nen"/>
      <sheetName val="VL-NV- M san nen"/>
      <sheetName val="TL san nen"/>
      <sheetName val="THDT duong"/>
      <sheetName val="VL-NV- M duong"/>
      <sheetName val="TL duong"/>
      <sheetName val="CL duong"/>
      <sheetName val="THDT hang rao"/>
      <sheetName val="VL-NV- M Hang rao"/>
      <sheetName val="CL Hang rao"/>
      <sheetName val="TL Hang rao"/>
      <sheetName val="THDT hang rao (2)"/>
      <sheetName val="VL-NV- M Hang rao (2)"/>
      <sheetName val="CL Hang rao (2)"/>
      <sheetName val="TL Hang rao (2)"/>
      <sheetName val="THDT muong cap"/>
      <sheetName val="VL-NV- M muong cap"/>
      <sheetName val="CL muong cap"/>
      <sheetName val="TL muong cap"/>
      <sheetName val="TL nha"/>
      <sheetName val="CL PCCC"/>
      <sheetName val="THDT ngoai troi"/>
      <sheetName val="VL-NC-M ngoai troi"/>
      <sheetName val="CL ngoai troi"/>
      <sheetName val="Ngoai troi"/>
      <sheetName val="TL ngoai troi"/>
      <sheetName val="THDT PCCC"/>
      <sheetName val="VL-NC-M PCCC"/>
      <sheetName val="TL PCCC"/>
      <sheetName val="Mong MB-1"/>
      <sheetName val="TL mong MB-1"/>
      <sheetName val="Mong MBK"/>
      <sheetName val="TL mong MBK"/>
      <sheetName val="Mong MBK (2)"/>
      <sheetName val="TL mong  MBK (2)"/>
      <sheetName val="Mong MT-4"/>
      <sheetName val="TL mong MT-4"/>
      <sheetName val="Khoi luong chon cot"/>
      <sheetName val="DG"/>
      <sheetName val="THDT_PCCC"/>
      <sheetName val="VL-NC-M_PCCC"/>
      <sheetName val="TL_PCCC"/>
      <sheetName val="THDT Nha dieu khien"/>
      <sheetName val="VL-NC-M Nha dieu khien"/>
      <sheetName val="TL Nha dieu khien"/>
      <sheetName val="Don gia Binh Duong"/>
      <sheetName val="THDT Nha DHSX"/>
      <sheetName val="VL-NC-M Nha DHSX"/>
      <sheetName val="TL Nha DHSX"/>
      <sheetName val="Don gia Vung Tau"/>
      <sheetName val="dg tphcm"/>
      <sheetName val="Don gia Dak Lak"/>
      <sheetName val="Dgia vat tu"/>
      <sheetName val="Don gia_III"/>
      <sheetName val="VL-NT- M Hang rao"/>
      <sheetName val="[Phan XD TBA 110kV Tan uyen.xls"/>
      <sheetName val="Mong MT­4"/>
      <sheetName val="dg tp(cm"/>
      <sheetName val="THDT_san_nen"/>
      <sheetName val="VL-NV-_M_san_nen"/>
      <sheetName val="TL_san_nen"/>
      <sheetName val="THDT_duong"/>
      <sheetName val="VL-NV-_M_duong"/>
      <sheetName val="TL_duong"/>
      <sheetName val="CL_duong"/>
      <sheetName val="THDT_hang_rao"/>
      <sheetName val="VL-NV-_M_Hang_rao"/>
      <sheetName val="CL_Hang_rao"/>
      <sheetName val="TL_Hang_rao"/>
      <sheetName val="THDT_hang_rao_(2)"/>
      <sheetName val="VL-NV-_M_Hang_rao_(2)"/>
      <sheetName val="CL_Hang_rao_(2)"/>
      <sheetName val="TL_Hang_rao_(2)"/>
      <sheetName val="THDT_muong_cap"/>
      <sheetName val="VL-NV-_M_muong_cap"/>
      <sheetName val="CL_muong_cap"/>
      <sheetName val="TL_muong_cap"/>
      <sheetName val="TL_nha"/>
      <sheetName val="CL_PCCC"/>
      <sheetName val="THDT_ngoai_troi"/>
      <sheetName val="VL-NC-M_ngoai_troi"/>
      <sheetName val="CL_ngoai_troi"/>
      <sheetName val="Ngoai_troi"/>
      <sheetName val="TL_ngoai_troi"/>
      <sheetName val="THDT_PCCC1"/>
      <sheetName val="VL-NC-M_PCCC1"/>
      <sheetName val="TL_PCCC1"/>
      <sheetName val="Mong_MB-1"/>
      <sheetName val="TL_mong_MB-1"/>
      <sheetName val="Mong_MBK"/>
      <sheetName val="TL_mong_MBK"/>
      <sheetName val="Mong_MBK_(2)"/>
      <sheetName val="TL_mong__MBK_(2)"/>
      <sheetName val="Mong_MT-4"/>
      <sheetName val="TL_mong_MT-4"/>
      <sheetName val="Khoi_luong_chon_cot"/>
      <sheetName val="THDT_Nha_dieu_khien"/>
      <sheetName val="VL-NC-M_Nha_dieu_khien"/>
      <sheetName val="TL_Nha_dieu_khien"/>
      <sheetName val="Don_gia_Binh_Duong"/>
      <sheetName val="THDT_Nha_DHSX"/>
      <sheetName val="VL-NC-M_Nha_DHSX"/>
      <sheetName val="TL_Nha_DHSX"/>
      <sheetName val="Don_gia_Vung_Tau"/>
      <sheetName val="dg_tphcm"/>
      <sheetName val="Dgia_vat_tu"/>
      <sheetName val="Don_gia_III"/>
      <sheetName val="THDT_san_nen1"/>
      <sheetName val="VL-NV-_M_san_nen1"/>
      <sheetName val="TL_san_nen1"/>
      <sheetName val="THDT_duong1"/>
      <sheetName val="VL-NV-_M_duong1"/>
      <sheetName val="TL_duong1"/>
      <sheetName val="CL_duong1"/>
      <sheetName val="THDT_hang_rao1"/>
      <sheetName val="VL-NV-_M_Hang_rao1"/>
      <sheetName val="CL_Hang_rao1"/>
      <sheetName val="TL_Hang_rao1"/>
      <sheetName val="THDT_hang_rao_(2)1"/>
      <sheetName val="VL-NV-_M_Hang_rao_(2)1"/>
      <sheetName val="CL_Hang_rao_(2)1"/>
      <sheetName val="TL_Hang_rao_(2)1"/>
      <sheetName val="THDT_muong_cap1"/>
      <sheetName val="VL-NV-_M_muong_cap1"/>
      <sheetName val="CL_muong_cap1"/>
      <sheetName val="TL_muong_cap1"/>
      <sheetName val="TL_nha1"/>
      <sheetName val="CL_PCCC1"/>
      <sheetName val="THDT_ngoai_troi1"/>
      <sheetName val="VL-NC-M_ngoai_troi1"/>
      <sheetName val="CL_ngoai_troi1"/>
      <sheetName val="Ngoai_troi1"/>
      <sheetName val="TL_ngoai_troi1"/>
      <sheetName val="THDT_PCCC2"/>
      <sheetName val="VL-NC-M_PCCC2"/>
      <sheetName val="TL_PCCC2"/>
      <sheetName val="Mong_MB-11"/>
      <sheetName val="TL_mong_MB-11"/>
      <sheetName val="Mong_MBK1"/>
      <sheetName val="TL_mong_MBK1"/>
      <sheetName val="Mong_MBK_(2)1"/>
      <sheetName val="TL_mong__MBK_(2)1"/>
      <sheetName val="Mong_MT-41"/>
      <sheetName val="TL_mong_MT-41"/>
      <sheetName val="Khoi_luong_chon_cot1"/>
      <sheetName val="THDT_Nha_dieu_khien1"/>
      <sheetName val="VL-NC-M_Nha_dieu_khien1"/>
      <sheetName val="TL_Nha_dieu_khien1"/>
      <sheetName val="Don_gia_Binh_Duong1"/>
      <sheetName val="THDT_Nha_DHSX1"/>
      <sheetName val="VL-NC-M_Nha_DHSX1"/>
      <sheetName val="TL_Nha_DHSX1"/>
      <sheetName val="Don_gia_Vung_Tau1"/>
      <sheetName val="dg_tphcm1"/>
      <sheetName val="Dgia_vat_tu1"/>
      <sheetName val="Don_gia_III1"/>
      <sheetName val="Don gia vung III"/>
      <sheetName val="_Phan XD TBA 110kV Tan uyen.xls"/>
      <sheetName val="A 110kV Tan uyen.xls?THDT duong"/>
      <sheetName val="CHITIET VL-NC"/>
      <sheetName val="VL_NV_ M san nen"/>
      <sheetName val="VL_NC_M Nha dieu khien"/>
      <sheetName val="CL Hang ra/ (2)"/>
      <sheetName val="Don_gia_Dak_Lak"/>
      <sheetName val="VL-NT-_M_Hang_rao"/>
      <sheetName val="Don gia Tay Ninh"/>
      <sheetName val="A 110kV Tan uyen.xls_THDT duong"/>
      <sheetName val="VL-NV- M dung"/>
      <sheetName val="THDT hang rao_x0000__x0000__x0000__x0000__x0000__x0000__x0000__x0000__x0000__x0000__x0000__x0000_䥜ƌ_x0000__x0004_"/>
      <sheetName val="CHITIET VL-NC-TT -1p"/>
      <sheetName val="CHITIET VL-NC-TT-3p"/>
      <sheetName val="CL Hang ra_ (2)"/>
      <sheetName val="THDT hang rao????????????䥜ƌ?_x0004_"/>
      <sheetName val="THDT hang rao____________䥜ƌ__x0004_"/>
      <sheetName val="DG vat tu"/>
      <sheetName val="Mong_MT­4"/>
      <sheetName val="dg_tp(cm"/>
      <sheetName val="_Phan_XD_TBA_110kV_Tan_uyen_xls"/>
      <sheetName val="A_110kV_Tan_uyen_xls?THDT_duong"/>
      <sheetName val="DG_vat_tu"/>
      <sheetName val="Don_gia_Tay_Ninh"/>
      <sheetName val="CL_Hang_ra/_(2)"/>
      <sheetName val="CHITIET_VL-NC"/>
      <sheetName val="THDT hang rao_x0000__x0000__x0000__x0000__x0000__x0000__x0000__x0000__x0000__x0000__x0000__x0000_??_x0000__x0004_"/>
      <sheetName val="THDT hang rao???????????????_x0004_"/>
      <sheetName val="A_110kV_Tan_uyen_xls_THDT_duong"/>
      <sheetName val="CL_Hang_ra__(2)"/>
      <sheetName val="THDT hang rao____________??__x0004_"/>
      <sheetName val="TH VL, NC, DDHT Thanhphuoc"/>
      <sheetName val="T_x0000__x000a_ä_x0007_RP`©B-1"/>
      <sheetName val="Don gia"/>
      <sheetName val="Don_gia_Dak_Lak1"/>
      <sheetName val="VL-NT-_M_Hang_rao1"/>
      <sheetName val="_Phan_XD_TBA_110kV_Tan_uyen_xl1"/>
      <sheetName val="Mong_MT­41"/>
      <sheetName val="A_110kV_Tan_uyen_xls?THDT_duon1"/>
      <sheetName val="dg_tp(cm1"/>
      <sheetName val="[Phan_XD_TBA_110kV_Tan_uyen_xls"/>
      <sheetName val="VL_NV__M_san_nen"/>
      <sheetName val="VL_NC_M_Nha_dieu_khien"/>
      <sheetName val="CL_Hang_ra/_(2)1"/>
      <sheetName val="VL-NV-_M_dung"/>
      <sheetName val="THDT_hang_rao䥜ƌ"/>
      <sheetName val="THDT_hang_rao????????????䥜ƌ?"/>
      <sheetName val="THDT_hang_rao____________䥜ƌ_"/>
      <sheetName val="DG_vat_tu1"/>
      <sheetName val="Don_gia_Tay_Ninh1"/>
      <sheetName val="CHITIET_VL-NC-TT_-1p"/>
      <sheetName val="CHITIET_VL-NC-TT-3p"/>
      <sheetName val="THDT_san_nen2"/>
      <sheetName val="VL-NV-_M_san_nen2"/>
      <sheetName val="TL_san_nen2"/>
      <sheetName val="THDT_duong2"/>
      <sheetName val="VL-NV-_M_duong2"/>
      <sheetName val="TL_duong2"/>
      <sheetName val="CL_duong2"/>
      <sheetName val="THDT_hang_rao2"/>
      <sheetName val="VL-NV-_M_Hang_rao2"/>
      <sheetName val="CL_Hang_rao2"/>
      <sheetName val="TL_Hang_rao2"/>
      <sheetName val="THDT_hang_rao_(2)2"/>
      <sheetName val="VL-NV-_M_Hang_rao_(2)2"/>
      <sheetName val="CL_Hang_rao_(2)2"/>
      <sheetName val="TL_Hang_rao_(2)2"/>
      <sheetName val="THDT_muong_cap2"/>
      <sheetName val="VL-NV-_M_muong_cap2"/>
      <sheetName val="CL_muong_cap2"/>
      <sheetName val="TL_muong_cap2"/>
      <sheetName val="TL_nha2"/>
      <sheetName val="CL_PCCC2"/>
      <sheetName val="THDT_ngoai_troi2"/>
      <sheetName val="VL-NC-M_ngoai_troi2"/>
      <sheetName val="CL_ngoai_troi2"/>
      <sheetName val="Ngoai_troi2"/>
      <sheetName val="TL_ngoai_troi2"/>
      <sheetName val="THDT_PCCC3"/>
      <sheetName val="VL-NC-M_PCCC3"/>
      <sheetName val="TL_PCCC3"/>
      <sheetName val="Mong_MB-12"/>
      <sheetName val="TL_mong_MB-12"/>
      <sheetName val="Mong_MBK2"/>
      <sheetName val="TL_mong_MBK2"/>
      <sheetName val="Mong_MBK_(2)2"/>
      <sheetName val="TL_mong__MBK_(2)2"/>
      <sheetName val="Mong_MT-42"/>
      <sheetName val="TL_mong_MT-42"/>
      <sheetName val="Khoi_luong_chon_cot2"/>
      <sheetName val="THDT_Nha_dieu_khien2"/>
      <sheetName val="VL-NC-M_Nha_dieu_khien2"/>
      <sheetName val="TL_Nha_dieu_khien2"/>
      <sheetName val="Don_gia_Binh_Duong2"/>
      <sheetName val="THDT_Nha_DHSX2"/>
      <sheetName val="VL-NC-M_Nha_DHSX2"/>
      <sheetName val="TL_Nha_DHSX2"/>
      <sheetName val="Don_gia_Vung_Tau2"/>
      <sheetName val="dg_tphcm2"/>
      <sheetName val="Don_gia_Dak_Lak2"/>
      <sheetName val="VL-NT-_M_Hang_rao2"/>
      <sheetName val="_Phan_XD_TBA_110kV_Tan_uyen_xl2"/>
      <sheetName val="Mong_MT­42"/>
      <sheetName val="Dgia_vat_tu2"/>
      <sheetName val="Don_gia_III2"/>
      <sheetName val="A_110kV_Tan_uyen_xls?THDT_duon2"/>
      <sheetName val="dg_tp(cm2"/>
      <sheetName val="[Phan_XD_TBA_110kV_Tan_uyen_xl1"/>
      <sheetName val="THDT_san_nen3"/>
      <sheetName val="VL-NV-_M_san_nen3"/>
      <sheetName val="TL_san_nen3"/>
      <sheetName val="THDT_duong3"/>
      <sheetName val="VL-NV-_M_duong3"/>
      <sheetName val="TL_duong3"/>
      <sheetName val="CL_duong3"/>
      <sheetName val="THDT_hang_rao3"/>
      <sheetName val="VL-NV-_M_Hang_rao3"/>
      <sheetName val="CL_Hang_rao3"/>
      <sheetName val="TL_Hang_rao3"/>
      <sheetName val="THDT_hang_rao_(2)3"/>
      <sheetName val="VL-NV-_M_Hang_rao_(2)3"/>
      <sheetName val="CL_Hang_rao_(2)3"/>
      <sheetName val="TL_Hang_rao_(2)3"/>
      <sheetName val="THDT_muong_cap3"/>
      <sheetName val="VL-NV-_M_muong_cap3"/>
      <sheetName val="CL_muong_cap3"/>
      <sheetName val="TL_muong_cap3"/>
      <sheetName val="TL_nha3"/>
      <sheetName val="CL_PCCC3"/>
      <sheetName val="THDT_ngoai_troi3"/>
      <sheetName val="VL-NC-M_ngoai_troi3"/>
      <sheetName val="CL_ngoai_troi3"/>
      <sheetName val="Ngoai_troi3"/>
      <sheetName val="TL_ngoai_troi3"/>
      <sheetName val="THDT_PCCC4"/>
      <sheetName val="VL-NC-M_PCCC4"/>
      <sheetName val="TL_PCCC4"/>
      <sheetName val="Mong_MB-13"/>
      <sheetName val="TL_mong_MB-13"/>
      <sheetName val="Mong_MBK3"/>
      <sheetName val="TL_mong_MBK3"/>
      <sheetName val="Mong_MBK_(2)3"/>
      <sheetName val="TL_mong__MBK_(2)3"/>
      <sheetName val="Mong_MT-43"/>
      <sheetName val="TL_mong_MT-43"/>
      <sheetName val="Khoi_luong_chon_cot3"/>
      <sheetName val="THDT_Nha_dieu_khien3"/>
      <sheetName val="VL-NC-M_Nha_dieu_khien3"/>
      <sheetName val="TL_Nha_dieu_khien3"/>
      <sheetName val="Don_gia_Binh_Duong3"/>
      <sheetName val="THDT_Nha_DHSX3"/>
      <sheetName val="VL-NC-M_Nha_DHSX3"/>
      <sheetName val="TL_Nha_DHSX3"/>
      <sheetName val="Don_gia_Vung_Tau3"/>
      <sheetName val="dg_tphcm3"/>
      <sheetName val="Don_gia_Dak_Lak3"/>
      <sheetName val="VL-NT-_M_Hang_rao3"/>
      <sheetName val="_Phan_XD_TBA_110kV_Tan_uyen_xl3"/>
      <sheetName val="Mong_MT­43"/>
      <sheetName val="Dgia_vat_tu3"/>
      <sheetName val="Don_gia_III3"/>
      <sheetName val="A_110kV_Tan_uyen_xls?THDT_duon3"/>
      <sheetName val="dg_tp(cm3"/>
      <sheetName val="[Phan_XD_TBA_110kV_Tan_uyen_xl2"/>
      <sheetName val="THDT_san_nen4"/>
      <sheetName val="VL-NV-_M_san_nen4"/>
      <sheetName val="TL_san_nen4"/>
      <sheetName val="THDT_duong4"/>
      <sheetName val="VL-NV-_M_duong4"/>
      <sheetName val="TL_duong4"/>
      <sheetName val="CL_duong4"/>
      <sheetName val="THDT_hang_rao4"/>
      <sheetName val="VL-NV-_M_Hang_rao4"/>
      <sheetName val="CL_Hang_rao4"/>
      <sheetName val="TL_Hang_rao4"/>
      <sheetName val="THDT_hang_rao_(2)4"/>
      <sheetName val="VL-NV-_M_Hang_rao_(2)4"/>
      <sheetName val="CL_Hang_rao_(2)4"/>
      <sheetName val="TL_Hang_rao_(2)4"/>
      <sheetName val="THDT_muong_cap4"/>
      <sheetName val="VL-NV-_M_muong_cap4"/>
      <sheetName val="CL_muong_cap4"/>
      <sheetName val="TL_muong_cap4"/>
      <sheetName val="TL_nha4"/>
      <sheetName val="CL_PCCC4"/>
      <sheetName val="THDT_ngoai_troi4"/>
      <sheetName val="VL-NC-M_ngoai_troi4"/>
      <sheetName val="CL_ngoai_troi4"/>
      <sheetName val="Ngoai_troi4"/>
      <sheetName val="TL_ngoai_troi4"/>
      <sheetName val="THDT_PCCC5"/>
      <sheetName val="VL-NC-M_PCCC5"/>
      <sheetName val="TL_PCCC5"/>
      <sheetName val="Mong_MB-14"/>
      <sheetName val="TL_mong_MB-14"/>
      <sheetName val="Mong_MBK4"/>
      <sheetName val="TL_mong_MBK4"/>
      <sheetName val="Mong_MBK_(2)4"/>
      <sheetName val="TL_mong__MBK_(2)4"/>
      <sheetName val="Mong_MT-44"/>
      <sheetName val="TL_mong_MT-44"/>
      <sheetName val="Khoi_luong_chon_cot4"/>
      <sheetName val="THDT_Nha_dieu_khien4"/>
      <sheetName val="VL-NC-M_Nha_dieu_khien4"/>
      <sheetName val="TL_Nha_dieu_khien4"/>
      <sheetName val="Don_gia_Binh_Duong4"/>
      <sheetName val="THDT_Nha_DHSX4"/>
      <sheetName val="VL-NC-M_Nha_DHSX4"/>
      <sheetName val="TL_Nha_DHSX4"/>
      <sheetName val="Don_gia_Vung_Tau4"/>
      <sheetName val="dg_tphcm4"/>
      <sheetName val="Don_gia_Dak_Lak4"/>
      <sheetName val="VL-NT-_M_Hang_rao4"/>
      <sheetName val="_Phan_XD_TBA_110kV_Tan_uyen_xl4"/>
      <sheetName val="Mong_MT­44"/>
      <sheetName val="Dgia_vat_tu4"/>
      <sheetName val="Don_gia_III4"/>
      <sheetName val="A_110kV_Tan_uyen_xls?THDT_duon4"/>
      <sheetName val="dg_tp(cm4"/>
      <sheetName val="[Phan_XD_TBA_110kV_Tan_uyen_xl3"/>
      <sheetName val="A_110kV_Tan_uyen_xls_THDT_duon1"/>
      <sheetName val="CL_Hang_ra__(2)1"/>
      <sheetName val="T"/>
      <sheetName val="T?_x000a_ä_x0007_RP`©B-1"/>
      <sheetName val="THDT hang rao____________䥜ƌ__x0"/>
      <sheetName val="CHITIET_VL-NC1"/>
      <sheetName val="SILICATE"/>
      <sheetName val="dtxl"/>
      <sheetName val="VL-NV- M&quot;duong"/>
      <sheetName val="UP"/>
      <sheetName val="THDT hang rao________________x0004_"/>
      <sheetName val="THDT hang rao_____x0004_"/>
      <sheetName val="THDT hang rao????_x0004_"/>
      <sheetName val="T__ä_x0007_RP`©B-1"/>
      <sheetName val="Phan XD TBA 110kV Tan uyen"/>
      <sheetName val="TL Hanw ra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row r="2">
          <cell r="G2" t="str">
            <v>dung</v>
          </cell>
        </row>
      </sheetData>
      <sheetData sheetId="39"/>
      <sheetData sheetId="40"/>
      <sheetData sheetId="41"/>
      <sheetData sheetId="42"/>
      <sheetData sheetId="43"/>
      <sheetData sheetId="44"/>
      <sheetData sheetId="45" refreshError="1"/>
      <sheetData sheetId="46"/>
      <sheetData sheetId="47"/>
      <sheetData sheetId="48"/>
      <sheetData sheetId="49"/>
      <sheetData sheetId="50"/>
      <sheetData sheetId="51" refreshError="1"/>
      <sheetData sheetId="52" refreshError="1"/>
      <sheetData sheetId="53" refreshError="1"/>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sheetData sheetId="163"/>
      <sheetData sheetId="164"/>
      <sheetData sheetId="165" refreshError="1"/>
      <sheetData sheetId="166" refreshError="1"/>
      <sheetData sheetId="167"/>
      <sheetData sheetId="168"/>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sheetData sheetId="386" refreshError="1"/>
      <sheetData sheetId="387" refreshError="1"/>
      <sheetData sheetId="388" refreshError="1"/>
      <sheetData sheetId="389" refreshError="1"/>
      <sheetData sheetId="390" refreshError="1"/>
      <sheetData sheetId="391" refreshError="1"/>
      <sheetData sheetId="392"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DN"/>
      <sheetName val="DANH MUC"/>
      <sheetName val="BAN RA"/>
      <sheetName val="HD VAT"/>
      <sheetName val="HD BH"/>
      <sheetName val="HANG HOA"/>
      <sheetName val="TKGTGT"/>
      <sheetName val="NXT NVL"/>
      <sheetName val="HDKT"/>
      <sheetName val="THSDHD"/>
      <sheetName val="THSDHD QUY III"/>
      <sheetName val="BKBL HH,DV"/>
      <sheetName val="TK TNCN"/>
      <sheetName val=".xls]PHIEU XAC MINH"/>
      <sheetName val=".xls]SO XAC MINH (TH)"/>
    </sheetNames>
    <sheetDataSet>
      <sheetData sheetId="0"/>
      <sheetData sheetId="1" refreshError="1">
        <row r="2">
          <cell r="A2" t="str">
            <v>0600003563</v>
          </cell>
          <cell r="B2" t="str">
            <v>Cty TNHH Ñöùc Phöông - Tænh Nam Ñònh</v>
          </cell>
          <cell r="C2" t="str">
            <v>Cty TNHH Ñöùc Phöông - 291 Hoøang Vaên Thuï, TP.Nam Ñònh, Tænh Nam Ñònh</v>
          </cell>
        </row>
        <row r="3">
          <cell r="A3">
            <v>2900325445</v>
          </cell>
          <cell r="B3" t="str">
            <v>Cty CP TM Ngheä An - Ngheä An</v>
          </cell>
          <cell r="C3" t="str">
            <v>Cty CP TM Ngheä An - 19 Quang Trung, TP.Vinh, Ngheä An</v>
          </cell>
        </row>
        <row r="4">
          <cell r="A4" t="str">
            <v>0302183649</v>
          </cell>
          <cell r="B4" t="str">
            <v>Cty TNHH SX-TM Huy Hoøang- Q.1</v>
          </cell>
          <cell r="C4" t="str">
            <v>Cty TNHH SX-TM Huy Hoøang - 265 Lyù Töï Troïng, Q.1</v>
          </cell>
        </row>
        <row r="5">
          <cell r="A5">
            <v>2900325445</v>
          </cell>
          <cell r="B5" t="str">
            <v>Cty CP TM Ngheä An - Ngheä An</v>
          </cell>
          <cell r="C5" t="str">
            <v>Cty CP TM Ngheä An - 19 Quang Trung, TP.Vinh, Ngheä An</v>
          </cell>
        </row>
        <row r="6">
          <cell r="A6">
            <v>2900325445</v>
          </cell>
          <cell r="B6" t="str">
            <v>Cty CP TM Ngheä An - Ngheä An</v>
          </cell>
          <cell r="C6" t="str">
            <v>Cty CP TM Ngheä An - 19 Quang Trung, TP.Vinh, Ngheä An</v>
          </cell>
        </row>
        <row r="7">
          <cell r="A7" t="str">
            <v>0302183649</v>
          </cell>
          <cell r="B7" t="str">
            <v>Cty TNHH SX-TM Huy Hoøang - Q.1</v>
          </cell>
          <cell r="C7" t="str">
            <v>Cty TNHH SX-TM Huy Hoøang - 265 Lyù Töï Troïng, Q.1</v>
          </cell>
        </row>
        <row r="8">
          <cell r="A8" t="str">
            <v>0300865043</v>
          </cell>
          <cell r="B8" t="str">
            <v>Cty TNHH Hoøang Chung - Q.1</v>
          </cell>
          <cell r="C8" t="str">
            <v>Cty TNHH Hoøang Chung - 148 Leâ Lai, Q.1</v>
          </cell>
        </row>
        <row r="9">
          <cell r="A9" t="str">
            <v>0301927038</v>
          </cell>
          <cell r="B9" t="str">
            <v>Cty TNHH Nam Thònh - Q.5</v>
          </cell>
          <cell r="C9" t="str">
            <v>Cty TNHH Nam Thònh-100Q An Döông Vöông, Q.5</v>
          </cell>
        </row>
        <row r="10">
          <cell r="A10" t="str">
            <v>0600003563</v>
          </cell>
          <cell r="B10" t="str">
            <v>Cty TNHH Ñöùc Phöông , Tænh Nam Ñònh</v>
          </cell>
          <cell r="C10" t="str">
            <v>Cty TNHH Ñöùc Phöông - 291 Hoøang Vaên Thuï, TP.Nam Ñònh, Tænh Nam Ñònh</v>
          </cell>
        </row>
        <row r="11">
          <cell r="A11" t="str">
            <v>0302021285</v>
          </cell>
          <cell r="B11" t="str">
            <v>Cty TNHH Ñoâ Thanh , H.Bình Chaùnh</v>
          </cell>
          <cell r="C11" t="str">
            <v>Cty TNHH Ñoâ Thanh - 4/25 Aáp 3 , Xaõ Taân Quyù Taây, H.Bình Chaùnh</v>
          </cell>
        </row>
        <row r="12">
          <cell r="A12" t="str">
            <v>0302183649</v>
          </cell>
          <cell r="B12" t="str">
            <v>Cty TNHH SX-TM Huy Hoøang , Q.1</v>
          </cell>
          <cell r="C12" t="str">
            <v>Cty TNHH SX-TM Huy Hoøang - 265 Lyù Töï Troïng, Q.1</v>
          </cell>
        </row>
        <row r="13">
          <cell r="A13" t="str">
            <v>0302918861</v>
          </cell>
          <cell r="B13" t="str">
            <v>Cty TNHH TM-DV Ñaøo Khang Duy, Q.8</v>
          </cell>
          <cell r="C13" t="str">
            <v>Cty TNHH TM-DV Ñaøo Khang Duy-690/15 Nguyeãn Duy, P.12, Q.8</v>
          </cell>
        </row>
        <row r="14">
          <cell r="A14" t="str">
            <v>0302789824</v>
          </cell>
          <cell r="B14" t="str">
            <v>DNTN Lieân Thaønh , Q.Bình Taân</v>
          </cell>
          <cell r="C14" t="str">
            <v>DNTN Lieân Thaønh - B1/80 TL10, P.Taân Taïo, Q.Bình Taân</v>
          </cell>
        </row>
        <row r="15">
          <cell r="A15" t="str">
            <v>0301911983</v>
          </cell>
          <cell r="B15" t="str">
            <v>Cty TNHH TM Kim Tín , Q.5</v>
          </cell>
          <cell r="C15" t="str">
            <v>Cty TNHH TM Kim Tín - 48 Trònh Hoaøi Ñöùc, P.13, Q.5</v>
          </cell>
        </row>
        <row r="16">
          <cell r="A16">
            <v>3700549859</v>
          </cell>
          <cell r="B16" t="str">
            <v>Cty TNHH TM Tröôøng Haûi, H.Thuaän An, BD</v>
          </cell>
          <cell r="C16" t="str">
            <v>Cty TNHH TM Tröôøng Haûi-60 Ñöôøng soá 3, xaõ Bình Hoøa, H.Thuaän An, BD</v>
          </cell>
        </row>
        <row r="17">
          <cell r="A17" t="str">
            <v>0302415434</v>
          </cell>
          <cell r="B17" t="str">
            <v>Cty TNHH TM Taân Tieán Thaønh, Taân Nhöït, BC</v>
          </cell>
          <cell r="C17" t="str">
            <v>Cty TNHH TM Taân Tieán Thaønh-B19/400D Traàn Ñaïi Nghóa, Taân Nhöït, BC</v>
          </cell>
        </row>
        <row r="18">
          <cell r="A18" t="str">
            <v>0301974905</v>
          </cell>
          <cell r="B18" t="str">
            <v>Cty TNHH Taân Theù KyûVN , P.4, Q.TB</v>
          </cell>
          <cell r="C18" t="str">
            <v>Cty TNHH Taân Theù KyûVN - 107 Traàn Quoác Hoøan, P.4, Q.TB</v>
          </cell>
        </row>
        <row r="19">
          <cell r="A19" t="str">
            <v>0302930160</v>
          </cell>
          <cell r="B19" t="str">
            <v>Cty TNHH TM Vónh Cao Thaêng , P.13, Q.11</v>
          </cell>
          <cell r="C19" t="str">
            <v>Cty TNHH TM Vónh Cao Thaêng - 194 Laõnh Binh Thaêng, P.13, Q.11</v>
          </cell>
        </row>
        <row r="20">
          <cell r="A20" t="str">
            <v>0303273983</v>
          </cell>
          <cell r="B20" t="str">
            <v>Cty TNHH TM Theùp Sinh Ích , P.11, Q.5</v>
          </cell>
          <cell r="C20" t="str">
            <v>Cty TNHH TM Theùp Sinh Ích - 49 Phuø Ñoång Thieân Vöông, P.11, Q.5</v>
          </cell>
        </row>
        <row r="21">
          <cell r="A21" t="str">
            <v>0300951119</v>
          </cell>
          <cell r="B21" t="str">
            <v>Ñieän löïc Bình Chaùnh, BC</v>
          </cell>
          <cell r="C21" t="str">
            <v>Ñieän löïc Bình Chaùnh - B5/6 Nguyeãn Höõu Tri, BC</v>
          </cell>
        </row>
        <row r="22">
          <cell r="A22" t="str">
            <v>0303138906</v>
          </cell>
          <cell r="B22" t="str">
            <v>Cty TNHH CN Vónh Phuù Höng , Q.Btaân</v>
          </cell>
          <cell r="C22" t="str">
            <v>Cty TNHH CN Vónh Phuù Höng - 11 Ñöôøng C, KCN Taân Taïo, Q.Btaân</v>
          </cell>
        </row>
        <row r="23">
          <cell r="A23" t="str">
            <v>0301726236</v>
          </cell>
          <cell r="B23" t="str">
            <v>DNTN TM Quaûng Döông , Q.11</v>
          </cell>
          <cell r="C23" t="str">
            <v>DNTN TM Quaûng Döông - 140/10 Bình Thôùi, P.14, Q.11</v>
          </cell>
        </row>
        <row r="24">
          <cell r="A24" t="str">
            <v>0301726236</v>
          </cell>
          <cell r="B24" t="str">
            <v>DNTN TM Quaûng Döông , Q.11</v>
          </cell>
          <cell r="C24" t="str">
            <v>DNTN TM Quaûng Döông - 140/10 Bình Thôùi, P.14, Q.11</v>
          </cell>
        </row>
        <row r="25">
          <cell r="A25" t="str">
            <v>0301911983</v>
          </cell>
          <cell r="B25" t="str">
            <v>Cty TNHH TM Kim Tín , Q.5</v>
          </cell>
          <cell r="C25" t="str">
            <v>Cty TNHH TM Kim Tín - 48 Trònh Hoaøi Ñöùc, P.13, Q.5</v>
          </cell>
        </row>
        <row r="26">
          <cell r="A26" t="str">
            <v>0300559007</v>
          </cell>
          <cell r="B26" t="str">
            <v>Cty CP Baùch HoÙa Mieàn Nam , Q.1</v>
          </cell>
          <cell r="C26" t="str">
            <v>Cty CP Baùch HoÙa Mieàn Nam - 16 Toân Thaát Thieäp, Q.1</v>
          </cell>
        </row>
        <row r="27">
          <cell r="A27" t="str">
            <v>0302151968</v>
          </cell>
          <cell r="B27" t="str">
            <v>DNTN SX-TM Thieàn Kyù , P.Taân Taïo, Btaân</v>
          </cell>
          <cell r="C27" t="str">
            <v>DNTN SX-TM Thieàn Kyù - B7/168 Traàn Ñaïi Nghóa, P.Taân Taïo, Btaân</v>
          </cell>
        </row>
        <row r="28">
          <cell r="A28" t="str">
            <v>3700236207-001</v>
          </cell>
          <cell r="B28" t="str">
            <v>Cty TNHH Sun Steel CN TP.HCM, P.12, Q.10</v>
          </cell>
          <cell r="C28" t="str">
            <v>Cty TNHH Sun Steel CN TP.HCM - 512F-512G Nguyeãn Tri Phöông, P.12, Q.10</v>
          </cell>
        </row>
        <row r="29">
          <cell r="A29" t="str">
            <v>0300951119</v>
          </cell>
          <cell r="B29" t="str">
            <v>Ñieän löïc Bình Chaùnh , BC</v>
          </cell>
          <cell r="C29" t="str">
            <v>Ñieän löïc Bình Chaùnh - B5/6 Nguyeãn Höõu Tri, BC</v>
          </cell>
        </row>
        <row r="30">
          <cell r="A30">
            <v>3600430176</v>
          </cell>
          <cell r="B30" t="str">
            <v>Cty TNHH Acetylen H.Long Thaønh, ÑN</v>
          </cell>
          <cell r="C30" t="str">
            <v>Cty TNHH Acetylen 263 - Xaõ Phöôùc Taân, H.Long Thaønh, ÑN</v>
          </cell>
        </row>
        <row r="31">
          <cell r="A31">
            <v>3600430176</v>
          </cell>
          <cell r="B31" t="str">
            <v>Cty TNHH Acetylen, H.Long Thaønh, ÑN</v>
          </cell>
          <cell r="C31" t="str">
            <v>Cty TNHH Acetylen 263 - Xaõ Phöôùc Taân, H.Long Thaønh, ÑN</v>
          </cell>
        </row>
        <row r="32">
          <cell r="A32" t="str">
            <v>0302151968</v>
          </cell>
          <cell r="B32" t="str">
            <v>DNTN SX-TM Thieàn Kyù, P.Taân Taïo, Btaân</v>
          </cell>
          <cell r="C32" t="str">
            <v>DNTN SX-TM Thieàn Kyù - B7/168 Traàn Ñaïi Nghóa, P.Taân Taïo, Btaân</v>
          </cell>
        </row>
        <row r="33">
          <cell r="A33" t="str">
            <v>0302940137</v>
          </cell>
          <cell r="B33" t="str">
            <v>Cty TNHH Toøan Höõu , Q.Btaân</v>
          </cell>
          <cell r="C33" t="str">
            <v>Cty TNHH Toøan Höõu - 53/115 KP.8, P.An Laïc, Q.Btaân</v>
          </cell>
        </row>
        <row r="34">
          <cell r="A34" t="str">
            <v>0302177370</v>
          </cell>
          <cell r="B34" t="str">
            <v>DNTN Hieäp Phaùt ï, P.13, Q.GV</v>
          </cell>
          <cell r="C34" t="str">
            <v>DNTN Hieäp Phaùt - 61/1 Leâ Ñöùc Thoï, P.13, Q.GV</v>
          </cell>
        </row>
        <row r="35">
          <cell r="A35" t="str">
            <v>0200414209</v>
          </cell>
          <cell r="B35" t="str">
            <v>Cty TNHH Ñöùc Ñaït - 4 Nguyeãn Traõi, HP</v>
          </cell>
          <cell r="C35" t="str">
            <v>Cty TNHH Ñöùc Ñaït - 4 Nguyeãn Traõi, HP</v>
          </cell>
        </row>
        <row r="36">
          <cell r="A36" t="str">
            <v>0302415120</v>
          </cell>
          <cell r="B36" t="str">
            <v>CS Caét Saét Coâng Danh , P.Hieäp Taân, Q.Tphuù</v>
          </cell>
          <cell r="C36" t="str">
            <v>CS Caét Saét Coâng Danh - 151/48E Luõy Baùn Bích, P.Hieäp Taân, Q.Tphuù</v>
          </cell>
        </row>
        <row r="37">
          <cell r="A37" t="str">
            <v>0301980923</v>
          </cell>
          <cell r="B37" t="str">
            <v>Cty TNHH TM Hieäp Thaønh Höng , Q.Tphuù</v>
          </cell>
          <cell r="C37" t="str">
            <v>Cty TNHH TM Hieäp Thaønh Höng - 120/83 Löông Theá Vinh, P.Taân Thôùi Hoøa, Q.Tphuù</v>
          </cell>
        </row>
        <row r="38">
          <cell r="A38" t="str">
            <v>0300743380</v>
          </cell>
          <cell r="B38" t="str">
            <v>Cty CP CN-TM Höõu Nghò , Q.1, TP.HCM</v>
          </cell>
          <cell r="C38" t="str">
            <v>Cty CP CN-TM Höõu Nghò - 35 Leâ Lôïi, Q.1, TP.HCM</v>
          </cell>
        </row>
        <row r="39">
          <cell r="A39" t="str">
            <v>0301939629</v>
          </cell>
          <cell r="B39" t="str">
            <v>DNTN Caåm Phaùt , P.4, Q.TB</v>
          </cell>
          <cell r="C39" t="str">
            <v>DNTN Caåm Phaùt - 27/17 Haäu Giang, P.4, Q.TB</v>
          </cell>
        </row>
        <row r="40">
          <cell r="A40" t="str">
            <v>0303138906</v>
          </cell>
          <cell r="B40" t="str">
            <v>Cty TNHH CN Vónh Phuù Höng , Q.Btaân</v>
          </cell>
          <cell r="C40" t="str">
            <v>Cty TNHH CN Vónh Phuù Höng - 11 Ñöôøng C, KCN Taân Taïo, Q.Btaân</v>
          </cell>
        </row>
        <row r="41">
          <cell r="A41" t="str">
            <v>0301821049</v>
          </cell>
          <cell r="B41" t="str">
            <v>Cty Taøi Lôïi  P.Taân Taïo, Q.Btaân</v>
          </cell>
          <cell r="C41" t="str">
            <v>Cty Taøi Lôïi - 34 Traàn Ñaïi Nghóa, P.Taân Taïo, Q.Btaân</v>
          </cell>
        </row>
        <row r="42">
          <cell r="A42" t="str">
            <v>0300954529</v>
          </cell>
          <cell r="B42" t="str">
            <v xml:space="preserve">Böu ñieän TP.HCM </v>
          </cell>
          <cell r="C42" t="str">
            <v xml:space="preserve">Böu ñieän TP.HCM </v>
          </cell>
        </row>
        <row r="43">
          <cell r="A43" t="str">
            <v>0301077528</v>
          </cell>
          <cell r="B43" t="str">
            <v>HTX Vaä Taûi Cô Giôùi Q11 , Q.11</v>
          </cell>
          <cell r="C43" t="str">
            <v>HTX Vaä Taûi Cô Giôùi Q11 - 1160 Ñöôøng 3/2, P.12, Q.11</v>
          </cell>
        </row>
        <row r="44">
          <cell r="A44" t="str">
            <v>0300361624</v>
          </cell>
          <cell r="B44" t="str">
            <v>Nhôn Höng , P.16, Q.11</v>
          </cell>
          <cell r="C44" t="str">
            <v>Nhôn Höng - 428 Hoàng Baøng, P.16, Q.11</v>
          </cell>
        </row>
        <row r="45">
          <cell r="A45" t="str">
            <v>0300575841</v>
          </cell>
          <cell r="B45" t="str">
            <v>Chaâu Vónh Khaùnh , P.13, Q.5</v>
          </cell>
          <cell r="C45" t="str">
            <v>Chaâu Vónh Khaùnh - 76-78 Phuøng Höng, P.13, Q.5</v>
          </cell>
        </row>
        <row r="46">
          <cell r="A46" t="str">
            <v>0302062789</v>
          </cell>
          <cell r="B46" t="str">
            <v>Vöông Chí Cöôøng -, P.15, Q.5</v>
          </cell>
          <cell r="C46" t="str">
            <v>Vöông Chí Cöôøng - 136 Taân Thaønh, P.15, Q.5</v>
          </cell>
        </row>
        <row r="47">
          <cell r="A47" t="str">
            <v>0302766136</v>
          </cell>
          <cell r="B47" t="str">
            <v>Laâm Böûu Quyønh , P.13, Q.5</v>
          </cell>
          <cell r="C47" t="str">
            <v>Laâm Böûu Quyønh - 195 Haûi Thöôïng Laõn Oâng, P.13, Q.5</v>
          </cell>
        </row>
        <row r="48">
          <cell r="A48" t="str">
            <v>0302485015</v>
          </cell>
          <cell r="B48" t="str">
            <v>CS Vónh Thuaän , P.8, Q.6</v>
          </cell>
          <cell r="C48" t="str">
            <v>CS Vónh Thuaän - 233 Bình Tieân, P.8, Q.6</v>
          </cell>
        </row>
        <row r="49">
          <cell r="A49" t="str">
            <v>0300766500</v>
          </cell>
          <cell r="B49" t="str">
            <v>Cty CP Nhöïa Saøi Goøn ù P9,Q5</v>
          </cell>
          <cell r="C49" t="str">
            <v>Cty CP Nhöïa Saøi Goøn - 242 Traàn Phuù P9,Q5</v>
          </cell>
        </row>
        <row r="50">
          <cell r="A50" t="str">
            <v>0302626178</v>
          </cell>
          <cell r="B50" t="str">
            <v>Cty CP Thaêng Long ( Q.1)</v>
          </cell>
          <cell r="C50" t="str">
            <v>Cty CP Thaêng Long- (126 Söông Nguyeät Aùnh, Q.1)</v>
          </cell>
        </row>
        <row r="51">
          <cell r="A51" t="str">
            <v>0400398681</v>
          </cell>
          <cell r="B51" t="str">
            <v>Cty CP VT OÂ toâ &amp; DV Toång hôïp, Ñaø naüng</v>
          </cell>
          <cell r="C51" t="str">
            <v>Cty CP VT OÂ toâ &amp; DV Toång hôïp-276/3 Nuùi Thaønh, Ñaø naüng</v>
          </cell>
        </row>
        <row r="52">
          <cell r="A52" t="str">
            <v>0300284842</v>
          </cell>
          <cell r="B52" t="str">
            <v>Vaên Taán KD Caân caùc loaïi, P13, Q5</v>
          </cell>
          <cell r="C52" t="str">
            <v>Vaên Taán KD Caân caùc loaïi- 28 Haûi Thöôïng Laõn Oâng, P13, Q5</v>
          </cell>
        </row>
        <row r="53">
          <cell r="A53" t="str">
            <v>0301764175</v>
          </cell>
          <cell r="B53" t="str">
            <v>Cty TNHH Tieán Loäc (237 Nguyeãn Traõi, Q.1 )</v>
          </cell>
          <cell r="C53" t="str">
            <v>Cty TNHH Tieán Loäc- (237 Nguyeãn Traõi, Q.1 )</v>
          </cell>
        </row>
        <row r="54">
          <cell r="A54" t="str">
            <v>2900325445</v>
          </cell>
          <cell r="B54" t="str">
            <v>Cty CP TM Ngheä An ( Quang Trung - Ngheä An)</v>
          </cell>
          <cell r="C54" t="str">
            <v>Cty CP TM Ngheä An- ( Quang Trung - Ngheä An)</v>
          </cell>
        </row>
        <row r="55">
          <cell r="A55">
            <v>4400115122</v>
          </cell>
          <cell r="B55" t="str">
            <v>Cty SX - SNK Coâng Nghieäp Phuù Yeân (Phuù Yeân)</v>
          </cell>
          <cell r="C55" t="str">
            <v>Cty SX - SNK Coâng Nghieäp Phuù Yeân- (Phuù Yeân)</v>
          </cell>
        </row>
        <row r="56">
          <cell r="A56" t="str">
            <v>0600003563</v>
          </cell>
          <cell r="B56" t="str">
            <v>Cty TNHH Ñöùc Phöông (Nam Ñònh)</v>
          </cell>
          <cell r="C56" t="str">
            <v>Cty TNHH Ñöùc Phöông- (Nam Ñònh)</v>
          </cell>
        </row>
        <row r="57">
          <cell r="A57" t="str">
            <v>0301927038</v>
          </cell>
          <cell r="B57" t="str">
            <v>Cty TNHH Nam Thònh (Q.5)</v>
          </cell>
          <cell r="C57" t="str">
            <v>Cty TNHH Nam Thònh- (Q.5)</v>
          </cell>
        </row>
        <row r="58">
          <cell r="A58" t="str">
            <v>0400101588</v>
          </cell>
          <cell r="B58" t="str">
            <v>Nhaø maùy sx phuï tuøng xe maùy (Ñaøù Naüng)</v>
          </cell>
          <cell r="C58" t="str">
            <v>Nhaø maùy sx phuï tuøng xe maùy- (Ñaøù Naüng)</v>
          </cell>
        </row>
        <row r="59">
          <cell r="A59" t="str">
            <v>0302183649</v>
          </cell>
          <cell r="B59" t="str">
            <v>Cty TNHH Huy Hoaøng (Q.1)</v>
          </cell>
          <cell r="C59" t="str">
            <v>Cty TNHH Huy Hoaøng -(Q.1)</v>
          </cell>
        </row>
        <row r="60">
          <cell r="A60" t="str">
            <v>0400100827</v>
          </cell>
          <cell r="B60" t="str">
            <v>Cty ñieän maùy vaø kyõ thuaät CN - Ñaø Naüng</v>
          </cell>
          <cell r="C60" t="str">
            <v>Cty ñieän maùy vaø kyõ thuaät CN - Ñaø Naüng</v>
          </cell>
        </row>
        <row r="61">
          <cell r="A61" t="str">
            <v>0302183649</v>
          </cell>
          <cell r="B61" t="str">
            <v>Cty TNHH Huy Hoaøng (Q.1)</v>
          </cell>
          <cell r="C61" t="str">
            <v>Cty TNHH Huy Hoaøng- (Q.1)</v>
          </cell>
        </row>
        <row r="62">
          <cell r="A62" t="str">
            <v>0302566200</v>
          </cell>
          <cell r="B62" t="str">
            <v>Cty TNHH xe vaø maùy FMC (Q.1)</v>
          </cell>
          <cell r="C62" t="str">
            <v>Cty TNHH xe vaø maùy FMC- (Q.1)</v>
          </cell>
        </row>
        <row r="63">
          <cell r="A63" t="str">
            <v>0303505352</v>
          </cell>
          <cell r="B63" t="str">
            <v>Cty TNHH SX- Gia Toaùn DaTaSa ( BChaùnh)</v>
          </cell>
          <cell r="C63" t="str">
            <v>Cty TNHH SX- Gia Toaùn DaTaSa -( BChaùnh)</v>
          </cell>
        </row>
        <row r="64">
          <cell r="A64" t="str">
            <v>0302183649</v>
          </cell>
          <cell r="B64" t="str">
            <v>Cty TNHH Huy Hoaøng (Q.1)</v>
          </cell>
          <cell r="C64" t="str">
            <v>Cty TNHH Huy Hoaøng- (Q.1)</v>
          </cell>
        </row>
        <row r="65">
          <cell r="A65" t="str">
            <v>0302483427</v>
          </cell>
          <cell r="B65" t="str">
            <v>CH Leâ Thanh Haûi-Q1</v>
          </cell>
          <cell r="C65" t="str">
            <v>CH Leâ Thanh Haûi - 3D Soá 33 Yersin ,P.Caáu Oâng Laõnh,Q1</v>
          </cell>
        </row>
        <row r="66">
          <cell r="A66" t="str">
            <v>0301033778</v>
          </cell>
          <cell r="B66" t="str">
            <v>DNTN SX TM Taân Bình Minh - Q11</v>
          </cell>
          <cell r="C66" t="str">
            <v>DNTN SX TM Taân Bình Minh - 159/3 Laïc Long Quaân,P1, Q11</v>
          </cell>
        </row>
        <row r="67">
          <cell r="A67" t="str">
            <v>0302682006</v>
          </cell>
          <cell r="B67" t="str">
            <v>Cty TNHH TM DV Vónh Phong - Q6</v>
          </cell>
          <cell r="C67" t="str">
            <v>Cty TNHH TM DV Vónh Phong - 21D C/X Phuù Laâm, Ñ.Lyù Chieâu Hoaøng, P10, Q6Q6</v>
          </cell>
        </row>
        <row r="68">
          <cell r="A68" t="str">
            <v>0302935232</v>
          </cell>
          <cell r="B68" t="str">
            <v>DNTN TM Kim Ñòa - Q11</v>
          </cell>
          <cell r="C68" t="str">
            <v>DNTN TM Kim Ñòa - 100A Phuù Thoï , P2, Q11</v>
          </cell>
        </row>
        <row r="69">
          <cell r="A69" t="str">
            <v>0302744012</v>
          </cell>
          <cell r="B69" t="str">
            <v>DNTN Tuyeàn Töôøng  - Q.Tphuù</v>
          </cell>
          <cell r="C69" t="str">
            <v>DNTN Tuyeàn Töôøng  - 30/19 Buøi Theá Myõ, P.Hieäp Taân, Q.Tphuù</v>
          </cell>
        </row>
        <row r="70">
          <cell r="A70" t="str">
            <v>0300358607</v>
          </cell>
          <cell r="B70" t="str">
            <v>Vöông Toâ Haø - Q5</v>
          </cell>
          <cell r="C70" t="str">
            <v>Vöông Toâ Haø - S41 chôï Taï Uyeân, P15,Q5</v>
          </cell>
        </row>
        <row r="71">
          <cell r="A71" t="str">
            <v>0300427272</v>
          </cell>
          <cell r="B71" t="str">
            <v>Cô Sôû Döông Dung , Q11</v>
          </cell>
          <cell r="C71" t="str">
            <v>Cô Sôû Döông Dung - 116 Nguyeãn Chí Thanh, P16, Q11</v>
          </cell>
        </row>
        <row r="72">
          <cell r="A72" t="str">
            <v>0303285668</v>
          </cell>
          <cell r="B72" t="str">
            <v>Quaùn Höông Vy - P15, Q11</v>
          </cell>
          <cell r="C72" t="str">
            <v>Quaùn Höông Vy - 281/3 Lyù Thöôøng Kieät ,P15, Q11</v>
          </cell>
        </row>
        <row r="73">
          <cell r="A73" t="str">
            <v>0100104429</v>
          </cell>
          <cell r="B73" t="str">
            <v>Toång Cty coâng nghieäp oâ toâ VN - Hoaøn Kieám,HN</v>
          </cell>
          <cell r="C73" t="str">
            <v>Toång Cty coâng nghieäp oâ toâ VN - 120, Haøng Troáng , Hoaøn Kieám,HN</v>
          </cell>
        </row>
        <row r="74">
          <cell r="A74" t="str">
            <v>0300448995</v>
          </cell>
          <cell r="B74" t="str">
            <v>Cty CP Kieåm Toaùn vaø Tö Vaán Taøi Chính Keá Toaùn</v>
          </cell>
          <cell r="C74" t="str">
            <v>Cty CP Kieåm Toaùn vaø Tö Vaán Taøi Chính Keá Toaùn-138 Nguyeãn Thò Minh Khai, Q.3</v>
          </cell>
        </row>
        <row r="75">
          <cell r="A75" t="str">
            <v>0301305220</v>
          </cell>
          <cell r="B75" t="str">
            <v>Cty DV Du Lòch Chôï Lôùn</v>
          </cell>
          <cell r="C75" t="str">
            <v>Cty DV Du Lòch Chôï Lôùn - 134 Nguyeãn Tri Phöông , P.9, Q.5</v>
          </cell>
        </row>
        <row r="76">
          <cell r="A76" t="str">
            <v>0302201048</v>
          </cell>
          <cell r="B76" t="str">
            <v>Cty TNHH ÑT vaø PT CNTH Nguyeãn Hoaøng</v>
          </cell>
          <cell r="C76" t="str">
            <v>Cty TNHH ÑT vaø PT CNTH Nguyeãn Hoaøng-104, Nguyeãn Vaên Cöø, Q.1</v>
          </cell>
        </row>
        <row r="77">
          <cell r="A77" t="str">
            <v>0303310064</v>
          </cell>
          <cell r="B77" t="str">
            <v>Cty TNHH ÑT- VT Vuõ Huy Hoaøng</v>
          </cell>
          <cell r="C77" t="str">
            <v>Cty TNHH ÑT- VT Vuõ Huy Hoaøng - 32 Huøng Vöông , P.1, Q.10</v>
          </cell>
        </row>
        <row r="78">
          <cell r="A78" t="str">
            <v>0301224860</v>
          </cell>
          <cell r="B78" t="str">
            <v>Cty TNHH TM Hoaøng Thònh</v>
          </cell>
          <cell r="C78" t="str">
            <v>Cty TNHH TM Hoaøng Thònh - 19 nguyeãn Thi , Q.5</v>
          </cell>
        </row>
        <row r="79">
          <cell r="A79" t="str">
            <v>0301331710</v>
          </cell>
          <cell r="B79" t="str">
            <v>Cty TNHH TM Ñaïi Nam</v>
          </cell>
          <cell r="C79" t="str">
            <v>Cty TNHH TM Ñaïi Nam - 678-680 Traàn Höng Ñaïo, P.2 ,Q.5</v>
          </cell>
        </row>
        <row r="80">
          <cell r="A80" t="str">
            <v>0301307933</v>
          </cell>
          <cell r="B80" t="str">
            <v>XN Cô Ñieän Töû Tin Hoïc CHOLIMEX</v>
          </cell>
          <cell r="C80" t="str">
            <v>XN Cô Ñieän Töû Tin Hoïc CHOLIMEX - 708 Nguyeãn Traõi P.11 , Q.5</v>
          </cell>
        </row>
        <row r="81">
          <cell r="A81" t="str">
            <v>3600430176</v>
          </cell>
          <cell r="B81" t="str">
            <v>Cty TNHH Acetylen 263</v>
          </cell>
          <cell r="C81" t="str">
            <v>Cty TNHH Acetylen 263 - Xaõ Phöôùc Taân, H.Long Thaønh, ÑN</v>
          </cell>
        </row>
        <row r="82">
          <cell r="A82" t="str">
            <v>0301464051</v>
          </cell>
          <cell r="B82" t="str">
            <v>Baùo Saøi Goøn Giaûi Phoùng( Tieáng Hoa) - Q.5</v>
          </cell>
          <cell r="C82" t="str">
            <v>Baùo Saøi Goøn Giaûi Phoùng( Tieáng Hoa)-41 Haûi Thöôïng Laõng Oâng, Q.5</v>
          </cell>
        </row>
        <row r="83">
          <cell r="A83" t="str">
            <v>0303678556</v>
          </cell>
          <cell r="B83" t="str">
            <v>Cty TNHH Tam Sanh Theùp - Q.Taân Phuù</v>
          </cell>
          <cell r="C83" t="str">
            <v>Cty TNHH TM.XNK Tam Sanh Theùp - 18A Ñoã Ñöùc Duïc, Q.Taân Phuù</v>
          </cell>
        </row>
        <row r="84">
          <cell r="A84" t="str">
            <v>0301758862</v>
          </cell>
          <cell r="B84" t="str">
            <v>Cty TNHH TM Phaùt Loäc -  Q.3</v>
          </cell>
          <cell r="C84" t="str">
            <v>Cty TNHH TM Phaùt Loäc - 613 Nguyeãn Ñình Chieåu, P.2, Q.3</v>
          </cell>
        </row>
        <row r="85">
          <cell r="A85" t="str">
            <v>0302887282</v>
          </cell>
          <cell r="B85" t="str">
            <v>Cty TNHH Taân Huøng Thaùi -  Bình Chaùnh</v>
          </cell>
          <cell r="C85" t="str">
            <v>Cty TNHH Taân Huøng Thaùi - Loâ H1 ñöôøng soá 1, KCN Leâ Minh Xuaân, Bình Chaùnh</v>
          </cell>
        </row>
        <row r="86">
          <cell r="A86" t="str">
            <v>0301281040</v>
          </cell>
          <cell r="B86" t="str">
            <v>TT kyõ thuaät TC.ÑL.CL 3 - 49 Pasteur, Q.1</v>
          </cell>
        </row>
        <row r="87">
          <cell r="A87" t="str">
            <v>0300631013</v>
          </cell>
          <cell r="B87" t="str">
            <v>Cty CP Nhieän Lieäu Saøi Goøn - Q.1</v>
          </cell>
          <cell r="C87" t="str">
            <v>Cty CP Nhieän Lieäu Saøi Goøn - 1A Phaïm Ngoïc Thaïch, Q.1</v>
          </cell>
        </row>
        <row r="88">
          <cell r="A88" t="str">
            <v>0301465048</v>
          </cell>
          <cell r="B88" t="str">
            <v>Chi cuïc tieâu chuaån ÑL.CL 3 - Q.3</v>
          </cell>
          <cell r="C88" t="str">
            <v>Chi cuïc tieâu chuaån ÑL.CL 3 - 263 Ñieän Bieân Phuû, P.7, Q.3</v>
          </cell>
        </row>
        <row r="89">
          <cell r="A89" t="str">
            <v>0100814612</v>
          </cell>
          <cell r="B89" t="str">
            <v>Cty TNHH Duy Thònh - Haø Taây</v>
          </cell>
        </row>
        <row r="90">
          <cell r="A90" t="str">
            <v>0303839154</v>
          </cell>
          <cell r="B90" t="str">
            <v>Cty OÂ Toâ Xe Maùy Huøng Vieät - Q7</v>
          </cell>
        </row>
        <row r="91">
          <cell r="A91" t="str">
            <v>0303678556</v>
          </cell>
          <cell r="B91" t="str">
            <v>Cty TNHH TM XNK Tam Sanh Theùp - Q.TP</v>
          </cell>
        </row>
        <row r="92">
          <cell r="A92" t="str">
            <v>0301196596</v>
          </cell>
          <cell r="B92" t="str">
            <v>Cty TNHH Vaïn Thònh Phaùt - Q1</v>
          </cell>
        </row>
        <row r="93">
          <cell r="A93" t="str">
            <v>0303161895</v>
          </cell>
          <cell r="B93" t="str">
            <v>Cty CP Ñaït Vieät Theùp - Q BTaân</v>
          </cell>
        </row>
        <row r="94">
          <cell r="A94" t="str">
            <v>0301223867</v>
          </cell>
          <cell r="B94" t="str">
            <v>Cty TNHH TM DV THANG LONG  - Q 5</v>
          </cell>
        </row>
        <row r="95">
          <cell r="A95" t="str">
            <v>0303001651</v>
          </cell>
          <cell r="B95" t="str">
            <v>Cty CP TM T . E . M - Q 7</v>
          </cell>
        </row>
        <row r="96">
          <cell r="A96" t="str">
            <v>0400437997</v>
          </cell>
          <cell r="B96" t="str">
            <v>Cty TNHH TM &amp; DV VT Nhaát Trung - ÑN</v>
          </cell>
        </row>
        <row r="97">
          <cell r="A97" t="str">
            <v>0100519952</v>
          </cell>
          <cell r="B97" t="str">
            <v>CN Cty TNHH XD AÙ Ñoâng - Q1</v>
          </cell>
        </row>
        <row r="98">
          <cell r="A98" t="str">
            <v>0302881072</v>
          </cell>
          <cell r="B98" t="str">
            <v>Cty TNHH TM&amp;DV&amp;SX Kieán Nguyeân - Q11</v>
          </cell>
        </row>
        <row r="99">
          <cell r="A99" t="str">
            <v>0301354933</v>
          </cell>
          <cell r="B99" t="str">
            <v>Hieäu Ñöùc Quyønh,tuû nhoâm- Q.3</v>
          </cell>
        </row>
        <row r="100">
          <cell r="A100" t="str">
            <v>0302499882</v>
          </cell>
          <cell r="B100" t="str">
            <v>VLXD TTNT Ngoïc Vaân -Taân Kieân, BC</v>
          </cell>
        </row>
        <row r="101">
          <cell r="A101" t="str">
            <v>0300309215</v>
          </cell>
          <cell r="B101" t="str">
            <v>Tieäm côm Phuøng Nguyeân - P.6,Q.10</v>
          </cell>
        </row>
        <row r="102">
          <cell r="A102" t="str">
            <v>0301292275</v>
          </cell>
          <cell r="B102" t="str">
            <v>Cty TNHH Hoaø Thònh - P.12, Q.6</v>
          </cell>
        </row>
        <row r="103">
          <cell r="A103" t="str">
            <v>0302030353</v>
          </cell>
          <cell r="B103" t="str">
            <v>Cty TNHH TMDV Trang Nguyeân - Thuû Ñöùc</v>
          </cell>
        </row>
        <row r="104">
          <cell r="A104" t="str">
            <v>0302290400</v>
          </cell>
          <cell r="B104" t="str">
            <v>Cty CP Höõu Lieân AÙ Chaâu - P.Taân Taïo,Q.BT</v>
          </cell>
        </row>
        <row r="105">
          <cell r="A105" t="str">
            <v>0302918861</v>
          </cell>
          <cell r="B105" t="str">
            <v>Cty TNHH TM DV Ñaøo Duy Khang Q.8</v>
          </cell>
          <cell r="C105" t="str">
            <v>Cty TNHH TM DV Ñaøo Duy Khang Q.8</v>
          </cell>
        </row>
        <row r="106">
          <cell r="A106" t="str">
            <v>0301173158</v>
          </cell>
          <cell r="B106" t="str">
            <v>Cty TNHH VLXD Ñoâng DöôngP14,Q10</v>
          </cell>
          <cell r="C106" t="str">
            <v>Cty TNHH VLXD Ñoâng DöôngP14,Q10</v>
          </cell>
        </row>
        <row r="107">
          <cell r="A107" t="str">
            <v>0302789824</v>
          </cell>
          <cell r="B107" t="str">
            <v>DNTN Lieân Thaønh , Q.Bình Taân</v>
          </cell>
          <cell r="C107" t="str">
            <v>DNTN Lieân Thaønh , Q.Bình Taân</v>
          </cell>
        </row>
        <row r="108">
          <cell r="A108" t="str">
            <v>0301049697-001-1</v>
          </cell>
          <cell r="B108" t="str">
            <v>CN Cty TNHH SX-TM Kim Phong Ñoàng Nai</v>
          </cell>
          <cell r="C108" t="str">
            <v>CN Cty TNHH SX-TM Kim Phong Ñoàng Nai</v>
          </cell>
        </row>
        <row r="109">
          <cell r="A109" t="str">
            <v>3600430176001</v>
          </cell>
          <cell r="B109" t="str">
            <v>CN Cty TNHH Traân  LöôngQ.10</v>
          </cell>
          <cell r="C109" t="str">
            <v>CN Cty TNHH Traân  LöôngQ.10</v>
          </cell>
        </row>
        <row r="110">
          <cell r="A110" t="str">
            <v>0303273983</v>
          </cell>
          <cell r="B110" t="str">
            <v xml:space="preserve">Cty TNHH TM SX Theùp SINH ICH Q.5 </v>
          </cell>
          <cell r="C110" t="str">
            <v xml:space="preserve">Cty TNHH TM SX Theùp SINH ICH Q.5 </v>
          </cell>
        </row>
        <row r="111">
          <cell r="A111" t="str">
            <v>0301911983</v>
          </cell>
          <cell r="B111" t="str">
            <v>Cty TNHHTM Kim TínP.13 Q 5</v>
          </cell>
          <cell r="C111" t="str">
            <v>Cty TNHHTM Kim TínP.13 Q 5</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h muc"/>
      <sheetName val="HHBR 03 (2)"/>
      <sheetName val="HHBR 03"/>
      <sheetName val="X-N-T-TP"/>
      <sheetName val="HDBH01"/>
      <sheetName val="HDGTGT"/>
      <sheetName val="TOKHAI (3)"/>
      <sheetName val="TOKHAI"/>
      <sheetName val="LISTHD 01"/>
      <sheetName val="SDHD 01"/>
      <sheetName val="XXXXXXXX"/>
    </sheetNames>
    <sheetDataSet>
      <sheetData sheetId="0" refreshError="1">
        <row r="3">
          <cell r="A3" t="str">
            <v>1200340245</v>
          </cell>
          <cell r="B3" t="str">
            <v>Quaùn Côm Mai Vieân</v>
          </cell>
        </row>
        <row r="4">
          <cell r="A4" t="str">
            <v>0302845941</v>
          </cell>
          <cell r="B4" t="str">
            <v>Nguyeãn Thò Huyeàn Nga</v>
          </cell>
        </row>
        <row r="5">
          <cell r="A5" t="str">
            <v>3500409484</v>
          </cell>
          <cell r="B5" t="str">
            <v>Quaùn Caây Baøng Xanh</v>
          </cell>
        </row>
        <row r="6">
          <cell r="A6" t="str">
            <v>0302769708</v>
          </cell>
          <cell r="B6" t="str">
            <v>Möa Röøng</v>
          </cell>
        </row>
        <row r="7">
          <cell r="A7" t="str">
            <v>0302804832</v>
          </cell>
          <cell r="B7" t="str">
            <v>Kim Tieàn - Traàn Phi Phöông</v>
          </cell>
        </row>
        <row r="8">
          <cell r="A8" t="str">
            <v>0301643607-4</v>
          </cell>
          <cell r="B8" t="str">
            <v>CH 138</v>
          </cell>
        </row>
        <row r="9">
          <cell r="A9" t="str">
            <v>0301125299-3</v>
          </cell>
          <cell r="B9" t="str">
            <v>CH Leâ Töôøng</v>
          </cell>
        </row>
        <row r="10">
          <cell r="A10" t="str">
            <v>0301643607-4</v>
          </cell>
          <cell r="B10" t="str">
            <v>CH 138</v>
          </cell>
        </row>
        <row r="11">
          <cell r="A11" t="str">
            <v>0301206357-4</v>
          </cell>
          <cell r="B11" t="str">
            <v>CH Ñoã Hoàng Quan</v>
          </cell>
        </row>
        <row r="12">
          <cell r="A12" t="str">
            <v>0301538722-3</v>
          </cell>
          <cell r="B12" t="str">
            <v>ACM Computer</v>
          </cell>
        </row>
        <row r="13">
          <cell r="A13" t="str">
            <v>4200286635</v>
          </cell>
          <cell r="B13" t="str">
            <v>DNTN Haûi Sôn</v>
          </cell>
        </row>
        <row r="14">
          <cell r="A14" t="str">
            <v>1500216753-002-1</v>
          </cell>
          <cell r="B14" t="str">
            <v>Khaùch saïn Thaùi Bình</v>
          </cell>
        </row>
        <row r="15">
          <cell r="A15" t="str">
            <v>1800155131-009-1</v>
          </cell>
          <cell r="B15" t="str">
            <v>Cty Du Lòch Caàn Thô - Khaùch Saïn Taây Hoà</v>
          </cell>
        </row>
        <row r="16">
          <cell r="A16" t="str">
            <v>1800155131-009-1</v>
          </cell>
          <cell r="B16" t="str">
            <v>Cty Du Lòch Caàn Thô - Khaùch Saïn Taây Hoà</v>
          </cell>
        </row>
        <row r="17">
          <cell r="A17" t="str">
            <v>1900136622-004-1</v>
          </cell>
          <cell r="B17" t="str">
            <v>Nhaø Haøng Khaùch Saïn Sao Mai</v>
          </cell>
        </row>
        <row r="18">
          <cell r="A18" t="str">
            <v>1600167852-004</v>
          </cell>
          <cell r="B18" t="str">
            <v>CN KS Thaùi Bình Döông</v>
          </cell>
        </row>
        <row r="19">
          <cell r="A19" t="str">
            <v>0302786460</v>
          </cell>
          <cell r="B19" t="str">
            <v>Cty TNHH Thoâng Tin Ñaàu Tö Doanh Thöông VN</v>
          </cell>
        </row>
        <row r="20">
          <cell r="A20" t="str">
            <v>0302166107</v>
          </cell>
          <cell r="B20" t="str">
            <v>Cty TNHH DV-SX-TM Trí Ñöùc</v>
          </cell>
        </row>
        <row r="21">
          <cell r="A21" t="str">
            <v>0100686209002-1</v>
          </cell>
          <cell r="B21" t="str">
            <v>Cty Thoâng Tin Di Ñoäng - VMS</v>
          </cell>
        </row>
        <row r="22">
          <cell r="A22" t="str">
            <v>0302010607</v>
          </cell>
          <cell r="B22" t="str">
            <v>Cty SX TM XNK Taây Nam - CH Xaêng Daàu 195</v>
          </cell>
        </row>
        <row r="23">
          <cell r="A23" t="str">
            <v>0302010607</v>
          </cell>
          <cell r="B23" t="str">
            <v>Cty SX TM XNK Taây Nam - CH Xaêng Daàu 195</v>
          </cell>
        </row>
        <row r="24">
          <cell r="A24" t="str">
            <v>0302390204</v>
          </cell>
          <cell r="B24" t="str">
            <v>CH Nguyeãn Bieåu - Ñinh Vaên Höông</v>
          </cell>
        </row>
        <row r="25">
          <cell r="A25" t="str">
            <v>0301907722</v>
          </cell>
          <cell r="B25" t="str">
            <v>Cty TNHH SX - TM- TV - DT HVN</v>
          </cell>
        </row>
        <row r="26">
          <cell r="A26" t="str">
            <v>0300954529-1</v>
          </cell>
          <cell r="B26" t="str">
            <v>Böu Ñieän TPHCM</v>
          </cell>
        </row>
        <row r="27">
          <cell r="A27" t="str">
            <v>0300954529-1</v>
          </cell>
          <cell r="B27" t="str">
            <v>Böu Ñieän TPHCM</v>
          </cell>
        </row>
        <row r="28">
          <cell r="A28" t="str">
            <v>0300954529-1</v>
          </cell>
          <cell r="B28" t="str">
            <v>Böu Ñieän TPHCM</v>
          </cell>
        </row>
        <row r="29">
          <cell r="A29" t="str">
            <v>0100109106-1</v>
          </cell>
          <cell r="B29" t="str">
            <v>Vietel</v>
          </cell>
        </row>
        <row r="30">
          <cell r="A30" t="str">
            <v>0300954529-1</v>
          </cell>
          <cell r="B30" t="str">
            <v>Böu Ñieän TPHCM</v>
          </cell>
        </row>
        <row r="31">
          <cell r="A31" t="str">
            <v>0300954529-1</v>
          </cell>
          <cell r="B31" t="str">
            <v>Böu Ñieän TPHCM</v>
          </cell>
        </row>
        <row r="32">
          <cell r="A32" t="str">
            <v>0100109106-1</v>
          </cell>
          <cell r="B32" t="str">
            <v>Vietel</v>
          </cell>
        </row>
        <row r="33">
          <cell r="A33" t="str">
            <v>0300954529-1</v>
          </cell>
          <cell r="B33" t="str">
            <v>Böu Ñieän TPHCM</v>
          </cell>
        </row>
        <row r="34">
          <cell r="A34" t="str">
            <v>0301473338-1</v>
          </cell>
          <cell r="B34" t="str">
            <v>Cty TM - Thieát Keá Myõ Thuaät Orient</v>
          </cell>
        </row>
        <row r="35">
          <cell r="A35" t="str">
            <v>0301171827-1</v>
          </cell>
          <cell r="B35" t="str">
            <v>Cty DV DL Beán Thaønh</v>
          </cell>
        </row>
        <row r="36">
          <cell r="A36" t="str">
            <v>0302012795</v>
          </cell>
          <cell r="B36" t="str">
            <v>Cty TNHH SX-TM-DV Naêng Löôïng</v>
          </cell>
        </row>
        <row r="37">
          <cell r="A37" t="str">
            <v>0302012795</v>
          </cell>
          <cell r="B37" t="str">
            <v>Cty TNHH SX-TM-DV Naêng Löôïng</v>
          </cell>
        </row>
        <row r="38">
          <cell r="A38" t="str">
            <v>0300954529-1</v>
          </cell>
          <cell r="B38" t="str">
            <v>Böu Ñieän TPHCM</v>
          </cell>
        </row>
        <row r="39">
          <cell r="A39" t="str">
            <v>0300631013</v>
          </cell>
          <cell r="B39" t="str">
            <v>Cty CP Nhieân Lieäu Saøi Goøn</v>
          </cell>
        </row>
        <row r="40">
          <cell r="A40" t="str">
            <v>0300631013</v>
          </cell>
          <cell r="B40" t="str">
            <v>Cty CP Nhieân Lieäu Saøi Goøn</v>
          </cell>
        </row>
        <row r="41">
          <cell r="A41" t="str">
            <v>0300954529-1</v>
          </cell>
          <cell r="B41" t="str">
            <v>Böu Ñieän TPHCM</v>
          </cell>
        </row>
        <row r="42">
          <cell r="A42" t="str">
            <v>0100237475-001</v>
          </cell>
          <cell r="B42" t="str">
            <v>CN CTY TNHH SHTT Thaûo Thoï Quyeán</v>
          </cell>
        </row>
        <row r="43">
          <cell r="A43" t="str">
            <v>0302193679</v>
          </cell>
          <cell r="B43" t="str">
            <v>Cty TNHH Phöôùc Thieân</v>
          </cell>
        </row>
        <row r="44">
          <cell r="A44" t="str">
            <v>0301762146-1</v>
          </cell>
          <cell r="B44" t="str">
            <v>Cty TNHH TM-DV Ñoàng Thanh</v>
          </cell>
        </row>
        <row r="45">
          <cell r="A45" t="str">
            <v>0302040947</v>
          </cell>
          <cell r="B45" t="str">
            <v>DNTN TM Taân Song Haø</v>
          </cell>
        </row>
        <row r="46">
          <cell r="A46" t="str">
            <v>0302012795</v>
          </cell>
          <cell r="B46" t="str">
            <v>Cty TNHH SX-TM-DV Naêng Löôïng</v>
          </cell>
        </row>
        <row r="47">
          <cell r="A47" t="str">
            <v>0302012795</v>
          </cell>
          <cell r="B47" t="str">
            <v>Cty TNHH SX-TM-DV Naêng Löôïng</v>
          </cell>
        </row>
        <row r="48">
          <cell r="A48" t="str">
            <v>0301452948004-1</v>
          </cell>
          <cell r="B48" t="str">
            <v>Ngaân haøng AÙ Chaâu - Chi Nhaùnh ACB - CN Saøi Goøn</v>
          </cell>
        </row>
        <row r="49">
          <cell r="A49" t="str">
            <v>0302166107</v>
          </cell>
          <cell r="B49" t="str">
            <v>Cty TNHH DV-SX-TM Trí Ñöùc</v>
          </cell>
        </row>
        <row r="50">
          <cell r="A50" t="str">
            <v>0300954529-1</v>
          </cell>
          <cell r="B50" t="str">
            <v>Böu Ñieän TPHCM</v>
          </cell>
        </row>
        <row r="51">
          <cell r="A51" t="str">
            <v>0301452948004-1</v>
          </cell>
          <cell r="B51" t="str">
            <v>Ngaân haøng AÙ Chaâu - Chi Nhaùnh ACB - CN Saøi Goøn</v>
          </cell>
        </row>
        <row r="52">
          <cell r="A52" t="str">
            <v>6000387245</v>
          </cell>
          <cell r="B52" t="str">
            <v>Cty Ñoàng Khaùnh</v>
          </cell>
        </row>
        <row r="53">
          <cell r="A53" t="str">
            <v>0302338204</v>
          </cell>
          <cell r="B53" t="str">
            <v>Cty TNHH Giao Nhaän Vaän Taûi Haøng Hoùa I.T.L</v>
          </cell>
        </row>
        <row r="54">
          <cell r="A54" t="str">
            <v>0302338204</v>
          </cell>
          <cell r="B54" t="str">
            <v>Cty TNHH Giao Nhaän Vaän Taûi Haøng Hoùa I.T.L</v>
          </cell>
        </row>
        <row r="55">
          <cell r="B55" t="str">
            <v>TEXCHEM SINGAPORE PTE. LTD</v>
          </cell>
        </row>
        <row r="56">
          <cell r="A56" t="str">
            <v>6000387245</v>
          </cell>
          <cell r="B56" t="str">
            <v>Cty Ñoàng Khaùnh</v>
          </cell>
        </row>
        <row r="57">
          <cell r="A57" t="str">
            <v>4200286635</v>
          </cell>
          <cell r="B57" t="str">
            <v>DNTN Haûi Sôn</v>
          </cell>
        </row>
        <row r="58">
          <cell r="A58" t="str">
            <v>0300954529-1</v>
          </cell>
          <cell r="B58" t="str">
            <v>Böu Ñieän TPHCM</v>
          </cell>
        </row>
        <row r="59">
          <cell r="A59" t="str">
            <v>1500174197-1</v>
          </cell>
          <cell r="B59" t="str">
            <v>Nhaø Khaùch Coâng Ñoaøn</v>
          </cell>
        </row>
        <row r="60">
          <cell r="A60" t="str">
            <v>1900136622-0041</v>
          </cell>
          <cell r="B60" t="str">
            <v>CN Cty TN Baïc Lieâu Taïi Caø Mau - Nhaø Haøng Khaùch Saïn Sao Mai</v>
          </cell>
        </row>
        <row r="61">
          <cell r="A61" t="str">
            <v>3700148705-002</v>
          </cell>
          <cell r="B61" t="str">
            <v>CN Cty TNHH Bia Thaùi Bình Döông</v>
          </cell>
        </row>
        <row r="62">
          <cell r="A62" t="str">
            <v>0301926323</v>
          </cell>
          <cell r="B62" t="str">
            <v>Cty TNHH TMDV GN Ñieän Bieân</v>
          </cell>
        </row>
        <row r="63">
          <cell r="A63" t="str">
            <v>0301465369-1</v>
          </cell>
          <cell r="B63" t="str">
            <v>Cty Cho Thueâ Taøi Chính Quoác Teá VN</v>
          </cell>
        </row>
        <row r="64">
          <cell r="A64" t="str">
            <v>0301907722</v>
          </cell>
          <cell r="B64" t="str">
            <v>Cty TNHH SX - TM- TV - DT HVN</v>
          </cell>
        </row>
        <row r="65">
          <cell r="A65" t="str">
            <v>0301225896-1</v>
          </cell>
          <cell r="B65" t="str">
            <v>Vieän Pasteur - TP. Hoà Chí Minh</v>
          </cell>
        </row>
        <row r="66">
          <cell r="A66" t="str">
            <v>0301225896-1</v>
          </cell>
          <cell r="B66" t="str">
            <v>Vieän Pasteur - TP. Hoà Chí Minh</v>
          </cell>
        </row>
        <row r="67">
          <cell r="A67" t="str">
            <v>3600447123</v>
          </cell>
          <cell r="B67" t="str">
            <v>DNTN Thaønh Thaùi</v>
          </cell>
        </row>
        <row r="68">
          <cell r="A68" t="str">
            <v>3600447123</v>
          </cell>
          <cell r="B68" t="str">
            <v>DNTN Thaønh Thaùi</v>
          </cell>
        </row>
        <row r="69">
          <cell r="A69" t="str">
            <v>0302672054</v>
          </cell>
          <cell r="B69" t="str">
            <v>Cty TNHH Tröôøng Thaønh</v>
          </cell>
        </row>
        <row r="70">
          <cell r="A70" t="str">
            <v>0301459742001</v>
          </cell>
          <cell r="B70" t="str">
            <v>Traïm Cung ÖÙng Bieåu Maãu Thoáng Keâ</v>
          </cell>
        </row>
        <row r="71">
          <cell r="A71" t="str">
            <v>0100686209002-1</v>
          </cell>
          <cell r="B71" t="str">
            <v>Cty Thoâng Tin Di Ñoäng - VMS</v>
          </cell>
        </row>
        <row r="72">
          <cell r="A72" t="str">
            <v>0100686209002-1</v>
          </cell>
          <cell r="B72" t="str">
            <v>Cty Thoâng Tin Di Ñoäng - VMS</v>
          </cell>
        </row>
        <row r="73">
          <cell r="A73" t="str">
            <v>0100686209002-1</v>
          </cell>
          <cell r="B73" t="str">
            <v>Cty Thoâng Tin Di Ñoäng - VMS</v>
          </cell>
        </row>
        <row r="74">
          <cell r="A74" t="str">
            <v>0100686209002-1</v>
          </cell>
          <cell r="B74" t="str">
            <v>Cty Thoâng Tin Di Ñoäng - VMS</v>
          </cell>
        </row>
        <row r="75">
          <cell r="A75" t="str">
            <v>0100686209002-1</v>
          </cell>
          <cell r="B75" t="str">
            <v>Cty Thoâng Tin Di Ñoäng - VMS</v>
          </cell>
        </row>
        <row r="76">
          <cell r="A76" t="str">
            <v>0300481551-1</v>
          </cell>
          <cell r="B76" t="str">
            <v>Cty Cô Khí OÂtoâ Saøi Goøn  - XN Coâng Nghieäp &amp; Dòch Vuï OÂtoâ (ISAMCO)</v>
          </cell>
        </row>
        <row r="77">
          <cell r="A77" t="str">
            <v>0100255844-1</v>
          </cell>
          <cell r="B77" t="str">
            <v>Cty TNHH Ñònh Anh</v>
          </cell>
        </row>
        <row r="78">
          <cell r="A78" t="str">
            <v>1200100363-1</v>
          </cell>
          <cell r="B78" t="str">
            <v>Cty KS.DL Coâng Ñoaøn TG</v>
          </cell>
        </row>
        <row r="79">
          <cell r="A79" t="str">
            <v>0300555450-001-1</v>
          </cell>
          <cell r="B79" t="str">
            <v>XN Baùn Leû Xaêng Daàu</v>
          </cell>
        </row>
        <row r="80">
          <cell r="A80" t="str">
            <v>0300555450-001-1</v>
          </cell>
          <cell r="B80" t="str">
            <v>XN Baùn Leû Xaêng Daàu</v>
          </cell>
        </row>
        <row r="81">
          <cell r="A81" t="str">
            <v>0301418256-1</v>
          </cell>
          <cell r="B81" t="str">
            <v>Cty TNHH TM Khaùnh Huy</v>
          </cell>
        </row>
        <row r="82">
          <cell r="A82" t="str">
            <v>0302166107</v>
          </cell>
          <cell r="B82" t="str">
            <v>Cty TNHH DV-SX-TM Trí Ñöùc</v>
          </cell>
        </row>
        <row r="83">
          <cell r="A83" t="str">
            <v>0302830790</v>
          </cell>
          <cell r="B83" t="str">
            <v>Cty TNHH Hoùa Chaát Ñaïi Vieät</v>
          </cell>
        </row>
        <row r="84">
          <cell r="A84" t="str">
            <v>0302830790</v>
          </cell>
          <cell r="B84" t="str">
            <v>Cty TNHH Hoùa Chaát Ñaïi Vieät</v>
          </cell>
        </row>
        <row r="85">
          <cell r="A85" t="str">
            <v>03009545291</v>
          </cell>
          <cell r="B85" t="str">
            <v>Böu Ñieän TPHCM</v>
          </cell>
        </row>
        <row r="86">
          <cell r="A86" t="str">
            <v>1100253535-1</v>
          </cell>
          <cell r="B86" t="str">
            <v>Cty TNHH SX/TM Nam Phöông</v>
          </cell>
        </row>
        <row r="87">
          <cell r="A87" t="str">
            <v>0300695842</v>
          </cell>
          <cell r="B87" t="str">
            <v>Cty Taùm Nghieäp Saigon (FORIMEX)</v>
          </cell>
        </row>
        <row r="88">
          <cell r="A88" t="str">
            <v>0302030561-1</v>
          </cell>
          <cell r="B88" t="str">
            <v>Vieän Kyõ Thuaät Nhieät Ñôùi Vaø Baûo Veä Moâi Tröôøng</v>
          </cell>
        </row>
        <row r="89">
          <cell r="A89" t="str">
            <v>0302830790</v>
          </cell>
          <cell r="B89" t="str">
            <v>Cty TNHH Hoùa Chaát Ñaïi Vieät</v>
          </cell>
        </row>
        <row r="90">
          <cell r="A90" t="str">
            <v>0302383077</v>
          </cell>
          <cell r="B90" t="str">
            <v>Cty TNHH Xaây Döng Thöông Maïi Ñoâng Hôïp</v>
          </cell>
        </row>
        <row r="91">
          <cell r="A91" t="str">
            <v>3600257771</v>
          </cell>
          <cell r="B91" t="str">
            <v>Xí Nghieäp Xaây Laép Soá 1- Cty Phaùt Trieån Ñoâ Thò Vaø KCN</v>
          </cell>
        </row>
        <row r="92">
          <cell r="A92" t="str">
            <v>1200227024-4</v>
          </cell>
          <cell r="B92" t="str">
            <v>VLXD TIA</v>
          </cell>
        </row>
        <row r="93">
          <cell r="A93" t="str">
            <v>0300378152-1</v>
          </cell>
          <cell r="B93" t="str">
            <v>Xí Nghieäp 4 - Coâng Ty 5</v>
          </cell>
        </row>
        <row r="94">
          <cell r="A94" t="str">
            <v>3600275107 005 1</v>
          </cell>
          <cell r="B94" t="str">
            <v>Cty Xaây Döïng vaø Saûn Xuaát VLXD Bieân Hoøa</v>
          </cell>
        </row>
        <row r="95">
          <cell r="A95" t="str">
            <v>3600275107 005 1</v>
          </cell>
          <cell r="B95" t="str">
            <v>Cty Xaây Döïng vaø Saûn Xuaát VLXD Bieân Hoøa</v>
          </cell>
        </row>
        <row r="96">
          <cell r="A96" t="str">
            <v>3600275107 005 1</v>
          </cell>
          <cell r="B96" t="str">
            <v>Cty Xaây Döïng vaø Saûn Xuaát VLXD Bieân Hoøa</v>
          </cell>
        </row>
        <row r="97">
          <cell r="A97" t="str">
            <v>3600275107 005 1</v>
          </cell>
          <cell r="B97" t="str">
            <v>Cty Xaây Döïng vaø Saûn Xuaát VLXD Bieân Hoøa</v>
          </cell>
        </row>
        <row r="98">
          <cell r="A98" t="str">
            <v>3600510590</v>
          </cell>
          <cell r="B98" t="str">
            <v>Cty Coå Phaàn Xaây Döïng Ñoàng Nai</v>
          </cell>
        </row>
        <row r="99">
          <cell r="A99" t="str">
            <v>5700197689</v>
          </cell>
          <cell r="B99" t="str">
            <v>Cöûa haøng Phöông Tuyeát</v>
          </cell>
        </row>
        <row r="100">
          <cell r="A100" t="str">
            <v>5900264477</v>
          </cell>
          <cell r="B100" t="str">
            <v>Cty TM Dòch Vuï Theá Daân</v>
          </cell>
        </row>
        <row r="101">
          <cell r="A101" t="str">
            <v>37001494801</v>
          </cell>
          <cell r="B101" t="str">
            <v>Cty Xaây Döïng Vieät Höng</v>
          </cell>
        </row>
        <row r="102">
          <cell r="A102" t="str">
            <v>3500106440-001-1</v>
          </cell>
          <cell r="B102" t="str">
            <v>Cty OSCAT/AEA Vieät Nam Co.LTD</v>
          </cell>
        </row>
        <row r="103">
          <cell r="A103" t="str">
            <v>0100105045-003</v>
          </cell>
          <cell r="B103" t="str">
            <v>Cty Ñaàu Tö Xaây Döïng Haø Noäi Chi Nhaùnh TP.HCM</v>
          </cell>
        </row>
        <row r="104">
          <cell r="A104" t="str">
            <v>0302861806</v>
          </cell>
          <cell r="B104" t="str">
            <v>Cty CP XD TM DV Ñaêng Minh</v>
          </cell>
        </row>
        <row r="105">
          <cell r="A105" t="str">
            <v>0302415402</v>
          </cell>
          <cell r="B105" t="str">
            <v>Cty TNHH Soâng Lam</v>
          </cell>
        </row>
        <row r="106">
          <cell r="A106" t="str">
            <v>1300131929-4</v>
          </cell>
          <cell r="B106" t="str">
            <v>Cöûa haøng Sôn Taøi Phaùt</v>
          </cell>
        </row>
        <row r="107">
          <cell r="A107" t="str">
            <v>0300588664-1</v>
          </cell>
          <cell r="B107" t="str">
            <v>Cty Xaây Laép vaø Vaät Tö Xaây Döïng</v>
          </cell>
        </row>
        <row r="108">
          <cell r="A108" t="str">
            <v>0301308380</v>
          </cell>
          <cell r="B108" t="str">
            <v>Cty TNHH TM DV An Thaønh</v>
          </cell>
        </row>
        <row r="109">
          <cell r="A109" t="str">
            <v>0301443407-001</v>
          </cell>
          <cell r="B109" t="str">
            <v>Xí Nghieäp Xaây Döïng Soá 1</v>
          </cell>
        </row>
        <row r="110">
          <cell r="A110" t="str">
            <v>0301443407-001</v>
          </cell>
          <cell r="B110" t="str">
            <v>Xí Nghieäp Xaây Döïng Soá 1</v>
          </cell>
        </row>
        <row r="111">
          <cell r="A111" t="str">
            <v>4200455072</v>
          </cell>
          <cell r="B111" t="str">
            <v>DNTN Quoác Taøi</v>
          </cell>
        </row>
        <row r="112">
          <cell r="A112" t="str">
            <v>4200455072</v>
          </cell>
          <cell r="B112" t="str">
            <v>DNTN Quoác Taøi</v>
          </cell>
        </row>
        <row r="113">
          <cell r="A113" t="str">
            <v>4200455072</v>
          </cell>
          <cell r="B113" t="str">
            <v>DNTN Quoác Taøi</v>
          </cell>
        </row>
        <row r="114">
          <cell r="A114" t="str">
            <v>2000268956</v>
          </cell>
          <cell r="B114" t="str">
            <v>Cöûa haøng Sôn Suõng</v>
          </cell>
        </row>
        <row r="115">
          <cell r="A115" t="str">
            <v>2000268956</v>
          </cell>
          <cell r="B115" t="str">
            <v>Cöûa haøng Sôn Suõng</v>
          </cell>
        </row>
        <row r="116">
          <cell r="A116" t="str">
            <v>3600485898</v>
          </cell>
          <cell r="B116" t="str">
            <v>Hoaøng Vaên Haûi</v>
          </cell>
        </row>
        <row r="117">
          <cell r="A117" t="str">
            <v>3600485898</v>
          </cell>
          <cell r="B117" t="str">
            <v>Hoaøng Vaên Haûi</v>
          </cell>
        </row>
        <row r="118">
          <cell r="A118" t="str">
            <v>3600485898</v>
          </cell>
          <cell r="B118" t="str">
            <v>Hoaøng Vaên Haûi</v>
          </cell>
        </row>
        <row r="119">
          <cell r="A119" t="str">
            <v>0300605479-1</v>
          </cell>
          <cell r="B119" t="str">
            <v>Cty Xaây Laép vaø Vaät Tö Xaây Döïng 4</v>
          </cell>
        </row>
        <row r="120">
          <cell r="A120" t="str">
            <v>0301440501-1</v>
          </cell>
          <cell r="B120" t="str">
            <v>Cty Coâng Trình Ñoâ Thò Phuù Nhuaän</v>
          </cell>
        </row>
        <row r="121">
          <cell r="A121" t="str">
            <v>0300842751-1</v>
          </cell>
          <cell r="B121" t="str">
            <v>Cty Phaùt Trieån vaø Dòch Vuï Nhaø Q.1</v>
          </cell>
        </row>
        <row r="122">
          <cell r="A122" t="str">
            <v>3600256545-1</v>
          </cell>
          <cell r="B122" t="str">
            <v>Cty Xaây Döïng Mieàn Ñoâng</v>
          </cell>
        </row>
        <row r="123">
          <cell r="A123" t="str">
            <v>0300588664-1</v>
          </cell>
          <cell r="B123" t="str">
            <v>Cty Xaây Laép vaø Vaät Tö Xaây Döïng</v>
          </cell>
        </row>
        <row r="124">
          <cell r="A124" t="str">
            <v>0302553843</v>
          </cell>
          <cell r="B124" t="str">
            <v>Cty Coâå Phaàn SCD Vieät Nam</v>
          </cell>
        </row>
        <row r="125">
          <cell r="A125" t="str">
            <v>0302046561</v>
          </cell>
          <cell r="B125" t="str">
            <v>Cty TNHH SEI LPS</v>
          </cell>
        </row>
        <row r="126">
          <cell r="A126" t="str">
            <v>1500365522</v>
          </cell>
          <cell r="B126" t="str">
            <v>Duõng Phaùt II</v>
          </cell>
        </row>
        <row r="127">
          <cell r="A127" t="str">
            <v>3600629980</v>
          </cell>
          <cell r="B127" t="str">
            <v>Cty TNHH Xaây Döïng KORAVINA</v>
          </cell>
        </row>
        <row r="128">
          <cell r="A128" t="str">
            <v>3500102799002</v>
          </cell>
          <cell r="B128" t="str">
            <v>CH VLXD Trang Trí Noäi Thaát 125</v>
          </cell>
        </row>
        <row r="129">
          <cell r="A129" t="str">
            <v>0302696827</v>
          </cell>
          <cell r="B129" t="str">
            <v>Cty TNHH TM Xaây Döïng Theá Heä Môùi</v>
          </cell>
        </row>
        <row r="130">
          <cell r="A130" t="str">
            <v>01001042670081</v>
          </cell>
          <cell r="B130" t="str">
            <v>CN Toång Cty XD Noâng Nghieäp vaø Phaùt Trieån Noâng Thoân</v>
          </cell>
        </row>
        <row r="131">
          <cell r="A131" t="str">
            <v>0302786358</v>
          </cell>
          <cell r="B131" t="str">
            <v>Cty TNHH Xaây Döïng Nhaø Vieät</v>
          </cell>
        </row>
        <row r="132">
          <cell r="A132" t="str">
            <v>3500142304</v>
          </cell>
          <cell r="B132" t="str">
            <v>Cöûa haøng VLXD Phöôùc An</v>
          </cell>
        </row>
        <row r="133">
          <cell r="B133" t="str">
            <v>Cöûa haøng VLXD Chín AÂn</v>
          </cell>
        </row>
        <row r="134">
          <cell r="A134" t="str">
            <v>36002751070051</v>
          </cell>
          <cell r="B134" t="str">
            <v>Trung Taâm Dòch Vuï Xaây Döïng &amp; VLXD Bieân Hoøa</v>
          </cell>
        </row>
        <row r="135">
          <cell r="A135" t="str">
            <v>36002751070051</v>
          </cell>
          <cell r="B135" t="str">
            <v>Trung Taâm Dòch Vuï Xaây Döïng &amp; VLXD Bieân Hoøa</v>
          </cell>
        </row>
        <row r="136">
          <cell r="A136" t="str">
            <v>0301440501-1</v>
          </cell>
          <cell r="B136" t="str">
            <v>Cty Coâng Trình Ñoâ Thò Phuù Nhuaän</v>
          </cell>
        </row>
        <row r="137">
          <cell r="A137" t="str">
            <v>36002751070051</v>
          </cell>
          <cell r="B137" t="str">
            <v>Trung Taâm Dòch Vuï Xaây Döïng &amp; VLXD Bieân Hoøa</v>
          </cell>
        </row>
        <row r="138">
          <cell r="A138" t="str">
            <v>36002751070051</v>
          </cell>
          <cell r="B138" t="str">
            <v>Trung Taâm Dòch Vuï Xaây Döïng &amp; VLXD Bieân Hoøa</v>
          </cell>
        </row>
        <row r="139">
          <cell r="A139" t="str">
            <v>0301465231-1</v>
          </cell>
          <cell r="B139" t="str">
            <v>Cty SX DV XNK - KHKT SCITECHIMEX</v>
          </cell>
          <cell r="C139" t="str">
            <v>Soá 1 Maïc Ñónh Chi, Q.1</v>
          </cell>
        </row>
        <row r="140">
          <cell r="A140" t="str">
            <v>0300348084-2</v>
          </cell>
          <cell r="B140" t="str">
            <v>CH Voõ Thò Lôøi</v>
          </cell>
          <cell r="C140" t="str">
            <v>S17/1D Chôï Taân Thaønh, P.15,Q.5</v>
          </cell>
        </row>
        <row r="141">
          <cell r="A141" t="str">
            <v>0302636176</v>
          </cell>
          <cell r="B141" t="str">
            <v>CH 191</v>
          </cell>
          <cell r="C141" t="str">
            <v>191 NKKN, F7, Q.3</v>
          </cell>
          <cell r="D141">
            <v>9325004</v>
          </cell>
        </row>
        <row r="142">
          <cell r="A142" t="str">
            <v>0302727627</v>
          </cell>
          <cell r="B142" t="str">
            <v>DNTN Nhaø Haøng Höông Röøng</v>
          </cell>
          <cell r="C142" t="str">
            <v>146 Hai Baø Tröng, P.Ña Kao, Q.1</v>
          </cell>
        </row>
        <row r="143">
          <cell r="A143" t="str">
            <v>0301647552</v>
          </cell>
          <cell r="B143" t="str">
            <v>Cty TNHH SX - TM Nhaät Tieán</v>
          </cell>
          <cell r="C143" t="str">
            <v>A3/15 Nguyeãn Cöõu Phuù- Taân Kieân - BC</v>
          </cell>
        </row>
        <row r="144">
          <cell r="A144" t="str">
            <v>0301196596</v>
          </cell>
          <cell r="B144" t="str">
            <v>Cty TNHH Vaïn Thònh Phaùt - Nhaø Haøng Höõu Nghò</v>
          </cell>
          <cell r="C144" t="str">
            <v>55-57 Nguyeãn Hueä , Q.1</v>
          </cell>
        </row>
        <row r="145">
          <cell r="A145" t="str">
            <v>0302578446</v>
          </cell>
          <cell r="B145" t="str">
            <v>Cô sôû Ñöùc Phaùt 2</v>
          </cell>
          <cell r="C145" t="str">
            <v>543A Nguyeãn Kieäm, P.9, PN</v>
          </cell>
        </row>
        <row r="146">
          <cell r="A146" t="str">
            <v>0302439114</v>
          </cell>
          <cell r="B146" t="str">
            <v>Cty TNHH Quang Trung</v>
          </cell>
          <cell r="C146" t="str">
            <v>96 Quang Trung, P.11, Q.GV</v>
          </cell>
        </row>
        <row r="147">
          <cell r="A147" t="str">
            <v>0301490534-1</v>
          </cell>
          <cell r="B147" t="str">
            <v>TTNC ÖÙng Duïng Coâng Ngheä &amp; Quaûn Lyù Moâi Tröôøng CENTEMA</v>
          </cell>
          <cell r="C147" t="str">
            <v>C4/5-6 Ñinh Boä Lónh, P.26, Q.BT</v>
          </cell>
        </row>
        <row r="148">
          <cell r="A148" t="str">
            <v>0302430489</v>
          </cell>
          <cell r="B148" t="str">
            <v>Cty TNHH Töông Phaûn</v>
          </cell>
          <cell r="C148" t="str">
            <v>20 Traàn Cao Vaân, P.Ña Kao, Q.1</v>
          </cell>
          <cell r="D148">
            <v>8227217</v>
          </cell>
        </row>
        <row r="149">
          <cell r="A149" t="str">
            <v>0301426948-1</v>
          </cell>
          <cell r="B149" t="str">
            <v>DNTN Nöôùc Uoáng Tinh Khieát Saøi Goøn</v>
          </cell>
          <cell r="C149" t="str">
            <v>9 Quang Trung, Q.Goø Vaáp, TP.HCM</v>
          </cell>
          <cell r="D149">
            <v>848.8941466</v>
          </cell>
        </row>
        <row r="150">
          <cell r="A150" t="str">
            <v>0301473338</v>
          </cell>
          <cell r="B150" t="str">
            <v>Cty TM - Thieát Keá Myõ Thuaät Orient</v>
          </cell>
        </row>
        <row r="151">
          <cell r="A151" t="str">
            <v>0302022539</v>
          </cell>
          <cell r="B151" t="str">
            <v>Cty TNHH T&amp; H</v>
          </cell>
          <cell r="C151" t="str">
            <v>202 bis Nguyeãn Thò Minh Khai, Q.3, TP.HCM</v>
          </cell>
          <cell r="D151">
            <v>9303470</v>
          </cell>
        </row>
        <row r="152">
          <cell r="A152" t="str">
            <v>0301959791</v>
          </cell>
          <cell r="B152" t="str">
            <v>Cty TNHH TM &amp; TKTM P &amp; T</v>
          </cell>
          <cell r="C152" t="str">
            <v>214/19/19 Nguyeãn Höõu Caûnh, F.Taân Ñònh, Q.1</v>
          </cell>
          <cell r="D152">
            <v>8483098</v>
          </cell>
        </row>
        <row r="153">
          <cell r="A153" t="str">
            <v>0302005170</v>
          </cell>
          <cell r="B153" t="str">
            <v>Vaên Phoøng Phaåm Vuõ</v>
          </cell>
          <cell r="C153" t="str">
            <v>49 Leâ Lôïi</v>
          </cell>
          <cell r="D153">
            <v>8210647</v>
          </cell>
        </row>
        <row r="154">
          <cell r="A154" t="str">
            <v>0301473338-1</v>
          </cell>
          <cell r="B154" t="str">
            <v>Cty TNHH Thieát Keá Taïo Maãu AÙ Ñoâng</v>
          </cell>
          <cell r="C154" t="str">
            <v>74 Maïc Ñónh Chi, Q.1</v>
          </cell>
        </row>
        <row r="155">
          <cell r="A155" t="str">
            <v>1600184590-008-1</v>
          </cell>
          <cell r="B155" t="str">
            <v>Cty Xaêng Daàu An Giang- CH Xaêng Daàu Myõ Long</v>
          </cell>
          <cell r="C155" t="str">
            <v>Long Xuyeân</v>
          </cell>
        </row>
        <row r="156">
          <cell r="A156" t="str">
            <v>0301828326</v>
          </cell>
          <cell r="B156" t="str">
            <v>Cty TNHH SX - TM Ngoâi Sao Xanh</v>
          </cell>
        </row>
        <row r="157">
          <cell r="A157" t="str">
            <v>0301987340</v>
          </cell>
          <cell r="B157" t="str">
            <v>CH Vöông Vaên Phaùt</v>
          </cell>
          <cell r="C157" t="str">
            <v>5D Huøng Vöông, P.1, Q.10</v>
          </cell>
        </row>
        <row r="158">
          <cell r="A158" t="str">
            <v>0300712488</v>
          </cell>
          <cell r="B158" t="str">
            <v>Cty Ñieän Cô LIDICO</v>
          </cell>
          <cell r="C158" t="str">
            <v>181 Ñieän Bieân Phuû, P.15, Q.BT</v>
          </cell>
        </row>
        <row r="159">
          <cell r="A159" t="str">
            <v>0302454144</v>
          </cell>
          <cell r="B159" t="str">
            <v>CH Thieân Phuùc</v>
          </cell>
          <cell r="C159" t="str">
            <v>77C Buøi Thò Xuaân, Q.1</v>
          </cell>
        </row>
        <row r="160">
          <cell r="A160" t="str">
            <v>0302681806</v>
          </cell>
          <cell r="B160" t="str">
            <v>Cty Coå Phaàn XD-TM-DV Ñaêng Minh</v>
          </cell>
          <cell r="C160" t="str">
            <v>L11-L12 Mieáu Noåi, F.3, Q.BT</v>
          </cell>
        </row>
        <row r="161">
          <cell r="A161" t="str">
            <v>0302218940</v>
          </cell>
          <cell r="B161" t="str">
            <v>CH Nguyeãn Thò Yeân</v>
          </cell>
          <cell r="C161" t="str">
            <v>919 Laïc Long Quaân, F11 - TB</v>
          </cell>
        </row>
        <row r="162">
          <cell r="A162" t="str">
            <v>0302276808</v>
          </cell>
          <cell r="B162" t="str">
            <v>Cty TNHH SX Bao Bì Nhöïa TM N &amp; N</v>
          </cell>
          <cell r="C162" t="str">
            <v>F10/76 AÁp 6, Bình Trò Ñoâng - BC</v>
          </cell>
        </row>
        <row r="163">
          <cell r="A163" t="str">
            <v>0302538450</v>
          </cell>
          <cell r="B163" t="str">
            <v>Ñieän Thoaïi Trung Taâm Leâ Thaønh Phuù</v>
          </cell>
          <cell r="C163" t="str">
            <v>5A Huøng Vöông, P.4, Q.5</v>
          </cell>
        </row>
        <row r="164">
          <cell r="A164" t="str">
            <v>0301465256</v>
          </cell>
          <cell r="B164" t="str">
            <v>Baùo Tuoåi Treû</v>
          </cell>
          <cell r="C164" t="str">
            <v>161 Lyù Chính Thaéng, Q.3, TP.HCM</v>
          </cell>
        </row>
        <row r="165">
          <cell r="A165" t="str">
            <v>0302201048</v>
          </cell>
          <cell r="B165" t="str">
            <v>Cty ÑT &amp; PT CN Tin Hoïc Nguyeãn Hoaøng</v>
          </cell>
          <cell r="C165" t="str">
            <v>Soá 02 Buøi Thò Xuaân, Q.1, Tp.HCM</v>
          </cell>
          <cell r="D165">
            <v>9252549</v>
          </cell>
        </row>
        <row r="166">
          <cell r="A166" t="str">
            <v>1200503404</v>
          </cell>
          <cell r="B166" t="str">
            <v>DNTN Ñaït</v>
          </cell>
          <cell r="C166" t="str">
            <v>142/5 Lyù Thöôøng Kieät, F,6, Myõ Tho- Tieàn Giang</v>
          </cell>
        </row>
        <row r="167">
          <cell r="A167" t="str">
            <v>3600262080-1</v>
          </cell>
          <cell r="B167" t="str">
            <v>Cty TNHH VIKOGLOWIN</v>
          </cell>
          <cell r="C167" t="str">
            <v>KCN Bieân Hoøa - Ñoàng Nai</v>
          </cell>
        </row>
        <row r="168">
          <cell r="A168" t="str">
            <v>3900318249</v>
          </cell>
          <cell r="B168" t="str">
            <v>DNTN VLXD &amp; Trang Trí Noäi Thaát Phöôùc Thaønh</v>
          </cell>
          <cell r="C168" t="str">
            <v>Khu phoá 4/9 Thò Traán Goø Daàu - Taây Ninh</v>
          </cell>
        </row>
        <row r="169">
          <cell r="A169" t="str">
            <v>0300361977-1</v>
          </cell>
          <cell r="B169" t="str">
            <v>Coâng ty CoTec</v>
          </cell>
          <cell r="C169" t="str">
            <v>19 Hoà Tuøng Maäu, Q.1</v>
          </cell>
        </row>
        <row r="170">
          <cell r="A170" t="str">
            <v>4100266378</v>
          </cell>
          <cell r="B170" t="str">
            <v>Cty TNHH Tö Vaán Xaây Döïng ATT Bình Ñònh</v>
          </cell>
          <cell r="C170" t="str">
            <v>51 Leâ Hoàng Phong, TP.Qui Nhôn</v>
          </cell>
        </row>
        <row r="171">
          <cell r="A171" t="str">
            <v>0302487703</v>
          </cell>
          <cell r="B171" t="str">
            <v>DNTN Baûo Haân</v>
          </cell>
          <cell r="C171" t="str">
            <v>118/24 Nguyeãn Sôn, F18, Q.TB</v>
          </cell>
        </row>
        <row r="172">
          <cell r="A172" t="str">
            <v>3600486179</v>
          </cell>
          <cell r="B172" t="str">
            <v>Cty TNHH Xaây Döïng Coâng Minh</v>
          </cell>
          <cell r="C172" t="str">
            <v>P.Taân Mai Bieân Hoøa - Ñoàng Nai</v>
          </cell>
        </row>
        <row r="173">
          <cell r="A173" t="str">
            <v>3600517645</v>
          </cell>
          <cell r="B173" t="str">
            <v>Cty TNHH Vónh Nam</v>
          </cell>
          <cell r="C173" t="str">
            <v xml:space="preserve">Ñöôøng Soá 9 Khu Coâng Nghieäp Bieân Hoøa </v>
          </cell>
        </row>
        <row r="174">
          <cell r="A174" t="str">
            <v>1500376436</v>
          </cell>
          <cell r="B174" t="str">
            <v>Khaùch Saïn Phöôïng Hoaøng</v>
          </cell>
          <cell r="C174" t="str">
            <v>2H - 2R Huøng Vöông, P.1, TXVL</v>
          </cell>
        </row>
        <row r="175">
          <cell r="A175" t="str">
            <v>0301696408</v>
          </cell>
          <cell r="B175" t="str">
            <v>Cty TNHH TM - DV Tröôøng Nghieäp</v>
          </cell>
          <cell r="C175" t="str">
            <v>25 B nguyeãn Hieàn (Cö Xaù Ñoâ Thaønh), P.4, Q.3, TP.HCM</v>
          </cell>
        </row>
        <row r="176">
          <cell r="A176" t="str">
            <v>0300625210-011-1</v>
          </cell>
          <cell r="B176" t="str">
            <v>SaigonTourist - Palace Hotel</v>
          </cell>
          <cell r="C176" t="str">
            <v>56-66 Nguyeãn Hueå, Q.1, TP.HCM</v>
          </cell>
        </row>
        <row r="177">
          <cell r="A177" t="str">
            <v>3600339093</v>
          </cell>
          <cell r="B177" t="str">
            <v>CH VLXD &amp; TTNT Thaønh Loäc</v>
          </cell>
          <cell r="C177" t="str">
            <v>11A, Taân Hieäp, Bieân Hoøa, Ñoàng Nai</v>
          </cell>
          <cell r="D177" t="str">
            <v>061-824410</v>
          </cell>
        </row>
        <row r="178">
          <cell r="A178" t="str">
            <v>0302019913</v>
          </cell>
          <cell r="B178" t="str">
            <v>Cty TNHH C.T.D</v>
          </cell>
          <cell r="C178" t="str">
            <v>90A1 bis Lyù Thöôøng Kieät, P.14, Q.10</v>
          </cell>
          <cell r="D178" t="str">
            <v>8655065</v>
          </cell>
        </row>
        <row r="179">
          <cell r="A179" t="str">
            <v>3800231749</v>
          </cell>
          <cell r="B179" t="str">
            <v>Cöûa haøng Vieát Khaùnh</v>
          </cell>
          <cell r="C179" t="str">
            <v>235 Ñöôøng Phuù Rieàng Ñoû, Ngaõ tö Ñoàng Xoaøi, Bình Phöôùc</v>
          </cell>
        </row>
        <row r="180">
          <cell r="A180" t="str">
            <v>3600525533</v>
          </cell>
          <cell r="B180" t="str">
            <v>Cty Höõu Haïn Khoa Hoïc Kyõ Thuaät Zoeng Chang Vieät Nam</v>
          </cell>
          <cell r="C180" t="str">
            <v>KCN Hoá Nai 3, Thoáng Nhaát, Ñoàng Nai</v>
          </cell>
        </row>
        <row r="181">
          <cell r="A181" t="str">
            <v>0301460184-1</v>
          </cell>
          <cell r="B181" t="str">
            <v>Coâng ty Xaây Laép</v>
          </cell>
          <cell r="C181" t="str">
            <v>225 Beán Chöông Döông, Q.1</v>
          </cell>
        </row>
        <row r="182">
          <cell r="A182" t="str">
            <v>1600619202</v>
          </cell>
          <cell r="B182" t="str">
            <v>DNTN Nhö Mai</v>
          </cell>
          <cell r="C182" t="str">
            <v>Soá 2 Phaïm Hoàng Thaùi - Long Xuyeân</v>
          </cell>
        </row>
        <row r="183">
          <cell r="A183" t="str">
            <v>0100107518-1</v>
          </cell>
          <cell r="B183" t="str">
            <v>Haõng HKQG Vieät Nam - Ñaïi Lyù Baùn Veù Maùy Bay ATS</v>
          </cell>
        </row>
        <row r="184">
          <cell r="A184" t="str">
            <v>1500152394-002</v>
          </cell>
          <cell r="B184" t="str">
            <v>Khaùch Saïn Ngoïc Trang</v>
          </cell>
          <cell r="C184" t="str">
            <v>18 Huøng Vöông, P.1 - TXVL</v>
          </cell>
        </row>
        <row r="185">
          <cell r="A185" t="str">
            <v>0900992066-1</v>
          </cell>
          <cell r="B185" t="str">
            <v>Cty TNHH TM-DV An Phong</v>
          </cell>
        </row>
        <row r="186">
          <cell r="A186" t="str">
            <v>3700148857001</v>
          </cell>
          <cell r="B186" t="str">
            <v xml:space="preserve">CN Cty TNHH Vónh Phuù </v>
          </cell>
          <cell r="C186" t="str">
            <v>591 Hoaøng Vaên Thuï, Q.TB, TP.HCM</v>
          </cell>
        </row>
        <row r="187">
          <cell r="A187" t="str">
            <v>0301428529-1</v>
          </cell>
          <cell r="B187" t="str">
            <v>Cty TNHH TM DV San Ha</v>
          </cell>
          <cell r="C187" t="str">
            <v>225/20 Buøi Thò Xuaân</v>
          </cell>
        </row>
        <row r="188">
          <cell r="A188" t="str">
            <v>0302070853</v>
          </cell>
          <cell r="B188" t="str">
            <v>Nguyeãn Huøng</v>
          </cell>
          <cell r="C188" t="str">
            <v>13 Loâ C Chôï lôùn, P.11, Q.6</v>
          </cell>
        </row>
        <row r="189">
          <cell r="A189" t="str">
            <v>0302041122</v>
          </cell>
          <cell r="B189" t="str">
            <v>CN DNTN Nguyeãn Thu Kim</v>
          </cell>
          <cell r="C189" t="str">
            <v>24 Toân Thaát Tuøng, Q.1</v>
          </cell>
        </row>
        <row r="190">
          <cell r="A190" t="str">
            <v>0302461504</v>
          </cell>
          <cell r="B190" t="str">
            <v>Cty TNHH DV-QC &amp; TM Myõ Sôn</v>
          </cell>
          <cell r="C190" t="str">
            <v>414 Nguyeãn Kieäm, P.3, Q.PN</v>
          </cell>
        </row>
        <row r="191">
          <cell r="A191" t="str">
            <v>3700370844-001</v>
          </cell>
          <cell r="B191" t="str">
            <v>Traïm Xaêng Daàu Töôøng Phaùt II</v>
          </cell>
          <cell r="C191" t="str">
            <v>Khu Phoá 4-Thò Traán Myõ Phöôùc, Huyeän Beán Caùt - Tænh Bình Döông</v>
          </cell>
        </row>
        <row r="192">
          <cell r="A192" t="str">
            <v>0302049869-1</v>
          </cell>
          <cell r="B192" t="str">
            <v>Cty TNHH Thuaän Thaønh</v>
          </cell>
          <cell r="C192" t="str">
            <v>61 Bình Giaõ, F.13, Q.TB</v>
          </cell>
        </row>
        <row r="193">
          <cell r="A193" t="str">
            <v>0301438936-1</v>
          </cell>
          <cell r="B193" t="str">
            <v>Cty Xaây Döïng Nhaø Nam Long</v>
          </cell>
          <cell r="C193" t="str">
            <v>38 Tröôøng Sôn, F.2, Q.TB</v>
          </cell>
        </row>
        <row r="194">
          <cell r="A194" t="str">
            <v>1400166040-4</v>
          </cell>
          <cell r="B194" t="str">
            <v>Döông Thò Beù Naêm</v>
          </cell>
          <cell r="C194" t="str">
            <v>164 Traàn Höng Ñaïo, KP1, P.1, TX SaDec Ñoàng Thaùp</v>
          </cell>
        </row>
        <row r="195">
          <cell r="A195" t="str">
            <v>0301712868</v>
          </cell>
          <cell r="B195" t="str">
            <v>Cty TNHH Xaây Döïng Thuï Vieân</v>
          </cell>
          <cell r="C195" t="str">
            <v>95/4 Tröông Vónh Kyù, P.12, Q.TB</v>
          </cell>
        </row>
        <row r="196">
          <cell r="A196" t="str">
            <v>0301706751-1</v>
          </cell>
          <cell r="B196" t="str">
            <v>Cty TNHH SX - TM Taân Minh Hoa</v>
          </cell>
          <cell r="C196" t="str">
            <v>C5/7 Bình Höng, Chaùnh Höng - Bình Chaùnh</v>
          </cell>
        </row>
        <row r="197">
          <cell r="A197" t="str">
            <v>5900188427-1</v>
          </cell>
          <cell r="B197" t="str">
            <v>Khaùch Saïn Thuaän Haûi</v>
          </cell>
          <cell r="C197" t="str">
            <v>98 Traàn Phuù, Pleiku</v>
          </cell>
        </row>
        <row r="198">
          <cell r="A198" t="str">
            <v>0301981934</v>
          </cell>
          <cell r="B198" t="str">
            <v>Cty TNHH TM &amp; DV Saøi Goøn - Boâng Sen</v>
          </cell>
          <cell r="C198" t="str">
            <v>11-13 Coâng Tröôøng Lam Sôn, Q.1</v>
          </cell>
        </row>
        <row r="199">
          <cell r="A199" t="str">
            <v>0302613958</v>
          </cell>
          <cell r="B199" t="str">
            <v>Cty Coå Phaàn ÑT CN Cao N.E.V.V.C</v>
          </cell>
          <cell r="C199" t="str">
            <v>152 Buøi Thò Xuaân, Q.1</v>
          </cell>
        </row>
        <row r="200">
          <cell r="A200" t="str">
            <v>3700257616-001</v>
          </cell>
          <cell r="B200" t="str">
            <v>CN Cty Tieán Sôn Taïi TP.HCM</v>
          </cell>
          <cell r="C200" t="str">
            <v>561 Ñöôøng 3/2, P,8, Q.10, TP.HCM</v>
          </cell>
        </row>
        <row r="201">
          <cell r="A201" t="str">
            <v>0302331417</v>
          </cell>
          <cell r="B201" t="str">
            <v>Cty TNHH Xaây Döïng TM - SX Leâ Thaùi</v>
          </cell>
          <cell r="C201" t="str">
            <v>748/23A Hoàng Baøng, F1, Q.11</v>
          </cell>
        </row>
        <row r="202">
          <cell r="A202" t="str">
            <v>0300405952-1</v>
          </cell>
          <cell r="B202" t="str">
            <v>Cty Thöïc Phaåm Saøi Goøn</v>
          </cell>
          <cell r="C202" t="str">
            <v>70/1 Quoác loä 1A, P.Linh Xuaân.Q.Thuû Ñöùc. TP.HCM</v>
          </cell>
          <cell r="D202" t="str">
            <v>Quoác loä 1A, P.Linh Xuaân.Q.Thuû Ñöùc. TP.HCM</v>
          </cell>
        </row>
        <row r="203">
          <cell r="A203" t="str">
            <v>3600447204-1</v>
          </cell>
          <cell r="B203" t="str">
            <v>Cty TNHH Ngoïc Thaïch</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euchinh"/>
      <sheetName val="Loai CT"/>
      <sheetName val="QUI III"/>
      <sheetName val="QUI IV"/>
      <sheetName val="Quy 2"/>
      <sheetName val="Quy 3"/>
      <sheetName val="Quy 4"/>
      <sheetName val="TH Q2"/>
      <sheetName val="TH Q3"/>
      <sheetName val="TH Q4"/>
      <sheetName val="DK"/>
      <sheetName val="THTK"/>
      <sheetName val="TK 1122 - c¶ n¨m"/>
      <sheetName val="TK 1122 - 3 quý"/>
      <sheetName val="TK 1122 - 3 quý (2)"/>
      <sheetName val="TH 1122"/>
      <sheetName val="Nhan xet"/>
      <sheetName val="Tieuthu"/>
      <sheetName val="Thuyetminh"/>
      <sheetName val="THDU"/>
      <sheetName val="CDKT"/>
      <sheetName val="KQKD-P1"/>
      <sheetName val="KQKD-P2"/>
      <sheetName val="KQKD-P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Sheet4"/>
      <sheetName val="Sheet5"/>
      <sheetName val="Sheet6"/>
      <sheetName val="Sheet7"/>
      <sheetName val="Sheet8"/>
      <sheetName val="Sheet9"/>
      <sheetName val="Sheet10"/>
      <sheetName val="Sheet11"/>
      <sheetName val="Sheet12"/>
      <sheetName val="LUAN CHUYEN"/>
      <sheetName val="KE QUY"/>
      <sheetName val="CPC"/>
      <sheetName val="LUONGGIAN TIEP"/>
      <sheetName val="CLUONG"/>
      <sheetName val="VAY VON"/>
      <sheetName val="O.THAO"/>
      <sheetName val="Q.TRUNG"/>
      <sheetName val="THUY"/>
      <sheetName val="Y.THANH"/>
      <sheetName val="621"/>
      <sheetName val="333"/>
      <sheetName val="627"/>
      <sheetName val="TTLUONG"/>
      <sheetName val="PIPE-03E"/>
      <sheetName val="Chart1"/>
      <sheetName val="Interim payment"/>
      <sheetName val="Letter"/>
      <sheetName val="Bid Sum"/>
      <sheetName val="Item B"/>
      <sheetName val="Dg A"/>
      <sheetName val="Dg B&amp;C"/>
      <sheetName val="Rates&amp;Prices"/>
      <sheetName val="Material at site"/>
      <sheetName val="XL4Poppy"/>
      <sheetName val="KLHT"/>
      <sheetName val="THKP"/>
      <sheetName val="KL XL2000"/>
      <sheetName val="KLXL2001"/>
      <sheetName val="THKP2001"/>
      <sheetName val="KLphanbo"/>
      <sheetName val="Chiet tinh"/>
      <sheetName val="Van chuyen"/>
      <sheetName val="THKP (2)"/>
      <sheetName val="T.Bi"/>
      <sheetName val="Thiet ke"/>
      <sheetName val="CT"/>
      <sheetName val="K.luong"/>
      <sheetName val="TT L2"/>
      <sheetName val="TT L1"/>
      <sheetName val="Thue Ngoai"/>
      <sheetName val="KH"/>
      <sheetName val="DM"/>
      <sheetName val="DD&amp;TV"/>
      <sheetName val="CDSL"/>
      <sheetName val="PTSL"/>
      <sheetName val="THCP"/>
      <sheetName val="VT"/>
      <sheetName val="NL"/>
      <sheetName val="SoSanh"/>
      <sheetName val="QTVT"/>
      <sheetName val="QTNC"/>
      <sheetName val="BC_KKTSCD"/>
      <sheetName val="Chitiet"/>
      <sheetName val="Sheet2 (2)"/>
      <sheetName val="Mau_BC_KKTSCD"/>
      <sheetName val="KH 2003 (moi max)"/>
      <sheetName val="Gia VL"/>
      <sheetName val="Bang gia ca may"/>
      <sheetName val="Bang luong CB"/>
      <sheetName val="Bang P.tich CT"/>
      <sheetName val="D.toan chi tiet"/>
      <sheetName val="Bang TH Dtoan"/>
      <sheetName val="XXXXXXXX"/>
      <sheetName val="BCC (2)"/>
      <sheetName val="Bao cao"/>
      <sheetName val="Bao cao 2"/>
      <sheetName val="BC3"/>
      <sheetName val="THKL"/>
      <sheetName val="Khoi luong"/>
      <sheetName val="Khoi luong mat"/>
      <sheetName val="Bang ke"/>
      <sheetName val="KLCL"/>
      <sheetName val="T.HopKL"/>
      <sheetName val="S.Luong"/>
      <sheetName val="PTCP2"/>
      <sheetName val="CPBVTC2"/>
      <sheetName val="D.Dap"/>
      <sheetName val="Q.Toan"/>
      <sheetName val="NCong"/>
      <sheetName val="Phan tich chi phi"/>
      <sheetName val="Chi phi nen theo BVTC"/>
      <sheetName val="CPTBVTC3"/>
      <sheetName val="nhan cong phu"/>
      <sheetName val="nhan cong Hung"/>
      <sheetName val="Nhan cong"/>
      <sheetName val="CCD2"/>
      <sheetName val="BCC"/>
      <sheetName val="Doi2"/>
      <sheetName val="Khoi luong nen theo BVTC"/>
      <sheetName val="116(300)"/>
      <sheetName val="116(200)"/>
      <sheetName val="116(150)"/>
      <sheetName val="00000000"/>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Tong hop"/>
      <sheetName val="CT cong"/>
      <sheetName val="dg cong"/>
      <sheetName val="DTHH"/>
      <sheetName val="Bang1"/>
      <sheetName val="TAI TRONG"/>
      <sheetName val="NOI LUC"/>
      <sheetName val="TINH DUYET THTT CHINH"/>
      <sheetName val="TDUYET THTT PHU"/>
      <sheetName val="TINH DAO DONG VA DO VONG"/>
      <sheetName val="TINH NEO"/>
      <sheetName val="1"/>
      <sheetName val="MD"/>
      <sheetName val="ND"/>
      <sheetName val="CONG"/>
      <sheetName val="DGCT"/>
      <sheetName val="binh do"/>
      <sheetName val="cot lieu"/>
      <sheetName val="van khuon"/>
      <sheetName val="CT BT"/>
      <sheetName val="lay mau"/>
      <sheetName val="mat ngoai goi"/>
      <sheetName val="coc tram-bt"/>
      <sheetName val="Chi tiet - Dv lap"/>
      <sheetName val="TH KHTC"/>
      <sheetName val="000"/>
      <sheetName val="Dong Dau"/>
      <sheetName val="Dong Dau (2)"/>
      <sheetName val="Sau dong"/>
      <sheetName val="Ma xa"/>
      <sheetName val="My dinh"/>
      <sheetName val="Tong cong"/>
      <sheetName val="DT"/>
      <sheetName val="THND"/>
      <sheetName val="klcong"/>
      <sheetName val="THMD"/>
      <sheetName val="Phtro1"/>
      <sheetName val="DTKS1"/>
      <sheetName val="CT1m"/>
      <sheetName val="thkl (2)"/>
      <sheetName val="kht8"/>
      <sheetName val="long tec"/>
      <sheetName val="nlongt"/>
      <sheetName val="tuanb"/>
      <sheetName val="ntuanb"/>
      <sheetName val="nbinh"/>
      <sheetName val="nque"/>
      <sheetName val="ntien"/>
      <sheetName val="ntuanH"/>
      <sheetName val="nmuoi"/>
      <sheetName val="nnghia"/>
      <sheetName val="ntuanM"/>
      <sheetName val="nthi"/>
      <sheetName val="nchung"/>
      <sheetName val="nanh"/>
      <sheetName val="nthang"/>
      <sheetName val="nnguyen"/>
      <sheetName val="ntuc"/>
      <sheetName val="nngan"/>
      <sheetName val="nloi"/>
      <sheetName val="nphuock"/>
      <sheetName val="nphuoch"/>
      <sheetName val="nsonpd"/>
      <sheetName val="nphuock04"/>
      <sheetName val="nphuoch04"/>
      <sheetName val="nphuocpd04"/>
      <sheetName val="nphuocd04"/>
      <sheetName val="nphuoctr04"/>
      <sheetName val="nphuocb04"/>
      <sheetName val="phong"/>
      <sheetName val="Km0-Km1"/>
      <sheetName val="Km1-Km2"/>
      <sheetName val="TH"/>
      <sheetName val="BU CTPH"/>
      <sheetName val="CTPH"/>
      <sheetName val="BU tran3+360.22"/>
      <sheetName val="Tran3+360.22"/>
      <sheetName val="BU tran2+386.4"/>
      <sheetName val="Tran2+386.4"/>
      <sheetName val="Bu4-5"/>
      <sheetName val="DTcong 4-5"/>
      <sheetName val="BU3-4"/>
      <sheetName val="dtcong3-4"/>
      <sheetName val="bu2-3"/>
      <sheetName val="dtcong2-3"/>
      <sheetName val="Bu 1-2"/>
      <sheetName val="dtcong1-2"/>
      <sheetName val="bu0-1"/>
      <sheetName val="dtcong0-1"/>
      <sheetName val="KLc1"/>
      <sheetName val="Bu 12-13"/>
      <sheetName val="DTcong 12-13"/>
      <sheetName val="BU13-13+"/>
      <sheetName val="DT cong13-13+"/>
      <sheetName val="BU- nhanh"/>
      <sheetName val="Bunh1-2"/>
      <sheetName val="dtcong nh1-2"/>
      <sheetName val="BUnh0-1"/>
      <sheetName val="dtcong nh0-1"/>
      <sheetName val="BU5-6"/>
      <sheetName val="DTcong5-6"/>
      <sheetName val="BU6-7"/>
      <sheetName val="DTcong6-7"/>
      <sheetName val="BU7-8"/>
      <sheetName val="DTcong7-8"/>
      <sheetName val="BU8-9"/>
      <sheetName val="DTcong8-9"/>
      <sheetName val="BU9-10"/>
      <sheetName val="DTcong9-10"/>
      <sheetName val="BU10-11"/>
      <sheetName val="DTcong10-11"/>
      <sheetName val="BU 11-12"/>
      <sheetName val="DTcong 11-12"/>
      <sheetName val="Mnh1-2+80"/>
      <sheetName val="Pr- CC"/>
      <sheetName val="Nnh1-2+80"/>
      <sheetName val="Mnh0-1"/>
      <sheetName val="Nnh0-1"/>
      <sheetName val="MD13-13+334"/>
      <sheetName val="ND13-13+334"/>
      <sheetName val="BU-TK"/>
      <sheetName val="MD12-13"/>
      <sheetName val="ND12-13"/>
      <sheetName val="MD11-12"/>
      <sheetName val="ND11-12"/>
      <sheetName val="MD10-11"/>
      <sheetName val="ND10-11"/>
      <sheetName val="MD9-10"/>
      <sheetName val="ND9-10"/>
      <sheetName val="MD8-9"/>
      <sheetName val="ND8-9"/>
      <sheetName val="MD7-8"/>
      <sheetName val="ND7-8"/>
      <sheetName val="MD6-7"/>
      <sheetName val="ND6-7"/>
      <sheetName val="MD5-6"/>
      <sheetName val="ND5-6"/>
      <sheetName val="MD4-5"/>
      <sheetName val="ND4-5"/>
      <sheetName val="MD 3-4"/>
      <sheetName val="ND 3-4"/>
      <sheetName val="MD2-3"/>
      <sheetName val="ND2-3"/>
      <sheetName val="MD 1-2"/>
      <sheetName val="ND 1-2"/>
      <sheetName val="MD 0-1"/>
      <sheetName val="ND 0-1"/>
      <sheetName val="km11-12"/>
      <sheetName val="km10-11"/>
      <sheetName val="KLN"/>
      <sheetName val="KL tong"/>
      <sheetName val="PTCT"/>
      <sheetName val="CDghino"/>
      <sheetName val="Tonghop"/>
      <sheetName val="TH (T1-6)"/>
      <sheetName val="ThueTB"/>
      <sheetName val="SCD5"/>
      <sheetName val=" NL"/>
      <sheetName val="CPVL-CPM"/>
      <sheetName val="PTVL"/>
      <sheetName val="CD1"/>
      <sheetName val=" NL (2)"/>
      <sheetName val="CDTHCT"/>
      <sheetName val="CDTHCT (3)"/>
      <sheetName val="Chart2"/>
      <sheetName val="VL"/>
      <sheetName val="CTXD"/>
      <sheetName val=".."/>
      <sheetName val="CTDN"/>
      <sheetName val="san vuon"/>
      <sheetName val="khu phu tro"/>
      <sheetName val="be tong"/>
      <sheetName val="Thep"/>
      <sheetName val="Tong hop thep"/>
      <sheetName val="Thuyet minh"/>
      <sheetName val="CQ-HQ"/>
      <sheetName val="tscd"/>
      <sheetName val="KH12"/>
      <sheetName val="CN12"/>
      <sheetName val="HD12"/>
      <sheetName val="KH1"/>
      <sheetName val="KM"/>
      <sheetName val="KHOANMUC"/>
      <sheetName val="CPQL"/>
      <sheetName val="SANLUONG"/>
      <sheetName val="SSCP-SL"/>
      <sheetName val="CPSX"/>
      <sheetName val="KQKD"/>
      <sheetName val="CDSL (2)"/>
      <sheetName val="26+180-400.2"/>
      <sheetName val="26+180.Sub1"/>
      <sheetName val="26+180.Sub4"/>
      <sheetName val="26+180-400.5(k95)"/>
      <sheetName val="26+400-620.3(k95)"/>
      <sheetName val="26+400-640.1(k95)"/>
      <sheetName val="26+960-27+150.9"/>
      <sheetName val="26+960-27+150.10"/>
      <sheetName val="26+960-27+150.11"/>
      <sheetName val="26+960-27+150.12"/>
      <sheetName val="26+960-27+150.5(k95)"/>
      <sheetName val="26+960-27+150.4(k95)"/>
      <sheetName val="26+960-27+150.1(k95)"/>
      <sheetName val="27+500-700.5(k95)"/>
      <sheetName val="27+500-700.4(k95)"/>
      <sheetName val="27+500-700.3(k95)"/>
      <sheetName val="27+500-700.1(k95)"/>
      <sheetName val="27+740-920.3(k95)"/>
      <sheetName val="27+740-920.21"/>
      <sheetName val="27+920-28+040.6,7"/>
      <sheetName val="27+920-28+040,8,9"/>
      <sheetName val="27+920-28+040.10"/>
      <sheetName val="27+920-28+040,11"/>
      <sheetName val="27+920-28+160.Su3"/>
      <sheetName val="28+160-28+420,17Top"/>
      <sheetName val="28+160-28+420.5K95"/>
      <sheetName val="28+430-657.7"/>
      <sheetName val="Km28+430-657.8"/>
      <sheetName val="28+430-657.9"/>
      <sheetName val="28+430-667.10"/>
      <sheetName val="28+430-657.11"/>
      <sheetName val="28+430-657.4k95"/>
      <sheetName val="28+500-657.18"/>
      <sheetName val="28+520-657.19"/>
      <sheetName val="Phu luc"/>
      <sheetName val="Gia trÞ"/>
      <sheetName val="372+132-181"/>
      <sheetName val="372+00-025-T"/>
      <sheetName val="371+920-1000-T"/>
      <sheetName val="371-340-386"/>
      <sheetName val="371+036-175"/>
      <sheetName val="371+920-1000-P"/>
      <sheetName val="371+650-800"/>
      <sheetName val="371+340-386"/>
      <sheetName val="371+00-150"/>
      <sheetName val="370+625-720"/>
      <sheetName val="370+402-550"/>
      <sheetName val="370+227-300"/>
      <sheetName val="370+00-10"/>
      <sheetName val="370+933-1000"/>
      <sheetName val="370+421-550"/>
      <sheetName val="370+246-280"/>
      <sheetName val="370+135-160"/>
      <sheetName val="369+700-730"/>
      <sheetName val="369+592-700"/>
      <sheetName val="369+400-542"/>
      <sheetName val="369+940-008"/>
      <sheetName val="369+800-908"/>
      <sheetName val="369+606-722"/>
      <sheetName val="369+411-526"/>
      <sheetName val="368+517-580"/>
      <sheetName val="368+822-900"/>
      <sheetName val="368+530-687"/>
      <sheetName val="368+00-25"/>
      <sheetName val="369+"/>
      <sheetName val="AC PC"/>
      <sheetName val="LT"/>
      <sheetName val="LP"/>
      <sheetName val="Dao-P"/>
      <sheetName val="AC66-436"/>
      <sheetName val="Dao-T"/>
      <sheetName val="00000001"/>
      <sheetName val="00000002"/>
      <sheetName val="00000003"/>
      <sheetName val="00000004"/>
      <sheetName val="phan tich DG"/>
      <sheetName val="gia vat lieu"/>
      <sheetName val="gia xe may"/>
      <sheetName val="gia nhan cong"/>
      <sheetName val="XL4Test5"/>
      <sheetName val="Thep "/>
      <sheetName val="Chi tiet Khoi luong"/>
      <sheetName val="TH khoi luong"/>
      <sheetName val="Chiet tinh vat lieu "/>
      <sheetName val="TH KL VL"/>
      <sheetName val="CT Duong"/>
      <sheetName val="Bia"/>
      <sheetName val="D.gia"/>
      <sheetName val="T.hop"/>
      <sheetName val="Khoan"/>
      <sheetName val="CtP.tro"/>
      <sheetName val="Nha moi"/>
      <sheetName val="NamBanThach"/>
      <sheetName val="KhoanDuong"/>
      <sheetName val="DeNghiDuong"/>
      <sheetName val="TT-BDH-B1"/>
      <sheetName val="TT-T.Tron So 2"/>
      <sheetName val="TT-Doi6-Dot-1"/>
      <sheetName val="ChietTinh"/>
      <sheetName val="Ct.Dam "/>
      <sheetName val="Ct.Duoi"/>
      <sheetName val="Ct.Tren"/>
      <sheetName val="CtVKdam"/>
      <sheetName val="asphal"/>
      <sheetName val="Gvua"/>
      <sheetName val="D.giaMay"/>
      <sheetName val="10000000"/>
      <sheetName val="Congty"/>
      <sheetName val="VPPN"/>
      <sheetName val="XN74"/>
      <sheetName val="XN54"/>
      <sheetName val="XN33"/>
      <sheetName val="NK96"/>
      <sheetName val="THCT"/>
      <sheetName val="cap cho cac DT"/>
      <sheetName val="Ung - hoan"/>
      <sheetName val="CP may"/>
      <sheetName val="SS"/>
      <sheetName val="NVL"/>
      <sheetName val="Dec31"/>
      <sheetName val="Jan2"/>
      <sheetName val="Jan3"/>
      <sheetName val="Jan4"/>
      <sheetName val="Jan6"/>
      <sheetName val="Jan7"/>
      <sheetName val="Jan8"/>
      <sheetName val="Jan9"/>
      <sheetName val="Jan10"/>
      <sheetName val="Jan11"/>
      <sheetName val="Jan13"/>
      <sheetName val="Jan14"/>
      <sheetName val="Jan15"/>
      <sheetName val="Jan16"/>
      <sheetName val="Jan17"/>
      <sheetName val="Jan18"/>
      <sheetName val="Jan20"/>
      <sheetName val="Jan21"/>
      <sheetName val="Jan22"/>
      <sheetName val="Jan23"/>
      <sheetName val="Jan24"/>
      <sheetName val="Jan25"/>
      <sheetName val="Jan27"/>
      <sheetName val="Jan28"/>
      <sheetName val="9"/>
      <sheetName val="10"/>
      <sheetName val="NRC"/>
      <sheetName val="DG SOC"/>
      <sheetName val="DG HQ"/>
      <sheetName val="ENFALUX"/>
      <sheetName val="NHXP"/>
      <sheetName val="KGIAT"/>
      <sheetName val="KDR"/>
      <sheetName val="JAVEL"/>
      <sheetName val="vita"/>
      <sheetName val="TPXM"/>
      <sheetName val="XM"/>
      <sheetName val="Bot Giat C"/>
      <sheetName val="Bot Giat P "/>
      <sheetName val="TP"/>
      <sheetName val="BRTAICHE"/>
      <sheetName val="THBKEO"/>
      <sheetName val="PBBKEO"/>
      <sheetName val="THAY THUNG H"/>
      <sheetName val="BBKK"/>
      <sheetName val="thi nghiem"/>
      <sheetName val="CBQT"/>
      <sheetName val="CHIT"/>
      <sheetName val="THXH"/>
      <sheetName val="BHXH"/>
      <sheetName val="tong hop thanh toan thue"/>
      <sheetName val="bang ke nop thue"/>
      <sheetName val="Tonh hop chi phi"/>
      <sheetName val="BK chi phi"/>
      <sheetName val="KTra DS va thue GTGT"/>
      <sheetName val="Kiãøm tra DS thue GTGT"/>
      <sheetName val="XUAT(gia von)"/>
      <sheetName val="nhap"/>
      <sheetName val="Xuat (gia ban)"/>
      <sheetName val="Dchinh TH N-X-T"/>
      <sheetName val="Tong hop N-X-T"/>
      <sheetName val="thue TH"/>
      <sheetName val="tong hop 2001"/>
      <sheetName val="qUYET TOAN THUE"/>
      <sheetName val="N-X-T=L"/>
      <sheetName val="Sheet17"/>
      <sheetName val="DS them luong qui 4-2002"/>
      <sheetName val="Phuc loi 2-9-02"/>
      <sheetName val="PCLB-2002"/>
      <sheetName val="Thuong nhan dip 21-12-02"/>
      <sheetName val="Thuong dip nhan danh hieu AHL§"/>
      <sheetName val="Thang luong thu 13 nam 2002"/>
      <sheetName val="Luong SX# dip Tet Qui Mui(dong)"/>
      <sheetName val="Sheet13"/>
      <sheetName val="Sheet14"/>
      <sheetName val="Sheet15"/>
      <sheetName val="Sheet16"/>
      <sheetName val="Quang Tri"/>
      <sheetName val="TTHue"/>
      <sheetName val="Da Nang"/>
      <sheetName val="Quang Nam"/>
      <sheetName val="Quang Ngai"/>
      <sheetName val="TH DH-QN"/>
      <sheetName val="KP HD"/>
      <sheetName val="DB HD"/>
      <sheetName val="dutoan1"/>
      <sheetName val="Anhtoan"/>
      <sheetName val="dutoan2"/>
      <sheetName val="vat tu"/>
      <sheetName val="CDTHU CHI T1"/>
      <sheetName val="THUCHI 2"/>
      <sheetName val="THU CHI3"/>
      <sheetName val="THU CHI 4"/>
      <sheetName val="THU CHI5"/>
      <sheetName val="THU CHI 6"/>
      <sheetName val="TU CHI 7"/>
      <sheetName val="THU CHI9"/>
      <sheetName val="THU CHI 8"/>
      <sheetName val="THU CHI 10"/>
      <sheetName val="THU CHI 11"/>
      <sheetName val="THU CHI 12"/>
      <sheetName val="sent to"/>
      <sheetName val="01"/>
      <sheetName val="02"/>
      <sheetName val="03"/>
      <sheetName val="04"/>
      <sheetName val="05"/>
      <sheetName val="Sheet18"/>
      <sheetName val="Sheet19"/>
      <sheetName val="Sheet20"/>
      <sheetName val="Q1-02"/>
      <sheetName val="Q2-02"/>
      <sheetName val="Q3-02"/>
      <sheetName val="cd viaK0-T6"/>
      <sheetName val="cdvia T6-Tc24"/>
      <sheetName val="cdvia Tc24-T46"/>
      <sheetName val="cdbtnL2ko-k0+361"/>
      <sheetName val="cd btnL2k0+361-T19"/>
      <sheetName val="Phu luc HD"/>
      <sheetName val="Gia du thau"/>
      <sheetName val="PTDG"/>
      <sheetName val="Ca xe"/>
      <sheetName val="VAT TU NHAN TXQN"/>
      <sheetName val="bang tong ke khoi luong vat tu"/>
      <sheetName val="hcong tkhe"/>
      <sheetName val="VAT TU NHAN TKHE"/>
      <sheetName val="hcong qn"/>
      <sheetName val="VAT TU NHAN (2)"/>
      <sheetName val="CT xa"/>
      <sheetName val="TLGC"/>
      <sheetName val="BL"/>
      <sheetName val="tc"/>
      <sheetName val="TDT"/>
      <sheetName val="xl"/>
      <sheetName val="NN"/>
      <sheetName val="Tralaivay"/>
      <sheetName val="TBTN"/>
      <sheetName val="CPTV"/>
      <sheetName val="PCCHAY"/>
      <sheetName val="dtks"/>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KL Tram Cty"/>
      <sheetName val="Gam may Cty"/>
      <sheetName val="KL tram KH"/>
      <sheetName val="Gam may KH"/>
      <sheetName val="Cach dien"/>
      <sheetName val="Mang tai"/>
      <sheetName val="KL DDK"/>
      <sheetName val="Mang tai DDK"/>
      <sheetName val="KL DDK0,4"/>
      <sheetName val="TT Ky thuat"/>
      <sheetName val="CT moi"/>
      <sheetName val="Tu dien"/>
      <sheetName val="May cat"/>
      <sheetName val="Dao Cly"/>
      <sheetName val="Dao Ptai"/>
      <sheetName val="Tu RMU"/>
      <sheetName val="C.set"/>
      <sheetName val="SI"/>
      <sheetName val="Sco Cap"/>
      <sheetName val="Sco TB"/>
      <sheetName val="TN tram"/>
      <sheetName val="TN C.set"/>
      <sheetName val="TN TD DDay"/>
      <sheetName val="Phan chung"/>
      <sheetName val="cong Q2"/>
      <sheetName val="T.U luong Q1"/>
      <sheetName val="T.U luong Q2"/>
      <sheetName val="T.U luong Q3"/>
      <sheetName val="Quyet toan"/>
      <sheetName val="Thu hoi"/>
      <sheetName val="Lai vay"/>
      <sheetName val="Tien vay"/>
      <sheetName val="Cong no"/>
      <sheetName val="Cop pha"/>
      <sheetName val="20000000"/>
      <sheetName val="PXuat"/>
      <sheetName val="THVT.T5"/>
      <sheetName val="XL1.t5"/>
      <sheetName val="XL2.T5"/>
      <sheetName val="XL3.T5"/>
      <sheetName val="XL5.T5"/>
      <sheetName val="THCCDCXN"/>
      <sheetName val="CC.XL1"/>
      <sheetName val="XL2"/>
      <sheetName val="XL3"/>
      <sheetName val="XL5"/>
      <sheetName val="Cpa"/>
      <sheetName val="khXN"/>
      <sheetName val="KKTS.04"/>
      <sheetName val="nha kct"/>
      <sheetName val="BKVT"/>
      <sheetName val="C.TIEU"/>
      <sheetName val="CPNLTT"/>
      <sheetName val="T.Luong"/>
      <sheetName val="NCTT"/>
      <sheetName val="QLDN"/>
      <sheetName val="641"/>
      <sheetName val="642"/>
      <sheetName val="T.HAO"/>
      <sheetName val="DT TUYEN"/>
      <sheetName val="DT GIA"/>
      <sheetName val="KHDT"/>
      <sheetName val="KHDT (2)"/>
      <sheetName val="SX-TT"/>
      <sheetName val="CL "/>
      <sheetName val="VTu"/>
      <sheetName val="LDTL"/>
      <sheetName val="KHao"/>
      <sheetName val="LNKD"/>
      <sheetName val="SK"/>
      <sheetName val="TNo"/>
      <sheetName val="CTTH"/>
      <sheetName val="VON"/>
      <sheetName val="VLD"/>
      <sheetName val="KQ (2)"/>
      <sheetName val="C47-QI-2003"/>
      <sheetName val="ytq1"/>
      <sheetName val="C48-QI-2003"/>
      <sheetName val="cap so lan 2"/>
      <sheetName val="cap so BHXH"/>
      <sheetName val="tru tien"/>
      <sheetName val="C45-2003"/>
      <sheetName val="C47-QII-2003"/>
      <sheetName val="C48-QII-2003"/>
      <sheetName val="yt q2"/>
      <sheetName val="all"/>
      <sheetName val="c45 t3"/>
      <sheetName val="c45 t6"/>
      <sheetName val="BHYT Q3.2003"/>
      <sheetName val="C45 t7"/>
      <sheetName val="C47-t07.2003"/>
      <sheetName val="C45 t8"/>
      <sheetName val="C47-t08.2003"/>
      <sheetName val="C45 t09"/>
      <sheetName val="C47-t09.2003"/>
      <sheetName val="C45T12"/>
      <sheetName val="C47 T12"/>
      <sheetName val="BHYT Q4-2003"/>
      <sheetName val="C47T11"/>
      <sheetName val="C45T11"/>
      <sheetName val="C45 T10"/>
      <sheetName val="C47-t10"/>
      <sheetName val="Ke"/>
      <sheetName val="KLTong hop"/>
      <sheetName val="Lan can"/>
      <sheetName val="Ranh doc (2)"/>
      <sheetName val="Ranh doc"/>
      <sheetName val="Coc tieu"/>
      <sheetName val="Bien bao"/>
      <sheetName val="Nan tuyen"/>
      <sheetName val="Lan 1"/>
      <sheetName val="Lan  2"/>
      <sheetName val="Lan 3"/>
      <sheetName val="Gia tri"/>
      <sheetName val="Lan 5"/>
      <sheetName val="Dc Dau"/>
      <sheetName val=" o to Hien 8"/>
      <sheetName val=" o to Hien9"/>
      <sheetName val=" o to Hien10"/>
      <sheetName val=" o to Hien11"/>
      <sheetName val=" o to Hien12)"/>
      <sheetName val=" o to Hien1"/>
      <sheetName val=" o to Hien2"/>
      <sheetName val=" o to Hien3"/>
      <sheetName val=" o to Hien4"/>
      <sheetName val=" o to Hien5"/>
      <sheetName val=" o to Phong 8"/>
      <sheetName val=" o to Phong9"/>
      <sheetName val=" o to Phong10"/>
      <sheetName val=" o to Phong11"/>
      <sheetName val=" o to Phong12)"/>
      <sheetName val=" o to Phong1"/>
      <sheetName val=" o to Phong2"/>
      <sheetName val=" o to Phong3"/>
      <sheetName val=" o to Phong4"/>
      <sheetName val=" o to Phong5"/>
      <sheetName val=" o to Dung 8 "/>
      <sheetName val="Caodo"/>
      <sheetName val="Dat"/>
      <sheetName val=""/>
    </sheetNames>
    <definedNames>
      <definedName name="DataFilter"/>
      <definedName name="DataSort"/>
      <definedName name="GoBack" sheetId="0"/>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refreshError="1"/>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1"/>
      <sheetName val="Sheet1"/>
      <sheetName val="Sheet2"/>
      <sheetName val="Sheet3"/>
      <sheetName val="XL4Poppy"/>
      <sheetName val="MD"/>
      <sheetName val="ND"/>
      <sheetName val="CONG"/>
      <sheetName val="DGCT"/>
      <sheetName val="PIPE-03E"/>
      <sheetName val="Sheet4"/>
      <sheetName val="Sheet5"/>
      <sheetName val="Sheet6"/>
      <sheetName val="Sheet7"/>
      <sheetName val="Sheet8"/>
      <sheetName val="Sheet9"/>
      <sheetName val="Sheet10"/>
      <sheetName val="Sheet11"/>
      <sheetName val="Sheet12"/>
      <sheetName val="LUAN CHUYEN"/>
      <sheetName val="KE QUY"/>
      <sheetName val="CPC"/>
      <sheetName val="LUONGGIAN TIEP"/>
      <sheetName val="CLUONG"/>
      <sheetName val="VAY VON"/>
      <sheetName val="O.THAO"/>
      <sheetName val="Q.TRUNG"/>
      <sheetName val="THUY"/>
      <sheetName val="Y.THANH"/>
      <sheetName val="621"/>
      <sheetName val="333"/>
      <sheetName val="627"/>
      <sheetName val="TTLUONG"/>
      <sheetName val="Interim payment"/>
      <sheetName val="Letter"/>
      <sheetName val="Bid Sum"/>
      <sheetName val="Item B"/>
      <sheetName val="Dg A"/>
      <sheetName val="Dg B&amp;C"/>
      <sheetName val="Rates&amp;Prices"/>
      <sheetName val="Material at site"/>
      <sheetName val="KLHT"/>
      <sheetName val="THKP"/>
      <sheetName val="KL XL2000"/>
      <sheetName val="KLXL2001"/>
      <sheetName val="THKP2001"/>
      <sheetName val="KLphanbo"/>
      <sheetName val="Chiet tinh"/>
      <sheetName val="Van chuyen"/>
      <sheetName val="THKP (2)"/>
      <sheetName val="T.Bi"/>
      <sheetName val="Thiet ke"/>
      <sheetName val="CT"/>
      <sheetName val="K.luong"/>
      <sheetName val="TT L2"/>
      <sheetName val="TT L1"/>
      <sheetName val="Thue Ngoai"/>
      <sheetName val="KH"/>
      <sheetName val="DM"/>
      <sheetName val="DD&amp;TV"/>
      <sheetName val="CDSL"/>
      <sheetName val="PTSL"/>
      <sheetName val="THCP"/>
      <sheetName val="VT"/>
      <sheetName val="NL"/>
      <sheetName val="SoSanh"/>
      <sheetName val="QTVT"/>
      <sheetName val="QTNC"/>
      <sheetName val="BC_KKTSCD"/>
      <sheetName val="Chitiet"/>
      <sheetName val="Sheet2 (2)"/>
      <sheetName val="Mau_BC_KKTSCD"/>
      <sheetName val="Chi tiet - Dv lap"/>
      <sheetName val="TH KHTC"/>
      <sheetName val="000"/>
      <sheetName val="00000000"/>
      <sheetName val="Dong Dau"/>
      <sheetName val="Dong Dau (2)"/>
      <sheetName val="Sau dong"/>
      <sheetName val="Ma xa"/>
      <sheetName val="My dinh"/>
      <sheetName val="Tong cong"/>
      <sheetName val="KH 2003 (moi max)"/>
      <sheetName val="Gia VL"/>
      <sheetName val="Bang gia ca may"/>
      <sheetName val="Bang luong CB"/>
      <sheetName val="Bang P.tich CT"/>
      <sheetName val="D.toan chi tiet"/>
      <sheetName val="Bang TH Dtoan"/>
      <sheetName val="XXXXXXXX"/>
      <sheetName val="BCC (2)"/>
      <sheetName val="Bao cao"/>
      <sheetName val="Bao cao 2"/>
      <sheetName val="BC3"/>
      <sheetName val="THKL"/>
      <sheetName val="Khoi luong"/>
      <sheetName val="Khoi luong mat"/>
      <sheetName val="Bang ke"/>
      <sheetName val="KLCL"/>
      <sheetName val="T.HopKL"/>
      <sheetName val="S.Luong"/>
      <sheetName val="PTCP2"/>
      <sheetName val="CPBVTC2"/>
      <sheetName val="D.Dap"/>
      <sheetName val="Q.Toan"/>
      <sheetName val="NCong"/>
      <sheetName val="Phan tich chi phi"/>
      <sheetName val="Chi phi nen theo BVTC"/>
      <sheetName val="CPTBVTC3"/>
      <sheetName val="nhan cong phu"/>
      <sheetName val="nhan cong Hung"/>
      <sheetName val="Nhan cong"/>
      <sheetName val="CCD2"/>
      <sheetName val="BCC"/>
      <sheetName val="Doi2"/>
      <sheetName val="Khoi luong nen theo BVTC"/>
      <sheetName val="116(300)"/>
      <sheetName val="116(200)"/>
      <sheetName val="116(150)"/>
      <sheetName val="1"/>
      <sheetName val="372+132-181"/>
      <sheetName val="372+00-025-T"/>
      <sheetName val="371+920-1000-T"/>
      <sheetName val="371-340-386"/>
      <sheetName val="371+036-175"/>
      <sheetName val="371+920-1000-P"/>
      <sheetName val="371+650-800"/>
      <sheetName val="371+340-386"/>
      <sheetName val="371+00-150"/>
      <sheetName val="370+625-720"/>
      <sheetName val="370+402-550"/>
      <sheetName val="370+227-300"/>
      <sheetName val="370+00-10"/>
      <sheetName val="370+933-1000"/>
      <sheetName val="370+421-550"/>
      <sheetName val="370+246-280"/>
      <sheetName val="370+135-160"/>
      <sheetName val="369+700-730"/>
      <sheetName val="369+592-700"/>
      <sheetName val="369+400-542"/>
      <sheetName val="369+940-008"/>
      <sheetName val="369+800-908"/>
      <sheetName val="369+606-722"/>
      <sheetName val="369+411-526"/>
      <sheetName val="368+517-580"/>
      <sheetName val="368+822-900"/>
      <sheetName val="368+530-687"/>
      <sheetName val="368+00-25"/>
      <sheetName val="369+"/>
      <sheetName val="AC PC"/>
      <sheetName val="LT"/>
      <sheetName val="LP"/>
      <sheetName val="Dao-P"/>
      <sheetName val="AC66-436"/>
      <sheetName val="Dao-T"/>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Tong hop"/>
      <sheetName val="CT cong"/>
      <sheetName val="dg cong"/>
      <sheetName val="26+180-400.2"/>
      <sheetName val="26+180.Sub1"/>
      <sheetName val="26+180.Sub4"/>
      <sheetName val="26+180-400.5(k95)"/>
      <sheetName val="26+400-620.3(k95)"/>
      <sheetName val="26+400-640.1(k95)"/>
      <sheetName val="26+960-27+150.9"/>
      <sheetName val="26+960-27+150.10"/>
      <sheetName val="26+960-27+150.11"/>
      <sheetName val="26+960-27+150.12"/>
      <sheetName val="26+960-27+150.5(k95)"/>
      <sheetName val="26+960-27+150.4(k95)"/>
      <sheetName val="26+960-27+150.1(k95)"/>
      <sheetName val="27+500-700.5(k95)"/>
      <sheetName val="27+500-700.4(k95)"/>
      <sheetName val="27+500-700.3(k95)"/>
      <sheetName val="27+500-700.1(k95)"/>
      <sheetName val="27+740-920.3(k95)"/>
      <sheetName val="27+740-920.21"/>
      <sheetName val="27+920-28+040.6,7"/>
      <sheetName val="27+920-28+040,8,9"/>
      <sheetName val="27+920-28+040.10"/>
      <sheetName val="27+920-28+040,11"/>
      <sheetName val="27+920-28+160.Su3"/>
      <sheetName val="28+160-28+420,17Top"/>
      <sheetName val="28+160-28+420.5K95"/>
      <sheetName val="28+430-657.7"/>
      <sheetName val="Km28+430-657.8"/>
      <sheetName val="28+430-657.9"/>
      <sheetName val="28+430-667.10"/>
      <sheetName val="28+430-657.11"/>
      <sheetName val="28+430-657.4k95"/>
      <sheetName val="28+500-657.18"/>
      <sheetName val="28+520-657.19"/>
      <sheetName val="Chart2"/>
      <sheetName val="CT Duong"/>
      <sheetName val="Bia"/>
      <sheetName val="D.gia"/>
      <sheetName val="T.hop"/>
      <sheetName val="Khoan"/>
      <sheetName val="CtP.tro"/>
      <sheetName val="Nha moi"/>
      <sheetName val="NamBanThach"/>
      <sheetName val="KhoanDuong"/>
      <sheetName val="DeNghiDuong"/>
      <sheetName val="TT-BDH-B1"/>
      <sheetName val="TT-T.Tron So 2"/>
      <sheetName val="TT-Doi6-Dot-1"/>
      <sheetName val="ChietTinh"/>
      <sheetName val="Ct.Dam "/>
      <sheetName val="Ct.Duoi"/>
      <sheetName val="Ct.Tren"/>
      <sheetName val="CtVKdam"/>
      <sheetName val="asphal"/>
      <sheetName val="Gvua"/>
      <sheetName val="D.giaMay"/>
      <sheetName val="10000000"/>
      <sheetName val="DTHH"/>
      <sheetName val="Bang1"/>
      <sheetName val="TAI TRONG"/>
      <sheetName val="NOI LUC"/>
      <sheetName val="TINH DUYET THTT CHINH"/>
      <sheetName val="TDUYET THTT PHU"/>
      <sheetName val="TINH DAO DONG VA DO VONG"/>
      <sheetName val="TINH NEO"/>
      <sheetName val="Thep "/>
      <sheetName val="Chi tiet Khoi luong"/>
      <sheetName val="TH khoi luong"/>
      <sheetName val="Chiet tinh vat lieu "/>
      <sheetName val="TH KL VL"/>
      <sheetName val="be tong"/>
      <sheetName val="Thep"/>
      <sheetName val="Tong hop thep"/>
      <sheetName val="VL"/>
      <sheetName val="CTXD"/>
      <sheetName val=".."/>
      <sheetName val="CTDN"/>
      <sheetName val="san vuon"/>
      <sheetName val="khu phu tro"/>
      <sheetName val="TH"/>
      <sheetName val="Thuyet minh"/>
      <sheetName val="CQ-HQ"/>
      <sheetName val="KH12"/>
      <sheetName val="CN12"/>
      <sheetName val="HD12"/>
      <sheetName val="KH1"/>
      <sheetName val="Phu luc"/>
      <sheetName val="Gia trÞ"/>
      <sheetName val="Km0-Km1"/>
      <sheetName val="Km1-Km2"/>
      <sheetName val="BU CTPH"/>
      <sheetName val="CTPH"/>
      <sheetName val="BU tran3+360.22"/>
      <sheetName val="Tran3+360.22"/>
      <sheetName val="BU tran2+386.4"/>
      <sheetName val="Tran2+386.4"/>
      <sheetName val="Bu4-5"/>
      <sheetName val="DTcong 4-5"/>
      <sheetName val="BU3-4"/>
      <sheetName val="dtcong3-4"/>
      <sheetName val="bu2-3"/>
      <sheetName val="dtcong2-3"/>
      <sheetName val="Bu 1-2"/>
      <sheetName val="dtcong1-2"/>
      <sheetName val="bu0-1"/>
      <sheetName val="dtcong0-1"/>
      <sheetName val="KLc1"/>
      <sheetName val="klcong"/>
      <sheetName val="Bu 12-13"/>
      <sheetName val="DTcong 12-13"/>
      <sheetName val="BU13-13+"/>
      <sheetName val="DT cong13-13+"/>
      <sheetName val="BU- nhanh"/>
      <sheetName val="Bunh1-2"/>
      <sheetName val="dtcong nh1-2"/>
      <sheetName val="BUnh0-1"/>
      <sheetName val="dtcong nh0-1"/>
      <sheetName val="BU5-6"/>
      <sheetName val="DTcong5-6"/>
      <sheetName val="BU6-7"/>
      <sheetName val="DTcong6-7"/>
      <sheetName val="BU7-8"/>
      <sheetName val="DTcong7-8"/>
      <sheetName val="BU8-9"/>
      <sheetName val="DTcong8-9"/>
      <sheetName val="BU9-10"/>
      <sheetName val="DTcong9-10"/>
      <sheetName val="BU10-11"/>
      <sheetName val="DTcong10-11"/>
      <sheetName val="BU 11-12"/>
      <sheetName val="DTcong 11-12"/>
      <sheetName val="Mnh1-2+80"/>
      <sheetName val="Pr- CC"/>
      <sheetName val="Nnh1-2+80"/>
      <sheetName val="Mnh0-1"/>
      <sheetName val="Nnh0-1"/>
      <sheetName val="MD13-13+334"/>
      <sheetName val="ND13-13+334"/>
      <sheetName val="BU-TK"/>
      <sheetName val="MD12-13"/>
      <sheetName val="ND12-13"/>
      <sheetName val="MD11-12"/>
      <sheetName val="ND11-12"/>
      <sheetName val="MD10-11"/>
      <sheetName val="ND10-11"/>
      <sheetName val="MD9-10"/>
      <sheetName val="ND9-10"/>
      <sheetName val="MD8-9"/>
      <sheetName val="ND8-9"/>
      <sheetName val="MD7-8"/>
      <sheetName val="ND7-8"/>
      <sheetName val="MD6-7"/>
      <sheetName val="ND6-7"/>
      <sheetName val="MD5-6"/>
      <sheetName val="ND5-6"/>
      <sheetName val="MD4-5"/>
      <sheetName val="ND4-5"/>
      <sheetName val="MD 3-4"/>
      <sheetName val="ND 3-4"/>
      <sheetName val="MD2-3"/>
      <sheetName val="ND2-3"/>
      <sheetName val="MD 1-2"/>
      <sheetName val="ND 1-2"/>
      <sheetName val="MD 0-1"/>
      <sheetName val="ND 0-1"/>
      <sheetName val="km11-12"/>
      <sheetName val="km10-11"/>
      <sheetName val="KLN"/>
      <sheetName val="KL tong"/>
      <sheetName val="PTCT"/>
      <sheetName val="CDghino"/>
      <sheetName val="Tonghop"/>
      <sheetName val="TH (T1-6)"/>
      <sheetName val="ThueTB"/>
      <sheetName val="SCD5"/>
      <sheetName val=" NL"/>
      <sheetName val="CPVL-CPM"/>
      <sheetName val="PTVL"/>
      <sheetName val="CD1"/>
      <sheetName val=" NL (2)"/>
      <sheetName val="CDTHCT"/>
      <sheetName val="CDTHCT (3)"/>
      <sheetName val="Sheet17"/>
      <sheetName val="DS them luong qui 4-2002"/>
      <sheetName val="Phuc loi 2-9-02"/>
      <sheetName val="PCLB-2002"/>
      <sheetName val="Thuong nhan dip 21-12-02"/>
      <sheetName val="Thuong dip nhan danh hieu AHL§"/>
      <sheetName val="Thang luong thu 13 nam 2002"/>
      <sheetName val="Luong SX# dip Tet Qui Mui(dong)"/>
      <sheetName val="Sheet13"/>
      <sheetName val="Sheet14"/>
      <sheetName val="Sheet15"/>
      <sheetName val="Sheet16"/>
      <sheetName val="9"/>
      <sheetName val="10"/>
      <sheetName val="Congty"/>
      <sheetName val="VPPN"/>
      <sheetName val="XN74"/>
      <sheetName val="XN54"/>
      <sheetName val="XN33"/>
      <sheetName val="NK96"/>
      <sheetName val="XL4Test5"/>
      <sheetName val="THCT"/>
      <sheetName val="cap cho cac DT"/>
      <sheetName val="Ung - hoan"/>
      <sheetName val="CP may"/>
      <sheetName val="SS"/>
      <sheetName val="NVL"/>
      <sheetName val="dutoan1"/>
      <sheetName val="Anhtoan"/>
      <sheetName val="dutoan2"/>
      <sheetName val="vat tu"/>
      <sheetName val="TSCD"/>
      <sheetName val="C.TIEU"/>
      <sheetName val="CPNLTT"/>
      <sheetName val="T.Luong"/>
      <sheetName val="CPSX"/>
      <sheetName val="NCTT"/>
      <sheetName val="QLDN"/>
      <sheetName val="641"/>
      <sheetName val="642"/>
      <sheetName val="T.HAO"/>
      <sheetName val="DT TUYEN"/>
      <sheetName val="DT GIA"/>
      <sheetName val="KHDT"/>
      <sheetName val="KHDT (2)"/>
      <sheetName val="SX-TT"/>
      <sheetName val="CL "/>
      <sheetName val="VTu"/>
      <sheetName val="LDTL"/>
      <sheetName val="KHao"/>
      <sheetName val="LNKD"/>
      <sheetName val="SK"/>
      <sheetName val="TNo"/>
      <sheetName val="CTTH"/>
      <sheetName val="VON"/>
      <sheetName val="VLD"/>
      <sheetName val="KQ (2)"/>
      <sheetName val="Quang Tri"/>
      <sheetName val="TTHue"/>
      <sheetName val="Da Nang"/>
      <sheetName val="Quang Nam"/>
      <sheetName val="Quang Ngai"/>
      <sheetName val="TH DH-QN"/>
      <sheetName val="KP HD"/>
      <sheetName val="DB HD"/>
      <sheetName val="KM"/>
      <sheetName val="KHOANMUC"/>
      <sheetName val="CPQL"/>
      <sheetName val="SANLUONG"/>
      <sheetName val="SSCP-SL"/>
      <sheetName val="KQKD"/>
      <sheetName val="CDSL (2)"/>
      <sheetName val="00000001"/>
      <sheetName val="00000002"/>
      <sheetName val="00000003"/>
      <sheetName val="00000004"/>
      <sheetName val="thkl (2)"/>
      <sheetName val="kht8"/>
      <sheetName val="long tec"/>
      <sheetName val="nlongt"/>
      <sheetName val="tuanb"/>
      <sheetName val="ntuanb"/>
      <sheetName val="nbinh"/>
      <sheetName val="nque"/>
      <sheetName val="ntien"/>
      <sheetName val="ntuanH"/>
      <sheetName val="nmuoi"/>
      <sheetName val="nnghia"/>
      <sheetName val="ntuanM"/>
      <sheetName val="nthi"/>
      <sheetName val="nchung"/>
      <sheetName val="nanh"/>
      <sheetName val="nthang"/>
      <sheetName val="nnguyen"/>
      <sheetName val="ntuc"/>
      <sheetName val="nngan"/>
      <sheetName val="nloi"/>
      <sheetName val="nphuock"/>
      <sheetName val="nphuoch"/>
      <sheetName val="nsonpd"/>
      <sheetName val="nphuock04"/>
      <sheetName val="nphuoch04"/>
      <sheetName val="nphuocpd04"/>
      <sheetName val="nphuocd04"/>
      <sheetName val="nphuoctr04"/>
      <sheetName val="nphuocb04"/>
      <sheetName val="phong"/>
      <sheetName val="DT"/>
      <sheetName val="THND"/>
      <sheetName val="THMD"/>
      <sheetName val="Phtro1"/>
      <sheetName val="DTKS1"/>
      <sheetName val="CT1m"/>
      <sheetName val="cd viaK0-T6"/>
      <sheetName val="cdvia T6-Tc24"/>
      <sheetName val="cdvia Tc24-T46"/>
      <sheetName val="cdbtnL2ko-k0+361"/>
      <sheetName val="cd btnL2k0+361-T19"/>
      <sheetName val="01"/>
      <sheetName val="02"/>
      <sheetName val="03"/>
      <sheetName val="04"/>
      <sheetName val="05"/>
      <sheetName val="Sheet18"/>
      <sheetName val="Sheet19"/>
      <sheetName val="Sheet20"/>
      <sheetName val="CT xa"/>
      <sheetName val="TLGC"/>
      <sheetName val="BL"/>
      <sheetName val="tc"/>
      <sheetName val="TDT"/>
      <sheetName val="xl"/>
      <sheetName val="NN"/>
      <sheetName val="Tralaivay"/>
      <sheetName val="TBTN"/>
      <sheetName val="CPTV"/>
      <sheetName val="PCCHAY"/>
      <sheetName val="dtks"/>
      <sheetName val="Phu luc HD"/>
      <sheetName val="Gia du thau"/>
      <sheetName val="PTDG"/>
      <sheetName val="Ca xe"/>
      <sheetName val="KL Tram Cty"/>
      <sheetName val="Gam may Cty"/>
      <sheetName val="KL tram KH"/>
      <sheetName val="Gam may KH"/>
      <sheetName val="Cach dien"/>
      <sheetName val="Mang tai"/>
      <sheetName val="KL DDK"/>
      <sheetName val="Mang tai DDK"/>
      <sheetName val="KL DDK0,4"/>
      <sheetName val="TT Ky thuat"/>
      <sheetName val="CT moi"/>
      <sheetName val="Tu dien"/>
      <sheetName val="May cat"/>
      <sheetName val="Dao Cly"/>
      <sheetName val="Dao Ptai"/>
      <sheetName val="Tu RMU"/>
      <sheetName val="C.set"/>
      <sheetName val="SI"/>
      <sheetName val="Sco Cap"/>
      <sheetName val="Sco TB"/>
      <sheetName val="TN tram"/>
      <sheetName val="TN C.set"/>
      <sheetName val="TN TD DDay"/>
      <sheetName val="Phan chung"/>
      <sheetName val="phan tich DG"/>
      <sheetName val="gia vat lieu"/>
      <sheetName val="gia xe may"/>
      <sheetName val="gia nhan cong"/>
      <sheetName val="tong hop thanh toan thue"/>
      <sheetName val="bang ke nop thue"/>
      <sheetName val="Tonh hop chi phi"/>
      <sheetName val="BK chi phi"/>
      <sheetName val="KTra DS va thue GTGT"/>
      <sheetName val="Kiãøm tra DS thue GTGT"/>
      <sheetName val="XUAT(gia von)"/>
      <sheetName val="nhap"/>
      <sheetName val="Xuat (gia ban)"/>
      <sheetName val="Dchinh TH N-X-T"/>
      <sheetName val="Tong hop N-X-T"/>
      <sheetName val="thue TH"/>
      <sheetName val="tong hop 2001"/>
      <sheetName val="qUYET TOAN THUE"/>
      <sheetName val="N-X-T=L"/>
      <sheetName val="CHIT"/>
      <sheetName val="THXH"/>
      <sheetName val="BHXH"/>
      <sheetName val="cong Q2"/>
      <sheetName val="T.U luong Q1"/>
      <sheetName val="T.U luong Q2"/>
      <sheetName val="T.U luong Q3"/>
      <sheetName val="KL VL"/>
      <sheetName val="KHCTiet"/>
      <sheetName val="QT 9-6"/>
      <sheetName val="Thuong luu HB"/>
      <sheetName val="QT03"/>
      <sheetName val="QT"/>
      <sheetName val="PTmay"/>
      <sheetName val="KK"/>
      <sheetName val="QT Ky T"/>
      <sheetName val="BCKT"/>
      <sheetName val="bc vt TON BAI"/>
      <sheetName val="XXXXXXX0"/>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Ke"/>
      <sheetName val="KLTong hop"/>
      <sheetName val="Lan can"/>
      <sheetName val="Ranh doc (2)"/>
      <sheetName val="Ranh doc"/>
      <sheetName val="Coc tieu"/>
      <sheetName val="Bien bao"/>
      <sheetName val="Nan tuyen"/>
      <sheetName val="Lan 1"/>
      <sheetName val="Lan  2"/>
      <sheetName val="Lan 3"/>
      <sheetName val="Gia tri"/>
      <sheetName val="Lan 5"/>
      <sheetName val="CDTHU CHI T1"/>
      <sheetName val="THUCHI 2"/>
      <sheetName val="THU CHI3"/>
      <sheetName val="THU CHI 4"/>
      <sheetName val="THU CHI5"/>
      <sheetName val="THU CHI 6"/>
      <sheetName val="TU CHI 7"/>
      <sheetName val="THU CHI9"/>
      <sheetName val="THU CHI 8"/>
      <sheetName val="THU CHI 10"/>
      <sheetName val="THU CHI 11"/>
      <sheetName val="THU CHI 12"/>
      <sheetName val="TM"/>
      <sheetName val="BU-gian"/>
      <sheetName val="Bu-Ha"/>
      <sheetName val="PTVT"/>
      <sheetName val="Gia DAN"/>
      <sheetName val="Dan"/>
      <sheetName val="Cuoc"/>
      <sheetName val="Bugia"/>
      <sheetName val="KL57"/>
      <sheetName val="Caodo"/>
      <sheetName val="Dat"/>
      <sheetName val="KL-CTTK"/>
      <sheetName val="BTH"/>
      <sheetName val="Xep hang 201"/>
      <sheetName val="toan Cty"/>
      <sheetName val="Cong ty"/>
      <sheetName val="XN 2"/>
      <sheetName val="XN ong CHi"/>
      <sheetName val="N XDCT&amp; XKLD"/>
      <sheetName val="CN HCM"/>
      <sheetName val="HITECO"/>
      <sheetName val="TT XKLD(Nhan)"/>
      <sheetName val="Ong Hong"/>
      <sheetName val="CN hung yen"/>
      <sheetName val="Dong nai"/>
      <sheetName val="LUU1704"/>
      <sheetName val="Dc Dau"/>
      <sheetName val=" o to Hien 8"/>
      <sheetName val=" o to Hien9"/>
      <sheetName val=" o to Hien10"/>
      <sheetName val=" o to Hien11"/>
      <sheetName val=" o to Hien12)"/>
      <sheetName val=" o to Hien1"/>
      <sheetName val=" o to Hien2"/>
      <sheetName val=" o to Hien3"/>
      <sheetName val=" o to Hien4"/>
      <sheetName val=" o to Hien5"/>
      <sheetName val=" o to Phong 8"/>
      <sheetName val=" o to Phong9"/>
      <sheetName val=" o to Phong10"/>
      <sheetName val=" o to Phong11"/>
      <sheetName val=" o to Phong12)"/>
      <sheetName val=" o to Phong1"/>
      <sheetName val=" o to Phong2"/>
      <sheetName val=" o to Phong3"/>
      <sheetName val=" o to Phong4"/>
      <sheetName val=" o to Phong5"/>
      <sheetName val=" o to Dung 8 "/>
      <sheetName val=" D tt dau8"/>
      <sheetName val=" o to Dung 9"/>
      <sheetName val=" D9 tt dau"/>
      <sheetName val=" D10 tt dau"/>
      <sheetName val=" o to Dung 10"/>
      <sheetName val=" o to Dung 11"/>
      <sheetName val=" o to Dung 12)"/>
      <sheetName val=" o to Dung 1"/>
      <sheetName val=" o to Dung2"/>
      <sheetName val=" o to Dung3"/>
      <sheetName val=" o to Dung4"/>
      <sheetName val=" o totrongT10-12"/>
      <sheetName val=" o totrongT2"/>
      <sheetName val=" o totrungT10-12"/>
      <sheetName val=" o toMinhT10-12 "/>
      <sheetName val=" o toMinhT2"/>
      <sheetName val=" o toTrieuT10-12  "/>
      <sheetName val="Luong 8 SP"/>
      <sheetName val="Luong 9 SP "/>
      <sheetName val="Luong 10 SP "/>
      <sheetName val="Luong 11 SP "/>
      <sheetName val="Luong 12 SP"/>
      <sheetName val="Luong 1 SP1"/>
      <sheetName val="Luong 2 SP2"/>
      <sheetName val="Luong 3 SP3"/>
      <sheetName val="Luong 4 SP4"/>
      <sheetName val="Luong 4 SP5"/>
      <sheetName val="BTTTLT8"/>
      <sheetName val="BTTTLT9"/>
      <sheetName val="BTTTLT10"/>
      <sheetName val="BTTTLT11"/>
      <sheetName val="BTTTLT12"/>
      <sheetName val="BTTTLT1"/>
      <sheetName val="BTTTLT2"/>
      <sheetName val="BTTTLT3"/>
      <sheetName val="BTTTLT4"/>
      <sheetName val="BTTTLT5"/>
      <sheetName val="Quyet toan"/>
      <sheetName val="Thu hoi"/>
      <sheetName val="Lai vay"/>
      <sheetName val="Tien vay"/>
      <sheetName val="Cong no"/>
      <sheetName val="Cop pha"/>
      <sheetName val="20000000"/>
      <sheetName val="THDGK"/>
      <sheetName val="THDGTT"/>
      <sheetName val="Cong hop"/>
      <sheetName val="nt+dd+cl"/>
      <sheetName val="kc+conlaiql"/>
      <sheetName val="kc+clai(107)"/>
      <sheetName val="duong(107)"/>
      <sheetName val="qui1"/>
      <sheetName val="1,3-30,4"/>
      <sheetName val="kldukien"/>
      <sheetName val="kldukien (107)"/>
      <sheetName val="thang4"/>
      <sheetName val="qui1 (2)"/>
      <sheetName val="sent to"/>
    </sheetNames>
    <definedNames>
      <definedName name="DataFilter" refersTo="#REF!"/>
      <definedName name="DataSort" refersTo="#REF!"/>
      <definedName name="GoBack" sheetId="41"/>
    </definedNames>
    <sheetDataSet>
      <sheetData sheetId="0" refreshError="1"/>
      <sheetData sheetId="1"/>
      <sheetData sheetId="2"/>
      <sheetData sheetId="3"/>
      <sheetData sheetId="4"/>
      <sheetData sheetId="5"/>
      <sheetData sheetId="6"/>
      <sheetData sheetId="7"/>
      <sheetData sheetId="8"/>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refreshError="1"/>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nghop"/>
      <sheetName val="TSNO"/>
      <sheetName val="TSCO"/>
      <sheetName val="TSNo-xd"/>
      <sheetName val="TSCO-XD"/>
      <sheetName val="ngoai bang"/>
      <sheetName val="PL1Viet"/>
      <sheetName val="PL2Viet"/>
      <sheetName val="PL3Viet"/>
      <sheetName val="TSNOE"/>
      <sheetName val="TSCOE"/>
      <sheetName val="PL1Eng"/>
      <sheetName val="PL2Eng"/>
      <sheetName val="PL3Eng"/>
      <sheetName val="TSNO-DC"/>
      <sheetName val="TSCO-DC"/>
      <sheetName val="PL1-Adj"/>
      <sheetName val="PTich BS no"/>
      <sheetName val="Ptich BS co"/>
      <sheetName val="Ptich PL"/>
      <sheetName val="index"/>
      <sheetName val="TSNO_D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6">
          <cell r="C6" t="str">
            <v>Maõ soá</v>
          </cell>
          <cell r="D6" t="str">
            <v>T/chieáu</v>
          </cell>
          <cell r="E6" t="str">
            <v>Soá cuoái kyø</v>
          </cell>
          <cell r="F6" t="str">
            <v>Soá ñieàu chænh</v>
          </cell>
          <cell r="G6" t="str">
            <v>Soá sau ñ/chænh</v>
          </cell>
          <cell r="H6" t="str">
            <v>T/chieáu</v>
          </cell>
        </row>
        <row r="7">
          <cell r="C7">
            <v>-2</v>
          </cell>
          <cell r="D7">
            <v>-2</v>
          </cell>
          <cell r="E7">
            <v>-3</v>
          </cell>
          <cell r="F7">
            <v>-4</v>
          </cell>
          <cell r="G7">
            <v>-5</v>
          </cell>
        </row>
        <row r="8">
          <cell r="C8">
            <v>100</v>
          </cell>
          <cell r="E8">
            <v>4439163671</v>
          </cell>
          <cell r="F8">
            <v>0</v>
          </cell>
          <cell r="G8">
            <v>4439163671</v>
          </cell>
        </row>
        <row r="9">
          <cell r="G9">
            <v>0</v>
          </cell>
        </row>
        <row r="10">
          <cell r="C10">
            <v>110</v>
          </cell>
          <cell r="E10">
            <v>38846493</v>
          </cell>
          <cell r="F10">
            <v>0</v>
          </cell>
          <cell r="G10">
            <v>38846493</v>
          </cell>
        </row>
        <row r="11">
          <cell r="C11">
            <v>111</v>
          </cell>
          <cell r="E11">
            <v>38846493</v>
          </cell>
          <cell r="G11">
            <v>38846493</v>
          </cell>
        </row>
        <row r="12">
          <cell r="C12">
            <v>112</v>
          </cell>
          <cell r="G12">
            <v>0</v>
          </cell>
        </row>
        <row r="13">
          <cell r="C13">
            <v>113</v>
          </cell>
          <cell r="E13">
            <v>0</v>
          </cell>
          <cell r="G13">
            <v>0</v>
          </cell>
        </row>
        <row r="14">
          <cell r="G14">
            <v>0</v>
          </cell>
        </row>
        <row r="15">
          <cell r="C15">
            <v>120</v>
          </cell>
          <cell r="E15">
            <v>0</v>
          </cell>
          <cell r="F15">
            <v>0</v>
          </cell>
          <cell r="G15">
            <v>0</v>
          </cell>
        </row>
        <row r="16">
          <cell r="C16">
            <v>121</v>
          </cell>
          <cell r="E16">
            <v>0</v>
          </cell>
          <cell r="G16">
            <v>0</v>
          </cell>
        </row>
        <row r="17">
          <cell r="C17">
            <v>128</v>
          </cell>
          <cell r="G17">
            <v>0</v>
          </cell>
        </row>
        <row r="18">
          <cell r="C18">
            <v>129</v>
          </cell>
          <cell r="E18">
            <v>0</v>
          </cell>
          <cell r="G18">
            <v>0</v>
          </cell>
        </row>
        <row r="19">
          <cell r="G19">
            <v>0</v>
          </cell>
        </row>
        <row r="20">
          <cell r="C20">
            <v>130</v>
          </cell>
          <cell r="E20">
            <v>2077572280</v>
          </cell>
          <cell r="F20">
            <v>0</v>
          </cell>
          <cell r="G20">
            <v>2077572280</v>
          </cell>
        </row>
        <row r="21">
          <cell r="C21">
            <v>131</v>
          </cell>
          <cell r="D21" t="str">
            <v>1a,1b,5,6</v>
          </cell>
          <cell r="E21">
            <v>2064772280</v>
          </cell>
          <cell r="G21">
            <v>2064772280</v>
          </cell>
        </row>
        <row r="22">
          <cell r="C22">
            <v>132</v>
          </cell>
          <cell r="G22">
            <v>0</v>
          </cell>
        </row>
        <row r="23">
          <cell r="C23">
            <v>133</v>
          </cell>
          <cell r="G23">
            <v>0</v>
          </cell>
        </row>
        <row r="24">
          <cell r="C24">
            <v>134</v>
          </cell>
          <cell r="E24">
            <v>0</v>
          </cell>
          <cell r="G24">
            <v>0</v>
          </cell>
        </row>
        <row r="25">
          <cell r="C25">
            <v>135</v>
          </cell>
          <cell r="E25">
            <v>0</v>
          </cell>
          <cell r="G25">
            <v>0</v>
          </cell>
        </row>
        <row r="26">
          <cell r="C26">
            <v>136</v>
          </cell>
          <cell r="E26">
            <v>0</v>
          </cell>
          <cell r="G26">
            <v>0</v>
          </cell>
        </row>
        <row r="27">
          <cell r="C27">
            <v>138</v>
          </cell>
          <cell r="E27">
            <v>12800000</v>
          </cell>
          <cell r="G27">
            <v>12800000</v>
          </cell>
        </row>
        <row r="28">
          <cell r="C28">
            <v>139</v>
          </cell>
          <cell r="G28">
            <v>0</v>
          </cell>
        </row>
        <row r="29">
          <cell r="G29">
            <v>0</v>
          </cell>
        </row>
        <row r="30">
          <cell r="C30">
            <v>140</v>
          </cell>
          <cell r="E30">
            <v>218944357</v>
          </cell>
          <cell r="F30">
            <v>0</v>
          </cell>
          <cell r="G30">
            <v>218944357</v>
          </cell>
        </row>
        <row r="31">
          <cell r="C31">
            <v>141</v>
          </cell>
          <cell r="G31">
            <v>0</v>
          </cell>
        </row>
        <row r="32">
          <cell r="C32">
            <v>142</v>
          </cell>
          <cell r="E32">
            <v>218117957</v>
          </cell>
          <cell r="G32">
            <v>218117957</v>
          </cell>
        </row>
        <row r="33">
          <cell r="C33">
            <v>143</v>
          </cell>
          <cell r="D33">
            <v>-7</v>
          </cell>
          <cell r="E33">
            <v>826400</v>
          </cell>
          <cell r="G33">
            <v>826400</v>
          </cell>
        </row>
        <row r="34">
          <cell r="C34">
            <v>144</v>
          </cell>
          <cell r="D34" t="str">
            <v>(4) , (7)</v>
          </cell>
          <cell r="G34">
            <v>0</v>
          </cell>
        </row>
        <row r="35">
          <cell r="C35">
            <v>145</v>
          </cell>
          <cell r="G35">
            <v>0</v>
          </cell>
        </row>
        <row r="36">
          <cell r="C36">
            <v>146</v>
          </cell>
          <cell r="G36">
            <v>0</v>
          </cell>
        </row>
        <row r="37">
          <cell r="C37">
            <v>147</v>
          </cell>
          <cell r="G37">
            <v>0</v>
          </cell>
        </row>
        <row r="38">
          <cell r="C38">
            <v>148</v>
          </cell>
          <cell r="G38">
            <v>0</v>
          </cell>
        </row>
        <row r="39">
          <cell r="C39">
            <v>149</v>
          </cell>
          <cell r="E39">
            <v>0</v>
          </cell>
          <cell r="G39">
            <v>0</v>
          </cell>
        </row>
        <row r="40">
          <cell r="G40">
            <v>0</v>
          </cell>
        </row>
        <row r="41">
          <cell r="C41">
            <v>150</v>
          </cell>
          <cell r="E41">
            <v>2103800541</v>
          </cell>
          <cell r="F41">
            <v>0</v>
          </cell>
          <cell r="G41">
            <v>2103800541</v>
          </cell>
        </row>
        <row r="42">
          <cell r="C42">
            <v>151</v>
          </cell>
          <cell r="E42">
            <v>172300000</v>
          </cell>
          <cell r="G42">
            <v>172300000</v>
          </cell>
        </row>
        <row r="43">
          <cell r="C43">
            <v>152</v>
          </cell>
          <cell r="G43">
            <v>0</v>
          </cell>
        </row>
        <row r="44">
          <cell r="C44">
            <v>153</v>
          </cell>
          <cell r="E44">
            <v>1931500541</v>
          </cell>
          <cell r="G44">
            <v>1931500541</v>
          </cell>
        </row>
        <row r="45">
          <cell r="C45">
            <v>154</v>
          </cell>
          <cell r="G45">
            <v>0</v>
          </cell>
        </row>
        <row r="46">
          <cell r="C46">
            <v>155</v>
          </cell>
          <cell r="G46">
            <v>0</v>
          </cell>
        </row>
        <row r="47">
          <cell r="C47">
            <v>160</v>
          </cell>
          <cell r="F47">
            <v>0</v>
          </cell>
          <cell r="G47">
            <v>0</v>
          </cell>
        </row>
        <row r="48">
          <cell r="C48">
            <v>161</v>
          </cell>
          <cell r="E48">
            <v>0</v>
          </cell>
          <cell r="G48">
            <v>0</v>
          </cell>
        </row>
        <row r="49">
          <cell r="C49">
            <v>162</v>
          </cell>
          <cell r="E49">
            <v>0</v>
          </cell>
          <cell r="G49">
            <v>0</v>
          </cell>
        </row>
        <row r="50">
          <cell r="G50">
            <v>0</v>
          </cell>
        </row>
        <row r="51">
          <cell r="C51">
            <v>200</v>
          </cell>
          <cell r="E51">
            <v>7578455530</v>
          </cell>
          <cell r="F51">
            <v>0</v>
          </cell>
          <cell r="G51">
            <v>7578455530</v>
          </cell>
        </row>
        <row r="52">
          <cell r="G52">
            <v>0</v>
          </cell>
        </row>
        <row r="53">
          <cell r="C53">
            <v>210</v>
          </cell>
          <cell r="E53">
            <v>6205040791</v>
          </cell>
          <cell r="F53">
            <v>0</v>
          </cell>
          <cell r="G53">
            <v>6205040791</v>
          </cell>
        </row>
        <row r="54">
          <cell r="C54">
            <v>211</v>
          </cell>
          <cell r="E54">
            <v>6156704791</v>
          </cell>
          <cell r="F54">
            <v>0</v>
          </cell>
          <cell r="G54">
            <v>6156704791</v>
          </cell>
        </row>
        <row r="55">
          <cell r="C55">
            <v>212</v>
          </cell>
          <cell r="E55">
            <v>17180863070</v>
          </cell>
          <cell r="G55">
            <v>17180863070</v>
          </cell>
        </row>
        <row r="56">
          <cell r="C56">
            <v>213</v>
          </cell>
          <cell r="E56">
            <v>-11024158279</v>
          </cell>
          <cell r="G56">
            <v>-11024158279</v>
          </cell>
        </row>
        <row r="57">
          <cell r="C57">
            <v>214</v>
          </cell>
          <cell r="E57">
            <v>0</v>
          </cell>
          <cell r="F57">
            <v>0</v>
          </cell>
          <cell r="G57">
            <v>0</v>
          </cell>
        </row>
        <row r="58">
          <cell r="C58">
            <v>215</v>
          </cell>
          <cell r="G58">
            <v>0</v>
          </cell>
        </row>
        <row r="59">
          <cell r="C59">
            <v>216</v>
          </cell>
          <cell r="E59">
            <v>0</v>
          </cell>
          <cell r="G59">
            <v>0</v>
          </cell>
        </row>
        <row r="60">
          <cell r="C60">
            <v>217</v>
          </cell>
          <cell r="E60">
            <v>48336000</v>
          </cell>
          <cell r="F60">
            <v>0</v>
          </cell>
          <cell r="G60">
            <v>48336000</v>
          </cell>
        </row>
        <row r="61">
          <cell r="C61">
            <v>218</v>
          </cell>
          <cell r="E61">
            <v>48336000</v>
          </cell>
          <cell r="G61">
            <v>48336000</v>
          </cell>
        </row>
        <row r="62">
          <cell r="C62">
            <v>219</v>
          </cell>
          <cell r="G62">
            <v>0</v>
          </cell>
        </row>
        <row r="63">
          <cell r="G63">
            <v>0</v>
          </cell>
        </row>
        <row r="64">
          <cell r="C64">
            <v>220</v>
          </cell>
          <cell r="E64">
            <v>0</v>
          </cell>
          <cell r="F64">
            <v>0</v>
          </cell>
          <cell r="G64">
            <v>0</v>
          </cell>
        </row>
        <row r="65">
          <cell r="C65">
            <v>221</v>
          </cell>
          <cell r="G65">
            <v>0</v>
          </cell>
        </row>
        <row r="66">
          <cell r="C66">
            <v>222</v>
          </cell>
          <cell r="G66">
            <v>0</v>
          </cell>
        </row>
        <row r="67">
          <cell r="C67">
            <v>228</v>
          </cell>
          <cell r="E67">
            <v>0</v>
          </cell>
          <cell r="G67">
            <v>0</v>
          </cell>
        </row>
        <row r="68">
          <cell r="C68">
            <v>229</v>
          </cell>
          <cell r="G68">
            <v>0</v>
          </cell>
        </row>
        <row r="69">
          <cell r="G69">
            <v>0</v>
          </cell>
        </row>
        <row r="70">
          <cell r="C70">
            <v>230</v>
          </cell>
          <cell r="E70">
            <v>1373414739</v>
          </cell>
          <cell r="G70">
            <v>1373414739</v>
          </cell>
        </row>
        <row r="71">
          <cell r="G71">
            <v>0</v>
          </cell>
        </row>
        <row r="72">
          <cell r="C72">
            <v>240</v>
          </cell>
          <cell r="E72">
            <v>0</v>
          </cell>
          <cell r="G72">
            <v>0</v>
          </cell>
        </row>
        <row r="74">
          <cell r="C74">
            <v>241</v>
          </cell>
          <cell r="G74">
            <v>0</v>
          </cell>
        </row>
        <row r="76">
          <cell r="C76">
            <v>250</v>
          </cell>
          <cell r="E76">
            <v>12017619201</v>
          </cell>
          <cell r="F76">
            <v>0</v>
          </cell>
          <cell r="G76">
            <v>12017619201</v>
          </cell>
        </row>
      </sheetData>
      <sheetData sheetId="15" refreshError="1"/>
      <sheetData sheetId="16" refreshError="1"/>
      <sheetData sheetId="17" refreshError="1"/>
      <sheetData sheetId="18" refreshError="1"/>
      <sheetData sheetId="19" refreshError="1"/>
      <sheetData sheetId="20" refreshError="1"/>
      <sheetData sheetId="21"/>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tTBA"/>
      <sheetName val="Sheet1"/>
      <sheetName val="Chiet tinh DZ 22 ( Duphong )"/>
      <sheetName val="BTTBA"/>
      <sheetName val="VL-NC-MTC DZ 22"/>
      <sheetName val="Chiet tinh DZ 22"/>
      <sheetName val="VL-NC-MTC DZ 0,4"/>
      <sheetName val="Chiet tinh DZ 0,4 kV "/>
      <sheetName val="00000"/>
      <sheetName val="cto"/>
      <sheetName val="THctiet"/>
      <sheetName val="TH"/>
      <sheetName val="bia"/>
      <sheetName val="nthu"/>
      <sheetName val="XL4Popp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ghn"/>
      <sheetName val="GVT"/>
      <sheetName val="dm56"/>
      <sheetName val="dgth"/>
      <sheetName val="H4"/>
      <sheetName val="Sheet1"/>
      <sheetName val="Sheet2"/>
      <sheetName val="Sheet3"/>
      <sheetName val="XL4Poppy"/>
      <sheetName val="gvl"/>
      <sheetName val="TH-chaythu"/>
      <sheetName val="biachiettinh"/>
      <sheetName val="NO.00"/>
      <sheetName val="TH-thaodomay"/>
      <sheetName val="THvanchuyen"/>
      <sheetName val="TH thaodo-VC-Lm"/>
      <sheetName val="thuyetminh"/>
      <sheetName val="BIA-2"/>
      <sheetName val="BIA-1"/>
      <sheetName val="TH-LM"/>
      <sheetName val="Gia VL"/>
      <sheetName val="DM 56"/>
      <sheetName val="Thông tin chung"/>
      <sheetName val="Bang chiet tinh TBA"/>
    </sheetNames>
    <sheetDataSet>
      <sheetData sheetId="0" refreshError="1">
        <row r="4">
          <cell r="A4">
            <v>20011</v>
          </cell>
          <cell r="B4" t="str">
            <v xml:space="preserve">  PhŸ dë tõéng g­ch th¶p hçn 4m        </v>
          </cell>
          <cell r="C4" t="str">
            <v>m3</v>
          </cell>
          <cell r="D4">
            <v>0</v>
          </cell>
          <cell r="E4">
            <v>13079</v>
          </cell>
          <cell r="F4">
            <v>0</v>
          </cell>
        </row>
        <row r="5">
          <cell r="A5">
            <v>20012</v>
          </cell>
          <cell r="B5" t="str">
            <v xml:space="preserve">  PhŸ ½ë tõéng g­ch  cao hçn 4m        </v>
          </cell>
          <cell r="C5" t="str">
            <v>m3</v>
          </cell>
          <cell r="D5">
            <v>0</v>
          </cell>
          <cell r="E5">
            <v>22808</v>
          </cell>
          <cell r="F5">
            <v>0</v>
          </cell>
        </row>
        <row r="6">
          <cell r="A6">
            <v>20013</v>
          </cell>
          <cell r="B6" t="str">
            <v xml:space="preserve"> PhŸ dë tõéng ½Ÿ th¶p hçn 4m          </v>
          </cell>
          <cell r="C6" t="str">
            <v>m3</v>
          </cell>
          <cell r="D6">
            <v>0</v>
          </cell>
          <cell r="E6">
            <v>16430</v>
          </cell>
          <cell r="F6">
            <v>0</v>
          </cell>
        </row>
        <row r="7">
          <cell r="A7">
            <v>20014</v>
          </cell>
          <cell r="B7" t="str">
            <v xml:space="preserve"> PhŸ dë tuéng ½Ÿ    cao hon 4m        </v>
          </cell>
          <cell r="C7" t="str">
            <v>m3</v>
          </cell>
          <cell r="D7">
            <v>0</v>
          </cell>
          <cell r="E7">
            <v>26158</v>
          </cell>
          <cell r="F7">
            <v>0</v>
          </cell>
        </row>
        <row r="8">
          <cell r="A8">
            <v>20015</v>
          </cell>
          <cell r="B8" t="str">
            <v xml:space="preserve"> PhŸ dë BT g­ch vë &lt;= 4m              </v>
          </cell>
          <cell r="C8" t="str">
            <v>m3</v>
          </cell>
          <cell r="D8">
            <v>0</v>
          </cell>
          <cell r="E8">
            <v>18051</v>
          </cell>
          <cell r="F8">
            <v>0</v>
          </cell>
        </row>
        <row r="9">
          <cell r="A9">
            <v>20016</v>
          </cell>
          <cell r="B9" t="str">
            <v xml:space="preserve"> PhŸ dë BT g­ch vë &lt;= 4m              </v>
          </cell>
          <cell r="C9" t="str">
            <v>m3</v>
          </cell>
          <cell r="D9">
            <v>0</v>
          </cell>
          <cell r="E9">
            <v>21727</v>
          </cell>
          <cell r="F9">
            <v>0</v>
          </cell>
        </row>
        <row r="10">
          <cell r="A10">
            <v>20017</v>
          </cell>
          <cell r="B10" t="str">
            <v xml:space="preserve"> PhŸ dë bÅ táng than x×                   </v>
          </cell>
          <cell r="C10" t="str">
            <v>m3</v>
          </cell>
          <cell r="D10">
            <v>0</v>
          </cell>
          <cell r="E10">
            <v>19673</v>
          </cell>
          <cell r="F10">
            <v>0</v>
          </cell>
        </row>
        <row r="11">
          <cell r="A11">
            <v>20021</v>
          </cell>
          <cell r="B11" t="str">
            <v xml:space="preserve"> PhŸ dë BT t¨ng réi                       </v>
          </cell>
          <cell r="C11" t="str">
            <v>m3</v>
          </cell>
          <cell r="D11">
            <v>0</v>
          </cell>
          <cell r="E11">
            <v>20213</v>
          </cell>
          <cell r="F11">
            <v>0</v>
          </cell>
        </row>
        <row r="12">
          <cell r="A12">
            <v>20022</v>
          </cell>
          <cell r="B12" t="str">
            <v xml:space="preserve"> PhŸ dë BT nËn,mÜng  (kháng ct)           </v>
          </cell>
          <cell r="C12" t="str">
            <v>m3</v>
          </cell>
          <cell r="D12">
            <v>0</v>
          </cell>
          <cell r="E12">
            <v>38481</v>
          </cell>
          <cell r="F12">
            <v>0</v>
          </cell>
        </row>
        <row r="13">
          <cell r="A13">
            <v>20023</v>
          </cell>
          <cell r="B13" t="str">
            <v xml:space="preserve"> PhŸ dë BT nËn,mÜng  (cÜ th¾p )           </v>
          </cell>
          <cell r="C13" t="str">
            <v>m3</v>
          </cell>
          <cell r="D13">
            <v>0</v>
          </cell>
          <cell r="E13">
            <v>55127</v>
          </cell>
          <cell r="F13">
            <v>0</v>
          </cell>
        </row>
        <row r="14">
          <cell r="A14">
            <v>20024</v>
          </cell>
          <cell r="B14" t="str">
            <v xml:space="preserve"> PhŸ dë tõéng,cæt th¶p hçn 4m         </v>
          </cell>
          <cell r="C14" t="str">
            <v>m3</v>
          </cell>
          <cell r="D14">
            <v>0</v>
          </cell>
          <cell r="E14">
            <v>50803</v>
          </cell>
          <cell r="F14">
            <v>0</v>
          </cell>
        </row>
        <row r="15">
          <cell r="A15">
            <v>20025</v>
          </cell>
          <cell r="B15" t="str">
            <v xml:space="preserve"> PhŸ dë tõéng cæt   cao hçn 4m        </v>
          </cell>
          <cell r="C15" t="str">
            <v>m3</v>
          </cell>
          <cell r="D15">
            <v>0</v>
          </cell>
          <cell r="E15">
            <v>96094</v>
          </cell>
          <cell r="F15">
            <v>0</v>
          </cell>
        </row>
        <row r="16">
          <cell r="A16">
            <v>20026</v>
          </cell>
          <cell r="B16" t="str">
            <v xml:space="preserve"> PhŸ dë BT x¡,d·m  th¶p hçn 4m        </v>
          </cell>
          <cell r="C16" t="str">
            <v>m3</v>
          </cell>
          <cell r="D16">
            <v>0</v>
          </cell>
          <cell r="E16">
            <v>57289</v>
          </cell>
          <cell r="F16">
            <v>0</v>
          </cell>
        </row>
        <row r="17">
          <cell r="A17">
            <v>20027</v>
          </cell>
          <cell r="B17" t="str">
            <v xml:space="preserve"> PhŸ dë BT x¡ d·m   cao hon 4m        </v>
          </cell>
          <cell r="C17" t="str">
            <v>m3</v>
          </cell>
          <cell r="D17">
            <v>0</v>
          </cell>
          <cell r="E17">
            <v>98364</v>
          </cell>
          <cell r="F17">
            <v>0</v>
          </cell>
        </row>
        <row r="18">
          <cell r="A18">
            <v>20031</v>
          </cell>
          <cell r="B18" t="str">
            <v xml:space="preserve"> PhŸ dë kÆt c¶u gå th¶p hçn 4m        </v>
          </cell>
          <cell r="C18" t="str">
            <v>m3</v>
          </cell>
          <cell r="D18">
            <v>0</v>
          </cell>
          <cell r="E18">
            <v>20429</v>
          </cell>
          <cell r="F18">
            <v>0</v>
          </cell>
        </row>
        <row r="19">
          <cell r="A19">
            <v>20032</v>
          </cell>
          <cell r="B19" t="str">
            <v xml:space="preserve"> PhŸ dë kÆt c¶u gå  cao hçn 4m        </v>
          </cell>
          <cell r="C19" t="str">
            <v>m3</v>
          </cell>
          <cell r="D19">
            <v>0</v>
          </cell>
          <cell r="E19">
            <v>32320</v>
          </cell>
          <cell r="F19">
            <v>0</v>
          </cell>
        </row>
        <row r="20">
          <cell r="A20">
            <v>20033</v>
          </cell>
          <cell r="B20" t="str">
            <v xml:space="preserve"> PhŸ dë kÆt c¶u s°t th¶p hçn 4m       </v>
          </cell>
          <cell r="C20" t="str">
            <v>t¶n</v>
          </cell>
          <cell r="D20">
            <v>0</v>
          </cell>
          <cell r="E20">
            <v>70260</v>
          </cell>
          <cell r="F20">
            <v>0</v>
          </cell>
        </row>
        <row r="21">
          <cell r="A21">
            <v>20034</v>
          </cell>
          <cell r="B21" t="str">
            <v xml:space="preserve"> PhŸ dë kÆt c¶u s°t cao hçn 4m        </v>
          </cell>
          <cell r="C21" t="str">
            <v>t¶n</v>
          </cell>
          <cell r="D21">
            <v>0</v>
          </cell>
          <cell r="E21">
            <v>95121</v>
          </cell>
          <cell r="F21">
            <v>0</v>
          </cell>
        </row>
        <row r="22">
          <cell r="A22">
            <v>20041</v>
          </cell>
          <cell r="B22" t="str">
            <v xml:space="preserve"> ThŸo dë mŸi ngÜi th¶p hçn 4m         </v>
          </cell>
          <cell r="C22" t="str">
            <v>m2</v>
          </cell>
          <cell r="D22">
            <v>0</v>
          </cell>
          <cell r="E22">
            <v>649</v>
          </cell>
          <cell r="F22">
            <v>0</v>
          </cell>
        </row>
        <row r="23">
          <cell r="A23">
            <v>20042</v>
          </cell>
          <cell r="B23" t="str">
            <v xml:space="preserve"> ThŸo dë mŸi ngÜi cao hçn   4m        </v>
          </cell>
          <cell r="C23" t="str">
            <v>m2</v>
          </cell>
          <cell r="D23">
            <v>0</v>
          </cell>
          <cell r="E23">
            <v>973</v>
          </cell>
          <cell r="F23">
            <v>0</v>
          </cell>
        </row>
        <row r="24">
          <cell r="A24">
            <v>20043</v>
          </cell>
          <cell r="B24" t="str">
            <v xml:space="preserve"> ThŸo dë mŸi tán th¶p hçn   4m        </v>
          </cell>
          <cell r="C24" t="str">
            <v>m2</v>
          </cell>
          <cell r="D24">
            <v>0</v>
          </cell>
          <cell r="E24">
            <v>324</v>
          </cell>
          <cell r="F24">
            <v>0</v>
          </cell>
        </row>
        <row r="25">
          <cell r="A25">
            <v>20044</v>
          </cell>
          <cell r="B25" t="str">
            <v xml:space="preserve"> ThŸo dë mŸi tán cao hçn    4m        </v>
          </cell>
          <cell r="C25" t="str">
            <v>m2</v>
          </cell>
          <cell r="D25">
            <v>0</v>
          </cell>
          <cell r="E25">
            <v>432</v>
          </cell>
          <cell r="F25">
            <v>0</v>
          </cell>
        </row>
        <row r="26">
          <cell r="A26">
            <v>20045</v>
          </cell>
          <cell r="B26" t="str">
            <v xml:space="preserve"> ThŸo dë mŸi fibroximang  &lt; 4m        </v>
          </cell>
          <cell r="C26" t="str">
            <v>m2</v>
          </cell>
          <cell r="D26">
            <v>0</v>
          </cell>
          <cell r="E26">
            <v>541</v>
          </cell>
          <cell r="F26">
            <v>0</v>
          </cell>
        </row>
        <row r="27">
          <cell r="A27">
            <v>20046</v>
          </cell>
          <cell r="B27" t="str">
            <v xml:space="preserve"> ThŸo dë mŸi fibro XM cao hçn 4m      </v>
          </cell>
          <cell r="C27" t="str">
            <v>m2</v>
          </cell>
          <cell r="D27">
            <v>0</v>
          </cell>
          <cell r="E27">
            <v>649</v>
          </cell>
          <cell r="F27">
            <v>0</v>
          </cell>
        </row>
        <row r="28">
          <cell r="A28">
            <v>20051</v>
          </cell>
          <cell r="B28" t="str">
            <v xml:space="preserve"> ThŸo dë tr·n                             </v>
          </cell>
          <cell r="C28" t="str">
            <v>m2</v>
          </cell>
          <cell r="D28">
            <v>0</v>
          </cell>
          <cell r="E28">
            <v>649</v>
          </cell>
          <cell r="F28">
            <v>0</v>
          </cell>
        </row>
        <row r="29">
          <cell r="A29">
            <v>20052</v>
          </cell>
          <cell r="B29" t="str">
            <v xml:space="preserve"> ThŸo dë cða                              </v>
          </cell>
          <cell r="C29" t="str">
            <v>m2</v>
          </cell>
          <cell r="D29">
            <v>0</v>
          </cell>
          <cell r="E29">
            <v>432</v>
          </cell>
          <cell r="F29">
            <v>0</v>
          </cell>
        </row>
        <row r="30">
          <cell r="A30">
            <v>20053</v>
          </cell>
          <cell r="B30" t="str">
            <v xml:space="preserve"> ThŸo dë g­ch âp tõéng                    </v>
          </cell>
          <cell r="C30" t="str">
            <v>m2</v>
          </cell>
          <cell r="D30">
            <v>0</v>
          </cell>
          <cell r="E30">
            <v>1189</v>
          </cell>
          <cell r="F30">
            <v>0</v>
          </cell>
        </row>
        <row r="31">
          <cell r="A31">
            <v>20054</v>
          </cell>
          <cell r="B31" t="str">
            <v xml:space="preserve"> ThŸo dë g­ch âp chµn tõéng               </v>
          </cell>
          <cell r="C31" t="str">
            <v>m2</v>
          </cell>
          <cell r="D31">
            <v>0</v>
          </cell>
          <cell r="E31">
            <v>1405</v>
          </cell>
          <cell r="F31">
            <v>0</v>
          </cell>
        </row>
        <row r="32">
          <cell r="A32">
            <v>20061</v>
          </cell>
          <cell r="B32" t="str">
            <v xml:space="preserve"> Khung m°t cŸo                            </v>
          </cell>
          <cell r="C32" t="str">
            <v>m2</v>
          </cell>
          <cell r="D32">
            <v>0</v>
          </cell>
          <cell r="E32">
            <v>324</v>
          </cell>
          <cell r="F32">
            <v>0</v>
          </cell>
        </row>
        <row r="33">
          <cell r="A33">
            <v>20062</v>
          </cell>
          <cell r="B33" t="str">
            <v xml:space="preserve"> ThŸo dë gi¶y ¾p,vŸn ¾p                   </v>
          </cell>
          <cell r="C33" t="str">
            <v>m2</v>
          </cell>
          <cell r="D33">
            <v>0</v>
          </cell>
          <cell r="E33">
            <v>432</v>
          </cell>
          <cell r="F33">
            <v>0</v>
          </cell>
        </row>
        <row r="34">
          <cell r="A34">
            <v>20063</v>
          </cell>
          <cell r="B34" t="str">
            <v xml:space="preserve"> ThŸo dë chµn tõéng gå                    </v>
          </cell>
          <cell r="C34" t="str">
            <v>m2</v>
          </cell>
          <cell r="D34">
            <v>0</v>
          </cell>
          <cell r="E34">
            <v>432</v>
          </cell>
          <cell r="F34">
            <v>0</v>
          </cell>
        </row>
        <row r="35">
          <cell r="A35">
            <v>20064</v>
          </cell>
          <cell r="B35" t="str">
            <v xml:space="preserve"> ThŸo dë vŸn s¡n                          </v>
          </cell>
          <cell r="C35" t="str">
            <v>m2</v>
          </cell>
          <cell r="D35">
            <v>0</v>
          </cell>
          <cell r="E35">
            <v>649</v>
          </cell>
          <cell r="F35">
            <v>0</v>
          </cell>
        </row>
        <row r="36">
          <cell r="A36">
            <v>20071</v>
          </cell>
          <cell r="B36" t="str">
            <v xml:space="preserve"> PhŸ nËn xi m¯ng kháng cât th¾p           </v>
          </cell>
          <cell r="C36" t="str">
            <v>m2</v>
          </cell>
          <cell r="D36">
            <v>0</v>
          </cell>
          <cell r="E36">
            <v>324</v>
          </cell>
          <cell r="F36">
            <v>0</v>
          </cell>
        </row>
        <row r="37">
          <cell r="A37">
            <v>20072</v>
          </cell>
          <cell r="B37" t="str">
            <v xml:space="preserve"> PhŸ nËn xi m¯ng    cÜ cât th¾p           </v>
          </cell>
          <cell r="C37" t="str">
            <v>m2</v>
          </cell>
          <cell r="D37">
            <v>0</v>
          </cell>
          <cell r="E37">
            <v>541</v>
          </cell>
          <cell r="F37">
            <v>0</v>
          </cell>
        </row>
        <row r="38">
          <cell r="A38">
            <v>20073</v>
          </cell>
          <cell r="B38" t="str">
            <v xml:space="preserve"> PhŸ nËn xi m¯ng ½an bÅ táng              </v>
          </cell>
          <cell r="C38" t="str">
            <v>m2</v>
          </cell>
          <cell r="D38">
            <v>0</v>
          </cell>
          <cell r="E38">
            <v>973</v>
          </cell>
          <cell r="F38">
            <v>0</v>
          </cell>
        </row>
        <row r="39">
          <cell r="A39">
            <v>20074</v>
          </cell>
          <cell r="B39" t="str">
            <v xml:space="preserve"> PhŸ nËn g­ch lŸ nem                  </v>
          </cell>
          <cell r="C39" t="str">
            <v>m2</v>
          </cell>
          <cell r="D39">
            <v>0</v>
          </cell>
          <cell r="E39">
            <v>757</v>
          </cell>
          <cell r="F39">
            <v>0</v>
          </cell>
        </row>
        <row r="40">
          <cell r="A40">
            <v>20075</v>
          </cell>
          <cell r="B40" t="str">
            <v xml:space="preserve"> PhŸ nËn g­ch x× m¯ng                     </v>
          </cell>
          <cell r="C40" t="str">
            <v>m2</v>
          </cell>
          <cell r="D40">
            <v>0</v>
          </cell>
          <cell r="E40">
            <v>865</v>
          </cell>
          <cell r="F40">
            <v>0</v>
          </cell>
        </row>
        <row r="41">
          <cell r="A41">
            <v>20076</v>
          </cell>
          <cell r="B41" t="str">
            <v xml:space="preserve"> PhŸ nËn g­ch ch× n±m                 </v>
          </cell>
          <cell r="C41" t="str">
            <v>m2</v>
          </cell>
          <cell r="D41">
            <v>0</v>
          </cell>
          <cell r="E41">
            <v>649</v>
          </cell>
          <cell r="F41">
            <v>0</v>
          </cell>
        </row>
        <row r="42">
          <cell r="A42">
            <v>20077</v>
          </cell>
          <cell r="B42" t="str">
            <v xml:space="preserve"> PhŸ nËn g­ch ch× nghiÅng                 </v>
          </cell>
          <cell r="C42" t="str">
            <v>m2</v>
          </cell>
          <cell r="D42">
            <v>0</v>
          </cell>
          <cell r="E42">
            <v>432</v>
          </cell>
          <cell r="F42">
            <v>0</v>
          </cell>
        </row>
        <row r="43">
          <cell r="A43">
            <v>20081</v>
          </cell>
          <cell r="B43" t="str">
            <v xml:space="preserve"> ‡¡o bÞ m´t ½õéng nhúa d¡y &lt;=7cm      </v>
          </cell>
          <cell r="C43" t="str">
            <v>m2</v>
          </cell>
          <cell r="D43">
            <v>0</v>
          </cell>
          <cell r="E43">
            <v>97</v>
          </cell>
          <cell r="F43">
            <v>0</v>
          </cell>
        </row>
        <row r="44">
          <cell r="A44">
            <v>20082</v>
          </cell>
          <cell r="B44" t="str">
            <v xml:space="preserve"> ‡¡o bÞ m´t ½õéng nhúa d¡y&lt;=10cm      </v>
          </cell>
          <cell r="C44" t="str">
            <v>m2</v>
          </cell>
          <cell r="D44">
            <v>0</v>
          </cell>
          <cell r="E44">
            <v>216</v>
          </cell>
          <cell r="F44">
            <v>0</v>
          </cell>
        </row>
        <row r="45">
          <cell r="A45">
            <v>20091</v>
          </cell>
          <cell r="B45" t="str">
            <v xml:space="preserve"> PhŸ h¡ng r¡o dµy kÁm gai 3 lèp           </v>
          </cell>
          <cell r="C45" t="str">
            <v>m</v>
          </cell>
          <cell r="D45">
            <v>0</v>
          </cell>
          <cell r="E45">
            <v>216</v>
          </cell>
          <cell r="F45">
            <v>0</v>
          </cell>
        </row>
        <row r="46">
          <cell r="A46">
            <v>20092</v>
          </cell>
          <cell r="B46" t="str">
            <v xml:space="preserve"> PhŸ h¡ng r¡o dµy kÁm gai 5 lèp           </v>
          </cell>
          <cell r="C46" t="str">
            <v>m</v>
          </cell>
          <cell r="D46">
            <v>0</v>
          </cell>
          <cell r="E46">
            <v>378</v>
          </cell>
          <cell r="F46">
            <v>0</v>
          </cell>
        </row>
        <row r="47">
          <cell r="A47">
            <v>20093</v>
          </cell>
          <cell r="B47" t="str">
            <v xml:space="preserve"> PhŸ h¡ng r¡o song s°t ½çn gi¨n           </v>
          </cell>
          <cell r="C47" t="str">
            <v>m</v>
          </cell>
          <cell r="D47">
            <v>0</v>
          </cell>
          <cell r="E47">
            <v>865</v>
          </cell>
          <cell r="F47">
            <v>0</v>
          </cell>
        </row>
        <row r="48">
          <cell r="A48">
            <v>20094</v>
          </cell>
          <cell r="B48" t="str">
            <v xml:space="preserve"> PhŸ h¡ng r¡o song s°t phöc t­p           </v>
          </cell>
          <cell r="C48" t="str">
            <v>m</v>
          </cell>
          <cell r="D48">
            <v>0</v>
          </cell>
          <cell r="E48">
            <v>1038</v>
          </cell>
          <cell r="F48">
            <v>0</v>
          </cell>
        </row>
        <row r="49">
          <cell r="A49">
            <v>20101</v>
          </cell>
          <cell r="B49" t="str">
            <v xml:space="preserve"> PhŸ dë bãn t°m                       </v>
          </cell>
          <cell r="C49" t="str">
            <v>CŸi</v>
          </cell>
          <cell r="D49">
            <v>0</v>
          </cell>
          <cell r="E49">
            <v>2702</v>
          </cell>
          <cell r="F49">
            <v>0</v>
          </cell>
        </row>
        <row r="50">
          <cell r="A50">
            <v>20102</v>
          </cell>
          <cell r="B50" t="str">
            <v xml:space="preserve"> PhŸ dë chau røa                          </v>
          </cell>
          <cell r="C50" t="str">
            <v>CŸi</v>
          </cell>
          <cell r="D50">
            <v>0</v>
          </cell>
          <cell r="E50">
            <v>1081</v>
          </cell>
          <cell r="F50">
            <v>0</v>
          </cell>
        </row>
        <row r="51">
          <cell r="A51">
            <v>20103</v>
          </cell>
          <cell r="B51" t="str">
            <v xml:space="preserve"> PhŸ dë bÎ xÏ                             </v>
          </cell>
          <cell r="C51" t="str">
            <v>CŸi</v>
          </cell>
          <cell r="D51">
            <v>0</v>
          </cell>
          <cell r="E51">
            <v>1351</v>
          </cell>
          <cell r="F51">
            <v>0</v>
          </cell>
        </row>
        <row r="52">
          <cell r="A52">
            <v>20104</v>
          </cell>
          <cell r="B52" t="str">
            <v xml:space="preserve"> PhŸ dë chºu tiÌu                         </v>
          </cell>
          <cell r="C52" t="str">
            <v>CŸi</v>
          </cell>
          <cell r="D52">
            <v>0</v>
          </cell>
          <cell r="E52">
            <v>1621</v>
          </cell>
          <cell r="F52">
            <v>0</v>
          </cell>
        </row>
        <row r="53">
          <cell r="A53" t="str">
            <v xml:space="preserve">        </v>
          </cell>
          <cell r="B53" t="str">
            <v xml:space="preserve"> B.  cáng tŸc ½¡o, ½°p ½¶t, ½Ÿ, cŸt</v>
          </cell>
          <cell r="C53" t="str">
            <v xml:space="preserve">        </v>
          </cell>
          <cell r="D53">
            <v>0</v>
          </cell>
          <cell r="E53">
            <v>0</v>
          </cell>
          <cell r="F53">
            <v>0</v>
          </cell>
        </row>
        <row r="54">
          <cell r="A54" t="str">
            <v xml:space="preserve">        </v>
          </cell>
          <cell r="B54" t="str">
            <v>(b±ng thð cáng)</v>
          </cell>
          <cell r="C54" t="str">
            <v xml:space="preserve">        </v>
          </cell>
          <cell r="D54">
            <v>0</v>
          </cell>
          <cell r="E54">
            <v>0</v>
          </cell>
          <cell r="F54">
            <v>0</v>
          </cell>
        </row>
        <row r="55">
          <cell r="A55">
            <v>31101</v>
          </cell>
          <cell r="B55" t="str">
            <v xml:space="preserve"> ‡¡o bïn ½´c                              </v>
          </cell>
          <cell r="C55" t="str">
            <v>m3</v>
          </cell>
          <cell r="D55">
            <v>0</v>
          </cell>
          <cell r="E55">
            <v>7009</v>
          </cell>
          <cell r="F55">
            <v>0</v>
          </cell>
        </row>
        <row r="56">
          <cell r="A56">
            <v>31102</v>
          </cell>
          <cell r="B56" t="str">
            <v xml:space="preserve"> ‡¡o bïn l¹n rŸc                          </v>
          </cell>
          <cell r="C56" t="str">
            <v>m3</v>
          </cell>
          <cell r="D56">
            <v>0</v>
          </cell>
          <cell r="E56">
            <v>8146</v>
          </cell>
          <cell r="F56">
            <v>0</v>
          </cell>
        </row>
        <row r="57">
          <cell r="A57">
            <v>31103</v>
          </cell>
          <cell r="B57" t="str">
            <v xml:space="preserve"> ‡¡o bïn l¹n sÞi ½Ÿ                       </v>
          </cell>
          <cell r="C57" t="str">
            <v>m3</v>
          </cell>
          <cell r="D57">
            <v>0</v>
          </cell>
          <cell r="E57">
            <v>11840</v>
          </cell>
          <cell r="F57">
            <v>0</v>
          </cell>
        </row>
        <row r="58">
          <cell r="A58">
            <v>31104</v>
          </cell>
          <cell r="B58" t="str">
            <v xml:space="preserve"> ‡¡o bïn lÞng                             </v>
          </cell>
          <cell r="C58" t="str">
            <v>m3</v>
          </cell>
          <cell r="D58">
            <v>0</v>
          </cell>
          <cell r="E58">
            <v>9472</v>
          </cell>
          <cell r="F58">
            <v>0</v>
          </cell>
        </row>
        <row r="59">
          <cell r="A59">
            <v>31111</v>
          </cell>
          <cell r="B59" t="str">
            <v xml:space="preserve"> VC tiÆp 10m Bïn ½´c                      </v>
          </cell>
          <cell r="C59" t="str">
            <v>m3</v>
          </cell>
          <cell r="D59">
            <v>0</v>
          </cell>
          <cell r="E59">
            <v>133</v>
          </cell>
          <cell r="F59">
            <v>0</v>
          </cell>
        </row>
        <row r="60">
          <cell r="A60">
            <v>31112</v>
          </cell>
          <cell r="B60" t="str">
            <v xml:space="preserve"> VC tiÆp 10m Bïn l¹n rŸc                  </v>
          </cell>
          <cell r="C60" t="str">
            <v>m3</v>
          </cell>
          <cell r="D60">
            <v>0</v>
          </cell>
          <cell r="E60">
            <v>133</v>
          </cell>
          <cell r="F60">
            <v>0</v>
          </cell>
        </row>
        <row r="61">
          <cell r="A61">
            <v>31113</v>
          </cell>
          <cell r="B61" t="str">
            <v xml:space="preserve"> VC tiÆp 10m bïn l¹n sÞi ½Ÿ               </v>
          </cell>
          <cell r="C61" t="str">
            <v>m3</v>
          </cell>
          <cell r="D61">
            <v>0</v>
          </cell>
          <cell r="E61">
            <v>625</v>
          </cell>
          <cell r="F61">
            <v>0</v>
          </cell>
        </row>
        <row r="62">
          <cell r="A62">
            <v>31114</v>
          </cell>
          <cell r="B62" t="str">
            <v xml:space="preserve"> VC tiÆp 10m bïn lÞng                     </v>
          </cell>
          <cell r="C62" t="str">
            <v>m3</v>
          </cell>
          <cell r="D62">
            <v>0</v>
          </cell>
          <cell r="E62">
            <v>625</v>
          </cell>
          <cell r="F62">
            <v>0</v>
          </cell>
        </row>
        <row r="63">
          <cell r="A63">
            <v>31201</v>
          </cell>
          <cell r="B63" t="str">
            <v xml:space="preserve"> ‡¡o ½¶t ½Ì ½°p ½¶t c¶p I                 </v>
          </cell>
          <cell r="C63" t="str">
            <v>m3</v>
          </cell>
          <cell r="D63">
            <v>0</v>
          </cell>
          <cell r="E63">
            <v>4262</v>
          </cell>
          <cell r="F63">
            <v>0</v>
          </cell>
        </row>
        <row r="64">
          <cell r="A64">
            <v>31202</v>
          </cell>
          <cell r="B64" t="str">
            <v xml:space="preserve"> ‡¡o ½¶t ½Ì ½°p ½¶t c¶p II                </v>
          </cell>
          <cell r="C64" t="str">
            <v>m3</v>
          </cell>
          <cell r="D64">
            <v>0</v>
          </cell>
          <cell r="E64">
            <v>5872</v>
          </cell>
          <cell r="F64">
            <v>0</v>
          </cell>
        </row>
        <row r="65">
          <cell r="A65">
            <v>31203</v>
          </cell>
          <cell r="B65" t="str">
            <v xml:space="preserve"> ‡¡o ½¶t ½Ì ½°p ½¶t c¶p III               </v>
          </cell>
          <cell r="C65" t="str">
            <v>m3</v>
          </cell>
          <cell r="D65">
            <v>0</v>
          </cell>
          <cell r="E65">
            <v>7388</v>
          </cell>
          <cell r="F65">
            <v>0</v>
          </cell>
        </row>
        <row r="66">
          <cell r="A66">
            <v>31211</v>
          </cell>
          <cell r="B66" t="str">
            <v xml:space="preserve"> Vºn chuyÌn tiÆp 10m ½¶t c¶p I            </v>
          </cell>
          <cell r="C66" t="str">
            <v>m3</v>
          </cell>
          <cell r="D66">
            <v>0</v>
          </cell>
          <cell r="E66">
            <v>294</v>
          </cell>
          <cell r="F66">
            <v>0</v>
          </cell>
        </row>
        <row r="67">
          <cell r="A67">
            <v>31212</v>
          </cell>
          <cell r="B67" t="str">
            <v xml:space="preserve"> Vºn chuyÌn tiÆp 10m ½¶t c¶p II           </v>
          </cell>
          <cell r="C67" t="str">
            <v>m3</v>
          </cell>
          <cell r="D67">
            <v>0</v>
          </cell>
          <cell r="E67">
            <v>303</v>
          </cell>
          <cell r="F67">
            <v>0</v>
          </cell>
        </row>
        <row r="68">
          <cell r="A68">
            <v>31213</v>
          </cell>
          <cell r="B68" t="str">
            <v xml:space="preserve"> Vºn chuyÌn tiÆp 10m ½¶t c¶p III          </v>
          </cell>
          <cell r="C68" t="str">
            <v>m3</v>
          </cell>
          <cell r="D68">
            <v>0</v>
          </cell>
          <cell r="E68">
            <v>332</v>
          </cell>
          <cell r="F68">
            <v>0</v>
          </cell>
        </row>
        <row r="69">
          <cell r="A69">
            <v>31311</v>
          </cell>
          <cell r="B69" t="str">
            <v xml:space="preserve"> ‡¡o mÜng b¯ng B&lt;3m,H&lt;1m ‡c¶p I           </v>
          </cell>
          <cell r="C69" t="str">
            <v>m3</v>
          </cell>
          <cell r="D69">
            <v>0</v>
          </cell>
          <cell r="E69">
            <v>5646</v>
          </cell>
          <cell r="F69">
            <v>0</v>
          </cell>
        </row>
        <row r="70">
          <cell r="A70">
            <v>31312</v>
          </cell>
          <cell r="B70" t="str">
            <v xml:space="preserve"> ‡¡o mÜng b¯ng B&lt;3m,H&lt;1m ‡c¶p II          </v>
          </cell>
          <cell r="C70" t="str">
            <v>m3</v>
          </cell>
          <cell r="D70">
            <v>0</v>
          </cell>
          <cell r="E70">
            <v>8268</v>
          </cell>
          <cell r="F70">
            <v>0</v>
          </cell>
        </row>
        <row r="71">
          <cell r="A71">
            <v>31313</v>
          </cell>
          <cell r="B71" t="str">
            <v xml:space="preserve"> ‡¡o mÜng b¯ng B&lt;3m,H&lt;1m ‡c¶pIII          </v>
          </cell>
          <cell r="C71" t="str">
            <v>m3</v>
          </cell>
          <cell r="D71">
            <v>0</v>
          </cell>
          <cell r="E71">
            <v>12502</v>
          </cell>
          <cell r="F71">
            <v>0</v>
          </cell>
        </row>
        <row r="72">
          <cell r="A72">
            <v>31314</v>
          </cell>
          <cell r="B72" t="str">
            <v xml:space="preserve"> ‡¡o mÜng b¯ng B&lt;3m,H&lt;1m ‡c¶p IV          </v>
          </cell>
          <cell r="C72" t="str">
            <v>m3</v>
          </cell>
          <cell r="D72">
            <v>0</v>
          </cell>
          <cell r="E72">
            <v>19459</v>
          </cell>
          <cell r="F72">
            <v>0</v>
          </cell>
        </row>
        <row r="73">
          <cell r="A73">
            <v>31321</v>
          </cell>
          <cell r="B73" t="str">
            <v xml:space="preserve"> ‡¡o mÜng b¯ng B&lt;3m,H&lt;2m ‡c¶p I           </v>
          </cell>
          <cell r="C73" t="str">
            <v>m3</v>
          </cell>
          <cell r="D73">
            <v>0</v>
          </cell>
          <cell r="E73">
            <v>6251</v>
          </cell>
          <cell r="F73">
            <v>0</v>
          </cell>
        </row>
        <row r="74">
          <cell r="A74">
            <v>31322</v>
          </cell>
          <cell r="B74" t="str">
            <v xml:space="preserve"> ‡¡o mÜng b¯ng B&lt;3m,H&lt;2m ‡c¶p II          </v>
          </cell>
          <cell r="C74" t="str">
            <v>m3</v>
          </cell>
          <cell r="D74">
            <v>0</v>
          </cell>
          <cell r="E74">
            <v>8872</v>
          </cell>
          <cell r="F74">
            <v>0</v>
          </cell>
        </row>
        <row r="75">
          <cell r="A75">
            <v>31323</v>
          </cell>
          <cell r="B75" t="str">
            <v xml:space="preserve"> ‡¡o mÜng b¯ng B&lt;3m,H&lt;2m ‡c¶pIII          </v>
          </cell>
          <cell r="C75" t="str">
            <v>m3</v>
          </cell>
          <cell r="D75">
            <v>0</v>
          </cell>
          <cell r="E75">
            <v>13208</v>
          </cell>
          <cell r="F75">
            <v>0</v>
          </cell>
        </row>
        <row r="76">
          <cell r="A76">
            <v>31324</v>
          </cell>
          <cell r="B76" t="str">
            <v xml:space="preserve"> ‡¡o mÜng b¯ng B&lt;3m,H&lt;2m ‡c¶p IV          </v>
          </cell>
          <cell r="C76" t="str">
            <v>m3</v>
          </cell>
          <cell r="D76">
            <v>0</v>
          </cell>
          <cell r="E76">
            <v>20165</v>
          </cell>
          <cell r="F76">
            <v>0</v>
          </cell>
        </row>
        <row r="77">
          <cell r="A77">
            <v>31331</v>
          </cell>
          <cell r="B77" t="str">
            <v xml:space="preserve"> ‡¡o mÜng b¯ng B&lt;3m,H&lt;3m ‡c¶p I           </v>
          </cell>
          <cell r="C77" t="str">
            <v>m3</v>
          </cell>
          <cell r="D77">
            <v>0</v>
          </cell>
          <cell r="E77">
            <v>6856</v>
          </cell>
          <cell r="F77">
            <v>0</v>
          </cell>
        </row>
        <row r="78">
          <cell r="A78">
            <v>31332</v>
          </cell>
          <cell r="B78" t="str">
            <v xml:space="preserve"> ‡¡o mÜng b¯ng B&lt;3m,H&lt;3m ‡c¶p II          </v>
          </cell>
          <cell r="C78" t="str">
            <v>m3</v>
          </cell>
          <cell r="D78">
            <v>0</v>
          </cell>
          <cell r="E78">
            <v>9578</v>
          </cell>
          <cell r="F78">
            <v>0</v>
          </cell>
        </row>
        <row r="79">
          <cell r="A79">
            <v>31333</v>
          </cell>
          <cell r="B79" t="str">
            <v xml:space="preserve"> ‡¡o mÜng b¯ng B&lt;3m,H&lt;3m ‡c¶pIII          </v>
          </cell>
          <cell r="C79" t="str">
            <v>m3</v>
          </cell>
          <cell r="D79">
            <v>0</v>
          </cell>
          <cell r="E79">
            <v>13914</v>
          </cell>
          <cell r="F79">
            <v>0</v>
          </cell>
        </row>
        <row r="80">
          <cell r="A80">
            <v>31334</v>
          </cell>
          <cell r="B80" t="str">
            <v xml:space="preserve"> ‡¡o mÜng b¯ng B&lt;3m,H&lt;3m ‡c¶p IV          </v>
          </cell>
          <cell r="C80" t="str">
            <v>m3</v>
          </cell>
          <cell r="D80">
            <v>0</v>
          </cell>
          <cell r="E80">
            <v>21173</v>
          </cell>
          <cell r="F80">
            <v>0</v>
          </cell>
        </row>
        <row r="81">
          <cell r="A81">
            <v>31341</v>
          </cell>
          <cell r="B81" t="str">
            <v xml:space="preserve"> ‡¡o mÜng b¯ng B&lt;3m,H&gt;3m ‡c¶p I           </v>
          </cell>
          <cell r="C81" t="str">
            <v>m3</v>
          </cell>
          <cell r="D81">
            <v>0</v>
          </cell>
          <cell r="E81">
            <v>7663</v>
          </cell>
          <cell r="F81">
            <v>0</v>
          </cell>
        </row>
        <row r="82">
          <cell r="A82">
            <v>31342</v>
          </cell>
          <cell r="B82" t="str">
            <v xml:space="preserve"> ‡¡o mÜng b¯ng B&lt;3m,H&gt;3m ‡c¶p II          </v>
          </cell>
          <cell r="C82" t="str">
            <v>m3</v>
          </cell>
          <cell r="D82">
            <v>0</v>
          </cell>
          <cell r="E82">
            <v>10586</v>
          </cell>
          <cell r="F82">
            <v>0</v>
          </cell>
        </row>
        <row r="83">
          <cell r="A83">
            <v>31343</v>
          </cell>
          <cell r="B83" t="str">
            <v xml:space="preserve"> ‡¡o mÜng b¯ng B&lt;3m,H&gt;3m ‡c¶pIII          </v>
          </cell>
          <cell r="C83" t="str">
            <v>m3</v>
          </cell>
          <cell r="D83">
            <v>0</v>
          </cell>
          <cell r="E83">
            <v>15023</v>
          </cell>
          <cell r="F83">
            <v>0</v>
          </cell>
        </row>
        <row r="84">
          <cell r="A84">
            <v>31344</v>
          </cell>
          <cell r="B84" t="str">
            <v xml:space="preserve"> ‡¡o mÜng b¯ng B&lt;3m,H&gt;3m ‡c¶p IV          </v>
          </cell>
          <cell r="C84" t="str">
            <v>m3</v>
          </cell>
          <cell r="D84">
            <v>0</v>
          </cell>
          <cell r="E84">
            <v>22484</v>
          </cell>
          <cell r="F84">
            <v>0</v>
          </cell>
        </row>
        <row r="85">
          <cell r="A85">
            <v>31351</v>
          </cell>
          <cell r="B85" t="str">
            <v xml:space="preserve"> ‡¡o mÜng b¯ng B&gt;3m,H&lt;1m ‡c¶p I           </v>
          </cell>
          <cell r="C85" t="str">
            <v>m3</v>
          </cell>
          <cell r="D85">
            <v>0</v>
          </cell>
          <cell r="E85">
            <v>4638</v>
          </cell>
          <cell r="F85">
            <v>0</v>
          </cell>
        </row>
        <row r="86">
          <cell r="A86">
            <v>31352</v>
          </cell>
          <cell r="B86" t="str">
            <v xml:space="preserve"> ‡¡o mÜng b¯ng B&gt;3m,H&lt;1m ‡c¶p II          </v>
          </cell>
          <cell r="C86" t="str">
            <v>m3</v>
          </cell>
          <cell r="D86">
            <v>0</v>
          </cell>
          <cell r="E86">
            <v>6352</v>
          </cell>
          <cell r="F86">
            <v>0</v>
          </cell>
        </row>
        <row r="87">
          <cell r="A87">
            <v>31353</v>
          </cell>
          <cell r="B87" t="str">
            <v xml:space="preserve"> ‡¡o mÜng b¯ng B&lt;3m,H&lt;1m ‡c¶pIII          </v>
          </cell>
          <cell r="C87" t="str">
            <v>m3</v>
          </cell>
          <cell r="D87">
            <v>0</v>
          </cell>
          <cell r="E87">
            <v>9780</v>
          </cell>
          <cell r="F87">
            <v>0</v>
          </cell>
        </row>
        <row r="88">
          <cell r="A88">
            <v>31354</v>
          </cell>
          <cell r="B88" t="str">
            <v xml:space="preserve"> ‡¡o mÜng b¯ng B&gt;3m,H&lt;1m ‡c¶p IV          </v>
          </cell>
          <cell r="C88" t="str">
            <v>m3</v>
          </cell>
          <cell r="D88">
            <v>0</v>
          </cell>
          <cell r="E88">
            <v>14720</v>
          </cell>
          <cell r="F88">
            <v>0</v>
          </cell>
        </row>
        <row r="89">
          <cell r="A89">
            <v>31361</v>
          </cell>
          <cell r="B89" t="str">
            <v xml:space="preserve"> ‡¡o mÜng b¯ng B&gt;3m,H&lt;2m ‡c¶p I           </v>
          </cell>
          <cell r="C89" t="str">
            <v>m3</v>
          </cell>
          <cell r="D89">
            <v>0</v>
          </cell>
          <cell r="E89">
            <v>5041</v>
          </cell>
          <cell r="F89">
            <v>0</v>
          </cell>
        </row>
        <row r="90">
          <cell r="A90">
            <v>31362</v>
          </cell>
          <cell r="B90" t="str">
            <v xml:space="preserve"> ‡¡o mÜng b¯ng B&gt;3m,H&lt;2m ‡c¶p II          </v>
          </cell>
          <cell r="C90" t="str">
            <v>m3</v>
          </cell>
          <cell r="D90">
            <v>0</v>
          </cell>
          <cell r="E90">
            <v>6856</v>
          </cell>
          <cell r="F90">
            <v>0</v>
          </cell>
        </row>
        <row r="91">
          <cell r="A91">
            <v>31363</v>
          </cell>
          <cell r="B91" t="str">
            <v xml:space="preserve"> ‡¡o mÜng b¯ng B&gt;3m,H&lt;2m ‡c¶pIII          </v>
          </cell>
          <cell r="C91" t="str">
            <v>m3</v>
          </cell>
          <cell r="D91">
            <v>0</v>
          </cell>
          <cell r="E91">
            <v>10284</v>
          </cell>
          <cell r="F91">
            <v>0</v>
          </cell>
        </row>
        <row r="92">
          <cell r="A92">
            <v>31364</v>
          </cell>
          <cell r="B92" t="str">
            <v xml:space="preserve"> ‡¡o mÜng b¯ng B&gt;3m,H&lt;2m ‡c¶p IV          </v>
          </cell>
          <cell r="C92" t="str">
            <v>m3</v>
          </cell>
          <cell r="D92">
            <v>0</v>
          </cell>
          <cell r="E92">
            <v>15325</v>
          </cell>
          <cell r="F92">
            <v>0</v>
          </cell>
        </row>
        <row r="93">
          <cell r="A93">
            <v>31371</v>
          </cell>
          <cell r="B93" t="str">
            <v xml:space="preserve"> ‡¡o mÜng b¯ng B&gt;3m,H&lt;3m ‡c¶p I           </v>
          </cell>
          <cell r="C93" t="str">
            <v>m3</v>
          </cell>
          <cell r="D93">
            <v>0</v>
          </cell>
          <cell r="E93">
            <v>5444</v>
          </cell>
          <cell r="F93">
            <v>0</v>
          </cell>
        </row>
        <row r="94">
          <cell r="A94">
            <v>31372</v>
          </cell>
          <cell r="B94" t="str">
            <v xml:space="preserve"> ‡¡o mÜng b¯ng B&gt;3m,H&lt;3m ‡c¶p II          </v>
          </cell>
          <cell r="C94" t="str">
            <v>m3</v>
          </cell>
          <cell r="D94">
            <v>0</v>
          </cell>
          <cell r="E94">
            <v>7360</v>
          </cell>
          <cell r="F94">
            <v>0</v>
          </cell>
        </row>
        <row r="95">
          <cell r="A95">
            <v>31373</v>
          </cell>
          <cell r="B95" t="str">
            <v xml:space="preserve"> ‡¡o mÜng b¯ng B&gt;3m,H&lt;3m ‡c¶pIII          </v>
          </cell>
          <cell r="C95" t="str">
            <v>m3</v>
          </cell>
          <cell r="D95">
            <v>0</v>
          </cell>
          <cell r="E95">
            <v>10990</v>
          </cell>
          <cell r="F95">
            <v>0</v>
          </cell>
        </row>
        <row r="96">
          <cell r="A96">
            <v>31374</v>
          </cell>
          <cell r="B96" t="str">
            <v xml:space="preserve"> ‡¡o mÜng b¯ng B&gt;3m,H&lt;3m ‡c¶p IV          </v>
          </cell>
          <cell r="C96" t="str">
            <v>m3</v>
          </cell>
          <cell r="D96">
            <v>0</v>
          </cell>
          <cell r="E96">
            <v>16132</v>
          </cell>
          <cell r="F96">
            <v>0</v>
          </cell>
        </row>
        <row r="97">
          <cell r="A97">
            <v>31381</v>
          </cell>
          <cell r="B97" t="str">
            <v xml:space="preserve"> ‡¡o mÜng b¯ng B&gt;3m,H&gt;3m ‡c¶p I           </v>
          </cell>
          <cell r="C97" t="str">
            <v>m3</v>
          </cell>
          <cell r="D97">
            <v>0</v>
          </cell>
          <cell r="E97">
            <v>6049</v>
          </cell>
          <cell r="F97">
            <v>0</v>
          </cell>
        </row>
        <row r="98">
          <cell r="A98">
            <v>31382</v>
          </cell>
          <cell r="B98" t="str">
            <v xml:space="preserve"> ‡¡o mÜng b¯ng B&gt;3m,H&gt;3m ‡c¶p II          </v>
          </cell>
          <cell r="C98" t="str">
            <v>m3</v>
          </cell>
          <cell r="D98">
            <v>0</v>
          </cell>
          <cell r="E98">
            <v>8066</v>
          </cell>
          <cell r="F98">
            <v>0</v>
          </cell>
        </row>
        <row r="99">
          <cell r="A99">
            <v>31383</v>
          </cell>
          <cell r="B99" t="str">
            <v xml:space="preserve"> ‡¡o mÜng b¯ng B&gt;3m,H&gt;3m ‡c¶pIII          </v>
          </cell>
          <cell r="C99" t="str">
            <v>m3</v>
          </cell>
          <cell r="D99">
            <v>0</v>
          </cell>
          <cell r="E99">
            <v>11696</v>
          </cell>
          <cell r="F99">
            <v>0</v>
          </cell>
        </row>
        <row r="100">
          <cell r="A100">
            <v>31384</v>
          </cell>
          <cell r="B100" t="str">
            <v xml:space="preserve"> ‡¡o mÜng b¯ng B&gt;3m,H&gt;3m ‡c¶p IV          </v>
          </cell>
          <cell r="C100" t="str">
            <v>m3</v>
          </cell>
          <cell r="D100">
            <v>0</v>
          </cell>
          <cell r="E100">
            <v>17140</v>
          </cell>
          <cell r="F100">
            <v>0</v>
          </cell>
        </row>
        <row r="101">
          <cell r="A101">
            <v>31391</v>
          </cell>
          <cell r="B101" t="str">
            <v xml:space="preserve"> Vºn chuyÌn tiÆp 10m ½¶t c¶p I            </v>
          </cell>
          <cell r="C101" t="str">
            <v>m3</v>
          </cell>
          <cell r="D101">
            <v>0</v>
          </cell>
          <cell r="E101">
            <v>313</v>
          </cell>
          <cell r="F101">
            <v>0</v>
          </cell>
        </row>
        <row r="102">
          <cell r="A102">
            <v>31392</v>
          </cell>
          <cell r="B102" t="str">
            <v xml:space="preserve"> Vºn chuyÌn tiÆp 10m ½¶t c¶p II           </v>
          </cell>
          <cell r="C102" t="str">
            <v>m3</v>
          </cell>
          <cell r="D102">
            <v>0</v>
          </cell>
          <cell r="E102">
            <v>323</v>
          </cell>
          <cell r="F102">
            <v>0</v>
          </cell>
        </row>
        <row r="103">
          <cell r="A103">
            <v>31393</v>
          </cell>
          <cell r="B103" t="str">
            <v xml:space="preserve"> Vºn chuyÌn tiÆp 10m ½¶t c¶p III          </v>
          </cell>
          <cell r="C103" t="str">
            <v>m3</v>
          </cell>
          <cell r="D103">
            <v>0</v>
          </cell>
          <cell r="E103">
            <v>353</v>
          </cell>
          <cell r="F103">
            <v>0</v>
          </cell>
        </row>
        <row r="104">
          <cell r="A104">
            <v>31394</v>
          </cell>
          <cell r="B104" t="str">
            <v xml:space="preserve"> Vºn chuyÌn tiÆp 10m ½¶t c¶p IV           </v>
          </cell>
          <cell r="C104" t="str">
            <v>m3</v>
          </cell>
          <cell r="D104">
            <v>0</v>
          </cell>
          <cell r="E104">
            <v>373</v>
          </cell>
          <cell r="F104">
            <v>0</v>
          </cell>
        </row>
        <row r="105">
          <cell r="A105" t="str">
            <v xml:space="preserve">        </v>
          </cell>
          <cell r="B105" t="str">
            <v xml:space="preserve">  4. ½¡o mÜng cæt (cæt, trò, hâ ktra)     </v>
          </cell>
          <cell r="C105" t="str">
            <v xml:space="preserve">        </v>
          </cell>
          <cell r="D105">
            <v>0</v>
          </cell>
          <cell r="E105">
            <v>0</v>
          </cell>
          <cell r="F105">
            <v>0</v>
          </cell>
        </row>
        <row r="106">
          <cell r="A106" t="str">
            <v xml:space="preserve">        </v>
          </cell>
          <cell r="B106" t="str">
            <v>(b±ng thð cáng)</v>
          </cell>
          <cell r="C106" t="str">
            <v xml:space="preserve">        </v>
          </cell>
          <cell r="D106">
            <v>0</v>
          </cell>
          <cell r="E106">
            <v>0</v>
          </cell>
          <cell r="F106">
            <v>0</v>
          </cell>
        </row>
        <row r="107">
          <cell r="A107">
            <v>31411</v>
          </cell>
          <cell r="B107" t="str">
            <v xml:space="preserve"> ‡¡o mÜng cæt..B&lt;1m,H&lt;1m ‡c¶p I           </v>
          </cell>
          <cell r="C107" t="str">
            <v>m3</v>
          </cell>
          <cell r="D107">
            <v>0</v>
          </cell>
          <cell r="E107">
            <v>7663</v>
          </cell>
          <cell r="F107">
            <v>0</v>
          </cell>
        </row>
        <row r="108">
          <cell r="A108">
            <v>31412</v>
          </cell>
          <cell r="B108" t="str">
            <v xml:space="preserve"> ‡¡o mÜng cæt..B&lt;1m,H&lt;1m ‡c¶p II          </v>
          </cell>
          <cell r="C108" t="str">
            <v>m3</v>
          </cell>
          <cell r="D108">
            <v>0</v>
          </cell>
          <cell r="E108">
            <v>11998</v>
          </cell>
          <cell r="F108">
            <v>0</v>
          </cell>
        </row>
        <row r="109">
          <cell r="A109">
            <v>31413</v>
          </cell>
          <cell r="B109" t="str">
            <v xml:space="preserve"> ‡¡o mÜng cæt..B&lt;1m,H&lt;1m ‡c¶pIII          </v>
          </cell>
          <cell r="C109" t="str">
            <v>m3</v>
          </cell>
          <cell r="D109">
            <v>0</v>
          </cell>
          <cell r="E109">
            <v>19156</v>
          </cell>
          <cell r="F109">
            <v>0</v>
          </cell>
        </row>
        <row r="110">
          <cell r="A110">
            <v>31414</v>
          </cell>
          <cell r="B110" t="str">
            <v xml:space="preserve"> ‡¡o mÜng cæt..B&lt;1m,H&lt;1m ‡c¶p IV          </v>
          </cell>
          <cell r="C110" t="str">
            <v>m3</v>
          </cell>
          <cell r="D110">
            <v>0</v>
          </cell>
          <cell r="E110">
            <v>31255</v>
          </cell>
          <cell r="F110">
            <v>0</v>
          </cell>
        </row>
        <row r="111">
          <cell r="A111">
            <v>31421</v>
          </cell>
          <cell r="B111" t="str">
            <v xml:space="preserve"> ‡¡o mÜng cæt..B&lt;1m,H&gt;1m ‡c¶p I           </v>
          </cell>
          <cell r="C111" t="str">
            <v>m3</v>
          </cell>
          <cell r="D111">
            <v>0</v>
          </cell>
          <cell r="E111">
            <v>10990</v>
          </cell>
          <cell r="F111">
            <v>0</v>
          </cell>
        </row>
        <row r="112">
          <cell r="A112">
            <v>31422</v>
          </cell>
          <cell r="B112" t="str">
            <v xml:space="preserve"> ‡¡o mÜng cæt..B&lt;1m,H&gt;1m ‡c¶p II          </v>
          </cell>
          <cell r="C112" t="str">
            <v>m3</v>
          </cell>
          <cell r="D112">
            <v>0</v>
          </cell>
          <cell r="E112">
            <v>15930</v>
          </cell>
          <cell r="F112">
            <v>0</v>
          </cell>
        </row>
        <row r="113">
          <cell r="A113">
            <v>31423</v>
          </cell>
          <cell r="B113" t="str">
            <v xml:space="preserve"> ‡¡o mÜng cæt..B&lt;1m,H&gt;1m ‡c¶pIII          </v>
          </cell>
          <cell r="C113" t="str">
            <v>m3</v>
          </cell>
          <cell r="D113">
            <v>0</v>
          </cell>
          <cell r="E113">
            <v>23593</v>
          </cell>
          <cell r="F113">
            <v>0</v>
          </cell>
        </row>
        <row r="114">
          <cell r="A114">
            <v>31424</v>
          </cell>
          <cell r="B114" t="str">
            <v xml:space="preserve"> ‡¡o mÜng cæt..B&lt;1m,H&gt;1m ‡c¶p IV          </v>
          </cell>
          <cell r="C114" t="str">
            <v>m3</v>
          </cell>
          <cell r="D114">
            <v>0</v>
          </cell>
          <cell r="E114">
            <v>36296</v>
          </cell>
          <cell r="F114">
            <v>0</v>
          </cell>
        </row>
        <row r="115">
          <cell r="A115">
            <v>31431</v>
          </cell>
          <cell r="B115" t="str">
            <v xml:space="preserve"> ‡¡o mÜng cæt..B&gt;1m,H&lt;1m ‡c¶p I           </v>
          </cell>
          <cell r="C115" t="str">
            <v>m3</v>
          </cell>
          <cell r="D115">
            <v>0</v>
          </cell>
          <cell r="E115">
            <v>5041</v>
          </cell>
          <cell r="F115">
            <v>0</v>
          </cell>
        </row>
        <row r="116">
          <cell r="A116">
            <v>31432</v>
          </cell>
          <cell r="B116" t="str">
            <v xml:space="preserve"> ‡¡o mÜng cæt..B&gt;1m,H&lt;1m ‡c¶p II          </v>
          </cell>
          <cell r="C116" t="str">
            <v>m3</v>
          </cell>
          <cell r="D116">
            <v>0</v>
          </cell>
          <cell r="E116">
            <v>7763</v>
          </cell>
          <cell r="F116">
            <v>0</v>
          </cell>
        </row>
        <row r="117">
          <cell r="A117">
            <v>31433</v>
          </cell>
          <cell r="B117" t="str">
            <v xml:space="preserve"> ‡¡o mÜng cæt..B&gt;1m,H&lt;1m ‡c¶pIII          </v>
          </cell>
          <cell r="C117" t="str">
            <v>m3</v>
          </cell>
          <cell r="D117">
            <v>0</v>
          </cell>
          <cell r="E117">
            <v>12603</v>
          </cell>
          <cell r="F117">
            <v>0</v>
          </cell>
        </row>
        <row r="118">
          <cell r="A118">
            <v>31434</v>
          </cell>
          <cell r="B118" t="str">
            <v xml:space="preserve"> ‡¡o mÜng cæt..B&gt;1m,H&lt;1m ‡c¶p IV          </v>
          </cell>
          <cell r="C118" t="str">
            <v>m3</v>
          </cell>
          <cell r="D118">
            <v>0</v>
          </cell>
          <cell r="E118">
            <v>20165</v>
          </cell>
          <cell r="F118">
            <v>0</v>
          </cell>
        </row>
        <row r="119">
          <cell r="A119">
            <v>31441</v>
          </cell>
          <cell r="B119" t="str">
            <v xml:space="preserve"> ‡¡o mÜng cæt..B&gt;1m,H&gt;1m ‡c¶p I           </v>
          </cell>
          <cell r="C119" t="str">
            <v>m3</v>
          </cell>
          <cell r="D119">
            <v>0</v>
          </cell>
          <cell r="E119">
            <v>7158</v>
          </cell>
          <cell r="F119">
            <v>0</v>
          </cell>
        </row>
        <row r="120">
          <cell r="A120">
            <v>31442</v>
          </cell>
          <cell r="B120" t="str">
            <v xml:space="preserve"> ‡¡o mÜng cæt..B&gt;1m,H&gt;1m ‡c¶p II          </v>
          </cell>
          <cell r="C120" t="str">
            <v>m3</v>
          </cell>
          <cell r="D120">
            <v>0</v>
          </cell>
          <cell r="E120">
            <v>10486</v>
          </cell>
          <cell r="F120">
            <v>0</v>
          </cell>
        </row>
        <row r="121">
          <cell r="A121">
            <v>31443</v>
          </cell>
          <cell r="B121" t="str">
            <v xml:space="preserve"> ‡¡o mÜng cæt..B&gt;1m,H&gt;1m ‡c¶pIII          </v>
          </cell>
          <cell r="C121" t="str">
            <v>m3</v>
          </cell>
          <cell r="D121">
            <v>0</v>
          </cell>
          <cell r="E121">
            <v>15224</v>
          </cell>
          <cell r="F121">
            <v>0</v>
          </cell>
        </row>
        <row r="122">
          <cell r="A122">
            <v>31444</v>
          </cell>
          <cell r="B122" t="str">
            <v xml:space="preserve"> ‡¡o mÜng cæt..B&gt;1m,H&gt;1m ‡c¶p IV          </v>
          </cell>
          <cell r="C122" t="str">
            <v>m3</v>
          </cell>
          <cell r="D122">
            <v>0</v>
          </cell>
          <cell r="E122">
            <v>23593</v>
          </cell>
          <cell r="F122">
            <v>0</v>
          </cell>
        </row>
        <row r="123">
          <cell r="A123">
            <v>31451</v>
          </cell>
          <cell r="B123" t="str">
            <v xml:space="preserve"> Vºn chuyÌn tiÆp 10m ½¶t c¶p I            </v>
          </cell>
          <cell r="C123" t="str">
            <v>m3</v>
          </cell>
          <cell r="D123">
            <v>0</v>
          </cell>
          <cell r="E123">
            <v>313</v>
          </cell>
          <cell r="F123">
            <v>0</v>
          </cell>
        </row>
        <row r="124">
          <cell r="A124">
            <v>31452</v>
          </cell>
          <cell r="B124" t="str">
            <v xml:space="preserve"> Vºn chuyÌn tiÆp 10m ½¶t c¶p II           </v>
          </cell>
          <cell r="C124" t="str">
            <v>m3</v>
          </cell>
          <cell r="D124">
            <v>0</v>
          </cell>
          <cell r="E124">
            <v>323</v>
          </cell>
          <cell r="F124">
            <v>0</v>
          </cell>
        </row>
        <row r="125">
          <cell r="A125">
            <v>31453</v>
          </cell>
          <cell r="B125" t="str">
            <v xml:space="preserve"> Vºn chuyÌn tiÆp 10m ½¶t c¶p III          </v>
          </cell>
          <cell r="C125" t="str">
            <v>m3</v>
          </cell>
          <cell r="D125">
            <v>0</v>
          </cell>
          <cell r="E125">
            <v>353</v>
          </cell>
          <cell r="F125">
            <v>0</v>
          </cell>
        </row>
        <row r="126">
          <cell r="A126">
            <v>31454</v>
          </cell>
          <cell r="B126" t="str">
            <v xml:space="preserve"> Vºn chuyÌn tiÆp 10m ½¶t c¶p IV           </v>
          </cell>
          <cell r="C126" t="str">
            <v>m3</v>
          </cell>
          <cell r="D126">
            <v>0</v>
          </cell>
          <cell r="E126">
            <v>373</v>
          </cell>
          <cell r="F126">
            <v>0</v>
          </cell>
        </row>
        <row r="127">
          <cell r="A127">
            <v>31511</v>
          </cell>
          <cell r="B127" t="str">
            <v xml:space="preserve"> ‡¡o Mõçng,r¬nh B&lt;3m,H&lt;1m ½c¶p I          </v>
          </cell>
          <cell r="C127" t="str">
            <v>m3</v>
          </cell>
          <cell r="D127">
            <v>0</v>
          </cell>
          <cell r="E127">
            <v>6150</v>
          </cell>
          <cell r="F127">
            <v>0</v>
          </cell>
        </row>
        <row r="128">
          <cell r="A128">
            <v>31512</v>
          </cell>
          <cell r="B128" t="str">
            <v xml:space="preserve"> ‡¡o Mõçng,r¬nh B&lt;3m,H&lt;1m ½c¶pII          </v>
          </cell>
          <cell r="C128" t="str">
            <v>m3</v>
          </cell>
          <cell r="D128">
            <v>0</v>
          </cell>
          <cell r="E128">
            <v>9175</v>
          </cell>
          <cell r="F128">
            <v>0</v>
          </cell>
        </row>
        <row r="129">
          <cell r="A129">
            <v>31513</v>
          </cell>
          <cell r="B129" t="str">
            <v xml:space="preserve"> ‡¡o Mõçng,r¬nh B&lt;3m,H&lt;1m c¶pIII          </v>
          </cell>
          <cell r="C129" t="str">
            <v>m3</v>
          </cell>
          <cell r="D129">
            <v>0</v>
          </cell>
          <cell r="E129">
            <v>13611</v>
          </cell>
          <cell r="F129">
            <v>0</v>
          </cell>
        </row>
        <row r="130">
          <cell r="A130">
            <v>31514</v>
          </cell>
          <cell r="B130" t="str">
            <v xml:space="preserve"> ‡¡o Mõçng,r¬nh B&lt;3m,H&lt;1m ½c¶pIV          </v>
          </cell>
          <cell r="C130" t="str">
            <v>m3</v>
          </cell>
          <cell r="D130">
            <v>0</v>
          </cell>
          <cell r="E130">
            <v>20770</v>
          </cell>
          <cell r="F130">
            <v>0</v>
          </cell>
        </row>
        <row r="131">
          <cell r="A131">
            <v>31521</v>
          </cell>
          <cell r="B131" t="str">
            <v xml:space="preserve"> ‡¡o Mõçng,r¬nh B&lt;3m,H&lt;2m ½c¶p I          </v>
          </cell>
          <cell r="C131" t="str">
            <v>m3</v>
          </cell>
          <cell r="D131">
            <v>0</v>
          </cell>
          <cell r="E131">
            <v>6856</v>
          </cell>
          <cell r="F131">
            <v>0</v>
          </cell>
        </row>
        <row r="132">
          <cell r="A132">
            <v>31522</v>
          </cell>
          <cell r="B132" t="str">
            <v xml:space="preserve"> ‡¡o Mõçng,r¬nh B&lt;3m,H&lt;2m ½c¶pII          </v>
          </cell>
          <cell r="C132" t="str">
            <v>m3</v>
          </cell>
          <cell r="D132">
            <v>0</v>
          </cell>
          <cell r="E132">
            <v>9477</v>
          </cell>
          <cell r="F132">
            <v>0</v>
          </cell>
        </row>
        <row r="133">
          <cell r="A133">
            <v>31523</v>
          </cell>
          <cell r="B133" t="str">
            <v xml:space="preserve"> ‡¡o Mõçng,r¬nh B&lt;3m,H&lt;2m c¶pIII          </v>
          </cell>
          <cell r="C133" t="str">
            <v>m3</v>
          </cell>
          <cell r="D133">
            <v>0</v>
          </cell>
          <cell r="E133">
            <v>13813</v>
          </cell>
          <cell r="F133">
            <v>0</v>
          </cell>
        </row>
        <row r="134">
          <cell r="A134">
            <v>31524</v>
          </cell>
          <cell r="B134" t="str">
            <v xml:space="preserve"> ‡¡o Mõçng,r¬nh B&lt;3m,H&lt;2m ½c¶pIV          </v>
          </cell>
          <cell r="C134" t="str">
            <v>m3</v>
          </cell>
          <cell r="D134">
            <v>0</v>
          </cell>
          <cell r="E134">
            <v>20971</v>
          </cell>
          <cell r="F134">
            <v>0</v>
          </cell>
        </row>
        <row r="135">
          <cell r="A135">
            <v>31531</v>
          </cell>
          <cell r="B135" t="str">
            <v xml:space="preserve"> ‡¡o Mõçng,r¬nh B&lt;3m,H&lt;3m ½c¶p I          </v>
          </cell>
          <cell r="C135" t="str">
            <v>m3</v>
          </cell>
          <cell r="D135">
            <v>0</v>
          </cell>
          <cell r="E135">
            <v>7259</v>
          </cell>
          <cell r="F135">
            <v>0</v>
          </cell>
        </row>
        <row r="136">
          <cell r="A136">
            <v>31532</v>
          </cell>
          <cell r="B136" t="str">
            <v xml:space="preserve"> ‡¡o Mõçng,r¬nh B&lt;3m,H&lt;3m ½c¶pII          </v>
          </cell>
          <cell r="C136" t="str">
            <v>m3</v>
          </cell>
          <cell r="D136">
            <v>0</v>
          </cell>
          <cell r="E136">
            <v>10082</v>
          </cell>
          <cell r="F136">
            <v>0</v>
          </cell>
        </row>
        <row r="137">
          <cell r="A137">
            <v>31533</v>
          </cell>
          <cell r="B137" t="str">
            <v xml:space="preserve"> ‡¡o Mõçng,r¬nh B&lt;3m,H&lt;3m c¶pIII          </v>
          </cell>
          <cell r="C137" t="str">
            <v>m3</v>
          </cell>
          <cell r="D137">
            <v>0</v>
          </cell>
          <cell r="E137">
            <v>14519</v>
          </cell>
          <cell r="F137">
            <v>0</v>
          </cell>
        </row>
        <row r="138">
          <cell r="A138">
            <v>31534</v>
          </cell>
          <cell r="B138" t="str">
            <v xml:space="preserve"> ‡¡o Mõçng,r¬nh B&lt;3m,H&lt;3m ½c¶pIV          </v>
          </cell>
          <cell r="C138" t="str">
            <v>m3</v>
          </cell>
          <cell r="D138">
            <v>0</v>
          </cell>
          <cell r="E138">
            <v>21879</v>
          </cell>
          <cell r="F138">
            <v>0</v>
          </cell>
        </row>
        <row r="139">
          <cell r="A139">
            <v>31541</v>
          </cell>
          <cell r="B139" t="str">
            <v xml:space="preserve"> ‡¡o Mõçng,r¬nh B&lt;3m,H&gt;3m ½c¶p I          </v>
          </cell>
          <cell r="C139" t="str">
            <v>m3</v>
          </cell>
          <cell r="D139">
            <v>0</v>
          </cell>
          <cell r="E139">
            <v>7965</v>
          </cell>
          <cell r="F139">
            <v>0</v>
          </cell>
        </row>
        <row r="140">
          <cell r="A140">
            <v>31542</v>
          </cell>
          <cell r="B140" t="str">
            <v xml:space="preserve"> ‡¡o Mõçng,r¬nh B&lt;3m,H&gt;3m ½c¶pII          </v>
          </cell>
          <cell r="C140" t="str">
            <v>m3</v>
          </cell>
          <cell r="D140">
            <v>0</v>
          </cell>
          <cell r="E140">
            <v>10990</v>
          </cell>
          <cell r="F140">
            <v>0</v>
          </cell>
        </row>
        <row r="141">
          <cell r="A141">
            <v>31543</v>
          </cell>
          <cell r="B141" t="str">
            <v xml:space="preserve"> ‡¡o Mõçng,r¬nh B&lt;3m,H&gt;3m c¶pIII          </v>
          </cell>
          <cell r="C141" t="str">
            <v>m3</v>
          </cell>
          <cell r="D141">
            <v>0</v>
          </cell>
          <cell r="E141">
            <v>18249</v>
          </cell>
          <cell r="F141">
            <v>0</v>
          </cell>
        </row>
        <row r="142">
          <cell r="A142">
            <v>31544</v>
          </cell>
          <cell r="B142" t="str">
            <v xml:space="preserve"> ‡¡o Mõçng,r¬nh B&lt;3m,H&gt;3m ½c¶pIV          </v>
          </cell>
          <cell r="C142" t="str">
            <v>m3</v>
          </cell>
          <cell r="D142">
            <v>0</v>
          </cell>
          <cell r="E142">
            <v>23996</v>
          </cell>
          <cell r="F142">
            <v>0</v>
          </cell>
        </row>
        <row r="143">
          <cell r="A143">
            <v>31551</v>
          </cell>
          <cell r="B143" t="str">
            <v xml:space="preserve"> ‡¡o Mõçng,r¬nh B&gt;3m,H&lt;1m ½c¶p I          </v>
          </cell>
          <cell r="C143" t="str">
            <v>m3</v>
          </cell>
          <cell r="D143">
            <v>0</v>
          </cell>
          <cell r="E143">
            <v>5243</v>
          </cell>
          <cell r="F143">
            <v>0</v>
          </cell>
        </row>
        <row r="144">
          <cell r="A144">
            <v>31552</v>
          </cell>
          <cell r="B144" t="str">
            <v xml:space="preserve"> ‡¡o Mõçng,r¬nh B&gt;3m,H&lt;1m ½c¶pII          </v>
          </cell>
          <cell r="C144" t="str">
            <v>m3</v>
          </cell>
          <cell r="D144">
            <v>0</v>
          </cell>
          <cell r="E144">
            <v>7058</v>
          </cell>
          <cell r="F144">
            <v>0</v>
          </cell>
        </row>
        <row r="145">
          <cell r="A145">
            <v>31553</v>
          </cell>
          <cell r="B145" t="str">
            <v xml:space="preserve"> ‡¡o Mõçng,r¬nh B&gt;3m,H&lt;1m c¶pIII          </v>
          </cell>
          <cell r="C145" t="str">
            <v>m3</v>
          </cell>
          <cell r="D145">
            <v>0</v>
          </cell>
          <cell r="E145">
            <v>10586</v>
          </cell>
          <cell r="F145">
            <v>0</v>
          </cell>
        </row>
        <row r="146">
          <cell r="A146">
            <v>31554</v>
          </cell>
          <cell r="B146" t="str">
            <v xml:space="preserve"> ‡¡o Mõçng,r¬nh B&gt;3m,H&lt;1m ½c¶pIV          </v>
          </cell>
          <cell r="C146" t="str">
            <v>m3</v>
          </cell>
          <cell r="D146">
            <v>0</v>
          </cell>
          <cell r="E146">
            <v>15829</v>
          </cell>
          <cell r="F146">
            <v>0</v>
          </cell>
        </row>
        <row r="147">
          <cell r="A147">
            <v>31561</v>
          </cell>
          <cell r="B147" t="str">
            <v xml:space="preserve"> ‡¡o Mõçng,r¬nh B&gt;3m,H&lt;2m ½c¶p I          </v>
          </cell>
          <cell r="C147" t="str">
            <v>m3</v>
          </cell>
          <cell r="D147">
            <v>0</v>
          </cell>
          <cell r="E147">
            <v>5444</v>
          </cell>
          <cell r="F147">
            <v>0</v>
          </cell>
        </row>
        <row r="148">
          <cell r="A148">
            <v>31562</v>
          </cell>
          <cell r="B148" t="str">
            <v xml:space="preserve"> ‡¡o Mõçng,r¬nh B&gt;3m,H&lt;2m ½c¶pII          </v>
          </cell>
          <cell r="C148" t="str">
            <v>m3</v>
          </cell>
          <cell r="D148">
            <v>0</v>
          </cell>
          <cell r="E148">
            <v>7360</v>
          </cell>
          <cell r="F148">
            <v>0</v>
          </cell>
        </row>
        <row r="149">
          <cell r="A149">
            <v>31563</v>
          </cell>
          <cell r="B149" t="str">
            <v xml:space="preserve"> ‡¡o Mõçng,r¬nh B&gt;3m,H&lt;2m c¶pIII          </v>
          </cell>
          <cell r="C149" t="str">
            <v>m3</v>
          </cell>
          <cell r="D149">
            <v>0</v>
          </cell>
          <cell r="E149">
            <v>10889</v>
          </cell>
          <cell r="F149">
            <v>0</v>
          </cell>
        </row>
        <row r="150">
          <cell r="A150">
            <v>31564</v>
          </cell>
          <cell r="B150" t="str">
            <v xml:space="preserve"> ‡¡o Mõçng,r¬nh B&gt;3m,H&lt;2m ½c¶pIV          </v>
          </cell>
          <cell r="C150" t="str">
            <v>m3</v>
          </cell>
          <cell r="D150">
            <v>0</v>
          </cell>
          <cell r="E150">
            <v>16031</v>
          </cell>
          <cell r="F150">
            <v>0</v>
          </cell>
        </row>
        <row r="151">
          <cell r="A151">
            <v>31571</v>
          </cell>
          <cell r="B151" t="str">
            <v xml:space="preserve"> ‡¡o Mõçng,r¬nh B&gt;3m,H&lt;3m ½c¶p I          </v>
          </cell>
          <cell r="C151" t="str">
            <v>m3</v>
          </cell>
          <cell r="D151">
            <v>0</v>
          </cell>
          <cell r="E151">
            <v>6049</v>
          </cell>
          <cell r="F151">
            <v>0</v>
          </cell>
        </row>
        <row r="152">
          <cell r="A152">
            <v>31572</v>
          </cell>
          <cell r="B152" t="str">
            <v xml:space="preserve"> ‡¡o Mõçng,r¬nh B&gt;3m,H&lt;3m ½c¶pII          </v>
          </cell>
          <cell r="C152" t="str">
            <v>m3</v>
          </cell>
          <cell r="D152">
            <v>0</v>
          </cell>
          <cell r="E152">
            <v>8368</v>
          </cell>
          <cell r="F152">
            <v>0</v>
          </cell>
        </row>
        <row r="153">
          <cell r="A153">
            <v>31573</v>
          </cell>
          <cell r="B153" t="str">
            <v xml:space="preserve"> ‡¡o Mõçng,r¬nh B&gt;3m,H&lt;3m c¶pIII          </v>
          </cell>
          <cell r="C153" t="str">
            <v>m3</v>
          </cell>
          <cell r="D153">
            <v>0</v>
          </cell>
          <cell r="E153">
            <v>11393</v>
          </cell>
          <cell r="F153">
            <v>0</v>
          </cell>
        </row>
        <row r="154">
          <cell r="A154">
            <v>31574</v>
          </cell>
          <cell r="B154" t="str">
            <v xml:space="preserve"> ‡¡o Mõçng,r¬nh B&gt;3m,H&lt;3m ½c¶pIV          </v>
          </cell>
          <cell r="C154" t="str">
            <v>m3</v>
          </cell>
          <cell r="D154">
            <v>0</v>
          </cell>
          <cell r="E154">
            <v>16636</v>
          </cell>
          <cell r="F154">
            <v>0</v>
          </cell>
        </row>
        <row r="155">
          <cell r="A155">
            <v>31581</v>
          </cell>
          <cell r="B155" t="str">
            <v xml:space="preserve"> ‡¡o Mõçng,r¬nh B&gt;3m,H&gt;3m ½c¶p I          </v>
          </cell>
          <cell r="C155" t="str">
            <v>m3</v>
          </cell>
          <cell r="D155">
            <v>0</v>
          </cell>
          <cell r="E155">
            <v>6554</v>
          </cell>
          <cell r="F155">
            <v>0</v>
          </cell>
        </row>
        <row r="156">
          <cell r="A156">
            <v>31582</v>
          </cell>
          <cell r="B156" t="str">
            <v xml:space="preserve"> ‡¡o Mõçng,r¬nh B&gt;3m,H&gt;3m ½c¶pII          </v>
          </cell>
          <cell r="C156" t="str">
            <v>m3</v>
          </cell>
          <cell r="D156">
            <v>0</v>
          </cell>
          <cell r="E156">
            <v>9074</v>
          </cell>
          <cell r="F156">
            <v>0</v>
          </cell>
        </row>
        <row r="157">
          <cell r="A157">
            <v>31583</v>
          </cell>
          <cell r="B157" t="str">
            <v xml:space="preserve"> ‡¡o Mõçng,r¬nh B&gt;3m,H&gt;3m c¶pIII          </v>
          </cell>
          <cell r="C157" t="str">
            <v>m3</v>
          </cell>
          <cell r="D157">
            <v>0</v>
          </cell>
          <cell r="E157">
            <v>11897</v>
          </cell>
          <cell r="F157">
            <v>0</v>
          </cell>
        </row>
        <row r="158">
          <cell r="A158">
            <v>31584</v>
          </cell>
          <cell r="B158" t="str">
            <v xml:space="preserve"> ‡¡o Mõçng,r¬nh B&gt;3m,H&gt;3m ½c¶pIV          </v>
          </cell>
          <cell r="C158" t="str">
            <v>m3</v>
          </cell>
          <cell r="D158">
            <v>0</v>
          </cell>
          <cell r="E158">
            <v>17442</v>
          </cell>
          <cell r="F158">
            <v>0</v>
          </cell>
        </row>
        <row r="159">
          <cell r="A159">
            <v>31591</v>
          </cell>
          <cell r="B159" t="str">
            <v xml:space="preserve"> Vºn chuyÌn tiÆp 10m ½¶t c¶p I            </v>
          </cell>
          <cell r="C159" t="str">
            <v>m3</v>
          </cell>
          <cell r="D159">
            <v>0</v>
          </cell>
          <cell r="E159">
            <v>313</v>
          </cell>
          <cell r="F159">
            <v>0</v>
          </cell>
        </row>
        <row r="160">
          <cell r="A160">
            <v>31592</v>
          </cell>
          <cell r="B160" t="str">
            <v xml:space="preserve"> Vºn chuyÌn tiÆp 10m ½¶t c¶p II           </v>
          </cell>
          <cell r="C160" t="str">
            <v>m3</v>
          </cell>
          <cell r="D160">
            <v>0</v>
          </cell>
          <cell r="E160">
            <v>323</v>
          </cell>
          <cell r="F160">
            <v>0</v>
          </cell>
        </row>
        <row r="161">
          <cell r="A161">
            <v>31593</v>
          </cell>
          <cell r="B161" t="str">
            <v xml:space="preserve"> Vºn chuyÌn tiÆp 10m ½¶t c¶p III          </v>
          </cell>
          <cell r="C161" t="str">
            <v>m3</v>
          </cell>
          <cell r="D161">
            <v>0</v>
          </cell>
          <cell r="E161">
            <v>353</v>
          </cell>
          <cell r="F161">
            <v>0</v>
          </cell>
        </row>
        <row r="162">
          <cell r="A162">
            <v>31594</v>
          </cell>
          <cell r="B162" t="str">
            <v xml:space="preserve"> Vºn chuyÌn tiÆp 10m ½¶t c¶p IV           </v>
          </cell>
          <cell r="C162" t="str">
            <v>m3</v>
          </cell>
          <cell r="D162">
            <v>0</v>
          </cell>
          <cell r="E162">
            <v>373</v>
          </cell>
          <cell r="F162">
            <v>0</v>
          </cell>
        </row>
        <row r="163">
          <cell r="A163" t="str">
            <v xml:space="preserve">        </v>
          </cell>
          <cell r="B163" t="str">
            <v xml:space="preserve">  5.  ½¡o nËn ½õéng ( b±ng thð cáng)  </v>
          </cell>
          <cell r="C163" t="str">
            <v xml:space="preserve">        </v>
          </cell>
          <cell r="D163">
            <v>0</v>
          </cell>
          <cell r="E163">
            <v>0</v>
          </cell>
          <cell r="F163">
            <v>0</v>
          </cell>
        </row>
        <row r="164">
          <cell r="A164">
            <v>31611</v>
          </cell>
          <cell r="B164" t="str">
            <v xml:space="preserve"> ‡¡o nËn ½õéng mê ræng ‡c¶p I             </v>
          </cell>
          <cell r="C164" t="str">
            <v>m3</v>
          </cell>
          <cell r="D164">
            <v>0</v>
          </cell>
          <cell r="E164">
            <v>5646</v>
          </cell>
          <cell r="F164">
            <v>0</v>
          </cell>
        </row>
        <row r="165">
          <cell r="A165">
            <v>31612</v>
          </cell>
          <cell r="B165" t="str">
            <v xml:space="preserve"> ‡¡o nËn ½õéng mê ræng ‡c¶p II            </v>
          </cell>
          <cell r="C165" t="str">
            <v>m3</v>
          </cell>
          <cell r="D165">
            <v>0</v>
          </cell>
          <cell r="E165">
            <v>7461</v>
          </cell>
          <cell r="F165">
            <v>0</v>
          </cell>
        </row>
        <row r="166">
          <cell r="A166">
            <v>31613</v>
          </cell>
          <cell r="B166" t="str">
            <v xml:space="preserve"> ‡¡o nËn ½õéng mê ræng ‡c¶p III           </v>
          </cell>
          <cell r="C166" t="str">
            <v>m3</v>
          </cell>
          <cell r="D166">
            <v>0</v>
          </cell>
          <cell r="E166">
            <v>10788</v>
          </cell>
          <cell r="F166">
            <v>0</v>
          </cell>
        </row>
        <row r="167">
          <cell r="A167">
            <v>31614</v>
          </cell>
          <cell r="B167" t="str">
            <v xml:space="preserve"> ‡¡o nËn ½õéng mê ræng ‡c¶p IV            </v>
          </cell>
          <cell r="C167" t="str">
            <v>m3</v>
          </cell>
          <cell r="D167">
            <v>0</v>
          </cell>
          <cell r="E167">
            <v>15930</v>
          </cell>
          <cell r="F167">
            <v>0</v>
          </cell>
        </row>
        <row r="168">
          <cell r="A168">
            <v>31621</v>
          </cell>
          <cell r="B168" t="str">
            <v xml:space="preserve"> ‡¡o nËn ½õéng l¡m mèi ‡c¶p I             </v>
          </cell>
          <cell r="C168" t="str">
            <v>m3</v>
          </cell>
          <cell r="D168">
            <v>0</v>
          </cell>
          <cell r="E168">
            <v>3630</v>
          </cell>
          <cell r="F168">
            <v>0</v>
          </cell>
        </row>
        <row r="169">
          <cell r="A169">
            <v>31622</v>
          </cell>
          <cell r="B169" t="str">
            <v xml:space="preserve"> ‡¡o nËn ½õéng l¡m mèi ‡c¶p II            </v>
          </cell>
          <cell r="C169" t="str">
            <v>m3</v>
          </cell>
          <cell r="D169">
            <v>0</v>
          </cell>
          <cell r="E169">
            <v>5444</v>
          </cell>
          <cell r="F169">
            <v>0</v>
          </cell>
        </row>
        <row r="170">
          <cell r="A170">
            <v>31623</v>
          </cell>
          <cell r="B170" t="str">
            <v xml:space="preserve"> ‡¡o nËn ½õéng l¡m mèi ‡c¶p III           </v>
          </cell>
          <cell r="C170" t="str">
            <v>m3</v>
          </cell>
          <cell r="D170">
            <v>0</v>
          </cell>
          <cell r="E170">
            <v>8772</v>
          </cell>
          <cell r="F170">
            <v>0</v>
          </cell>
        </row>
        <row r="171">
          <cell r="A171">
            <v>31624</v>
          </cell>
          <cell r="B171" t="str">
            <v xml:space="preserve"> ‡¡o nËn ½õéng l¡m mèi ‡c¶p IV            </v>
          </cell>
          <cell r="C171" t="str">
            <v>m3</v>
          </cell>
          <cell r="D171">
            <v>0</v>
          </cell>
          <cell r="E171">
            <v>13914</v>
          </cell>
          <cell r="F171">
            <v>0</v>
          </cell>
        </row>
        <row r="172">
          <cell r="A172">
            <v>31631</v>
          </cell>
          <cell r="B172" t="str">
            <v xml:space="preserve"> Vºn chuyÌn tiÆp 10m ½¶t c¶p I            </v>
          </cell>
          <cell r="C172" t="str">
            <v>m3</v>
          </cell>
          <cell r="D172">
            <v>0</v>
          </cell>
          <cell r="E172">
            <v>313</v>
          </cell>
          <cell r="F172">
            <v>0</v>
          </cell>
        </row>
        <row r="173">
          <cell r="A173">
            <v>31632</v>
          </cell>
          <cell r="B173" t="str">
            <v xml:space="preserve"> Vºn chuyÌn tiÆp 10m ½¶t c¶p II           </v>
          </cell>
          <cell r="C173" t="str">
            <v>m3</v>
          </cell>
          <cell r="D173">
            <v>0</v>
          </cell>
          <cell r="E173">
            <v>323</v>
          </cell>
          <cell r="F173">
            <v>0</v>
          </cell>
        </row>
        <row r="174">
          <cell r="A174">
            <v>31633</v>
          </cell>
          <cell r="B174" t="str">
            <v xml:space="preserve"> Vºn chuyÌn tiÆp 10m ½¶t c¶p III          </v>
          </cell>
          <cell r="C174" t="str">
            <v>m3</v>
          </cell>
          <cell r="D174">
            <v>0</v>
          </cell>
          <cell r="E174">
            <v>353</v>
          </cell>
          <cell r="F174">
            <v>0</v>
          </cell>
        </row>
        <row r="175">
          <cell r="A175">
            <v>31634</v>
          </cell>
          <cell r="B175" t="str">
            <v xml:space="preserve"> Vºn chuyÌn tiÆp 10m ½¶t c¶p IV           </v>
          </cell>
          <cell r="C175" t="str">
            <v>m3</v>
          </cell>
          <cell r="D175">
            <v>0</v>
          </cell>
          <cell r="E175">
            <v>373</v>
          </cell>
          <cell r="F175">
            <v>0</v>
          </cell>
        </row>
        <row r="176">
          <cell r="A176" t="str">
            <v xml:space="preserve">        </v>
          </cell>
          <cell r="B176" t="str">
            <v xml:space="preserve">  5. ½¡o khuán ½õéng (b±ng thð cáng)   </v>
          </cell>
          <cell r="C176" t="str">
            <v xml:space="preserve">        </v>
          </cell>
          <cell r="D176">
            <v>0</v>
          </cell>
          <cell r="E176">
            <v>0</v>
          </cell>
          <cell r="F176">
            <v>0</v>
          </cell>
        </row>
        <row r="177">
          <cell r="A177">
            <v>31711</v>
          </cell>
          <cell r="B177" t="str">
            <v xml:space="preserve"> ‡¡o khuán ½õéng H&lt;15cm ‡c¶p I            </v>
          </cell>
          <cell r="C177" t="str">
            <v>m3</v>
          </cell>
          <cell r="D177">
            <v>0</v>
          </cell>
          <cell r="E177">
            <v>7763</v>
          </cell>
          <cell r="F177">
            <v>0</v>
          </cell>
        </row>
        <row r="178">
          <cell r="A178">
            <v>31712</v>
          </cell>
          <cell r="B178" t="str">
            <v xml:space="preserve"> ‡¡o khuán ½õéng H&lt;15cm ‡c¶p II           </v>
          </cell>
          <cell r="C178" t="str">
            <v>m3</v>
          </cell>
          <cell r="D178">
            <v>0</v>
          </cell>
          <cell r="E178">
            <v>9679</v>
          </cell>
          <cell r="F178">
            <v>0</v>
          </cell>
        </row>
        <row r="179">
          <cell r="A179">
            <v>31713</v>
          </cell>
          <cell r="B179" t="str">
            <v xml:space="preserve"> ‡¡o khuán ½õéng H&lt;15cm ‡c¶p III          </v>
          </cell>
          <cell r="C179" t="str">
            <v>m3</v>
          </cell>
          <cell r="D179">
            <v>0</v>
          </cell>
          <cell r="E179">
            <v>14014</v>
          </cell>
          <cell r="F179">
            <v>0</v>
          </cell>
        </row>
        <row r="180">
          <cell r="A180">
            <v>31714</v>
          </cell>
          <cell r="B180" t="str">
            <v xml:space="preserve"> ‡¡o khuán ½õéng H&lt;15cm ‡c¶p IV           </v>
          </cell>
          <cell r="C180" t="str">
            <v>m3</v>
          </cell>
          <cell r="D180">
            <v>0</v>
          </cell>
          <cell r="E180">
            <v>21375</v>
          </cell>
          <cell r="F180">
            <v>0</v>
          </cell>
        </row>
        <row r="181">
          <cell r="A181">
            <v>31721</v>
          </cell>
          <cell r="B181" t="str">
            <v xml:space="preserve"> ‡¡o khuán ½õéng H&lt;30cm ‡c¶p I            </v>
          </cell>
          <cell r="C181" t="str">
            <v>m3</v>
          </cell>
          <cell r="D181">
            <v>0</v>
          </cell>
          <cell r="E181">
            <v>7058</v>
          </cell>
          <cell r="F181">
            <v>0</v>
          </cell>
        </row>
        <row r="182">
          <cell r="A182">
            <v>31722</v>
          </cell>
          <cell r="B182" t="str">
            <v xml:space="preserve"> ‡¡o khuán ½õéng H&lt;30cm ‡c¶p II           </v>
          </cell>
          <cell r="C182" t="str">
            <v>m3</v>
          </cell>
          <cell r="D182">
            <v>0</v>
          </cell>
          <cell r="E182">
            <v>8772</v>
          </cell>
          <cell r="F182">
            <v>0</v>
          </cell>
        </row>
        <row r="183">
          <cell r="A183">
            <v>31723</v>
          </cell>
          <cell r="B183" t="str">
            <v xml:space="preserve"> ‡¡o khuán ½õéng H&lt;30cm ‡c¶p III          </v>
          </cell>
          <cell r="C183" t="str">
            <v>m3</v>
          </cell>
          <cell r="D183">
            <v>0</v>
          </cell>
          <cell r="E183">
            <v>12805</v>
          </cell>
          <cell r="F183">
            <v>0</v>
          </cell>
        </row>
        <row r="184">
          <cell r="A184">
            <v>31724</v>
          </cell>
          <cell r="B184" t="str">
            <v xml:space="preserve"> ‡¡o khuán ½õéng H&lt;30cm ‡c¶p IV           </v>
          </cell>
          <cell r="C184" t="str">
            <v>m3</v>
          </cell>
          <cell r="D184">
            <v>0</v>
          </cell>
          <cell r="E184">
            <v>19661</v>
          </cell>
          <cell r="F184">
            <v>0</v>
          </cell>
        </row>
        <row r="185">
          <cell r="A185">
            <v>31731</v>
          </cell>
          <cell r="B185" t="str">
            <v xml:space="preserve"> ‡¡o khuán ½õéng H&gt;30cm ‡c¶p I            </v>
          </cell>
          <cell r="C185" t="str">
            <v>m3</v>
          </cell>
          <cell r="D185">
            <v>0</v>
          </cell>
          <cell r="E185">
            <v>6453</v>
          </cell>
          <cell r="F185">
            <v>0</v>
          </cell>
        </row>
        <row r="186">
          <cell r="A186">
            <v>31732</v>
          </cell>
          <cell r="B186" t="str">
            <v xml:space="preserve"> ‡¡o khuán ½õéng H&gt;30cm ‡c¶p II           </v>
          </cell>
          <cell r="C186" t="str">
            <v>m3</v>
          </cell>
          <cell r="D186">
            <v>0</v>
          </cell>
          <cell r="E186">
            <v>8066</v>
          </cell>
          <cell r="F186">
            <v>0</v>
          </cell>
        </row>
        <row r="187">
          <cell r="A187">
            <v>31733</v>
          </cell>
          <cell r="B187" t="str">
            <v xml:space="preserve"> ‡¡o khuán ½õéng H&gt;30cm ‡c¶p III          </v>
          </cell>
          <cell r="C187" t="str">
            <v>m3</v>
          </cell>
          <cell r="D187">
            <v>0</v>
          </cell>
          <cell r="E187">
            <v>11796</v>
          </cell>
          <cell r="F187">
            <v>0</v>
          </cell>
        </row>
        <row r="188">
          <cell r="A188">
            <v>31734</v>
          </cell>
          <cell r="B188" t="str">
            <v xml:space="preserve"> ‡¡o khuán ½õéng H&gt;30cm ‡c¶p IV           </v>
          </cell>
          <cell r="C188" t="str">
            <v>m3</v>
          </cell>
          <cell r="D188">
            <v>0</v>
          </cell>
          <cell r="E188">
            <v>18350</v>
          </cell>
          <cell r="F188">
            <v>0</v>
          </cell>
        </row>
        <row r="189">
          <cell r="A189">
            <v>31741</v>
          </cell>
          <cell r="B189" t="str">
            <v xml:space="preserve"> Vºn chuyÌn tiÆp 10m ½¶t c¶p I            </v>
          </cell>
          <cell r="C189" t="str">
            <v>m3</v>
          </cell>
          <cell r="D189">
            <v>0</v>
          </cell>
          <cell r="E189">
            <v>313</v>
          </cell>
          <cell r="F189">
            <v>0</v>
          </cell>
        </row>
        <row r="190">
          <cell r="A190">
            <v>31742</v>
          </cell>
          <cell r="B190" t="str">
            <v xml:space="preserve"> Vºn chuyÌn tiÆp 10m ½¶t c¶p II           </v>
          </cell>
          <cell r="C190" t="str">
            <v>m3</v>
          </cell>
          <cell r="D190">
            <v>0</v>
          </cell>
          <cell r="E190">
            <v>323</v>
          </cell>
          <cell r="F190">
            <v>0</v>
          </cell>
        </row>
        <row r="191">
          <cell r="A191">
            <v>31743</v>
          </cell>
          <cell r="B191" t="str">
            <v xml:space="preserve"> Vºn chuyÌn tiÆp 10m ½¶t c¶p III          </v>
          </cell>
          <cell r="C191" t="str">
            <v>m3</v>
          </cell>
          <cell r="D191">
            <v>0</v>
          </cell>
          <cell r="E191">
            <v>353</v>
          </cell>
          <cell r="F191">
            <v>0</v>
          </cell>
        </row>
        <row r="192">
          <cell r="A192">
            <v>31744</v>
          </cell>
          <cell r="B192" t="str">
            <v xml:space="preserve"> Vºn chuyÌn tiÆp 10m ½¶t c¶p IV           </v>
          </cell>
          <cell r="C192" t="str">
            <v>m3</v>
          </cell>
          <cell r="D192">
            <v>0</v>
          </cell>
          <cell r="E192">
            <v>373</v>
          </cell>
          <cell r="F192">
            <v>0</v>
          </cell>
        </row>
        <row r="193">
          <cell r="A193" t="str">
            <v xml:space="preserve">        </v>
          </cell>
          <cell r="B193" t="str">
            <v>6.  ½°p ½¶t nËn cáng trÖnh</v>
          </cell>
          <cell r="C193" t="str">
            <v xml:space="preserve">        </v>
          </cell>
          <cell r="D193">
            <v>0</v>
          </cell>
          <cell r="E193">
            <v>0</v>
          </cell>
          <cell r="F193">
            <v>0</v>
          </cell>
        </row>
        <row r="194">
          <cell r="A194" t="str">
            <v xml:space="preserve">        </v>
          </cell>
          <cell r="B194" t="str">
            <v>(b±ng thð cáng)</v>
          </cell>
          <cell r="C194" t="str">
            <v xml:space="preserve">        </v>
          </cell>
          <cell r="D194">
            <v>0</v>
          </cell>
          <cell r="E194">
            <v>0</v>
          </cell>
          <cell r="F194">
            <v>0</v>
          </cell>
        </row>
        <row r="195">
          <cell r="A195">
            <v>41111</v>
          </cell>
          <cell r="B195" t="str">
            <v xml:space="preserve"> ‡°p mÜng cáng trÖnh     ‡c¶p I           </v>
          </cell>
          <cell r="C195" t="str">
            <v>m3</v>
          </cell>
          <cell r="D195">
            <v>0</v>
          </cell>
          <cell r="E195">
            <v>5275</v>
          </cell>
          <cell r="F195">
            <v>0</v>
          </cell>
        </row>
        <row r="196">
          <cell r="A196">
            <v>41112</v>
          </cell>
          <cell r="B196" t="str">
            <v xml:space="preserve"> ‡°p mÜng cáng trÖnh     ‡c¶p II          </v>
          </cell>
          <cell r="C196" t="str">
            <v>m3</v>
          </cell>
          <cell r="D196">
            <v>0</v>
          </cell>
          <cell r="E196">
            <v>6206</v>
          </cell>
          <cell r="F196">
            <v>0</v>
          </cell>
        </row>
        <row r="197">
          <cell r="A197">
            <v>41113</v>
          </cell>
          <cell r="B197" t="str">
            <v xml:space="preserve"> ‡°p mÜng cáng trÖnh     ‡c¶pIII          </v>
          </cell>
          <cell r="C197" t="str">
            <v>m3</v>
          </cell>
          <cell r="D197">
            <v>0</v>
          </cell>
          <cell r="E197">
            <v>6931</v>
          </cell>
          <cell r="F197">
            <v>0</v>
          </cell>
        </row>
        <row r="198">
          <cell r="A198">
            <v>41114</v>
          </cell>
          <cell r="B198" t="str">
            <v xml:space="preserve"> ‡°p mÜng cáng trÖnh     ‡c¶p IV          </v>
          </cell>
          <cell r="C198" t="str">
            <v>m3</v>
          </cell>
          <cell r="D198">
            <v>0</v>
          </cell>
          <cell r="E198">
            <v>6931</v>
          </cell>
          <cell r="F198">
            <v>0</v>
          </cell>
        </row>
        <row r="199">
          <cell r="A199">
            <v>41121</v>
          </cell>
          <cell r="B199" t="str">
            <v xml:space="preserve"> ‡°p mÜng ½õéng âng      ‡c¶p I           </v>
          </cell>
          <cell r="C199" t="str">
            <v>m3</v>
          </cell>
          <cell r="D199">
            <v>0</v>
          </cell>
          <cell r="E199">
            <v>4758</v>
          </cell>
          <cell r="F199">
            <v>0</v>
          </cell>
        </row>
        <row r="200">
          <cell r="A200">
            <v>41122</v>
          </cell>
          <cell r="B200" t="str">
            <v xml:space="preserve"> ‡°p mÜng ½õéng âng      ‡c¶p II          </v>
          </cell>
          <cell r="C200" t="str">
            <v>m3</v>
          </cell>
          <cell r="D200">
            <v>0</v>
          </cell>
          <cell r="E200">
            <v>5586</v>
          </cell>
          <cell r="F200">
            <v>0</v>
          </cell>
        </row>
        <row r="201">
          <cell r="A201">
            <v>41123</v>
          </cell>
          <cell r="B201" t="str">
            <v xml:space="preserve"> ‡°p mÜng ½õéng âng      ‡c¶pIII          </v>
          </cell>
          <cell r="C201" t="str">
            <v>m3</v>
          </cell>
          <cell r="D201">
            <v>0</v>
          </cell>
          <cell r="E201">
            <v>6413</v>
          </cell>
          <cell r="F201">
            <v>0</v>
          </cell>
        </row>
        <row r="202">
          <cell r="A202">
            <v>41124</v>
          </cell>
          <cell r="B202" t="str">
            <v xml:space="preserve"> ‡°p mÜng ½õéng âng      ‡c¶p IV          </v>
          </cell>
          <cell r="C202" t="str">
            <v>m3</v>
          </cell>
          <cell r="D202">
            <v>0</v>
          </cell>
          <cell r="E202">
            <v>6413</v>
          </cell>
          <cell r="F202">
            <v>0</v>
          </cell>
        </row>
        <row r="203">
          <cell r="A203" t="str">
            <v xml:space="preserve">        </v>
          </cell>
          <cell r="B203" t="str">
            <v>c.  cáng tŸc ½¡o ½°p ½¶t, ½Ÿ, cŸt</v>
          </cell>
          <cell r="C203" t="str">
            <v xml:space="preserve">        </v>
          </cell>
          <cell r="D203">
            <v>0</v>
          </cell>
          <cell r="E203">
            <v>0</v>
          </cell>
          <cell r="F203">
            <v>0</v>
          </cell>
        </row>
        <row r="204">
          <cell r="A204" t="str">
            <v xml:space="preserve">        </v>
          </cell>
          <cell r="B204" t="str">
            <v>(b±ng mŸy)</v>
          </cell>
          <cell r="C204" t="str">
            <v xml:space="preserve">        </v>
          </cell>
          <cell r="D204">
            <v>0</v>
          </cell>
          <cell r="E204">
            <v>0</v>
          </cell>
          <cell r="F204">
            <v>0</v>
          </cell>
        </row>
        <row r="205">
          <cell r="A205">
            <v>53111</v>
          </cell>
          <cell r="B205" t="str">
            <v xml:space="preserve"> ‡¡o mÜng b¿,ê c­n,mŸy&lt;=0.8m3 ‡c¶p I      </v>
          </cell>
          <cell r="C205" t="str">
            <v>m3</v>
          </cell>
          <cell r="D205">
            <v>0</v>
          </cell>
          <cell r="E205">
            <v>203.78</v>
          </cell>
          <cell r="F205">
            <v>1657.47</v>
          </cell>
        </row>
        <row r="206">
          <cell r="A206">
            <v>53112</v>
          </cell>
          <cell r="B206" t="str">
            <v xml:space="preserve"> ‡¡o mÜng b¿,ê c­n,mŸy&lt;=0.8m3 ‡c¶p II     </v>
          </cell>
          <cell r="C206" t="str">
            <v>m3</v>
          </cell>
          <cell r="D206">
            <v>0</v>
          </cell>
          <cell r="E206">
            <v>266.88</v>
          </cell>
          <cell r="F206">
            <v>1964.17</v>
          </cell>
        </row>
        <row r="207">
          <cell r="A207">
            <v>53113</v>
          </cell>
          <cell r="B207" t="str">
            <v xml:space="preserve"> ‡¡o mÜng b¿,ê c­n,mŸy&lt;=0.8m3 ‡c¶p III    </v>
          </cell>
          <cell r="C207" t="str">
            <v>m3</v>
          </cell>
          <cell r="D207">
            <v>0</v>
          </cell>
          <cell r="E207">
            <v>328.94</v>
          </cell>
          <cell r="F207">
            <v>2475.69</v>
          </cell>
        </row>
        <row r="208">
          <cell r="A208">
            <v>53114</v>
          </cell>
          <cell r="B208" t="str">
            <v xml:space="preserve"> ‡¡o mÜng b¿,ê c­n,mŸy&lt;=0.8m3 ‡c¶p IV     </v>
          </cell>
          <cell r="C208" t="str">
            <v>m3</v>
          </cell>
          <cell r="D208">
            <v>0</v>
          </cell>
          <cell r="E208">
            <v>524.44000000000005</v>
          </cell>
          <cell r="F208">
            <v>3166.44</v>
          </cell>
        </row>
        <row r="209">
          <cell r="A209">
            <v>53121</v>
          </cell>
          <cell r="B209" t="str">
            <v xml:space="preserve"> ‡¡o mÜng b¿,ê c­n,mŸy&lt;=1.25m3 ‡c¶p I     </v>
          </cell>
          <cell r="C209" t="str">
            <v>m3</v>
          </cell>
          <cell r="D209">
            <v>0</v>
          </cell>
          <cell r="E209">
            <v>203.78</v>
          </cell>
          <cell r="F209">
            <v>2061</v>
          </cell>
        </row>
        <row r="210">
          <cell r="A210">
            <v>53122</v>
          </cell>
          <cell r="B210" t="str">
            <v xml:space="preserve"> ‡¡o mÜng b¿,ê c­n,mŸy&lt;=1.25m3 ‡c¶p II    </v>
          </cell>
          <cell r="C210" t="str">
            <v>m3</v>
          </cell>
          <cell r="D210">
            <v>0</v>
          </cell>
          <cell r="E210">
            <v>266.88</v>
          </cell>
          <cell r="F210">
            <v>2401.83</v>
          </cell>
        </row>
        <row r="211">
          <cell r="A211">
            <v>53123</v>
          </cell>
          <cell r="B211" t="str">
            <v xml:space="preserve"> ‡¡o mÜng b¿,ê c­n,mŸy&lt;=1.25m3 ‡c¶p III   </v>
          </cell>
          <cell r="C211" t="str">
            <v>m3</v>
          </cell>
          <cell r="D211">
            <v>0</v>
          </cell>
          <cell r="E211">
            <v>328.94</v>
          </cell>
          <cell r="F211">
            <v>2819.9</v>
          </cell>
        </row>
        <row r="212">
          <cell r="A212">
            <v>53124</v>
          </cell>
          <cell r="B212" t="str">
            <v xml:space="preserve"> ‡¡o mÜng b¿,ê c­n,mŸy&lt;=1.25m3 ‡c¶p IV    </v>
          </cell>
          <cell r="C212" t="str">
            <v>m3</v>
          </cell>
          <cell r="D212">
            <v>0</v>
          </cell>
          <cell r="E212">
            <v>524.44000000000005</v>
          </cell>
          <cell r="F212">
            <v>3813.02</v>
          </cell>
        </row>
        <row r="213">
          <cell r="A213">
            <v>53131</v>
          </cell>
          <cell r="B213" t="str">
            <v xml:space="preserve"> ‡¡o mÜng b¿,ê c­n,mŸy&lt;=1.6m3 ‡c¶p I      </v>
          </cell>
          <cell r="C213" t="str">
            <v>m3</v>
          </cell>
          <cell r="D213">
            <v>0</v>
          </cell>
          <cell r="E213">
            <v>203.78</v>
          </cell>
          <cell r="F213">
            <v>1982.84</v>
          </cell>
        </row>
        <row r="214">
          <cell r="A214">
            <v>53132</v>
          </cell>
          <cell r="B214" t="str">
            <v xml:space="preserve"> ‡¡o mÜng b¿,ê c­n,mŸy&lt;=1.6m3 ‡c¶p II     </v>
          </cell>
          <cell r="C214" t="str">
            <v>m3</v>
          </cell>
          <cell r="D214">
            <v>0</v>
          </cell>
          <cell r="E214">
            <v>266.88</v>
          </cell>
          <cell r="F214">
            <v>2255.9699999999998</v>
          </cell>
        </row>
        <row r="215">
          <cell r="A215">
            <v>53133</v>
          </cell>
          <cell r="B215" t="str">
            <v xml:space="preserve"> ‡¡o mÜng b¿,ê c­n,mŸy&lt;=1.6m3 ‡c¶p III    </v>
          </cell>
          <cell r="C215" t="str">
            <v>m3</v>
          </cell>
          <cell r="D215">
            <v>0</v>
          </cell>
          <cell r="E215">
            <v>328.94</v>
          </cell>
          <cell r="F215">
            <v>2678.02</v>
          </cell>
        </row>
        <row r="216">
          <cell r="A216">
            <v>53134</v>
          </cell>
          <cell r="B216" t="str">
            <v xml:space="preserve"> ‡¡o mÜng b¿,ê c­n,mŸy&lt;=1.6m3 ‡c¶p IV     </v>
          </cell>
          <cell r="C216" t="str">
            <v>m3</v>
          </cell>
          <cell r="D216">
            <v>0</v>
          </cell>
          <cell r="E216">
            <v>524.44000000000005</v>
          </cell>
          <cell r="F216">
            <v>3844.68</v>
          </cell>
        </row>
        <row r="217">
          <cell r="A217">
            <v>53141</v>
          </cell>
          <cell r="B217" t="str">
            <v xml:space="preserve"> ‡¡o mÜng b¿,ê c­n,mŸy&lt;=2.3m3 ‡c¶p I      </v>
          </cell>
          <cell r="C217" t="str">
            <v>m3</v>
          </cell>
          <cell r="D217">
            <v>0</v>
          </cell>
          <cell r="E217">
            <v>203.78</v>
          </cell>
          <cell r="F217">
            <v>1961.52</v>
          </cell>
        </row>
        <row r="218">
          <cell r="A218">
            <v>53142</v>
          </cell>
          <cell r="B218" t="str">
            <v xml:space="preserve"> ‡¡o mÜng b¿,ê c­n,mŸy&lt;=2.3m3 ‡c¶p II     </v>
          </cell>
          <cell r="C218" t="str">
            <v>m3</v>
          </cell>
          <cell r="D218">
            <v>0</v>
          </cell>
          <cell r="E218">
            <v>266.88</v>
          </cell>
          <cell r="F218">
            <v>2395.46</v>
          </cell>
        </row>
        <row r="219">
          <cell r="A219">
            <v>53143</v>
          </cell>
          <cell r="B219" t="str">
            <v xml:space="preserve"> ‡¡o mÜng b¿,ê c­n,mŸy&lt;=2.3m3 ‡c¶p III    </v>
          </cell>
          <cell r="C219" t="str">
            <v>m3</v>
          </cell>
          <cell r="D219">
            <v>0</v>
          </cell>
          <cell r="E219">
            <v>328.94</v>
          </cell>
          <cell r="F219">
            <v>3014.58</v>
          </cell>
        </row>
        <row r="220">
          <cell r="A220">
            <v>53144</v>
          </cell>
          <cell r="B220" t="str">
            <v xml:space="preserve"> ‡¡o mÜng b¿,ê c­n,mŸy&lt;=2.3m3 ‡c¶p IV     </v>
          </cell>
          <cell r="C220" t="str">
            <v>m3</v>
          </cell>
          <cell r="D220">
            <v>0</v>
          </cell>
          <cell r="E220">
            <v>524.44000000000005</v>
          </cell>
          <cell r="F220">
            <v>4258.68</v>
          </cell>
        </row>
        <row r="221">
          <cell r="A221">
            <v>53151</v>
          </cell>
          <cell r="B221" t="str">
            <v xml:space="preserve"> ‡¡o mÜng dõèi nõèc,= g·u,H&lt;=2m ‡c¶p I    </v>
          </cell>
          <cell r="C221" t="str">
            <v>m3</v>
          </cell>
          <cell r="D221">
            <v>0</v>
          </cell>
          <cell r="E221">
            <v>238.85</v>
          </cell>
          <cell r="F221">
            <v>3183.25</v>
          </cell>
        </row>
        <row r="222">
          <cell r="A222">
            <v>53152</v>
          </cell>
          <cell r="B222" t="str">
            <v xml:space="preserve"> ‡¡o mÜng dõèi nõèc,= g·u,H&lt;=2m ‡c¶p II   </v>
          </cell>
          <cell r="C222" t="str">
            <v>m3</v>
          </cell>
          <cell r="D222">
            <v>0</v>
          </cell>
          <cell r="E222">
            <v>347.56</v>
          </cell>
          <cell r="F222">
            <v>3183.25</v>
          </cell>
        </row>
        <row r="223">
          <cell r="A223">
            <v>53161</v>
          </cell>
          <cell r="B223" t="str">
            <v xml:space="preserve"> ‡¡o mÜng dõèi nõèc,= g·u,H&lt;=5m ‡c¶p I    </v>
          </cell>
          <cell r="C223" t="str">
            <v>m3</v>
          </cell>
          <cell r="D223">
            <v>0</v>
          </cell>
          <cell r="E223">
            <v>286.52999999999997</v>
          </cell>
          <cell r="F223">
            <v>8926.1200000000008</v>
          </cell>
        </row>
        <row r="224">
          <cell r="A224">
            <v>53162</v>
          </cell>
          <cell r="B224" t="str">
            <v xml:space="preserve"> ‡¡o mÜng dõèi nõèc,= g·u,H&lt;=5m ‡c¶p II   </v>
          </cell>
          <cell r="C224" t="str">
            <v>m3</v>
          </cell>
          <cell r="D224">
            <v>0</v>
          </cell>
          <cell r="E224">
            <v>416.86</v>
          </cell>
          <cell r="F224">
            <v>8926.1200000000008</v>
          </cell>
        </row>
        <row r="225">
          <cell r="A225">
            <v>53171</v>
          </cell>
          <cell r="B225" t="str">
            <v xml:space="preserve"> ‡¡o mÜng dõèi nõèc,= g·u,H&gt; 5m ‡c¶p I    </v>
          </cell>
          <cell r="C225" t="str">
            <v>m3</v>
          </cell>
          <cell r="D225">
            <v>0</v>
          </cell>
          <cell r="E225">
            <v>344.46</v>
          </cell>
          <cell r="F225">
            <v>9484.4</v>
          </cell>
        </row>
        <row r="226">
          <cell r="A226">
            <v>53172</v>
          </cell>
          <cell r="B226" t="str">
            <v xml:space="preserve"> ‡¡o mÜng dõèi nõèc,= g·u,H&gt; 5m ‡c¶p II   </v>
          </cell>
          <cell r="C226" t="str">
            <v>m3</v>
          </cell>
          <cell r="D226">
            <v>0</v>
          </cell>
          <cell r="E226">
            <v>463.41</v>
          </cell>
          <cell r="F226">
            <v>9484.4</v>
          </cell>
        </row>
        <row r="227">
          <cell r="A227">
            <v>53181</v>
          </cell>
          <cell r="B227" t="str">
            <v xml:space="preserve"> ‡¡o mÜng cæt b±ng mŸy          ‡c¶p I    </v>
          </cell>
          <cell r="C227" t="str">
            <v>m3</v>
          </cell>
          <cell r="D227">
            <v>0</v>
          </cell>
          <cell r="E227">
            <v>305.14999999999998</v>
          </cell>
          <cell r="F227">
            <v>1462.27</v>
          </cell>
        </row>
        <row r="228">
          <cell r="A228">
            <v>53182</v>
          </cell>
          <cell r="B228" t="str">
            <v xml:space="preserve"> ‡¡o mÜng cæt b±ng mŸy          ‡c¶p II   </v>
          </cell>
          <cell r="C228" t="str">
            <v>m3</v>
          </cell>
          <cell r="D228">
            <v>0</v>
          </cell>
          <cell r="E228">
            <v>400.31</v>
          </cell>
          <cell r="F228">
            <v>1828.56</v>
          </cell>
        </row>
        <row r="229">
          <cell r="A229">
            <v>53183</v>
          </cell>
          <cell r="B229" t="str">
            <v xml:space="preserve"> ‡¡o mÜng cæt b±ng mŸy          ‡c¶p III  </v>
          </cell>
          <cell r="C229" t="str">
            <v>m3</v>
          </cell>
          <cell r="D229">
            <v>0</v>
          </cell>
          <cell r="E229">
            <v>493.41</v>
          </cell>
          <cell r="F229">
            <v>2279.16</v>
          </cell>
        </row>
        <row r="230">
          <cell r="A230">
            <v>53184</v>
          </cell>
          <cell r="B230" t="str">
            <v xml:space="preserve"> ‡¡o mÜng cæt b±ng mŸy          ‡c¶p IV   </v>
          </cell>
          <cell r="C230" t="str">
            <v>m3</v>
          </cell>
          <cell r="D230">
            <v>0</v>
          </cell>
          <cell r="E230">
            <v>787.18</v>
          </cell>
          <cell r="F230">
            <v>3197.8</v>
          </cell>
        </row>
        <row r="231">
          <cell r="A231">
            <v>62111</v>
          </cell>
          <cell r="B231" t="str">
            <v xml:space="preserve"> San ½·m ½¶t m´t b±ng,‡·m  9t¶n ‡c¶p I    </v>
          </cell>
          <cell r="C231" t="str">
            <v>m3</v>
          </cell>
          <cell r="D231">
            <v>0</v>
          </cell>
          <cell r="E231">
            <v>0</v>
          </cell>
          <cell r="F231">
            <v>1084.93</v>
          </cell>
        </row>
        <row r="232">
          <cell r="A232">
            <v>62112</v>
          </cell>
          <cell r="B232" t="str">
            <v xml:space="preserve"> San ½·m ½¶t m´t b±ng,‡·m  9t¶n ‡c¶p II   </v>
          </cell>
          <cell r="C232" t="str">
            <v>m3</v>
          </cell>
          <cell r="D232">
            <v>0</v>
          </cell>
          <cell r="E232">
            <v>0</v>
          </cell>
          <cell r="F232">
            <v>1203.0899999999999</v>
          </cell>
        </row>
        <row r="233">
          <cell r="A233">
            <v>62113</v>
          </cell>
          <cell r="B233" t="str">
            <v xml:space="preserve"> San ½·m ½¶t m´t b±ng,‡·m  9t¶n ‡c¶p III  </v>
          </cell>
          <cell r="C233" t="str">
            <v>m3</v>
          </cell>
          <cell r="D233">
            <v>0</v>
          </cell>
          <cell r="E233">
            <v>0</v>
          </cell>
          <cell r="F233">
            <v>1471.64</v>
          </cell>
        </row>
        <row r="234">
          <cell r="A234">
            <v>62114</v>
          </cell>
          <cell r="B234" t="str">
            <v xml:space="preserve"> San ½·m ½¶t m´t b±ng,‡·m  9t¶n ‡c¶p IV   </v>
          </cell>
          <cell r="C234" t="str">
            <v>m3</v>
          </cell>
          <cell r="D234">
            <v>0</v>
          </cell>
          <cell r="E234">
            <v>0</v>
          </cell>
          <cell r="F234">
            <v>1747.79</v>
          </cell>
        </row>
        <row r="235">
          <cell r="A235">
            <v>62211</v>
          </cell>
          <cell r="B235" t="str">
            <v xml:space="preserve"> San ½·m ½¶t m´t b±ng,‡·m 16t¶n ‡c¶p I    </v>
          </cell>
          <cell r="C235" t="str">
            <v>m3</v>
          </cell>
          <cell r="D235">
            <v>0</v>
          </cell>
          <cell r="E235">
            <v>0</v>
          </cell>
          <cell r="F235">
            <v>1497.88</v>
          </cell>
        </row>
        <row r="236">
          <cell r="A236">
            <v>62212</v>
          </cell>
          <cell r="B236" t="str">
            <v xml:space="preserve"> San ½·m ½¶t m´t b±ng,‡·m 16t¶n ‡c¶p II   </v>
          </cell>
          <cell r="C236" t="str">
            <v>m3</v>
          </cell>
          <cell r="D236">
            <v>0</v>
          </cell>
          <cell r="E236">
            <v>0</v>
          </cell>
          <cell r="F236">
            <v>1657.31</v>
          </cell>
        </row>
        <row r="237">
          <cell r="A237">
            <v>62213</v>
          </cell>
          <cell r="B237" t="str">
            <v xml:space="preserve"> San ½·m ½¶t m´t b±ng,‡·m 16t¶n ‡c¶p III  </v>
          </cell>
          <cell r="C237" t="str">
            <v>m3</v>
          </cell>
          <cell r="D237">
            <v>0</v>
          </cell>
          <cell r="E237">
            <v>0</v>
          </cell>
          <cell r="F237">
            <v>2027.16</v>
          </cell>
        </row>
        <row r="238">
          <cell r="A238">
            <v>62214</v>
          </cell>
          <cell r="B238" t="str">
            <v xml:space="preserve"> San ½·m ½¶t m´t b±ng,‡·m 16t¶n ‡c¶p IV   </v>
          </cell>
          <cell r="C238" t="str">
            <v>m3</v>
          </cell>
          <cell r="D238">
            <v>0</v>
          </cell>
          <cell r="E238">
            <v>0</v>
          </cell>
          <cell r="F238">
            <v>2581.9299999999998</v>
          </cell>
        </row>
        <row r="239">
          <cell r="A239">
            <v>62311</v>
          </cell>
          <cell r="B239" t="str">
            <v xml:space="preserve"> San ½·m ½¶t m´t b±ng,‡·m 25t¶n ‡c¶p I    </v>
          </cell>
          <cell r="C239" t="str">
            <v>m3</v>
          </cell>
          <cell r="D239">
            <v>0</v>
          </cell>
          <cell r="E239">
            <v>0</v>
          </cell>
          <cell r="F239">
            <v>2164.96</v>
          </cell>
        </row>
        <row r="240">
          <cell r="A240">
            <v>62312</v>
          </cell>
          <cell r="B240" t="str">
            <v xml:space="preserve"> San ½·m ½¶t m´t b±ng,‡·m 25t¶n ‡c¶p II   </v>
          </cell>
          <cell r="C240" t="str">
            <v>m3</v>
          </cell>
          <cell r="D240">
            <v>0</v>
          </cell>
          <cell r="E240">
            <v>0</v>
          </cell>
          <cell r="F240">
            <v>2378.41</v>
          </cell>
        </row>
        <row r="241">
          <cell r="A241">
            <v>62313</v>
          </cell>
          <cell r="B241" t="str">
            <v xml:space="preserve"> San ½·m ½¶t m´t b±ng,‡·m 25t¶n ‡c¶p III  </v>
          </cell>
          <cell r="C241" t="str">
            <v>m3</v>
          </cell>
          <cell r="D241">
            <v>0</v>
          </cell>
          <cell r="E241">
            <v>0</v>
          </cell>
          <cell r="F241">
            <v>2927.27</v>
          </cell>
        </row>
        <row r="242">
          <cell r="A242">
            <v>62314</v>
          </cell>
          <cell r="B242" t="str">
            <v xml:space="preserve"> San ½·m ½¶t m´t b±ng,‡·m 25t¶n ‡c¶p IV   </v>
          </cell>
          <cell r="C242" t="str">
            <v>m3</v>
          </cell>
          <cell r="D242">
            <v>0</v>
          </cell>
          <cell r="E242">
            <v>0</v>
          </cell>
          <cell r="F242">
            <v>3720.07</v>
          </cell>
        </row>
        <row r="243">
          <cell r="A243" t="str">
            <v xml:space="preserve">        </v>
          </cell>
          <cell r="B243" t="str">
            <v xml:space="preserve"> D.  cáng tŸc ½Üng càc thð cáng    </v>
          </cell>
          <cell r="C243" t="str">
            <v xml:space="preserve">        </v>
          </cell>
          <cell r="D243">
            <v>0</v>
          </cell>
          <cell r="E243">
            <v>0</v>
          </cell>
          <cell r="F243">
            <v>0</v>
          </cell>
        </row>
        <row r="244">
          <cell r="A244">
            <v>81110</v>
          </cell>
          <cell r="B244" t="str">
            <v xml:space="preserve"> ‡Üng càc tre ngºp ½¶t &lt;=2,5m ½¶t bïn    </v>
          </cell>
          <cell r="C244" t="str">
            <v>m</v>
          </cell>
          <cell r="D244">
            <v>1290.8900000000001</v>
          </cell>
          <cell r="E244">
            <v>149.16999999999999</v>
          </cell>
          <cell r="F244">
            <v>0</v>
          </cell>
        </row>
        <row r="245">
          <cell r="A245">
            <v>81120</v>
          </cell>
          <cell r="B245" t="str">
            <v xml:space="preserve"> ‡Üng càc tre ngºp ½¶t &lt;=2,5m ½¶t c¶p I  </v>
          </cell>
          <cell r="C245" t="str">
            <v>m</v>
          </cell>
          <cell r="D245">
            <v>1338.93</v>
          </cell>
          <cell r="E245">
            <v>180.51</v>
          </cell>
          <cell r="F245">
            <v>0</v>
          </cell>
        </row>
        <row r="246">
          <cell r="A246">
            <v>81130</v>
          </cell>
          <cell r="B246" t="str">
            <v xml:space="preserve"> ‡Üng càc tre ngºp ½¶t &lt;=2,5m ½¶t c¶p II </v>
          </cell>
          <cell r="C246" t="str">
            <v>m</v>
          </cell>
          <cell r="D246">
            <v>1338.93</v>
          </cell>
          <cell r="E246">
            <v>194.57</v>
          </cell>
          <cell r="F246">
            <v>0</v>
          </cell>
        </row>
        <row r="247">
          <cell r="A247">
            <v>81210</v>
          </cell>
          <cell r="B247" t="str">
            <v xml:space="preserve"> ‡Üng càc tre ngºp ½¶t &gt; 2,5m ½¶t bïn    </v>
          </cell>
          <cell r="C247" t="str">
            <v>m</v>
          </cell>
          <cell r="D247">
            <v>1352.63</v>
          </cell>
          <cell r="E247">
            <v>226.99</v>
          </cell>
          <cell r="F247">
            <v>0</v>
          </cell>
        </row>
        <row r="248">
          <cell r="A248">
            <v>81220</v>
          </cell>
          <cell r="B248" t="str">
            <v xml:space="preserve"> ‡Üng càc tre ngºp ½¶t &gt; 2,5m ½¶t c¶p I  </v>
          </cell>
          <cell r="C248" t="str">
            <v>m</v>
          </cell>
          <cell r="D248">
            <v>1352.63</v>
          </cell>
          <cell r="E248">
            <v>273.47000000000003</v>
          </cell>
          <cell r="F248">
            <v>0</v>
          </cell>
        </row>
        <row r="249">
          <cell r="A249">
            <v>81230</v>
          </cell>
          <cell r="B249" t="str">
            <v xml:space="preserve"> ‡Üng càc tre ngºp ½¶t &gt; 2,5m ½¶t c¶p II </v>
          </cell>
          <cell r="C249" t="str">
            <v>m</v>
          </cell>
          <cell r="D249">
            <v>1352.63</v>
          </cell>
          <cell r="E249">
            <v>303.74</v>
          </cell>
          <cell r="F249">
            <v>0</v>
          </cell>
        </row>
        <row r="250">
          <cell r="A250">
            <v>82110</v>
          </cell>
          <cell r="B250" t="str">
            <v xml:space="preserve"> ‡Üng càc gå D8-10,ngºp ½¶t &lt;=2,5m ‡bïn   </v>
          </cell>
          <cell r="C250" t="str">
            <v>m</v>
          </cell>
          <cell r="D250">
            <v>238.31</v>
          </cell>
          <cell r="E250">
            <v>180.51</v>
          </cell>
          <cell r="F250">
            <v>0</v>
          </cell>
        </row>
        <row r="251">
          <cell r="A251">
            <v>82120</v>
          </cell>
          <cell r="B251" t="str">
            <v xml:space="preserve"> ‡Üng càc gå D8-10,ngºp ½¶t &lt;=2,5m ‡c¶p I </v>
          </cell>
          <cell r="C251" t="str">
            <v>m</v>
          </cell>
          <cell r="D251">
            <v>250.91</v>
          </cell>
          <cell r="E251">
            <v>234.56</v>
          </cell>
          <cell r="F251">
            <v>0</v>
          </cell>
        </row>
        <row r="252">
          <cell r="A252">
            <v>82130</v>
          </cell>
          <cell r="B252" t="str">
            <v xml:space="preserve"> ‡Üng càc gå D8-10,ngºp ½¶t &lt;=2,5m ‡c¶pII </v>
          </cell>
          <cell r="C252" t="str">
            <v>m</v>
          </cell>
          <cell r="D252">
            <v>250.91</v>
          </cell>
          <cell r="E252">
            <v>248.61</v>
          </cell>
          <cell r="F252">
            <v>0</v>
          </cell>
        </row>
        <row r="253">
          <cell r="A253">
            <v>82210</v>
          </cell>
          <cell r="B253" t="str">
            <v xml:space="preserve"> ‡Üng càc gå D8-10,ngºp ½¶t &gt; 2,5m ‡bïn   </v>
          </cell>
          <cell r="C253" t="str">
            <v>m</v>
          </cell>
          <cell r="D253">
            <v>255.98</v>
          </cell>
          <cell r="E253">
            <v>312.39</v>
          </cell>
          <cell r="F253">
            <v>0</v>
          </cell>
        </row>
        <row r="254">
          <cell r="A254">
            <v>82220</v>
          </cell>
          <cell r="B254" t="str">
            <v xml:space="preserve"> ‡Üng càc gå D8-10,ngºp ½¶t &gt; 2,5m ‡c¶p I </v>
          </cell>
          <cell r="C254" t="str">
            <v>m</v>
          </cell>
          <cell r="D254">
            <v>269.77999999999997</v>
          </cell>
          <cell r="E254">
            <v>353.37</v>
          </cell>
          <cell r="F254">
            <v>0</v>
          </cell>
        </row>
        <row r="255">
          <cell r="A255">
            <v>82230</v>
          </cell>
          <cell r="B255" t="str">
            <v xml:space="preserve"> ‡Üng càc gå D8-10,ngºp ½¶t &gt; 2,5m ‡c¶pII </v>
          </cell>
          <cell r="C255" t="str">
            <v>m</v>
          </cell>
          <cell r="D255">
            <v>269.77999999999997</v>
          </cell>
          <cell r="E255">
            <v>391.29</v>
          </cell>
          <cell r="F255">
            <v>0</v>
          </cell>
        </row>
        <row r="256">
          <cell r="A256">
            <v>83110</v>
          </cell>
          <cell r="B256" t="str">
            <v xml:space="preserve"> ‡Üng c÷ gå d¡i &lt;=4m,TDiÎn  8x25cm ‡c¶p I </v>
          </cell>
          <cell r="C256" t="str">
            <v>m</v>
          </cell>
          <cell r="D256">
            <v>53664</v>
          </cell>
          <cell r="E256">
            <v>3404.91</v>
          </cell>
          <cell r="F256">
            <v>0</v>
          </cell>
        </row>
        <row r="257">
          <cell r="A257">
            <v>83120</v>
          </cell>
          <cell r="B257" t="str">
            <v xml:space="preserve"> ‡Üng c÷ gå d¡i &lt;=4m,TDiÎn  8x25cm ‡c¶pII </v>
          </cell>
          <cell r="C257" t="str">
            <v>m</v>
          </cell>
          <cell r="D257">
            <v>53664</v>
          </cell>
          <cell r="E257">
            <v>4129.13</v>
          </cell>
          <cell r="F257">
            <v>0</v>
          </cell>
        </row>
        <row r="258">
          <cell r="A258">
            <v>83130</v>
          </cell>
          <cell r="B258" t="str">
            <v xml:space="preserve"> ‡Üng c÷ gå d¡i &lt;=4m,TDiÎn 12x25cm ‡c¶p I </v>
          </cell>
          <cell r="C258" t="str">
            <v>m</v>
          </cell>
          <cell r="D258">
            <v>53664</v>
          </cell>
          <cell r="E258">
            <v>3469.76</v>
          </cell>
          <cell r="F258">
            <v>0</v>
          </cell>
        </row>
        <row r="259">
          <cell r="A259">
            <v>83140</v>
          </cell>
          <cell r="B259" t="str">
            <v xml:space="preserve"> ‡Üng c÷ gå d¡i &lt;=4m,TDiÎn 12x25cm ‡c¶pII </v>
          </cell>
          <cell r="C259" t="str">
            <v>m</v>
          </cell>
          <cell r="D259">
            <v>53664</v>
          </cell>
          <cell r="E259">
            <v>4345.3100000000004</v>
          </cell>
          <cell r="F259">
            <v>0</v>
          </cell>
        </row>
        <row r="260">
          <cell r="A260">
            <v>83210</v>
          </cell>
          <cell r="B260" t="str">
            <v xml:space="preserve"> ‡Üng c÷ gå d¡i &gt; 4m,TDiÎn  8x25cm ‡c¶p I </v>
          </cell>
          <cell r="C260" t="str">
            <v>m</v>
          </cell>
          <cell r="D260">
            <v>20427</v>
          </cell>
          <cell r="E260">
            <v>3783.23</v>
          </cell>
          <cell r="F260">
            <v>0</v>
          </cell>
        </row>
        <row r="261">
          <cell r="A261">
            <v>83220</v>
          </cell>
          <cell r="B261" t="str">
            <v xml:space="preserve"> ‡Üng c÷ gå d¡i &gt; 4m,TDiÎn  8x25cm ‡c¶pII </v>
          </cell>
          <cell r="C261" t="str">
            <v>m</v>
          </cell>
          <cell r="D261">
            <v>20427</v>
          </cell>
          <cell r="E261">
            <v>4626.3500000000004</v>
          </cell>
          <cell r="F261">
            <v>0</v>
          </cell>
        </row>
        <row r="262">
          <cell r="A262">
            <v>83230</v>
          </cell>
          <cell r="B262" t="str">
            <v xml:space="preserve"> ‡Üng c÷ gå d¡i &gt; 4m,TDiÎn 12x25cm ‡c¶p I </v>
          </cell>
          <cell r="C262" t="str">
            <v>m</v>
          </cell>
          <cell r="D262">
            <v>20427</v>
          </cell>
          <cell r="E262">
            <v>3934.56</v>
          </cell>
          <cell r="F262">
            <v>0</v>
          </cell>
        </row>
        <row r="263">
          <cell r="A263">
            <v>83240</v>
          </cell>
          <cell r="B263" t="str">
            <v xml:space="preserve"> ‡Üng c÷ gå d¡i &gt; 4m,TDiÎn 12x25cm ‡c¶pII </v>
          </cell>
          <cell r="C263" t="str">
            <v>m</v>
          </cell>
          <cell r="D263">
            <v>20427</v>
          </cell>
          <cell r="E263">
            <v>5015.4799999999996</v>
          </cell>
          <cell r="F263">
            <v>0</v>
          </cell>
        </row>
        <row r="264">
          <cell r="A264">
            <v>83310</v>
          </cell>
          <cell r="B264" t="str">
            <v xml:space="preserve"> ‡Üng c÷ gå d¡i &lt;=4m,TDiÎn  8x25cm ‡c¶p I </v>
          </cell>
          <cell r="C264" t="str">
            <v>m</v>
          </cell>
          <cell r="D264">
            <v>53664</v>
          </cell>
          <cell r="E264">
            <v>4475.0200000000004</v>
          </cell>
          <cell r="F264">
            <v>0</v>
          </cell>
        </row>
        <row r="265">
          <cell r="A265">
            <v>83320</v>
          </cell>
          <cell r="B265" t="str">
            <v xml:space="preserve"> ‡Üng c÷ gå d¡i &lt;=4m,TDiÎn  8x25cm ‡c¶pII </v>
          </cell>
          <cell r="C265" t="str">
            <v>m</v>
          </cell>
          <cell r="D265">
            <v>53664</v>
          </cell>
          <cell r="E265">
            <v>5015.4799999999996</v>
          </cell>
          <cell r="F265">
            <v>0</v>
          </cell>
        </row>
        <row r="266">
          <cell r="A266">
            <v>83330</v>
          </cell>
          <cell r="B266" t="str">
            <v xml:space="preserve"> ‡Üng c÷ gå d¡i &lt;=4m,TDiÎn 12x25cm ‡c¶p I </v>
          </cell>
          <cell r="C266" t="str">
            <v>m</v>
          </cell>
          <cell r="D266">
            <v>53664</v>
          </cell>
          <cell r="E266">
            <v>4820.92</v>
          </cell>
          <cell r="F266">
            <v>0</v>
          </cell>
        </row>
        <row r="267">
          <cell r="A267">
            <v>83340</v>
          </cell>
          <cell r="B267" t="str">
            <v xml:space="preserve"> ‡Üng c÷ gå d¡i &lt;=4m,TDiÎn 12x25cm ‡c¶pII </v>
          </cell>
          <cell r="C267" t="str">
            <v>m</v>
          </cell>
          <cell r="D267">
            <v>53664</v>
          </cell>
          <cell r="E267">
            <v>5210.05</v>
          </cell>
          <cell r="F267">
            <v>0</v>
          </cell>
        </row>
        <row r="268">
          <cell r="A268">
            <v>83410</v>
          </cell>
          <cell r="B268" t="str">
            <v xml:space="preserve"> ‡Üng c÷ gå d¡i &gt; 4m,TDiÎn  8x25cm ‡c¶p I </v>
          </cell>
          <cell r="C268" t="str">
            <v>m</v>
          </cell>
          <cell r="D268">
            <v>20427</v>
          </cell>
          <cell r="E268">
            <v>4712.82</v>
          </cell>
          <cell r="F268">
            <v>0</v>
          </cell>
        </row>
        <row r="269">
          <cell r="A269">
            <v>83420</v>
          </cell>
          <cell r="B269" t="str">
            <v xml:space="preserve"> ‡Üng c÷ gå d¡i &gt; 4m,TDiÎn  8x25cm ‡c¶pII </v>
          </cell>
          <cell r="C269" t="str">
            <v>m</v>
          </cell>
          <cell r="D269">
            <v>20427</v>
          </cell>
          <cell r="E269">
            <v>5318.14</v>
          </cell>
          <cell r="F269">
            <v>0</v>
          </cell>
        </row>
        <row r="270">
          <cell r="A270">
            <v>83430</v>
          </cell>
          <cell r="B270" t="str">
            <v xml:space="preserve"> ‡Üng c÷ gå d¡i &gt; 4m,TDiÎn 12x25cm ‡c¶p I </v>
          </cell>
          <cell r="C270" t="str">
            <v>m</v>
          </cell>
          <cell r="D270">
            <v>20427</v>
          </cell>
          <cell r="E270">
            <v>5156</v>
          </cell>
          <cell r="F270">
            <v>0</v>
          </cell>
        </row>
        <row r="271">
          <cell r="A271">
            <v>83440</v>
          </cell>
          <cell r="B271" t="str">
            <v xml:space="preserve"> ‡Üng c÷ gå d¡i &gt; 4m,TDiÎn 12x25cm ‡c¶pII </v>
          </cell>
          <cell r="C271" t="str">
            <v>m</v>
          </cell>
          <cell r="D271">
            <v>20427</v>
          </cell>
          <cell r="E271">
            <v>5415.42</v>
          </cell>
          <cell r="F271">
            <v>0</v>
          </cell>
        </row>
        <row r="272">
          <cell r="A272" t="str">
            <v xml:space="preserve">        </v>
          </cell>
          <cell r="B272" t="str">
            <v>d.  cáng tŸc ½Üng càc b±ng mŸy</v>
          </cell>
          <cell r="C272" t="str">
            <v xml:space="preserve">        </v>
          </cell>
          <cell r="D272">
            <v>0</v>
          </cell>
          <cell r="E272">
            <v>0</v>
          </cell>
          <cell r="F272">
            <v>0</v>
          </cell>
        </row>
        <row r="273">
          <cell r="A273">
            <v>91110</v>
          </cell>
          <cell r="B273" t="str">
            <v xml:space="preserve"> ‡Üng càc Gå 20x20,L&lt;=10m,trÅn c­n,‡c¶p I </v>
          </cell>
          <cell r="C273" t="str">
            <v>m</v>
          </cell>
          <cell r="D273">
            <v>0</v>
          </cell>
          <cell r="E273">
            <v>606.4</v>
          </cell>
          <cell r="F273">
            <v>12442.7</v>
          </cell>
        </row>
        <row r="274">
          <cell r="A274">
            <v>91120</v>
          </cell>
          <cell r="B274" t="str">
            <v xml:space="preserve"> ‡Üng càc Gå 20x20,L&lt;=10m,trÅn c­n,‡c¶pII </v>
          </cell>
          <cell r="C274" t="str">
            <v>m</v>
          </cell>
          <cell r="D274">
            <v>0</v>
          </cell>
          <cell r="E274">
            <v>594.51</v>
          </cell>
          <cell r="F274">
            <v>13110.12</v>
          </cell>
        </row>
        <row r="275">
          <cell r="A275">
            <v>91130</v>
          </cell>
          <cell r="B275" t="str">
            <v xml:space="preserve"> ‡Üng càc Gå 20x20,L&gt; 10m,trÅn c­n,‡c¶p I </v>
          </cell>
          <cell r="C275" t="str">
            <v>m</v>
          </cell>
          <cell r="D275">
            <v>0</v>
          </cell>
          <cell r="E275">
            <v>849.61</v>
          </cell>
          <cell r="F275">
            <v>18735.560000000001</v>
          </cell>
        </row>
        <row r="276">
          <cell r="A276">
            <v>91140</v>
          </cell>
          <cell r="B276" t="str">
            <v xml:space="preserve"> ‡Üng càc Gå 20x20,L&gt; 10m,trÅn c­n,‡c¶pII </v>
          </cell>
          <cell r="C276" t="str">
            <v>m</v>
          </cell>
          <cell r="D276">
            <v>0</v>
          </cell>
          <cell r="E276">
            <v>907.98</v>
          </cell>
          <cell r="F276">
            <v>24265.64</v>
          </cell>
        </row>
        <row r="277">
          <cell r="A277">
            <v>91210</v>
          </cell>
          <cell r="B277" t="str">
            <v xml:space="preserve"> ‡Üng càc Gå 20x20,L&lt;=10m,dõèi nõèc‡c¶p I </v>
          </cell>
          <cell r="C277" t="str">
            <v>m</v>
          </cell>
          <cell r="D277">
            <v>0</v>
          </cell>
          <cell r="E277">
            <v>907.98</v>
          </cell>
          <cell r="F277">
            <v>14874.03</v>
          </cell>
        </row>
        <row r="278">
          <cell r="A278">
            <v>91220</v>
          </cell>
          <cell r="B278" t="str">
            <v xml:space="preserve"> ‡Üng càc Gå 20x20,L&lt;=10m,dõèi nõèc‡c¶pII </v>
          </cell>
          <cell r="C278" t="str">
            <v>m</v>
          </cell>
          <cell r="D278">
            <v>0</v>
          </cell>
          <cell r="E278">
            <v>724.22</v>
          </cell>
          <cell r="F278">
            <v>15970.51</v>
          </cell>
        </row>
        <row r="279">
          <cell r="A279">
            <v>91230</v>
          </cell>
          <cell r="B279" t="str">
            <v xml:space="preserve"> ‡Üng càc Gå 20x20,L&gt; 10m,dõèi nõèc‡c¶p I </v>
          </cell>
          <cell r="C279" t="str">
            <v>m</v>
          </cell>
          <cell r="D279">
            <v>0</v>
          </cell>
          <cell r="E279">
            <v>1016.07</v>
          </cell>
          <cell r="F279">
            <v>22406.3</v>
          </cell>
        </row>
        <row r="280">
          <cell r="A280">
            <v>91240</v>
          </cell>
          <cell r="B280" t="str">
            <v xml:space="preserve"> ‡Üng càc Gå 20x20,L&gt; 10m,dõèi nõèc‡c¶pII </v>
          </cell>
          <cell r="C280" t="str">
            <v>m</v>
          </cell>
          <cell r="D280">
            <v>0</v>
          </cell>
          <cell r="E280">
            <v>1106.8699999999999</v>
          </cell>
          <cell r="F280">
            <v>24408.66</v>
          </cell>
        </row>
        <row r="281">
          <cell r="A281">
            <v>92110</v>
          </cell>
          <cell r="B281" t="str">
            <v xml:space="preserve"> ‡Üng c÷ gå 12x15cm       ‡¶t c¶p I   </v>
          </cell>
          <cell r="C281" t="str">
            <v>m</v>
          </cell>
          <cell r="D281">
            <v>0</v>
          </cell>
          <cell r="E281">
            <v>670.17</v>
          </cell>
          <cell r="F281">
            <v>14488.9</v>
          </cell>
        </row>
        <row r="282">
          <cell r="A282">
            <v>92120</v>
          </cell>
          <cell r="B282" t="str">
            <v xml:space="preserve"> ‡Üng c÷ gå 12x15cm       ‡¶t c¶p II  </v>
          </cell>
          <cell r="C282" t="str">
            <v>m</v>
          </cell>
          <cell r="D282">
            <v>0</v>
          </cell>
          <cell r="E282">
            <v>706.92</v>
          </cell>
          <cell r="F282">
            <v>15283.46</v>
          </cell>
        </row>
        <row r="283">
          <cell r="A283">
            <v>93111</v>
          </cell>
          <cell r="B283" t="str">
            <v xml:space="preserve"> Càc BT20x20 L&lt;12m,Bîa&lt;1.2T,‡g/th²ng ‡cI  </v>
          </cell>
          <cell r="C283" t="str">
            <v>m</v>
          </cell>
          <cell r="D283">
            <v>0</v>
          </cell>
          <cell r="E283">
            <v>518.84</v>
          </cell>
          <cell r="F283">
            <v>11890.25</v>
          </cell>
        </row>
        <row r="284">
          <cell r="A284">
            <v>93112</v>
          </cell>
          <cell r="B284" t="str">
            <v xml:space="preserve"> Càc BT25x25 L&lt;12m,Bîa&lt;1.2T,‡g/th²ng ‡cI  </v>
          </cell>
          <cell r="C284" t="str">
            <v>m</v>
          </cell>
          <cell r="D284">
            <v>0</v>
          </cell>
          <cell r="E284">
            <v>540.46</v>
          </cell>
          <cell r="F284">
            <v>13871.96</v>
          </cell>
        </row>
        <row r="285">
          <cell r="A285">
            <v>93113</v>
          </cell>
          <cell r="B285" t="str">
            <v xml:space="preserve"> Càc BT30x30 L&lt;12m,Bîa&lt;1.2T,‡g/th²ng ‡cI  </v>
          </cell>
          <cell r="C285" t="str">
            <v>m</v>
          </cell>
          <cell r="D285">
            <v>0</v>
          </cell>
          <cell r="E285">
            <v>735.03</v>
          </cell>
          <cell r="F285">
            <v>16844.52</v>
          </cell>
        </row>
        <row r="286">
          <cell r="A286">
            <v>93121</v>
          </cell>
          <cell r="B286" t="str">
            <v xml:space="preserve"> Càc BT20x20 L&lt;12m,Bîa&lt;1.2T,‡g/th²ng ‡cII </v>
          </cell>
          <cell r="C286" t="str">
            <v>m</v>
          </cell>
          <cell r="D286">
            <v>0</v>
          </cell>
          <cell r="E286">
            <v>566.4</v>
          </cell>
          <cell r="F286">
            <v>12980.19</v>
          </cell>
        </row>
        <row r="287">
          <cell r="A287">
            <v>93122</v>
          </cell>
          <cell r="B287" t="str">
            <v xml:space="preserve"> Càc BT25x25 L&lt;12m,Bîa&lt;1.2T,‡g/th²ng ‡cII </v>
          </cell>
          <cell r="C287" t="str">
            <v>m</v>
          </cell>
          <cell r="D287">
            <v>0</v>
          </cell>
          <cell r="E287">
            <v>700.44</v>
          </cell>
          <cell r="F287">
            <v>16051.84</v>
          </cell>
        </row>
        <row r="288">
          <cell r="A288">
            <v>93123</v>
          </cell>
          <cell r="B288" t="str">
            <v xml:space="preserve"> Càc BT30x30 L&lt;12m,Bîa&lt;1.2T,‡g/th²ng ‡cII </v>
          </cell>
          <cell r="C288" t="str">
            <v>m</v>
          </cell>
          <cell r="D288">
            <v>0</v>
          </cell>
          <cell r="E288">
            <v>843.12</v>
          </cell>
          <cell r="F288">
            <v>19321.66</v>
          </cell>
        </row>
        <row r="289">
          <cell r="A289">
            <v>93211</v>
          </cell>
          <cell r="B289" t="str">
            <v xml:space="preserve"> Càc BT20x20 L&gt;12m,Bîa&lt;1.2T,‡g/th²ng ‡cI  </v>
          </cell>
          <cell r="C289" t="str">
            <v>m</v>
          </cell>
          <cell r="D289">
            <v>0</v>
          </cell>
          <cell r="E289">
            <v>423</v>
          </cell>
          <cell r="F289">
            <v>9710.3700000000008</v>
          </cell>
        </row>
        <row r="290">
          <cell r="A290">
            <v>93212</v>
          </cell>
          <cell r="B290" t="str">
            <v xml:space="preserve"> Càc BT25x25 L&gt;12m,Bîa&lt;1.2T,‡g/th²ng ‡cI  </v>
          </cell>
          <cell r="C290" t="str">
            <v>m</v>
          </cell>
          <cell r="D290">
            <v>0</v>
          </cell>
          <cell r="E290">
            <v>508.03</v>
          </cell>
          <cell r="F290">
            <v>11642.54</v>
          </cell>
        </row>
        <row r="291">
          <cell r="A291">
            <v>93213</v>
          </cell>
          <cell r="B291" t="str">
            <v xml:space="preserve"> Càc BT30x30 L&gt;12m,Bîa&lt;1.2T,‡g/th²ng ‡cI  </v>
          </cell>
          <cell r="C291" t="str">
            <v>m</v>
          </cell>
          <cell r="D291">
            <v>0</v>
          </cell>
          <cell r="E291">
            <v>622.61</v>
          </cell>
          <cell r="F291">
            <v>14268.3</v>
          </cell>
        </row>
        <row r="292">
          <cell r="A292">
            <v>93221</v>
          </cell>
          <cell r="B292" t="str">
            <v xml:space="preserve"> Càc BT20x20 L&gt;12m,Bîa&lt;1.2T,‡g/th²ng ‡cII </v>
          </cell>
          <cell r="C292" t="str">
            <v>m</v>
          </cell>
          <cell r="D292">
            <v>0</v>
          </cell>
          <cell r="E292">
            <v>510.2</v>
          </cell>
          <cell r="F292">
            <v>11692.08</v>
          </cell>
        </row>
        <row r="293">
          <cell r="A293">
            <v>93222</v>
          </cell>
          <cell r="B293" t="str">
            <v xml:space="preserve"> Càc BT25x25 L&gt;12m,Bîa&lt;1.2T,‡g/th²ng ‡cII </v>
          </cell>
          <cell r="C293" t="str">
            <v>m</v>
          </cell>
          <cell r="D293">
            <v>0</v>
          </cell>
          <cell r="E293">
            <v>592.35</v>
          </cell>
          <cell r="F293">
            <v>13574.7</v>
          </cell>
        </row>
        <row r="294">
          <cell r="A294">
            <v>93223</v>
          </cell>
          <cell r="B294" t="str">
            <v xml:space="preserve"> Càc BT30x30 L&gt;12m,Bîa&lt;1.2T,‡g/th²ng ‡cII </v>
          </cell>
          <cell r="C294" t="str">
            <v>m</v>
          </cell>
          <cell r="D294">
            <v>0</v>
          </cell>
          <cell r="E294">
            <v>752.32</v>
          </cell>
          <cell r="F294">
            <v>17240.86</v>
          </cell>
        </row>
        <row r="295">
          <cell r="A295">
            <v>93311</v>
          </cell>
          <cell r="B295" t="str">
            <v xml:space="preserve"> Càc BT20x20 L&lt;12m,Bîa&lt;1.8T,‡g/th²ng ‡cI  </v>
          </cell>
          <cell r="C295" t="str">
            <v>m</v>
          </cell>
          <cell r="D295">
            <v>0</v>
          </cell>
          <cell r="E295">
            <v>412.91</v>
          </cell>
          <cell r="F295">
            <v>12471.78</v>
          </cell>
        </row>
        <row r="296">
          <cell r="A296">
            <v>93312</v>
          </cell>
          <cell r="B296" t="str">
            <v xml:space="preserve"> Càc BT25x25 L&lt;12m,Bîa&lt;1.8T,‡g/th²ng ‡cI  </v>
          </cell>
          <cell r="C296" t="str">
            <v>m</v>
          </cell>
          <cell r="D296">
            <v>0</v>
          </cell>
          <cell r="E296">
            <v>495.06</v>
          </cell>
          <cell r="F296">
            <v>14953.08</v>
          </cell>
        </row>
        <row r="297">
          <cell r="A297">
            <v>93313</v>
          </cell>
          <cell r="B297" t="str">
            <v xml:space="preserve"> Càc BT30x30 L&lt;12m,Bîa&lt;1.8T,‡g/th²ng ‡cI  </v>
          </cell>
          <cell r="C297" t="str">
            <v>m</v>
          </cell>
          <cell r="D297">
            <v>0</v>
          </cell>
          <cell r="E297">
            <v>609.64</v>
          </cell>
          <cell r="F297">
            <v>18413.830000000002</v>
          </cell>
        </row>
        <row r="298">
          <cell r="A298">
            <v>93314</v>
          </cell>
          <cell r="B298" t="str">
            <v xml:space="preserve"> Càc BT35x35 L&lt;12m,Bîa&lt;1.8T,‡g/th²ng ‡cI  </v>
          </cell>
          <cell r="C298" t="str">
            <v>m</v>
          </cell>
          <cell r="D298">
            <v>0</v>
          </cell>
          <cell r="E298">
            <v>743.68</v>
          </cell>
          <cell r="F298">
            <v>22462.26</v>
          </cell>
        </row>
        <row r="299">
          <cell r="A299">
            <v>93321</v>
          </cell>
          <cell r="B299" t="str">
            <v xml:space="preserve"> Càc BT20x20 L&lt;12m,Bîa&lt;1.8T,‡g/th²ng ‡cII </v>
          </cell>
          <cell r="C299" t="str">
            <v>m</v>
          </cell>
          <cell r="D299">
            <v>0</v>
          </cell>
          <cell r="E299">
            <v>495.06</v>
          </cell>
          <cell r="F299">
            <v>14953.08</v>
          </cell>
        </row>
        <row r="300">
          <cell r="A300">
            <v>93322</v>
          </cell>
          <cell r="B300" t="str">
            <v xml:space="preserve"> Càc BT25x25 L&lt;12m,Bîa&lt;1.8T,‡g/th²ng ‡cII </v>
          </cell>
          <cell r="C300" t="str">
            <v>m</v>
          </cell>
          <cell r="D300">
            <v>0</v>
          </cell>
          <cell r="E300">
            <v>594.51</v>
          </cell>
          <cell r="F300">
            <v>17956.75</v>
          </cell>
        </row>
        <row r="301">
          <cell r="A301">
            <v>93323</v>
          </cell>
          <cell r="B301" t="str">
            <v xml:space="preserve"> Càc BT30x30 L&lt;12m,Bîa&lt;1.8T,‡g/th²ng ‡cII </v>
          </cell>
          <cell r="C301" t="str">
            <v>m</v>
          </cell>
          <cell r="D301">
            <v>0</v>
          </cell>
          <cell r="E301">
            <v>719.9</v>
          </cell>
          <cell r="F301">
            <v>21743.99</v>
          </cell>
        </row>
        <row r="302">
          <cell r="A302">
            <v>93324</v>
          </cell>
          <cell r="B302" t="str">
            <v xml:space="preserve"> Càc BT35x35 L&lt;12m,Bîa&lt;1.8T,‡g/th²ng ‡cII </v>
          </cell>
          <cell r="C302" t="str">
            <v>m</v>
          </cell>
          <cell r="D302">
            <v>0</v>
          </cell>
          <cell r="E302">
            <v>897.17</v>
          </cell>
          <cell r="F302">
            <v>26967.77</v>
          </cell>
        </row>
        <row r="303">
          <cell r="A303">
            <v>93411</v>
          </cell>
          <cell r="B303" t="str">
            <v xml:space="preserve"> Càc BT20x20 L&gt;12m,Bîa&lt;1.8T,‡g/th²ng ‡cI  </v>
          </cell>
          <cell r="C303" t="str">
            <v>m</v>
          </cell>
          <cell r="D303">
            <v>0</v>
          </cell>
          <cell r="E303">
            <v>397.78</v>
          </cell>
          <cell r="F303">
            <v>12014.7</v>
          </cell>
        </row>
        <row r="304">
          <cell r="A304">
            <v>93412</v>
          </cell>
          <cell r="B304" t="str">
            <v xml:space="preserve"> Càc BT25x25 L&gt;12m,Bîa&lt;1.8T,‡g/th²ng ‡cI  </v>
          </cell>
          <cell r="C304" t="str">
            <v>m</v>
          </cell>
          <cell r="D304">
            <v>0</v>
          </cell>
          <cell r="E304">
            <v>441.02</v>
          </cell>
          <cell r="F304">
            <v>13320.64</v>
          </cell>
        </row>
        <row r="305">
          <cell r="A305">
            <v>93413</v>
          </cell>
          <cell r="B305" t="str">
            <v xml:space="preserve"> Càc BT30x30 L&gt;12m,Bîa&lt;1.8T,‡g/th²ng ‡cI  </v>
          </cell>
          <cell r="C305" t="str">
            <v>m</v>
          </cell>
          <cell r="D305">
            <v>0</v>
          </cell>
          <cell r="E305">
            <v>540.46</v>
          </cell>
          <cell r="F305">
            <v>16324.32</v>
          </cell>
        </row>
        <row r="306">
          <cell r="A306">
            <v>93414</v>
          </cell>
          <cell r="B306" t="str">
            <v xml:space="preserve"> Càc BT35x35 L&gt;12m,Bîa&lt;1.8T,‡g/th²ng ‡cI  </v>
          </cell>
          <cell r="C306" t="str">
            <v>m</v>
          </cell>
          <cell r="D306">
            <v>0</v>
          </cell>
          <cell r="E306">
            <v>622.61</v>
          </cell>
          <cell r="F306">
            <v>18805.61</v>
          </cell>
        </row>
        <row r="307">
          <cell r="A307">
            <v>93421</v>
          </cell>
          <cell r="B307" t="str">
            <v xml:space="preserve"> Càc BT20x20 L&gt;12m,Bîa&lt;1.8T,‡g/th²ng ‡cII </v>
          </cell>
          <cell r="C307" t="str">
            <v>m</v>
          </cell>
          <cell r="D307">
            <v>0</v>
          </cell>
          <cell r="E307">
            <v>479.93</v>
          </cell>
          <cell r="F307">
            <v>14495.99</v>
          </cell>
        </row>
        <row r="308">
          <cell r="A308">
            <v>93422</v>
          </cell>
          <cell r="B308" t="str">
            <v xml:space="preserve"> Càc BT25x25 L&gt;12m,Bîa&lt;1.8T,‡g/th²ng ‡cII </v>
          </cell>
          <cell r="C308" t="str">
            <v>m</v>
          </cell>
          <cell r="D308">
            <v>0</v>
          </cell>
          <cell r="E308">
            <v>555.59</v>
          </cell>
          <cell r="F308">
            <v>16781.400000000001</v>
          </cell>
        </row>
        <row r="309">
          <cell r="A309">
            <v>93423</v>
          </cell>
          <cell r="B309" t="str">
            <v xml:space="preserve"> Càc BT30x30 L&gt;12m,Bîa&lt;1.8T,‡g/th²ng ‡cII </v>
          </cell>
          <cell r="C309" t="str">
            <v>m</v>
          </cell>
          <cell r="D309">
            <v>0</v>
          </cell>
          <cell r="E309">
            <v>676.66</v>
          </cell>
          <cell r="F309">
            <v>20438.05</v>
          </cell>
        </row>
        <row r="310">
          <cell r="A310">
            <v>93424</v>
          </cell>
          <cell r="B310" t="str">
            <v xml:space="preserve"> Càc BT35x35 L&gt;12m,Bîa&lt;1.8T,‡g/th²ng ‡cII </v>
          </cell>
          <cell r="C310" t="str">
            <v>m</v>
          </cell>
          <cell r="D310">
            <v>0</v>
          </cell>
          <cell r="E310">
            <v>832.31</v>
          </cell>
          <cell r="F310">
            <v>25139.45</v>
          </cell>
        </row>
        <row r="311">
          <cell r="A311">
            <v>93512</v>
          </cell>
          <cell r="B311" t="str">
            <v xml:space="preserve"> Càc BT25x25 L&lt;12m,Bîa&lt;2.5T,‡g/th²ng ‡cI  </v>
          </cell>
          <cell r="C311" t="str">
            <v>m</v>
          </cell>
          <cell r="D311">
            <v>0</v>
          </cell>
          <cell r="E311">
            <v>475.61</v>
          </cell>
          <cell r="F311">
            <v>16326.61</v>
          </cell>
        </row>
        <row r="312">
          <cell r="A312">
            <v>93513</v>
          </cell>
          <cell r="B312" t="str">
            <v xml:space="preserve"> Càc BT30x30 L&lt;12m,Bîa&lt;2.5T,‡g/th²ng ‡cI  </v>
          </cell>
          <cell r="C312" t="str">
            <v>m</v>
          </cell>
          <cell r="D312">
            <v>0</v>
          </cell>
          <cell r="E312">
            <v>553.42999999999995</v>
          </cell>
          <cell r="F312">
            <v>18775.599999999999</v>
          </cell>
        </row>
        <row r="313">
          <cell r="A313">
            <v>93514</v>
          </cell>
          <cell r="B313" t="str">
            <v xml:space="preserve"> Càc BT35x35 L&lt;12m,Bîa&lt;2.5T,‡g/th²ng ‡cI  </v>
          </cell>
          <cell r="C313" t="str">
            <v>m</v>
          </cell>
          <cell r="D313">
            <v>0</v>
          </cell>
          <cell r="E313">
            <v>642.07000000000005</v>
          </cell>
          <cell r="F313">
            <v>21796.02</v>
          </cell>
        </row>
        <row r="314">
          <cell r="A314">
            <v>93515</v>
          </cell>
          <cell r="B314" t="str">
            <v xml:space="preserve"> Càc BT40x40 L&lt;12m,Bîa&lt;2.5T,‡g/th²ng ‡cI  </v>
          </cell>
          <cell r="C314" t="str">
            <v>m</v>
          </cell>
          <cell r="D314">
            <v>0</v>
          </cell>
          <cell r="E314">
            <v>791.24</v>
          </cell>
          <cell r="F314">
            <v>26938.9</v>
          </cell>
        </row>
        <row r="315">
          <cell r="A315">
            <v>93522</v>
          </cell>
          <cell r="B315" t="str">
            <v xml:space="preserve"> Càc BT25x25 L&lt;12m,Bîa&lt;2.5T,‡g/th²ng ‡cII </v>
          </cell>
          <cell r="C315" t="str">
            <v>m</v>
          </cell>
          <cell r="D315">
            <v>0</v>
          </cell>
          <cell r="E315">
            <v>529.65</v>
          </cell>
          <cell r="F315">
            <v>17551.099999999999</v>
          </cell>
        </row>
        <row r="316">
          <cell r="A316">
            <v>93523</v>
          </cell>
          <cell r="B316" t="str">
            <v xml:space="preserve"> Càc BT30x30 L&lt;12m,Bîa&lt;2.5T,‡g/th²ng ‡cII </v>
          </cell>
          <cell r="C316" t="str">
            <v>m</v>
          </cell>
          <cell r="D316">
            <v>0</v>
          </cell>
          <cell r="E316">
            <v>672.33</v>
          </cell>
          <cell r="F316">
            <v>21551.119999999999</v>
          </cell>
        </row>
        <row r="317">
          <cell r="A317">
            <v>93524</v>
          </cell>
          <cell r="B317" t="str">
            <v xml:space="preserve"> Càc BT35x35 L&lt;12m,Bîa&lt;2.5T,‡g/th²ng ‡cII </v>
          </cell>
          <cell r="C317" t="str">
            <v>m</v>
          </cell>
          <cell r="D317">
            <v>0</v>
          </cell>
          <cell r="E317">
            <v>778.27</v>
          </cell>
          <cell r="F317">
            <v>24972.71</v>
          </cell>
        </row>
        <row r="318">
          <cell r="A318">
            <v>93525</v>
          </cell>
          <cell r="B318" t="str">
            <v xml:space="preserve"> Càc BT40x40 L&lt;12m,Bîa&lt;2.5T,‡g/th²ng ‡cII </v>
          </cell>
          <cell r="C318" t="str">
            <v>m</v>
          </cell>
          <cell r="D318">
            <v>0</v>
          </cell>
          <cell r="E318">
            <v>957.7</v>
          </cell>
          <cell r="F318">
            <v>30775.66</v>
          </cell>
        </row>
        <row r="319">
          <cell r="A319">
            <v>93612</v>
          </cell>
          <cell r="B319" t="str">
            <v xml:space="preserve"> Càc BT25x25 L&gt;12m,Bîa&lt;2.5T,‡g/th²ng ‡cI  </v>
          </cell>
          <cell r="C319" t="str">
            <v>m</v>
          </cell>
          <cell r="D319">
            <v>0</v>
          </cell>
          <cell r="E319">
            <v>432.37</v>
          </cell>
          <cell r="F319">
            <v>16326.61</v>
          </cell>
        </row>
        <row r="320">
          <cell r="A320">
            <v>93613</v>
          </cell>
          <cell r="B320" t="str">
            <v xml:space="preserve"> Càc BT30x30 L&gt;12m,Bîa&lt;2.5T,‡g/th²ng ‡cI  </v>
          </cell>
          <cell r="C320" t="str">
            <v>m</v>
          </cell>
          <cell r="D320">
            <v>0</v>
          </cell>
          <cell r="E320">
            <v>501.55</v>
          </cell>
          <cell r="F320">
            <v>18938.87</v>
          </cell>
        </row>
        <row r="321">
          <cell r="A321">
            <v>93614</v>
          </cell>
          <cell r="B321" t="str">
            <v xml:space="preserve"> Càc BT35x35 L&gt;12m,Bîa&lt;2.5T,‡g/th²ng ‡cI  </v>
          </cell>
          <cell r="C321" t="str">
            <v>m</v>
          </cell>
          <cell r="D321">
            <v>0</v>
          </cell>
          <cell r="E321">
            <v>570.73</v>
          </cell>
          <cell r="F321">
            <v>21551.119999999999</v>
          </cell>
        </row>
        <row r="322">
          <cell r="A322">
            <v>93615</v>
          </cell>
          <cell r="B322" t="str">
            <v xml:space="preserve"> Càc BT40x40 L&gt;12m,Bîa&lt;2.5T,‡g/th²ng ‡cI  </v>
          </cell>
          <cell r="C322" t="str">
            <v>m</v>
          </cell>
          <cell r="D322">
            <v>0</v>
          </cell>
          <cell r="E322">
            <v>700.44</v>
          </cell>
          <cell r="F322">
            <v>26449.1</v>
          </cell>
        </row>
        <row r="323">
          <cell r="A323">
            <v>93622</v>
          </cell>
          <cell r="B323" t="str">
            <v xml:space="preserve"> Càc BT25x25 L&gt;12m,Bîa&lt;2.5T,‡g/th²ng ‡cII </v>
          </cell>
          <cell r="C323" t="str">
            <v>m</v>
          </cell>
          <cell r="D323">
            <v>0</v>
          </cell>
          <cell r="E323">
            <v>518.84</v>
          </cell>
          <cell r="F323">
            <v>17632.740000000002</v>
          </cell>
        </row>
        <row r="324">
          <cell r="A324">
            <v>93623</v>
          </cell>
          <cell r="B324" t="str">
            <v xml:space="preserve"> Càc BT30x30 L&gt;12m,Bîa&lt;2.5T,‡g/th²ng ‡cII </v>
          </cell>
          <cell r="C324" t="str">
            <v>m</v>
          </cell>
          <cell r="D324">
            <v>0</v>
          </cell>
          <cell r="E324">
            <v>570.73</v>
          </cell>
          <cell r="F324">
            <v>21551.119999999999</v>
          </cell>
        </row>
        <row r="325">
          <cell r="A325">
            <v>93624</v>
          </cell>
          <cell r="B325" t="str">
            <v xml:space="preserve"> Càc BT35x35 L&gt;12m,Bîa&lt;2.5T,‡g/th²ng ‡cII </v>
          </cell>
          <cell r="C325" t="str">
            <v>m</v>
          </cell>
          <cell r="D325">
            <v>0</v>
          </cell>
          <cell r="E325">
            <v>683.14</v>
          </cell>
          <cell r="F325">
            <v>25796.04</v>
          </cell>
        </row>
        <row r="326">
          <cell r="A326">
            <v>93625</v>
          </cell>
          <cell r="B326" t="str">
            <v xml:space="preserve"> Càc BT40x40 L&gt;12m,Bîa&lt;2.5T,‡g/th²ng ‡cII </v>
          </cell>
          <cell r="C326" t="str">
            <v>m</v>
          </cell>
          <cell r="D326">
            <v>0</v>
          </cell>
          <cell r="E326">
            <v>782.59</v>
          </cell>
          <cell r="F326">
            <v>29551.16</v>
          </cell>
        </row>
        <row r="327">
          <cell r="A327">
            <v>93713</v>
          </cell>
          <cell r="B327" t="str">
            <v xml:space="preserve"> Càc BT30x30 L&lt;12m,Bîa&gt;2.5T,‡g/th²ng ‡cI  </v>
          </cell>
          <cell r="C327" t="str">
            <v>m</v>
          </cell>
          <cell r="D327">
            <v>0</v>
          </cell>
          <cell r="E327">
            <v>505.87</v>
          </cell>
          <cell r="F327">
            <v>18640.900000000001</v>
          </cell>
        </row>
        <row r="328">
          <cell r="A328">
            <v>93714</v>
          </cell>
          <cell r="B328" t="str">
            <v xml:space="preserve"> Càc BT35x35 L&lt;12m,Bîa&gt;2.5T,‡g/th²ng ‡cI  </v>
          </cell>
          <cell r="C328" t="str">
            <v>m</v>
          </cell>
          <cell r="D328">
            <v>0</v>
          </cell>
          <cell r="E328">
            <v>594.51</v>
          </cell>
          <cell r="F328">
            <v>21747.79</v>
          </cell>
        </row>
        <row r="329">
          <cell r="A329">
            <v>93715</v>
          </cell>
          <cell r="B329" t="str">
            <v xml:space="preserve"> Càc BT40x40 L&lt;12m,Bîa&gt;2.5T,‡g/th²ng ‡cI  </v>
          </cell>
          <cell r="C329" t="str">
            <v>m</v>
          </cell>
          <cell r="D329">
            <v>0</v>
          </cell>
          <cell r="E329">
            <v>713.41</v>
          </cell>
          <cell r="F329">
            <v>26042.44</v>
          </cell>
        </row>
        <row r="330">
          <cell r="A330">
            <v>93723</v>
          </cell>
          <cell r="B330" t="str">
            <v xml:space="preserve"> Càc BT30x30 L&lt;12m,Bîa&gt;2.5T,‡g/th²ng ‡cII </v>
          </cell>
          <cell r="C330" t="str">
            <v>m</v>
          </cell>
          <cell r="D330">
            <v>0</v>
          </cell>
          <cell r="E330">
            <v>594.51</v>
          </cell>
          <cell r="F330">
            <v>22661.49</v>
          </cell>
        </row>
        <row r="331">
          <cell r="A331">
            <v>93724</v>
          </cell>
          <cell r="B331" t="str">
            <v xml:space="preserve"> Càc BT35x35 L&lt;12m,Bîa&gt;2.5T,‡g/th²ng ‡cII </v>
          </cell>
          <cell r="C331" t="str">
            <v>m</v>
          </cell>
          <cell r="D331">
            <v>0</v>
          </cell>
          <cell r="E331">
            <v>680.98</v>
          </cell>
          <cell r="F331">
            <v>26042.44</v>
          </cell>
        </row>
        <row r="332">
          <cell r="A332">
            <v>93725</v>
          </cell>
          <cell r="B332" t="str">
            <v xml:space="preserve"> Càc BT40x40 L&lt;12m,Bîa&gt;2.5T,‡g/th²ng ‡cII </v>
          </cell>
          <cell r="C332" t="str">
            <v>m</v>
          </cell>
          <cell r="D332">
            <v>0</v>
          </cell>
          <cell r="E332">
            <v>778.27</v>
          </cell>
          <cell r="F332">
            <v>31250.93</v>
          </cell>
        </row>
        <row r="333">
          <cell r="A333">
            <v>93813</v>
          </cell>
          <cell r="B333" t="str">
            <v xml:space="preserve"> Càc BT30x30 L&gt;12m,Bîa&gt;2.5T,‡g/th²ng ‡cI  </v>
          </cell>
          <cell r="C333" t="str">
            <v>m</v>
          </cell>
          <cell r="D333">
            <v>0</v>
          </cell>
          <cell r="E333">
            <v>425.88</v>
          </cell>
          <cell r="F333">
            <v>18001.27</v>
          </cell>
        </row>
        <row r="334">
          <cell r="A334">
            <v>93814</v>
          </cell>
          <cell r="B334" t="str">
            <v xml:space="preserve"> Càc BT35x35 L&gt;12m,Bîa&gt;2.5T,‡g/th²ng ‡cI  </v>
          </cell>
          <cell r="C334" t="str">
            <v>m</v>
          </cell>
          <cell r="D334">
            <v>0</v>
          </cell>
          <cell r="E334">
            <v>495.06</v>
          </cell>
          <cell r="F334">
            <v>20925.330000000002</v>
          </cell>
        </row>
        <row r="335">
          <cell r="A335">
            <v>93815</v>
          </cell>
          <cell r="B335" t="str">
            <v xml:space="preserve"> Càc BT40x40 L&gt;12m,Bîa&gt;2.5T,‡g/th²ng ‡cI  </v>
          </cell>
          <cell r="C335" t="str">
            <v>m</v>
          </cell>
          <cell r="D335">
            <v>0</v>
          </cell>
          <cell r="E335">
            <v>607.48</v>
          </cell>
          <cell r="F335">
            <v>25676.93</v>
          </cell>
        </row>
        <row r="336">
          <cell r="A336">
            <v>93823</v>
          </cell>
          <cell r="B336" t="str">
            <v xml:space="preserve"> Càc BT30x30 L&gt;12m,Bîa&gt;2.5T,‡g/th²ng ‡cII </v>
          </cell>
          <cell r="C336" t="str">
            <v>m</v>
          </cell>
          <cell r="D336">
            <v>0</v>
          </cell>
          <cell r="E336">
            <v>516.67999999999995</v>
          </cell>
          <cell r="F336">
            <v>21839.1</v>
          </cell>
        </row>
        <row r="337">
          <cell r="A337">
            <v>93824</v>
          </cell>
          <cell r="B337" t="str">
            <v xml:space="preserve"> Càc BT35x35 L&gt;12m,Bîa&gt;2.5T,‡g/th²ng ‡cII </v>
          </cell>
          <cell r="C337" t="str">
            <v>m</v>
          </cell>
          <cell r="D337">
            <v>0</v>
          </cell>
          <cell r="E337">
            <v>605.32000000000005</v>
          </cell>
          <cell r="F337">
            <v>25585.56</v>
          </cell>
        </row>
        <row r="338">
          <cell r="A338">
            <v>93825</v>
          </cell>
          <cell r="B338" t="str">
            <v xml:space="preserve"> Càc BT40x40 L&gt;12m,Bîa&gt;2.5T,‡g/th²ng ‡cII </v>
          </cell>
          <cell r="C338" t="str">
            <v>m</v>
          </cell>
          <cell r="D338">
            <v>0</v>
          </cell>
          <cell r="E338">
            <v>730.7</v>
          </cell>
          <cell r="F338">
            <v>30885.42</v>
          </cell>
        </row>
        <row r="339">
          <cell r="A339">
            <v>98110</v>
          </cell>
          <cell r="B339" t="str">
            <v xml:space="preserve"> ¾p rung càc cŸt D330 L&lt;=7m,‡¶t c¶p I     </v>
          </cell>
          <cell r="C339" t="str">
            <v>m</v>
          </cell>
          <cell r="D339">
            <v>2266.2800000000002</v>
          </cell>
          <cell r="E339">
            <v>756.65</v>
          </cell>
          <cell r="F339">
            <v>47295.05</v>
          </cell>
        </row>
        <row r="340">
          <cell r="A340">
            <v>98120</v>
          </cell>
          <cell r="B340" t="str">
            <v xml:space="preserve"> ¾p rung càc cŸt D430 L&lt;=7m,‡¶t c¶p I     </v>
          </cell>
          <cell r="C340" t="str">
            <v>m</v>
          </cell>
          <cell r="D340">
            <v>6286.56</v>
          </cell>
          <cell r="E340">
            <v>1354.4</v>
          </cell>
          <cell r="F340">
            <v>50448.06</v>
          </cell>
        </row>
        <row r="341">
          <cell r="A341">
            <v>98130</v>
          </cell>
          <cell r="B341" t="str">
            <v xml:space="preserve"> ¾p rung càc cŸt D330 L&lt;=7m,‡¶t c¶p II    </v>
          </cell>
          <cell r="C341" t="str">
            <v>m</v>
          </cell>
          <cell r="D341">
            <v>2266.2800000000002</v>
          </cell>
          <cell r="E341">
            <v>810.69</v>
          </cell>
          <cell r="F341">
            <v>50448.06</v>
          </cell>
        </row>
        <row r="342">
          <cell r="A342">
            <v>98140</v>
          </cell>
          <cell r="B342" t="str">
            <v xml:space="preserve"> ¾p rung càc cŸt D430 L&lt;=7m,‡¶t c¶p II    </v>
          </cell>
          <cell r="C342" t="str">
            <v>m</v>
          </cell>
          <cell r="D342">
            <v>3955.43</v>
          </cell>
          <cell r="E342">
            <v>1451.68</v>
          </cell>
          <cell r="F342">
            <v>55177.56</v>
          </cell>
        </row>
        <row r="343">
          <cell r="A343">
            <v>98210</v>
          </cell>
          <cell r="B343" t="str">
            <v xml:space="preserve"> ¾p rung càc cŸt D330 L&gt; 7m,‡¶t c¶p I     </v>
          </cell>
          <cell r="C343" t="str">
            <v>m</v>
          </cell>
          <cell r="D343">
            <v>2266.2800000000002</v>
          </cell>
          <cell r="E343">
            <v>864.74</v>
          </cell>
          <cell r="F343">
            <v>42565.55</v>
          </cell>
        </row>
        <row r="344">
          <cell r="A344">
            <v>98220</v>
          </cell>
          <cell r="B344" t="str">
            <v xml:space="preserve"> ¾p rung càc cŸt D430 L&gt; 7m,‡¶t c¶p I     </v>
          </cell>
          <cell r="C344" t="str">
            <v>m</v>
          </cell>
          <cell r="D344">
            <v>3955.43</v>
          </cell>
          <cell r="E344">
            <v>1547.88</v>
          </cell>
          <cell r="F344">
            <v>45403.25</v>
          </cell>
        </row>
        <row r="345">
          <cell r="A345">
            <v>98230</v>
          </cell>
          <cell r="B345" t="str">
            <v xml:space="preserve"> ¾p rung càc cŸt D330 L&gt; 7m,‡¶t c¶p II    </v>
          </cell>
          <cell r="C345" t="str">
            <v>m</v>
          </cell>
          <cell r="D345">
            <v>2266.2800000000002</v>
          </cell>
          <cell r="E345">
            <v>918.79</v>
          </cell>
          <cell r="F345">
            <v>45403.25</v>
          </cell>
        </row>
        <row r="346">
          <cell r="A346">
            <v>98240</v>
          </cell>
          <cell r="B346" t="str">
            <v xml:space="preserve"> ¾p rung càc cŸt D430 L&gt; 7m,‡¶t c¶p II    </v>
          </cell>
          <cell r="C346" t="str">
            <v>m</v>
          </cell>
          <cell r="D346">
            <v>3955.43</v>
          </cell>
          <cell r="E346">
            <v>1645.17</v>
          </cell>
          <cell r="F346">
            <v>49659.81</v>
          </cell>
        </row>
        <row r="347">
          <cell r="A347">
            <v>98310</v>
          </cell>
          <cell r="B347" t="str">
            <v xml:space="preserve"> ¾p rung càc cŸt D330 L&gt;12m,‡¶t c¶p I     </v>
          </cell>
          <cell r="C347" t="str">
            <v>m</v>
          </cell>
          <cell r="D347">
            <v>2266.2800000000002</v>
          </cell>
          <cell r="E347">
            <v>972.83</v>
          </cell>
          <cell r="F347">
            <v>38308.99</v>
          </cell>
        </row>
        <row r="348">
          <cell r="A348">
            <v>98320</v>
          </cell>
          <cell r="B348" t="str">
            <v xml:space="preserve"> ¾p rung càc cŸt D430 L&gt;12m,‡¶t c¶p I     </v>
          </cell>
          <cell r="C348" t="str">
            <v>m</v>
          </cell>
          <cell r="D348">
            <v>3955.43</v>
          </cell>
          <cell r="E348">
            <v>1741.37</v>
          </cell>
          <cell r="F348">
            <v>40831.4</v>
          </cell>
        </row>
        <row r="349">
          <cell r="A349">
            <v>98330</v>
          </cell>
          <cell r="B349" t="str">
            <v xml:space="preserve"> ¾p rung càc cŸt D330 L&gt;12m,‡¶t c¶p II    </v>
          </cell>
          <cell r="C349" t="str">
            <v>m</v>
          </cell>
          <cell r="D349">
            <v>2266.2800000000002</v>
          </cell>
          <cell r="E349">
            <v>1026.8800000000001</v>
          </cell>
          <cell r="F349">
            <v>40831.4</v>
          </cell>
        </row>
        <row r="350">
          <cell r="A350">
            <v>98340</v>
          </cell>
          <cell r="B350" t="str">
            <v xml:space="preserve"> ¾p rung càc cŸt D430 L&gt;12m,‡¶t c¶p II    </v>
          </cell>
          <cell r="C350" t="str">
            <v>m</v>
          </cell>
          <cell r="D350">
            <v>3955.43</v>
          </cell>
          <cell r="E350">
            <v>1838.65</v>
          </cell>
          <cell r="F350">
            <v>45718.55</v>
          </cell>
        </row>
        <row r="351">
          <cell r="A351">
            <v>99110</v>
          </cell>
          <cell r="B351" t="str">
            <v xml:space="preserve"> ¾p trõèc càc BTCT 15x15 L&lt;=4m,‡¶t c¶p I  </v>
          </cell>
          <cell r="C351" t="str">
            <v>m</v>
          </cell>
          <cell r="D351">
            <v>0</v>
          </cell>
          <cell r="E351">
            <v>734.49</v>
          </cell>
          <cell r="F351">
            <v>11965.39</v>
          </cell>
        </row>
        <row r="352">
          <cell r="A352">
            <v>99111</v>
          </cell>
          <cell r="B352" t="str">
            <v xml:space="preserve"> ¾p trõèc càc BTCT 20x20 L&lt;=4m,‡¶t c¶p I  </v>
          </cell>
          <cell r="C352" t="str">
            <v>m</v>
          </cell>
          <cell r="D352">
            <v>0</v>
          </cell>
          <cell r="E352">
            <v>1330.43</v>
          </cell>
          <cell r="F352">
            <v>17339.07</v>
          </cell>
        </row>
        <row r="353">
          <cell r="A353">
            <v>99112</v>
          </cell>
          <cell r="B353" t="str">
            <v xml:space="preserve"> ¾p trõèc càc BTCT 25x25 L&lt;=4m,‡¶t c¶p I  </v>
          </cell>
          <cell r="C353" t="str">
            <v>m</v>
          </cell>
          <cell r="D353">
            <v>0</v>
          </cell>
          <cell r="E353">
            <v>1566.83</v>
          </cell>
          <cell r="F353">
            <v>20419.98</v>
          </cell>
        </row>
        <row r="354">
          <cell r="A354">
            <v>99210</v>
          </cell>
          <cell r="B354" t="str">
            <v xml:space="preserve"> ¾p trõèc càc BTCT 15x15 L&lt;=4m,‡¶t c¶p II </v>
          </cell>
          <cell r="C354" t="str">
            <v>m</v>
          </cell>
          <cell r="D354">
            <v>0</v>
          </cell>
          <cell r="E354">
            <v>844.44</v>
          </cell>
          <cell r="F354">
            <v>13756.62</v>
          </cell>
        </row>
        <row r="355">
          <cell r="A355">
            <v>99211</v>
          </cell>
          <cell r="B355" t="str">
            <v xml:space="preserve"> ¾p trõèc càc BTCT 20x20 L&lt;=4m,‡¶t c¶p II </v>
          </cell>
          <cell r="C355" t="str">
            <v>m</v>
          </cell>
          <cell r="D355">
            <v>0</v>
          </cell>
          <cell r="E355">
            <v>1528.35</v>
          </cell>
          <cell r="F355">
            <v>19918.439999999999</v>
          </cell>
        </row>
        <row r="356">
          <cell r="A356">
            <v>99212</v>
          </cell>
          <cell r="B356" t="str">
            <v xml:space="preserve"> ¾p trõèc càc BTCT 25x25 L&lt;=4m,‡¶t c¶p II </v>
          </cell>
          <cell r="C356" t="str">
            <v>m</v>
          </cell>
          <cell r="D356">
            <v>0</v>
          </cell>
          <cell r="E356">
            <v>1913.18</v>
          </cell>
          <cell r="F356">
            <v>24933.88</v>
          </cell>
        </row>
        <row r="357">
          <cell r="A357">
            <v>99310</v>
          </cell>
          <cell r="B357" t="str">
            <v xml:space="preserve"> ¾p trõèc càc BTCT 15x15 L&gt; 4m,‡¶t c¶p I  </v>
          </cell>
          <cell r="C357" t="str">
            <v>m</v>
          </cell>
          <cell r="D357">
            <v>0</v>
          </cell>
          <cell r="E357">
            <v>681.71</v>
          </cell>
          <cell r="F357">
            <v>11105.61</v>
          </cell>
        </row>
        <row r="358">
          <cell r="A358">
            <v>99311</v>
          </cell>
          <cell r="B358" t="str">
            <v xml:space="preserve"> ¾p trõèc càc BTCT 20x20 L&gt; 4m,‡¶t c¶p I  </v>
          </cell>
          <cell r="C358" t="str">
            <v>m</v>
          </cell>
          <cell r="D358">
            <v>0</v>
          </cell>
          <cell r="E358">
            <v>1236.97</v>
          </cell>
          <cell r="F358">
            <v>16121.04</v>
          </cell>
        </row>
        <row r="359">
          <cell r="A359">
            <v>99312</v>
          </cell>
          <cell r="B359" t="str">
            <v xml:space="preserve"> ¾p trõèc càc BTCT 25x25 L&gt; 4m,‡¶t c¶p I  </v>
          </cell>
          <cell r="C359" t="str">
            <v>m</v>
          </cell>
          <cell r="D359">
            <v>0</v>
          </cell>
          <cell r="E359">
            <v>1374.41</v>
          </cell>
          <cell r="F359">
            <v>17912.27</v>
          </cell>
        </row>
        <row r="360">
          <cell r="A360">
            <v>99410</v>
          </cell>
          <cell r="B360" t="str">
            <v xml:space="preserve"> ¾p trõèc càc BTCT 15x15 L&gt; 4m,‡¶t c¶p II </v>
          </cell>
          <cell r="C360" t="str">
            <v>m</v>
          </cell>
          <cell r="D360">
            <v>0</v>
          </cell>
          <cell r="E360">
            <v>800.46</v>
          </cell>
          <cell r="F360">
            <v>13040.13</v>
          </cell>
        </row>
        <row r="361">
          <cell r="A361">
            <v>99411</v>
          </cell>
          <cell r="B361" t="str">
            <v xml:space="preserve"> ¾p trõèc càc BTCT 20x20 L&gt; 4m,‡¶t c¶p II </v>
          </cell>
          <cell r="C361" t="str">
            <v>m</v>
          </cell>
          <cell r="D361">
            <v>0</v>
          </cell>
          <cell r="E361">
            <v>1346.93</v>
          </cell>
          <cell r="F361">
            <v>17554.02</v>
          </cell>
        </row>
        <row r="362">
          <cell r="A362">
            <v>99412</v>
          </cell>
          <cell r="B362" t="str">
            <v xml:space="preserve"> ¾p trõèc càc BTCT 25x25 L&gt; 4m,‡¶t c¶p II </v>
          </cell>
          <cell r="C362" t="str">
            <v>m</v>
          </cell>
          <cell r="D362">
            <v>0</v>
          </cell>
          <cell r="E362">
            <v>1687.78</v>
          </cell>
          <cell r="F362">
            <v>21852.97</v>
          </cell>
        </row>
        <row r="363">
          <cell r="A363">
            <v>113110</v>
          </cell>
          <cell r="B363" t="str">
            <v xml:space="preserve"> MÜng ½õéng = ½Ÿ lèp mÜng ½¬ l¿n d¡y 15cm </v>
          </cell>
          <cell r="C363" t="str">
            <v>m2</v>
          </cell>
          <cell r="D363">
            <v>10173.42</v>
          </cell>
          <cell r="E363">
            <v>846.91</v>
          </cell>
          <cell r="F363">
            <v>328.63</v>
          </cell>
        </row>
        <row r="364">
          <cell r="A364">
            <v>113120</v>
          </cell>
          <cell r="B364" t="str">
            <v xml:space="preserve"> MÜng ½õéng = ½Ÿ lèp mÜng ½¬ l¿n d¡y 20cm </v>
          </cell>
          <cell r="C364" t="str">
            <v>m2</v>
          </cell>
          <cell r="D364">
            <v>13564.56</v>
          </cell>
          <cell r="E364">
            <v>1129.22</v>
          </cell>
          <cell r="F364">
            <v>328.63</v>
          </cell>
        </row>
        <row r="365">
          <cell r="A365">
            <v>113130</v>
          </cell>
          <cell r="B365" t="str">
            <v xml:space="preserve"> MÜng ½õéng = ½Ÿ lèp mÜng ½¬ l¿n d¡y 25cm </v>
          </cell>
          <cell r="C365" t="str">
            <v>m2</v>
          </cell>
          <cell r="D365">
            <v>16955.7</v>
          </cell>
          <cell r="E365">
            <v>1621.24</v>
          </cell>
          <cell r="F365">
            <v>328.63</v>
          </cell>
        </row>
        <row r="366">
          <cell r="A366">
            <v>113140</v>
          </cell>
          <cell r="B366" t="str">
            <v xml:space="preserve"> MÜng ½õéng = ½Ÿ lèp mÜng ½¬ l¿n d¡y 30cm </v>
          </cell>
          <cell r="C366" t="str">
            <v>m2</v>
          </cell>
          <cell r="D366">
            <v>20346.84</v>
          </cell>
          <cell r="E366">
            <v>1944.88</v>
          </cell>
          <cell r="F366">
            <v>328.63</v>
          </cell>
        </row>
        <row r="367">
          <cell r="A367">
            <v>113210</v>
          </cell>
          <cell r="B367" t="str">
            <v xml:space="preserve"> MÜng ½õéng =cŸt lèp mÜng ½¬ l¿n d¡y 10cm </v>
          </cell>
          <cell r="C367" t="str">
            <v>m2</v>
          </cell>
          <cell r="D367">
            <v>1601.86</v>
          </cell>
          <cell r="E367">
            <v>135.1</v>
          </cell>
          <cell r="F367">
            <v>328.63</v>
          </cell>
        </row>
        <row r="368">
          <cell r="A368">
            <v>113220</v>
          </cell>
          <cell r="B368" t="str">
            <v xml:space="preserve"> MÜng ½õéng =cŸt lèp mÜng ½¬ l¿n d¡y 15cm </v>
          </cell>
          <cell r="C368" t="str">
            <v>m2</v>
          </cell>
          <cell r="D368">
            <v>2402.79</v>
          </cell>
          <cell r="E368">
            <v>202.65</v>
          </cell>
          <cell r="F368">
            <v>328.63</v>
          </cell>
        </row>
        <row r="369">
          <cell r="A369">
            <v>113230</v>
          </cell>
          <cell r="B369" t="str">
            <v xml:space="preserve"> MÜng ½õéng =cŸt lèp mÜng ½¬ l¿n d¡y 20cm </v>
          </cell>
          <cell r="C369" t="str">
            <v>m2</v>
          </cell>
          <cell r="D369">
            <v>3203.72</v>
          </cell>
          <cell r="E369">
            <v>270.20999999999998</v>
          </cell>
          <cell r="F369">
            <v>328.63</v>
          </cell>
        </row>
        <row r="370">
          <cell r="A370">
            <v>113240</v>
          </cell>
          <cell r="B370" t="str">
            <v xml:space="preserve"> MÜng ½õéng =cŸt lèp mÜng ½¬ l¿n d¡y 25cm </v>
          </cell>
          <cell r="C370" t="str">
            <v>m2</v>
          </cell>
          <cell r="D370">
            <v>4004.65</v>
          </cell>
          <cell r="E370">
            <v>338.77</v>
          </cell>
          <cell r="F370">
            <v>657.26</v>
          </cell>
        </row>
        <row r="371">
          <cell r="A371">
            <v>113250</v>
          </cell>
          <cell r="B371" t="str">
            <v xml:space="preserve"> MÜng ½õéng =cŸt lèp mÜng ½¬ l¿n d¡y 30cm </v>
          </cell>
          <cell r="C371" t="str">
            <v>m2</v>
          </cell>
          <cell r="D371">
            <v>4805.58</v>
          </cell>
          <cell r="E371">
            <v>406.32</v>
          </cell>
          <cell r="F371">
            <v>657.26</v>
          </cell>
        </row>
        <row r="372">
          <cell r="A372">
            <v>113311</v>
          </cell>
          <cell r="B372" t="str">
            <v xml:space="preserve"> MÜng cŸt v¡ng g/câ 6%XM T/træn 20-25m3/h </v>
          </cell>
          <cell r="C372" t="str">
            <v>m3</v>
          </cell>
          <cell r="D372">
            <v>124543.78</v>
          </cell>
          <cell r="E372">
            <v>3269.59</v>
          </cell>
          <cell r="F372">
            <v>12971.12</v>
          </cell>
        </row>
        <row r="373">
          <cell r="A373">
            <v>113312</v>
          </cell>
          <cell r="B373" t="str">
            <v xml:space="preserve"> MÜng cŸt v¡ng g/câ 8%XM T/træn 20-25m3/h </v>
          </cell>
          <cell r="C373" t="str">
            <v>m3</v>
          </cell>
          <cell r="D373">
            <v>149742.81</v>
          </cell>
          <cell r="E373">
            <v>3382.34</v>
          </cell>
          <cell r="F373">
            <v>12971.12</v>
          </cell>
        </row>
        <row r="374">
          <cell r="A374">
            <v>113313</v>
          </cell>
          <cell r="B374" t="str">
            <v xml:space="preserve"> MÜng cŸt v¡ng g/câ 6%XM T/træn 30m3/h    </v>
          </cell>
          <cell r="C374" t="str">
            <v>m3</v>
          </cell>
          <cell r="D374">
            <v>124543.78</v>
          </cell>
          <cell r="E374">
            <v>3269.59</v>
          </cell>
          <cell r="F374">
            <v>18529.27</v>
          </cell>
        </row>
        <row r="375">
          <cell r="A375">
            <v>113314</v>
          </cell>
          <cell r="B375" t="str">
            <v xml:space="preserve"> MÜng cŸt v¡ng g/câ 8%XM T/træn 30m3/h    </v>
          </cell>
          <cell r="C375" t="str">
            <v>m3</v>
          </cell>
          <cell r="D375">
            <v>149742.81</v>
          </cell>
          <cell r="E375">
            <v>3382.34</v>
          </cell>
          <cell r="F375">
            <v>18529.27</v>
          </cell>
        </row>
        <row r="376">
          <cell r="A376">
            <v>113315</v>
          </cell>
          <cell r="B376" t="str">
            <v xml:space="preserve"> MÜng cŸt v¡ng g/câ 6%XM T/træn 50m3/h    </v>
          </cell>
          <cell r="C376" t="str">
            <v>m3</v>
          </cell>
          <cell r="D376">
            <v>124543.78</v>
          </cell>
          <cell r="E376">
            <v>3269.59</v>
          </cell>
          <cell r="F376">
            <v>12543.17</v>
          </cell>
        </row>
        <row r="377">
          <cell r="A377">
            <v>113316</v>
          </cell>
          <cell r="B377" t="str">
            <v xml:space="preserve"> MÜng cŸt v¡ng g/câ 8%XM T/træn 50m3/h    </v>
          </cell>
          <cell r="C377" t="str">
            <v>m3</v>
          </cell>
          <cell r="D377">
            <v>149742.81</v>
          </cell>
          <cell r="E377">
            <v>3382.34</v>
          </cell>
          <cell r="F377">
            <v>12543.17</v>
          </cell>
        </row>
        <row r="378">
          <cell r="A378">
            <v>113321</v>
          </cell>
          <cell r="B378" t="str">
            <v xml:space="preserve"> MÜng cŸt ½en  g/câ 6%XM T/træn 20-25m3/h </v>
          </cell>
          <cell r="C378" t="str">
            <v>m3</v>
          </cell>
          <cell r="D378">
            <v>89976.4</v>
          </cell>
          <cell r="E378">
            <v>3269.59</v>
          </cell>
          <cell r="F378">
            <v>12971.12</v>
          </cell>
        </row>
        <row r="379">
          <cell r="A379">
            <v>113322</v>
          </cell>
          <cell r="B379" t="str">
            <v xml:space="preserve"> MÜng cŸt ½en  g/câ 8%XM T/træn 20-25m3/h </v>
          </cell>
          <cell r="C379" t="str">
            <v>m3</v>
          </cell>
          <cell r="D379">
            <v>111950.31</v>
          </cell>
          <cell r="E379">
            <v>3382.34</v>
          </cell>
          <cell r="F379">
            <v>12971.12</v>
          </cell>
        </row>
        <row r="380">
          <cell r="A380">
            <v>113313</v>
          </cell>
          <cell r="B380" t="str">
            <v xml:space="preserve"> MÜng cŸt ½en  g/câ 6%XM T/træn 30m3/h    </v>
          </cell>
          <cell r="C380" t="str">
            <v>m3</v>
          </cell>
          <cell r="D380">
            <v>89976.4</v>
          </cell>
          <cell r="E380">
            <v>3269.59</v>
          </cell>
          <cell r="F380">
            <v>13529.27</v>
          </cell>
        </row>
        <row r="381">
          <cell r="A381">
            <v>113314</v>
          </cell>
          <cell r="B381" t="str">
            <v xml:space="preserve"> MÜng cŸt ½en  g/câ 8%XM T/træn 30m3/h    </v>
          </cell>
          <cell r="C381" t="str">
            <v>m3</v>
          </cell>
          <cell r="D381">
            <v>111950.31</v>
          </cell>
          <cell r="E381">
            <v>3382.34</v>
          </cell>
          <cell r="F381">
            <v>13529.27</v>
          </cell>
        </row>
        <row r="382">
          <cell r="A382">
            <v>113315</v>
          </cell>
          <cell r="B382" t="str">
            <v xml:space="preserve"> MÜng cŸt ½en  g/câ 6%XM T/træn 50m3/h    </v>
          </cell>
          <cell r="C382" t="str">
            <v>m3</v>
          </cell>
          <cell r="D382">
            <v>89976.4</v>
          </cell>
          <cell r="E382">
            <v>3269.59</v>
          </cell>
          <cell r="F382">
            <v>12543.17</v>
          </cell>
        </row>
        <row r="383">
          <cell r="A383">
            <v>113316</v>
          </cell>
          <cell r="B383" t="str">
            <v xml:space="preserve"> MÜng cŸt ½en  g/câ 8%XM T/træn 50m3/h    </v>
          </cell>
          <cell r="C383" t="str">
            <v>m3</v>
          </cell>
          <cell r="D383">
            <v>111950.31</v>
          </cell>
          <cell r="E383">
            <v>3382.34</v>
          </cell>
          <cell r="F383">
            <v>12543.17</v>
          </cell>
        </row>
        <row r="384">
          <cell r="A384">
            <v>114111</v>
          </cell>
          <cell r="B384" t="str">
            <v xml:space="preserve"> Lèp trÅn m´t ½õéng ½¬ l¿n ¾p  8cm ½Ÿ d¯m </v>
          </cell>
          <cell r="C384" t="str">
            <v>m2</v>
          </cell>
          <cell r="D384">
            <v>7907.57</v>
          </cell>
          <cell r="E384">
            <v>1129.22</v>
          </cell>
          <cell r="F384">
            <v>2172.6</v>
          </cell>
        </row>
        <row r="385">
          <cell r="A385">
            <v>114112</v>
          </cell>
          <cell r="B385" t="str">
            <v xml:space="preserve"> Lèp trÅn m´t ½õéng ½¬ l¿n ¾p 10cm ½Ÿ d¯m </v>
          </cell>
          <cell r="C385" t="str">
            <v>m2</v>
          </cell>
          <cell r="D385">
            <v>9826.2900000000009</v>
          </cell>
          <cell r="E385">
            <v>1209.8800000000001</v>
          </cell>
          <cell r="F385">
            <v>2683.79</v>
          </cell>
        </row>
        <row r="386">
          <cell r="A386">
            <v>114113</v>
          </cell>
          <cell r="B386" t="str">
            <v xml:space="preserve"> Lèp trÅn m´t ½õéng ½¬ l¿n ¾p 12cm ½Ÿ d¯m </v>
          </cell>
          <cell r="C386" t="str">
            <v>m2</v>
          </cell>
          <cell r="D386">
            <v>11698.25</v>
          </cell>
          <cell r="E386">
            <v>1267.3499999999999</v>
          </cell>
          <cell r="F386">
            <v>3213.25</v>
          </cell>
        </row>
        <row r="387">
          <cell r="A387">
            <v>114114</v>
          </cell>
          <cell r="B387" t="str">
            <v xml:space="preserve"> Lèp trÅn m´t ½õéng ½¬ l¿n ¾p 14cm ½Ÿ d¯m </v>
          </cell>
          <cell r="C387" t="str">
            <v>m2</v>
          </cell>
          <cell r="D387">
            <v>13656.07</v>
          </cell>
          <cell r="E387">
            <v>1321.79</v>
          </cell>
          <cell r="F387">
            <v>3742.71</v>
          </cell>
        </row>
        <row r="388">
          <cell r="A388">
            <v>114115</v>
          </cell>
          <cell r="B388" t="str">
            <v xml:space="preserve"> Lèp trÅn m´t ½õéng ½¬ l¿n ¾p 15cm ½Ÿ d¯m </v>
          </cell>
          <cell r="C388" t="str">
            <v>m2</v>
          </cell>
          <cell r="D388">
            <v>14604.82</v>
          </cell>
          <cell r="E388">
            <v>1354.05</v>
          </cell>
          <cell r="F388">
            <v>3998.31</v>
          </cell>
        </row>
        <row r="389">
          <cell r="A389">
            <v>114121</v>
          </cell>
          <cell r="B389" t="str">
            <v xml:space="preserve"> Lèp dõèi m´t ½õéng ½¬ l¿n ¾p  8cm ½Ÿ d¯m </v>
          </cell>
          <cell r="C389" t="str">
            <v>m2</v>
          </cell>
          <cell r="D389">
            <v>6837.52</v>
          </cell>
          <cell r="E389">
            <v>551.5</v>
          </cell>
          <cell r="F389">
            <v>1825.71</v>
          </cell>
        </row>
        <row r="390">
          <cell r="A390">
            <v>114122</v>
          </cell>
          <cell r="B390" t="str">
            <v xml:space="preserve"> Lèp dõèi m´t ½õéng ½¬ l¿n ¾p 10cm ½Ÿ d¯m </v>
          </cell>
          <cell r="C390" t="str">
            <v>m2</v>
          </cell>
          <cell r="D390">
            <v>8538.82</v>
          </cell>
          <cell r="E390">
            <v>618.04999999999995</v>
          </cell>
          <cell r="F390">
            <v>2190.85</v>
          </cell>
        </row>
        <row r="391">
          <cell r="A391">
            <v>114123</v>
          </cell>
          <cell r="B391" t="str">
            <v xml:space="preserve"> Lèp dõèi m´t ½õéng ½¬ l¿n ¾p 12cm ½Ÿ d¯m </v>
          </cell>
          <cell r="C391" t="str">
            <v>m2</v>
          </cell>
          <cell r="D391">
            <v>10246.58</v>
          </cell>
          <cell r="E391">
            <v>661.4</v>
          </cell>
          <cell r="F391">
            <v>2866.37</v>
          </cell>
        </row>
        <row r="392">
          <cell r="A392">
            <v>114124</v>
          </cell>
          <cell r="B392" t="str">
            <v xml:space="preserve"> Lèp dõèi m´t ½õéng ½¬ l¿n ¾p 14cm ½Ÿ d¯m </v>
          </cell>
          <cell r="C392" t="str">
            <v>m2</v>
          </cell>
          <cell r="D392">
            <v>11954.34</v>
          </cell>
          <cell r="E392">
            <v>705.76</v>
          </cell>
          <cell r="F392">
            <v>3176.74</v>
          </cell>
        </row>
        <row r="393">
          <cell r="A393">
            <v>114125</v>
          </cell>
          <cell r="B393" t="str">
            <v xml:space="preserve"> Lèp dõèi m´t ½õéng ½¬ l¿n ¾p 15cm ½Ÿ d¯m </v>
          </cell>
          <cell r="C393" t="str">
            <v>m2</v>
          </cell>
          <cell r="D393">
            <v>12769.41</v>
          </cell>
          <cell r="E393">
            <v>727.94</v>
          </cell>
          <cell r="F393">
            <v>3395.82</v>
          </cell>
        </row>
        <row r="394">
          <cell r="A394">
            <v>114211</v>
          </cell>
          <cell r="B394" t="str">
            <v xml:space="preserve"> Lèp trÅn M½õéng c¶p phâi ½¬ l¿n ¾p  6cm  </v>
          </cell>
          <cell r="C394" t="str">
            <v>m2</v>
          </cell>
          <cell r="D394">
            <v>1923.38</v>
          </cell>
          <cell r="E394">
            <v>331.91</v>
          </cell>
          <cell r="F394">
            <v>1296.25</v>
          </cell>
        </row>
        <row r="395">
          <cell r="A395">
            <v>114212</v>
          </cell>
          <cell r="B395" t="str">
            <v xml:space="preserve"> Lèp trÅn M½õéng c¶p phâi ½¬ l¿n ¾p  8cm  </v>
          </cell>
          <cell r="C395" t="str">
            <v>m2</v>
          </cell>
          <cell r="D395">
            <v>2497.46</v>
          </cell>
          <cell r="E395">
            <v>352.72</v>
          </cell>
          <cell r="F395">
            <v>1789.2</v>
          </cell>
        </row>
        <row r="396">
          <cell r="A396">
            <v>114213</v>
          </cell>
          <cell r="B396" t="str">
            <v xml:space="preserve"> Lèp trÅn M½õéng c¶p phâi ½¬ l¿n ¾p 10cm  </v>
          </cell>
          <cell r="C396" t="str">
            <v>m2</v>
          </cell>
          <cell r="D396">
            <v>3073.55</v>
          </cell>
          <cell r="E396">
            <v>374.59</v>
          </cell>
          <cell r="F396">
            <v>2190.85</v>
          </cell>
        </row>
        <row r="397">
          <cell r="A397">
            <v>114214</v>
          </cell>
          <cell r="B397" t="str">
            <v xml:space="preserve"> Lèp trÅn M½õéng c¶p phâi ½¬ l¿n ¾p 12cm  </v>
          </cell>
          <cell r="C397" t="str">
            <v>m2</v>
          </cell>
          <cell r="D397">
            <v>3649.64</v>
          </cell>
          <cell r="E397">
            <v>396.31</v>
          </cell>
          <cell r="F397">
            <v>2665.54</v>
          </cell>
        </row>
        <row r="398">
          <cell r="A398">
            <v>114215</v>
          </cell>
          <cell r="B398" t="str">
            <v xml:space="preserve"> Lèp trÅn M½õéng c¶p phâi ½¬ l¿n ¾p 14cm  </v>
          </cell>
          <cell r="C398" t="str">
            <v>m2</v>
          </cell>
          <cell r="D398">
            <v>4223.71</v>
          </cell>
          <cell r="E398">
            <v>418.11</v>
          </cell>
          <cell r="F398">
            <v>3103.71</v>
          </cell>
        </row>
        <row r="399">
          <cell r="A399">
            <v>114216</v>
          </cell>
          <cell r="B399" t="str">
            <v xml:space="preserve"> Lèp trÅn M½õéng c¶p phâi ½¬ l¿n ¾p 16cm  </v>
          </cell>
          <cell r="C399" t="str">
            <v>m2</v>
          </cell>
          <cell r="D399">
            <v>4799.8</v>
          </cell>
          <cell r="E399">
            <v>439.91</v>
          </cell>
          <cell r="F399">
            <v>3487.11</v>
          </cell>
        </row>
        <row r="400">
          <cell r="A400">
            <v>114217</v>
          </cell>
          <cell r="B400" t="str">
            <v xml:space="preserve"> Lèp trÅn M½õéng c¶p phâi ½¬ l¿n ¾p 18cm  </v>
          </cell>
          <cell r="C400" t="str">
            <v>m2</v>
          </cell>
          <cell r="D400">
            <v>5373.88</v>
          </cell>
          <cell r="E400">
            <v>460.72</v>
          </cell>
          <cell r="F400">
            <v>3961.79</v>
          </cell>
        </row>
        <row r="401">
          <cell r="A401">
            <v>114218</v>
          </cell>
          <cell r="B401" t="str">
            <v xml:space="preserve"> Lèp trÅn M½õéng c¶p phâi ½¬ l¿n ¾p 20cm  </v>
          </cell>
          <cell r="C401" t="str">
            <v>m2</v>
          </cell>
          <cell r="D401">
            <v>5949.97</v>
          </cell>
          <cell r="E401">
            <v>482.51</v>
          </cell>
          <cell r="F401">
            <v>4399.96</v>
          </cell>
        </row>
        <row r="402">
          <cell r="A402">
            <v>114221</v>
          </cell>
          <cell r="B402" t="str">
            <v xml:space="preserve"> Lèp dõèi M½õéng c¶p phâi ½¬ l¿n ¾p  6cm  </v>
          </cell>
          <cell r="C402" t="str">
            <v>m2</v>
          </cell>
          <cell r="D402">
            <v>1726.26</v>
          </cell>
          <cell r="E402">
            <v>196.18</v>
          </cell>
          <cell r="F402">
            <v>931.11</v>
          </cell>
        </row>
        <row r="403">
          <cell r="A403">
            <v>114222</v>
          </cell>
          <cell r="B403" t="str">
            <v xml:space="preserve">          M½õéng c¶p phâi ½¬ l¿n ¾p  8cm  </v>
          </cell>
          <cell r="C403" t="str">
            <v>m2</v>
          </cell>
          <cell r="D403">
            <v>2300.33</v>
          </cell>
          <cell r="E403">
            <v>217.97</v>
          </cell>
          <cell r="F403">
            <v>1278</v>
          </cell>
        </row>
        <row r="404">
          <cell r="A404">
            <v>114223</v>
          </cell>
          <cell r="B404" t="str">
            <v xml:space="preserve">          M½õéng c¶p phâi ½¬ l¿n ¾p 10cm  </v>
          </cell>
          <cell r="C404" t="str">
            <v>m2</v>
          </cell>
          <cell r="D404">
            <v>2876.42</v>
          </cell>
          <cell r="E404">
            <v>239.77</v>
          </cell>
          <cell r="F404">
            <v>1551.85</v>
          </cell>
        </row>
        <row r="405">
          <cell r="A405">
            <v>114224</v>
          </cell>
          <cell r="B405" t="str">
            <v xml:space="preserve">          M½õéng c¶p phâi ½¬ l¿n ¾p 12cm  </v>
          </cell>
          <cell r="C405" t="str">
            <v>m2</v>
          </cell>
          <cell r="D405">
            <v>3452.51</v>
          </cell>
          <cell r="E405">
            <v>261.57</v>
          </cell>
          <cell r="F405">
            <v>1898.74</v>
          </cell>
        </row>
        <row r="406">
          <cell r="A406">
            <v>114225</v>
          </cell>
          <cell r="B406" t="str">
            <v xml:space="preserve">          M½õéng c¶p phâi ½¬ l¿n ¾p 14cm  </v>
          </cell>
          <cell r="C406" t="str">
            <v>m2</v>
          </cell>
          <cell r="D406">
            <v>4026.59</v>
          </cell>
          <cell r="E406">
            <v>283.37</v>
          </cell>
          <cell r="F406">
            <v>2209.11</v>
          </cell>
        </row>
        <row r="407">
          <cell r="A407">
            <v>114226</v>
          </cell>
          <cell r="B407" t="str">
            <v xml:space="preserve">          M½õéng c¶p phâi ½¬ l¿n ¾p 16cm  </v>
          </cell>
          <cell r="C407" t="str">
            <v>m2</v>
          </cell>
          <cell r="D407">
            <v>4602.68</v>
          </cell>
          <cell r="E407">
            <v>304.17</v>
          </cell>
          <cell r="F407">
            <v>2482.9699999999998</v>
          </cell>
        </row>
        <row r="408">
          <cell r="A408">
            <v>114227</v>
          </cell>
          <cell r="B408" t="str">
            <v xml:space="preserve">          M½õéng c¶p phâi ½¬ l¿n ¾p 18cm  </v>
          </cell>
          <cell r="C408" t="str">
            <v>m2</v>
          </cell>
          <cell r="D408">
            <v>5176.75</v>
          </cell>
          <cell r="E408">
            <v>325.97000000000003</v>
          </cell>
          <cell r="F408">
            <v>2829.85</v>
          </cell>
        </row>
        <row r="409">
          <cell r="A409">
            <v>114228</v>
          </cell>
          <cell r="B409" t="str">
            <v xml:space="preserve">          M½õéng c¶p phâi ½¬ l¿n ¾p 20cm  </v>
          </cell>
          <cell r="C409" t="str">
            <v>m2</v>
          </cell>
          <cell r="D409">
            <v>5752.84</v>
          </cell>
          <cell r="E409">
            <v>347.77</v>
          </cell>
          <cell r="F409">
            <v>3249.76</v>
          </cell>
        </row>
        <row r="410">
          <cell r="A410">
            <v>114311</v>
          </cell>
          <cell r="B410" t="str">
            <v xml:space="preserve"> ‡õéng ½Ÿ d¯m lŸng nhúa 3.0kg/m2,d¡y  8cm </v>
          </cell>
          <cell r="C410" t="str">
            <v>m2</v>
          </cell>
          <cell r="D410">
            <v>17234.21</v>
          </cell>
          <cell r="E410">
            <v>1089.8599999999999</v>
          </cell>
          <cell r="F410">
            <v>2555.9899999999998</v>
          </cell>
        </row>
        <row r="411">
          <cell r="A411">
            <v>114312</v>
          </cell>
          <cell r="B411" t="str">
            <v xml:space="preserve"> ‡õéng ½Ÿ d¯m lŸng nhúa 3.0kg/m2 d¡y 10cm </v>
          </cell>
          <cell r="C411" t="str">
            <v>m2</v>
          </cell>
          <cell r="D411">
            <v>19114.349999999999</v>
          </cell>
          <cell r="E411">
            <v>1204.6400000000001</v>
          </cell>
          <cell r="F411">
            <v>3377.56</v>
          </cell>
        </row>
        <row r="412">
          <cell r="A412">
            <v>114313</v>
          </cell>
          <cell r="B412" t="str">
            <v xml:space="preserve"> ‡õéng ½Ÿ d¯m lŸng nhúa 3.0kg/m2 d¡y 12cm </v>
          </cell>
          <cell r="C412" t="str">
            <v>m2</v>
          </cell>
          <cell r="D412">
            <v>20981.85</v>
          </cell>
          <cell r="E412">
            <v>1204.6400000000001</v>
          </cell>
          <cell r="F412">
            <v>3377.56</v>
          </cell>
        </row>
        <row r="413">
          <cell r="A413">
            <v>114314</v>
          </cell>
          <cell r="B413" t="str">
            <v xml:space="preserve"> ‡õéng ½Ÿ d¯m lŸng nhúa 3.0kg/m2 d¡y 14cm </v>
          </cell>
          <cell r="C413" t="str">
            <v>m2</v>
          </cell>
          <cell r="D413">
            <v>22907.58</v>
          </cell>
          <cell r="E413">
            <v>1204.6400000000001</v>
          </cell>
          <cell r="F413">
            <v>3377.56</v>
          </cell>
        </row>
        <row r="414">
          <cell r="A414">
            <v>114315</v>
          </cell>
          <cell r="B414" t="str">
            <v xml:space="preserve"> ‡õéng ½Ÿ d¯m lŸng nhúa 3.0kg/m2 d¡y 15cm </v>
          </cell>
          <cell r="C414" t="str">
            <v>m2</v>
          </cell>
          <cell r="D414">
            <v>23785.83</v>
          </cell>
          <cell r="E414">
            <v>1318.42</v>
          </cell>
          <cell r="F414">
            <v>4217.3900000000003</v>
          </cell>
        </row>
        <row r="415">
          <cell r="A415">
            <v>114321</v>
          </cell>
          <cell r="B415" t="str">
            <v xml:space="preserve"> ‡õéng ½Ÿ d¯m lŸng nhúa 3.5kg/m2,d¡y  8cm </v>
          </cell>
          <cell r="C415" t="str">
            <v>m2</v>
          </cell>
          <cell r="D415">
            <v>18552.509999999998</v>
          </cell>
          <cell r="E415">
            <v>1089.8599999999999</v>
          </cell>
          <cell r="F415">
            <v>2555.9899999999998</v>
          </cell>
        </row>
        <row r="416">
          <cell r="A416">
            <v>114322</v>
          </cell>
          <cell r="B416" t="str">
            <v xml:space="preserve"> ‡õéng ½Ÿ d¯m lŸng nhúa 3.5kg/m2 d¡y 10cm </v>
          </cell>
          <cell r="C416" t="str">
            <v>m2</v>
          </cell>
          <cell r="D416">
            <v>20432.650000000001</v>
          </cell>
          <cell r="E416">
            <v>1204.6400000000001</v>
          </cell>
          <cell r="F416">
            <v>3377.56</v>
          </cell>
        </row>
        <row r="417">
          <cell r="A417">
            <v>114323</v>
          </cell>
          <cell r="B417" t="str">
            <v xml:space="preserve"> ‡õéng ½Ÿ d¯m lŸng nhúa 3.5kg/m2 d¡y 12cm </v>
          </cell>
          <cell r="C417" t="str">
            <v>m2</v>
          </cell>
          <cell r="D417">
            <v>22300.15</v>
          </cell>
          <cell r="E417">
            <v>1204.6400000000001</v>
          </cell>
          <cell r="F417">
            <v>3377.56</v>
          </cell>
        </row>
        <row r="418">
          <cell r="A418">
            <v>114324</v>
          </cell>
          <cell r="B418" t="str">
            <v xml:space="preserve"> ‡õéng ½Ÿ d¯m lŸng nhúa 3.5kg/m2 d¡y 14cm </v>
          </cell>
          <cell r="C418" t="str">
            <v>m2</v>
          </cell>
          <cell r="D418">
            <v>24225.88</v>
          </cell>
          <cell r="E418">
            <v>1204.6400000000001</v>
          </cell>
          <cell r="F418">
            <v>3377.56</v>
          </cell>
        </row>
        <row r="419">
          <cell r="A419">
            <v>114325</v>
          </cell>
          <cell r="B419" t="str">
            <v xml:space="preserve"> ‡õéng ½Ÿ d¯m lŸng nhúa 3.5kg/m2 d¡y 15cm </v>
          </cell>
          <cell r="C419" t="str">
            <v>m2</v>
          </cell>
          <cell r="D419">
            <v>25104.13</v>
          </cell>
          <cell r="E419">
            <v>1319.42</v>
          </cell>
          <cell r="F419">
            <v>4217.3900000000003</v>
          </cell>
        </row>
        <row r="420">
          <cell r="A420">
            <v>114331</v>
          </cell>
          <cell r="B420" t="str">
            <v xml:space="preserve"> ‡õéng ½Ÿ d¯m lŸng nhúa 5.0kg/m2,d¡y  8cm </v>
          </cell>
          <cell r="C420" t="str">
            <v>m2</v>
          </cell>
          <cell r="D420">
            <v>22504.51</v>
          </cell>
          <cell r="E420">
            <v>1434.2</v>
          </cell>
          <cell r="F420">
            <v>2738.57</v>
          </cell>
        </row>
        <row r="421">
          <cell r="A421">
            <v>114332</v>
          </cell>
          <cell r="B421" t="str">
            <v xml:space="preserve"> ‡õéng ½Ÿ d¯m lŸng nhúa 5.0kg/m2 d¡y 10cm </v>
          </cell>
          <cell r="C421" t="str">
            <v>m2</v>
          </cell>
          <cell r="D421">
            <v>24384.65</v>
          </cell>
          <cell r="E421">
            <v>1548.98</v>
          </cell>
          <cell r="F421">
            <v>3651.42</v>
          </cell>
        </row>
        <row r="422">
          <cell r="A422">
            <v>114333</v>
          </cell>
          <cell r="B422" t="str">
            <v xml:space="preserve"> ‡õéng ½Ÿ d¯m lŸng nhúa 5.0kg/m2 d¡y 12cm </v>
          </cell>
          <cell r="C422" t="str">
            <v>m2</v>
          </cell>
          <cell r="D422">
            <v>26252.15</v>
          </cell>
          <cell r="E422">
            <v>1548.98</v>
          </cell>
          <cell r="F422">
            <v>3651.42</v>
          </cell>
        </row>
        <row r="423">
          <cell r="A423">
            <v>114334</v>
          </cell>
          <cell r="B423" t="str">
            <v xml:space="preserve"> ‡õéng ½Ÿ d¯m lŸng nhúa 5.0kg/m2 d¡y 14cm </v>
          </cell>
          <cell r="C423" t="str">
            <v>m2</v>
          </cell>
          <cell r="D423">
            <v>28177.88</v>
          </cell>
          <cell r="E423">
            <v>1548.98</v>
          </cell>
          <cell r="F423">
            <v>3651.42</v>
          </cell>
        </row>
        <row r="424">
          <cell r="A424">
            <v>114335</v>
          </cell>
          <cell r="B424" t="str">
            <v xml:space="preserve"> ‡õéng ½Ÿ d¯m lŸng nhúa 5.0kg/m2 d¡y 15cm </v>
          </cell>
          <cell r="C424" t="str">
            <v>m2</v>
          </cell>
          <cell r="D424">
            <v>29056.13</v>
          </cell>
          <cell r="E424">
            <v>1663.75</v>
          </cell>
          <cell r="F424">
            <v>4564.28</v>
          </cell>
        </row>
        <row r="425">
          <cell r="A425">
            <v>114341</v>
          </cell>
          <cell r="B425" t="str">
            <v xml:space="preserve"> ‡õéng ½Ÿ d¯m lŸng nhúa 6.0kg/m2,d¡y  8cm </v>
          </cell>
          <cell r="C425" t="str">
            <v>m2</v>
          </cell>
          <cell r="D425">
            <v>25159.66</v>
          </cell>
          <cell r="E425">
            <v>1434.2</v>
          </cell>
          <cell r="F425">
            <v>2738.57</v>
          </cell>
        </row>
        <row r="426">
          <cell r="A426">
            <v>114342</v>
          </cell>
          <cell r="B426" t="str">
            <v xml:space="preserve"> ‡õéng ½Ÿ d¯m lŸng nhúa 6.0kg/m2 d¡y 10cm </v>
          </cell>
          <cell r="C426" t="str">
            <v>m2</v>
          </cell>
          <cell r="D426">
            <v>27039.8</v>
          </cell>
          <cell r="E426">
            <v>1548.98</v>
          </cell>
          <cell r="F426">
            <v>3651.42</v>
          </cell>
        </row>
        <row r="427">
          <cell r="A427">
            <v>114343</v>
          </cell>
          <cell r="B427" t="str">
            <v xml:space="preserve"> ‡õéng ½Ÿ d¯m lŸng nhúa 6.0kg/m2 d¡y 12cm </v>
          </cell>
          <cell r="C427" t="str">
            <v>m2</v>
          </cell>
          <cell r="D427">
            <v>28907.3</v>
          </cell>
          <cell r="E427">
            <v>1548.98</v>
          </cell>
          <cell r="F427">
            <v>3651.42</v>
          </cell>
        </row>
        <row r="428">
          <cell r="A428">
            <v>114344</v>
          </cell>
          <cell r="B428" t="str">
            <v xml:space="preserve"> ‡õéng ½Ÿ d¯m lŸng nhúa 6.0kg/m2 d¡y 14cm </v>
          </cell>
          <cell r="C428" t="str">
            <v>m2</v>
          </cell>
          <cell r="D428">
            <v>30833.03</v>
          </cell>
          <cell r="E428">
            <v>1548.98</v>
          </cell>
          <cell r="F428">
            <v>3651.42</v>
          </cell>
        </row>
        <row r="429">
          <cell r="A429">
            <v>114345</v>
          </cell>
          <cell r="B429" t="str">
            <v xml:space="preserve"> ‡õéng ½Ÿ d¯m lŸng nhúa 6.0kg/m2 d¡y 15cm </v>
          </cell>
          <cell r="C429" t="str">
            <v>m2</v>
          </cell>
          <cell r="D429">
            <v>31711.279999999999</v>
          </cell>
          <cell r="E429">
            <v>1663.75</v>
          </cell>
          <cell r="F429">
            <v>4564.28</v>
          </cell>
        </row>
        <row r="430">
          <cell r="A430">
            <v>114351</v>
          </cell>
          <cell r="B430" t="str">
            <v xml:space="preserve"> ‡õéng ½Ÿ d¯m lŸng nhúa 6.5kg/m2,d¡y  8cm </v>
          </cell>
          <cell r="C430" t="str">
            <v>m2</v>
          </cell>
          <cell r="D430">
            <v>27562.9</v>
          </cell>
          <cell r="E430">
            <v>1778.53</v>
          </cell>
          <cell r="F430">
            <v>2921.14</v>
          </cell>
        </row>
        <row r="431">
          <cell r="A431">
            <v>114352</v>
          </cell>
          <cell r="B431" t="str">
            <v xml:space="preserve"> ‡õéng ½Ÿ d¯m lŸng nhúa 6.5kg/m2 d¡y 10cm </v>
          </cell>
          <cell r="C431" t="str">
            <v>m2</v>
          </cell>
          <cell r="D431">
            <v>29443.040000000001</v>
          </cell>
          <cell r="E431">
            <v>1893.31</v>
          </cell>
          <cell r="F431">
            <v>3833.99</v>
          </cell>
        </row>
        <row r="432">
          <cell r="A432">
            <v>114353</v>
          </cell>
          <cell r="B432" t="str">
            <v xml:space="preserve"> ‡õéng ½Ÿ d¯m lŸng nhúa 6.5kg/m2 d¡y 12cm </v>
          </cell>
          <cell r="C432" t="str">
            <v>m2</v>
          </cell>
          <cell r="D432">
            <v>31310.54</v>
          </cell>
          <cell r="E432">
            <v>1893.31</v>
          </cell>
          <cell r="F432">
            <v>3833.99</v>
          </cell>
        </row>
        <row r="433">
          <cell r="A433">
            <v>114354</v>
          </cell>
          <cell r="B433" t="str">
            <v xml:space="preserve"> ‡õéng ½Ÿ d¯m lŸng nhúa 6.5kg/m2 d¡y 14cm </v>
          </cell>
          <cell r="C433" t="str">
            <v>m2</v>
          </cell>
          <cell r="D433">
            <v>33236.269999999997</v>
          </cell>
          <cell r="E433">
            <v>1893.31</v>
          </cell>
          <cell r="F433">
            <v>3833.99</v>
          </cell>
        </row>
        <row r="434">
          <cell r="A434">
            <v>114355</v>
          </cell>
          <cell r="B434" t="str">
            <v xml:space="preserve"> ‡õéng ½Ÿ d¯m lŸng nhúa 6.5kg/m2 d¡y 15cm </v>
          </cell>
          <cell r="C434" t="str">
            <v>m2</v>
          </cell>
          <cell r="D434">
            <v>34114.519999999997</v>
          </cell>
          <cell r="E434">
            <v>2008.09</v>
          </cell>
          <cell r="F434">
            <v>4564.28</v>
          </cell>
        </row>
        <row r="435">
          <cell r="A435">
            <v>114361</v>
          </cell>
          <cell r="B435" t="str">
            <v xml:space="preserve"> ‡õéng ½Ÿ d¯m lŸng nhúa 8.0kg/m2,d¡y  8cm </v>
          </cell>
          <cell r="C435" t="str">
            <v>m2</v>
          </cell>
          <cell r="D435">
            <v>31525.62</v>
          </cell>
          <cell r="E435">
            <v>1778.53</v>
          </cell>
          <cell r="F435">
            <v>2921.14</v>
          </cell>
        </row>
        <row r="436">
          <cell r="A436">
            <v>114362</v>
          </cell>
          <cell r="B436" t="str">
            <v xml:space="preserve"> ‡õéng ½Ÿ d¯m lŸng nhúa 8.0kg/m2 d¡y 10cm </v>
          </cell>
          <cell r="C436" t="str">
            <v>m2</v>
          </cell>
          <cell r="D436">
            <v>33405.760000000002</v>
          </cell>
          <cell r="E436">
            <v>1893.31</v>
          </cell>
          <cell r="F436">
            <v>3833.99</v>
          </cell>
        </row>
        <row r="437">
          <cell r="A437">
            <v>114363</v>
          </cell>
          <cell r="B437" t="str">
            <v xml:space="preserve"> ‡õéng ½Ÿ d¯m lŸng nhúa 8.0kg/m2 d¡y 12cm </v>
          </cell>
          <cell r="C437" t="str">
            <v>m2</v>
          </cell>
          <cell r="D437">
            <v>35273.269999999997</v>
          </cell>
          <cell r="E437">
            <v>1893.31</v>
          </cell>
          <cell r="F437">
            <v>3833.99</v>
          </cell>
        </row>
        <row r="438">
          <cell r="A438">
            <v>114364</v>
          </cell>
          <cell r="B438" t="str">
            <v xml:space="preserve"> ‡õéng ½Ÿ d¯m lŸng nhúa 8.0kg/m2 d¡y 14cm </v>
          </cell>
          <cell r="C438" t="str">
            <v>m2</v>
          </cell>
          <cell r="D438">
            <v>37198.99</v>
          </cell>
          <cell r="E438">
            <v>1893.31</v>
          </cell>
          <cell r="F438">
            <v>3833.99</v>
          </cell>
        </row>
        <row r="439">
          <cell r="A439">
            <v>114365</v>
          </cell>
          <cell r="B439" t="str">
            <v xml:space="preserve"> ‡õéng ½Ÿ d¯m lŸng nhúa 8.0kg/m2 d¡y 15cm </v>
          </cell>
          <cell r="C439" t="str">
            <v>m2</v>
          </cell>
          <cell r="D439">
            <v>38077.24</v>
          </cell>
          <cell r="E439">
            <v>2008.09</v>
          </cell>
          <cell r="F439">
            <v>4564.28</v>
          </cell>
        </row>
        <row r="440">
          <cell r="A440">
            <v>114412</v>
          </cell>
          <cell r="B440" t="str">
            <v xml:space="preserve"> ‡õéng ½d¯m nhúa thµm nhºp 5.5kg/m2,H 6cm </v>
          </cell>
          <cell r="C440" t="str">
            <v>m2</v>
          </cell>
          <cell r="D440">
            <v>23488.94</v>
          </cell>
          <cell r="E440">
            <v>1578.15</v>
          </cell>
          <cell r="F440">
            <v>2373.42</v>
          </cell>
        </row>
        <row r="441">
          <cell r="A441">
            <v>114413</v>
          </cell>
          <cell r="B441" t="str">
            <v xml:space="preserve"> ‡õéng ½d¯m nhúa thµm nhºp 5.5kg/m2,H 7cm </v>
          </cell>
          <cell r="C441" t="str">
            <v>m2</v>
          </cell>
          <cell r="D441">
            <v>24481.8</v>
          </cell>
          <cell r="E441">
            <v>1578.15</v>
          </cell>
          <cell r="F441">
            <v>2373.42</v>
          </cell>
        </row>
        <row r="442">
          <cell r="A442">
            <v>114414</v>
          </cell>
          <cell r="B442" t="str">
            <v xml:space="preserve"> ‡õéng ½d¯m nhúa thµm nhºp 5.5kg/m2,H 8cm </v>
          </cell>
          <cell r="C442" t="str">
            <v>m2</v>
          </cell>
          <cell r="D442">
            <v>25474.65</v>
          </cell>
          <cell r="E442">
            <v>1578.15</v>
          </cell>
          <cell r="F442">
            <v>2373.42</v>
          </cell>
        </row>
        <row r="443">
          <cell r="A443">
            <v>114415</v>
          </cell>
          <cell r="B443" t="str">
            <v xml:space="preserve"> ‡õéng ½d¯m nhúa thµm nhºp 5.5kg/m2,H 9cm </v>
          </cell>
          <cell r="C443" t="str">
            <v>m2</v>
          </cell>
          <cell r="D443">
            <v>25869.17</v>
          </cell>
          <cell r="E443">
            <v>1578.15</v>
          </cell>
          <cell r="F443">
            <v>2373.42</v>
          </cell>
        </row>
        <row r="444">
          <cell r="A444">
            <v>114416</v>
          </cell>
          <cell r="B444" t="str">
            <v xml:space="preserve"> ‡õéng ½d¯m nhúa thµm nhºp 5.5kg/m2,H10cm </v>
          </cell>
          <cell r="C444" t="str">
            <v>m2</v>
          </cell>
          <cell r="D444">
            <v>27958.05</v>
          </cell>
          <cell r="E444">
            <v>1725.15</v>
          </cell>
          <cell r="F444">
            <v>3468.85</v>
          </cell>
        </row>
        <row r="445">
          <cell r="A445">
            <v>114417</v>
          </cell>
          <cell r="B445" t="str">
            <v xml:space="preserve"> ‡õéng ½d¯m nhúa thµm nhºp 5.5kg/m2,H12cm </v>
          </cell>
          <cell r="C445" t="str">
            <v>m2</v>
          </cell>
          <cell r="D445">
            <v>30040.62</v>
          </cell>
          <cell r="E445">
            <v>1725.15</v>
          </cell>
          <cell r="F445">
            <v>3468.85</v>
          </cell>
        </row>
        <row r="446">
          <cell r="A446">
            <v>114418</v>
          </cell>
          <cell r="B446" t="str">
            <v xml:space="preserve"> ‡õéng ½d¯m nhúa thµm nhºp 5.5kg/m2,H14cm </v>
          </cell>
          <cell r="C446" t="str">
            <v>m2</v>
          </cell>
          <cell r="D446">
            <v>32130.25</v>
          </cell>
          <cell r="E446">
            <v>1725.15</v>
          </cell>
          <cell r="F446">
            <v>3468.85</v>
          </cell>
        </row>
        <row r="447">
          <cell r="A447">
            <v>114419</v>
          </cell>
          <cell r="B447" t="str">
            <v xml:space="preserve"> ‡õéng ½d¯m nhúa thµm nhºp 5.5kg/m2,H15cm </v>
          </cell>
          <cell r="C447" t="str">
            <v>m2</v>
          </cell>
          <cell r="D447">
            <v>33164.61</v>
          </cell>
          <cell r="E447">
            <v>1818.11</v>
          </cell>
          <cell r="F447">
            <v>3833.99</v>
          </cell>
        </row>
        <row r="448">
          <cell r="A448">
            <v>114420</v>
          </cell>
          <cell r="B448" t="str">
            <v xml:space="preserve"> ‡õéng ½d¯m nhúa thµm nhºp 6.0kg/m2,H 4cm </v>
          </cell>
          <cell r="C448" t="str">
            <v>m2</v>
          </cell>
          <cell r="D448">
            <v>22446.57</v>
          </cell>
          <cell r="E448">
            <v>1370.61</v>
          </cell>
          <cell r="F448">
            <v>2063.0500000000002</v>
          </cell>
        </row>
        <row r="449">
          <cell r="A449">
            <v>114421</v>
          </cell>
          <cell r="B449" t="str">
            <v xml:space="preserve"> ‡õéng ½d¯m nhúa thµm nhºp 6.0kg/m2,H 5cm </v>
          </cell>
          <cell r="C449" t="str">
            <v>m2</v>
          </cell>
          <cell r="D449">
            <v>23340.05</v>
          </cell>
          <cell r="E449">
            <v>1370.61</v>
          </cell>
          <cell r="F449">
            <v>2063.0500000000002</v>
          </cell>
        </row>
        <row r="450">
          <cell r="A450">
            <v>114422</v>
          </cell>
          <cell r="B450" t="str">
            <v xml:space="preserve"> ‡õéng ½d¯m nhúa thµm nhºp 6.0kg/m2,H 6cm </v>
          </cell>
          <cell r="C450" t="str">
            <v>m2</v>
          </cell>
          <cell r="D450">
            <v>24836.52</v>
          </cell>
          <cell r="E450">
            <v>1578.15</v>
          </cell>
          <cell r="F450">
            <v>2373.42</v>
          </cell>
        </row>
        <row r="451">
          <cell r="A451">
            <v>114423</v>
          </cell>
          <cell r="B451" t="str">
            <v xml:space="preserve"> ‡õéng ½d¯m nhúa thµm nhºp 6.0kg/m2,H 7cm </v>
          </cell>
          <cell r="C451" t="str">
            <v>m2</v>
          </cell>
          <cell r="D451">
            <v>25829.37</v>
          </cell>
          <cell r="E451">
            <v>1578.15</v>
          </cell>
          <cell r="F451">
            <v>2373.42</v>
          </cell>
        </row>
        <row r="452">
          <cell r="A452">
            <v>114424</v>
          </cell>
          <cell r="B452" t="str">
            <v xml:space="preserve"> ‡õéng ½d¯m nhúa thµm nhºp 6.0kg/m2,H 8cm </v>
          </cell>
          <cell r="C452" t="str">
            <v>m2</v>
          </cell>
          <cell r="D452">
            <v>26822.22</v>
          </cell>
          <cell r="E452">
            <v>1578.15</v>
          </cell>
          <cell r="F452">
            <v>2373.42</v>
          </cell>
        </row>
        <row r="453">
          <cell r="A453">
            <v>114425</v>
          </cell>
          <cell r="B453" t="str">
            <v xml:space="preserve"> ‡õéng ½d¯m nhúa thµm nhºp 6.0kg/m2,H 9cm </v>
          </cell>
          <cell r="C453" t="str">
            <v>m2</v>
          </cell>
          <cell r="D453">
            <v>27216.74</v>
          </cell>
          <cell r="E453">
            <v>1578.15</v>
          </cell>
          <cell r="F453">
            <v>2373.42</v>
          </cell>
        </row>
        <row r="454">
          <cell r="A454">
            <v>114426</v>
          </cell>
          <cell r="B454" t="str">
            <v xml:space="preserve"> ‡õéng ½d¯m nhúa thµm nhºp 6.0kg/m2,H10cm </v>
          </cell>
          <cell r="C454" t="str">
            <v>m2</v>
          </cell>
          <cell r="D454">
            <v>29305.63</v>
          </cell>
          <cell r="E454">
            <v>1725.15</v>
          </cell>
          <cell r="F454">
            <v>3468.85</v>
          </cell>
        </row>
        <row r="455">
          <cell r="A455">
            <v>114427</v>
          </cell>
          <cell r="B455" t="str">
            <v xml:space="preserve"> ‡õéng ½d¯m nhúa thµm nhºp 6.0kg/m2,H12cm </v>
          </cell>
          <cell r="C455" t="str">
            <v>m2</v>
          </cell>
          <cell r="D455">
            <v>31388.19</v>
          </cell>
          <cell r="E455">
            <v>1725.15</v>
          </cell>
          <cell r="F455">
            <v>3468.85</v>
          </cell>
        </row>
        <row r="456">
          <cell r="A456">
            <v>114428</v>
          </cell>
          <cell r="B456" t="str">
            <v xml:space="preserve"> ‡õéng ½d¯m nhúa thµm nhºp 6.0kg/m2,H14cm </v>
          </cell>
          <cell r="C456" t="str">
            <v>m2</v>
          </cell>
          <cell r="D456">
            <v>33477.83</v>
          </cell>
          <cell r="E456">
            <v>1725.15</v>
          </cell>
          <cell r="F456">
            <v>3468.85</v>
          </cell>
        </row>
        <row r="457">
          <cell r="A457">
            <v>114429</v>
          </cell>
          <cell r="B457" t="str">
            <v xml:space="preserve"> ‡õéng ½d¯m nhúa thµm nhºp 6.0kg/m2,H15cm </v>
          </cell>
          <cell r="C457" t="str">
            <v>m2</v>
          </cell>
          <cell r="D457">
            <v>34512.19</v>
          </cell>
          <cell r="E457">
            <v>1818.11</v>
          </cell>
          <cell r="F457">
            <v>3833.99</v>
          </cell>
        </row>
        <row r="458">
          <cell r="A458">
            <v>114430</v>
          </cell>
          <cell r="B458" t="str">
            <v xml:space="preserve"> ‡õéng ½d¯m nhúa thµm nhºp 7.0kg/m2,H 4cm </v>
          </cell>
          <cell r="C458" t="str">
            <v>m2</v>
          </cell>
          <cell r="D458">
            <v>25061.72</v>
          </cell>
          <cell r="E458">
            <v>1370.61</v>
          </cell>
          <cell r="F458">
            <v>2063.0500000000002</v>
          </cell>
        </row>
        <row r="459">
          <cell r="A459">
            <v>114431</v>
          </cell>
          <cell r="B459" t="str">
            <v xml:space="preserve"> ‡õéng ½d¯m nhúa thµm nhºp 7.0kg/m2,H 5cm </v>
          </cell>
          <cell r="C459" t="str">
            <v>m2</v>
          </cell>
          <cell r="D459">
            <v>25955.200000000001</v>
          </cell>
          <cell r="E459">
            <v>1370.61</v>
          </cell>
          <cell r="F459">
            <v>2063.0500000000002</v>
          </cell>
        </row>
        <row r="460">
          <cell r="A460">
            <v>114432</v>
          </cell>
          <cell r="B460" t="str">
            <v xml:space="preserve"> ‡õéng ½d¯m nhúa thµm nhºp 7.0kg/m2,H 6cm </v>
          </cell>
          <cell r="C460" t="str">
            <v>m2</v>
          </cell>
          <cell r="D460">
            <v>27651.67</v>
          </cell>
          <cell r="E460">
            <v>1578.15</v>
          </cell>
          <cell r="F460">
            <v>2373.42</v>
          </cell>
        </row>
        <row r="461">
          <cell r="A461">
            <v>114433</v>
          </cell>
          <cell r="B461" t="str">
            <v xml:space="preserve"> ‡õéng ½d¯m nhúa thµm nhºp 7.0kg/m2,H 7cm </v>
          </cell>
          <cell r="C461" t="str">
            <v>m2</v>
          </cell>
          <cell r="D461">
            <v>28644.52</v>
          </cell>
          <cell r="E461">
            <v>1578.15</v>
          </cell>
          <cell r="F461">
            <v>2373.42</v>
          </cell>
        </row>
        <row r="462">
          <cell r="A462">
            <v>114434</v>
          </cell>
          <cell r="B462" t="str">
            <v xml:space="preserve"> ‡õéng ½d¯m nhúa thµm nhºp 7.0kg/m2,H 8cm </v>
          </cell>
          <cell r="C462" t="str">
            <v>m2</v>
          </cell>
          <cell r="D462">
            <v>29637.37</v>
          </cell>
          <cell r="E462">
            <v>1578.15</v>
          </cell>
          <cell r="F462">
            <v>2373.42</v>
          </cell>
        </row>
        <row r="463">
          <cell r="A463">
            <v>114442</v>
          </cell>
          <cell r="B463" t="str">
            <v xml:space="preserve"> ‡õéng ½d¯m nhúa thµm nhºp 8.0kg/m2,H 6cm </v>
          </cell>
          <cell r="C463" t="str">
            <v>m2</v>
          </cell>
          <cell r="D463">
            <v>29989.72</v>
          </cell>
          <cell r="E463">
            <v>1578.15</v>
          </cell>
          <cell r="F463">
            <v>2373.42</v>
          </cell>
        </row>
        <row r="464">
          <cell r="A464">
            <v>114443</v>
          </cell>
          <cell r="B464" t="str">
            <v xml:space="preserve"> ‡õéng ½d¯m nhúa thµm nhºp 8.0kg/m2,H 7cm </v>
          </cell>
          <cell r="C464" t="str">
            <v>m2</v>
          </cell>
          <cell r="D464">
            <v>30982.57</v>
          </cell>
          <cell r="E464">
            <v>1578.15</v>
          </cell>
          <cell r="F464">
            <v>2373.42</v>
          </cell>
        </row>
        <row r="465">
          <cell r="A465">
            <v>114444</v>
          </cell>
          <cell r="B465" t="str">
            <v xml:space="preserve"> ‡õéng ½d¯m nhúa thµm nhºp 8.0kg/m2,H 8cm </v>
          </cell>
          <cell r="C465" t="str">
            <v>m2</v>
          </cell>
          <cell r="D465">
            <v>31975.42</v>
          </cell>
          <cell r="E465">
            <v>1578.15</v>
          </cell>
          <cell r="F465">
            <v>2373.42</v>
          </cell>
        </row>
        <row r="466">
          <cell r="A466">
            <v>114452</v>
          </cell>
          <cell r="B466" t="str">
            <v xml:space="preserve"> ‡õéng ½d¯m nhúa thµm nhºp 9.0kg/m2,H 6cm </v>
          </cell>
          <cell r="C466" t="str">
            <v>m2</v>
          </cell>
          <cell r="D466">
            <v>32241.97</v>
          </cell>
          <cell r="E466">
            <v>1578.15</v>
          </cell>
          <cell r="F466">
            <v>2373.42</v>
          </cell>
        </row>
        <row r="467">
          <cell r="A467">
            <v>114453</v>
          </cell>
          <cell r="B467" t="str">
            <v xml:space="preserve"> ‡õéng ½d¯m nhúa thµm nhºp 9.0kg/m2,H 7cm </v>
          </cell>
          <cell r="C467" t="str">
            <v>m2</v>
          </cell>
          <cell r="D467">
            <v>33234.82</v>
          </cell>
          <cell r="E467">
            <v>1578.15</v>
          </cell>
          <cell r="F467">
            <v>2373.42</v>
          </cell>
        </row>
        <row r="468">
          <cell r="A468">
            <v>114454</v>
          </cell>
          <cell r="B468" t="str">
            <v xml:space="preserve"> ‡õéng ½d¯m nhúa thµm nhºp 9.0kg/m2,H 8cm </v>
          </cell>
          <cell r="C468" t="str">
            <v>m2</v>
          </cell>
          <cell r="D468">
            <v>34227.67</v>
          </cell>
          <cell r="E468">
            <v>1578.15</v>
          </cell>
          <cell r="F468">
            <v>2373.42</v>
          </cell>
        </row>
        <row r="469">
          <cell r="A469">
            <v>114460</v>
          </cell>
          <cell r="B469" t="str">
            <v xml:space="preserve"> ‡õéng ½d¯m nhúa thµm nhºp  10kg/m2,H 4cm </v>
          </cell>
          <cell r="C469" t="str">
            <v>m2</v>
          </cell>
          <cell r="D469">
            <v>24791.67</v>
          </cell>
          <cell r="E469">
            <v>1163.07</v>
          </cell>
          <cell r="F469">
            <v>2190.85</v>
          </cell>
        </row>
        <row r="470">
          <cell r="A470">
            <v>114461</v>
          </cell>
          <cell r="B470" t="str">
            <v xml:space="preserve"> ‡õéng ½d¯m nhúa thµm nhºp  10kg/m2,H 5cm </v>
          </cell>
          <cell r="C470" t="str">
            <v>m2</v>
          </cell>
          <cell r="D470">
            <v>25685.15</v>
          </cell>
          <cell r="E470">
            <v>1163.07</v>
          </cell>
          <cell r="F470">
            <v>2190.85</v>
          </cell>
        </row>
        <row r="471">
          <cell r="A471">
            <v>114462</v>
          </cell>
          <cell r="B471" t="str">
            <v xml:space="preserve"> ‡õéng ½d¯m nhúa thµm nhºp  10kg/m2,H 6cm </v>
          </cell>
          <cell r="C471" t="str">
            <v>m2</v>
          </cell>
          <cell r="D471">
            <v>27181.62</v>
          </cell>
          <cell r="E471">
            <v>1436.55</v>
          </cell>
          <cell r="F471">
            <v>2610.77</v>
          </cell>
        </row>
        <row r="472">
          <cell r="A472">
            <v>114463</v>
          </cell>
          <cell r="B472" t="str">
            <v xml:space="preserve"> ‡õéng ½d¯m nhúa thµm nhºp  10kg/m2,H 7cm </v>
          </cell>
          <cell r="C472" t="str">
            <v>m2</v>
          </cell>
          <cell r="D472">
            <v>28174.47</v>
          </cell>
          <cell r="E472">
            <v>1436.55</v>
          </cell>
          <cell r="F472">
            <v>2610.77</v>
          </cell>
        </row>
        <row r="473">
          <cell r="A473">
            <v>114464</v>
          </cell>
          <cell r="B473" t="str">
            <v xml:space="preserve"> ‡õéng ½d¯m nhúa thµm nhºp  10kg/m2,H 8cm </v>
          </cell>
          <cell r="C473" t="str">
            <v>m2</v>
          </cell>
          <cell r="D473">
            <v>29167.32</v>
          </cell>
          <cell r="E473">
            <v>1436.55</v>
          </cell>
          <cell r="F473">
            <v>2610.77</v>
          </cell>
        </row>
        <row r="474">
          <cell r="A474">
            <v>114470</v>
          </cell>
          <cell r="B474" t="str">
            <v xml:space="preserve"> ‡õéng ½d¯m nhúa thµm nhºp 12kg/m2,H  4cm </v>
          </cell>
          <cell r="C474" t="str">
            <v>m2</v>
          </cell>
          <cell r="D474">
            <v>28422.87</v>
          </cell>
          <cell r="E474">
            <v>1163.07</v>
          </cell>
          <cell r="F474">
            <v>2190.85</v>
          </cell>
        </row>
        <row r="475">
          <cell r="A475">
            <v>114471</v>
          </cell>
          <cell r="B475" t="str">
            <v xml:space="preserve"> ‡õéng ½d¯m nhúa thµm nhºp 12kg/m2,H  5cm </v>
          </cell>
          <cell r="C475" t="str">
            <v>m2</v>
          </cell>
          <cell r="D475">
            <v>29316.35</v>
          </cell>
          <cell r="E475">
            <v>1163.07</v>
          </cell>
          <cell r="F475">
            <v>2190.85</v>
          </cell>
        </row>
        <row r="476">
          <cell r="A476">
            <v>114472</v>
          </cell>
          <cell r="B476" t="str">
            <v xml:space="preserve"> ‡õéng ½d¯m nhúa thµm nhºp 12kg/m2,H  6cm </v>
          </cell>
          <cell r="C476" t="str">
            <v>m2</v>
          </cell>
          <cell r="D476">
            <v>30812.82</v>
          </cell>
          <cell r="E476">
            <v>1436.55</v>
          </cell>
          <cell r="F476">
            <v>2610.77</v>
          </cell>
        </row>
        <row r="477">
          <cell r="A477">
            <v>114473</v>
          </cell>
          <cell r="B477" t="str">
            <v xml:space="preserve"> ‡õéng ½d¯m nhúa thµm nhºp 12kg/m2,H  7cm </v>
          </cell>
          <cell r="C477" t="str">
            <v>m2</v>
          </cell>
          <cell r="D477">
            <v>31805.67</v>
          </cell>
          <cell r="E477">
            <v>1436.55</v>
          </cell>
          <cell r="F477">
            <v>2610.77</v>
          </cell>
        </row>
        <row r="478">
          <cell r="A478">
            <v>114474</v>
          </cell>
          <cell r="B478" t="str">
            <v xml:space="preserve"> ‡õéng ½d¯m nhúa thµm nhºp 12kg/m2,H  8cm </v>
          </cell>
          <cell r="C478" t="str">
            <v>m2</v>
          </cell>
          <cell r="D478">
            <v>32798.519999999997</v>
          </cell>
          <cell r="E478">
            <v>1436.55</v>
          </cell>
          <cell r="F478">
            <v>2610.77</v>
          </cell>
        </row>
        <row r="479">
          <cell r="A479">
            <v>114475</v>
          </cell>
          <cell r="B479" t="str">
            <v xml:space="preserve"> ‡õéng ½d¯m nhúa thµm nhºp 12kg/m2,H  9cm </v>
          </cell>
          <cell r="C479" t="str">
            <v>m2</v>
          </cell>
          <cell r="D479">
            <v>33193.050000000003</v>
          </cell>
          <cell r="E479">
            <v>1436.55</v>
          </cell>
          <cell r="F479">
            <v>2610.77</v>
          </cell>
        </row>
        <row r="480">
          <cell r="A480">
            <v>114476</v>
          </cell>
          <cell r="B480" t="str">
            <v xml:space="preserve"> ‡õéng ½d¯m nhúa thµm nhºp 12kg/m2,H 10cm </v>
          </cell>
          <cell r="C480" t="str">
            <v>m2</v>
          </cell>
          <cell r="D480">
            <v>35281.93</v>
          </cell>
          <cell r="E480">
            <v>1582.47</v>
          </cell>
          <cell r="F480">
            <v>3760.96</v>
          </cell>
        </row>
        <row r="481">
          <cell r="A481">
            <v>114477</v>
          </cell>
          <cell r="B481" t="str">
            <v xml:space="preserve"> ‡õéng ½d¯m nhúa thµm nhºp 12kg/m2,H 12cm </v>
          </cell>
          <cell r="C481" t="str">
            <v>m2</v>
          </cell>
          <cell r="D481">
            <v>37364.49</v>
          </cell>
          <cell r="E481">
            <v>1582.47</v>
          </cell>
          <cell r="F481">
            <v>3760.96</v>
          </cell>
        </row>
        <row r="482">
          <cell r="A482">
            <v>114478</v>
          </cell>
          <cell r="B482" t="str">
            <v xml:space="preserve"> ‡õéng ½d¯m nhúa thµm nhºp 12kg/m2,H 14cm </v>
          </cell>
          <cell r="C482" t="str">
            <v>m2</v>
          </cell>
          <cell r="D482">
            <v>39454.129999999997</v>
          </cell>
          <cell r="E482">
            <v>1582.47</v>
          </cell>
          <cell r="F482">
            <v>3760.96</v>
          </cell>
        </row>
        <row r="483">
          <cell r="A483">
            <v>114479</v>
          </cell>
          <cell r="B483" t="str">
            <v xml:space="preserve"> ‡õéng ½d¯m nhúa thµm nhºp 12kg/m2,H 15cm </v>
          </cell>
          <cell r="C483" t="str">
            <v>m2</v>
          </cell>
          <cell r="D483">
            <v>40488.49</v>
          </cell>
          <cell r="E483">
            <v>1666.78</v>
          </cell>
          <cell r="F483">
            <v>4253.8999999999996</v>
          </cell>
        </row>
        <row r="484">
          <cell r="A484">
            <v>114482</v>
          </cell>
          <cell r="B484" t="str">
            <v xml:space="preserve"> ‡õéng ½d¯m nhúa thµm nhºp 14kg/m2,H  6cm </v>
          </cell>
          <cell r="C484" t="str">
            <v>m2</v>
          </cell>
          <cell r="D484">
            <v>34444.019999999997</v>
          </cell>
          <cell r="E484">
            <v>1948.9</v>
          </cell>
          <cell r="F484">
            <v>2610.77</v>
          </cell>
        </row>
        <row r="485">
          <cell r="A485">
            <v>114483</v>
          </cell>
          <cell r="B485" t="str">
            <v xml:space="preserve"> ‡õéng ½d¯m nhúa thµm nhºp 14kg/m2,H  7cm </v>
          </cell>
          <cell r="C485" t="str">
            <v>m2</v>
          </cell>
          <cell r="D485">
            <v>35436.870000000003</v>
          </cell>
          <cell r="E485">
            <v>1948.9</v>
          </cell>
          <cell r="F485">
            <v>2610.77</v>
          </cell>
        </row>
        <row r="486">
          <cell r="A486">
            <v>114484</v>
          </cell>
          <cell r="B486" t="str">
            <v xml:space="preserve"> ‡õéng ½d¯m nhúa thµm nhºp 14kg/m2,H  8cm </v>
          </cell>
          <cell r="C486" t="str">
            <v>m2</v>
          </cell>
          <cell r="D486">
            <v>36429.72</v>
          </cell>
          <cell r="E486">
            <v>1948.9</v>
          </cell>
          <cell r="F486">
            <v>2610.77</v>
          </cell>
        </row>
        <row r="487">
          <cell r="A487">
            <v>114485</v>
          </cell>
          <cell r="B487" t="str">
            <v xml:space="preserve"> ‡õéng ½d¯m nhúa thµm nhºp 14kg/m2,H  8cm </v>
          </cell>
          <cell r="C487" t="str">
            <v>m2</v>
          </cell>
          <cell r="D487">
            <v>36824.25</v>
          </cell>
          <cell r="E487">
            <v>1948.9</v>
          </cell>
          <cell r="F487">
            <v>2610.77</v>
          </cell>
        </row>
        <row r="488">
          <cell r="A488">
            <v>114486</v>
          </cell>
          <cell r="B488" t="str">
            <v xml:space="preserve"> ‡õéng ½d¯m nhúa thµm nhºp 14kg/m2,H 10cm </v>
          </cell>
          <cell r="C488" t="str">
            <v>m2</v>
          </cell>
          <cell r="D488">
            <v>38913.129999999997</v>
          </cell>
          <cell r="E488">
            <v>2077.5300000000002</v>
          </cell>
          <cell r="F488">
            <v>3760.96</v>
          </cell>
        </row>
        <row r="489">
          <cell r="A489">
            <v>114487</v>
          </cell>
          <cell r="B489" t="str">
            <v xml:space="preserve"> ‡õéng ½d¯m nhúa thµm nhºp 14kg/m2,H 12cm </v>
          </cell>
          <cell r="C489" t="str">
            <v>m2</v>
          </cell>
          <cell r="D489">
            <v>40995.69</v>
          </cell>
          <cell r="E489">
            <v>2077.5300000000002</v>
          </cell>
          <cell r="F489">
            <v>3760.96</v>
          </cell>
        </row>
        <row r="490">
          <cell r="A490">
            <v>114488</v>
          </cell>
          <cell r="B490" t="str">
            <v xml:space="preserve"> ‡õéng ½d¯m nhúa thµm nhºp 14kg/m2,H 14cm </v>
          </cell>
          <cell r="C490" t="str">
            <v>m2</v>
          </cell>
          <cell r="D490">
            <v>43085.33</v>
          </cell>
          <cell r="E490">
            <v>2077.5300000000002</v>
          </cell>
          <cell r="F490">
            <v>3760.96</v>
          </cell>
        </row>
        <row r="491">
          <cell r="A491">
            <v>114492</v>
          </cell>
          <cell r="B491" t="str">
            <v xml:space="preserve"> ‡õéng ½d¯m nhúa thµm nhºp 16kg/m2,H  6cm </v>
          </cell>
          <cell r="C491" t="str">
            <v>m2</v>
          </cell>
          <cell r="D491">
            <v>38075.22</v>
          </cell>
          <cell r="E491">
            <v>1948.9</v>
          </cell>
          <cell r="F491">
            <v>2610.77</v>
          </cell>
        </row>
        <row r="492">
          <cell r="A492">
            <v>114493</v>
          </cell>
          <cell r="B492" t="str">
            <v xml:space="preserve"> ‡õéng ½d¯m nhúa thµm nhºp 16kg/m2,H  7cm </v>
          </cell>
          <cell r="C492" t="str">
            <v>m2</v>
          </cell>
          <cell r="D492">
            <v>39068.07</v>
          </cell>
          <cell r="E492">
            <v>1948.9</v>
          </cell>
          <cell r="F492">
            <v>2610.77</v>
          </cell>
        </row>
        <row r="493">
          <cell r="A493">
            <v>114494</v>
          </cell>
          <cell r="B493" t="str">
            <v xml:space="preserve"> ‡õéng ½d¯m nhúa thµm nhºp 16kg/m2,H  8cm </v>
          </cell>
          <cell r="C493" t="str">
            <v>m2</v>
          </cell>
          <cell r="D493">
            <v>40060.92</v>
          </cell>
          <cell r="E493">
            <v>1948.9</v>
          </cell>
          <cell r="F493">
            <v>2610.77</v>
          </cell>
        </row>
        <row r="494">
          <cell r="A494">
            <v>114495</v>
          </cell>
          <cell r="B494" t="str">
            <v xml:space="preserve"> ‡õéng ½d¯m nhúa thµm nhºp 16kg/m2,H  9cm </v>
          </cell>
          <cell r="C494" t="str">
            <v>m2</v>
          </cell>
          <cell r="D494">
            <v>40455.449999999997</v>
          </cell>
          <cell r="E494">
            <v>1948.9</v>
          </cell>
          <cell r="F494">
            <v>2610.77</v>
          </cell>
        </row>
        <row r="495">
          <cell r="A495">
            <v>114496</v>
          </cell>
          <cell r="B495" t="str">
            <v xml:space="preserve"> ‡õéng ½d¯m nhúa thµm nhºp 16kg/m2,H 10cm </v>
          </cell>
          <cell r="C495" t="str">
            <v>m2</v>
          </cell>
          <cell r="D495">
            <v>42544.33</v>
          </cell>
          <cell r="E495">
            <v>2077.5300000000002</v>
          </cell>
          <cell r="F495">
            <v>3760.96</v>
          </cell>
        </row>
        <row r="496">
          <cell r="A496">
            <v>114497</v>
          </cell>
          <cell r="B496" t="str">
            <v xml:space="preserve"> ‡õéng ½d¯m nhúa thµm nhºp 16kg/m2,H 12cm </v>
          </cell>
          <cell r="C496" t="str">
            <v>m2</v>
          </cell>
          <cell r="D496">
            <v>44626.89</v>
          </cell>
          <cell r="E496">
            <v>2077.5300000000002</v>
          </cell>
          <cell r="F496">
            <v>3760.96</v>
          </cell>
        </row>
        <row r="497">
          <cell r="A497">
            <v>114498</v>
          </cell>
          <cell r="B497" t="str">
            <v xml:space="preserve"> ‡õéng ½d¯m nhúa thµm nhºp 16kg/m2,H 14cm </v>
          </cell>
          <cell r="C497" t="str">
            <v>m2</v>
          </cell>
          <cell r="D497">
            <v>46716.53</v>
          </cell>
          <cell r="E497">
            <v>2077.5300000000002</v>
          </cell>
          <cell r="F497">
            <v>3760.96</v>
          </cell>
        </row>
        <row r="498">
          <cell r="A498">
            <v>114511</v>
          </cell>
          <cell r="B498" t="str">
            <v xml:space="preserve"> ‡õéng c¶p phâi lŸng nhúa 3.5kg/m2,H  6cm </v>
          </cell>
          <cell r="C498" t="str">
            <v>m2</v>
          </cell>
          <cell r="D498">
            <v>14259.54</v>
          </cell>
          <cell r="E498">
            <v>957.85</v>
          </cell>
          <cell r="F498">
            <v>2738.57</v>
          </cell>
        </row>
        <row r="499">
          <cell r="A499">
            <v>114512</v>
          </cell>
          <cell r="B499" t="str">
            <v xml:space="preserve"> ‡õéng c¶p phâi lŸng nhúa 3.5kg/m2,H  8cm </v>
          </cell>
          <cell r="C499" t="str">
            <v>m2</v>
          </cell>
          <cell r="D499">
            <v>14829.59</v>
          </cell>
          <cell r="E499">
            <v>957.85</v>
          </cell>
          <cell r="F499">
            <v>2738.57</v>
          </cell>
        </row>
        <row r="500">
          <cell r="A500">
            <v>114513</v>
          </cell>
          <cell r="B500" t="str">
            <v xml:space="preserve"> ‡õéng c¶p phâi lŸng nhúa 3.5kg/m2,H 10cm </v>
          </cell>
          <cell r="C500" t="str">
            <v>m2</v>
          </cell>
          <cell r="D500">
            <v>15409.7</v>
          </cell>
          <cell r="E500">
            <v>1014.75</v>
          </cell>
          <cell r="F500">
            <v>3833.99</v>
          </cell>
        </row>
        <row r="501">
          <cell r="A501">
            <v>114514</v>
          </cell>
          <cell r="B501" t="str">
            <v xml:space="preserve"> ‡õéng c¶p phâi lŸng nhúa 3.5kg/m2,H 12cm </v>
          </cell>
          <cell r="C501" t="str">
            <v>m2</v>
          </cell>
          <cell r="D501">
            <v>15997.88</v>
          </cell>
          <cell r="E501">
            <v>1014.75</v>
          </cell>
          <cell r="F501">
            <v>3833.99</v>
          </cell>
        </row>
        <row r="502">
          <cell r="A502">
            <v>114515</v>
          </cell>
          <cell r="B502" t="str">
            <v xml:space="preserve"> ‡õéng c¶p phâi lŸng nhúa 3.5kg/m2,H 14cm </v>
          </cell>
          <cell r="C502" t="str">
            <v>m2</v>
          </cell>
          <cell r="D502">
            <v>16553.830000000002</v>
          </cell>
          <cell r="E502">
            <v>1014.75</v>
          </cell>
          <cell r="F502">
            <v>3833.99</v>
          </cell>
        </row>
        <row r="503">
          <cell r="A503">
            <v>114516</v>
          </cell>
          <cell r="B503" t="str">
            <v xml:space="preserve"> ‡õéng c¶p phâi lŸng nhúa 3.5kg/m2,H 16cm </v>
          </cell>
          <cell r="C503" t="str">
            <v>m2</v>
          </cell>
          <cell r="D503">
            <v>17135.96</v>
          </cell>
          <cell r="E503">
            <v>1127.5</v>
          </cell>
          <cell r="F503">
            <v>5294.56</v>
          </cell>
        </row>
        <row r="504">
          <cell r="A504">
            <v>114517</v>
          </cell>
          <cell r="B504" t="str">
            <v xml:space="preserve"> ‡õéng c¶p phâi lŸng nhúa 3.5kg/m2,H 18cm </v>
          </cell>
          <cell r="C504" t="str">
            <v>m2</v>
          </cell>
          <cell r="D504">
            <v>17710.04</v>
          </cell>
          <cell r="E504">
            <v>1127.5</v>
          </cell>
          <cell r="F504">
            <v>5294.56</v>
          </cell>
        </row>
        <row r="505">
          <cell r="A505">
            <v>114518</v>
          </cell>
          <cell r="B505" t="str">
            <v xml:space="preserve"> ‡õéng c¶p phâi lŸng nhúa 3.5kg/m2,H 20cm </v>
          </cell>
          <cell r="C505" t="str">
            <v>m2</v>
          </cell>
          <cell r="D505">
            <v>18286.13</v>
          </cell>
          <cell r="E505">
            <v>1127.5</v>
          </cell>
          <cell r="F505">
            <v>5294.56</v>
          </cell>
        </row>
        <row r="506">
          <cell r="A506">
            <v>114521</v>
          </cell>
          <cell r="B506" t="str">
            <v xml:space="preserve"> ‡õéng c¶p phâi lŸng nhúa 4.5kg/m2,H  6cm </v>
          </cell>
          <cell r="C506" t="str">
            <v>m2</v>
          </cell>
          <cell r="D506">
            <v>16874.689999999999</v>
          </cell>
          <cell r="E506">
            <v>957.85</v>
          </cell>
          <cell r="F506">
            <v>2738.57</v>
          </cell>
        </row>
        <row r="507">
          <cell r="A507">
            <v>114522</v>
          </cell>
          <cell r="B507" t="str">
            <v xml:space="preserve"> ‡õéng c¶p phâi lŸng nhúa 4.5kg/m2,H  8cm </v>
          </cell>
          <cell r="C507" t="str">
            <v>m2</v>
          </cell>
          <cell r="D507">
            <v>17444.740000000002</v>
          </cell>
          <cell r="E507">
            <v>957.85</v>
          </cell>
          <cell r="F507">
            <v>2738.57</v>
          </cell>
        </row>
        <row r="508">
          <cell r="A508">
            <v>114523</v>
          </cell>
          <cell r="B508" t="str">
            <v xml:space="preserve"> ‡õéng c¶p phâi lŸng nhúa 4.5kg/m2,H 10cm </v>
          </cell>
          <cell r="C508" t="str">
            <v>m2</v>
          </cell>
          <cell r="D508">
            <v>18024.849999999999</v>
          </cell>
          <cell r="E508">
            <v>1070.5999999999999</v>
          </cell>
          <cell r="F508">
            <v>3833.99</v>
          </cell>
        </row>
        <row r="509">
          <cell r="A509">
            <v>114524</v>
          </cell>
          <cell r="B509" t="str">
            <v xml:space="preserve"> ‡õéng c¶p phâi lŸng nhúa 4.5kg/m2,H 12cm </v>
          </cell>
          <cell r="C509" t="str">
            <v>m2</v>
          </cell>
          <cell r="D509">
            <v>18613.03</v>
          </cell>
          <cell r="E509">
            <v>1070.5999999999999</v>
          </cell>
          <cell r="F509">
            <v>3833.99</v>
          </cell>
        </row>
        <row r="510">
          <cell r="A510">
            <v>114525</v>
          </cell>
          <cell r="B510" t="str">
            <v xml:space="preserve"> ‡õéng c¶p phâi lŸng nhúa 4.5kg/m2,H 14cm </v>
          </cell>
          <cell r="C510" t="str">
            <v>m2</v>
          </cell>
          <cell r="D510">
            <v>19168.98</v>
          </cell>
          <cell r="E510">
            <v>1070.5999999999999</v>
          </cell>
          <cell r="F510">
            <v>3833.99</v>
          </cell>
        </row>
        <row r="511">
          <cell r="A511">
            <v>114526</v>
          </cell>
          <cell r="B511" t="str">
            <v xml:space="preserve"> ‡õéng c¶p phâi lŸng nhúa 4.5kg/m2,H 16cm </v>
          </cell>
          <cell r="C511" t="str">
            <v>m2</v>
          </cell>
          <cell r="D511">
            <v>19751.11</v>
          </cell>
          <cell r="E511">
            <v>1127.5</v>
          </cell>
          <cell r="F511">
            <v>5294.56</v>
          </cell>
        </row>
        <row r="512">
          <cell r="A512">
            <v>114527</v>
          </cell>
          <cell r="B512" t="str">
            <v xml:space="preserve"> ‡õéng c¶p phâi lŸng nhúa 4.5kg/m2,H 18cm </v>
          </cell>
          <cell r="C512" t="str">
            <v>m2</v>
          </cell>
          <cell r="D512">
            <v>20325.189999999999</v>
          </cell>
          <cell r="E512">
            <v>1127.5</v>
          </cell>
          <cell r="F512">
            <v>5294.56</v>
          </cell>
        </row>
        <row r="513">
          <cell r="A513">
            <v>114528</v>
          </cell>
          <cell r="B513" t="str">
            <v xml:space="preserve"> ‡õéng c¶p phâi lŸng nhúa 4.5kg/m2,H 20cm </v>
          </cell>
          <cell r="C513" t="str">
            <v>m2</v>
          </cell>
          <cell r="D513">
            <v>20901.28</v>
          </cell>
          <cell r="E513">
            <v>1127.5</v>
          </cell>
          <cell r="F513">
            <v>5294.56</v>
          </cell>
        </row>
        <row r="514">
          <cell r="A514">
            <v>114531</v>
          </cell>
          <cell r="B514" t="str">
            <v xml:space="preserve"> ‡õéng c¶p phâi lŸng nhúa 5.5kg/m2,H  6cm </v>
          </cell>
          <cell r="C514" t="str">
            <v>m2</v>
          </cell>
          <cell r="D514">
            <v>19621.14</v>
          </cell>
          <cell r="E514">
            <v>1353</v>
          </cell>
          <cell r="F514">
            <v>2921.14</v>
          </cell>
        </row>
        <row r="515">
          <cell r="A515">
            <v>114532</v>
          </cell>
          <cell r="B515" t="str">
            <v xml:space="preserve"> ‡õéng c¶p phâi lŸng nhúa 5.5kg/m2,H  8cm </v>
          </cell>
          <cell r="C515" t="str">
            <v>m2</v>
          </cell>
          <cell r="D515">
            <v>20191.18</v>
          </cell>
          <cell r="E515">
            <v>1353</v>
          </cell>
          <cell r="F515">
            <v>2921.14</v>
          </cell>
        </row>
        <row r="516">
          <cell r="A516">
            <v>114533</v>
          </cell>
          <cell r="B516" t="str">
            <v xml:space="preserve"> ‡õéng c¶p phâi lŸng nhúa 5.5kg/m2,H 10cm </v>
          </cell>
          <cell r="C516" t="str">
            <v>m2</v>
          </cell>
          <cell r="D516">
            <v>20771.3</v>
          </cell>
          <cell r="E516">
            <v>1408.85</v>
          </cell>
          <cell r="F516">
            <v>4199.13</v>
          </cell>
        </row>
        <row r="517">
          <cell r="A517">
            <v>114534</v>
          </cell>
          <cell r="B517" t="str">
            <v xml:space="preserve"> ‡õéng c¶p phâi lŸng nhúa 5.5kg/m2,H 12cm </v>
          </cell>
          <cell r="C517" t="str">
            <v>m2</v>
          </cell>
          <cell r="D517">
            <v>21359.48</v>
          </cell>
          <cell r="E517">
            <v>1408.85</v>
          </cell>
          <cell r="F517">
            <v>5050.96</v>
          </cell>
        </row>
        <row r="518">
          <cell r="A518">
            <v>114535</v>
          </cell>
          <cell r="B518" t="str">
            <v xml:space="preserve"> ‡õéng c¶p phâi lŸng nhúa 5.5kg/m2,H 14cm </v>
          </cell>
          <cell r="C518" t="str">
            <v>m2</v>
          </cell>
          <cell r="D518">
            <v>21915.42</v>
          </cell>
          <cell r="E518">
            <v>1408.85</v>
          </cell>
          <cell r="F518">
            <v>5050.96</v>
          </cell>
        </row>
        <row r="519">
          <cell r="A519">
            <v>114536</v>
          </cell>
          <cell r="B519" t="str">
            <v xml:space="preserve"> ‡õéng c¶p phâi lŸng nhúa 5.5kg/m2,H 16cm </v>
          </cell>
          <cell r="C519" t="str">
            <v>m2</v>
          </cell>
          <cell r="D519">
            <v>22497.56</v>
          </cell>
          <cell r="E519">
            <v>1465.75</v>
          </cell>
          <cell r="F519">
            <v>5477.13</v>
          </cell>
        </row>
        <row r="520">
          <cell r="A520">
            <v>114537</v>
          </cell>
          <cell r="B520" t="str">
            <v xml:space="preserve"> ‡õéng c¶p phâi lŸng nhúa 5.5kg/m2,H 18cm </v>
          </cell>
          <cell r="C520" t="str">
            <v>m2</v>
          </cell>
          <cell r="D520">
            <v>23071.63</v>
          </cell>
          <cell r="E520">
            <v>1465.75</v>
          </cell>
          <cell r="F520">
            <v>5477.13</v>
          </cell>
        </row>
        <row r="521">
          <cell r="A521">
            <v>114538</v>
          </cell>
          <cell r="B521" t="str">
            <v xml:space="preserve"> ‡õéng c¶p phâi lŸng nhúa 5.5kg/m2,H 20cm </v>
          </cell>
          <cell r="C521" t="str">
            <v>m2</v>
          </cell>
          <cell r="D521">
            <v>23647.72</v>
          </cell>
          <cell r="E521">
            <v>1465.75</v>
          </cell>
          <cell r="F521">
            <v>5477.13</v>
          </cell>
        </row>
        <row r="522">
          <cell r="A522">
            <v>114541</v>
          </cell>
          <cell r="B522" t="str">
            <v xml:space="preserve"> ‡õéng c¶p phâi lŸng nhúa 6.5kg/m2,H  6cm </v>
          </cell>
          <cell r="C522" t="str">
            <v>m2</v>
          </cell>
          <cell r="D522">
            <v>22556.29</v>
          </cell>
          <cell r="E522">
            <v>1353</v>
          </cell>
          <cell r="F522">
            <v>2921.14</v>
          </cell>
        </row>
        <row r="523">
          <cell r="A523">
            <v>114542</v>
          </cell>
          <cell r="B523" t="str">
            <v xml:space="preserve"> ‡õéng c¶p phâi lŸng nhúa 6.5kg/m2,H  8cm </v>
          </cell>
          <cell r="C523" t="str">
            <v>m2</v>
          </cell>
          <cell r="D523">
            <v>23126.33</v>
          </cell>
          <cell r="E523">
            <v>1353</v>
          </cell>
          <cell r="F523">
            <v>2921.14</v>
          </cell>
        </row>
        <row r="524">
          <cell r="A524">
            <v>114543</v>
          </cell>
          <cell r="B524" t="str">
            <v xml:space="preserve"> ‡õéng c¶p phâi lŸng nhúa 6.5kg/m2,H 10cm </v>
          </cell>
          <cell r="C524" t="str">
            <v>m2</v>
          </cell>
          <cell r="D524">
            <v>23706.45</v>
          </cell>
          <cell r="E524">
            <v>1429.54</v>
          </cell>
          <cell r="F524">
            <v>4199.13</v>
          </cell>
        </row>
        <row r="525">
          <cell r="A525">
            <v>114544</v>
          </cell>
          <cell r="B525" t="str">
            <v xml:space="preserve"> ‡õéng c¶p phâi lŸng nhúa 6.5kg/m2,H 12cm </v>
          </cell>
          <cell r="C525" t="str">
            <v>m2</v>
          </cell>
          <cell r="D525">
            <v>24294.63</v>
          </cell>
          <cell r="E525">
            <v>1429.54</v>
          </cell>
          <cell r="F525">
            <v>5050.96</v>
          </cell>
        </row>
        <row r="526">
          <cell r="A526">
            <v>114545</v>
          </cell>
          <cell r="B526" t="str">
            <v xml:space="preserve"> ‡õéng c¶p phâi lŸng nhúa 6.5kg/m2,H 14cm </v>
          </cell>
          <cell r="C526" t="str">
            <v>m2</v>
          </cell>
          <cell r="D526">
            <v>24850.57</v>
          </cell>
          <cell r="E526">
            <v>1429.54</v>
          </cell>
          <cell r="F526">
            <v>5050.96</v>
          </cell>
        </row>
        <row r="527">
          <cell r="A527">
            <v>114546</v>
          </cell>
          <cell r="B527" t="str">
            <v xml:space="preserve"> ‡õéng c¶p phâi lŸng nhúa 6.5kg/m2,H 16cm </v>
          </cell>
          <cell r="C527" t="str">
            <v>m2</v>
          </cell>
          <cell r="D527">
            <v>25432.71</v>
          </cell>
          <cell r="E527">
            <v>1465.75</v>
          </cell>
          <cell r="F527">
            <v>5477.13</v>
          </cell>
        </row>
        <row r="528">
          <cell r="A528">
            <v>114547</v>
          </cell>
          <cell r="B528" t="str">
            <v xml:space="preserve"> ‡õéng c¶p phâi lŸng nhúa 6.5kg/m2,H 18cm </v>
          </cell>
          <cell r="C528" t="str">
            <v>m2</v>
          </cell>
          <cell r="D528">
            <v>26006.78</v>
          </cell>
          <cell r="E528">
            <v>1465.75</v>
          </cell>
          <cell r="F528">
            <v>5477.13</v>
          </cell>
        </row>
        <row r="529">
          <cell r="A529">
            <v>114548</v>
          </cell>
          <cell r="B529" t="str">
            <v xml:space="preserve"> ‡õéng c¶p phâi lŸng nhúa 6.5kg/m2,H 20cm </v>
          </cell>
          <cell r="C529" t="str">
            <v>m2</v>
          </cell>
          <cell r="D529">
            <v>26582.87</v>
          </cell>
          <cell r="E529">
            <v>1465.75</v>
          </cell>
          <cell r="F529">
            <v>5477.13</v>
          </cell>
        </row>
        <row r="530">
          <cell r="A530">
            <v>114601</v>
          </cell>
          <cell r="B530" t="str">
            <v xml:space="preserve"> ‡õéng ½Ÿ d¯m kÂp ½¶t,½¬ l¿n ¾p d¡y  10cm </v>
          </cell>
          <cell r="C530" t="str">
            <v>m2</v>
          </cell>
          <cell r="D530">
            <v>10311.91</v>
          </cell>
          <cell r="E530">
            <v>1603.32</v>
          </cell>
          <cell r="F530">
            <v>1825.71</v>
          </cell>
        </row>
        <row r="531">
          <cell r="A531">
            <v>114602</v>
          </cell>
          <cell r="B531" t="str">
            <v xml:space="preserve"> ‡õéng ½Ÿ d¯m kÂp ½¶t,½¬ l¿n ¾p d¡y  12cm </v>
          </cell>
          <cell r="C531" t="str">
            <v>m2</v>
          </cell>
          <cell r="D531">
            <v>12673.4</v>
          </cell>
          <cell r="E531">
            <v>1655.04</v>
          </cell>
          <cell r="F531">
            <v>2190.85</v>
          </cell>
        </row>
        <row r="532">
          <cell r="A532">
            <v>114603</v>
          </cell>
          <cell r="B532" t="str">
            <v xml:space="preserve"> ‡õéng ½Ÿ d¯m kÂp ½¶t,½¬ l¿n ¾p d¡y  14cm </v>
          </cell>
          <cell r="C532" t="str">
            <v>m2</v>
          </cell>
          <cell r="D532">
            <v>15480.26</v>
          </cell>
          <cell r="E532">
            <v>1706.76</v>
          </cell>
          <cell r="F532">
            <v>2555.9899999999998</v>
          </cell>
        </row>
        <row r="533">
          <cell r="A533">
            <v>115111</v>
          </cell>
          <cell r="B533" t="str">
            <v xml:space="preserve"> ‡õéng ½Ÿ d¯m ½en,½¬ l¿n ¾p d¡y 3cm   </v>
          </cell>
          <cell r="C533" t="str">
            <v>m2</v>
          </cell>
          <cell r="D533">
            <v>11553.34</v>
          </cell>
          <cell r="E533">
            <v>96.96</v>
          </cell>
          <cell r="F533">
            <v>518.35</v>
          </cell>
        </row>
        <row r="534">
          <cell r="A534">
            <v>115112</v>
          </cell>
          <cell r="B534" t="str">
            <v xml:space="preserve"> ‡õéng ½Ÿ d¯m ½en,½¬ l¿n ¾p d¡y 4cm   </v>
          </cell>
          <cell r="C534" t="str">
            <v>m2</v>
          </cell>
          <cell r="D534">
            <v>16244.3</v>
          </cell>
          <cell r="E534">
            <v>128.53</v>
          </cell>
          <cell r="F534">
            <v>571.82000000000005</v>
          </cell>
        </row>
        <row r="535">
          <cell r="A535">
            <v>115113</v>
          </cell>
          <cell r="B535" t="str">
            <v xml:space="preserve"> ‡õéng ½Ÿ d¯m ½en,½¬ l¿n ¾p d¡y 5cm   </v>
          </cell>
          <cell r="C535" t="str">
            <v>m2</v>
          </cell>
          <cell r="D535">
            <v>19261.09</v>
          </cell>
          <cell r="E535">
            <v>161.22999999999999</v>
          </cell>
          <cell r="F535">
            <v>621.95000000000005</v>
          </cell>
        </row>
        <row r="536">
          <cell r="A536">
            <v>115114</v>
          </cell>
          <cell r="B536" t="str">
            <v xml:space="preserve"> ‡õéng ½Ÿ d¯m ½en,½¬ l¿n ¾p d¡y 6cm   </v>
          </cell>
          <cell r="C536" t="str">
            <v>m2</v>
          </cell>
          <cell r="D536">
            <v>23106.68</v>
          </cell>
          <cell r="E536">
            <v>192.79</v>
          </cell>
          <cell r="F536">
            <v>823.39</v>
          </cell>
        </row>
        <row r="537">
          <cell r="A537">
            <v>115115</v>
          </cell>
          <cell r="B537" t="str">
            <v xml:space="preserve"> ‡õéng ½Ÿ d¯m ½en,½¬ l¿n ¾p d¡y 7cm   </v>
          </cell>
          <cell r="C537" t="str">
            <v>m2</v>
          </cell>
          <cell r="D537">
            <v>26952.27</v>
          </cell>
          <cell r="E537">
            <v>226.62</v>
          </cell>
          <cell r="F537">
            <v>880.2</v>
          </cell>
        </row>
        <row r="538">
          <cell r="A538">
            <v>115116</v>
          </cell>
          <cell r="B538" t="str">
            <v xml:space="preserve"> ‡õéng ½Ÿ d¯m ½en,½¬ l¿n ¾p d¡y 8cm   </v>
          </cell>
          <cell r="C538" t="str">
            <v>m2</v>
          </cell>
          <cell r="D538">
            <v>30814.44</v>
          </cell>
          <cell r="E538">
            <v>258.19</v>
          </cell>
          <cell r="F538">
            <v>926.99</v>
          </cell>
        </row>
        <row r="539">
          <cell r="A539">
            <v>115121</v>
          </cell>
          <cell r="B539" t="str">
            <v xml:space="preserve"> ‡õéng BT nhúa h­t thá,½¬ l¿n ¾p d¡y 3cm  </v>
          </cell>
          <cell r="C539" t="str">
            <v>m2</v>
          </cell>
          <cell r="D539">
            <v>11159.71</v>
          </cell>
          <cell r="E539">
            <v>120.64</v>
          </cell>
          <cell r="F539">
            <v>592.91999999999996</v>
          </cell>
        </row>
        <row r="540">
          <cell r="A540">
            <v>115122</v>
          </cell>
          <cell r="B540" t="str">
            <v xml:space="preserve"> ‡õéng BT nhúa h­t thá,½¬ l¿n ¾p d¡y 4cm  </v>
          </cell>
          <cell r="C540" t="str">
            <v>m2</v>
          </cell>
          <cell r="D540">
            <v>14890.29</v>
          </cell>
          <cell r="E540">
            <v>161.22999999999999</v>
          </cell>
          <cell r="F540">
            <v>659.76</v>
          </cell>
        </row>
        <row r="541">
          <cell r="A541">
            <v>115123</v>
          </cell>
          <cell r="B541" t="str">
            <v xml:space="preserve"> ‡õéng BT nhúa h­t thá,½¬ l¿n ¾p d¡y 5cm  </v>
          </cell>
          <cell r="C541" t="str">
            <v>m2</v>
          </cell>
          <cell r="D541">
            <v>18604.86</v>
          </cell>
          <cell r="E541">
            <v>200.69</v>
          </cell>
          <cell r="F541">
            <v>761.62</v>
          </cell>
        </row>
        <row r="542">
          <cell r="A542">
            <v>115124</v>
          </cell>
          <cell r="B542" t="str">
            <v xml:space="preserve"> ‡õéng BT nhúa h­t thá,½¬ l¿n ¾p d¡y 6cm  </v>
          </cell>
          <cell r="C542" t="str">
            <v>m2</v>
          </cell>
          <cell r="D542">
            <v>22319.42</v>
          </cell>
          <cell r="E542">
            <v>241.27</v>
          </cell>
          <cell r="F542">
            <v>828.46</v>
          </cell>
        </row>
        <row r="543">
          <cell r="A543">
            <v>115125</v>
          </cell>
          <cell r="B543" t="str">
            <v xml:space="preserve"> ‡õéng BT nhúa h­t thá,½¬ l¿n ¾p d¡y 7cm  </v>
          </cell>
          <cell r="C543" t="str">
            <v>m2</v>
          </cell>
          <cell r="D543">
            <v>26033.99</v>
          </cell>
          <cell r="E543">
            <v>281.86</v>
          </cell>
          <cell r="F543">
            <v>898.64</v>
          </cell>
        </row>
        <row r="544">
          <cell r="A544">
            <v>115131</v>
          </cell>
          <cell r="B544" t="str">
            <v xml:space="preserve"> ‡õéng BT nhúa h­t mÙn,½¬ l¿n ¾p d¡y 3cm  </v>
          </cell>
          <cell r="C544" t="str">
            <v>m2</v>
          </cell>
          <cell r="D544">
            <v>13623.5</v>
          </cell>
          <cell r="E544">
            <v>125.15</v>
          </cell>
          <cell r="F544">
            <v>599.6</v>
          </cell>
        </row>
        <row r="545">
          <cell r="A545">
            <v>115132</v>
          </cell>
          <cell r="B545" t="str">
            <v xml:space="preserve"> ‡õéng BT nhúa h­t mÙn,½¬ l¿n ¾p d¡y 4cm  </v>
          </cell>
          <cell r="C545" t="str">
            <v>m2</v>
          </cell>
          <cell r="D545">
            <v>18164.669999999998</v>
          </cell>
          <cell r="E545">
            <v>166.86</v>
          </cell>
          <cell r="F545">
            <v>669.78</v>
          </cell>
        </row>
        <row r="546">
          <cell r="A546">
            <v>115133</v>
          </cell>
          <cell r="B546" t="str">
            <v xml:space="preserve"> ‡õéng BT nhúa h­t mÙn,½¬ l¿n ¾p d¡y 5cm  </v>
          </cell>
          <cell r="C546" t="str">
            <v>m2</v>
          </cell>
          <cell r="D546">
            <v>22705.83</v>
          </cell>
          <cell r="E546">
            <v>208.58</v>
          </cell>
          <cell r="F546">
            <v>771.65</v>
          </cell>
        </row>
        <row r="547">
          <cell r="A547">
            <v>115134</v>
          </cell>
          <cell r="B547" t="str">
            <v xml:space="preserve"> ‡õéng BT nhúa h­t mÙn,½¬ l¿n ¾p d¡y 6cm  </v>
          </cell>
          <cell r="C547" t="str">
            <v>m2</v>
          </cell>
          <cell r="D547">
            <v>27239.5</v>
          </cell>
          <cell r="E547">
            <v>250.29</v>
          </cell>
          <cell r="F547">
            <v>838.49</v>
          </cell>
        </row>
        <row r="548">
          <cell r="A548">
            <v>115135</v>
          </cell>
          <cell r="B548" t="str">
            <v xml:space="preserve"> ‡õéng BT nhúa h­t mÙn,½¬ l¿n ¾p d¡y 7cm  </v>
          </cell>
          <cell r="C548" t="str">
            <v>m2</v>
          </cell>
          <cell r="D548">
            <v>31791.91</v>
          </cell>
          <cell r="E548">
            <v>292.01</v>
          </cell>
          <cell r="F548">
            <v>805.07</v>
          </cell>
        </row>
        <row r="549">
          <cell r="A549">
            <v>115211</v>
          </cell>
          <cell r="B549" t="str">
            <v xml:space="preserve"> SX ½Ÿ d¯m ½en,      tr­m træn 20-25T/h   </v>
          </cell>
          <cell r="C549" t="str">
            <v>t¶n</v>
          </cell>
          <cell r="D549">
            <v>0</v>
          </cell>
          <cell r="E549">
            <v>0</v>
          </cell>
          <cell r="F549">
            <v>51554</v>
          </cell>
        </row>
        <row r="550">
          <cell r="A550">
            <v>115212</v>
          </cell>
          <cell r="B550" t="str">
            <v xml:space="preserve"> SX BT nhúa h­t thá, tr­m træn 20-25T/h   </v>
          </cell>
          <cell r="C550" t="str">
            <v>t¶n</v>
          </cell>
          <cell r="D550">
            <v>0</v>
          </cell>
          <cell r="E550">
            <v>0</v>
          </cell>
          <cell r="F550">
            <v>65013</v>
          </cell>
        </row>
        <row r="551">
          <cell r="A551">
            <v>115213</v>
          </cell>
          <cell r="B551" t="str">
            <v xml:space="preserve"> SX BT nhúa h­t mÙn, tr­m træn 20-25T/h   </v>
          </cell>
          <cell r="C551" t="str">
            <v>t¶n</v>
          </cell>
          <cell r="D551">
            <v>0</v>
          </cell>
          <cell r="E551">
            <v>0</v>
          </cell>
          <cell r="F551">
            <v>65013</v>
          </cell>
        </row>
        <row r="552">
          <cell r="A552">
            <v>115221</v>
          </cell>
          <cell r="B552" t="str">
            <v xml:space="preserve"> SX ½Ÿ d¯m ½en,      tr­m træn 50-60T/h   </v>
          </cell>
          <cell r="C552" t="str">
            <v>t¶n</v>
          </cell>
          <cell r="D552">
            <v>0</v>
          </cell>
          <cell r="E552">
            <v>0</v>
          </cell>
          <cell r="F552">
            <v>46015</v>
          </cell>
        </row>
        <row r="553">
          <cell r="A553">
            <v>115222</v>
          </cell>
          <cell r="B553" t="str">
            <v xml:space="preserve"> SX BT nhúa h­t thá, tr­m træn 50-60T/h   </v>
          </cell>
          <cell r="C553" t="str">
            <v>t¶n</v>
          </cell>
          <cell r="D553">
            <v>0</v>
          </cell>
          <cell r="E553">
            <v>0</v>
          </cell>
          <cell r="F553">
            <v>58128</v>
          </cell>
        </row>
        <row r="554">
          <cell r="A554">
            <v>115223</v>
          </cell>
          <cell r="B554" t="str">
            <v xml:space="preserve"> SX BT nhúa h­t mÙn, tr­m træn 50-60T/h   </v>
          </cell>
          <cell r="C554" t="str">
            <v>t¶n</v>
          </cell>
          <cell r="D554">
            <v>0</v>
          </cell>
          <cell r="E554">
            <v>0</v>
          </cell>
          <cell r="F554">
            <v>99008</v>
          </cell>
        </row>
        <row r="555">
          <cell r="A555">
            <v>115301</v>
          </cell>
          <cell r="B555" t="str">
            <v xml:space="preserve"> Lèp bŸm dÏnh = nhúa ½õéng (0.5kgnhúa/m2) </v>
          </cell>
          <cell r="C555" t="str">
            <v>m2</v>
          </cell>
          <cell r="D555">
            <v>1034.3699999999999</v>
          </cell>
          <cell r="E555">
            <v>33.94</v>
          </cell>
          <cell r="F555">
            <v>650.78</v>
          </cell>
        </row>
        <row r="556">
          <cell r="A556">
            <v>115302</v>
          </cell>
          <cell r="B556" t="str">
            <v xml:space="preserve"> Lèp bŸm dÏnh = nhúa ½õéng (0.8kgnhúa/m2) </v>
          </cell>
          <cell r="C556" t="str">
            <v>m2</v>
          </cell>
          <cell r="D556">
            <v>1895.25</v>
          </cell>
          <cell r="E556">
            <v>33.94</v>
          </cell>
          <cell r="F556">
            <v>650.78</v>
          </cell>
        </row>
        <row r="557">
          <cell r="A557">
            <v>115303</v>
          </cell>
          <cell r="B557" t="str">
            <v xml:space="preserve"> Lèp bŸm dÏnh = nhúa ½õéng (1.0kgnhúa/m2) </v>
          </cell>
          <cell r="C557" t="str">
            <v>m2</v>
          </cell>
          <cell r="D557">
            <v>2369.17</v>
          </cell>
          <cell r="E557">
            <v>33.94</v>
          </cell>
          <cell r="F557">
            <v>650.78</v>
          </cell>
        </row>
        <row r="558">
          <cell r="A558">
            <v>119311</v>
          </cell>
          <cell r="B558" t="str">
            <v xml:space="preserve"> BT âng câng D=0.75m,d¡y  8cm         </v>
          </cell>
          <cell r="C558" t="str">
            <v>m</v>
          </cell>
          <cell r="D558">
            <v>66302</v>
          </cell>
          <cell r="E558">
            <v>37188</v>
          </cell>
          <cell r="F558">
            <v>1796</v>
          </cell>
        </row>
        <row r="559">
          <cell r="A559">
            <v>119312</v>
          </cell>
          <cell r="B559" t="str">
            <v xml:space="preserve"> BT âng câng D=1.00m,d¡y  9cm         </v>
          </cell>
          <cell r="C559" t="str">
            <v>m</v>
          </cell>
          <cell r="D559">
            <v>101628</v>
          </cell>
          <cell r="E559">
            <v>45895</v>
          </cell>
          <cell r="F559">
            <v>2589</v>
          </cell>
        </row>
        <row r="560">
          <cell r="A560">
            <v>119313</v>
          </cell>
          <cell r="B560" t="str">
            <v xml:space="preserve"> BT âng câng D=1.00m,d¡y 12cm         </v>
          </cell>
          <cell r="C560" t="str">
            <v>m</v>
          </cell>
          <cell r="D560">
            <v>148636</v>
          </cell>
          <cell r="E560">
            <v>48631</v>
          </cell>
          <cell r="F560">
            <v>3384</v>
          </cell>
        </row>
        <row r="561">
          <cell r="A561">
            <v>119314</v>
          </cell>
          <cell r="B561" t="str">
            <v xml:space="preserve"> BT âng câng D=1.25m,d¡y 10cm         </v>
          </cell>
          <cell r="C561" t="str">
            <v>m</v>
          </cell>
          <cell r="D561">
            <v>149004</v>
          </cell>
          <cell r="E561">
            <v>52238</v>
          </cell>
          <cell r="F561">
            <v>3390</v>
          </cell>
        </row>
        <row r="562">
          <cell r="A562">
            <v>119315</v>
          </cell>
          <cell r="B562" t="str">
            <v xml:space="preserve"> BT âng câng D=1.25m,d¡y 13cm         </v>
          </cell>
          <cell r="C562" t="str">
            <v>m</v>
          </cell>
          <cell r="D562">
            <v>200915</v>
          </cell>
          <cell r="E562">
            <v>55969</v>
          </cell>
          <cell r="F562">
            <v>4830</v>
          </cell>
        </row>
        <row r="563">
          <cell r="A563">
            <v>119316</v>
          </cell>
          <cell r="B563" t="str">
            <v xml:space="preserve"> BT âng câng D=1.50m,d¡y 12cm         </v>
          </cell>
          <cell r="C563" t="str">
            <v>m</v>
          </cell>
          <cell r="D563">
            <v>212234</v>
          </cell>
          <cell r="E563">
            <v>63432</v>
          </cell>
          <cell r="F563">
            <v>3628</v>
          </cell>
        </row>
        <row r="564">
          <cell r="A564">
            <v>119317</v>
          </cell>
          <cell r="B564" t="str">
            <v xml:space="preserve"> BT âng câng D=1.50m,d¡y 15cm         </v>
          </cell>
          <cell r="C564" t="str">
            <v>m</v>
          </cell>
          <cell r="D564">
            <v>274226</v>
          </cell>
          <cell r="E564">
            <v>68780</v>
          </cell>
          <cell r="F564">
            <v>6278</v>
          </cell>
        </row>
        <row r="565">
          <cell r="A565">
            <v>119411</v>
          </cell>
          <cell r="B565" t="str">
            <v xml:space="preserve"> MÜng thµn câng ½çn lo­i I  D=0.75m   </v>
          </cell>
          <cell r="C565" t="str">
            <v>m</v>
          </cell>
          <cell r="D565">
            <v>0</v>
          </cell>
          <cell r="E565">
            <v>13510</v>
          </cell>
          <cell r="F565">
            <v>0</v>
          </cell>
        </row>
        <row r="566">
          <cell r="A566">
            <v>119412</v>
          </cell>
          <cell r="B566" t="str">
            <v xml:space="preserve"> MÜng thµn câng ½çn lo­i I  D=1.00m   </v>
          </cell>
          <cell r="C566" t="str">
            <v>m</v>
          </cell>
          <cell r="D566">
            <v>0</v>
          </cell>
          <cell r="E566">
            <v>18148</v>
          </cell>
          <cell r="F566">
            <v>0</v>
          </cell>
        </row>
        <row r="567">
          <cell r="A567">
            <v>119413</v>
          </cell>
          <cell r="B567" t="str">
            <v xml:space="preserve"> MÜng thµn câng ½çn lo­i I  D=1.25m   </v>
          </cell>
          <cell r="C567" t="str">
            <v>m</v>
          </cell>
          <cell r="D567">
            <v>0</v>
          </cell>
          <cell r="E567">
            <v>21375</v>
          </cell>
          <cell r="F567">
            <v>0</v>
          </cell>
        </row>
        <row r="568">
          <cell r="A568">
            <v>119414</v>
          </cell>
          <cell r="B568" t="str">
            <v xml:space="preserve"> MÜng thµn câng ½çn lo­i I  D=1.50m   </v>
          </cell>
          <cell r="C568" t="str">
            <v>m</v>
          </cell>
          <cell r="D568">
            <v>0</v>
          </cell>
          <cell r="E568">
            <v>28936</v>
          </cell>
          <cell r="F568">
            <v>0</v>
          </cell>
        </row>
        <row r="569">
          <cell r="A569">
            <v>119421</v>
          </cell>
          <cell r="B569" t="str">
            <v xml:space="preserve"> MÜng thµn câng ½çn lo­i II D=0.75m   </v>
          </cell>
          <cell r="C569" t="str">
            <v>m</v>
          </cell>
          <cell r="D569">
            <v>106718</v>
          </cell>
          <cell r="E569">
            <v>17039</v>
          </cell>
          <cell r="F569">
            <v>0</v>
          </cell>
        </row>
        <row r="570">
          <cell r="A570">
            <v>119422</v>
          </cell>
          <cell r="B570" t="str">
            <v xml:space="preserve"> MÜng thµn câng ½çn lo­i II D=1.00m   </v>
          </cell>
          <cell r="C570" t="str">
            <v>m</v>
          </cell>
          <cell r="D570">
            <v>156520</v>
          </cell>
          <cell r="E570">
            <v>21979</v>
          </cell>
          <cell r="F570">
            <v>0</v>
          </cell>
        </row>
        <row r="571">
          <cell r="A571">
            <v>119423</v>
          </cell>
          <cell r="B571" t="str">
            <v xml:space="preserve"> MÜng thµn câng ½çn lo­i II D=1.25m   </v>
          </cell>
          <cell r="C571" t="str">
            <v>m</v>
          </cell>
          <cell r="D571">
            <v>213436</v>
          </cell>
          <cell r="E571">
            <v>26315</v>
          </cell>
          <cell r="F571">
            <v>0</v>
          </cell>
        </row>
        <row r="572">
          <cell r="A572">
            <v>119424</v>
          </cell>
          <cell r="B572" t="str">
            <v xml:space="preserve"> MÜng thµn câng ½çn lo­i II D=1.50m   </v>
          </cell>
          <cell r="C572" t="str">
            <v>m</v>
          </cell>
          <cell r="D572">
            <v>284581</v>
          </cell>
          <cell r="E572">
            <v>36296</v>
          </cell>
          <cell r="F572">
            <v>0</v>
          </cell>
        </row>
        <row r="573">
          <cell r="A573">
            <v>119431</v>
          </cell>
          <cell r="B573" t="str">
            <v xml:space="preserve"> MÜng thµn câng ½çn lo­i III D=0.75m  </v>
          </cell>
          <cell r="C573" t="str">
            <v>m</v>
          </cell>
          <cell r="D573">
            <v>150433</v>
          </cell>
          <cell r="E573">
            <v>26315</v>
          </cell>
          <cell r="F573">
            <v>0</v>
          </cell>
        </row>
        <row r="574">
          <cell r="A574">
            <v>119432</v>
          </cell>
          <cell r="B574" t="str">
            <v xml:space="preserve"> MÜng thµn câng ½çn lo­i III D=1.00m  </v>
          </cell>
          <cell r="C574" t="str">
            <v>m</v>
          </cell>
          <cell r="D574">
            <v>214224</v>
          </cell>
          <cell r="E574">
            <v>37002</v>
          </cell>
          <cell r="F574">
            <v>0</v>
          </cell>
        </row>
        <row r="575">
          <cell r="A575">
            <v>119433</v>
          </cell>
          <cell r="B575" t="str">
            <v xml:space="preserve"> MÜng thµn câng ½çn lo­i III D=1.25m  </v>
          </cell>
          <cell r="C575" t="str">
            <v>m</v>
          </cell>
          <cell r="D575">
            <v>272262</v>
          </cell>
          <cell r="E575">
            <v>45975</v>
          </cell>
          <cell r="F575">
            <v>0</v>
          </cell>
        </row>
        <row r="576">
          <cell r="A576">
            <v>119434</v>
          </cell>
          <cell r="B576" t="str">
            <v xml:space="preserve"> MÜng thµn câng ½çn lo­i III D=1.50m  </v>
          </cell>
          <cell r="C576" t="str">
            <v>m</v>
          </cell>
          <cell r="D576">
            <v>337309</v>
          </cell>
          <cell r="E576">
            <v>58780</v>
          </cell>
          <cell r="F576">
            <v>0</v>
          </cell>
        </row>
        <row r="577">
          <cell r="A577">
            <v>119441</v>
          </cell>
          <cell r="B577" t="str">
            <v xml:space="preserve"> MÜng thµn câng ½çn lo­i IVa D=0.75m  </v>
          </cell>
          <cell r="C577" t="str">
            <v>m</v>
          </cell>
          <cell r="D577">
            <v>82529</v>
          </cell>
          <cell r="E577">
            <v>18451</v>
          </cell>
          <cell r="F577">
            <v>0</v>
          </cell>
        </row>
        <row r="578">
          <cell r="A578">
            <v>119442</v>
          </cell>
          <cell r="B578" t="str">
            <v xml:space="preserve"> MÜng thµn câng ½çn lo­i IVa D=1.00m  </v>
          </cell>
          <cell r="C578" t="str">
            <v>m</v>
          </cell>
          <cell r="D578">
            <v>130907</v>
          </cell>
          <cell r="E578">
            <v>25206</v>
          </cell>
          <cell r="F578">
            <v>0</v>
          </cell>
        </row>
        <row r="579">
          <cell r="A579">
            <v>119443</v>
          </cell>
          <cell r="B579" t="str">
            <v xml:space="preserve"> MÜng thµn câng ½çn lo­i IVa D=1.25m  </v>
          </cell>
          <cell r="C579" t="str">
            <v>m</v>
          </cell>
          <cell r="D579">
            <v>173595</v>
          </cell>
          <cell r="E579">
            <v>31457</v>
          </cell>
          <cell r="F579">
            <v>0</v>
          </cell>
        </row>
        <row r="580">
          <cell r="A580">
            <v>119444</v>
          </cell>
          <cell r="B580" t="str">
            <v xml:space="preserve"> MÜng thµn câng ½çn lo­i IVa D=1.50m  </v>
          </cell>
          <cell r="C580" t="str">
            <v>m</v>
          </cell>
          <cell r="D580">
            <v>224819</v>
          </cell>
          <cell r="E580">
            <v>41640</v>
          </cell>
          <cell r="F580">
            <v>0</v>
          </cell>
        </row>
        <row r="581">
          <cell r="A581">
            <v>119451</v>
          </cell>
          <cell r="B581" t="str">
            <v xml:space="preserve"> MÜng thµn câng ½ái lo­i IVb D=0.75m  </v>
          </cell>
          <cell r="C581" t="str">
            <v>m</v>
          </cell>
          <cell r="D581">
            <v>26035</v>
          </cell>
          <cell r="E581">
            <v>14619</v>
          </cell>
          <cell r="F581">
            <v>0</v>
          </cell>
        </row>
        <row r="582">
          <cell r="A582">
            <v>119452</v>
          </cell>
          <cell r="B582" t="str">
            <v xml:space="preserve"> MÜng thµn câng ½ái lo­i IVb D=1.00m  </v>
          </cell>
          <cell r="C582" t="str">
            <v>m</v>
          </cell>
          <cell r="D582">
            <v>47966</v>
          </cell>
          <cell r="E582">
            <v>19761</v>
          </cell>
          <cell r="F582">
            <v>0</v>
          </cell>
        </row>
        <row r="583">
          <cell r="A583">
            <v>119453</v>
          </cell>
          <cell r="B583" t="str">
            <v xml:space="preserve"> MÜng thµn câng ½ái lo­i IVb D=1.25m  </v>
          </cell>
          <cell r="C583" t="str">
            <v>m</v>
          </cell>
          <cell r="D583">
            <v>62695</v>
          </cell>
          <cell r="E583">
            <v>24298</v>
          </cell>
          <cell r="F583">
            <v>0</v>
          </cell>
        </row>
        <row r="584">
          <cell r="A584">
            <v>119454</v>
          </cell>
          <cell r="B584" t="str">
            <v xml:space="preserve"> MÜng thµn câng ½ái lo­i IVb D=1.50m  </v>
          </cell>
          <cell r="C584" t="str">
            <v>m</v>
          </cell>
          <cell r="D584">
            <v>88728</v>
          </cell>
          <cell r="E584">
            <v>32868</v>
          </cell>
          <cell r="F584">
            <v>0</v>
          </cell>
        </row>
        <row r="585">
          <cell r="A585">
            <v>119511</v>
          </cell>
          <cell r="B585" t="str">
            <v xml:space="preserve"> MÜng thµn câng ½ái lo­i I  D=0.75m   </v>
          </cell>
          <cell r="C585" t="str">
            <v>m</v>
          </cell>
          <cell r="D585">
            <v>94857</v>
          </cell>
          <cell r="E585">
            <v>36800</v>
          </cell>
          <cell r="F585">
            <v>0</v>
          </cell>
        </row>
        <row r="586">
          <cell r="A586">
            <v>119512</v>
          </cell>
          <cell r="B586" t="str">
            <v xml:space="preserve"> MÜng thµn câng ½ái lo­i I  D=1.00m   </v>
          </cell>
          <cell r="C586" t="str">
            <v>m</v>
          </cell>
          <cell r="D586">
            <v>177385</v>
          </cell>
          <cell r="E586">
            <v>49403</v>
          </cell>
          <cell r="F586">
            <v>0</v>
          </cell>
        </row>
        <row r="587">
          <cell r="A587">
            <v>119513</v>
          </cell>
          <cell r="B587" t="str">
            <v xml:space="preserve"> MÜng thµn câng ½ái lo­i I  D=1.25m   </v>
          </cell>
          <cell r="C587" t="str">
            <v>m</v>
          </cell>
          <cell r="D587">
            <v>234775</v>
          </cell>
          <cell r="E587">
            <v>58175</v>
          </cell>
          <cell r="F587">
            <v>0</v>
          </cell>
        </row>
        <row r="588">
          <cell r="A588">
            <v>119514</v>
          </cell>
          <cell r="B588" t="str">
            <v xml:space="preserve"> MÜng thµn câng ½ái lo­i I  D=1.50m   </v>
          </cell>
          <cell r="C588" t="str">
            <v>m</v>
          </cell>
          <cell r="D588">
            <v>297698</v>
          </cell>
          <cell r="E588">
            <v>74710</v>
          </cell>
          <cell r="F588">
            <v>0</v>
          </cell>
        </row>
        <row r="589">
          <cell r="A589">
            <v>119521</v>
          </cell>
          <cell r="B589" t="str">
            <v xml:space="preserve"> MÜng thµn câng ½ái lo­i II D=0.75m   </v>
          </cell>
          <cell r="C589" t="str">
            <v>m</v>
          </cell>
          <cell r="D589">
            <v>260863</v>
          </cell>
          <cell r="E589">
            <v>44161</v>
          </cell>
          <cell r="F589">
            <v>0</v>
          </cell>
        </row>
        <row r="590">
          <cell r="A590">
            <v>119522</v>
          </cell>
          <cell r="B590" t="str">
            <v xml:space="preserve"> MÜng thµn câng ½ái lo­i II D=1.00m   </v>
          </cell>
          <cell r="C590" t="str">
            <v>m</v>
          </cell>
          <cell r="D590">
            <v>402679</v>
          </cell>
          <cell r="E590">
            <v>59284</v>
          </cell>
          <cell r="F590">
            <v>0</v>
          </cell>
        </row>
        <row r="591">
          <cell r="A591">
            <v>119523</v>
          </cell>
          <cell r="B591" t="str">
            <v xml:space="preserve"> MÜng thµn câng ½ái lo­i II D=1.25m   </v>
          </cell>
          <cell r="C591" t="str">
            <v>m</v>
          </cell>
          <cell r="D591">
            <v>517143</v>
          </cell>
          <cell r="E591">
            <v>70879</v>
          </cell>
          <cell r="F591">
            <v>0</v>
          </cell>
        </row>
        <row r="592">
          <cell r="A592">
            <v>119524</v>
          </cell>
          <cell r="B592" t="str">
            <v xml:space="preserve"> MÜng thµn câng ½ái lo­i II D=1.50m   </v>
          </cell>
          <cell r="C592" t="str">
            <v>m</v>
          </cell>
          <cell r="D592">
            <v>636825</v>
          </cell>
          <cell r="E592">
            <v>90438</v>
          </cell>
          <cell r="F592">
            <v>0</v>
          </cell>
        </row>
        <row r="593">
          <cell r="A593">
            <v>119531</v>
          </cell>
          <cell r="B593" t="str">
            <v xml:space="preserve"> MÜng thµn câng ½ái lo­i III D=0.75m  </v>
          </cell>
          <cell r="C593" t="str">
            <v>m</v>
          </cell>
          <cell r="D593">
            <v>360693</v>
          </cell>
          <cell r="E593">
            <v>66442</v>
          </cell>
          <cell r="F593">
            <v>0</v>
          </cell>
        </row>
        <row r="594">
          <cell r="A594">
            <v>119532</v>
          </cell>
          <cell r="B594" t="str">
            <v xml:space="preserve"> MÜng thµn câng ½ái lo­i III D=1.00m  </v>
          </cell>
          <cell r="C594" t="str">
            <v>m</v>
          </cell>
          <cell r="D594">
            <v>518117</v>
          </cell>
          <cell r="E594">
            <v>90438</v>
          </cell>
          <cell r="F594">
            <v>0</v>
          </cell>
        </row>
        <row r="595">
          <cell r="A595">
            <v>119533</v>
          </cell>
          <cell r="B595" t="str">
            <v xml:space="preserve"> MÜng thµn câng ½ái lo­i III D=1.25m  </v>
          </cell>
          <cell r="C595" t="str">
            <v>m</v>
          </cell>
          <cell r="D595">
            <v>661779</v>
          </cell>
          <cell r="E595">
            <v>110200</v>
          </cell>
          <cell r="F595">
            <v>0</v>
          </cell>
        </row>
        <row r="596">
          <cell r="A596">
            <v>119534</v>
          </cell>
          <cell r="B596" t="str">
            <v xml:space="preserve"> MÜng thµn câng ½ái lo­i III D=1.50m  </v>
          </cell>
          <cell r="C596" t="str">
            <v>m</v>
          </cell>
          <cell r="D596">
            <v>795183</v>
          </cell>
          <cell r="E596">
            <v>138229</v>
          </cell>
          <cell r="F596">
            <v>0</v>
          </cell>
        </row>
        <row r="597">
          <cell r="A597">
            <v>119541</v>
          </cell>
          <cell r="B597" t="str">
            <v xml:space="preserve"> MÜng thµn câng ½ái lo­i IVa D=0.75m  </v>
          </cell>
          <cell r="C597" t="str">
            <v>m</v>
          </cell>
          <cell r="D597">
            <v>213433</v>
          </cell>
          <cell r="E597">
            <v>47790</v>
          </cell>
          <cell r="F597">
            <v>0</v>
          </cell>
        </row>
        <row r="598">
          <cell r="A598">
            <v>119542</v>
          </cell>
          <cell r="B598" t="str">
            <v xml:space="preserve"> MÜng thµn câng ½ái lo­i IVa D=1.00m  </v>
          </cell>
          <cell r="C598" t="str">
            <v>m</v>
          </cell>
          <cell r="D598">
            <v>333905</v>
          </cell>
          <cell r="E598">
            <v>64930</v>
          </cell>
          <cell r="F598">
            <v>0</v>
          </cell>
        </row>
        <row r="599">
          <cell r="A599">
            <v>119543</v>
          </cell>
          <cell r="B599" t="str">
            <v xml:space="preserve"> MÜng thµn câng ½ái lo­i IVa D=1.25m  </v>
          </cell>
          <cell r="C599" t="str">
            <v>m</v>
          </cell>
          <cell r="D599">
            <v>427026</v>
          </cell>
          <cell r="E599">
            <v>78440</v>
          </cell>
          <cell r="F599">
            <v>0</v>
          </cell>
        </row>
        <row r="600">
          <cell r="A600">
            <v>119544</v>
          </cell>
          <cell r="B600" t="str">
            <v xml:space="preserve"> MÜng thµn câng ½ái lo­i IVa D=1.50m  </v>
          </cell>
          <cell r="C600" t="str">
            <v>m</v>
          </cell>
          <cell r="D600">
            <v>530107</v>
          </cell>
          <cell r="E600">
            <v>99714</v>
          </cell>
          <cell r="F600">
            <v>0</v>
          </cell>
        </row>
        <row r="601">
          <cell r="A601">
            <v>119551</v>
          </cell>
          <cell r="B601" t="str">
            <v xml:space="preserve"> MÜng thµn câng ½ái lo­i IVb D=0.75m  </v>
          </cell>
          <cell r="C601" t="str">
            <v>m</v>
          </cell>
          <cell r="D601">
            <v>77008</v>
          </cell>
          <cell r="E601">
            <v>39422</v>
          </cell>
          <cell r="F601">
            <v>0</v>
          </cell>
        </row>
        <row r="602">
          <cell r="A602">
            <v>119552</v>
          </cell>
          <cell r="B602" t="str">
            <v xml:space="preserve"> MÜng thµn câng ½ái lo­i IVb D=1.00m  </v>
          </cell>
          <cell r="C602" t="str">
            <v>m</v>
          </cell>
          <cell r="D602">
            <v>141278</v>
          </cell>
          <cell r="E602">
            <v>54747</v>
          </cell>
          <cell r="F602">
            <v>0</v>
          </cell>
        </row>
        <row r="603">
          <cell r="A603">
            <v>119553</v>
          </cell>
          <cell r="B603" t="str">
            <v xml:space="preserve"> MÜng thµn câng ½ái lo­i IVb D=1.25m  </v>
          </cell>
          <cell r="C603" t="str">
            <v>m</v>
          </cell>
          <cell r="D603">
            <v>184182</v>
          </cell>
          <cell r="E603">
            <v>65333</v>
          </cell>
          <cell r="F603">
            <v>0</v>
          </cell>
        </row>
        <row r="604">
          <cell r="A604">
            <v>119554</v>
          </cell>
          <cell r="B604" t="str">
            <v xml:space="preserve"> MÜng thµn câng ½ái lo­i IVb D=1.50m  </v>
          </cell>
          <cell r="C604" t="str">
            <v>m</v>
          </cell>
          <cell r="D604">
            <v>228655</v>
          </cell>
          <cell r="E604">
            <v>84792</v>
          </cell>
          <cell r="F604">
            <v>0</v>
          </cell>
        </row>
        <row r="605">
          <cell r="A605">
            <v>119611</v>
          </cell>
          <cell r="B605" t="str">
            <v xml:space="preserve"> MÜng thµn câng ba  lo­i I  D=0.75m   </v>
          </cell>
          <cell r="C605" t="str">
            <v>m</v>
          </cell>
          <cell r="D605">
            <v>159835</v>
          </cell>
          <cell r="E605">
            <v>57167</v>
          </cell>
          <cell r="F605">
            <v>0</v>
          </cell>
        </row>
        <row r="606">
          <cell r="A606">
            <v>119612</v>
          </cell>
          <cell r="B606" t="str">
            <v xml:space="preserve"> MÜng thµn câng ba  lo­i I  D=1.00m   </v>
          </cell>
          <cell r="C606" t="str">
            <v>m</v>
          </cell>
          <cell r="D606">
            <v>298013</v>
          </cell>
          <cell r="E606">
            <v>76525</v>
          </cell>
          <cell r="F606">
            <v>0</v>
          </cell>
        </row>
        <row r="607">
          <cell r="A607">
            <v>119613</v>
          </cell>
          <cell r="B607" t="str">
            <v xml:space="preserve"> MÜng thµn câng ba  lo­i I  D=1.25m   </v>
          </cell>
          <cell r="C607" t="str">
            <v>m</v>
          </cell>
          <cell r="D607">
            <v>391608</v>
          </cell>
          <cell r="E607">
            <v>90741</v>
          </cell>
          <cell r="F607">
            <v>0</v>
          </cell>
        </row>
        <row r="608">
          <cell r="A608">
            <v>119614</v>
          </cell>
          <cell r="B608" t="str">
            <v xml:space="preserve"> MÜng thµn câng ba  lo­i I  D=1.50m   </v>
          </cell>
          <cell r="C608" t="str">
            <v>m</v>
          </cell>
          <cell r="D608">
            <v>483305</v>
          </cell>
          <cell r="E608">
            <v>116249</v>
          </cell>
          <cell r="F608">
            <v>0</v>
          </cell>
        </row>
        <row r="609">
          <cell r="A609">
            <v>119621</v>
          </cell>
          <cell r="B609" t="str">
            <v xml:space="preserve"> MÜng thµn câng ba  lo­i II D=0.75m   </v>
          </cell>
          <cell r="C609" t="str">
            <v>m</v>
          </cell>
          <cell r="D609">
            <v>420701</v>
          </cell>
          <cell r="E609">
            <v>68661</v>
          </cell>
          <cell r="F609">
            <v>0</v>
          </cell>
        </row>
        <row r="610">
          <cell r="A610">
            <v>119622</v>
          </cell>
          <cell r="B610" t="str">
            <v xml:space="preserve"> MÜng thµn câng ba  lo­i II D=1.00m   </v>
          </cell>
          <cell r="C610" t="str">
            <v>m</v>
          </cell>
          <cell r="D610">
            <v>646625</v>
          </cell>
          <cell r="E610">
            <v>92052</v>
          </cell>
          <cell r="F610">
            <v>0</v>
          </cell>
        </row>
        <row r="611">
          <cell r="A611">
            <v>119623</v>
          </cell>
          <cell r="B611" t="str">
            <v xml:space="preserve"> MÜng thµn câng ba  lo­i II D=1.25m   </v>
          </cell>
          <cell r="C611" t="str">
            <v>m</v>
          </cell>
          <cell r="D611">
            <v>820825</v>
          </cell>
          <cell r="E611">
            <v>109796</v>
          </cell>
          <cell r="F611">
            <v>0</v>
          </cell>
        </row>
        <row r="612">
          <cell r="A612">
            <v>119624</v>
          </cell>
          <cell r="B612" t="str">
            <v xml:space="preserve"> MÜng thµn câng ba  lo­i II D=1.50m   </v>
          </cell>
          <cell r="C612" t="str">
            <v>m</v>
          </cell>
          <cell r="D612">
            <v>993496</v>
          </cell>
          <cell r="E612">
            <v>138733</v>
          </cell>
          <cell r="F612">
            <v>0</v>
          </cell>
        </row>
        <row r="613">
          <cell r="A613">
            <v>119631</v>
          </cell>
          <cell r="B613" t="str">
            <v xml:space="preserve"> MÜng thµn câng ba  lo­i III D=0.75m  </v>
          </cell>
          <cell r="C613" t="str">
            <v>m</v>
          </cell>
          <cell r="D613">
            <v>587499</v>
          </cell>
          <cell r="E613">
            <v>102638</v>
          </cell>
          <cell r="F613">
            <v>0</v>
          </cell>
        </row>
        <row r="614">
          <cell r="A614">
            <v>119632</v>
          </cell>
          <cell r="B614" t="str">
            <v xml:space="preserve"> MÜng thµn câng ba  lo­i III D=1.00m  </v>
          </cell>
          <cell r="C614" t="str">
            <v>m</v>
          </cell>
          <cell r="D614">
            <v>838214</v>
          </cell>
          <cell r="E614">
            <v>139539</v>
          </cell>
          <cell r="F614">
            <v>0</v>
          </cell>
        </row>
        <row r="615">
          <cell r="A615">
            <v>119633</v>
          </cell>
          <cell r="B615" t="str">
            <v xml:space="preserve"> MÜng thµn câng ba  lo­i III D=1.25m  </v>
          </cell>
          <cell r="C615" t="str">
            <v>m</v>
          </cell>
          <cell r="D615">
            <v>1048114</v>
          </cell>
          <cell r="E615">
            <v>169585</v>
          </cell>
          <cell r="F615">
            <v>0</v>
          </cell>
        </row>
        <row r="616">
          <cell r="A616">
            <v>119634</v>
          </cell>
          <cell r="B616" t="str">
            <v xml:space="preserve"> MÜng thµn câng ba  lo­i III D=1.50m  </v>
          </cell>
          <cell r="C616" t="str">
            <v>m</v>
          </cell>
          <cell r="D616">
            <v>1271664</v>
          </cell>
          <cell r="E616">
            <v>212434</v>
          </cell>
          <cell r="F616">
            <v>0</v>
          </cell>
        </row>
        <row r="617">
          <cell r="A617">
            <v>119641</v>
          </cell>
          <cell r="B617" t="str">
            <v xml:space="preserve"> MÜng thµn câng ba  lo­i IVa D=0.75m  </v>
          </cell>
          <cell r="C617" t="str">
            <v>m</v>
          </cell>
          <cell r="D617">
            <v>340070</v>
          </cell>
          <cell r="E617">
            <v>73803</v>
          </cell>
          <cell r="F617">
            <v>0</v>
          </cell>
        </row>
        <row r="618">
          <cell r="A618">
            <v>119642</v>
          </cell>
          <cell r="B618" t="str">
            <v xml:space="preserve"> MÜng thµn câng ba  lo­i IVa D=1.00m  </v>
          </cell>
          <cell r="C618" t="str">
            <v>m</v>
          </cell>
          <cell r="D618">
            <v>535164</v>
          </cell>
          <cell r="E618">
            <v>100319</v>
          </cell>
          <cell r="F618">
            <v>0</v>
          </cell>
        </row>
        <row r="619">
          <cell r="A619">
            <v>119643</v>
          </cell>
          <cell r="B619" t="str">
            <v xml:space="preserve"> MÜng thµn câng ba  lo­i IVa D=1.25m  </v>
          </cell>
          <cell r="C619" t="str">
            <v>m</v>
          </cell>
          <cell r="D619">
            <v>680932</v>
          </cell>
          <cell r="E619">
            <v>119375</v>
          </cell>
          <cell r="F619">
            <v>0</v>
          </cell>
        </row>
        <row r="620">
          <cell r="A620">
            <v>119644</v>
          </cell>
          <cell r="B620" t="str">
            <v xml:space="preserve"> MÜng thµn câng ba  lo­i IVa D=1.50m  </v>
          </cell>
          <cell r="C620" t="str">
            <v>m</v>
          </cell>
          <cell r="D620">
            <v>834605</v>
          </cell>
          <cell r="E620">
            <v>152747</v>
          </cell>
          <cell r="F620">
            <v>0</v>
          </cell>
        </row>
        <row r="621">
          <cell r="A621">
            <v>119651</v>
          </cell>
          <cell r="B621" t="str">
            <v xml:space="preserve"> MÜng thµn câng ba  lo­i IVb D=0.75m  </v>
          </cell>
          <cell r="C621" t="str">
            <v>m</v>
          </cell>
          <cell r="D621">
            <v>143285</v>
          </cell>
          <cell r="E621">
            <v>62309</v>
          </cell>
          <cell r="F621">
            <v>0</v>
          </cell>
        </row>
        <row r="622">
          <cell r="A622">
            <v>119652</v>
          </cell>
          <cell r="B622" t="str">
            <v xml:space="preserve"> MÜng thµn câng ba  lo­i IVb D=1.00m  </v>
          </cell>
          <cell r="C622" t="str">
            <v>m</v>
          </cell>
          <cell r="D622">
            <v>259848</v>
          </cell>
          <cell r="E622">
            <v>86708</v>
          </cell>
          <cell r="F622">
            <v>0</v>
          </cell>
        </row>
        <row r="623">
          <cell r="A623">
            <v>119653</v>
          </cell>
          <cell r="B623" t="str">
            <v xml:space="preserve"> MÜng thµn câng ba  lo­i IVb D=1.25m  </v>
          </cell>
          <cell r="C623" t="str">
            <v>m</v>
          </cell>
          <cell r="D623">
            <v>340078</v>
          </cell>
          <cell r="E623">
            <v>103747</v>
          </cell>
          <cell r="F623">
            <v>0</v>
          </cell>
        </row>
        <row r="624">
          <cell r="A624">
            <v>119654</v>
          </cell>
          <cell r="B624" t="str">
            <v xml:space="preserve"> MÜng thµn câng ba  lo­i IVb D=1.50m  </v>
          </cell>
          <cell r="C624" t="str">
            <v>m</v>
          </cell>
          <cell r="D624">
            <v>414385</v>
          </cell>
          <cell r="E624">
            <v>131373</v>
          </cell>
          <cell r="F624">
            <v>0</v>
          </cell>
        </row>
        <row r="625">
          <cell r="A625">
            <v>119711</v>
          </cell>
          <cell r="B625" t="str">
            <v xml:space="preserve"> Xµy ½·u câng ½çn b±ng ½Ÿ    D=0.75m  </v>
          </cell>
          <cell r="C625" t="str">
            <v>CŸi</v>
          </cell>
          <cell r="D625">
            <v>955259</v>
          </cell>
          <cell r="E625">
            <v>154032</v>
          </cell>
          <cell r="F625">
            <v>0</v>
          </cell>
        </row>
        <row r="626">
          <cell r="A626">
            <v>119712</v>
          </cell>
          <cell r="B626" t="str">
            <v xml:space="preserve"> Xµy ½·u câng ½çn b±ng ½Ÿ    D=1.00m  </v>
          </cell>
          <cell r="C626" t="str">
            <v>CŸi</v>
          </cell>
          <cell r="D626">
            <v>1349854</v>
          </cell>
          <cell r="E626">
            <v>235641</v>
          </cell>
          <cell r="F626">
            <v>0</v>
          </cell>
        </row>
        <row r="627">
          <cell r="A627">
            <v>119713</v>
          </cell>
          <cell r="B627" t="str">
            <v xml:space="preserve"> Xµy ½·u câng ½çn b±ng ½Ÿ    D=1.25m  </v>
          </cell>
          <cell r="C627" t="str">
            <v>CŸi</v>
          </cell>
          <cell r="D627">
            <v>1928163</v>
          </cell>
          <cell r="E627">
            <v>346436</v>
          </cell>
          <cell r="F627">
            <v>0</v>
          </cell>
        </row>
        <row r="628">
          <cell r="A628">
            <v>119714</v>
          </cell>
          <cell r="B628" t="str">
            <v xml:space="preserve"> Xµy ½·u câng ½çn b±ng ½Ÿ    D=1.50m  </v>
          </cell>
          <cell r="C628" t="str">
            <v>CŸi</v>
          </cell>
          <cell r="D628">
            <v>2796888</v>
          </cell>
          <cell r="E628">
            <v>501224</v>
          </cell>
          <cell r="F628">
            <v>0</v>
          </cell>
        </row>
        <row r="629">
          <cell r="A629">
            <v>119721</v>
          </cell>
          <cell r="B629" t="str">
            <v xml:space="preserve"> Xµy ½·u câng ½ái,câng ba b±ng ½Ÿ D=0.75m </v>
          </cell>
          <cell r="C629" t="str">
            <v>CŸi</v>
          </cell>
          <cell r="D629">
            <v>1261006</v>
          </cell>
          <cell r="E629">
            <v>219536</v>
          </cell>
          <cell r="F629">
            <v>0</v>
          </cell>
        </row>
        <row r="630">
          <cell r="A630">
            <v>119722</v>
          </cell>
          <cell r="B630" t="str">
            <v xml:space="preserve"> Xµy ½·u câng ½ái,câng ba b±ng ½Ÿ D=1.00m </v>
          </cell>
          <cell r="C630" t="str">
            <v>CŸi</v>
          </cell>
          <cell r="D630">
            <v>1843930</v>
          </cell>
          <cell r="E630">
            <v>334870</v>
          </cell>
          <cell r="F630">
            <v>0</v>
          </cell>
        </row>
        <row r="631">
          <cell r="A631">
            <v>119723</v>
          </cell>
          <cell r="B631" t="str">
            <v xml:space="preserve"> Xµy ½·u câng ½ái,câng ba b±ng ½Ÿ D=1.25m </v>
          </cell>
          <cell r="C631" t="str">
            <v>CŸi</v>
          </cell>
          <cell r="D631">
            <v>2650847</v>
          </cell>
          <cell r="E631">
            <v>481443</v>
          </cell>
          <cell r="F631">
            <v>0</v>
          </cell>
        </row>
        <row r="632">
          <cell r="A632">
            <v>119724</v>
          </cell>
          <cell r="B632" t="str">
            <v xml:space="preserve"> Xµy ½·u câng ½ái,câng ba b±ng ½Ÿ D=1.50m </v>
          </cell>
          <cell r="C632" t="str">
            <v>CŸi</v>
          </cell>
          <cell r="D632">
            <v>3687860</v>
          </cell>
          <cell r="E632">
            <v>664119</v>
          </cell>
          <cell r="F632">
            <v>0</v>
          </cell>
        </row>
        <row r="633">
          <cell r="A633">
            <v>119811</v>
          </cell>
          <cell r="B633" t="str">
            <v xml:space="preserve"> L¡m hâ tò nõèc sµu 1.5m D=0.75m  </v>
          </cell>
          <cell r="C633" t="str">
            <v>CŸi</v>
          </cell>
          <cell r="D633">
            <v>1206498</v>
          </cell>
          <cell r="E633">
            <v>273590</v>
          </cell>
          <cell r="F633">
            <v>0</v>
          </cell>
        </row>
        <row r="634">
          <cell r="A634">
            <v>119812</v>
          </cell>
          <cell r="B634" t="str">
            <v xml:space="preserve"> L¡m hâ tò nõèc sµu 1.5m D=1.00m  </v>
          </cell>
          <cell r="C634" t="str">
            <v>CŸi</v>
          </cell>
          <cell r="D634">
            <v>1358123</v>
          </cell>
          <cell r="E634">
            <v>311746</v>
          </cell>
          <cell r="F634">
            <v>0</v>
          </cell>
        </row>
        <row r="635">
          <cell r="A635">
            <v>119813</v>
          </cell>
          <cell r="B635" t="str">
            <v xml:space="preserve"> L¡m hâ tò nõèc sµu 1.5m D=1.25m  </v>
          </cell>
          <cell r="C635" t="str">
            <v>CŸi</v>
          </cell>
          <cell r="D635">
            <v>1381599</v>
          </cell>
          <cell r="E635">
            <v>329898</v>
          </cell>
          <cell r="F635">
            <v>0</v>
          </cell>
        </row>
        <row r="636">
          <cell r="A636">
            <v>119814</v>
          </cell>
          <cell r="B636" t="str">
            <v xml:space="preserve"> L¡m hâ tò nõèc sµu 1.5m D=1.50m  </v>
          </cell>
          <cell r="C636" t="str">
            <v>CŸi</v>
          </cell>
          <cell r="D636">
            <v>1458423</v>
          </cell>
          <cell r="E636">
            <v>357461</v>
          </cell>
          <cell r="F636">
            <v>0</v>
          </cell>
        </row>
        <row r="637">
          <cell r="A637">
            <v>119821</v>
          </cell>
          <cell r="B637" t="str">
            <v xml:space="preserve"> L¡m hâ tò nõèc sµu 2.0m D=0.75m  </v>
          </cell>
          <cell r="C637" t="str">
            <v>CŸi</v>
          </cell>
          <cell r="D637">
            <v>1666806</v>
          </cell>
          <cell r="E637">
            <v>381133</v>
          </cell>
          <cell r="F637">
            <v>0</v>
          </cell>
        </row>
        <row r="638">
          <cell r="A638">
            <v>119822</v>
          </cell>
          <cell r="B638" t="str">
            <v xml:space="preserve"> L¡m hâ tò nõèc sµu 2.0m D=1.00m  </v>
          </cell>
          <cell r="C638" t="str">
            <v>CŸi</v>
          </cell>
          <cell r="D638">
            <v>1837655</v>
          </cell>
          <cell r="E638">
            <v>428262</v>
          </cell>
          <cell r="F638">
            <v>0</v>
          </cell>
        </row>
        <row r="639">
          <cell r="A639">
            <v>119823</v>
          </cell>
          <cell r="B639" t="str">
            <v xml:space="preserve"> L¡m hâ tò nõèc sµu 2.0m D=1.25m  </v>
          </cell>
          <cell r="C639" t="str">
            <v>CŸi</v>
          </cell>
          <cell r="D639">
            <v>1948012</v>
          </cell>
          <cell r="E639">
            <v>462851</v>
          </cell>
          <cell r="F639">
            <v>0</v>
          </cell>
        </row>
        <row r="640">
          <cell r="A640">
            <v>119824</v>
          </cell>
          <cell r="B640" t="str">
            <v xml:space="preserve"> L¡m hâ tò nõèc sµu 2.0m D=1.50m  </v>
          </cell>
          <cell r="C640" t="str">
            <v>CŸi</v>
          </cell>
          <cell r="D640">
            <v>2037809</v>
          </cell>
          <cell r="E640">
            <v>497441</v>
          </cell>
          <cell r="F640">
            <v>0</v>
          </cell>
        </row>
        <row r="641">
          <cell r="A641">
            <v>119831</v>
          </cell>
          <cell r="B641" t="str">
            <v xml:space="preserve"> L¡m hâ tò nõèc sµu 2.5m D=0.75m  </v>
          </cell>
          <cell r="C641" t="str">
            <v>CŸi</v>
          </cell>
          <cell r="D641">
            <v>2241800</v>
          </cell>
          <cell r="E641">
            <v>508050</v>
          </cell>
          <cell r="F641">
            <v>0</v>
          </cell>
        </row>
        <row r="642">
          <cell r="A642">
            <v>119832</v>
          </cell>
          <cell r="B642" t="str">
            <v xml:space="preserve"> L¡m hâ tò nõèc sµu 2.5m D=1.00m  </v>
          </cell>
          <cell r="C642" t="str">
            <v>CŸi</v>
          </cell>
          <cell r="D642">
            <v>2412379</v>
          </cell>
          <cell r="E642">
            <v>566377</v>
          </cell>
          <cell r="F642">
            <v>0</v>
          </cell>
        </row>
        <row r="643">
          <cell r="A643">
            <v>119833</v>
          </cell>
          <cell r="B643" t="str">
            <v xml:space="preserve"> L¡m hâ tò nõèc sµu 2.5m D=1.25m  </v>
          </cell>
          <cell r="C643" t="str">
            <v>CŸi</v>
          </cell>
          <cell r="D643">
            <v>2600001</v>
          </cell>
          <cell r="E643">
            <v>611386</v>
          </cell>
          <cell r="F643">
            <v>0</v>
          </cell>
        </row>
        <row r="644">
          <cell r="A644">
            <v>119834</v>
          </cell>
          <cell r="B644" t="str">
            <v xml:space="preserve"> L¡m hâ tò nõèc sµu 2.5m D=1.50m  </v>
          </cell>
          <cell r="C644" t="str">
            <v>CŸi</v>
          </cell>
          <cell r="D644">
            <v>2769111</v>
          </cell>
          <cell r="E644">
            <v>661525</v>
          </cell>
          <cell r="F644">
            <v>0</v>
          </cell>
        </row>
        <row r="645">
          <cell r="A645">
            <v>119911</v>
          </cell>
          <cell r="B645" t="str">
            <v xml:space="preserve"> Qu¾t nhúa châng th¶m,nâi âng ½çn D 0.75m </v>
          </cell>
          <cell r="C645" t="str">
            <v>CŸi</v>
          </cell>
          <cell r="D645">
            <v>30896</v>
          </cell>
          <cell r="E645">
            <v>4972</v>
          </cell>
          <cell r="F645">
            <v>0</v>
          </cell>
        </row>
        <row r="646">
          <cell r="A646">
            <v>119912</v>
          </cell>
          <cell r="B646" t="str">
            <v xml:space="preserve"> Qu¾t nhúa châng th¶m,nâi âng ½çn D 1.00m </v>
          </cell>
          <cell r="C646" t="str">
            <v>CŸi</v>
          </cell>
          <cell r="D646">
            <v>40828</v>
          </cell>
          <cell r="E646">
            <v>5837</v>
          </cell>
          <cell r="F646">
            <v>0</v>
          </cell>
        </row>
        <row r="647">
          <cell r="A647">
            <v>119913</v>
          </cell>
          <cell r="B647" t="str">
            <v xml:space="preserve"> Qu¾t nhúa châng th¶m,nâi âng ½çn D 1.25m </v>
          </cell>
          <cell r="C647" t="str">
            <v>CŸi</v>
          </cell>
          <cell r="D647">
            <v>50189</v>
          </cell>
          <cell r="E647">
            <v>8323</v>
          </cell>
          <cell r="F647">
            <v>0</v>
          </cell>
        </row>
        <row r="648">
          <cell r="A648">
            <v>119914</v>
          </cell>
          <cell r="B648" t="str">
            <v xml:space="preserve"> Qu¾t nhúa châng th¶m,nâi âng ½çn D 1.50m </v>
          </cell>
          <cell r="C648" t="str">
            <v>CŸi</v>
          </cell>
          <cell r="D648">
            <v>59745</v>
          </cell>
          <cell r="E648">
            <v>11025</v>
          </cell>
          <cell r="F648">
            <v>0</v>
          </cell>
        </row>
        <row r="649">
          <cell r="A649">
            <v>200111</v>
          </cell>
          <cell r="B649" t="str">
            <v xml:space="preserve"> Xµy mÜng ½Ÿ hæc D¡y &lt;=60cm  vùa M50  </v>
          </cell>
          <cell r="C649" t="str">
            <v>m3</v>
          </cell>
          <cell r="D649">
            <v>151778</v>
          </cell>
          <cell r="E649">
            <v>20646</v>
          </cell>
          <cell r="F649">
            <v>0</v>
          </cell>
        </row>
        <row r="650">
          <cell r="A650">
            <v>200112</v>
          </cell>
          <cell r="B650" t="str">
            <v xml:space="preserve"> Xµy mÜng ½Ÿ hæc D¡y &lt;=60cm  vùa M75  </v>
          </cell>
          <cell r="C650" t="str">
            <v>m3</v>
          </cell>
          <cell r="D650">
            <v>175539</v>
          </cell>
          <cell r="E650">
            <v>20646</v>
          </cell>
          <cell r="F650">
            <v>0</v>
          </cell>
        </row>
        <row r="651">
          <cell r="A651">
            <v>200121</v>
          </cell>
          <cell r="B651" t="str">
            <v xml:space="preserve"> Xµy mÜng ½Ÿ hæc D¡y &gt; 60cm  vùa M50  </v>
          </cell>
          <cell r="C651" t="str">
            <v>m3</v>
          </cell>
          <cell r="D651">
            <v>151778</v>
          </cell>
          <cell r="E651">
            <v>19889</v>
          </cell>
          <cell r="F651">
            <v>0</v>
          </cell>
        </row>
        <row r="652">
          <cell r="A652">
            <v>200122</v>
          </cell>
          <cell r="B652" t="str">
            <v xml:space="preserve"> Xµy mÜng ½Ÿ hæc D¡y &gt; 60cm  vùa M75  </v>
          </cell>
          <cell r="C652" t="str">
            <v>m3</v>
          </cell>
          <cell r="D652">
            <v>175539</v>
          </cell>
          <cell r="E652">
            <v>19889</v>
          </cell>
          <cell r="F652">
            <v>0</v>
          </cell>
        </row>
        <row r="653">
          <cell r="A653">
            <v>200211</v>
          </cell>
          <cell r="B653" t="str">
            <v xml:space="preserve"> Xµy tõéng th²ng ½Ÿ hæc B&lt;=60cm H&lt;=2m M50 </v>
          </cell>
          <cell r="C653" t="str">
            <v>m3</v>
          </cell>
          <cell r="D653">
            <v>151778</v>
          </cell>
          <cell r="E653">
            <v>23348</v>
          </cell>
          <cell r="F653">
            <v>0</v>
          </cell>
        </row>
        <row r="654">
          <cell r="A654">
            <v>200212</v>
          </cell>
          <cell r="B654" t="str">
            <v xml:space="preserve"> Xµy tõéng th²ng ½Ÿ hæc B&lt;=60cm H&lt;=2m M50 </v>
          </cell>
          <cell r="C654" t="str">
            <v>m3</v>
          </cell>
          <cell r="D654">
            <v>175539</v>
          </cell>
          <cell r="E654">
            <v>23348</v>
          </cell>
          <cell r="F654">
            <v>0</v>
          </cell>
        </row>
        <row r="655">
          <cell r="A655">
            <v>200221</v>
          </cell>
          <cell r="B655" t="str">
            <v xml:space="preserve"> Xµy tõéng th²ng ½Ÿ hæc B&lt;=60cm H&gt; 2m M50 </v>
          </cell>
          <cell r="C655" t="str">
            <v>m3</v>
          </cell>
          <cell r="D655">
            <v>174624</v>
          </cell>
          <cell r="E655">
            <v>27023</v>
          </cell>
          <cell r="F655">
            <v>0</v>
          </cell>
        </row>
        <row r="656">
          <cell r="A656">
            <v>200222</v>
          </cell>
          <cell r="B656" t="str">
            <v xml:space="preserve"> Xµy tõéng th²ng ½Ÿ hæc B&lt;=60cm H&gt; 2m M50 </v>
          </cell>
          <cell r="C656" t="str">
            <v>m3</v>
          </cell>
          <cell r="D656">
            <v>198385</v>
          </cell>
          <cell r="E656">
            <v>27023</v>
          </cell>
          <cell r="F656">
            <v>0</v>
          </cell>
        </row>
        <row r="657">
          <cell r="A657">
            <v>200231</v>
          </cell>
          <cell r="B657" t="str">
            <v xml:space="preserve"> Xµy tõéng th²ng ½Ÿ hæc B&gt; 60cm H&lt;=2m M50 </v>
          </cell>
          <cell r="C657" t="str">
            <v>m3</v>
          </cell>
          <cell r="D657">
            <v>151778</v>
          </cell>
          <cell r="E657">
            <v>22483</v>
          </cell>
          <cell r="F657">
            <v>0</v>
          </cell>
        </row>
        <row r="658">
          <cell r="A658">
            <v>200232</v>
          </cell>
          <cell r="B658" t="str">
            <v xml:space="preserve"> Xµy tõéng th²ng ½Ÿ hæc B&gt; 60cm H&lt;=2m M50 </v>
          </cell>
          <cell r="C658" t="str">
            <v>m3</v>
          </cell>
          <cell r="D658">
            <v>175539</v>
          </cell>
          <cell r="E658">
            <v>22483</v>
          </cell>
          <cell r="F658">
            <v>0</v>
          </cell>
        </row>
        <row r="659">
          <cell r="A659">
            <v>200241</v>
          </cell>
          <cell r="B659" t="str">
            <v xml:space="preserve"> Xµy tõéng th²ng ½Ÿ hæc B&gt; 60cm H&gt; 2m M50 </v>
          </cell>
          <cell r="C659" t="str">
            <v>m3</v>
          </cell>
          <cell r="D659">
            <v>168936</v>
          </cell>
          <cell r="E659">
            <v>25618</v>
          </cell>
          <cell r="F659">
            <v>0</v>
          </cell>
        </row>
        <row r="660">
          <cell r="A660">
            <v>200242</v>
          </cell>
          <cell r="B660" t="str">
            <v xml:space="preserve"> Xµy tõéng th²ng ½Ÿ hæc B&gt; 60cm H&gt; 2m M50 </v>
          </cell>
          <cell r="C660" t="str">
            <v>m3</v>
          </cell>
          <cell r="D660">
            <v>192696</v>
          </cell>
          <cell r="E660">
            <v>25618</v>
          </cell>
          <cell r="F660">
            <v>0</v>
          </cell>
        </row>
        <row r="661">
          <cell r="A661">
            <v>200541</v>
          </cell>
          <cell r="B661" t="str">
            <v xml:space="preserve"> XÆp ½Ÿ khan m´t b±ng             vùa M50 </v>
          </cell>
          <cell r="C661" t="str">
            <v>m3</v>
          </cell>
          <cell r="D661">
            <v>84573</v>
          </cell>
          <cell r="E661">
            <v>12971</v>
          </cell>
          <cell r="F661">
            <v>0</v>
          </cell>
        </row>
        <row r="662">
          <cell r="A662">
            <v>200542</v>
          </cell>
          <cell r="B662" t="str">
            <v xml:space="preserve"> XÆp ½Ÿ khan m´t b±ng             vùa M75 </v>
          </cell>
          <cell r="C662" t="str">
            <v>m3</v>
          </cell>
          <cell r="D662">
            <v>88364</v>
          </cell>
          <cell r="E662">
            <v>15155</v>
          </cell>
          <cell r="F662">
            <v>0</v>
          </cell>
        </row>
        <row r="663">
          <cell r="A663">
            <v>200551</v>
          </cell>
          <cell r="B663" t="str">
            <v xml:space="preserve"> XÆp ½Ÿ khan mŸi dâc th²ng        vùa M50 </v>
          </cell>
          <cell r="C663" t="str">
            <v>m3</v>
          </cell>
          <cell r="D663">
            <v>84573</v>
          </cell>
          <cell r="E663">
            <v>21446</v>
          </cell>
          <cell r="F663">
            <v>0</v>
          </cell>
        </row>
        <row r="664">
          <cell r="A664">
            <v>200552</v>
          </cell>
          <cell r="B664" t="str">
            <v xml:space="preserve"> XÆp ½Ÿ khan mŸi dâc th²ng        vùa M75 </v>
          </cell>
          <cell r="C664" t="str">
            <v>m3</v>
          </cell>
          <cell r="D664">
            <v>88364</v>
          </cell>
          <cell r="E664">
            <v>18916</v>
          </cell>
          <cell r="F664">
            <v>0</v>
          </cell>
        </row>
        <row r="665">
          <cell r="A665">
            <v>200561</v>
          </cell>
          <cell r="B665" t="str">
            <v xml:space="preserve"> XÆp ½Ÿ khan mŸi dâc cong         vùa M50 </v>
          </cell>
          <cell r="C665" t="str">
            <v>m3</v>
          </cell>
          <cell r="D665">
            <v>88520</v>
          </cell>
          <cell r="E665">
            <v>21727</v>
          </cell>
          <cell r="F665">
            <v>0</v>
          </cell>
        </row>
        <row r="666">
          <cell r="A666">
            <v>200562</v>
          </cell>
          <cell r="B666" t="str">
            <v xml:space="preserve"> XÆp ½Ÿ khan mŸi dâc cong         vùa M75 </v>
          </cell>
          <cell r="C666" t="str">
            <v>m3</v>
          </cell>
          <cell r="D666">
            <v>92311</v>
          </cell>
          <cell r="E666">
            <v>21727</v>
          </cell>
          <cell r="F666">
            <v>0</v>
          </cell>
        </row>
        <row r="667">
          <cell r="A667">
            <v>200610</v>
          </cell>
          <cell r="B667" t="str">
            <v xml:space="preserve"> XÆp ½Ÿ khan m´t b±ng,kháng tr¾t m­ch     </v>
          </cell>
          <cell r="C667" t="str">
            <v>m3</v>
          </cell>
          <cell r="D667">
            <v>71769</v>
          </cell>
          <cell r="E667">
            <v>12971</v>
          </cell>
          <cell r="F667">
            <v>0</v>
          </cell>
        </row>
        <row r="668">
          <cell r="A668">
            <v>200620</v>
          </cell>
          <cell r="B668" t="str">
            <v xml:space="preserve"> XÆp ½Ÿ khan mŸi dâc th²ng kháng tr¾tm­ch </v>
          </cell>
          <cell r="C668" t="str">
            <v>m3</v>
          </cell>
          <cell r="D668">
            <v>71769</v>
          </cell>
          <cell r="E668">
            <v>15155</v>
          </cell>
          <cell r="F668">
            <v>0</v>
          </cell>
        </row>
        <row r="669">
          <cell r="A669">
            <v>200630</v>
          </cell>
          <cell r="B669" t="str">
            <v xml:space="preserve"> XÆp ½Ÿ khan mŸi dâc cong kháng tr¾t m­ch </v>
          </cell>
          <cell r="C669" t="str">
            <v>m3</v>
          </cell>
          <cell r="D669">
            <v>76257</v>
          </cell>
          <cell r="E669">
            <v>21446</v>
          </cell>
          <cell r="F669">
            <v>0</v>
          </cell>
        </row>
        <row r="670">
          <cell r="A670">
            <v>200711</v>
          </cell>
          <cell r="B670" t="str">
            <v xml:space="preserve"> Xµy câng ½Ÿ hæc                  vùa M50 </v>
          </cell>
          <cell r="C670" t="str">
            <v>m3</v>
          </cell>
          <cell r="D670">
            <v>203572</v>
          </cell>
          <cell r="E670">
            <v>33292</v>
          </cell>
          <cell r="F670">
            <v>0</v>
          </cell>
        </row>
        <row r="671">
          <cell r="A671">
            <v>200712</v>
          </cell>
          <cell r="B671" t="str">
            <v xml:space="preserve"> Xµy câng ½Ÿ hæc                  vùa M75 </v>
          </cell>
          <cell r="C671" t="str">
            <v>m3</v>
          </cell>
          <cell r="D671">
            <v>227333</v>
          </cell>
          <cell r="E671">
            <v>33292</v>
          </cell>
          <cell r="F671">
            <v>0</v>
          </cell>
        </row>
        <row r="672">
          <cell r="A672">
            <v>200811</v>
          </cell>
          <cell r="B672" t="str">
            <v xml:space="preserve"> Xµy ½Ÿ hæc cŸc kÆt c¶u phöc t­p khŸc M50 </v>
          </cell>
          <cell r="C672" t="str">
            <v>m3</v>
          </cell>
          <cell r="D672">
            <v>165848</v>
          </cell>
          <cell r="E672">
            <v>44642</v>
          </cell>
          <cell r="F672">
            <v>0</v>
          </cell>
        </row>
        <row r="673">
          <cell r="A673">
            <v>200812</v>
          </cell>
          <cell r="B673" t="str">
            <v xml:space="preserve"> Xµy ½Ÿ hæc cŸc kÆt c¶u phöc t­p khŸc M75 </v>
          </cell>
          <cell r="C673" t="str">
            <v>m3</v>
          </cell>
          <cell r="D673">
            <v>189608</v>
          </cell>
          <cell r="E673">
            <v>44642</v>
          </cell>
          <cell r="F673">
            <v>0</v>
          </cell>
        </row>
        <row r="674">
          <cell r="A674">
            <v>203111</v>
          </cell>
          <cell r="B674" t="str">
            <v xml:space="preserve"> Xµy mÜng g­ch ch× 6.5x10.5x22 ,B&lt;=33cm, M50</v>
          </cell>
          <cell r="C674" t="str">
            <v>m3</v>
          </cell>
          <cell r="D674">
            <v>231958</v>
          </cell>
          <cell r="E674" t="str">
            <v>00      18051.00</v>
          </cell>
          <cell r="F674">
            <v>0</v>
          </cell>
        </row>
        <row r="675">
          <cell r="A675">
            <v>203112</v>
          </cell>
          <cell r="B675" t="str">
            <v xml:space="preserve"> Xµy mÜng g­ch ch× 6.5x10.5x22 ,B&lt;=33cm, M75</v>
          </cell>
          <cell r="C675" t="str">
            <v>m3</v>
          </cell>
          <cell r="D675">
            <v>248</v>
          </cell>
          <cell r="E675" t="str">
            <v>36      18051.00</v>
          </cell>
          <cell r="F675">
            <v>0</v>
          </cell>
        </row>
        <row r="676">
          <cell r="A676">
            <v>203121</v>
          </cell>
          <cell r="B676" t="str">
            <v xml:space="preserve"> Xµy mÜng g­ch ch× 6.5x10.5x22 ,B&gt; 33cm, M50</v>
          </cell>
          <cell r="C676" t="str">
            <v>m3</v>
          </cell>
          <cell r="D676">
            <v>230338</v>
          </cell>
          <cell r="E676" t="str">
            <v>00      16106.00</v>
          </cell>
          <cell r="F676">
            <v>0</v>
          </cell>
        </row>
        <row r="677">
          <cell r="A677">
            <v>203122</v>
          </cell>
          <cell r="B677" t="str">
            <v xml:space="preserve"> Xµy mÜng g­ch ch× 6.5x10.5x22 ,B&gt; 33cm, M75</v>
          </cell>
          <cell r="C677" t="str">
            <v>m3</v>
          </cell>
          <cell r="D677">
            <v>247310</v>
          </cell>
          <cell r="E677" t="str">
            <v>00      16106.00</v>
          </cell>
          <cell r="F677">
            <v>0</v>
          </cell>
        </row>
        <row r="678">
          <cell r="A678">
            <v>203211</v>
          </cell>
          <cell r="B678" t="str">
            <v xml:space="preserve"> Tõéng g­ch ch× 6.5x10.5x22,B&lt;=11,H&lt;=4m,M25</v>
          </cell>
          <cell r="C678" t="str">
            <v>m3</v>
          </cell>
          <cell r="D678">
            <v>248000</v>
          </cell>
          <cell r="E678">
            <v>26050</v>
          </cell>
          <cell r="F678">
            <v>924</v>
          </cell>
        </row>
        <row r="679">
          <cell r="A679">
            <v>203212</v>
          </cell>
          <cell r="B679" t="str">
            <v xml:space="preserve"> Tõéng g­ch ch× 6.5x10.5x22,B&lt;=11,H&lt;=4m,M50</v>
          </cell>
          <cell r="C679" t="str">
            <v>m3</v>
          </cell>
          <cell r="D679">
            <v>265837</v>
          </cell>
          <cell r="E679">
            <v>26050</v>
          </cell>
          <cell r="F679">
            <v>924</v>
          </cell>
        </row>
        <row r="680">
          <cell r="A680">
            <v>203221</v>
          </cell>
          <cell r="B680" t="str">
            <v xml:space="preserve"> Tõéng g­ch ch× 6.5x10.5x22,B&lt;=11,H&gt; 4m,M25</v>
          </cell>
          <cell r="C680" t="str">
            <v>m3</v>
          </cell>
          <cell r="D680">
            <v>263380</v>
          </cell>
          <cell r="E680">
            <v>26266</v>
          </cell>
          <cell r="F680">
            <v>2358</v>
          </cell>
        </row>
        <row r="681">
          <cell r="A681">
            <v>203222</v>
          </cell>
          <cell r="B681" t="str">
            <v xml:space="preserve"> Tõéng g­ch ch× 6.5x10.5x22,B&lt;=11,H&gt; 4m,M50</v>
          </cell>
          <cell r="C681" t="str">
            <v>m3</v>
          </cell>
          <cell r="D681">
            <v>281217</v>
          </cell>
          <cell r="E681">
            <v>26266</v>
          </cell>
          <cell r="F681">
            <v>2358</v>
          </cell>
        </row>
        <row r="682">
          <cell r="A682">
            <v>203231</v>
          </cell>
          <cell r="B682" t="str">
            <v xml:space="preserve"> Tõéng g­ch ch× 6.5x10.5x22,B&lt;=33,H&lt;=4m,M25</v>
          </cell>
          <cell r="C682" t="str">
            <v>m3</v>
          </cell>
          <cell r="D682">
            <v>227058</v>
          </cell>
          <cell r="E682" t="str">
            <v>0      20754.00</v>
          </cell>
          <cell r="F682">
            <v>924</v>
          </cell>
        </row>
        <row r="683">
          <cell r="A683">
            <v>203232</v>
          </cell>
          <cell r="B683" t="str">
            <v xml:space="preserve"> Tõéng g­ch ch× 6.5x10.5x22,B&lt;=33,H&lt;=4m,M50</v>
          </cell>
          <cell r="C683" t="str">
            <v>m3</v>
          </cell>
          <cell r="D683">
            <v>249548</v>
          </cell>
          <cell r="E683">
            <v>20754</v>
          </cell>
          <cell r="F683">
            <v>924</v>
          </cell>
        </row>
        <row r="684">
          <cell r="A684">
            <v>203241</v>
          </cell>
          <cell r="B684" t="str">
            <v xml:space="preserve"> Tõéng g­ch ch× 6.5x10.5x22,B&lt;=33,H&gt; 4m,M25</v>
          </cell>
          <cell r="C684" t="str">
            <v>m3</v>
          </cell>
          <cell r="D684">
            <v>242438</v>
          </cell>
          <cell r="E684" t="str">
            <v>0      21294.00</v>
          </cell>
          <cell r="F684">
            <v>2358</v>
          </cell>
        </row>
        <row r="685">
          <cell r="A685">
            <v>203242</v>
          </cell>
          <cell r="B685" t="str">
            <v xml:space="preserve"> Tõéng g­ch ch× 6.5x10.5x22,B&lt;=33,H&gt; 4m,M50</v>
          </cell>
          <cell r="C685" t="str">
            <v>m3</v>
          </cell>
          <cell r="D685">
            <v>264927</v>
          </cell>
          <cell r="E685" t="str">
            <v>0      21294.00</v>
          </cell>
          <cell r="F685">
            <v>2358</v>
          </cell>
        </row>
        <row r="686">
          <cell r="A686">
            <v>203251</v>
          </cell>
          <cell r="B686" t="str">
            <v xml:space="preserve"> Tõéng g­ch ch× 6.5x10.5x22,B&gt; 33,H&lt;=4m,M25</v>
          </cell>
          <cell r="C686" t="str">
            <v>m3</v>
          </cell>
          <cell r="D686">
            <v>223607</v>
          </cell>
          <cell r="E686" t="str">
            <v>0      17943.00</v>
          </cell>
          <cell r="F686">
            <v>924</v>
          </cell>
        </row>
        <row r="687">
          <cell r="A687">
            <v>203252</v>
          </cell>
          <cell r="B687" t="str">
            <v xml:space="preserve"> Tõéng g­ch ch× 6.5x10.5x22,B&gt; 33,H&lt;=4m,M50</v>
          </cell>
          <cell r="C687" t="str">
            <v>m3</v>
          </cell>
          <cell r="D687">
            <v>246872</v>
          </cell>
          <cell r="E687" t="str">
            <v>0      17943.00</v>
          </cell>
          <cell r="F687">
            <v>924</v>
          </cell>
        </row>
        <row r="688">
          <cell r="A688">
            <v>203261</v>
          </cell>
          <cell r="B688" t="str">
            <v xml:space="preserve"> Tõéng g­ch ch× 6.5x10.5x22,B&gt; 33,H&gt; 4m,M25</v>
          </cell>
          <cell r="C688" t="str">
            <v>m3</v>
          </cell>
          <cell r="D688">
            <v>234703</v>
          </cell>
          <cell r="E688">
            <v>19457</v>
          </cell>
          <cell r="F688">
            <v>2358</v>
          </cell>
        </row>
        <row r="689">
          <cell r="A689">
            <v>203262</v>
          </cell>
          <cell r="B689" t="str">
            <v xml:space="preserve"> Tõéng g­ch ch× 6.5x10.5x22,B&gt; 33,H&gt; 4m,M50</v>
          </cell>
          <cell r="C689" t="str">
            <v>m3</v>
          </cell>
          <cell r="D689">
            <v>257968</v>
          </cell>
          <cell r="E689">
            <v>19457</v>
          </cell>
          <cell r="F689">
            <v>2358</v>
          </cell>
        </row>
        <row r="690">
          <cell r="A690">
            <v>203311</v>
          </cell>
          <cell r="B690" t="str">
            <v xml:space="preserve"> Xµy cæt trò ½æc lºp trong mài ‡K vùa TH M25</v>
          </cell>
          <cell r="C690" t="str">
            <v>m3</v>
          </cell>
          <cell r="D690">
            <v>240392</v>
          </cell>
          <cell r="E690">
            <v>43237</v>
          </cell>
          <cell r="F690">
            <v>0</v>
          </cell>
        </row>
        <row r="691">
          <cell r="A691">
            <v>203312</v>
          </cell>
          <cell r="B691" t="str">
            <v xml:space="preserve"> Xµy cæt trò ½æc lºp trong mài ‡K vùa TH M50</v>
          </cell>
          <cell r="C691" t="str">
            <v>m3</v>
          </cell>
          <cell r="D691">
            <v>263657</v>
          </cell>
          <cell r="E691">
            <v>43237</v>
          </cell>
          <cell r="F691">
            <v>0</v>
          </cell>
        </row>
        <row r="692">
          <cell r="A692">
            <v>203411</v>
          </cell>
          <cell r="B692" t="str">
            <v xml:space="preserve"> Xµy tõéng cong d¡y&lt;=33cm, cao&lt;=4m vùa TH50</v>
          </cell>
          <cell r="C692" t="str">
            <v>m3</v>
          </cell>
          <cell r="D692">
            <v>239425</v>
          </cell>
          <cell r="E692">
            <v>30050</v>
          </cell>
          <cell r="F692">
            <v>959</v>
          </cell>
        </row>
        <row r="693">
          <cell r="A693">
            <v>203412</v>
          </cell>
          <cell r="B693" t="str">
            <v xml:space="preserve"> Xµy tõéng cong d¡y&lt;=33cm, cao&lt;=4m vùa TH75</v>
          </cell>
          <cell r="C693" t="str">
            <v>m3</v>
          </cell>
          <cell r="D693">
            <v>255831</v>
          </cell>
          <cell r="E693">
            <v>30050</v>
          </cell>
          <cell r="F693">
            <v>959</v>
          </cell>
        </row>
        <row r="694">
          <cell r="A694">
            <v>203421</v>
          </cell>
          <cell r="B694" t="str">
            <v xml:space="preserve"> Xµy tõéng cong d¡y&lt;=33cm, cao&gt; 4m vùa TH50</v>
          </cell>
          <cell r="C694" t="str">
            <v>m3</v>
          </cell>
          <cell r="D694">
            <v>254804</v>
          </cell>
          <cell r="E694">
            <v>33401</v>
          </cell>
          <cell r="F694">
            <v>959</v>
          </cell>
        </row>
        <row r="695">
          <cell r="A695">
            <v>203422</v>
          </cell>
          <cell r="B695" t="str">
            <v xml:space="preserve"> Xµy tõéng cong d¡y&lt;=33cm, cao&gt; 4m vùa TH75</v>
          </cell>
          <cell r="C695" t="str">
            <v>m3</v>
          </cell>
          <cell r="D695">
            <v>271210</v>
          </cell>
          <cell r="E695">
            <v>33401</v>
          </cell>
          <cell r="F695">
            <v>959</v>
          </cell>
        </row>
        <row r="696">
          <cell r="A696">
            <v>203411</v>
          </cell>
          <cell r="B696" t="str">
            <v xml:space="preserve"> Xµy tõéng cong d¡y&gt; 33cm, cao&lt;=4m vùa TH50</v>
          </cell>
          <cell r="C696" t="str">
            <v>m3</v>
          </cell>
          <cell r="D696">
            <v>236400</v>
          </cell>
          <cell r="E696">
            <v>28104</v>
          </cell>
          <cell r="F696">
            <v>959</v>
          </cell>
        </row>
        <row r="697">
          <cell r="A697">
            <v>203412</v>
          </cell>
          <cell r="B697" t="str">
            <v xml:space="preserve"> Xµy tõéng cong d¡y &gt;33cm, cao&lt;=4m vùa TH75</v>
          </cell>
          <cell r="C697" t="str">
            <v>m3</v>
          </cell>
          <cell r="D697">
            <v>253372</v>
          </cell>
          <cell r="E697">
            <v>28104</v>
          </cell>
          <cell r="F697">
            <v>959</v>
          </cell>
        </row>
        <row r="698">
          <cell r="A698">
            <v>203421</v>
          </cell>
          <cell r="B698" t="str">
            <v xml:space="preserve"> Xµy tõéng cong d¡y &gt;33cm, cao&gt; 4m vùa TH50</v>
          </cell>
          <cell r="C698" t="str">
            <v>m3</v>
          </cell>
          <cell r="D698">
            <v>247496</v>
          </cell>
          <cell r="E698">
            <v>31239</v>
          </cell>
          <cell r="F698">
            <v>959</v>
          </cell>
        </row>
        <row r="699">
          <cell r="A699">
            <v>203422</v>
          </cell>
          <cell r="B699" t="str">
            <v xml:space="preserve"> Xµy tõéng cong d¡y &gt;33cm, cao&gt; 4m vùa TH75</v>
          </cell>
          <cell r="C699" t="str">
            <v>m3</v>
          </cell>
          <cell r="D699">
            <v>264468</v>
          </cell>
          <cell r="E699">
            <v>31239</v>
          </cell>
          <cell r="F699">
            <v>959</v>
          </cell>
        </row>
        <row r="700">
          <cell r="A700">
            <v>203511</v>
          </cell>
          <cell r="B700" t="str">
            <v xml:space="preserve"> Xµy câng cuân cong vùa TH M50            </v>
          </cell>
          <cell r="C700" t="str">
            <v>m3</v>
          </cell>
          <cell r="D700">
            <v>283882</v>
          </cell>
          <cell r="E700">
            <v>50371</v>
          </cell>
          <cell r="F700">
            <v>924</v>
          </cell>
        </row>
        <row r="701">
          <cell r="A701">
            <v>203512</v>
          </cell>
          <cell r="B701" t="str">
            <v xml:space="preserve"> Xµy câng cuân cong vùa TH M75            </v>
          </cell>
          <cell r="C701" t="str">
            <v>m3</v>
          </cell>
          <cell r="D701">
            <v>299723</v>
          </cell>
          <cell r="E701">
            <v>50371</v>
          </cell>
          <cell r="F701">
            <v>924</v>
          </cell>
        </row>
        <row r="702">
          <cell r="A702">
            <v>203521</v>
          </cell>
          <cell r="B702" t="str">
            <v xml:space="preserve"> Xµy câng cuân th¡nh vÝm cong vùa TH M50  </v>
          </cell>
          <cell r="C702" t="str">
            <v>m3</v>
          </cell>
          <cell r="D702">
            <v>289003</v>
          </cell>
          <cell r="E702">
            <v>46264</v>
          </cell>
          <cell r="F702">
            <v>924</v>
          </cell>
        </row>
        <row r="703">
          <cell r="A703">
            <v>203522</v>
          </cell>
          <cell r="B703" t="str">
            <v xml:space="preserve"> Xµy câng cuân th¡nh vÝm cong vùa TH M75  </v>
          </cell>
          <cell r="C703" t="str">
            <v>m3</v>
          </cell>
          <cell r="D703">
            <v>305409</v>
          </cell>
          <cell r="E703">
            <v>46264</v>
          </cell>
          <cell r="F703">
            <v>924</v>
          </cell>
        </row>
        <row r="704">
          <cell r="A704">
            <v>203611</v>
          </cell>
          <cell r="B704" t="str">
            <v xml:space="preserve"> Xµy kÆt c¶u phöc t­p khŸcH&lt;=4m,M50       </v>
          </cell>
          <cell r="C704" t="str">
            <v>m3</v>
          </cell>
          <cell r="D704">
            <v>241044</v>
          </cell>
          <cell r="E704">
            <v>38913</v>
          </cell>
          <cell r="F704">
            <v>924</v>
          </cell>
        </row>
        <row r="705">
          <cell r="A705">
            <v>203612</v>
          </cell>
          <cell r="B705" t="str">
            <v xml:space="preserve"> Xµy kÆt c¶u phöc t­p khŸcH&lt;=4m,M75       </v>
          </cell>
          <cell r="C705" t="str">
            <v>m3</v>
          </cell>
          <cell r="D705">
            <v>256884</v>
          </cell>
          <cell r="E705">
            <v>38913</v>
          </cell>
          <cell r="F705">
            <v>924</v>
          </cell>
        </row>
        <row r="706">
          <cell r="A706">
            <v>203621</v>
          </cell>
          <cell r="B706" t="str">
            <v xml:space="preserve"> Xµy kÆt c¶u phöc t­p khŸcH &gt;4m,M50       </v>
          </cell>
          <cell r="C706" t="str">
            <v>m3</v>
          </cell>
          <cell r="D706">
            <v>250368</v>
          </cell>
          <cell r="E706">
            <v>43237</v>
          </cell>
          <cell r="F706">
            <v>924</v>
          </cell>
        </row>
        <row r="707">
          <cell r="A707">
            <v>203622</v>
          </cell>
          <cell r="B707" t="str">
            <v xml:space="preserve"> Xµy kÆt c¶u phöc t­p khŸcH &gt;4m,M75       </v>
          </cell>
          <cell r="C707" t="str">
            <v>m3</v>
          </cell>
          <cell r="D707">
            <v>266209</v>
          </cell>
          <cell r="E707">
            <v>43237</v>
          </cell>
          <cell r="F707">
            <v>924</v>
          </cell>
        </row>
        <row r="708">
          <cell r="A708">
            <v>205111</v>
          </cell>
          <cell r="B708" t="str">
            <v xml:space="preserve"> Xµy tõéng d¡y &lt;=10cm,H&lt;=4m,M50           </v>
          </cell>
          <cell r="C708" t="str">
            <v>m3</v>
          </cell>
          <cell r="D708">
            <v>185070</v>
          </cell>
          <cell r="E708">
            <v>16538</v>
          </cell>
          <cell r="F708">
            <v>616</v>
          </cell>
        </row>
        <row r="709">
          <cell r="A709">
            <v>205112</v>
          </cell>
          <cell r="B709" t="str">
            <v xml:space="preserve"> Xµy tõéng d¡y &lt;=10cm,H&lt;=4m,M75           </v>
          </cell>
          <cell r="C709" t="str">
            <v>m3</v>
          </cell>
          <cell r="D709">
            <v>187316</v>
          </cell>
          <cell r="E709">
            <v>16538</v>
          </cell>
          <cell r="F709">
            <v>616</v>
          </cell>
        </row>
        <row r="710">
          <cell r="A710">
            <v>205121</v>
          </cell>
          <cell r="B710" t="str">
            <v xml:space="preserve"> Xµy tõéng d¡y &lt;=10cm,H&gt; 4m,M50           </v>
          </cell>
          <cell r="C710" t="str">
            <v>m3</v>
          </cell>
          <cell r="D710">
            <v>200449</v>
          </cell>
          <cell r="E710">
            <v>18268</v>
          </cell>
          <cell r="F710">
            <v>616</v>
          </cell>
        </row>
        <row r="711">
          <cell r="A711">
            <v>205122</v>
          </cell>
          <cell r="B711" t="str">
            <v xml:space="preserve"> Xµy tõéng d¡y &lt;=10cm,H&gt; 4m,M75           </v>
          </cell>
          <cell r="C711" t="str">
            <v>m3</v>
          </cell>
          <cell r="D711">
            <v>202696</v>
          </cell>
          <cell r="E711">
            <v>18268</v>
          </cell>
          <cell r="F711">
            <v>2050</v>
          </cell>
        </row>
        <row r="712">
          <cell r="A712">
            <v>205131</v>
          </cell>
          <cell r="B712" t="str">
            <v xml:space="preserve"> Xµy tõéng d¡y &lt;=30cm,H&lt;=4m,M50           </v>
          </cell>
          <cell r="C712" t="str">
            <v>m3</v>
          </cell>
          <cell r="D712">
            <v>185336</v>
          </cell>
          <cell r="E712">
            <v>14917</v>
          </cell>
          <cell r="F712">
            <v>616</v>
          </cell>
        </row>
        <row r="713">
          <cell r="A713">
            <v>205132</v>
          </cell>
          <cell r="B713" t="str">
            <v xml:space="preserve"> Xµy tõéng d¡y &lt;=30cm,H&lt;=4m,M75           </v>
          </cell>
          <cell r="C713" t="str">
            <v>m3</v>
          </cell>
          <cell r="D713">
            <v>187807</v>
          </cell>
          <cell r="E713">
            <v>14917</v>
          </cell>
          <cell r="F713">
            <v>616</v>
          </cell>
        </row>
        <row r="714">
          <cell r="A714">
            <v>205141</v>
          </cell>
          <cell r="B714" t="str">
            <v xml:space="preserve"> Xµy tõéng d¡y &lt;=30cm,H&gt; 4m,M50           </v>
          </cell>
          <cell r="C714" t="str">
            <v>m3</v>
          </cell>
          <cell r="D714">
            <v>200716</v>
          </cell>
          <cell r="E714">
            <v>15349</v>
          </cell>
          <cell r="F714">
            <v>2050</v>
          </cell>
        </row>
        <row r="715">
          <cell r="A715">
            <v>205142</v>
          </cell>
          <cell r="B715" t="str">
            <v xml:space="preserve"> Xµy tõéng d¡y &lt;=30cm,H&gt; 4m,M75           </v>
          </cell>
          <cell r="C715" t="str">
            <v>m3</v>
          </cell>
          <cell r="D715">
            <v>203187</v>
          </cell>
          <cell r="E715">
            <v>15349</v>
          </cell>
          <cell r="F715">
            <v>2050</v>
          </cell>
        </row>
        <row r="716">
          <cell r="A716">
            <v>205151</v>
          </cell>
          <cell r="B716" t="str">
            <v xml:space="preserve"> Xµy tõéng d¡y  &gt;30cm,H&lt;=4m,M50           </v>
          </cell>
          <cell r="C716" t="str">
            <v>m3</v>
          </cell>
          <cell r="D716">
            <v>182841</v>
          </cell>
          <cell r="E716">
            <v>12214</v>
          </cell>
          <cell r="F716">
            <v>616</v>
          </cell>
        </row>
        <row r="717">
          <cell r="A717">
            <v>205152</v>
          </cell>
          <cell r="B717" t="str">
            <v xml:space="preserve"> Xµy tõéng d¡y  &gt;30cm,H&lt;=4m,M75           </v>
          </cell>
          <cell r="C717" t="str">
            <v>m3</v>
          </cell>
          <cell r="D717">
            <v>185447</v>
          </cell>
          <cell r="E717">
            <v>12214</v>
          </cell>
          <cell r="F717">
            <v>616</v>
          </cell>
        </row>
        <row r="718">
          <cell r="A718">
            <v>205161</v>
          </cell>
          <cell r="B718" t="str">
            <v xml:space="preserve"> Xµy tõéng d¡y  &gt;30cm,H&gt; 4m,M50           </v>
          </cell>
          <cell r="C718" t="str">
            <v>m3</v>
          </cell>
          <cell r="D718">
            <v>193937</v>
          </cell>
          <cell r="E718">
            <v>13512</v>
          </cell>
          <cell r="F718">
            <v>2050</v>
          </cell>
        </row>
        <row r="719">
          <cell r="A719">
            <v>205162</v>
          </cell>
          <cell r="B719" t="str">
            <v xml:space="preserve"> Xµy tõéng d¡y  &gt;30cm,H&gt; 4m,M75           </v>
          </cell>
          <cell r="C719" t="str">
            <v>m3</v>
          </cell>
          <cell r="D719">
            <v>193937</v>
          </cell>
          <cell r="E719">
            <v>13512</v>
          </cell>
          <cell r="F719">
            <v>2050</v>
          </cell>
        </row>
        <row r="720">
          <cell r="A720">
            <v>205311</v>
          </cell>
          <cell r="B720" t="str">
            <v xml:space="preserve"> Xµy tõéng g­ch rång6lå d¡y&lt;=10,H&lt;4m,M50  </v>
          </cell>
          <cell r="C720" t="str">
            <v>m3</v>
          </cell>
          <cell r="D720">
            <v>332738</v>
          </cell>
          <cell r="E720">
            <v>17295</v>
          </cell>
          <cell r="F720">
            <v>641</v>
          </cell>
        </row>
        <row r="721">
          <cell r="A721">
            <v>205312</v>
          </cell>
          <cell r="B721" t="str">
            <v xml:space="preserve"> Xµy tõéng g­ch rång6lå d¡y&lt;=10,H&lt;4m,M75  </v>
          </cell>
          <cell r="C721" t="str">
            <v>m3</v>
          </cell>
          <cell r="D721">
            <v>335284</v>
          </cell>
          <cell r="E721">
            <v>17295</v>
          </cell>
          <cell r="F721">
            <v>641</v>
          </cell>
        </row>
        <row r="722">
          <cell r="A722">
            <v>205321</v>
          </cell>
          <cell r="B722" t="str">
            <v xml:space="preserve"> Xµy tõéng g­ch rång6lå d¡y&lt;=10,H&gt;4m,M50  </v>
          </cell>
          <cell r="C722" t="str">
            <v>m3</v>
          </cell>
          <cell r="D722">
            <v>348117</v>
          </cell>
          <cell r="E722">
            <v>18268</v>
          </cell>
          <cell r="F722">
            <v>2076</v>
          </cell>
        </row>
        <row r="723">
          <cell r="A723">
            <v>205322</v>
          </cell>
          <cell r="B723" t="str">
            <v xml:space="preserve"> Xµy tõéng g­ch rång6lå d¡y&lt;=10,H&gt;4m,M75  </v>
          </cell>
          <cell r="C723" t="str">
            <v>m3</v>
          </cell>
          <cell r="D723">
            <v>350663</v>
          </cell>
          <cell r="E723">
            <v>18268</v>
          </cell>
          <cell r="F723">
            <v>2076</v>
          </cell>
        </row>
        <row r="724">
          <cell r="A724">
            <v>205331</v>
          </cell>
          <cell r="B724" t="str">
            <v xml:space="preserve"> Xµy tõéng g­ch rång6lå d¡y &gt;10,H&lt;4m,M50  </v>
          </cell>
          <cell r="C724" t="str">
            <v>m3</v>
          </cell>
          <cell r="D724">
            <v>323750</v>
          </cell>
          <cell r="E724">
            <v>14917</v>
          </cell>
          <cell r="F724">
            <v>641</v>
          </cell>
        </row>
        <row r="725">
          <cell r="A725">
            <v>205332</v>
          </cell>
          <cell r="B725" t="str">
            <v xml:space="preserve"> Xµy tõéng g­ch rång6lå d¡y &gt;10,H&lt;4m,M75  </v>
          </cell>
          <cell r="C725" t="str">
            <v>m3</v>
          </cell>
          <cell r="D725">
            <v>326461</v>
          </cell>
          <cell r="E725">
            <v>14917</v>
          </cell>
          <cell r="F725">
            <v>641</v>
          </cell>
        </row>
        <row r="726">
          <cell r="A726">
            <v>205341</v>
          </cell>
          <cell r="B726" t="str">
            <v xml:space="preserve"> Xµy tõéng g­ch rång6lå d¡y &gt;10,H&gt;4m,M50  </v>
          </cell>
          <cell r="C726" t="str">
            <v>m3</v>
          </cell>
          <cell r="D726">
            <v>339130</v>
          </cell>
          <cell r="E726">
            <v>15349</v>
          </cell>
          <cell r="F726">
            <v>2076</v>
          </cell>
        </row>
        <row r="727">
          <cell r="A727">
            <v>205342</v>
          </cell>
          <cell r="B727" t="str">
            <v xml:space="preserve"> Xµy tõéng g­ch rång6lå d¡y &gt;10,H&gt;4m,M75  </v>
          </cell>
          <cell r="C727" t="str">
            <v>m3</v>
          </cell>
          <cell r="D727">
            <v>341840</v>
          </cell>
          <cell r="E727">
            <v>15349</v>
          </cell>
          <cell r="F727">
            <v>2076</v>
          </cell>
        </row>
        <row r="728">
          <cell r="A728">
            <v>210111</v>
          </cell>
          <cell r="B728" t="str">
            <v xml:space="preserve"> BÅ táng g­ch vë B&lt;=100cm      M25    </v>
          </cell>
          <cell r="C728" t="str">
            <v>m3</v>
          </cell>
          <cell r="D728">
            <v>95919</v>
          </cell>
          <cell r="E728">
            <v>12103</v>
          </cell>
          <cell r="F728">
            <v>0</v>
          </cell>
        </row>
        <row r="729">
          <cell r="A729">
            <v>210112</v>
          </cell>
          <cell r="B729" t="str">
            <v xml:space="preserve"> BÅ táng g­ch vë B&lt;=100cm      M50    </v>
          </cell>
          <cell r="C729" t="str">
            <v>m3</v>
          </cell>
          <cell r="D729">
            <v>120157</v>
          </cell>
          <cell r="E729">
            <v>12103</v>
          </cell>
          <cell r="F729">
            <v>0</v>
          </cell>
        </row>
        <row r="730">
          <cell r="A730">
            <v>210113</v>
          </cell>
          <cell r="B730" t="str">
            <v xml:space="preserve"> BÅ táng g­ch vë B&lt;=100cm      M75    </v>
          </cell>
          <cell r="C730" t="str">
            <v>m3</v>
          </cell>
          <cell r="D730">
            <v>145114</v>
          </cell>
          <cell r="E730">
            <v>12103</v>
          </cell>
          <cell r="F730">
            <v>0</v>
          </cell>
        </row>
        <row r="731">
          <cell r="A731">
            <v>210121</v>
          </cell>
          <cell r="B731" t="str">
            <v xml:space="preserve"> BÅ táng g­ch vë B&gt; 100cm      M25    </v>
          </cell>
          <cell r="C731" t="str">
            <v>m3</v>
          </cell>
          <cell r="D731">
            <v>95919</v>
          </cell>
          <cell r="E731">
            <v>10241</v>
          </cell>
          <cell r="F731">
            <v>0</v>
          </cell>
        </row>
        <row r="732">
          <cell r="A732">
            <v>210122</v>
          </cell>
          <cell r="B732" t="str">
            <v xml:space="preserve"> BÅ táng g­ch vë B&gt; 100cm      M50    </v>
          </cell>
          <cell r="C732" t="str">
            <v>m3</v>
          </cell>
          <cell r="D732">
            <v>120157</v>
          </cell>
          <cell r="E732">
            <v>10241</v>
          </cell>
          <cell r="F732">
            <v>0</v>
          </cell>
        </row>
        <row r="733">
          <cell r="A733">
            <v>210123</v>
          </cell>
          <cell r="B733" t="str">
            <v xml:space="preserve"> BÅ táng g­ch vë B&gt; 100cm      M75    </v>
          </cell>
          <cell r="C733" t="str">
            <v>m3</v>
          </cell>
          <cell r="D733">
            <v>145114</v>
          </cell>
          <cell r="E733">
            <v>10241</v>
          </cell>
          <cell r="F733">
            <v>0</v>
          </cell>
        </row>
        <row r="734">
          <cell r="A734">
            <v>221111</v>
          </cell>
          <cell r="B734" t="str">
            <v xml:space="preserve"> BT ½Ÿ 4x6 lÜt mÜng,nËn B&lt;=250cm   M100   </v>
          </cell>
          <cell r="C734" t="str">
            <v>m3</v>
          </cell>
          <cell r="D734">
            <v>243080</v>
          </cell>
          <cell r="E734">
            <v>17068</v>
          </cell>
          <cell r="F734">
            <v>7398</v>
          </cell>
        </row>
        <row r="735">
          <cell r="A735">
            <v>221112</v>
          </cell>
          <cell r="B735" t="str">
            <v xml:space="preserve"> BT ½Ÿ 4x6 lÜt mÜng,nËn B&lt;=250cm   M150   </v>
          </cell>
          <cell r="C735" t="str">
            <v>m3</v>
          </cell>
          <cell r="D735">
            <v>276656</v>
          </cell>
          <cell r="E735">
            <v>17068</v>
          </cell>
          <cell r="F735">
            <v>7398</v>
          </cell>
        </row>
        <row r="736">
          <cell r="A736">
            <v>221121</v>
          </cell>
          <cell r="B736" t="str">
            <v xml:space="preserve"> BT ½Ÿ 4x6 lÜt mÜng,nËn B&gt; 250cm   M100   </v>
          </cell>
          <cell r="C736" t="str">
            <v>m3</v>
          </cell>
          <cell r="D736">
            <v>243080</v>
          </cell>
          <cell r="E736">
            <v>12206</v>
          </cell>
          <cell r="F736">
            <v>7398</v>
          </cell>
        </row>
        <row r="737">
          <cell r="A737">
            <v>221122</v>
          </cell>
          <cell r="B737" t="str">
            <v xml:space="preserve"> BT ½Ÿ 4x6 lÜt mÜng,nËn B&gt; 250cm   M150   </v>
          </cell>
          <cell r="C737" t="str">
            <v>m3</v>
          </cell>
          <cell r="D737">
            <v>276656</v>
          </cell>
          <cell r="E737">
            <v>12206</v>
          </cell>
          <cell r="F737">
            <v>7398</v>
          </cell>
        </row>
        <row r="738">
          <cell r="A738">
            <v>221125</v>
          </cell>
          <cell r="B738" t="str">
            <v xml:space="preserve"> BT ½Ÿ 1x2 lÜt mÜng,nËn B&gt; 250cm   M50    </v>
          </cell>
          <cell r="C738" t="str">
            <v>m3</v>
          </cell>
          <cell r="D738">
            <v>243080</v>
          </cell>
          <cell r="E738">
            <v>12206</v>
          </cell>
          <cell r="F738">
            <v>7398</v>
          </cell>
        </row>
        <row r="739">
          <cell r="A739">
            <v>221126</v>
          </cell>
          <cell r="B739" t="str">
            <v xml:space="preserve"> BT ½Ÿ 1x2 lÜt mÜng,nËn B&gt; 250cm   M75    </v>
          </cell>
          <cell r="C739" t="str">
            <v>m3</v>
          </cell>
          <cell r="D739">
            <v>276656</v>
          </cell>
          <cell r="E739">
            <v>12206</v>
          </cell>
          <cell r="F739">
            <v>7398</v>
          </cell>
        </row>
        <row r="740">
          <cell r="A740">
            <v>221211</v>
          </cell>
          <cell r="B740" t="str">
            <v xml:space="preserve"> BT ½Ÿ 4x6 MÜng(b¿,b¯ng),B&lt;=250cm  M150   </v>
          </cell>
          <cell r="C740" t="str">
            <v>m3</v>
          </cell>
          <cell r="D740">
            <v>300535</v>
          </cell>
          <cell r="E740">
            <v>22653</v>
          </cell>
          <cell r="F740">
            <v>7681</v>
          </cell>
        </row>
        <row r="741">
          <cell r="A741">
            <v>221212</v>
          </cell>
          <cell r="B741" t="str">
            <v xml:space="preserve"> BT ½Ÿ 4x6 MÜng(b¿,b¯ng),B&lt;=250cm  M200   </v>
          </cell>
          <cell r="C741" t="str">
            <v>m3</v>
          </cell>
          <cell r="D741">
            <v>339455</v>
          </cell>
          <cell r="E741">
            <v>22653</v>
          </cell>
          <cell r="F741">
            <v>7681</v>
          </cell>
        </row>
        <row r="742">
          <cell r="A742">
            <v>221213</v>
          </cell>
          <cell r="B742" t="str">
            <v xml:space="preserve"> BT ½Ÿ 4x6 MÜng(b¿,b¯ng),B&lt;=250cm  M250   </v>
          </cell>
          <cell r="C742" t="str">
            <v>m3</v>
          </cell>
          <cell r="D742">
            <v>383555</v>
          </cell>
          <cell r="E742">
            <v>22653</v>
          </cell>
          <cell r="F742">
            <v>7681</v>
          </cell>
        </row>
        <row r="743">
          <cell r="A743">
            <v>221221</v>
          </cell>
          <cell r="B743" t="str">
            <v xml:space="preserve"> BT ½Ÿ 4x6 MÜng(b¿,b¯ng),B &gt;250cm  M150   </v>
          </cell>
          <cell r="C743" t="str">
            <v>m3</v>
          </cell>
          <cell r="D743">
            <v>316022</v>
          </cell>
          <cell r="E743">
            <v>25343</v>
          </cell>
          <cell r="F743">
            <v>7681</v>
          </cell>
        </row>
        <row r="744">
          <cell r="A744">
            <v>221222</v>
          </cell>
          <cell r="B744" t="str">
            <v xml:space="preserve"> BT ½Ÿ 4x6 MÜng(b¿,b¯ng),B &gt;250cm  M200   </v>
          </cell>
          <cell r="C744" t="str">
            <v>m3</v>
          </cell>
          <cell r="D744">
            <v>354941</v>
          </cell>
          <cell r="E744">
            <v>25343</v>
          </cell>
          <cell r="F744">
            <v>7681</v>
          </cell>
        </row>
        <row r="745">
          <cell r="A745">
            <v>221223</v>
          </cell>
          <cell r="B745" t="str">
            <v xml:space="preserve"> BT ½Ÿ 4x6 MÜng(b¿,b¯ng),B &gt;250cm  M250   </v>
          </cell>
          <cell r="C745" t="str">
            <v>m3</v>
          </cell>
          <cell r="D745">
            <v>399041</v>
          </cell>
          <cell r="E745">
            <v>25343</v>
          </cell>
          <cell r="F745">
            <v>7681</v>
          </cell>
        </row>
        <row r="746">
          <cell r="A746">
            <v>221231</v>
          </cell>
          <cell r="B746" t="str">
            <v xml:space="preserve"> BT ½Ÿ 2x4 MÜng(b¿,b¯ng),B&lt;=250cm  M150   </v>
          </cell>
          <cell r="C746" t="str">
            <v>m3</v>
          </cell>
          <cell r="D746">
            <v>307972</v>
          </cell>
          <cell r="E746">
            <v>22653</v>
          </cell>
          <cell r="F746">
            <v>7681</v>
          </cell>
        </row>
        <row r="747">
          <cell r="A747">
            <v>221232</v>
          </cell>
          <cell r="B747" t="str">
            <v xml:space="preserve"> BT ½Ÿ 2x4 MÜng(b¿,b¯ng),B&lt;=250cm  M200   </v>
          </cell>
          <cell r="C747" t="str">
            <v>m3</v>
          </cell>
          <cell r="D747">
            <v>348049</v>
          </cell>
          <cell r="E747">
            <v>22653</v>
          </cell>
          <cell r="F747">
            <v>7681</v>
          </cell>
        </row>
        <row r="748">
          <cell r="A748">
            <v>221233</v>
          </cell>
          <cell r="B748" t="str">
            <v xml:space="preserve"> BT ½Ÿ 2x4 MÜng(b¿,b¯ng),B&lt;=250cm  M250   </v>
          </cell>
          <cell r="C748" t="str">
            <v>m3</v>
          </cell>
          <cell r="D748">
            <v>390281</v>
          </cell>
          <cell r="E748">
            <v>22653</v>
          </cell>
          <cell r="F748">
            <v>7681</v>
          </cell>
        </row>
        <row r="749">
          <cell r="A749">
            <v>221241</v>
          </cell>
          <cell r="B749" t="str">
            <v xml:space="preserve"> BT ½Ÿ 2x4 MÜng(b¿,b¯ng),B &gt;250cm  M150   </v>
          </cell>
          <cell r="C749" t="str">
            <v>m3</v>
          </cell>
          <cell r="D749">
            <v>323459</v>
          </cell>
          <cell r="E749">
            <v>25343</v>
          </cell>
          <cell r="F749">
            <v>7681</v>
          </cell>
        </row>
        <row r="750">
          <cell r="A750">
            <v>221242</v>
          </cell>
          <cell r="B750" t="str">
            <v xml:space="preserve"> BT ½Ÿ 2x4 MÜng(b¿,b¯ng),B &gt;250cm  M200   </v>
          </cell>
          <cell r="C750" t="str">
            <v>m3</v>
          </cell>
          <cell r="D750">
            <v>363536</v>
          </cell>
          <cell r="E750">
            <v>25343</v>
          </cell>
          <cell r="F750">
            <v>7681</v>
          </cell>
        </row>
        <row r="751">
          <cell r="A751">
            <v>221243</v>
          </cell>
          <cell r="B751" t="str">
            <v xml:space="preserve"> BT ½Ÿ 2x4 MÜng(b¿,b¯ng),B &gt;250cm  M250   </v>
          </cell>
          <cell r="C751" t="str">
            <v>m3</v>
          </cell>
          <cell r="D751">
            <v>405768</v>
          </cell>
          <cell r="E751">
            <v>25343</v>
          </cell>
          <cell r="F751">
            <v>7681</v>
          </cell>
        </row>
        <row r="752">
          <cell r="A752">
            <v>221251</v>
          </cell>
          <cell r="B752" t="str">
            <v xml:space="preserve"> BT ½Ÿ 1x2 MÜng(b¿,b¯ng),B&lt;=250cm  M150   </v>
          </cell>
          <cell r="C752" t="str">
            <v>m3</v>
          </cell>
          <cell r="D752">
            <v>318534</v>
          </cell>
          <cell r="E752">
            <v>22653</v>
          </cell>
          <cell r="F752">
            <v>7681</v>
          </cell>
        </row>
        <row r="753">
          <cell r="A753">
            <v>221252</v>
          </cell>
          <cell r="B753" t="str">
            <v xml:space="preserve"> BT ½Ÿ 1x2 MÜng(b¿,b¯ng),B&lt;=250cm  M200   </v>
          </cell>
          <cell r="C753" t="str">
            <v>m3</v>
          </cell>
          <cell r="D753">
            <v>363246</v>
          </cell>
          <cell r="E753">
            <v>22653</v>
          </cell>
          <cell r="F753">
            <v>7681</v>
          </cell>
        </row>
        <row r="754">
          <cell r="A754">
            <v>221253</v>
          </cell>
          <cell r="B754" t="str">
            <v xml:space="preserve"> BT ½Ÿ 1x2 MÜng(b¿,b¯ng),B&lt;=250cm  M250   </v>
          </cell>
          <cell r="C754" t="str">
            <v>m3</v>
          </cell>
          <cell r="D754">
            <v>396141</v>
          </cell>
          <cell r="E754">
            <v>22653</v>
          </cell>
          <cell r="F754">
            <v>7681</v>
          </cell>
        </row>
        <row r="755">
          <cell r="A755">
            <v>221261</v>
          </cell>
          <cell r="B755" t="str">
            <v xml:space="preserve"> BT ½Ÿ 1x2 MÜng(b¿,b¯ng),B &gt;250cm  M150   </v>
          </cell>
          <cell r="C755" t="str">
            <v>m3</v>
          </cell>
          <cell r="D755">
            <v>334021</v>
          </cell>
          <cell r="E755">
            <v>25343</v>
          </cell>
          <cell r="F755">
            <v>7681</v>
          </cell>
        </row>
        <row r="756">
          <cell r="A756">
            <v>221262</v>
          </cell>
          <cell r="B756" t="str">
            <v xml:space="preserve"> BT ½Ÿ 1x2 MÜng(b¿,b¯ng),B &gt;250cm  M200   </v>
          </cell>
          <cell r="C756" t="str">
            <v>m3</v>
          </cell>
          <cell r="D756">
            <v>378733</v>
          </cell>
          <cell r="E756">
            <v>25343</v>
          </cell>
          <cell r="F756">
            <v>7681</v>
          </cell>
        </row>
        <row r="757">
          <cell r="A757">
            <v>221263</v>
          </cell>
          <cell r="B757" t="str">
            <v xml:space="preserve"> BT ½Ÿ 1x2 MÜng(b¿,b¯ng),B &gt;250cm  M250   </v>
          </cell>
          <cell r="C757" t="str">
            <v>m3</v>
          </cell>
          <cell r="D757">
            <v>411628</v>
          </cell>
          <cell r="E757">
            <v>25343</v>
          </cell>
          <cell r="F757">
            <v>7681</v>
          </cell>
        </row>
        <row r="758">
          <cell r="A758">
            <v>221311</v>
          </cell>
          <cell r="B758" t="str">
            <v xml:space="preserve"> BT ½Ÿ 2x4 MÜng cæt                M150   </v>
          </cell>
          <cell r="C758" t="str">
            <v>m3</v>
          </cell>
          <cell r="D758">
            <v>344146</v>
          </cell>
          <cell r="E758">
            <v>35887</v>
          </cell>
          <cell r="F758">
            <v>7681</v>
          </cell>
        </row>
        <row r="759">
          <cell r="A759">
            <v>221312</v>
          </cell>
          <cell r="B759" t="str">
            <v xml:space="preserve"> BT ½Ÿ 2x4 MÜng cæt                M200   </v>
          </cell>
          <cell r="C759" t="str">
            <v>m3</v>
          </cell>
          <cell r="D759">
            <v>384224</v>
          </cell>
          <cell r="E759">
            <v>35887</v>
          </cell>
          <cell r="F759">
            <v>7681</v>
          </cell>
        </row>
        <row r="760">
          <cell r="A760">
            <v>221313</v>
          </cell>
          <cell r="B760" t="str">
            <v xml:space="preserve"> BT ½Ÿ 2x4 MÜng cæt                M250   </v>
          </cell>
          <cell r="C760" t="str">
            <v>m3</v>
          </cell>
          <cell r="D760">
            <v>426455</v>
          </cell>
          <cell r="E760">
            <v>35887</v>
          </cell>
          <cell r="F760">
            <v>7681</v>
          </cell>
        </row>
        <row r="761">
          <cell r="A761">
            <v>221321</v>
          </cell>
          <cell r="B761" t="str">
            <v xml:space="preserve"> BT ½Ÿ 2x4 MÜng mâ c·u             M150   </v>
          </cell>
          <cell r="C761" t="str">
            <v>m3</v>
          </cell>
          <cell r="D761">
            <v>300458</v>
          </cell>
          <cell r="E761">
            <v>26375</v>
          </cell>
          <cell r="F761">
            <v>7681</v>
          </cell>
        </row>
        <row r="762">
          <cell r="A762">
            <v>221322</v>
          </cell>
          <cell r="B762" t="str">
            <v xml:space="preserve"> BT ½Ÿ 2x4 MÜng mâ c·u             M200   </v>
          </cell>
          <cell r="C762" t="str">
            <v>m3</v>
          </cell>
          <cell r="D762">
            <v>340535</v>
          </cell>
          <cell r="E762">
            <v>26375</v>
          </cell>
          <cell r="F762">
            <v>7681</v>
          </cell>
        </row>
        <row r="763">
          <cell r="A763">
            <v>221323</v>
          </cell>
          <cell r="B763" t="str">
            <v xml:space="preserve"> BT ½Ÿ 2x4 MÜng mâ c·u             M250   </v>
          </cell>
          <cell r="C763" t="str">
            <v>m3</v>
          </cell>
          <cell r="D763">
            <v>382767</v>
          </cell>
          <cell r="E763">
            <v>26375</v>
          </cell>
          <cell r="F763">
            <v>7681</v>
          </cell>
        </row>
        <row r="764">
          <cell r="A764">
            <v>221331</v>
          </cell>
          <cell r="B764" t="str">
            <v xml:space="preserve"> BT ½Ÿ 2x4 MÜng trò c·u            M150   </v>
          </cell>
          <cell r="C764" t="str">
            <v>m3</v>
          </cell>
          <cell r="D764">
            <v>305279</v>
          </cell>
          <cell r="E764">
            <v>41940</v>
          </cell>
          <cell r="F764">
            <v>7681</v>
          </cell>
        </row>
        <row r="765">
          <cell r="A765">
            <v>221332</v>
          </cell>
          <cell r="B765" t="str">
            <v xml:space="preserve"> BT ½Ÿ 2x4 MÜng trò c·u            M200   </v>
          </cell>
          <cell r="C765" t="str">
            <v>m3</v>
          </cell>
          <cell r="D765">
            <v>345356</v>
          </cell>
          <cell r="E765">
            <v>41940</v>
          </cell>
          <cell r="F765">
            <v>7681</v>
          </cell>
        </row>
        <row r="766">
          <cell r="A766">
            <v>221333</v>
          </cell>
          <cell r="B766" t="str">
            <v xml:space="preserve"> BT ½Ÿ 2x4 MÜng trò c·u            M250   </v>
          </cell>
          <cell r="C766" t="str">
            <v>m3</v>
          </cell>
          <cell r="D766">
            <v>387588</v>
          </cell>
          <cell r="E766">
            <v>41940</v>
          </cell>
          <cell r="F766">
            <v>7681</v>
          </cell>
        </row>
        <row r="767">
          <cell r="A767">
            <v>221341</v>
          </cell>
          <cell r="B767" t="str">
            <v xml:space="preserve"> BT ½Ÿ 1x2 MÜng cæt                M150   </v>
          </cell>
          <cell r="C767" t="str">
            <v>m3</v>
          </cell>
          <cell r="D767">
            <v>354708</v>
          </cell>
          <cell r="E767">
            <v>35887</v>
          </cell>
          <cell r="F767">
            <v>7681</v>
          </cell>
        </row>
        <row r="768">
          <cell r="A768">
            <v>221342</v>
          </cell>
          <cell r="B768" t="str">
            <v xml:space="preserve"> BT ½Ÿ 1x2 MÜng cæt                M200   </v>
          </cell>
          <cell r="C768" t="str">
            <v>m3</v>
          </cell>
          <cell r="D768">
            <v>399420</v>
          </cell>
          <cell r="E768">
            <v>35887</v>
          </cell>
          <cell r="F768">
            <v>7681</v>
          </cell>
        </row>
        <row r="769">
          <cell r="A769">
            <v>221343</v>
          </cell>
          <cell r="B769" t="str">
            <v xml:space="preserve"> BT ½Ÿ 1x2 MÜng cæt                M250   </v>
          </cell>
          <cell r="C769" t="str">
            <v>m3</v>
          </cell>
          <cell r="D769">
            <v>432316</v>
          </cell>
          <cell r="E769">
            <v>35887</v>
          </cell>
          <cell r="F769">
            <v>7681</v>
          </cell>
        </row>
        <row r="770">
          <cell r="A770">
            <v>221411</v>
          </cell>
          <cell r="B770" t="str">
            <v xml:space="preserve"> BT ½Ÿ 2x4 MÜng trÝn ‡K&lt;=250cm M150   </v>
          </cell>
          <cell r="C770" t="str">
            <v>m3</v>
          </cell>
          <cell r="D770">
            <v>344056</v>
          </cell>
          <cell r="E770">
            <v>58754</v>
          </cell>
          <cell r="F770">
            <v>7681</v>
          </cell>
        </row>
        <row r="771">
          <cell r="A771">
            <v>221412</v>
          </cell>
          <cell r="B771" t="str">
            <v xml:space="preserve"> BT ½Ÿ 2x4 MÜng trÝn ‡K&lt;=250cm M200   </v>
          </cell>
          <cell r="C771" t="str">
            <v>m3</v>
          </cell>
          <cell r="D771">
            <v>384134</v>
          </cell>
          <cell r="E771">
            <v>58754</v>
          </cell>
          <cell r="F771">
            <v>7681</v>
          </cell>
        </row>
        <row r="772">
          <cell r="A772">
            <v>221413</v>
          </cell>
          <cell r="B772" t="str">
            <v xml:space="preserve"> BT ½Ÿ 2x4 MÜng trÝn ‡K&lt;=250cm M250   </v>
          </cell>
          <cell r="C772" t="str">
            <v>m3</v>
          </cell>
          <cell r="D772">
            <v>426365</v>
          </cell>
          <cell r="E772">
            <v>58754</v>
          </cell>
          <cell r="F772">
            <v>7681</v>
          </cell>
        </row>
        <row r="773">
          <cell r="A773">
            <v>221414</v>
          </cell>
          <cell r="B773" t="str">
            <v xml:space="preserve"> BT ½Ÿ 2x4 MÜng trÝn ‡K&lt;=300cm M150   </v>
          </cell>
          <cell r="C773" t="str">
            <v>m3</v>
          </cell>
          <cell r="D773">
            <v>436753</v>
          </cell>
          <cell r="E773">
            <v>58754</v>
          </cell>
          <cell r="F773">
            <v>7681</v>
          </cell>
        </row>
        <row r="774">
          <cell r="A774">
            <v>221421</v>
          </cell>
          <cell r="B774" t="str">
            <v xml:space="preserve"> BT ½Ÿ 2x4 MÜng trÝn ‡K&gt; 250cm M150   </v>
          </cell>
          <cell r="C774" t="str">
            <v>m3</v>
          </cell>
          <cell r="D774">
            <v>344056</v>
          </cell>
          <cell r="E774">
            <v>52237</v>
          </cell>
          <cell r="F774">
            <v>7681</v>
          </cell>
        </row>
        <row r="775">
          <cell r="A775">
            <v>221422</v>
          </cell>
          <cell r="B775" t="str">
            <v xml:space="preserve"> BT ½Ÿ 2x4 MÜng trÝn ‡K&gt; 250cm M200   </v>
          </cell>
          <cell r="C775" t="str">
            <v>m3</v>
          </cell>
          <cell r="D775">
            <v>384134</v>
          </cell>
          <cell r="E775">
            <v>52237</v>
          </cell>
          <cell r="F775">
            <v>7681</v>
          </cell>
        </row>
        <row r="776">
          <cell r="A776">
            <v>221423</v>
          </cell>
          <cell r="B776" t="str">
            <v xml:space="preserve"> BT ½Ÿ 2x4 MÜng trÝn ‡K&gt; 250cm M250   </v>
          </cell>
          <cell r="C776" t="str">
            <v>m3</v>
          </cell>
          <cell r="D776">
            <v>426365</v>
          </cell>
          <cell r="E776">
            <v>52237</v>
          </cell>
          <cell r="F776">
            <v>7681</v>
          </cell>
        </row>
        <row r="777">
          <cell r="A777">
            <v>221424</v>
          </cell>
          <cell r="B777" t="str">
            <v xml:space="preserve"> BT ½Ÿ 2x4 MÜng trÝn ‡K&gt; 250cm M150   </v>
          </cell>
          <cell r="C777" t="str">
            <v>m3</v>
          </cell>
          <cell r="D777">
            <v>436753</v>
          </cell>
          <cell r="E777">
            <v>52237</v>
          </cell>
          <cell r="F777">
            <v>7681</v>
          </cell>
        </row>
        <row r="778">
          <cell r="A778">
            <v>221501</v>
          </cell>
          <cell r="B778" t="str">
            <v xml:space="preserve"> BT ½Ÿ 1x2 NËn                     M100   </v>
          </cell>
          <cell r="C778" t="str">
            <v>m3</v>
          </cell>
          <cell r="D778">
            <v>273504</v>
          </cell>
          <cell r="E778">
            <v>18826</v>
          </cell>
          <cell r="F778">
            <v>7398</v>
          </cell>
        </row>
        <row r="779">
          <cell r="A779">
            <v>221502</v>
          </cell>
          <cell r="B779" t="str">
            <v xml:space="preserve"> BT ½Ÿ 1x2 NËn                     M150   </v>
          </cell>
          <cell r="C779" t="str">
            <v>m3</v>
          </cell>
          <cell r="D779">
            <v>306799</v>
          </cell>
          <cell r="E779">
            <v>18826</v>
          </cell>
          <cell r="F779">
            <v>7398</v>
          </cell>
        </row>
        <row r="780">
          <cell r="A780">
            <v>221503</v>
          </cell>
          <cell r="B780" t="str">
            <v xml:space="preserve"> BT ½Ÿ 1x2 NËn                     M200   </v>
          </cell>
          <cell r="C780" t="str">
            <v>m3</v>
          </cell>
          <cell r="D780">
            <v>351491</v>
          </cell>
          <cell r="E780">
            <v>18826</v>
          </cell>
          <cell r="F780">
            <v>7398</v>
          </cell>
        </row>
        <row r="781">
          <cell r="A781">
            <v>221511</v>
          </cell>
          <cell r="B781" t="str">
            <v xml:space="preserve"> BT ½Ÿ 2x4 NËn                     M100   </v>
          </cell>
          <cell r="C781" t="str">
            <v>m3</v>
          </cell>
          <cell r="D781">
            <v>258352</v>
          </cell>
          <cell r="E781">
            <v>18826</v>
          </cell>
          <cell r="F781">
            <v>7398</v>
          </cell>
        </row>
        <row r="782">
          <cell r="A782">
            <v>221512</v>
          </cell>
          <cell r="B782" t="str">
            <v xml:space="preserve"> BT ½Ÿ 2x4 NËn                     M150   </v>
          </cell>
          <cell r="C782" t="str">
            <v>m3</v>
          </cell>
          <cell r="D782">
            <v>296217</v>
          </cell>
          <cell r="E782">
            <v>18826</v>
          </cell>
          <cell r="F782">
            <v>7398</v>
          </cell>
        </row>
        <row r="783">
          <cell r="A783">
            <v>221513</v>
          </cell>
          <cell r="B783" t="str">
            <v xml:space="preserve"> BT ½Ÿ 2x4 NËn                     M200   </v>
          </cell>
          <cell r="C783" t="str">
            <v>m3</v>
          </cell>
          <cell r="D783">
            <v>336294</v>
          </cell>
          <cell r="E783">
            <v>18826</v>
          </cell>
          <cell r="F783">
            <v>7398</v>
          </cell>
        </row>
        <row r="784">
          <cell r="A784">
            <v>221531</v>
          </cell>
          <cell r="B784" t="str">
            <v xml:space="preserve"> BT ½Ÿ 4x6 NËn                     M100   </v>
          </cell>
          <cell r="C784" t="str">
            <v>m3</v>
          </cell>
          <cell r="D784">
            <v>255204</v>
          </cell>
          <cell r="E784">
            <v>18826</v>
          </cell>
          <cell r="F784">
            <v>7398</v>
          </cell>
        </row>
        <row r="785">
          <cell r="A785">
            <v>221532</v>
          </cell>
          <cell r="B785" t="str">
            <v xml:space="preserve"> BT ½Ÿ 4x6 NËn                     M150   </v>
          </cell>
          <cell r="C785" t="str">
            <v>m3</v>
          </cell>
          <cell r="D785">
            <v>288780</v>
          </cell>
          <cell r="E785">
            <v>18826</v>
          </cell>
          <cell r="F785">
            <v>7398</v>
          </cell>
        </row>
        <row r="786">
          <cell r="A786">
            <v>221533</v>
          </cell>
          <cell r="B786" t="str">
            <v xml:space="preserve"> BT ½Ÿ 4x6 NËn                     M200   </v>
          </cell>
          <cell r="C786" t="str">
            <v>m3</v>
          </cell>
          <cell r="D786">
            <v>327699</v>
          </cell>
          <cell r="E786">
            <v>18826</v>
          </cell>
          <cell r="F786">
            <v>7398</v>
          </cell>
        </row>
        <row r="787">
          <cell r="A787">
            <v>221601</v>
          </cell>
          <cell r="B787" t="str">
            <v xml:space="preserve"> BT ½Ÿ 1x2 BÎ mŸy                  M150   </v>
          </cell>
          <cell r="C787" t="str">
            <v>m3</v>
          </cell>
          <cell r="D787">
            <v>311389</v>
          </cell>
          <cell r="E787">
            <v>41583</v>
          </cell>
          <cell r="F787">
            <v>7681</v>
          </cell>
        </row>
        <row r="788">
          <cell r="A788">
            <v>221602</v>
          </cell>
          <cell r="B788" t="str">
            <v xml:space="preserve"> BT ½Ÿ 1x2 BÎ mŸy                  M200   </v>
          </cell>
          <cell r="C788" t="str">
            <v>m3</v>
          </cell>
          <cell r="D788">
            <v>356101</v>
          </cell>
          <cell r="E788">
            <v>41583</v>
          </cell>
          <cell r="F788">
            <v>7681</v>
          </cell>
        </row>
        <row r="789">
          <cell r="A789">
            <v>221603</v>
          </cell>
          <cell r="B789" t="str">
            <v xml:space="preserve"> BT ½Ÿ 1x2 BÎ mŸy                  M250   </v>
          </cell>
          <cell r="C789" t="str">
            <v>m3</v>
          </cell>
          <cell r="D789">
            <v>388997</v>
          </cell>
          <cell r="E789">
            <v>41583</v>
          </cell>
          <cell r="F789">
            <v>7681</v>
          </cell>
        </row>
        <row r="790">
          <cell r="A790">
            <v>221611</v>
          </cell>
          <cell r="B790" t="str">
            <v xml:space="preserve"> BT ½Ÿ 2x4 BÎ mŸy                  M150   </v>
          </cell>
          <cell r="C790" t="str">
            <v>m3</v>
          </cell>
          <cell r="D790">
            <v>300828</v>
          </cell>
          <cell r="E790">
            <v>41583</v>
          </cell>
          <cell r="F790">
            <v>7681</v>
          </cell>
        </row>
        <row r="791">
          <cell r="A791">
            <v>221612</v>
          </cell>
          <cell r="B791" t="str">
            <v xml:space="preserve"> BT ½Ÿ 2x4 BÎ mŸy                  M200   </v>
          </cell>
          <cell r="C791" t="str">
            <v>m3</v>
          </cell>
          <cell r="D791">
            <v>340905</v>
          </cell>
          <cell r="E791">
            <v>41583</v>
          </cell>
          <cell r="F791">
            <v>7681</v>
          </cell>
        </row>
        <row r="792">
          <cell r="A792">
            <v>221613</v>
          </cell>
          <cell r="B792" t="str">
            <v xml:space="preserve"> BT ½Ÿ 2x4 BÎ mŸy                  M250   </v>
          </cell>
          <cell r="C792" t="str">
            <v>m3</v>
          </cell>
          <cell r="D792">
            <v>383136</v>
          </cell>
          <cell r="E792">
            <v>41583</v>
          </cell>
          <cell r="F792">
            <v>7681</v>
          </cell>
        </row>
        <row r="793">
          <cell r="A793">
            <v>221631</v>
          </cell>
          <cell r="B793" t="str">
            <v xml:space="preserve"> BT ½Ÿ 4x6 BÎ mŸy                  M150   </v>
          </cell>
          <cell r="C793" t="str">
            <v>m3</v>
          </cell>
          <cell r="D793">
            <v>293390</v>
          </cell>
          <cell r="E793">
            <v>41583</v>
          </cell>
          <cell r="F793">
            <v>7681</v>
          </cell>
        </row>
        <row r="794">
          <cell r="A794">
            <v>221632</v>
          </cell>
          <cell r="B794" t="str">
            <v xml:space="preserve"> BT ½Ÿ 4x6 BÎ mŸy                  M200   </v>
          </cell>
          <cell r="C794" t="str">
            <v>m3</v>
          </cell>
          <cell r="D794">
            <v>332310</v>
          </cell>
          <cell r="E794">
            <v>41583</v>
          </cell>
          <cell r="F794">
            <v>7681</v>
          </cell>
        </row>
        <row r="795">
          <cell r="A795">
            <v>221633</v>
          </cell>
          <cell r="B795" t="str">
            <v xml:space="preserve"> BT ½Ÿ 4x6 BÎ mŸy                  M250   </v>
          </cell>
          <cell r="C795" t="str">
            <v>m3</v>
          </cell>
          <cell r="D795">
            <v>376410</v>
          </cell>
          <cell r="E795">
            <v>41583</v>
          </cell>
          <cell r="F795">
            <v>7681</v>
          </cell>
        </row>
        <row r="796">
          <cell r="A796">
            <v>222111</v>
          </cell>
          <cell r="B796" t="str">
            <v xml:space="preserve"> BT ½Ÿ 1x2 tõéng th²ng B&lt;=45cm H&lt;=4m,M150 </v>
          </cell>
          <cell r="C796" t="str">
            <v>m3</v>
          </cell>
          <cell r="D796">
            <v>418073</v>
          </cell>
          <cell r="E796">
            <v>82691</v>
          </cell>
          <cell r="F796">
            <v>10038</v>
          </cell>
        </row>
        <row r="797">
          <cell r="A797">
            <v>222112</v>
          </cell>
          <cell r="B797" t="str">
            <v xml:space="preserve"> BT ½Ÿ 1x2 tõéng th²ng B&lt;=45cm H&lt;=4m,M200 </v>
          </cell>
          <cell r="C797" t="str">
            <v>m3</v>
          </cell>
          <cell r="D797">
            <v>462786</v>
          </cell>
          <cell r="E797">
            <v>82691</v>
          </cell>
          <cell r="F797">
            <v>10038</v>
          </cell>
        </row>
        <row r="798">
          <cell r="A798">
            <v>222113</v>
          </cell>
          <cell r="B798" t="str">
            <v xml:space="preserve"> BT ½Ÿ 1x2 tõéng th²ng B&lt;=45cm H&lt;=4m,M250 </v>
          </cell>
          <cell r="C798" t="str">
            <v>m3</v>
          </cell>
          <cell r="D798">
            <v>495681</v>
          </cell>
          <cell r="E798">
            <v>82691</v>
          </cell>
          <cell r="F798">
            <v>10038</v>
          </cell>
        </row>
        <row r="799">
          <cell r="A799">
            <v>222121</v>
          </cell>
          <cell r="B799" t="str">
            <v xml:space="preserve"> BT ½Ÿ 1x2 tõéng th²ng B&lt;=45cm H&gt; 4m,M150 </v>
          </cell>
          <cell r="C799" t="str">
            <v>m3</v>
          </cell>
          <cell r="D799">
            <v>418073</v>
          </cell>
          <cell r="E799">
            <v>105931</v>
          </cell>
          <cell r="F799">
            <v>10038</v>
          </cell>
        </row>
        <row r="800">
          <cell r="A800">
            <v>222122</v>
          </cell>
          <cell r="B800" t="str">
            <v xml:space="preserve"> BT ½Ÿ 1x2 tõéng th²ng B&lt;=45cm H&gt; 4m,M200 </v>
          </cell>
          <cell r="C800" t="str">
            <v>m3</v>
          </cell>
          <cell r="D800">
            <v>462786</v>
          </cell>
          <cell r="E800">
            <v>105931</v>
          </cell>
          <cell r="F800">
            <v>10038</v>
          </cell>
        </row>
        <row r="801">
          <cell r="A801">
            <v>222123</v>
          </cell>
          <cell r="B801" t="str">
            <v xml:space="preserve"> BT ½Ÿ 1x2 tõéng th²ng B&lt;=45cm H&gt; 4m,M250 </v>
          </cell>
          <cell r="C801" t="str">
            <v>m3</v>
          </cell>
          <cell r="D801">
            <v>495681</v>
          </cell>
          <cell r="E801">
            <v>105931</v>
          </cell>
          <cell r="F801">
            <v>10038</v>
          </cell>
        </row>
        <row r="802">
          <cell r="A802">
            <v>222131</v>
          </cell>
          <cell r="B802" t="str">
            <v xml:space="preserve"> BT ½Ÿ 1x2 tõéng th²ng B&gt; 45cm H&lt;=4m,M150 </v>
          </cell>
          <cell r="C802" t="str">
            <v>m3</v>
          </cell>
          <cell r="D802">
            <v>395880</v>
          </cell>
          <cell r="E802">
            <v>53290</v>
          </cell>
          <cell r="F802">
            <v>10038</v>
          </cell>
        </row>
        <row r="803">
          <cell r="A803">
            <v>222132</v>
          </cell>
          <cell r="B803" t="str">
            <v xml:space="preserve"> BT ½Ÿ 1x2 tõéng th²ng B&gt; 45cm H&lt;=4m,M200 </v>
          </cell>
          <cell r="C803" t="str">
            <v>m3</v>
          </cell>
          <cell r="D803">
            <v>440592</v>
          </cell>
          <cell r="E803">
            <v>53290</v>
          </cell>
          <cell r="F803">
            <v>10038</v>
          </cell>
        </row>
        <row r="804">
          <cell r="A804">
            <v>222133</v>
          </cell>
          <cell r="B804" t="str">
            <v xml:space="preserve"> BT ½Ÿ 1x2 tõéng th²ng B&gt; 45cm H&lt;=4m,M250 </v>
          </cell>
          <cell r="C804" t="str">
            <v>m3</v>
          </cell>
          <cell r="D804">
            <v>473488</v>
          </cell>
          <cell r="E804">
            <v>53290</v>
          </cell>
          <cell r="F804">
            <v>10038</v>
          </cell>
        </row>
        <row r="805">
          <cell r="A805">
            <v>222141</v>
          </cell>
          <cell r="B805" t="str">
            <v xml:space="preserve"> BT ½Ÿ 1x2 tõéng th²ng B&gt; 45cm H&gt; 4m,M150 </v>
          </cell>
          <cell r="C805" t="str">
            <v>m3</v>
          </cell>
          <cell r="D805">
            <v>395880</v>
          </cell>
          <cell r="E805">
            <v>70152</v>
          </cell>
          <cell r="F805">
            <v>10038</v>
          </cell>
        </row>
        <row r="806">
          <cell r="A806">
            <v>222142</v>
          </cell>
          <cell r="B806" t="str">
            <v xml:space="preserve"> BT ½Ÿ 1x2 tõéng th²ng B&gt; 45cm H&gt; 4m,M200 </v>
          </cell>
          <cell r="C806" t="str">
            <v>m3</v>
          </cell>
          <cell r="D806">
            <v>440592</v>
          </cell>
          <cell r="E806">
            <v>70152</v>
          </cell>
          <cell r="F806">
            <v>10038</v>
          </cell>
        </row>
        <row r="807">
          <cell r="A807">
            <v>222143</v>
          </cell>
          <cell r="B807" t="str">
            <v xml:space="preserve"> BT ½Ÿ 1x2 tõéng th²ng B&gt; 45cm H&gt; 4m,M250 </v>
          </cell>
          <cell r="C807" t="str">
            <v>m3</v>
          </cell>
          <cell r="D807">
            <v>473488</v>
          </cell>
          <cell r="E807">
            <v>70152</v>
          </cell>
          <cell r="F807">
            <v>10038</v>
          </cell>
        </row>
        <row r="808">
          <cell r="A808">
            <v>222211</v>
          </cell>
          <cell r="B808" t="str">
            <v xml:space="preserve"> BT ½Ÿ 2x4 tõéng cong  B&lt;=45cm H&lt;=4m,M150 </v>
          </cell>
          <cell r="C808" t="str">
            <v>m3</v>
          </cell>
          <cell r="D808">
            <v>416898</v>
          </cell>
          <cell r="E808">
            <v>104309</v>
          </cell>
          <cell r="F808">
            <v>10038</v>
          </cell>
        </row>
        <row r="809">
          <cell r="A809">
            <v>222212</v>
          </cell>
          <cell r="B809" t="str">
            <v xml:space="preserve"> BT ½Ÿ 2x4 tõéng cong  B&lt;=45cm H&lt;=4m,M200 </v>
          </cell>
          <cell r="C809" t="str">
            <v>m3</v>
          </cell>
          <cell r="D809">
            <v>456975</v>
          </cell>
          <cell r="E809">
            <v>104309</v>
          </cell>
          <cell r="F809">
            <v>10038</v>
          </cell>
        </row>
        <row r="810">
          <cell r="A810">
            <v>222213</v>
          </cell>
          <cell r="B810" t="str">
            <v xml:space="preserve"> BT ½Ÿ 2x4 tõéng cong  B&lt;=45cm H&lt;=4m,M250 </v>
          </cell>
          <cell r="C810" t="str">
            <v>m3</v>
          </cell>
          <cell r="D810">
            <v>499207</v>
          </cell>
          <cell r="E810">
            <v>104309</v>
          </cell>
          <cell r="F810">
            <v>10038</v>
          </cell>
        </row>
        <row r="811">
          <cell r="A811">
            <v>222221</v>
          </cell>
          <cell r="B811" t="str">
            <v xml:space="preserve"> BT ½Ÿ 2x4 tõéng cong  B&lt;=45cm H&gt; 4m,M150 </v>
          </cell>
          <cell r="C811" t="str">
            <v>m3</v>
          </cell>
          <cell r="D811">
            <v>416898</v>
          </cell>
          <cell r="E811">
            <v>136196</v>
          </cell>
          <cell r="F811">
            <v>10038</v>
          </cell>
        </row>
        <row r="812">
          <cell r="A812">
            <v>222222</v>
          </cell>
          <cell r="B812" t="str">
            <v xml:space="preserve"> BT ½Ÿ 2x4 tõéng cong  B&lt;=45cm H&gt; 4m,M200 </v>
          </cell>
          <cell r="C812" t="str">
            <v>m3</v>
          </cell>
          <cell r="D812">
            <v>456975</v>
          </cell>
          <cell r="E812">
            <v>136196</v>
          </cell>
          <cell r="F812">
            <v>10038</v>
          </cell>
        </row>
        <row r="813">
          <cell r="A813">
            <v>222223</v>
          </cell>
          <cell r="B813" t="str">
            <v xml:space="preserve"> BT ½Ÿ 2x4 tõéng cong  B&lt;=45cm H&gt; 4m,M250 </v>
          </cell>
          <cell r="C813" t="str">
            <v>m3</v>
          </cell>
          <cell r="D813">
            <v>499207</v>
          </cell>
          <cell r="E813">
            <v>136196</v>
          </cell>
          <cell r="F813">
            <v>10038</v>
          </cell>
        </row>
        <row r="814">
          <cell r="A814">
            <v>222231</v>
          </cell>
          <cell r="B814" t="str">
            <v xml:space="preserve"> BT ½Ÿ 2x4 tõéng cong  B &gt;45cm H&lt;=4m,M150 </v>
          </cell>
          <cell r="C814" t="str">
            <v>m3</v>
          </cell>
          <cell r="D814">
            <v>389373</v>
          </cell>
          <cell r="E814">
            <v>61721</v>
          </cell>
          <cell r="F814">
            <v>10038</v>
          </cell>
        </row>
        <row r="815">
          <cell r="A815">
            <v>222232</v>
          </cell>
          <cell r="B815" t="str">
            <v xml:space="preserve"> BT ½Ÿ 2x4 tõéng cong  B &gt;45cm H&lt;=4m,M200 </v>
          </cell>
          <cell r="C815" t="str">
            <v>m3</v>
          </cell>
          <cell r="D815">
            <v>429451</v>
          </cell>
          <cell r="E815">
            <v>61721</v>
          </cell>
          <cell r="F815">
            <v>10038</v>
          </cell>
        </row>
        <row r="816">
          <cell r="A816">
            <v>222233</v>
          </cell>
          <cell r="B816" t="str">
            <v xml:space="preserve"> BT ½Ÿ 2x4 tõéng cong  B &gt;45cm H&lt;=4m,M250 </v>
          </cell>
          <cell r="C816" t="str">
            <v>m3</v>
          </cell>
          <cell r="D816">
            <v>471682</v>
          </cell>
          <cell r="E816">
            <v>61721</v>
          </cell>
          <cell r="F816">
            <v>10038</v>
          </cell>
        </row>
        <row r="817">
          <cell r="A817">
            <v>222241</v>
          </cell>
          <cell r="B817" t="str">
            <v xml:space="preserve"> BT ½Ÿ 2x4 tõéng cong  B &gt;45cm H &gt;4m,M150 </v>
          </cell>
          <cell r="C817" t="str">
            <v>m3</v>
          </cell>
          <cell r="D817">
            <v>389373</v>
          </cell>
          <cell r="E817">
            <v>74259</v>
          </cell>
          <cell r="F817">
            <v>10038</v>
          </cell>
        </row>
        <row r="818">
          <cell r="A818">
            <v>222242</v>
          </cell>
          <cell r="B818" t="str">
            <v xml:space="preserve"> BT ½Ÿ 2x4 tõéng cong  B &gt;45cm H &gt;4m,M200 </v>
          </cell>
          <cell r="C818" t="str">
            <v>m3</v>
          </cell>
          <cell r="D818">
            <v>429451</v>
          </cell>
          <cell r="E818">
            <v>74259</v>
          </cell>
          <cell r="F818">
            <v>10038</v>
          </cell>
        </row>
        <row r="819">
          <cell r="A819">
            <v>222243</v>
          </cell>
          <cell r="B819" t="str">
            <v xml:space="preserve"> BT ½Ÿ 2x4 tõéng cong  B &gt;45cm H &gt;4m,M250 </v>
          </cell>
          <cell r="C819" t="str">
            <v>m3</v>
          </cell>
          <cell r="D819">
            <v>471682</v>
          </cell>
          <cell r="E819">
            <v>74259</v>
          </cell>
          <cell r="F819">
            <v>10038</v>
          </cell>
        </row>
        <row r="820">
          <cell r="A820">
            <v>222311</v>
          </cell>
          <cell r="B820" t="str">
            <v xml:space="preserve"> BT ½Ÿ 2x4 tõéng tròpinB&lt;=45cm H&lt;=4m,M150 </v>
          </cell>
          <cell r="C820" t="str">
            <v>m3</v>
          </cell>
          <cell r="D820">
            <v>416735</v>
          </cell>
          <cell r="E820">
            <v>78691</v>
          </cell>
          <cell r="F820">
            <v>10038</v>
          </cell>
        </row>
        <row r="821">
          <cell r="A821">
            <v>222312</v>
          </cell>
          <cell r="B821" t="str">
            <v xml:space="preserve"> BT ½Ÿ 2x4 tõéng tròpin  B&lt;=45cm H&lt;=4m,M200</v>
          </cell>
          <cell r="C821" t="str">
            <v>m3</v>
          </cell>
          <cell r="D821">
            <v>456813</v>
          </cell>
          <cell r="E821">
            <v>78691</v>
          </cell>
          <cell r="F821">
            <v>10038</v>
          </cell>
        </row>
        <row r="822">
          <cell r="A822">
            <v>222313</v>
          </cell>
          <cell r="B822" t="str">
            <v xml:space="preserve"> BT ½Ÿ 2x4 tõéng tròpin  B&lt;=45cm H&lt;=4m,M250</v>
          </cell>
          <cell r="C822" t="str">
            <v>m3</v>
          </cell>
          <cell r="D822">
            <v>499044</v>
          </cell>
          <cell r="E822">
            <v>78691</v>
          </cell>
          <cell r="F822">
            <v>10038</v>
          </cell>
        </row>
        <row r="823">
          <cell r="A823">
            <v>222321</v>
          </cell>
          <cell r="B823" t="str">
            <v xml:space="preserve"> BT ½Ÿ 2x4 tõéng tròpin  B&lt;=45cm H&gt; 4m,M150</v>
          </cell>
          <cell r="C823" t="str">
            <v>m3</v>
          </cell>
          <cell r="D823">
            <v>416735</v>
          </cell>
          <cell r="E823">
            <v>90257</v>
          </cell>
          <cell r="F823">
            <v>10038</v>
          </cell>
        </row>
        <row r="824">
          <cell r="A824">
            <v>222322</v>
          </cell>
          <cell r="B824" t="str">
            <v xml:space="preserve"> BT ½Ÿ 2x4 tõéng tròpin  B&lt;=45cm H&gt; 4m,M200</v>
          </cell>
          <cell r="C824" t="str">
            <v>m3</v>
          </cell>
          <cell r="D824">
            <v>456813</v>
          </cell>
          <cell r="E824">
            <v>90257</v>
          </cell>
          <cell r="F824">
            <v>10038</v>
          </cell>
        </row>
        <row r="825">
          <cell r="A825">
            <v>222323</v>
          </cell>
          <cell r="B825" t="str">
            <v xml:space="preserve"> BT ½Ÿ 2x4 tõéng tròpin  B&lt;=45cm H&gt; 4m,M250</v>
          </cell>
          <cell r="C825" t="str">
            <v>m3</v>
          </cell>
          <cell r="D825">
            <v>499044</v>
          </cell>
          <cell r="E825">
            <v>90257</v>
          </cell>
          <cell r="F825">
            <v>10038</v>
          </cell>
        </row>
        <row r="826">
          <cell r="A826">
            <v>222331</v>
          </cell>
          <cell r="B826" t="str">
            <v xml:space="preserve"> BT ½Ÿ 2x4 tõéng tròpin  B &gt;45cm H&lt;=4m,M150</v>
          </cell>
          <cell r="C826" t="str">
            <v>m3</v>
          </cell>
          <cell r="D826">
            <v>389835</v>
          </cell>
          <cell r="E826">
            <v>57721</v>
          </cell>
          <cell r="F826">
            <v>10038</v>
          </cell>
        </row>
        <row r="827">
          <cell r="A827">
            <v>222332</v>
          </cell>
          <cell r="B827" t="str">
            <v xml:space="preserve"> BT ½Ÿ 2x4 tõéng tròpin  B &gt;45cm H&lt;=4m,M200</v>
          </cell>
          <cell r="C827" t="str">
            <v>m3</v>
          </cell>
          <cell r="D827">
            <v>429913</v>
          </cell>
          <cell r="E827">
            <v>57721</v>
          </cell>
          <cell r="F827">
            <v>10038</v>
          </cell>
        </row>
        <row r="828">
          <cell r="A828">
            <v>222333</v>
          </cell>
          <cell r="B828" t="str">
            <v xml:space="preserve"> BT ½Ÿ 2x4 tõéng tròpin  B &gt;45cm H&lt;=4m,M250</v>
          </cell>
          <cell r="C828" t="str">
            <v>m3</v>
          </cell>
          <cell r="D828">
            <v>462144</v>
          </cell>
          <cell r="E828">
            <v>57721</v>
          </cell>
          <cell r="F828">
            <v>10038</v>
          </cell>
        </row>
        <row r="829">
          <cell r="A829">
            <v>222341</v>
          </cell>
          <cell r="B829" t="str">
            <v xml:space="preserve"> BT ½Ÿ 2x4 tõéng tròpin  B &gt;45cm H &gt;4m,M150</v>
          </cell>
          <cell r="C829" t="str">
            <v>m3</v>
          </cell>
          <cell r="D829">
            <v>379835</v>
          </cell>
          <cell r="E829">
            <v>65936</v>
          </cell>
          <cell r="F829">
            <v>10038</v>
          </cell>
        </row>
        <row r="830">
          <cell r="A830">
            <v>222342</v>
          </cell>
          <cell r="B830" t="str">
            <v xml:space="preserve"> BT ½Ÿ 2x4 tõéng tròpin  B &gt;45cm H &gt;4m,M200</v>
          </cell>
          <cell r="C830" t="str">
            <v>m3</v>
          </cell>
          <cell r="D830">
            <v>419913</v>
          </cell>
          <cell r="E830">
            <v>65936</v>
          </cell>
          <cell r="F830">
            <v>10038</v>
          </cell>
        </row>
        <row r="831">
          <cell r="A831">
            <v>222343</v>
          </cell>
          <cell r="B831" t="str">
            <v xml:space="preserve"> BT ½Ÿ 2x4 tõéng tròpin  B &gt;45cm H &gt;4m,M250</v>
          </cell>
          <cell r="C831" t="str">
            <v>m3</v>
          </cell>
          <cell r="D831">
            <v>462144</v>
          </cell>
          <cell r="E831">
            <v>65936</v>
          </cell>
          <cell r="F831">
            <v>10038</v>
          </cell>
        </row>
        <row r="832">
          <cell r="A832">
            <v>222411</v>
          </cell>
          <cell r="B832" t="str">
            <v xml:space="preserve"> BT ½Ÿ 1x2 Cæt(Vuáng,chù nhºt)       M150 </v>
          </cell>
          <cell r="C832" t="str">
            <v>m3</v>
          </cell>
          <cell r="D832">
            <v>411748</v>
          </cell>
          <cell r="E832">
            <v>87014</v>
          </cell>
          <cell r="F832">
            <v>13982</v>
          </cell>
        </row>
        <row r="833">
          <cell r="A833">
            <v>222412</v>
          </cell>
          <cell r="B833" t="str">
            <v xml:space="preserve"> BT ½Ÿ 1x2 Cæt(Vuáng,chù nhºt)       M200 </v>
          </cell>
          <cell r="C833" t="str">
            <v>m3</v>
          </cell>
          <cell r="D833">
            <v>456460</v>
          </cell>
          <cell r="E833">
            <v>87014</v>
          </cell>
          <cell r="F833">
            <v>13982</v>
          </cell>
        </row>
        <row r="834">
          <cell r="A834">
            <v>222413</v>
          </cell>
          <cell r="B834" t="str">
            <v xml:space="preserve"> BT ½Ÿ 1x2 Cæt(Vuáng,chù nhºt)       M250 </v>
          </cell>
          <cell r="C834" t="str">
            <v>m3</v>
          </cell>
          <cell r="D834">
            <v>489335</v>
          </cell>
          <cell r="E834">
            <v>87014</v>
          </cell>
          <cell r="F834">
            <v>13982</v>
          </cell>
        </row>
        <row r="835">
          <cell r="A835">
            <v>222421</v>
          </cell>
          <cell r="B835" t="str">
            <v xml:space="preserve"> BT ½Ÿ 1x2 Cæt trÝn                  M150 </v>
          </cell>
          <cell r="C835" t="str">
            <v>m3</v>
          </cell>
          <cell r="D835">
            <v>411748</v>
          </cell>
          <cell r="E835">
            <v>127657</v>
          </cell>
          <cell r="F835">
            <v>13982</v>
          </cell>
        </row>
        <row r="836">
          <cell r="A836">
            <v>222422</v>
          </cell>
          <cell r="B836" t="str">
            <v xml:space="preserve"> BT ½Ÿ 1x2 Cæt trÝn                  M200 </v>
          </cell>
          <cell r="C836" t="str">
            <v>m3</v>
          </cell>
          <cell r="D836">
            <v>456460</v>
          </cell>
          <cell r="E836">
            <v>127657</v>
          </cell>
          <cell r="F836">
            <v>13982</v>
          </cell>
        </row>
        <row r="837">
          <cell r="A837">
            <v>222423</v>
          </cell>
          <cell r="B837" t="str">
            <v xml:space="preserve"> BT ½Ÿ 1x2 Cæt trÝn                  M250 </v>
          </cell>
          <cell r="C837" t="str">
            <v>m3</v>
          </cell>
          <cell r="D837">
            <v>489355</v>
          </cell>
          <cell r="E837">
            <v>127657</v>
          </cell>
          <cell r="F837">
            <v>13982</v>
          </cell>
        </row>
        <row r="838">
          <cell r="A838">
            <v>223111</v>
          </cell>
          <cell r="B838" t="str">
            <v xml:space="preserve"> BT ½Ÿ 2x4 thµn mâ c·u               M150 </v>
          </cell>
          <cell r="C838" t="str">
            <v>m3</v>
          </cell>
          <cell r="D838">
            <v>298214</v>
          </cell>
          <cell r="E838">
            <v>36614</v>
          </cell>
          <cell r="F838">
            <v>7681</v>
          </cell>
        </row>
        <row r="839">
          <cell r="A839">
            <v>223112</v>
          </cell>
          <cell r="B839" t="str">
            <v xml:space="preserve"> BT ½Ÿ 2x4 thµn mâ c·u               M200 </v>
          </cell>
          <cell r="C839" t="str">
            <v>m3</v>
          </cell>
          <cell r="D839">
            <v>338291</v>
          </cell>
          <cell r="E839">
            <v>36614</v>
          </cell>
          <cell r="F839">
            <v>7681</v>
          </cell>
        </row>
        <row r="840">
          <cell r="A840">
            <v>223113</v>
          </cell>
          <cell r="B840" t="str">
            <v xml:space="preserve"> BT ½Ÿ 2x4 thµn mâ c·u               M250 </v>
          </cell>
          <cell r="C840" t="str">
            <v>m3</v>
          </cell>
          <cell r="D840">
            <v>380523</v>
          </cell>
          <cell r="E840">
            <v>36614</v>
          </cell>
          <cell r="F840">
            <v>7681</v>
          </cell>
        </row>
        <row r="841">
          <cell r="A841">
            <v>223121</v>
          </cell>
          <cell r="B841" t="str">
            <v xml:space="preserve"> BT ½Ÿ 2x4 ½×nh mâ c·u               M150 </v>
          </cell>
          <cell r="C841" t="str">
            <v>m3</v>
          </cell>
          <cell r="D841">
            <v>318650</v>
          </cell>
          <cell r="E841">
            <v>43212</v>
          </cell>
          <cell r="F841">
            <v>7681</v>
          </cell>
        </row>
        <row r="842">
          <cell r="A842">
            <v>223122</v>
          </cell>
          <cell r="B842" t="str">
            <v xml:space="preserve"> BT ½Ÿ 2x4 ½×nh mâ c·u               M200 </v>
          </cell>
          <cell r="C842" t="str">
            <v>m3</v>
          </cell>
          <cell r="D842">
            <v>358727</v>
          </cell>
          <cell r="E842">
            <v>43212</v>
          </cell>
          <cell r="F842">
            <v>7681</v>
          </cell>
        </row>
        <row r="843">
          <cell r="A843">
            <v>223123</v>
          </cell>
          <cell r="B843" t="str">
            <v xml:space="preserve"> BT ½Ÿ 2x4 ½×nh mâ c·u               M200 </v>
          </cell>
          <cell r="C843" t="str">
            <v>m3</v>
          </cell>
          <cell r="D843">
            <v>400958</v>
          </cell>
          <cell r="E843">
            <v>43212</v>
          </cell>
          <cell r="F843">
            <v>7681</v>
          </cell>
        </row>
        <row r="844">
          <cell r="A844">
            <v>223131</v>
          </cell>
          <cell r="B844" t="str">
            <v xml:space="preserve"> BT ½Ÿ 2x4 mñ mâ c·u               M150 </v>
          </cell>
          <cell r="C844" t="str">
            <v>m3</v>
          </cell>
          <cell r="D844">
            <v>305830</v>
          </cell>
          <cell r="E844">
            <v>80046</v>
          </cell>
          <cell r="F844">
            <v>7681</v>
          </cell>
        </row>
        <row r="845">
          <cell r="A845">
            <v>223122</v>
          </cell>
          <cell r="B845" t="str">
            <v xml:space="preserve"> BT ½Ÿ 2x4 mñ mâ c·u               M200 </v>
          </cell>
          <cell r="C845" t="str">
            <v>m3</v>
          </cell>
          <cell r="D845">
            <v>345908</v>
          </cell>
          <cell r="E845">
            <v>80046</v>
          </cell>
          <cell r="F845">
            <v>7681</v>
          </cell>
        </row>
        <row r="846">
          <cell r="A846">
            <v>223123</v>
          </cell>
          <cell r="B846" t="str">
            <v xml:space="preserve"> BT ½Ÿ 2x4 mñ mâ c·u               M200 </v>
          </cell>
          <cell r="C846" t="str">
            <v>m3</v>
          </cell>
          <cell r="D846">
            <v>388139</v>
          </cell>
          <cell r="E846">
            <v>80046</v>
          </cell>
          <cell r="F846">
            <v>7681</v>
          </cell>
        </row>
        <row r="847">
          <cell r="A847">
            <v>223211</v>
          </cell>
          <cell r="B847" t="str">
            <v xml:space="preserve"> BT ½Ÿ 2x4 thµn tròc·u               M150 </v>
          </cell>
          <cell r="C847" t="str">
            <v>m3</v>
          </cell>
          <cell r="D847">
            <v>299711</v>
          </cell>
          <cell r="E847">
            <v>64762</v>
          </cell>
          <cell r="F847">
            <v>7681</v>
          </cell>
        </row>
        <row r="848">
          <cell r="A848">
            <v>223212</v>
          </cell>
          <cell r="B848" t="str">
            <v xml:space="preserve"> BT ½Ÿ 2x4 thµn tròc·u               M200 </v>
          </cell>
          <cell r="C848" t="str">
            <v>m3</v>
          </cell>
          <cell r="D848">
            <v>339789</v>
          </cell>
          <cell r="E848">
            <v>64762</v>
          </cell>
          <cell r="F848">
            <v>7681</v>
          </cell>
        </row>
        <row r="849">
          <cell r="A849">
            <v>223213</v>
          </cell>
          <cell r="B849" t="str">
            <v xml:space="preserve"> BT ½Ÿ 2x4 thµn tròc·u               M250 </v>
          </cell>
          <cell r="C849" t="str">
            <v>m3</v>
          </cell>
          <cell r="D849">
            <v>382020</v>
          </cell>
          <cell r="E849">
            <v>64762</v>
          </cell>
          <cell r="F849">
            <v>7681</v>
          </cell>
        </row>
        <row r="850">
          <cell r="A850">
            <v>223221</v>
          </cell>
          <cell r="B850" t="str">
            <v xml:space="preserve"> BT ½Ÿ 2x4 mñ tròc·u               M150 </v>
          </cell>
          <cell r="C850" t="str">
            <v>m3</v>
          </cell>
          <cell r="D850">
            <v>304257</v>
          </cell>
          <cell r="E850">
            <v>100277</v>
          </cell>
          <cell r="F850">
            <v>7681</v>
          </cell>
        </row>
        <row r="851">
          <cell r="A851">
            <v>223222</v>
          </cell>
          <cell r="B851" t="str">
            <v xml:space="preserve"> BT ½Ÿ 2x4 mñ tròc·u               M200 </v>
          </cell>
          <cell r="C851" t="str">
            <v>m3</v>
          </cell>
          <cell r="D851">
            <v>344334</v>
          </cell>
          <cell r="E851">
            <v>100277</v>
          </cell>
          <cell r="F851">
            <v>7681</v>
          </cell>
        </row>
        <row r="852">
          <cell r="A852">
            <v>223223</v>
          </cell>
          <cell r="B852" t="str">
            <v xml:space="preserve"> BT ½Ÿ 2x4 mñ tròc·u               M250 </v>
          </cell>
          <cell r="C852" t="str">
            <v>m3</v>
          </cell>
          <cell r="D852">
            <v>386565</v>
          </cell>
          <cell r="E852">
            <v>100277</v>
          </cell>
          <cell r="F852">
            <v>7681</v>
          </cell>
        </row>
        <row r="853">
          <cell r="A853">
            <v>224111</v>
          </cell>
          <cell r="B853" t="str">
            <v xml:space="preserve"> BT ½Ÿ 1x2 D·m,gi±ng nh¡             M150 </v>
          </cell>
          <cell r="C853" t="str">
            <v>m3</v>
          </cell>
          <cell r="D853">
            <v>395538</v>
          </cell>
          <cell r="E853">
            <v>68281</v>
          </cell>
          <cell r="F853">
            <v>13982</v>
          </cell>
        </row>
        <row r="854">
          <cell r="A854">
            <v>224112</v>
          </cell>
          <cell r="B854" t="str">
            <v xml:space="preserve"> BT ½Ÿ 1x2 D·m,gi±ng nh¡             M200 </v>
          </cell>
          <cell r="C854" t="str">
            <v>m3</v>
          </cell>
          <cell r="D854">
            <v>440251</v>
          </cell>
          <cell r="E854">
            <v>68281</v>
          </cell>
          <cell r="F854">
            <v>13982</v>
          </cell>
        </row>
        <row r="855">
          <cell r="A855">
            <v>224113</v>
          </cell>
          <cell r="B855" t="str">
            <v xml:space="preserve"> BT ½Ÿ 1x2 D·m,gi±ng nh¡             M250 </v>
          </cell>
          <cell r="C855" t="str">
            <v>m3</v>
          </cell>
          <cell r="D855">
            <v>473146</v>
          </cell>
          <cell r="E855">
            <v>68281</v>
          </cell>
          <cell r="F855">
            <v>13982</v>
          </cell>
        </row>
        <row r="856">
          <cell r="A856">
            <v>224211</v>
          </cell>
          <cell r="B856" t="str">
            <v xml:space="preserve"> BT ½Ÿ 1x2 D·m,gi±ng c·u             M200 </v>
          </cell>
          <cell r="C856" t="str">
            <v>m3</v>
          </cell>
          <cell r="D856">
            <v>515305</v>
          </cell>
          <cell r="E856">
            <v>48929</v>
          </cell>
          <cell r="F856">
            <v>14700</v>
          </cell>
        </row>
        <row r="857">
          <cell r="A857">
            <v>224212</v>
          </cell>
          <cell r="B857" t="str">
            <v xml:space="preserve"> BT ½Ÿ 1x2 D·m,gi±ng c·u             M250 </v>
          </cell>
          <cell r="C857" t="str">
            <v>m3</v>
          </cell>
          <cell r="D857">
            <v>548200</v>
          </cell>
          <cell r="E857">
            <v>48929</v>
          </cell>
          <cell r="F857">
            <v>14700</v>
          </cell>
        </row>
        <row r="858">
          <cell r="A858">
            <v>224213</v>
          </cell>
          <cell r="B858" t="str">
            <v xml:space="preserve"> BT ½Ÿ 1x2 D·m,gi±ng c·u             M300 </v>
          </cell>
          <cell r="C858" t="str">
            <v>m3</v>
          </cell>
          <cell r="D858">
            <v>580698</v>
          </cell>
          <cell r="E858">
            <v>48929</v>
          </cell>
          <cell r="F858">
            <v>14700</v>
          </cell>
        </row>
        <row r="859">
          <cell r="A859">
            <v>225111</v>
          </cell>
          <cell r="B859" t="str">
            <v xml:space="preserve"> BT ½Ÿ 1x2 S¡n mŸi                   M150 </v>
          </cell>
          <cell r="C859" t="str">
            <v>m3</v>
          </cell>
          <cell r="D859">
            <v>382937</v>
          </cell>
          <cell r="E859">
            <v>48425</v>
          </cell>
          <cell r="F859">
            <v>11625</v>
          </cell>
        </row>
        <row r="860">
          <cell r="A860">
            <v>225112</v>
          </cell>
          <cell r="B860" t="str">
            <v xml:space="preserve"> BT ½Ÿ 1x2 S¡n mŸi                   M200 </v>
          </cell>
          <cell r="C860" t="str">
            <v>m3</v>
          </cell>
          <cell r="D860">
            <v>427649</v>
          </cell>
          <cell r="E860">
            <v>48425</v>
          </cell>
          <cell r="F860">
            <v>11625</v>
          </cell>
        </row>
        <row r="861">
          <cell r="A861">
            <v>225113</v>
          </cell>
          <cell r="B861" t="str">
            <v xml:space="preserve"> BT ½Ÿ 1x2 S¡n mŸi                   M250 </v>
          </cell>
          <cell r="C861" t="str">
            <v>m3</v>
          </cell>
          <cell r="D861">
            <v>460545</v>
          </cell>
          <cell r="E861">
            <v>48425</v>
          </cell>
          <cell r="F861">
            <v>11625</v>
          </cell>
        </row>
        <row r="862">
          <cell r="A862">
            <v>225211</v>
          </cell>
          <cell r="B862" t="str">
            <v xml:space="preserve"> BT ½Ÿ 1x2 LTá,MH°t,MNõèc,T¶m ½an    M150 </v>
          </cell>
          <cell r="C862" t="str">
            <v>m3</v>
          </cell>
          <cell r="D862">
            <v>382937</v>
          </cell>
          <cell r="E862">
            <v>77394</v>
          </cell>
          <cell r="F862">
            <v>11625</v>
          </cell>
        </row>
        <row r="863">
          <cell r="A863">
            <v>225212</v>
          </cell>
          <cell r="B863" t="str">
            <v xml:space="preserve"> BT ½Ÿ 1x2 LTá,MH°t,MNõèc,T¶m ½an    M200 </v>
          </cell>
          <cell r="C863" t="str">
            <v>m3</v>
          </cell>
          <cell r="D863">
            <v>427649</v>
          </cell>
          <cell r="E863">
            <v>77394</v>
          </cell>
          <cell r="F863">
            <v>11625</v>
          </cell>
        </row>
        <row r="864">
          <cell r="A864">
            <v>225213</v>
          </cell>
          <cell r="B864" t="str">
            <v xml:space="preserve"> BT ½Ÿ 1x2 LTá,MH°t,MNõèc,T¶m ½an    M250 </v>
          </cell>
          <cell r="C864" t="str">
            <v>m3</v>
          </cell>
          <cell r="D864">
            <v>460545</v>
          </cell>
          <cell r="E864">
            <v>77394</v>
          </cell>
          <cell r="F864">
            <v>11625</v>
          </cell>
        </row>
        <row r="865">
          <cell r="A865">
            <v>225311</v>
          </cell>
          <cell r="B865" t="str">
            <v xml:space="preserve"> BT ½Ÿ 1x2 C·u thang thõéng          M150 </v>
          </cell>
          <cell r="C865" t="str">
            <v>m3</v>
          </cell>
          <cell r="D865">
            <v>428919</v>
          </cell>
          <cell r="E865">
            <v>79988</v>
          </cell>
          <cell r="F865">
            <v>11625</v>
          </cell>
        </row>
        <row r="866">
          <cell r="A866">
            <v>225312</v>
          </cell>
          <cell r="B866" t="str">
            <v xml:space="preserve"> BT ½Ÿ 1x2 C·u thang thõéng          M200 </v>
          </cell>
          <cell r="C866" t="str">
            <v>m3</v>
          </cell>
          <cell r="D866">
            <v>473631</v>
          </cell>
          <cell r="E866">
            <v>79988</v>
          </cell>
          <cell r="F866">
            <v>11625</v>
          </cell>
        </row>
        <row r="867">
          <cell r="A867">
            <v>225313</v>
          </cell>
          <cell r="B867" t="str">
            <v xml:space="preserve"> BT ½Ÿ 1x2 C·u thang thõéng          M250 </v>
          </cell>
          <cell r="C867" t="str">
            <v>m3</v>
          </cell>
          <cell r="D867">
            <v>506526</v>
          </cell>
          <cell r="E867">
            <v>79988</v>
          </cell>
          <cell r="F867">
            <v>11625</v>
          </cell>
        </row>
        <row r="868">
          <cell r="A868">
            <v>225321</v>
          </cell>
          <cell r="B868" t="str">
            <v xml:space="preserve"> BT ½Ÿ 1x2 C·u thang xoŸy trán âc    M150 </v>
          </cell>
          <cell r="C868" t="str">
            <v>m3</v>
          </cell>
          <cell r="D868">
            <v>428919</v>
          </cell>
          <cell r="E868">
            <v>130467</v>
          </cell>
          <cell r="F868">
            <v>11625</v>
          </cell>
        </row>
        <row r="869">
          <cell r="A869">
            <v>225322</v>
          </cell>
          <cell r="B869" t="str">
            <v xml:space="preserve"> BT ½Ÿ 1x2 C·u thang xoŸy trán âc    M200 </v>
          </cell>
          <cell r="C869" t="str">
            <v>m3</v>
          </cell>
          <cell r="D869">
            <v>473631</v>
          </cell>
          <cell r="E869">
            <v>130467</v>
          </cell>
          <cell r="F869">
            <v>11625</v>
          </cell>
        </row>
        <row r="870">
          <cell r="A870">
            <v>225323</v>
          </cell>
          <cell r="B870" t="str">
            <v xml:space="preserve"> BT ½Ÿ 1x2 C·u thang xoŸy trán âc    M250 </v>
          </cell>
          <cell r="C870" t="str">
            <v>m3</v>
          </cell>
          <cell r="D870">
            <v>506526</v>
          </cell>
          <cell r="E870">
            <v>130467</v>
          </cell>
          <cell r="F870">
            <v>11625</v>
          </cell>
        </row>
        <row r="871">
          <cell r="A871">
            <v>226111</v>
          </cell>
          <cell r="B871" t="str">
            <v xml:space="preserve"> BT ½Ÿ 1x2 âng khÜi cao &lt;=50m    M200 </v>
          </cell>
          <cell r="C871" t="str">
            <v>m3</v>
          </cell>
          <cell r="D871">
            <v>576055</v>
          </cell>
          <cell r="E871">
            <v>301526</v>
          </cell>
          <cell r="F871">
            <v>14699</v>
          </cell>
        </row>
        <row r="872">
          <cell r="A872">
            <v>226112</v>
          </cell>
          <cell r="B872" t="str">
            <v xml:space="preserve"> BT ½Ÿ 1x2 âng khÜi cao &lt;=50m    M250 </v>
          </cell>
          <cell r="C872" t="str">
            <v>m3</v>
          </cell>
          <cell r="D872">
            <v>608950</v>
          </cell>
          <cell r="E872">
            <v>301526</v>
          </cell>
          <cell r="F872">
            <v>14699</v>
          </cell>
        </row>
        <row r="873">
          <cell r="A873">
            <v>226113</v>
          </cell>
          <cell r="B873" t="str">
            <v xml:space="preserve"> BT ½Ÿ 1x2 âng khÜi cao &lt;=50m    M300 </v>
          </cell>
          <cell r="C873" t="str">
            <v>m3</v>
          </cell>
          <cell r="D873">
            <v>641448</v>
          </cell>
          <cell r="E873">
            <v>301526</v>
          </cell>
          <cell r="F873">
            <v>14699</v>
          </cell>
        </row>
        <row r="874">
          <cell r="A874">
            <v>226121</v>
          </cell>
          <cell r="B874" t="str">
            <v xml:space="preserve"> BT ½Ÿ 1x2 âng khÜi cao &gt; 50m    M200 </v>
          </cell>
          <cell r="C874" t="str">
            <v>m3</v>
          </cell>
          <cell r="D874">
            <v>576055</v>
          </cell>
          <cell r="E874">
            <v>332671</v>
          </cell>
          <cell r="F874">
            <v>14699</v>
          </cell>
        </row>
        <row r="875">
          <cell r="A875">
            <v>226122</v>
          </cell>
          <cell r="B875" t="str">
            <v xml:space="preserve"> BT ½Ÿ 1x2 âng khÜi cao &gt; 50m    M250 </v>
          </cell>
          <cell r="C875" t="str">
            <v>m3</v>
          </cell>
          <cell r="D875">
            <v>608950</v>
          </cell>
          <cell r="E875">
            <v>332671</v>
          </cell>
          <cell r="F875">
            <v>14699</v>
          </cell>
        </row>
        <row r="876">
          <cell r="A876">
            <v>226123</v>
          </cell>
          <cell r="B876" t="str">
            <v xml:space="preserve"> BT ½Ÿ 1x2 âng khÜi cao &gt; 50m    M300 </v>
          </cell>
          <cell r="C876" t="str">
            <v>m3</v>
          </cell>
          <cell r="D876">
            <v>641448</v>
          </cell>
          <cell r="E876">
            <v>332671</v>
          </cell>
          <cell r="F876">
            <v>14699</v>
          </cell>
        </row>
        <row r="877">
          <cell r="A877">
            <v>226211</v>
          </cell>
          <cell r="B877" t="str">
            <v xml:space="preserve"> BT ½Ÿ 1x2 B·u ½¡i nõèc cao &lt;=15mM200 </v>
          </cell>
          <cell r="C877" t="str">
            <v>m3</v>
          </cell>
          <cell r="D877">
            <v>576055</v>
          </cell>
          <cell r="E877">
            <v>390202</v>
          </cell>
          <cell r="F877">
            <v>14699</v>
          </cell>
        </row>
        <row r="878">
          <cell r="A878">
            <v>226212</v>
          </cell>
          <cell r="B878" t="str">
            <v xml:space="preserve"> BT ½Ÿ 1x2 B·u ½¡i nõèc cao &lt;=15mM250 </v>
          </cell>
          <cell r="C878" t="str">
            <v>m3</v>
          </cell>
          <cell r="D878">
            <v>608950</v>
          </cell>
          <cell r="E878">
            <v>390202</v>
          </cell>
          <cell r="F878">
            <v>14699</v>
          </cell>
        </row>
        <row r="879">
          <cell r="A879">
            <v>226213</v>
          </cell>
          <cell r="B879" t="str">
            <v xml:space="preserve"> BT ½Ÿ 1x2 B·u ½¡i nõèc cao &lt;=15mM300 </v>
          </cell>
          <cell r="C879" t="str">
            <v>m3</v>
          </cell>
          <cell r="D879">
            <v>641448</v>
          </cell>
          <cell r="E879">
            <v>390202</v>
          </cell>
          <cell r="F879">
            <v>14699</v>
          </cell>
        </row>
        <row r="880">
          <cell r="A880">
            <v>226221</v>
          </cell>
          <cell r="B880" t="str">
            <v xml:space="preserve"> BT ½Ÿ 1x2 B·u ½¡i nõèc cao &gt; 15mM200 </v>
          </cell>
          <cell r="C880" t="str">
            <v>m3</v>
          </cell>
          <cell r="D880">
            <v>576055</v>
          </cell>
          <cell r="E880">
            <v>456437</v>
          </cell>
          <cell r="F880">
            <v>14699</v>
          </cell>
        </row>
        <row r="881">
          <cell r="A881">
            <v>226222</v>
          </cell>
          <cell r="B881" t="str">
            <v xml:space="preserve"> BT ½Ÿ 1x2 B·u ½¡i nõèc cao &gt; 15mM250 </v>
          </cell>
          <cell r="C881" t="str">
            <v>m3</v>
          </cell>
          <cell r="D881">
            <v>608950</v>
          </cell>
          <cell r="E881">
            <v>456437</v>
          </cell>
          <cell r="F881">
            <v>14699</v>
          </cell>
        </row>
        <row r="882">
          <cell r="A882">
            <v>226223</v>
          </cell>
          <cell r="B882" t="str">
            <v xml:space="preserve"> BT ½Ÿ 1x2 B·u ½¡i nõèc cao &gt; 15mM300 </v>
          </cell>
          <cell r="C882" t="str">
            <v>m3</v>
          </cell>
          <cell r="D882">
            <v>641448</v>
          </cell>
          <cell r="E882">
            <v>456437</v>
          </cell>
          <cell r="F882">
            <v>14699</v>
          </cell>
        </row>
        <row r="883">
          <cell r="A883">
            <v>226311</v>
          </cell>
          <cell r="B883" t="str">
            <v xml:space="preserve"> BT ½Ÿ 1x2 PhÍu,silá cao&lt;=7m     M200 </v>
          </cell>
          <cell r="C883" t="str">
            <v>m3</v>
          </cell>
          <cell r="D883">
            <v>501127</v>
          </cell>
          <cell r="E883">
            <v>168784</v>
          </cell>
          <cell r="F883">
            <v>14699</v>
          </cell>
        </row>
        <row r="884">
          <cell r="A884">
            <v>226312</v>
          </cell>
          <cell r="B884" t="str">
            <v xml:space="preserve"> BT ½Ÿ 1x2 PhÍu,silá cao&lt;=7m     M250 </v>
          </cell>
          <cell r="C884" t="str">
            <v>m3</v>
          </cell>
          <cell r="D884">
            <v>534022</v>
          </cell>
          <cell r="E884">
            <v>168784</v>
          </cell>
          <cell r="F884">
            <v>14699</v>
          </cell>
        </row>
        <row r="885">
          <cell r="A885">
            <v>226313</v>
          </cell>
          <cell r="B885" t="str">
            <v xml:space="preserve"> BT ½Ÿ 1x2 PhÍu,silá cao&lt;=7m     M300 </v>
          </cell>
          <cell r="C885" t="str">
            <v>m3</v>
          </cell>
          <cell r="D885">
            <v>566520</v>
          </cell>
          <cell r="E885">
            <v>168784</v>
          </cell>
          <cell r="F885">
            <v>14699</v>
          </cell>
        </row>
        <row r="886">
          <cell r="A886">
            <v>226321</v>
          </cell>
          <cell r="B886" t="str">
            <v xml:space="preserve"> BT ½Ÿ 1x2 PhÍu,silá cao&gt; 7m     M200 </v>
          </cell>
          <cell r="C886" t="str">
            <v>m3</v>
          </cell>
          <cell r="D886">
            <v>501127</v>
          </cell>
          <cell r="E886">
            <v>291189</v>
          </cell>
          <cell r="F886">
            <v>14699</v>
          </cell>
        </row>
        <row r="887">
          <cell r="A887">
            <v>226322</v>
          </cell>
          <cell r="B887" t="str">
            <v xml:space="preserve"> BT ½Ÿ 1x2 PhÍu,silá cao&gt; 7m     M250 </v>
          </cell>
          <cell r="C887" t="str">
            <v>m3</v>
          </cell>
          <cell r="D887">
            <v>534022</v>
          </cell>
          <cell r="E887">
            <v>291189</v>
          </cell>
          <cell r="F887">
            <v>14699</v>
          </cell>
        </row>
        <row r="888">
          <cell r="A888">
            <v>226323</v>
          </cell>
          <cell r="B888" t="str">
            <v xml:space="preserve"> BT ½Ÿ 1x2 PhÍu,silá cao&gt; 7m     M300 </v>
          </cell>
          <cell r="C888" t="str">
            <v>m3</v>
          </cell>
          <cell r="D888">
            <v>566520</v>
          </cell>
          <cell r="E888">
            <v>291189</v>
          </cell>
          <cell r="F888">
            <v>14699</v>
          </cell>
        </row>
        <row r="889">
          <cell r="A889">
            <v>227111</v>
          </cell>
          <cell r="B889" t="str">
            <v xml:space="preserve"> BT ½Ÿ 1x2 GiÆng(Nõèc,CŸp)           M150 </v>
          </cell>
          <cell r="C889" t="str">
            <v>m3</v>
          </cell>
          <cell r="D889">
            <v>455428</v>
          </cell>
          <cell r="E889">
            <v>119874</v>
          </cell>
          <cell r="F889">
            <v>5376</v>
          </cell>
        </row>
        <row r="890">
          <cell r="A890">
            <v>227112</v>
          </cell>
          <cell r="B890" t="str">
            <v xml:space="preserve"> BT ½Ÿ 1x2 GiÆng(Nõèc,CŸp)           M200 </v>
          </cell>
          <cell r="C890" t="str">
            <v>m3</v>
          </cell>
          <cell r="D890">
            <v>500140</v>
          </cell>
          <cell r="E890">
            <v>119874</v>
          </cell>
          <cell r="F890">
            <v>5376</v>
          </cell>
        </row>
        <row r="891">
          <cell r="A891">
            <v>227113</v>
          </cell>
          <cell r="B891" t="str">
            <v xml:space="preserve"> BT ½Ÿ 1x2 GiÆng(Nõèc,CŸp)           M250 </v>
          </cell>
          <cell r="C891" t="str">
            <v>m3</v>
          </cell>
          <cell r="D891">
            <v>533035</v>
          </cell>
          <cell r="E891">
            <v>119874</v>
          </cell>
          <cell r="F891">
            <v>5376</v>
          </cell>
        </row>
        <row r="892">
          <cell r="A892">
            <v>227221</v>
          </cell>
          <cell r="B892" t="str">
            <v xml:space="preserve"> BT ½Ÿ 1x2 Mõçng cŸp,r¬nh nõèc       M150 </v>
          </cell>
          <cell r="C892" t="str">
            <v>m3</v>
          </cell>
          <cell r="D892">
            <v>343337</v>
          </cell>
          <cell r="E892">
            <v>70584</v>
          </cell>
          <cell r="F892">
            <v>5376</v>
          </cell>
        </row>
        <row r="893">
          <cell r="A893">
            <v>227222</v>
          </cell>
          <cell r="B893" t="str">
            <v xml:space="preserve"> BT ½Ÿ 1x2 Mõçng cŸp,r¬nh nõèc       M200 </v>
          </cell>
          <cell r="C893" t="str">
            <v>m3</v>
          </cell>
          <cell r="D893">
            <v>388050</v>
          </cell>
          <cell r="E893">
            <v>70584</v>
          </cell>
          <cell r="F893">
            <v>5376</v>
          </cell>
        </row>
        <row r="894">
          <cell r="A894">
            <v>227223</v>
          </cell>
          <cell r="B894" t="str">
            <v xml:space="preserve"> BT ½Ÿ 1x2 Mõçng cŸp,r¬nh nõèc       M250 </v>
          </cell>
          <cell r="C894" t="str">
            <v>m3</v>
          </cell>
          <cell r="D894">
            <v>420945</v>
          </cell>
          <cell r="E894">
            <v>70584</v>
          </cell>
          <cell r="F894">
            <v>5376</v>
          </cell>
        </row>
        <row r="895">
          <cell r="A895">
            <v>228111</v>
          </cell>
          <cell r="B895" t="str">
            <v xml:space="preserve"> BT ½Ÿ 1x2 âng buy D&lt;=100cm      M150 </v>
          </cell>
          <cell r="C895" t="str">
            <v>m3</v>
          </cell>
          <cell r="D895">
            <v>566272</v>
          </cell>
          <cell r="E895">
            <v>374720</v>
          </cell>
          <cell r="F895">
            <v>10038</v>
          </cell>
        </row>
        <row r="896">
          <cell r="A896">
            <v>228112</v>
          </cell>
          <cell r="B896" t="str">
            <v xml:space="preserve"> BT ½Ÿ 1x2 âng buy D&lt;=100cm      M200 </v>
          </cell>
          <cell r="C896" t="str">
            <v>m3</v>
          </cell>
          <cell r="D896">
            <v>612074</v>
          </cell>
          <cell r="E896">
            <v>374720</v>
          </cell>
          <cell r="F896">
            <v>10038</v>
          </cell>
        </row>
        <row r="897">
          <cell r="A897">
            <v>228113</v>
          </cell>
          <cell r="B897" t="str">
            <v xml:space="preserve"> BT ½Ÿ 1x2 âng buy D&lt;=100cm      M250 </v>
          </cell>
          <cell r="C897" t="str">
            <v>m3</v>
          </cell>
          <cell r="D897">
            <v>645772</v>
          </cell>
          <cell r="E897">
            <v>374720</v>
          </cell>
          <cell r="F897">
            <v>10038</v>
          </cell>
        </row>
        <row r="898">
          <cell r="A898">
            <v>228121</v>
          </cell>
          <cell r="B898" t="str">
            <v xml:space="preserve"> BT ½Ÿ 1x2 âng buy D&lt;=200cm      M150 </v>
          </cell>
          <cell r="C898" t="str">
            <v>m3</v>
          </cell>
          <cell r="D898">
            <v>554154</v>
          </cell>
          <cell r="E898">
            <v>321283</v>
          </cell>
          <cell r="F898">
            <v>10038</v>
          </cell>
        </row>
        <row r="899">
          <cell r="A899">
            <v>228122</v>
          </cell>
          <cell r="B899" t="str">
            <v xml:space="preserve"> BT ½Ÿ 1x2 âng buy D&lt;=200cm      M200 </v>
          </cell>
          <cell r="C899" t="str">
            <v>m3</v>
          </cell>
          <cell r="D899">
            <v>599957</v>
          </cell>
          <cell r="E899">
            <v>321283</v>
          </cell>
          <cell r="F899">
            <v>10038</v>
          </cell>
        </row>
        <row r="900">
          <cell r="A900">
            <v>228123</v>
          </cell>
          <cell r="B900" t="str">
            <v xml:space="preserve"> BT ½Ÿ 1x2 âng buy D&lt;=200cm      M250 </v>
          </cell>
          <cell r="C900" t="str">
            <v>m3</v>
          </cell>
          <cell r="D900">
            <v>633654</v>
          </cell>
          <cell r="E900">
            <v>321283</v>
          </cell>
          <cell r="F900">
            <v>10038</v>
          </cell>
        </row>
        <row r="901">
          <cell r="A901">
            <v>228131</v>
          </cell>
          <cell r="B901" t="str">
            <v xml:space="preserve"> BT ½Ÿ 1x2 âng buy D&gt; 200cm      M150 </v>
          </cell>
          <cell r="C901" t="str">
            <v>m3</v>
          </cell>
          <cell r="D901">
            <v>528880</v>
          </cell>
          <cell r="E901">
            <v>303471</v>
          </cell>
          <cell r="F901">
            <v>10038</v>
          </cell>
        </row>
        <row r="902">
          <cell r="A902">
            <v>228132</v>
          </cell>
          <cell r="B902" t="str">
            <v xml:space="preserve"> BT ½Ÿ 1x2 âng buy D&gt; 200cm      M200 </v>
          </cell>
          <cell r="C902" t="str">
            <v>m3</v>
          </cell>
          <cell r="D902">
            <v>574683</v>
          </cell>
          <cell r="E902">
            <v>303471</v>
          </cell>
          <cell r="F902">
            <v>10038</v>
          </cell>
        </row>
        <row r="903">
          <cell r="A903">
            <v>228133</v>
          </cell>
          <cell r="B903" t="str">
            <v xml:space="preserve"> BT ½Ÿ 1x2 âng buy D&gt; 200cm      M250 </v>
          </cell>
          <cell r="C903" t="str">
            <v>m3</v>
          </cell>
          <cell r="D903">
            <v>608381</v>
          </cell>
          <cell r="E903">
            <v>303471</v>
          </cell>
          <cell r="F903">
            <v>10038</v>
          </cell>
        </row>
        <row r="904">
          <cell r="A904">
            <v>228211</v>
          </cell>
          <cell r="B904" t="str">
            <v xml:space="preserve"> BT ½Ÿ 1x2 âng(xi fáng,phun)D&lt;=100cm M150 </v>
          </cell>
          <cell r="C904" t="str">
            <v>m3</v>
          </cell>
          <cell r="D904">
            <v>596450</v>
          </cell>
          <cell r="E904">
            <v>536556</v>
          </cell>
          <cell r="F904">
            <v>10038</v>
          </cell>
        </row>
        <row r="905">
          <cell r="A905">
            <v>228212</v>
          </cell>
          <cell r="B905" t="str">
            <v xml:space="preserve"> BT ½Ÿ 1x2 âng(xi fáng,phun)D&lt;=100cm M200 </v>
          </cell>
          <cell r="C905" t="str">
            <v>m3</v>
          </cell>
          <cell r="D905">
            <v>642253</v>
          </cell>
          <cell r="E905">
            <v>536556</v>
          </cell>
          <cell r="F905">
            <v>10038</v>
          </cell>
        </row>
        <row r="906">
          <cell r="A906">
            <v>228213</v>
          </cell>
          <cell r="B906" t="str">
            <v xml:space="preserve"> BT ½Ÿ 1x2 âng(xi fáng,phun)D&lt;=100cm M250 </v>
          </cell>
          <cell r="C906" t="str">
            <v>m3</v>
          </cell>
          <cell r="D906">
            <v>675951</v>
          </cell>
          <cell r="E906">
            <v>536556</v>
          </cell>
          <cell r="F906">
            <v>10038</v>
          </cell>
        </row>
        <row r="907">
          <cell r="A907">
            <v>228221</v>
          </cell>
          <cell r="B907" t="str">
            <v xml:space="preserve"> BT ½Ÿ 1x2 âng(xi fáng,phun)D&lt;=200cm M150 </v>
          </cell>
          <cell r="C907" t="str">
            <v>m3</v>
          </cell>
          <cell r="D907">
            <v>584333</v>
          </cell>
          <cell r="E907">
            <v>514292</v>
          </cell>
          <cell r="F907">
            <v>10038</v>
          </cell>
        </row>
        <row r="908">
          <cell r="A908">
            <v>228222</v>
          </cell>
          <cell r="B908" t="str">
            <v xml:space="preserve"> BT ½Ÿ 1x2 âng(xi fáng,phun)D&lt;=200cm M200 </v>
          </cell>
          <cell r="C908" t="str">
            <v>m3</v>
          </cell>
          <cell r="D908">
            <v>630135</v>
          </cell>
          <cell r="E908">
            <v>514292</v>
          </cell>
          <cell r="F908">
            <v>10038</v>
          </cell>
        </row>
        <row r="909">
          <cell r="A909">
            <v>228223</v>
          </cell>
          <cell r="B909" t="str">
            <v xml:space="preserve"> BT ½Ÿ 1x2 âng(xi fáng,phun)D&lt;=200cm M250 </v>
          </cell>
          <cell r="C909" t="str">
            <v>m3</v>
          </cell>
          <cell r="D909">
            <v>663833</v>
          </cell>
          <cell r="E909">
            <v>514292</v>
          </cell>
          <cell r="F909">
            <v>10038</v>
          </cell>
        </row>
        <row r="910">
          <cell r="A910">
            <v>228231</v>
          </cell>
          <cell r="B910" t="str">
            <v xml:space="preserve"> BT ½Ÿ 1x2 âng(xi fáng,phun)D&gt; 200cm M150 </v>
          </cell>
          <cell r="C910" t="str">
            <v>m3</v>
          </cell>
          <cell r="D910">
            <v>559193</v>
          </cell>
          <cell r="E910">
            <v>419021</v>
          </cell>
          <cell r="F910">
            <v>10038</v>
          </cell>
        </row>
        <row r="911">
          <cell r="A911">
            <v>228232</v>
          </cell>
          <cell r="B911" t="str">
            <v xml:space="preserve"> BT ½Ÿ 1x2 âng(xi fáng,phun)D&gt; 200cm M200 </v>
          </cell>
          <cell r="C911" t="str">
            <v>m3</v>
          </cell>
          <cell r="D911">
            <v>604996</v>
          </cell>
          <cell r="E911">
            <v>419021</v>
          </cell>
          <cell r="F911">
            <v>10038</v>
          </cell>
        </row>
        <row r="912">
          <cell r="A912">
            <v>228233</v>
          </cell>
          <cell r="B912" t="str">
            <v xml:space="preserve"> BT ½Ÿ 1x2 âng(xi fáng,phun)D&gt; 200cm M250 </v>
          </cell>
          <cell r="C912" t="str">
            <v>m3</v>
          </cell>
          <cell r="D912">
            <v>638694</v>
          </cell>
          <cell r="E912">
            <v>419021</v>
          </cell>
          <cell r="F912">
            <v>10038</v>
          </cell>
        </row>
        <row r="913">
          <cell r="A913">
            <v>228311</v>
          </cell>
          <cell r="B913" t="str">
            <v xml:space="preserve"> BT ½Ÿ 1x2 câng hÖnh hæp             M150 </v>
          </cell>
          <cell r="C913" t="str">
            <v>m3</v>
          </cell>
          <cell r="D913">
            <v>558207</v>
          </cell>
          <cell r="E913">
            <v>237060</v>
          </cell>
          <cell r="F913">
            <v>7681</v>
          </cell>
        </row>
        <row r="914">
          <cell r="A914">
            <v>228312</v>
          </cell>
          <cell r="B914" t="str">
            <v xml:space="preserve"> BT ½Ÿ 1x2 câng hÖnh hæp             M200 </v>
          </cell>
          <cell r="C914" t="str">
            <v>m3</v>
          </cell>
          <cell r="D914">
            <v>604009</v>
          </cell>
          <cell r="E914">
            <v>237060</v>
          </cell>
          <cell r="F914">
            <v>7681</v>
          </cell>
        </row>
        <row r="915">
          <cell r="A915">
            <v>228313</v>
          </cell>
          <cell r="B915" t="str">
            <v xml:space="preserve"> BT ½Ÿ 1x2 câng hÖnh hæp             M250 </v>
          </cell>
          <cell r="C915" t="str">
            <v>m3</v>
          </cell>
          <cell r="D915">
            <v>637707</v>
          </cell>
          <cell r="E915">
            <v>237060</v>
          </cell>
          <cell r="F915">
            <v>7681</v>
          </cell>
        </row>
        <row r="916">
          <cell r="A916">
            <v>229111</v>
          </cell>
          <cell r="B916" t="str">
            <v xml:space="preserve"> BT ½Ÿ 1x2 buãng xo°n                M200 </v>
          </cell>
          <cell r="C916" t="str">
            <v>m3</v>
          </cell>
          <cell r="D916">
            <v>559262</v>
          </cell>
          <cell r="E916">
            <v>482500</v>
          </cell>
          <cell r="F916">
            <v>10038</v>
          </cell>
        </row>
        <row r="917">
          <cell r="A917">
            <v>229112</v>
          </cell>
          <cell r="B917" t="str">
            <v xml:space="preserve"> BT ½Ÿ 1x2 buãng xo°n                M250 </v>
          </cell>
          <cell r="C917" t="str">
            <v>m3</v>
          </cell>
          <cell r="D917">
            <v>559973</v>
          </cell>
          <cell r="E917">
            <v>482500</v>
          </cell>
          <cell r="F917">
            <v>10038</v>
          </cell>
        </row>
        <row r="918">
          <cell r="A918">
            <v>229113</v>
          </cell>
          <cell r="B918" t="str">
            <v xml:space="preserve"> BT ½Ÿ 1x2 buãng xo°n                M300 </v>
          </cell>
          <cell r="C918" t="str">
            <v>m3</v>
          </cell>
          <cell r="D918">
            <v>625471</v>
          </cell>
          <cell r="E918">
            <v>482500</v>
          </cell>
          <cell r="F918">
            <v>10038</v>
          </cell>
        </row>
        <row r="919">
          <cell r="A919">
            <v>229211</v>
          </cell>
          <cell r="B919" t="str">
            <v xml:space="preserve"> BT ½Ÿ 1x2 c·u mŸng thõéng           M150 </v>
          </cell>
          <cell r="C919" t="str">
            <v>m3</v>
          </cell>
          <cell r="D919">
            <v>528552</v>
          </cell>
          <cell r="E919">
            <v>115049</v>
          </cell>
          <cell r="F919">
            <v>10038</v>
          </cell>
        </row>
        <row r="920">
          <cell r="A920">
            <v>229212</v>
          </cell>
          <cell r="B920" t="str">
            <v xml:space="preserve"> BT ½Ÿ 1x2 c·u mŸng thõéng           M200 </v>
          </cell>
          <cell r="C920" t="str">
            <v>m3</v>
          </cell>
          <cell r="D920">
            <v>574355</v>
          </cell>
          <cell r="E920">
            <v>115049</v>
          </cell>
          <cell r="F920">
            <v>10038</v>
          </cell>
        </row>
        <row r="921">
          <cell r="A921">
            <v>229213</v>
          </cell>
          <cell r="B921" t="str">
            <v xml:space="preserve"> BT ½Ÿ 1x2 c·u mŸng thõéng           M250 </v>
          </cell>
          <cell r="C921" t="str">
            <v>m3</v>
          </cell>
          <cell r="D921">
            <v>608052</v>
          </cell>
          <cell r="E921">
            <v>115049</v>
          </cell>
          <cell r="F921">
            <v>10038</v>
          </cell>
        </row>
        <row r="922">
          <cell r="A922">
            <v>229311</v>
          </cell>
          <cell r="B922" t="str">
            <v xml:space="preserve"> BT ½Ÿ 0.5x1 c·u mŸng vÞ mÞng        M150 </v>
          </cell>
          <cell r="C922" t="str">
            <v>m3</v>
          </cell>
          <cell r="D922">
            <v>165524</v>
          </cell>
          <cell r="E922">
            <v>27471</v>
          </cell>
          <cell r="F922">
            <v>2242</v>
          </cell>
        </row>
        <row r="923">
          <cell r="A923">
            <v>229312</v>
          </cell>
          <cell r="B923" t="str">
            <v xml:space="preserve"> BT ½Ÿ 0.5x1 c·u mŸng vÞ mÞng        M200 </v>
          </cell>
          <cell r="C923" t="str">
            <v>m3</v>
          </cell>
          <cell r="D923">
            <v>167148</v>
          </cell>
          <cell r="E923">
            <v>27471</v>
          </cell>
          <cell r="F923">
            <v>2242</v>
          </cell>
        </row>
        <row r="924">
          <cell r="A924">
            <v>229313</v>
          </cell>
          <cell r="B924" t="str">
            <v xml:space="preserve"> BT ½Ÿ 0.5x1 c·u mŸng vÞ mÞng        M150 </v>
          </cell>
          <cell r="C924" t="str">
            <v>m3</v>
          </cell>
          <cell r="D924">
            <v>168884</v>
          </cell>
          <cell r="E924">
            <v>27471</v>
          </cell>
          <cell r="F924">
            <v>2242</v>
          </cell>
        </row>
        <row r="925">
          <cell r="A925">
            <v>229411</v>
          </cell>
          <cell r="B925" t="str">
            <v xml:space="preserve"> BT ½Ÿ 1x2 mâi nâi b¨n d·m càc        M200</v>
          </cell>
          <cell r="C925" t="str">
            <v>m3</v>
          </cell>
          <cell r="D925">
            <v>555042</v>
          </cell>
          <cell r="E925">
            <v>50272</v>
          </cell>
          <cell r="F925">
            <v>82948</v>
          </cell>
        </row>
        <row r="926">
          <cell r="A926">
            <v>229412</v>
          </cell>
          <cell r="B926" t="str">
            <v xml:space="preserve"> BT ½Ÿ 1x2 mâi nâi b¨n d·m càc        M250</v>
          </cell>
          <cell r="C926" t="str">
            <v>m3</v>
          </cell>
          <cell r="D926">
            <v>587938</v>
          </cell>
          <cell r="E926">
            <v>50272</v>
          </cell>
          <cell r="F926">
            <v>82948</v>
          </cell>
        </row>
        <row r="927">
          <cell r="A927">
            <v>229413</v>
          </cell>
          <cell r="B927" t="str">
            <v xml:space="preserve"> BT ½Ÿ 1x2 mâi nâi b¨n d·m càc        M300</v>
          </cell>
          <cell r="C927" t="str">
            <v>m3</v>
          </cell>
          <cell r="D927">
            <v>620436</v>
          </cell>
          <cell r="E927">
            <v>50272</v>
          </cell>
          <cell r="F927">
            <v>82948</v>
          </cell>
        </row>
        <row r="928">
          <cell r="A928">
            <v>229421</v>
          </cell>
          <cell r="B928" t="str">
            <v xml:space="preserve"> BT ½Ÿ 1x2 d·m c·u d¹n                M200</v>
          </cell>
          <cell r="C928" t="str">
            <v>m3</v>
          </cell>
          <cell r="D928">
            <v>575416</v>
          </cell>
          <cell r="E928">
            <v>50272</v>
          </cell>
          <cell r="F928">
            <v>82948</v>
          </cell>
        </row>
        <row r="929">
          <cell r="A929">
            <v>229422</v>
          </cell>
          <cell r="B929" t="str">
            <v xml:space="preserve"> BT ½Ÿ 1x2 d·m c·u d¹n                M250</v>
          </cell>
          <cell r="C929" t="str">
            <v>m3</v>
          </cell>
          <cell r="D929">
            <v>609252</v>
          </cell>
          <cell r="E929">
            <v>50272</v>
          </cell>
          <cell r="F929">
            <v>82948</v>
          </cell>
        </row>
        <row r="930">
          <cell r="A930">
            <v>229423</v>
          </cell>
          <cell r="B930" t="str">
            <v xml:space="preserve"> BT ½Ÿ 1x2 d·m c·u d¹n                M300</v>
          </cell>
          <cell r="C930" t="str">
            <v>m3</v>
          </cell>
          <cell r="D930">
            <v>642542</v>
          </cell>
          <cell r="E930">
            <v>50272</v>
          </cell>
          <cell r="F930">
            <v>82948</v>
          </cell>
        </row>
        <row r="931">
          <cell r="A931">
            <v>229431</v>
          </cell>
          <cell r="B931" t="str">
            <v xml:space="preserve"> BT ½Ÿ 1x2 d·m c·u chÏnh              M200</v>
          </cell>
          <cell r="C931" t="str">
            <v>m3</v>
          </cell>
          <cell r="D931">
            <v>575416</v>
          </cell>
          <cell r="E931">
            <v>50272</v>
          </cell>
          <cell r="F931">
            <v>82948</v>
          </cell>
        </row>
        <row r="932">
          <cell r="A932">
            <v>229432</v>
          </cell>
          <cell r="B932" t="str">
            <v xml:space="preserve"> BT ½Ÿ 1x2 d·m c·u chÏnh              M250</v>
          </cell>
          <cell r="C932" t="str">
            <v>m3</v>
          </cell>
          <cell r="D932">
            <v>609113</v>
          </cell>
          <cell r="E932">
            <v>50272</v>
          </cell>
          <cell r="F932">
            <v>82948</v>
          </cell>
        </row>
        <row r="933">
          <cell r="A933">
            <v>229433</v>
          </cell>
          <cell r="B933" t="str">
            <v xml:space="preserve"> BT ½Ÿ 1x2 d·m c·u chÏnh              M300</v>
          </cell>
          <cell r="C933" t="str">
            <v>m3</v>
          </cell>
          <cell r="D933">
            <v>642404</v>
          </cell>
          <cell r="E933">
            <v>50272</v>
          </cell>
          <cell r="F933">
            <v>82948</v>
          </cell>
        </row>
        <row r="934">
          <cell r="A934">
            <v>229511</v>
          </cell>
          <cell r="B934" t="str">
            <v xml:space="preserve"> BT ½Ÿ 1x2 mŸi bé kÅnh d¡y&lt;=20cm  M200</v>
          </cell>
          <cell r="C934" t="str">
            <v>m3</v>
          </cell>
          <cell r="D934">
            <v>351491</v>
          </cell>
          <cell r="E934">
            <v>31569</v>
          </cell>
          <cell r="F934">
            <v>9503</v>
          </cell>
        </row>
        <row r="935">
          <cell r="A935">
            <v>229512</v>
          </cell>
          <cell r="B935" t="str">
            <v xml:space="preserve"> BT ½Ÿ 1x2 mŸi bé kÅnh d¡y&lt;=20cm  M250</v>
          </cell>
          <cell r="C935" t="str">
            <v>m3</v>
          </cell>
          <cell r="D935">
            <v>384386</v>
          </cell>
          <cell r="E935">
            <v>31569</v>
          </cell>
          <cell r="F935">
            <v>9503</v>
          </cell>
        </row>
        <row r="936">
          <cell r="A936">
            <v>230010</v>
          </cell>
          <cell r="B936" t="str">
            <v xml:space="preserve"> SX BT qua tr­m træn CS 16m3/h</v>
          </cell>
          <cell r="C936" t="str">
            <v>m3</v>
          </cell>
          <cell r="D936">
            <v>0</v>
          </cell>
          <cell r="E936">
            <v>1138</v>
          </cell>
          <cell r="F936">
            <v>7637</v>
          </cell>
        </row>
        <row r="937">
          <cell r="A937">
            <v>230020</v>
          </cell>
          <cell r="B937" t="str">
            <v xml:space="preserve"> SX BT qua tr­m træn CS 20-25m3/h</v>
          </cell>
          <cell r="C937" t="str">
            <v>m3</v>
          </cell>
          <cell r="D937">
            <v>0</v>
          </cell>
          <cell r="E937">
            <v>828</v>
          </cell>
          <cell r="F937">
            <v>6234</v>
          </cell>
        </row>
        <row r="938">
          <cell r="A938">
            <v>230030</v>
          </cell>
          <cell r="B938" t="str">
            <v xml:space="preserve"> SX BT qua tr­m træn CS 30m3/h</v>
          </cell>
          <cell r="C938" t="str">
            <v>m3</v>
          </cell>
          <cell r="D938">
            <v>0</v>
          </cell>
          <cell r="E938">
            <v>621</v>
          </cell>
          <cell r="F938">
            <v>6155</v>
          </cell>
        </row>
        <row r="939">
          <cell r="A939">
            <v>230040</v>
          </cell>
          <cell r="B939" t="str">
            <v xml:space="preserve"> SX BT qua tr­m træn CS 50m3/h</v>
          </cell>
          <cell r="C939" t="str">
            <v>m3</v>
          </cell>
          <cell r="D939">
            <v>0</v>
          </cell>
          <cell r="E939">
            <v>414</v>
          </cell>
          <cell r="F939">
            <v>5076</v>
          </cell>
        </row>
        <row r="940">
          <cell r="A940">
            <v>231110</v>
          </cell>
          <cell r="B940" t="str">
            <v xml:space="preserve"> BT ½ä b±ng c·n, Bt lÜt mÜng</v>
          </cell>
          <cell r="C940" t="str">
            <v>m3</v>
          </cell>
          <cell r="D940">
            <v>0</v>
          </cell>
          <cell r="E940">
            <v>3931</v>
          </cell>
          <cell r="F940">
            <v>16083</v>
          </cell>
        </row>
        <row r="941">
          <cell r="A941">
            <v>231210</v>
          </cell>
          <cell r="B941" t="str">
            <v xml:space="preserve"> BT ½ä b±ng c·n, Bt mÜng b¿</v>
          </cell>
          <cell r="C941" t="str">
            <v>m3</v>
          </cell>
          <cell r="D941">
            <v>24695</v>
          </cell>
          <cell r="E941">
            <v>4758</v>
          </cell>
          <cell r="F941">
            <v>16083</v>
          </cell>
        </row>
        <row r="942">
          <cell r="A942">
            <v>231220</v>
          </cell>
          <cell r="B942" t="str">
            <v xml:space="preserve"> BT ½ä b±ng c·n, Bt mÜng b¯ng</v>
          </cell>
          <cell r="C942" t="str">
            <v>m3</v>
          </cell>
          <cell r="D942">
            <v>24781</v>
          </cell>
          <cell r="E942">
            <v>6620</v>
          </cell>
          <cell r="F942">
            <v>16083</v>
          </cell>
        </row>
        <row r="943">
          <cell r="A943">
            <v>231310</v>
          </cell>
          <cell r="B943" t="str">
            <v xml:space="preserve"> BT ½ä b±ng c·n,Bt tõéng d¡y&lt;=45cm,cao&lt;=4m</v>
          </cell>
          <cell r="C943" t="str">
            <v>m3</v>
          </cell>
          <cell r="D943">
            <v>122862</v>
          </cell>
          <cell r="E943">
            <v>49182</v>
          </cell>
          <cell r="F943">
            <v>32218</v>
          </cell>
        </row>
        <row r="944">
          <cell r="A944">
            <v>231320</v>
          </cell>
          <cell r="B944" t="str">
            <v xml:space="preserve"> BT ½ä b±ng c·n,Bt tõéng d¡y&lt;=45cm,cao&gt; 4m</v>
          </cell>
          <cell r="C944" t="str">
            <v>m3</v>
          </cell>
          <cell r="D944">
            <v>122862</v>
          </cell>
          <cell r="E944">
            <v>68855</v>
          </cell>
          <cell r="F944">
            <v>32218</v>
          </cell>
        </row>
        <row r="945">
          <cell r="A945">
            <v>231330</v>
          </cell>
          <cell r="B945" t="str">
            <v xml:space="preserve"> BT ½ä b±ng c·n,Bt tõéng d¡y &gt;45cm,cao&lt;=4m</v>
          </cell>
          <cell r="C945" t="str">
            <v>m3</v>
          </cell>
          <cell r="D945">
            <v>101226</v>
          </cell>
          <cell r="E945">
            <v>30374</v>
          </cell>
          <cell r="F945">
            <v>32218</v>
          </cell>
        </row>
        <row r="946">
          <cell r="A946">
            <v>231340</v>
          </cell>
          <cell r="B946" t="str">
            <v xml:space="preserve"> BT ½ä b±ng c·n,Bt tõéng d¡y &gt;45cm,cao &gt;4m</v>
          </cell>
          <cell r="C946" t="str">
            <v>m3</v>
          </cell>
          <cell r="D946">
            <v>110198</v>
          </cell>
          <cell r="E946">
            <v>37292</v>
          </cell>
          <cell r="F946">
            <v>32218</v>
          </cell>
        </row>
        <row r="947">
          <cell r="A947">
            <v>231410</v>
          </cell>
          <cell r="B947" t="str">
            <v xml:space="preserve"> BT Tõéng cong ,Bt tõéng d¡y&lt;=45cm,cao&lt;=4m</v>
          </cell>
          <cell r="C947" t="str">
            <v>m3</v>
          </cell>
          <cell r="D947">
            <v>133458</v>
          </cell>
          <cell r="E947">
            <v>71449</v>
          </cell>
          <cell r="F947">
            <v>32218</v>
          </cell>
        </row>
        <row r="948">
          <cell r="A948">
            <v>231420</v>
          </cell>
          <cell r="B948" t="str">
            <v xml:space="preserve"> BT Tõéng cong ,Bt tõéng d¡y&lt;=45cm,cao&gt;4m</v>
          </cell>
          <cell r="C948" t="str">
            <v>m3</v>
          </cell>
          <cell r="D948">
            <v>133458</v>
          </cell>
          <cell r="E948">
            <v>103336</v>
          </cell>
          <cell r="F948">
            <v>32218</v>
          </cell>
        </row>
        <row r="949">
          <cell r="A949">
            <v>231430</v>
          </cell>
          <cell r="B949" t="str">
            <v xml:space="preserve"> BT Tõéng cong ,Bt tõéng d¡y&gt; 45cm,cao&lt;=4m</v>
          </cell>
          <cell r="C949" t="str">
            <v>m3</v>
          </cell>
          <cell r="D949">
            <v>105280</v>
          </cell>
          <cell r="E949">
            <v>28861</v>
          </cell>
          <cell r="F949">
            <v>32218</v>
          </cell>
        </row>
        <row r="950">
          <cell r="A950">
            <v>231440</v>
          </cell>
          <cell r="B950" t="str">
            <v xml:space="preserve"> BT Tõéng cong ,Bt tõéng d¡y&lt;=45cm,cao &gt;4m</v>
          </cell>
          <cell r="C950" t="str">
            <v>m3</v>
          </cell>
          <cell r="D950">
            <v>105280</v>
          </cell>
          <cell r="E950">
            <v>41399</v>
          </cell>
          <cell r="F950">
            <v>32218</v>
          </cell>
        </row>
        <row r="951">
          <cell r="A951">
            <v>231510</v>
          </cell>
          <cell r="B951" t="str">
            <v xml:space="preserve"> BT Tõéng trò pin ,Bt tõéng d¡y&lt;=45cm,cao&lt;=4m</v>
          </cell>
          <cell r="C951" t="str">
            <v>m3</v>
          </cell>
          <cell r="D951">
            <v>133465</v>
          </cell>
          <cell r="E951" t="str">
            <v>.00      45831.0</v>
          </cell>
          <cell r="F951" t="str">
            <v>0      32218.00</v>
          </cell>
        </row>
        <row r="952">
          <cell r="A952">
            <v>231520</v>
          </cell>
          <cell r="B952" t="str">
            <v>BT Tõéng trò pin ,Bt tõéng d¡y&lt;=45cm,cao&gt;4m</v>
          </cell>
          <cell r="C952" t="str">
            <v>m3</v>
          </cell>
          <cell r="D952">
            <v>133465</v>
          </cell>
          <cell r="E952" t="str">
            <v>.00      57397.0</v>
          </cell>
          <cell r="F952" t="str">
            <v>0      32218.00</v>
          </cell>
        </row>
        <row r="953">
          <cell r="A953">
            <v>231530</v>
          </cell>
          <cell r="B953" t="str">
            <v>BT Tõéng trò pin ,Bt tõéng d¡y&gt; 45cm,cao&lt;=4m</v>
          </cell>
          <cell r="C953" t="str">
            <v>m3</v>
          </cell>
          <cell r="D953">
            <v>105273</v>
          </cell>
          <cell r="E953" t="str">
            <v>.00      24861.0</v>
          </cell>
          <cell r="F953" t="str">
            <v>0      32218.00</v>
          </cell>
        </row>
        <row r="954">
          <cell r="A954">
            <v>231540</v>
          </cell>
          <cell r="B954" t="str">
            <v>BT Tõéng trò pin ,Bt tõéng d¡y&lt;=45cm,cao&gt;4m</v>
          </cell>
          <cell r="C954" t="str">
            <v>m3</v>
          </cell>
          <cell r="D954">
            <v>105273</v>
          </cell>
          <cell r="E954" t="str">
            <v>.00      33076.0</v>
          </cell>
          <cell r="F954" t="str">
            <v>0      32218.00</v>
          </cell>
        </row>
        <row r="955">
          <cell r="A955">
            <v>240110</v>
          </cell>
          <cell r="B955" t="str">
            <v xml:space="preserve">  Cât th¾p mÜng                    d&lt;=10mm  </v>
          </cell>
          <cell r="C955" t="str">
            <v xml:space="preserve"> t¶n </v>
          </cell>
          <cell r="D955">
            <v>4261587</v>
          </cell>
          <cell r="E955">
            <v>117094</v>
          </cell>
          <cell r="F955">
            <v>20797</v>
          </cell>
        </row>
        <row r="956">
          <cell r="A956">
            <v>240120</v>
          </cell>
          <cell r="B956" t="str">
            <v xml:space="preserve">  Cât th¾p mÜng                    d&lt;=18mm  </v>
          </cell>
          <cell r="C956" t="str">
            <v xml:space="preserve"> t¶n </v>
          </cell>
          <cell r="D956">
            <v>4216527</v>
          </cell>
          <cell r="E956">
            <v>86269</v>
          </cell>
          <cell r="F956">
            <v>87691</v>
          </cell>
        </row>
        <row r="957">
          <cell r="A957">
            <v>240130</v>
          </cell>
          <cell r="B957" t="str">
            <v xml:space="preserve">  Cât th¾p mÜng                    d&gt; 18mm  </v>
          </cell>
          <cell r="C957" t="str">
            <v xml:space="preserve"> t¶n </v>
          </cell>
          <cell r="D957">
            <v>4119228</v>
          </cell>
          <cell r="E957">
            <v>65684</v>
          </cell>
          <cell r="F957">
            <v>88888</v>
          </cell>
        </row>
        <row r="958">
          <cell r="A958">
            <v>240210</v>
          </cell>
          <cell r="B958" t="str">
            <v xml:space="preserve">  Cât th¾p bÎ mŸy                  d&lt;=10mm  </v>
          </cell>
          <cell r="C958" t="str">
            <v xml:space="preserve"> t¶n </v>
          </cell>
          <cell r="D958">
            <v>4261587</v>
          </cell>
          <cell r="E958">
            <v>139871</v>
          </cell>
          <cell r="F958">
            <v>20797</v>
          </cell>
        </row>
        <row r="959">
          <cell r="A959">
            <v>240220</v>
          </cell>
          <cell r="B959" t="str">
            <v xml:space="preserve">  Cât th¾p bÎ mŸy                  d&lt;=18mm  </v>
          </cell>
          <cell r="C959" t="str">
            <v xml:space="preserve"> t¶n </v>
          </cell>
          <cell r="D959">
            <v>4217809</v>
          </cell>
          <cell r="E959">
            <v>84636</v>
          </cell>
          <cell r="F959">
            <v>89594</v>
          </cell>
        </row>
        <row r="960">
          <cell r="A960">
            <v>240230</v>
          </cell>
          <cell r="B960" t="str">
            <v xml:space="preserve">  Cât th¾p bÎ mŸy                  d&gt; 18mm  </v>
          </cell>
          <cell r="C960" t="str">
            <v xml:space="preserve"> t¶n </v>
          </cell>
          <cell r="D960">
            <v>4119228</v>
          </cell>
          <cell r="E960">
            <v>84636</v>
          </cell>
          <cell r="F960">
            <v>88888</v>
          </cell>
        </row>
        <row r="961">
          <cell r="A961">
            <v>240311</v>
          </cell>
          <cell r="B961" t="str">
            <v xml:space="preserve">  Cât th¾p tõéng           cao&lt;=4m,d&lt;=10mm  </v>
          </cell>
          <cell r="C961" t="str">
            <v xml:space="preserve"> t¶n </v>
          </cell>
          <cell r="D961">
            <v>4261587</v>
          </cell>
          <cell r="E961">
            <v>149866</v>
          </cell>
          <cell r="F961">
            <v>20797</v>
          </cell>
        </row>
        <row r="962">
          <cell r="A962">
            <v>240312</v>
          </cell>
          <cell r="B962" t="str">
            <v xml:space="preserve">  Cât th¾p tõéng           cao&gt; 4m,d&lt;=10mm  </v>
          </cell>
          <cell r="C962" t="str">
            <v xml:space="preserve"> t¶n </v>
          </cell>
          <cell r="D962">
            <v>4261587</v>
          </cell>
          <cell r="E962">
            <v>155254</v>
          </cell>
          <cell r="F962">
            <v>22232</v>
          </cell>
        </row>
        <row r="963">
          <cell r="A963">
            <v>240321</v>
          </cell>
          <cell r="B963" t="str">
            <v xml:space="preserve">  Cât th¾p tõéng           cao&lt;=4m,d&lt;=18mm  </v>
          </cell>
          <cell r="C963" t="str">
            <v xml:space="preserve"> t¶n </v>
          </cell>
          <cell r="D963">
            <v>4216527</v>
          </cell>
          <cell r="E963">
            <v>122818</v>
          </cell>
          <cell r="F963">
            <v>87691</v>
          </cell>
        </row>
        <row r="964">
          <cell r="A964">
            <v>240322</v>
          </cell>
          <cell r="B964" t="str">
            <v xml:space="preserve">  Cât th¾p tõéng           cao&gt; 4m,d&lt;=18mm  </v>
          </cell>
          <cell r="C964" t="str">
            <v xml:space="preserve"> t¶n </v>
          </cell>
          <cell r="D964">
            <v>4216527</v>
          </cell>
          <cell r="E964">
            <v>134803</v>
          </cell>
          <cell r="F964">
            <v>89125</v>
          </cell>
        </row>
        <row r="965">
          <cell r="A965">
            <v>240331</v>
          </cell>
          <cell r="B965" t="str">
            <v xml:space="preserve">  Cât th¾p tõéng           cao&lt;=4m,d&gt; 18mm  </v>
          </cell>
          <cell r="C965" t="str">
            <v xml:space="preserve"> t¶n </v>
          </cell>
          <cell r="D965">
            <v>4119228</v>
          </cell>
          <cell r="E965">
            <v>100057</v>
          </cell>
          <cell r="F965">
            <v>88888</v>
          </cell>
        </row>
        <row r="966">
          <cell r="A966">
            <v>240332</v>
          </cell>
          <cell r="B966" t="str">
            <v xml:space="preserve">  Cât th¾p tõéng           cao&gt; 4m,d&gt; 18mm  </v>
          </cell>
          <cell r="C966" t="str">
            <v xml:space="preserve"> t¶n </v>
          </cell>
          <cell r="D966">
            <v>4119528</v>
          </cell>
          <cell r="E966">
            <v>112042</v>
          </cell>
          <cell r="F966">
            <v>90322</v>
          </cell>
        </row>
        <row r="967">
          <cell r="A967">
            <v>240411</v>
          </cell>
          <cell r="B967" t="str">
            <v xml:space="preserve">  Cât th¾p trò             cao&lt;=4m,d&lt;=10mm  </v>
          </cell>
          <cell r="C967" t="str">
            <v xml:space="preserve"> t¶n </v>
          </cell>
          <cell r="D967">
            <v>4261587</v>
          </cell>
          <cell r="E967">
            <v>163610</v>
          </cell>
          <cell r="F967">
            <v>20797</v>
          </cell>
        </row>
        <row r="968">
          <cell r="A968">
            <v>240412</v>
          </cell>
          <cell r="B968" t="str">
            <v xml:space="preserve">  Cât th¾p trò             cao&gt; 4m,d&lt;=10mm  </v>
          </cell>
          <cell r="C968" t="str">
            <v xml:space="preserve"> t¶n </v>
          </cell>
          <cell r="D968">
            <v>4261587</v>
          </cell>
          <cell r="E968">
            <v>167788</v>
          </cell>
          <cell r="F968">
            <v>22232</v>
          </cell>
        </row>
        <row r="969">
          <cell r="A969">
            <v>240421</v>
          </cell>
          <cell r="B969" t="str">
            <v xml:space="preserve">  Cât th¾p trò             cao&lt;=4m,d&lt;=18mm  </v>
          </cell>
          <cell r="C969" t="str">
            <v xml:space="preserve"> t¶n </v>
          </cell>
          <cell r="D969">
            <v>4217809</v>
          </cell>
          <cell r="E969">
            <v>110173</v>
          </cell>
          <cell r="F969">
            <v>153605</v>
          </cell>
        </row>
        <row r="970">
          <cell r="A970">
            <v>240422</v>
          </cell>
          <cell r="B970" t="str">
            <v xml:space="preserve">  Cât th¾p trò             cao&gt; 4m,d&lt;=18mm  </v>
          </cell>
          <cell r="C970" t="str">
            <v xml:space="preserve"> t¶n </v>
          </cell>
          <cell r="D970">
            <v>4217809</v>
          </cell>
          <cell r="E970">
            <v>112042</v>
          </cell>
          <cell r="F970">
            <v>155039</v>
          </cell>
        </row>
        <row r="971">
          <cell r="A971">
            <v>240431</v>
          </cell>
          <cell r="B971" t="str">
            <v xml:space="preserve">  Cât th¾p trò             cao&lt;=4m,d&gt; 18mm  </v>
          </cell>
          <cell r="C971" t="str">
            <v xml:space="preserve"> t¶n </v>
          </cell>
          <cell r="D971">
            <v>4125638</v>
          </cell>
          <cell r="E971">
            <v>93240</v>
          </cell>
          <cell r="F971">
            <v>144715</v>
          </cell>
        </row>
        <row r="972">
          <cell r="A972">
            <v>240432</v>
          </cell>
          <cell r="B972" t="str">
            <v xml:space="preserve">  Cât th¾p trò             cao&gt; 4m,d&gt; 18mm  </v>
          </cell>
          <cell r="C972" t="str">
            <v xml:space="preserve"> t¶n </v>
          </cell>
          <cell r="D972">
            <v>4125638</v>
          </cell>
          <cell r="E972">
            <v>97309</v>
          </cell>
          <cell r="F972">
            <v>146149</v>
          </cell>
        </row>
        <row r="973">
          <cell r="A973">
            <v>240511</v>
          </cell>
          <cell r="B973" t="str">
            <v xml:space="preserve">  Cât th¾p D·m,gi±ng       cao&lt;=4m,d&lt;=10mm  </v>
          </cell>
          <cell r="C973" t="str">
            <v xml:space="preserve"> t¶n </v>
          </cell>
          <cell r="D973">
            <v>4261587</v>
          </cell>
          <cell r="E973">
            <v>178124</v>
          </cell>
          <cell r="F973">
            <v>20797</v>
          </cell>
        </row>
        <row r="974">
          <cell r="A974">
            <v>240512</v>
          </cell>
          <cell r="B974" t="str">
            <v xml:space="preserve">  Cât th¾p D·m,gi±ng       cao&gt; 4m,d&lt;=10mm  </v>
          </cell>
          <cell r="C974" t="str">
            <v xml:space="preserve"> t¶n </v>
          </cell>
          <cell r="D974">
            <v>4261578</v>
          </cell>
          <cell r="E974">
            <v>182192</v>
          </cell>
          <cell r="F974">
            <v>22232</v>
          </cell>
        </row>
        <row r="975">
          <cell r="A975">
            <v>240521</v>
          </cell>
          <cell r="B975" t="str">
            <v xml:space="preserve">  Cât th¾p D·m,gi±ng       cao&lt;=4m,d&lt;=18mm  </v>
          </cell>
          <cell r="C975" t="str">
            <v xml:space="preserve"> t¶n </v>
          </cell>
          <cell r="D975">
            <v>4216955</v>
          </cell>
          <cell r="E975">
            <v>110393</v>
          </cell>
          <cell r="F975">
            <v>151575</v>
          </cell>
        </row>
        <row r="976">
          <cell r="A976">
            <v>240522</v>
          </cell>
          <cell r="B976" t="str">
            <v xml:space="preserve">  Cât th¾p D·m,gi±ng       cao&gt; 4m,d&lt;=18mm  </v>
          </cell>
          <cell r="C976" t="str">
            <v xml:space="preserve"> t¶n </v>
          </cell>
          <cell r="D976">
            <v>4216955</v>
          </cell>
          <cell r="E976">
            <v>114461</v>
          </cell>
          <cell r="F976">
            <v>153009</v>
          </cell>
        </row>
        <row r="977">
          <cell r="A977">
            <v>240531</v>
          </cell>
          <cell r="B977" t="str">
            <v xml:space="preserve">  Cât th¾p D·m,gi±ng       cao&lt;=4m,d&gt; 18mm  </v>
          </cell>
          <cell r="C977" t="str">
            <v xml:space="preserve"> t¶n </v>
          </cell>
          <cell r="D977">
            <v>4124513</v>
          </cell>
          <cell r="E977">
            <v>100057</v>
          </cell>
          <cell r="F977">
            <v>96501</v>
          </cell>
        </row>
        <row r="978">
          <cell r="A978">
            <v>240532</v>
          </cell>
          <cell r="B978" t="str">
            <v xml:space="preserve">  Cât th¾p D·m,gi±ng       cao&gt; 4m,d&gt; 18mm  </v>
          </cell>
          <cell r="C978" t="str">
            <v xml:space="preserve"> t¶n </v>
          </cell>
          <cell r="D978">
            <v>4124513</v>
          </cell>
          <cell r="E978">
            <v>100827</v>
          </cell>
          <cell r="F978">
            <v>97935</v>
          </cell>
        </row>
        <row r="979">
          <cell r="A979">
            <v>240611</v>
          </cell>
          <cell r="B979" t="str">
            <v xml:space="preserve">  Cât th¾p LTá,MH°t,MNõèc  cao&lt;=4m,d&lt;=10mm  </v>
          </cell>
          <cell r="C979" t="str">
            <v xml:space="preserve"> t¶n </v>
          </cell>
          <cell r="D979">
            <v>4261857</v>
          </cell>
          <cell r="E979">
            <v>234777</v>
          </cell>
          <cell r="F979">
            <v>20797</v>
          </cell>
        </row>
        <row r="980">
          <cell r="A980">
            <v>240612</v>
          </cell>
          <cell r="B980" t="str">
            <v xml:space="preserve">  Cât th¾p LTá,MH°t,MNõèc  cao&gt; 4m,d&lt;=10mm  </v>
          </cell>
          <cell r="C980" t="str">
            <v xml:space="preserve"> t¶n </v>
          </cell>
          <cell r="D980">
            <v>4261857</v>
          </cell>
          <cell r="E980">
            <v>238992</v>
          </cell>
          <cell r="F980">
            <v>22232</v>
          </cell>
        </row>
        <row r="981">
          <cell r="A981">
            <v>240613</v>
          </cell>
          <cell r="B981" t="str">
            <v xml:space="preserve">  Cât th¾p LTá,MH°t,MNõèc  cao&lt;=4m,d&lt;=18mm  </v>
          </cell>
          <cell r="C981" t="str">
            <v xml:space="preserve"> t¶n </v>
          </cell>
          <cell r="D981">
            <v>4216364</v>
          </cell>
          <cell r="E981">
            <v>222994</v>
          </cell>
          <cell r="F981">
            <v>153034</v>
          </cell>
        </row>
        <row r="982">
          <cell r="A982">
            <v>240614</v>
          </cell>
          <cell r="B982" t="str">
            <v xml:space="preserve">  Cât th¾p LTá,MH°t,MNõèc  cao&gt; 4m,d&lt;=18mm  </v>
          </cell>
          <cell r="C982" t="str">
            <v xml:space="preserve"> t¶n </v>
          </cell>
          <cell r="D982">
            <v>4221228</v>
          </cell>
          <cell r="E982">
            <v>226886</v>
          </cell>
          <cell r="F982">
            <v>154468</v>
          </cell>
        </row>
        <row r="983">
          <cell r="A983">
            <v>240615</v>
          </cell>
          <cell r="B983" t="str">
            <v xml:space="preserve">  Cât th¾p LTá,MH°t,MNõèc  cao&lt;=4m,d&gt; 18mm  </v>
          </cell>
          <cell r="C983" t="str">
            <v xml:space="preserve"> t¶n </v>
          </cell>
          <cell r="D983">
            <v>4119228</v>
          </cell>
          <cell r="E983">
            <v>218995</v>
          </cell>
          <cell r="F983">
            <v>96501</v>
          </cell>
        </row>
        <row r="984">
          <cell r="A984">
            <v>240616</v>
          </cell>
          <cell r="B984" t="str">
            <v xml:space="preserve">  Cât th¾p LTá,MH°t,MNõèc  cao&gt; 4m,d&gt; 18mm  </v>
          </cell>
          <cell r="C984" t="str">
            <v xml:space="preserve"> t¶n </v>
          </cell>
          <cell r="D984">
            <v>4119228</v>
          </cell>
          <cell r="E984">
            <v>222994</v>
          </cell>
          <cell r="F984">
            <v>97935</v>
          </cell>
        </row>
        <row r="985">
          <cell r="A985">
            <v>240621</v>
          </cell>
          <cell r="B985" t="str">
            <v xml:space="preserve">  Cât th¾p S¡n mŸi        cao&lt;=16m,d&lt;=10mm  </v>
          </cell>
          <cell r="C985" t="str">
            <v xml:space="preserve"> t¶n </v>
          </cell>
          <cell r="D985">
            <v>4261587</v>
          </cell>
          <cell r="E985">
            <v>158139</v>
          </cell>
          <cell r="F985">
            <v>22232</v>
          </cell>
        </row>
        <row r="986">
          <cell r="A986">
            <v>240622</v>
          </cell>
          <cell r="B986" t="str">
            <v xml:space="preserve">  Cât th¾p S¡n mŸi        cao&lt;=16m,d&lt;=18mm  </v>
          </cell>
          <cell r="C986" t="str">
            <v xml:space="preserve"> t¶n </v>
          </cell>
          <cell r="D986">
            <v>4216364</v>
          </cell>
          <cell r="E986">
            <v>117929</v>
          </cell>
          <cell r="F986">
            <v>154468</v>
          </cell>
        </row>
        <row r="987">
          <cell r="A987">
            <v>240623</v>
          </cell>
          <cell r="B987" t="str">
            <v xml:space="preserve">  Cât th¾p S¡n mŸi        cao&lt;=16m,d&gt; 18mm  </v>
          </cell>
          <cell r="C987" t="str">
            <v xml:space="preserve"> t¶n </v>
          </cell>
          <cell r="D987">
            <v>4119228</v>
          </cell>
          <cell r="E987">
            <v>89717</v>
          </cell>
          <cell r="F987">
            <v>97998</v>
          </cell>
        </row>
        <row r="988">
          <cell r="A988">
            <v>240631</v>
          </cell>
          <cell r="B988" t="str">
            <v xml:space="preserve">  CTh¾p c·u thang thõéng,cao&lt;=4m,d&lt;=10mm</v>
          </cell>
          <cell r="C988" t="str">
            <v xml:space="preserve"> t¶n </v>
          </cell>
          <cell r="D988">
            <v>4261587</v>
          </cell>
          <cell r="E988">
            <v>199345</v>
          </cell>
          <cell r="F988">
            <v>20797</v>
          </cell>
        </row>
        <row r="989">
          <cell r="A989">
            <v>240632</v>
          </cell>
          <cell r="B989" t="str">
            <v xml:space="preserve">  CTh¾p c·u thang thõéng,cao&gt; 4m,d&lt;=10mm</v>
          </cell>
          <cell r="C989" t="str">
            <v xml:space="preserve"> t¶n </v>
          </cell>
          <cell r="D989">
            <v>4261587</v>
          </cell>
          <cell r="E989">
            <v>203523</v>
          </cell>
          <cell r="F989">
            <v>22232</v>
          </cell>
        </row>
        <row r="990">
          <cell r="A990">
            <v>240633</v>
          </cell>
          <cell r="B990" t="str">
            <v xml:space="preserve">  CTh¾p c·u thang thõéng,cao&lt;=4m,d&lt;=18mm</v>
          </cell>
          <cell r="C990" t="str">
            <v xml:space="preserve"> t¶n </v>
          </cell>
          <cell r="D990">
            <v>4216364</v>
          </cell>
          <cell r="E990">
            <v>160861</v>
          </cell>
          <cell r="F990">
            <v>176396</v>
          </cell>
        </row>
        <row r="991">
          <cell r="A991">
            <v>240634</v>
          </cell>
          <cell r="B991" t="str">
            <v xml:space="preserve">  CTh¾p c·u thang thõéng,cao&gt; 4m,d&lt;=18mm</v>
          </cell>
          <cell r="C991" t="str">
            <v xml:space="preserve"> t¶n </v>
          </cell>
          <cell r="D991">
            <v>4216364</v>
          </cell>
          <cell r="E991">
            <v>158442</v>
          </cell>
          <cell r="F991">
            <v>153034</v>
          </cell>
        </row>
        <row r="992">
          <cell r="A992">
            <v>240635</v>
          </cell>
          <cell r="B992" t="str">
            <v xml:space="preserve">  CTh¾p c·u thang thõéng,cao&lt;=4m,d&gt; 18mm</v>
          </cell>
          <cell r="C992" t="str">
            <v xml:space="preserve"> t¶n </v>
          </cell>
          <cell r="D992">
            <v>4119228</v>
          </cell>
          <cell r="E992">
            <v>154264</v>
          </cell>
          <cell r="F992">
            <v>96564</v>
          </cell>
        </row>
        <row r="993">
          <cell r="A993">
            <v>240636</v>
          </cell>
          <cell r="B993" t="str">
            <v xml:space="preserve">  CTh¾p c·u thang thõéng,cao&gt; 4m,d&gt; 18mm</v>
          </cell>
          <cell r="C993" t="str">
            <v xml:space="preserve"> t¶n </v>
          </cell>
          <cell r="D993">
            <v>4119228</v>
          </cell>
          <cell r="E993">
            <v>158333</v>
          </cell>
          <cell r="F993">
            <v>97998</v>
          </cell>
        </row>
        <row r="994">
          <cell r="A994">
            <v>240641</v>
          </cell>
          <cell r="B994" t="str">
            <v xml:space="preserve">  CT c·u thang xoŸy trán âc,H&lt;=4m,d&lt;=10mm   </v>
          </cell>
          <cell r="C994" t="str">
            <v xml:space="preserve"> t¶n </v>
          </cell>
          <cell r="D994">
            <v>4261587</v>
          </cell>
          <cell r="E994">
            <v>308604</v>
          </cell>
          <cell r="F994">
            <v>20797</v>
          </cell>
        </row>
        <row r="995">
          <cell r="A995">
            <v>240642</v>
          </cell>
          <cell r="B995" t="str">
            <v xml:space="preserve">  CT c·u thang xoŸy trán âc,H&gt; 4m,d&lt;=10mm   </v>
          </cell>
          <cell r="C995" t="str">
            <v xml:space="preserve"> t¶n </v>
          </cell>
          <cell r="D995">
            <v>4261587</v>
          </cell>
          <cell r="E995">
            <v>312711</v>
          </cell>
          <cell r="F995">
            <v>22232</v>
          </cell>
        </row>
        <row r="996">
          <cell r="A996">
            <v>240643</v>
          </cell>
          <cell r="B996" t="str">
            <v xml:space="preserve">  CT c·u thang xoŸy trán âc,H&lt;=4m,d&lt;=18mm   </v>
          </cell>
          <cell r="C996" t="str">
            <v xml:space="preserve"> t¶n </v>
          </cell>
          <cell r="D996">
            <v>4216364</v>
          </cell>
          <cell r="E996">
            <v>239316</v>
          </cell>
          <cell r="F996">
            <v>153034</v>
          </cell>
        </row>
        <row r="997">
          <cell r="A997">
            <v>240644</v>
          </cell>
          <cell r="B997" t="str">
            <v xml:space="preserve">  CT c·u thang xoŸy trán âc,H&gt; 4m,d&lt;=18mm   </v>
          </cell>
          <cell r="C997" t="str">
            <v xml:space="preserve"> t¶n </v>
          </cell>
          <cell r="D997">
            <v>4216364</v>
          </cell>
          <cell r="E997">
            <v>243316</v>
          </cell>
          <cell r="F997">
            <v>154468</v>
          </cell>
        </row>
        <row r="998">
          <cell r="A998">
            <v>240645</v>
          </cell>
          <cell r="B998" t="str">
            <v xml:space="preserve">  CT c·u thang xoŸy trán âc,H&lt;=4m,d&gt; 18mm   </v>
          </cell>
          <cell r="C998" t="str">
            <v xml:space="preserve"> t¶n </v>
          </cell>
          <cell r="D998">
            <v>4119228</v>
          </cell>
          <cell r="E998">
            <v>158139</v>
          </cell>
          <cell r="F998">
            <v>96564</v>
          </cell>
        </row>
        <row r="999">
          <cell r="A999">
            <v>240646</v>
          </cell>
          <cell r="B999" t="str">
            <v xml:space="preserve">  CT c·u thang xoŸy trán âc,H&gt; 4m,d&gt; 18mm   </v>
          </cell>
          <cell r="C999" t="str">
            <v xml:space="preserve"> t¶n </v>
          </cell>
          <cell r="D999">
            <v>4119228</v>
          </cell>
          <cell r="E999">
            <v>162139</v>
          </cell>
          <cell r="F999">
            <v>97998</v>
          </cell>
        </row>
        <row r="1000">
          <cell r="A1000">
            <v>240711</v>
          </cell>
          <cell r="B1000" t="str">
            <v xml:space="preserve">  Cât th¾p âng khÜi cao&lt;=50m,d&lt;=10mm    </v>
          </cell>
          <cell r="C1000" t="str">
            <v xml:space="preserve"> t¶n </v>
          </cell>
          <cell r="D1000">
            <v>4261587</v>
          </cell>
          <cell r="E1000">
            <v>266028</v>
          </cell>
          <cell r="F1000">
            <v>23666</v>
          </cell>
        </row>
        <row r="1001">
          <cell r="A1001">
            <v>240712</v>
          </cell>
          <cell r="B1001" t="str">
            <v xml:space="preserve">  Cât th¾p âng khÜi cao&gt; 50m,d&lt;=10mm    </v>
          </cell>
          <cell r="C1001" t="str">
            <v xml:space="preserve"> t¶n </v>
          </cell>
          <cell r="D1001">
            <v>4261587</v>
          </cell>
          <cell r="E1001">
            <v>271060</v>
          </cell>
          <cell r="F1001">
            <v>25817</v>
          </cell>
        </row>
        <row r="1002">
          <cell r="A1002">
            <v>240713</v>
          </cell>
          <cell r="B1002" t="str">
            <v xml:space="preserve">  Cât th¾p âng khÜi cao&lt;=50m,d&lt;=18mm    </v>
          </cell>
          <cell r="C1002" t="str">
            <v xml:space="preserve"> t¶n </v>
          </cell>
          <cell r="D1002">
            <v>4221228</v>
          </cell>
          <cell r="E1002">
            <v>334847</v>
          </cell>
          <cell r="F1002">
            <v>155902</v>
          </cell>
        </row>
        <row r="1003">
          <cell r="A1003">
            <v>240714</v>
          </cell>
          <cell r="B1003" t="str">
            <v xml:space="preserve">  Cât th¾p âng khÜi cao&gt; 50m,d&lt;=18mm    </v>
          </cell>
          <cell r="C1003" t="str">
            <v xml:space="preserve"> t¶n </v>
          </cell>
          <cell r="D1003">
            <v>4221228</v>
          </cell>
          <cell r="E1003">
            <v>457117</v>
          </cell>
          <cell r="F1003">
            <v>158054</v>
          </cell>
        </row>
        <row r="1004">
          <cell r="A1004">
            <v>240715</v>
          </cell>
          <cell r="B1004" t="str">
            <v xml:space="preserve">  Cât th¾p âng khÜi cao&lt;=50m,d&gt; 18mm    </v>
          </cell>
          <cell r="C1004" t="str">
            <v xml:space="preserve"> t¶n </v>
          </cell>
          <cell r="D1004">
            <v>4119228</v>
          </cell>
          <cell r="E1004">
            <v>271060</v>
          </cell>
          <cell r="F1004">
            <v>146124</v>
          </cell>
        </row>
        <row r="1005">
          <cell r="A1005">
            <v>240716</v>
          </cell>
          <cell r="B1005" t="str">
            <v xml:space="preserve">  Cât th¾p âng khÜi cao&gt; 50m,d&gt; 18mm    </v>
          </cell>
          <cell r="C1005" t="str">
            <v xml:space="preserve"> t¶n </v>
          </cell>
          <cell r="D1005">
            <v>4119228</v>
          </cell>
          <cell r="E1005">
            <v>427196</v>
          </cell>
          <cell r="F1005">
            <v>148276</v>
          </cell>
        </row>
        <row r="1006">
          <cell r="A1006">
            <v>240721</v>
          </cell>
          <cell r="B1006" t="str">
            <v xml:space="preserve">  Cât th¾p ½¡i nõèc cao&lt;=15m,d&lt;=10mm    </v>
          </cell>
          <cell r="C1006" t="str">
            <v xml:space="preserve"> t¶n </v>
          </cell>
          <cell r="D1006">
            <v>4261587</v>
          </cell>
          <cell r="E1006">
            <v>489214</v>
          </cell>
          <cell r="F1006">
            <v>22232</v>
          </cell>
        </row>
        <row r="1007">
          <cell r="A1007">
            <v>240722</v>
          </cell>
          <cell r="B1007" t="str">
            <v xml:space="preserve">  Cât th¾p ½¡i nõèc cao&gt; 15m,d&lt;=10mm    </v>
          </cell>
          <cell r="C1007" t="str">
            <v xml:space="preserve"> t¶n </v>
          </cell>
          <cell r="D1007">
            <v>4261587</v>
          </cell>
          <cell r="E1007">
            <v>494247</v>
          </cell>
          <cell r="F1007">
            <v>24024</v>
          </cell>
        </row>
        <row r="1008">
          <cell r="A1008">
            <v>240723</v>
          </cell>
          <cell r="B1008" t="str">
            <v xml:space="preserve">  Cât th¾p ½¡i nõèc cao&lt;=15m,d&lt;=18mm    </v>
          </cell>
          <cell r="C1008" t="str">
            <v xml:space="preserve"> t¶n </v>
          </cell>
          <cell r="D1008">
            <v>4217496</v>
          </cell>
          <cell r="E1008">
            <v>495743</v>
          </cell>
          <cell r="F1008">
            <v>154468</v>
          </cell>
        </row>
        <row r="1009">
          <cell r="A1009">
            <v>240724</v>
          </cell>
          <cell r="B1009" t="str">
            <v xml:space="preserve">  Cât th¾p ½¡i nõèc cao&gt; 15m,d&lt;=18mm    </v>
          </cell>
          <cell r="C1009" t="str">
            <v xml:space="preserve"> t¶n </v>
          </cell>
          <cell r="D1009">
            <v>4217496</v>
          </cell>
          <cell r="E1009">
            <v>496967</v>
          </cell>
          <cell r="F1009">
            <v>156261</v>
          </cell>
        </row>
        <row r="1010">
          <cell r="A1010">
            <v>240725</v>
          </cell>
          <cell r="B1010" t="str">
            <v xml:space="preserve">  Cât th¾p ½¡i nõèc cao&lt;=15m,d&gt; 18mm    </v>
          </cell>
          <cell r="C1010" t="str">
            <v xml:space="preserve"> t¶n </v>
          </cell>
          <cell r="D1010">
            <v>4119228</v>
          </cell>
          <cell r="E1010">
            <v>503087</v>
          </cell>
          <cell r="F1010">
            <v>97998</v>
          </cell>
        </row>
        <row r="1011">
          <cell r="A1011">
            <v>240726</v>
          </cell>
          <cell r="B1011" t="str">
            <v xml:space="preserve">  Cât th¾p ½¡i nõèc cao&gt; 15m,d&gt; 18mm    </v>
          </cell>
          <cell r="C1011" t="str">
            <v xml:space="preserve"> t¶n </v>
          </cell>
          <cell r="D1011">
            <v>4119228</v>
          </cell>
          <cell r="E1011">
            <v>508255</v>
          </cell>
          <cell r="F1011">
            <v>99791</v>
          </cell>
        </row>
        <row r="1012">
          <cell r="A1012">
            <v>240731</v>
          </cell>
          <cell r="B1012" t="str">
            <v xml:space="preserve">  Cât th¾p phÍu,silá cao&lt;=7m,d&lt;=10mm    </v>
          </cell>
          <cell r="C1012" t="str">
            <v xml:space="preserve"> t¶n </v>
          </cell>
          <cell r="D1012">
            <v>4261587</v>
          </cell>
          <cell r="E1012">
            <v>264396</v>
          </cell>
          <cell r="F1012">
            <v>22232</v>
          </cell>
        </row>
        <row r="1013">
          <cell r="A1013">
            <v>240732</v>
          </cell>
          <cell r="B1013" t="str">
            <v xml:space="preserve">  Cât th¾p phÍu,silá cao&gt; 7m,d&lt;=10mm    </v>
          </cell>
          <cell r="C1013" t="str">
            <v xml:space="preserve"> t¶n </v>
          </cell>
          <cell r="D1013">
            <v>4261587</v>
          </cell>
          <cell r="E1013">
            <v>289829</v>
          </cell>
          <cell r="F1013">
            <v>24024</v>
          </cell>
        </row>
        <row r="1014">
          <cell r="A1014">
            <v>240733</v>
          </cell>
          <cell r="B1014" t="str">
            <v xml:space="preserve">  Cât th¾p phÍu,silá cao&lt;=7m,d&lt;=18mm    </v>
          </cell>
          <cell r="C1014" t="str">
            <v xml:space="preserve"> t¶n </v>
          </cell>
          <cell r="D1014">
            <v>4217496</v>
          </cell>
          <cell r="E1014">
            <v>273781</v>
          </cell>
          <cell r="F1014">
            <v>141780</v>
          </cell>
        </row>
        <row r="1015">
          <cell r="A1015">
            <v>240734</v>
          </cell>
          <cell r="B1015" t="str">
            <v xml:space="preserve">  Cât th¾p phÍu,silá cao&gt; 7m,d&lt;=18mm    </v>
          </cell>
          <cell r="C1015" t="str">
            <v xml:space="preserve"> t¶n </v>
          </cell>
          <cell r="D1015">
            <v>4217496</v>
          </cell>
          <cell r="E1015">
            <v>278813</v>
          </cell>
          <cell r="F1015">
            <v>143573</v>
          </cell>
        </row>
        <row r="1016">
          <cell r="A1016">
            <v>240735</v>
          </cell>
          <cell r="B1016" t="str">
            <v xml:space="preserve">  Cât th¾p phÍu,silá cao&lt;=7m,d&gt; 18mm    </v>
          </cell>
          <cell r="C1016" t="str">
            <v xml:space="preserve"> t¶n </v>
          </cell>
          <cell r="D1016">
            <v>4124520</v>
          </cell>
          <cell r="E1016">
            <v>268884</v>
          </cell>
          <cell r="F1016">
            <v>132446</v>
          </cell>
        </row>
        <row r="1017">
          <cell r="A1017">
            <v>240736</v>
          </cell>
          <cell r="B1017" t="str">
            <v xml:space="preserve">  Cât th¾p phÍu,silá cao&gt; 7m,d&gt; 18mm    </v>
          </cell>
          <cell r="C1017" t="str">
            <v xml:space="preserve"> t¶n </v>
          </cell>
          <cell r="D1017">
            <v>4124520</v>
          </cell>
          <cell r="E1017">
            <v>273100</v>
          </cell>
          <cell r="F1017">
            <v>134239</v>
          </cell>
        </row>
        <row r="1018">
          <cell r="A1018">
            <v>240811</v>
          </cell>
          <cell r="B1018" t="str">
            <v xml:space="preserve">  Cât th¾p giÆng(nõèc,cŸp),d&lt;=10mm      </v>
          </cell>
          <cell r="C1018" t="str">
            <v xml:space="preserve"> t¶n </v>
          </cell>
          <cell r="D1018">
            <v>4261587</v>
          </cell>
          <cell r="E1018">
            <v>294038</v>
          </cell>
          <cell r="F1018">
            <v>20797</v>
          </cell>
        </row>
        <row r="1019">
          <cell r="A1019">
            <v>240812</v>
          </cell>
          <cell r="B1019" t="str">
            <v xml:space="preserve">  Cât th¾p giÆng(nõèc,cŸp),d&lt;=18mm      </v>
          </cell>
          <cell r="C1019" t="str">
            <v xml:space="preserve"> t¶n </v>
          </cell>
          <cell r="D1019">
            <v>4217617</v>
          </cell>
          <cell r="E1019">
            <v>295616</v>
          </cell>
          <cell r="F1019">
            <v>139331</v>
          </cell>
        </row>
        <row r="1020">
          <cell r="A1020">
            <v>240813</v>
          </cell>
          <cell r="B1020" t="str">
            <v xml:space="preserve">  Cât th¾p giÆng(nõèc,cŸp),d&gt; 18mm      </v>
          </cell>
          <cell r="C1020" t="str">
            <v xml:space="preserve"> t¶n </v>
          </cell>
          <cell r="D1020">
            <v>4125453</v>
          </cell>
          <cell r="E1020">
            <v>300803</v>
          </cell>
          <cell r="F1020">
            <v>131012</v>
          </cell>
        </row>
        <row r="1021">
          <cell r="A1021">
            <v>240821</v>
          </cell>
          <cell r="B1021" t="str">
            <v xml:space="preserve">  Cât th¾p mõçng nõèc,r¬nh nõèc,d&lt;=10mm </v>
          </cell>
          <cell r="C1021" t="str">
            <v xml:space="preserve"> t¶n </v>
          </cell>
          <cell r="D1021">
            <v>4261587</v>
          </cell>
          <cell r="E1021">
            <v>123681</v>
          </cell>
          <cell r="F1021">
            <v>20797</v>
          </cell>
        </row>
        <row r="1022">
          <cell r="A1022">
            <v>240822</v>
          </cell>
          <cell r="B1022" t="str">
            <v xml:space="preserve">  Cât th¾p mõçng nõèc,r¬nh nõèc,d&gt; 10mm </v>
          </cell>
          <cell r="C1022" t="str">
            <v xml:space="preserve"> t¶n </v>
          </cell>
          <cell r="D1022">
            <v>4272228</v>
          </cell>
          <cell r="E1022">
            <v>78245</v>
          </cell>
          <cell r="F1022">
            <v>153034</v>
          </cell>
        </row>
        <row r="1023">
          <cell r="A1023">
            <v>240831</v>
          </cell>
          <cell r="B1023" t="str">
            <v xml:space="preserve">  CTh¾p âng(câng,buy,xi fáng,xo°n),d&lt;=10mm  </v>
          </cell>
          <cell r="C1023" t="str">
            <v xml:space="preserve"> t¶n </v>
          </cell>
          <cell r="D1023">
            <v>4261587</v>
          </cell>
          <cell r="E1023">
            <v>329327</v>
          </cell>
          <cell r="F1023">
            <v>20797</v>
          </cell>
        </row>
        <row r="1024">
          <cell r="A1024">
            <v>240832</v>
          </cell>
          <cell r="B1024" t="str">
            <v xml:space="preserve">  CTh¾p âng(câng,buy,xi fáng,xo°n),d&lt;=18mm  </v>
          </cell>
          <cell r="C1024" t="str">
            <v xml:space="preserve"> t¶n </v>
          </cell>
          <cell r="D1024">
            <v>4251141</v>
          </cell>
          <cell r="E1024">
            <v>178137</v>
          </cell>
          <cell r="F1024">
            <v>62949</v>
          </cell>
        </row>
        <row r="1025">
          <cell r="A1025">
            <v>240833</v>
          </cell>
          <cell r="B1025" t="str">
            <v xml:space="preserve">  CTh¾p âng(câng,buy,xi fáng,xo°n),d&gt; 18mm  </v>
          </cell>
          <cell r="C1025" t="str">
            <v xml:space="preserve"> t¶n </v>
          </cell>
          <cell r="D1025">
            <v>4149141</v>
          </cell>
          <cell r="E1025">
            <v>163480</v>
          </cell>
          <cell r="F1025">
            <v>47144</v>
          </cell>
        </row>
        <row r="1026">
          <cell r="A1026">
            <v>240911</v>
          </cell>
          <cell r="B1026" t="str">
            <v xml:space="preserve">  CTh¾p c·u mŸng thõéng            d&lt;=10mm  </v>
          </cell>
          <cell r="C1026" t="str">
            <v xml:space="preserve"> t¶n </v>
          </cell>
          <cell r="D1026">
            <v>4261587</v>
          </cell>
          <cell r="E1026">
            <v>309252</v>
          </cell>
          <cell r="F1026">
            <v>20797</v>
          </cell>
        </row>
        <row r="1027">
          <cell r="A1027">
            <v>240912</v>
          </cell>
          <cell r="B1027" t="str">
            <v xml:space="preserve">  CTh¾p c·u mŸng thõéng            d&lt;=18mm  </v>
          </cell>
          <cell r="C1027" t="str">
            <v xml:space="preserve"> t¶n </v>
          </cell>
          <cell r="D1027">
            <v>4251141</v>
          </cell>
          <cell r="E1027">
            <v>309252</v>
          </cell>
          <cell r="F1027">
            <v>62949</v>
          </cell>
        </row>
        <row r="1028">
          <cell r="A1028">
            <v>240913</v>
          </cell>
          <cell r="B1028" t="str">
            <v xml:space="preserve">  CTh¾p c·u mŸng thõéng            d &gt;18mm  </v>
          </cell>
          <cell r="C1028" t="str">
            <v xml:space="preserve"> t¶n </v>
          </cell>
          <cell r="D1028">
            <v>4147717</v>
          </cell>
          <cell r="E1028">
            <v>249045</v>
          </cell>
          <cell r="F1028">
            <v>47398</v>
          </cell>
        </row>
        <row r="1029">
          <cell r="A1029">
            <v>240921</v>
          </cell>
          <cell r="B1029" t="str">
            <v xml:space="preserve">  CTh¾p c·u mŸng vÞ mÞng            d&lt;=10mm</v>
          </cell>
          <cell r="C1029" t="str">
            <v>t¶n</v>
          </cell>
          <cell r="D1029">
            <v>4261587</v>
          </cell>
          <cell r="E1029">
            <v>312171</v>
          </cell>
          <cell r="F1029">
            <v>20797</v>
          </cell>
        </row>
        <row r="1030">
          <cell r="A1030">
            <v>240922</v>
          </cell>
          <cell r="B1030" t="str">
            <v xml:space="preserve">  CTh¾p c·u mŸng vÞ mÞng            d&lt;=18mm</v>
          </cell>
          <cell r="C1030" t="str">
            <v>t·n</v>
          </cell>
          <cell r="D1030">
            <v>4251141</v>
          </cell>
          <cell r="E1030">
            <v>220616</v>
          </cell>
          <cell r="F1030">
            <v>62949</v>
          </cell>
        </row>
        <row r="1031">
          <cell r="A1031">
            <v>240923</v>
          </cell>
          <cell r="B1031" t="str">
            <v xml:space="preserve">  CTh¾p c·u mŸng vÞ mÞng            d &gt;18mm</v>
          </cell>
          <cell r="C1031" t="str">
            <v>t·n</v>
          </cell>
          <cell r="D1031">
            <v>4147717</v>
          </cell>
          <cell r="E1031">
            <v>217482</v>
          </cell>
          <cell r="F1031">
            <v>47398</v>
          </cell>
        </row>
        <row r="1032">
          <cell r="A1032">
            <v>300111</v>
          </cell>
          <cell r="B1032" t="str">
            <v xml:space="preserve">  BÅ táng t¶m tõéng ½îc s³n           M150  </v>
          </cell>
          <cell r="C1032" t="str">
            <v xml:space="preserve"> m3 </v>
          </cell>
          <cell r="D1032">
            <v>299818</v>
          </cell>
          <cell r="E1032">
            <v>19550</v>
          </cell>
          <cell r="F1032">
            <v>7681</v>
          </cell>
        </row>
        <row r="1033">
          <cell r="A1033">
            <v>300112</v>
          </cell>
          <cell r="B1033" t="str">
            <v xml:space="preserve">  BÅ táng t¶m tõéng ½îc s³n           M200  </v>
          </cell>
          <cell r="C1033" t="str">
            <v xml:space="preserve"> m3 </v>
          </cell>
          <cell r="D1033">
            <v>344315</v>
          </cell>
          <cell r="E1033">
            <v>19550</v>
          </cell>
          <cell r="F1033">
            <v>7681</v>
          </cell>
        </row>
        <row r="1034">
          <cell r="A1034">
            <v>300113</v>
          </cell>
          <cell r="B1034" t="str">
            <v xml:space="preserve">  BÅ táng t¶m tõéng ½îc s³n           M250  </v>
          </cell>
          <cell r="C1034" t="str">
            <v xml:space="preserve"> m3 </v>
          </cell>
          <cell r="D1034">
            <v>377052</v>
          </cell>
          <cell r="E1034">
            <v>19550</v>
          </cell>
          <cell r="F1034">
            <v>7681</v>
          </cell>
        </row>
        <row r="1035">
          <cell r="A1035">
            <v>300211</v>
          </cell>
          <cell r="B1035" t="str">
            <v xml:space="preserve">  BÅ táng càc,cæt ½îc s³n             M150  </v>
          </cell>
          <cell r="C1035" t="str">
            <v xml:space="preserve"> m3 </v>
          </cell>
          <cell r="D1035">
            <v>300793</v>
          </cell>
          <cell r="E1035">
            <v>18516</v>
          </cell>
          <cell r="F1035">
            <v>10038</v>
          </cell>
        </row>
        <row r="1036">
          <cell r="A1036">
            <v>300212</v>
          </cell>
          <cell r="B1036" t="str">
            <v xml:space="preserve">  BÅ táng càc,cæt ½îc s³n             M200  </v>
          </cell>
          <cell r="C1036" t="str">
            <v xml:space="preserve"> m3 </v>
          </cell>
          <cell r="D1036">
            <v>345291</v>
          </cell>
          <cell r="E1036">
            <v>18516</v>
          </cell>
          <cell r="F1036">
            <v>10038</v>
          </cell>
        </row>
        <row r="1037">
          <cell r="A1037">
            <v>300213</v>
          </cell>
          <cell r="B1037" t="str">
            <v xml:space="preserve">  BÅ táng càc,cæt ½îc s³n             M250  </v>
          </cell>
          <cell r="C1037" t="str">
            <v xml:space="preserve"> m3 </v>
          </cell>
          <cell r="D1037">
            <v>378028</v>
          </cell>
          <cell r="E1037">
            <v>18516</v>
          </cell>
          <cell r="F1037">
            <v>10038</v>
          </cell>
        </row>
        <row r="1038">
          <cell r="A1038">
            <v>300214</v>
          </cell>
          <cell r="B1038" t="str">
            <v xml:space="preserve">  BÅ táng càc,cæt ½îc s³n             M300  </v>
          </cell>
          <cell r="C1038" t="str">
            <v xml:space="preserve"> m3 </v>
          </cell>
          <cell r="D1038">
            <v>408270</v>
          </cell>
          <cell r="E1038">
            <v>18516</v>
          </cell>
          <cell r="F1038">
            <v>10038</v>
          </cell>
        </row>
        <row r="1039">
          <cell r="A1039">
            <v>300221</v>
          </cell>
          <cell r="B1039" t="str">
            <v xml:space="preserve">  BÅ táng càc c÷ ½îc s³n              M150  </v>
          </cell>
          <cell r="C1039" t="str">
            <v xml:space="preserve"> m3 </v>
          </cell>
          <cell r="D1039">
            <v>303288</v>
          </cell>
          <cell r="E1039">
            <v>42307</v>
          </cell>
          <cell r="F1039">
            <v>8484</v>
          </cell>
        </row>
        <row r="1040">
          <cell r="A1040">
            <v>300222</v>
          </cell>
          <cell r="B1040" t="str">
            <v xml:space="preserve">  BÅ táng càc c÷ ½îc s³n              M200  </v>
          </cell>
          <cell r="C1040" t="str">
            <v xml:space="preserve"> m3 </v>
          </cell>
          <cell r="D1040">
            <v>347785</v>
          </cell>
          <cell r="E1040">
            <v>42307</v>
          </cell>
          <cell r="F1040">
            <v>8484</v>
          </cell>
        </row>
        <row r="1041">
          <cell r="A1041">
            <v>300223</v>
          </cell>
          <cell r="B1041" t="str">
            <v xml:space="preserve">  BÅ táng càc c÷ ½îc s³n              M250  </v>
          </cell>
          <cell r="C1041" t="str">
            <v xml:space="preserve"> m3 </v>
          </cell>
          <cell r="D1041">
            <v>380523</v>
          </cell>
          <cell r="E1041">
            <v>42307</v>
          </cell>
          <cell r="F1041">
            <v>8484</v>
          </cell>
        </row>
        <row r="1042">
          <cell r="A1042">
            <v>300311</v>
          </cell>
          <cell r="B1042" t="str">
            <v xml:space="preserve">  BÅ táng x¡,d·m ½îc s³n              M150  </v>
          </cell>
          <cell r="C1042" t="str">
            <v xml:space="preserve"> m3 </v>
          </cell>
          <cell r="D1042">
            <v>324601</v>
          </cell>
          <cell r="E1042">
            <v>22808</v>
          </cell>
          <cell r="F1042">
            <v>10038</v>
          </cell>
        </row>
        <row r="1043">
          <cell r="A1043">
            <v>300312</v>
          </cell>
          <cell r="B1043" t="str">
            <v xml:space="preserve">  BÅ táng x¡,d·m ½îc s³n              M200  </v>
          </cell>
          <cell r="C1043" t="str">
            <v xml:space="preserve"> m3 </v>
          </cell>
          <cell r="D1043">
            <v>369098</v>
          </cell>
          <cell r="E1043">
            <v>22808</v>
          </cell>
          <cell r="F1043">
            <v>10038</v>
          </cell>
        </row>
        <row r="1044">
          <cell r="A1044">
            <v>300313</v>
          </cell>
          <cell r="B1044" t="str">
            <v xml:space="preserve">  BÅ táng x¡,d·m ½îc s³n              M250  </v>
          </cell>
          <cell r="C1044" t="str">
            <v xml:space="preserve"> m3 </v>
          </cell>
          <cell r="D1044">
            <v>401835</v>
          </cell>
          <cell r="E1044">
            <v>22808</v>
          </cell>
          <cell r="F1044">
            <v>10038</v>
          </cell>
        </row>
        <row r="1045">
          <cell r="A1045">
            <v>300321</v>
          </cell>
          <cell r="B1045" t="str">
            <v xml:space="preserve">  BÅ táng vÖ k¿o ½îc s³n              M150  </v>
          </cell>
          <cell r="C1045" t="str">
            <v xml:space="preserve"> m3 </v>
          </cell>
          <cell r="D1045">
            <v>305811</v>
          </cell>
          <cell r="E1045">
            <v>39778</v>
          </cell>
          <cell r="F1045">
            <v>10038</v>
          </cell>
        </row>
        <row r="1046">
          <cell r="A1046">
            <v>300322</v>
          </cell>
          <cell r="B1046" t="str">
            <v xml:space="preserve">  BÅ táng vÖ k¿o ½îc s³n              M200  </v>
          </cell>
          <cell r="C1046" t="str">
            <v xml:space="preserve"> m3 </v>
          </cell>
          <cell r="D1046">
            <v>350308</v>
          </cell>
          <cell r="E1046">
            <v>39778</v>
          </cell>
          <cell r="F1046">
            <v>10038</v>
          </cell>
        </row>
        <row r="1047">
          <cell r="A1047">
            <v>300323</v>
          </cell>
          <cell r="B1047" t="str">
            <v xml:space="preserve">  BÅ táng vÖ k¿o ½îc s³n              M250  </v>
          </cell>
          <cell r="C1047" t="str">
            <v xml:space="preserve"> m3 </v>
          </cell>
          <cell r="D1047">
            <v>483045</v>
          </cell>
          <cell r="E1047">
            <v>39778</v>
          </cell>
          <cell r="F1047">
            <v>10038</v>
          </cell>
        </row>
        <row r="1048">
          <cell r="A1048">
            <v>300411</v>
          </cell>
          <cell r="B1048" t="str">
            <v xml:space="preserve">  BÅ táng panen 3 m´t                 M150  </v>
          </cell>
          <cell r="C1048" t="str">
            <v xml:space="preserve"> m3 </v>
          </cell>
          <cell r="D1048">
            <v>309390</v>
          </cell>
          <cell r="E1048">
            <v>27455</v>
          </cell>
          <cell r="F1048">
            <v>7681</v>
          </cell>
        </row>
        <row r="1049">
          <cell r="A1049">
            <v>300412</v>
          </cell>
          <cell r="B1049" t="str">
            <v xml:space="preserve">  BÅ táng panen 3 m´t                 M200  </v>
          </cell>
          <cell r="C1049" t="str">
            <v xml:space="preserve"> m3 </v>
          </cell>
          <cell r="D1049">
            <v>353887</v>
          </cell>
          <cell r="E1049">
            <v>27455</v>
          </cell>
          <cell r="F1049">
            <v>7681</v>
          </cell>
        </row>
        <row r="1050">
          <cell r="A1050">
            <v>300413</v>
          </cell>
          <cell r="B1050" t="str">
            <v xml:space="preserve">  BÅ táng panen 3 m´t                 M250  </v>
          </cell>
          <cell r="C1050" t="str">
            <v xml:space="preserve"> m3 </v>
          </cell>
          <cell r="D1050">
            <v>386624</v>
          </cell>
          <cell r="E1050">
            <v>27455</v>
          </cell>
          <cell r="F1050">
            <v>7681</v>
          </cell>
        </row>
        <row r="1051">
          <cell r="A1051">
            <v>300421</v>
          </cell>
          <cell r="B1051" t="str">
            <v xml:space="preserve">  BÅ táng panen 4 m´t                 M150  </v>
          </cell>
          <cell r="C1051" t="str">
            <v xml:space="preserve"> m3 </v>
          </cell>
          <cell r="D1051">
            <v>338836</v>
          </cell>
          <cell r="E1051">
            <v>43994</v>
          </cell>
          <cell r="F1051">
            <v>7681</v>
          </cell>
        </row>
        <row r="1052">
          <cell r="A1052">
            <v>300422</v>
          </cell>
          <cell r="B1052" t="str">
            <v xml:space="preserve">  BÅ táng panen 4 m´t                 M200  </v>
          </cell>
          <cell r="C1052" t="str">
            <v xml:space="preserve"> m3 </v>
          </cell>
          <cell r="D1052">
            <v>383333</v>
          </cell>
          <cell r="E1052">
            <v>43994</v>
          </cell>
          <cell r="F1052">
            <v>7681</v>
          </cell>
        </row>
        <row r="1053">
          <cell r="A1053">
            <v>300423</v>
          </cell>
          <cell r="B1053" t="str">
            <v xml:space="preserve">  BÅ táng panen 4 m´t                 M250  </v>
          </cell>
          <cell r="C1053" t="str">
            <v xml:space="preserve"> m3 </v>
          </cell>
          <cell r="D1053">
            <v>416070</v>
          </cell>
          <cell r="E1053">
            <v>43994</v>
          </cell>
          <cell r="F1053">
            <v>7681</v>
          </cell>
        </row>
        <row r="1054">
          <cell r="A1054">
            <v>300511</v>
          </cell>
          <cell r="B1054" t="str">
            <v xml:space="preserve">  BÅ táng t¶m ½an,mŸi h°t,lanh tá     M150  </v>
          </cell>
          <cell r="C1054" t="str">
            <v xml:space="preserve"> m3 </v>
          </cell>
          <cell r="D1054">
            <v>305584</v>
          </cell>
          <cell r="E1054">
            <v>32066</v>
          </cell>
          <cell r="F1054">
            <v>5376</v>
          </cell>
        </row>
        <row r="1055">
          <cell r="A1055">
            <v>300512</v>
          </cell>
          <cell r="B1055" t="str">
            <v xml:space="preserve">  BÅ táng t¶m ½an,mŸi h°t,lanh tá     M200  </v>
          </cell>
          <cell r="C1055" t="str">
            <v xml:space="preserve"> m3 </v>
          </cell>
          <cell r="D1055">
            <v>350082</v>
          </cell>
          <cell r="E1055">
            <v>32066</v>
          </cell>
          <cell r="F1055">
            <v>5376</v>
          </cell>
        </row>
        <row r="1056">
          <cell r="A1056">
            <v>300513</v>
          </cell>
          <cell r="B1056" t="str">
            <v xml:space="preserve">  BÅ táng t¶m ½an,mŸi h°t,lanh tá     M250  </v>
          </cell>
          <cell r="C1056" t="str">
            <v xml:space="preserve"> m3 </v>
          </cell>
          <cell r="D1056">
            <v>382819</v>
          </cell>
          <cell r="E1056">
            <v>32066</v>
          </cell>
          <cell r="F1056">
            <v>5376</v>
          </cell>
        </row>
        <row r="1057">
          <cell r="A1057">
            <v>300521</v>
          </cell>
          <cell r="B1057" t="str">
            <v xml:space="preserve">  BÅ táng lŸ chèp,nan hoa             M150  </v>
          </cell>
          <cell r="C1057" t="str">
            <v xml:space="preserve"> m3 </v>
          </cell>
          <cell r="D1057">
            <v>305584</v>
          </cell>
          <cell r="E1057">
            <v>68581</v>
          </cell>
          <cell r="F1057">
            <v>5376</v>
          </cell>
        </row>
        <row r="1058">
          <cell r="A1058">
            <v>300522</v>
          </cell>
          <cell r="B1058" t="str">
            <v xml:space="preserve">  BÅ táng lŸ chèp,nan hoa             M200  </v>
          </cell>
          <cell r="C1058" t="str">
            <v xml:space="preserve"> m3 </v>
          </cell>
          <cell r="D1058">
            <v>350082</v>
          </cell>
          <cell r="E1058">
            <v>68554</v>
          </cell>
          <cell r="F1058">
            <v>5376</v>
          </cell>
        </row>
        <row r="1059">
          <cell r="A1059">
            <v>300523</v>
          </cell>
          <cell r="B1059" t="str">
            <v xml:space="preserve">  BÅ táng lŸ chèp,nan hoa             M250  </v>
          </cell>
          <cell r="C1059" t="str">
            <v xml:space="preserve"> m3 </v>
          </cell>
          <cell r="D1059">
            <v>382819</v>
          </cell>
          <cell r="E1059">
            <v>68554</v>
          </cell>
          <cell r="F1059">
            <v>5376</v>
          </cell>
        </row>
        <row r="1060">
          <cell r="A1060">
            <v>300531</v>
          </cell>
          <cell r="B1060" t="str">
            <v xml:space="preserve">  BÅ táng cøa sä tréi,con sçn         M150  </v>
          </cell>
          <cell r="C1060" t="str">
            <v xml:space="preserve"> m3 </v>
          </cell>
          <cell r="D1060">
            <v>324619</v>
          </cell>
          <cell r="E1060">
            <v>38790</v>
          </cell>
          <cell r="F1060">
            <v>5376</v>
          </cell>
        </row>
        <row r="1061">
          <cell r="A1061">
            <v>300532</v>
          </cell>
          <cell r="B1061" t="str">
            <v xml:space="preserve">  BÅ táng cøa sä tréi,con sçn         M200  </v>
          </cell>
          <cell r="C1061" t="str">
            <v xml:space="preserve"> m3 </v>
          </cell>
          <cell r="D1061">
            <v>369117</v>
          </cell>
          <cell r="E1061">
            <v>38790</v>
          </cell>
          <cell r="F1061">
            <v>5376</v>
          </cell>
        </row>
        <row r="1062">
          <cell r="A1062">
            <v>300533</v>
          </cell>
          <cell r="B1062" t="str">
            <v xml:space="preserve">  BÅ táng cøa sä tréi,con sçn         M250  </v>
          </cell>
          <cell r="C1062" t="str">
            <v xml:space="preserve"> m3 </v>
          </cell>
          <cell r="D1062">
            <v>401854</v>
          </cell>
          <cell r="E1062">
            <v>38790</v>
          </cell>
          <cell r="F1062">
            <v>5376</v>
          </cell>
        </row>
        <row r="1063">
          <cell r="A1063">
            <v>300541</v>
          </cell>
          <cell r="B1063" t="str">
            <v xml:space="preserve">  BÅ táng h¡ng r¡o,lan can            M150  </v>
          </cell>
          <cell r="C1063" t="str">
            <v xml:space="preserve"> m3 </v>
          </cell>
          <cell r="D1063">
            <v>300793</v>
          </cell>
          <cell r="E1063">
            <v>35480</v>
          </cell>
          <cell r="F1063">
            <v>5376</v>
          </cell>
        </row>
        <row r="1064">
          <cell r="A1064">
            <v>300542</v>
          </cell>
          <cell r="B1064" t="str">
            <v xml:space="preserve">  BÅ táng h¡ng r¡o,lan can            M200  </v>
          </cell>
          <cell r="C1064" t="str">
            <v xml:space="preserve"> m3 </v>
          </cell>
          <cell r="D1064">
            <v>345291</v>
          </cell>
          <cell r="E1064">
            <v>35480</v>
          </cell>
          <cell r="F1064">
            <v>5376</v>
          </cell>
        </row>
        <row r="1065">
          <cell r="A1065">
            <v>300543</v>
          </cell>
          <cell r="B1065" t="str">
            <v xml:space="preserve">  BÅ táng h¡ng r¡o,lan can            M250  </v>
          </cell>
          <cell r="C1065" t="str">
            <v xml:space="preserve"> m3 </v>
          </cell>
          <cell r="D1065">
            <v>378028</v>
          </cell>
          <cell r="E1065">
            <v>35480</v>
          </cell>
          <cell r="F1065">
            <v>5376</v>
          </cell>
        </row>
        <row r="1066">
          <cell r="A1066">
            <v>300611</v>
          </cell>
          <cell r="B1066" t="str">
            <v xml:space="preserve">  BÅ táng âng luãn dµy ½iÎn           M150  </v>
          </cell>
          <cell r="C1066" t="str">
            <v xml:space="preserve"> m3 </v>
          </cell>
          <cell r="D1066">
            <v>325622</v>
          </cell>
          <cell r="E1066">
            <v>46564</v>
          </cell>
          <cell r="F1066">
            <v>5376</v>
          </cell>
        </row>
        <row r="1067">
          <cell r="A1067">
            <v>300612</v>
          </cell>
          <cell r="B1067" t="str">
            <v xml:space="preserve">  BÅ táng âng luãn dµy ½iÎn           M200  </v>
          </cell>
          <cell r="C1067" t="str">
            <v xml:space="preserve"> m3 </v>
          </cell>
          <cell r="D1067">
            <v>370120</v>
          </cell>
          <cell r="E1067">
            <v>46564</v>
          </cell>
          <cell r="F1067">
            <v>5376</v>
          </cell>
        </row>
        <row r="1068">
          <cell r="A1068">
            <v>300613</v>
          </cell>
          <cell r="B1068" t="str">
            <v xml:space="preserve">  BÅ táng âng luãn dµy ½iÎn           M250  </v>
          </cell>
          <cell r="C1068" t="str">
            <v xml:space="preserve"> m3 </v>
          </cell>
          <cell r="D1068">
            <v>402857</v>
          </cell>
          <cell r="E1068">
            <v>46564</v>
          </cell>
          <cell r="F1068">
            <v>5376</v>
          </cell>
        </row>
        <row r="1069">
          <cell r="A1069">
            <v>300621</v>
          </cell>
          <cell r="B1069" t="str">
            <v xml:space="preserve">  BÅ táng âng câng                    M150  </v>
          </cell>
          <cell r="C1069" t="str">
            <v xml:space="preserve"> m3 </v>
          </cell>
          <cell r="D1069">
            <v>325622</v>
          </cell>
          <cell r="E1069">
            <v>46564</v>
          </cell>
          <cell r="F1069">
            <v>5376</v>
          </cell>
        </row>
        <row r="1070">
          <cell r="A1070">
            <v>300622</v>
          </cell>
          <cell r="B1070" t="str">
            <v xml:space="preserve">  BÅ táng âng câng                    M200  </v>
          </cell>
          <cell r="C1070" t="str">
            <v xml:space="preserve"> m3 </v>
          </cell>
          <cell r="D1070">
            <v>370120</v>
          </cell>
          <cell r="E1070">
            <v>46564</v>
          </cell>
          <cell r="F1070">
            <v>5376</v>
          </cell>
        </row>
        <row r="1071">
          <cell r="A1071">
            <v>300623</v>
          </cell>
          <cell r="B1071" t="str">
            <v xml:space="preserve">  BÅ táng âng câng                    M250  </v>
          </cell>
          <cell r="C1071" t="str">
            <v xml:space="preserve"> m3 </v>
          </cell>
          <cell r="D1071">
            <v>402857</v>
          </cell>
          <cell r="E1071">
            <v>46564</v>
          </cell>
          <cell r="F1071">
            <v>5376</v>
          </cell>
        </row>
        <row r="1072">
          <cell r="A1072">
            <v>300631</v>
          </cell>
          <cell r="B1072" t="str">
            <v xml:space="preserve">  BÅ táng âng buy D&lt;=70cm         M150  </v>
          </cell>
          <cell r="C1072" t="str">
            <v xml:space="preserve"> m3 </v>
          </cell>
          <cell r="D1072">
            <v>344061</v>
          </cell>
          <cell r="E1072">
            <v>53441</v>
          </cell>
          <cell r="F1072">
            <v>5376</v>
          </cell>
        </row>
        <row r="1073">
          <cell r="A1073">
            <v>300632</v>
          </cell>
          <cell r="B1073" t="str">
            <v xml:space="preserve">  BÅ táng âng buy D&lt;=70cm         M200  </v>
          </cell>
          <cell r="C1073" t="str">
            <v xml:space="preserve"> m3 </v>
          </cell>
          <cell r="D1073">
            <v>388997</v>
          </cell>
          <cell r="E1073">
            <v>53441</v>
          </cell>
          <cell r="F1073">
            <v>5376</v>
          </cell>
        </row>
        <row r="1074">
          <cell r="A1074">
            <v>300633</v>
          </cell>
          <cell r="B1074" t="str">
            <v xml:space="preserve">  BÅ táng âng buy D&lt;=70cm         M250  </v>
          </cell>
          <cell r="C1074" t="str">
            <v xml:space="preserve"> m3 </v>
          </cell>
          <cell r="D1074">
            <v>422057</v>
          </cell>
          <cell r="E1074">
            <v>53441</v>
          </cell>
          <cell r="F1074">
            <v>5376</v>
          </cell>
        </row>
        <row r="1075">
          <cell r="A1075">
            <v>300641</v>
          </cell>
          <cell r="B1075" t="str">
            <v xml:space="preserve">  BÅ táng âng buy D&gt; 70cm         M150  </v>
          </cell>
          <cell r="C1075" t="str">
            <v xml:space="preserve"> m3 </v>
          </cell>
          <cell r="D1075">
            <v>337447</v>
          </cell>
          <cell r="E1075">
            <v>46113</v>
          </cell>
          <cell r="F1075">
            <v>5376</v>
          </cell>
        </row>
        <row r="1076">
          <cell r="A1076">
            <v>300642</v>
          </cell>
          <cell r="B1076" t="str">
            <v xml:space="preserve">  BÅ táng âng buy D&gt; 70cm         M200  </v>
          </cell>
          <cell r="C1076" t="str">
            <v xml:space="preserve"> m3 </v>
          </cell>
          <cell r="D1076">
            <v>382383</v>
          </cell>
          <cell r="E1076">
            <v>46113</v>
          </cell>
          <cell r="F1076">
            <v>5376</v>
          </cell>
        </row>
        <row r="1077">
          <cell r="A1077">
            <v>300643</v>
          </cell>
          <cell r="B1077" t="str">
            <v xml:space="preserve">  BÅ táng âng buy D&gt; 70cm         M250  </v>
          </cell>
          <cell r="C1077" t="str">
            <v xml:space="preserve"> m3 </v>
          </cell>
          <cell r="D1077">
            <v>415442</v>
          </cell>
          <cell r="E1077">
            <v>46113</v>
          </cell>
          <cell r="F1077">
            <v>5376</v>
          </cell>
        </row>
        <row r="1078">
          <cell r="A1078">
            <v>300711</v>
          </cell>
          <cell r="B1078" t="str">
            <v xml:space="preserve">  BÅ táng d·m kh¸u ½æ &lt;=20m       M150  </v>
          </cell>
          <cell r="C1078" t="str">
            <v xml:space="preserve"> m3 </v>
          </cell>
          <cell r="D1078">
            <v>470529</v>
          </cell>
          <cell r="E1078">
            <v>46225</v>
          </cell>
          <cell r="F1078">
            <v>11851</v>
          </cell>
        </row>
        <row r="1079">
          <cell r="A1079">
            <v>300712</v>
          </cell>
          <cell r="B1079" t="str">
            <v xml:space="preserve">  BÅ táng d·m kh¸u ½æ &lt;=20m       M200  </v>
          </cell>
          <cell r="C1079" t="str">
            <v xml:space="preserve"> m3 </v>
          </cell>
          <cell r="D1079">
            <v>515027</v>
          </cell>
          <cell r="E1079">
            <v>46225</v>
          </cell>
          <cell r="F1079">
            <v>11851</v>
          </cell>
        </row>
        <row r="1080">
          <cell r="A1080">
            <v>300713</v>
          </cell>
          <cell r="B1080" t="str">
            <v xml:space="preserve">  BÅ táng d·m kh¸u ½æ &lt;=20m       M250  </v>
          </cell>
          <cell r="C1080" t="str">
            <v xml:space="preserve"> m3 </v>
          </cell>
          <cell r="D1080">
            <v>547764</v>
          </cell>
          <cell r="E1080">
            <v>46225</v>
          </cell>
          <cell r="F1080">
            <v>11851</v>
          </cell>
        </row>
        <row r="1081">
          <cell r="A1081">
            <v>301111</v>
          </cell>
          <cell r="B1081" t="str">
            <v xml:space="preserve">  Cât th¾p t¶m tõéng               d&lt;=10mm  </v>
          </cell>
          <cell r="C1081" t="str">
            <v xml:space="preserve"> t¶n </v>
          </cell>
          <cell r="D1081">
            <v>4261587</v>
          </cell>
          <cell r="E1081">
            <v>120464</v>
          </cell>
          <cell r="F1081">
            <v>20797</v>
          </cell>
        </row>
        <row r="1082">
          <cell r="A1082">
            <v>301112</v>
          </cell>
          <cell r="B1082" t="str">
            <v xml:space="preserve">  Cât th¾p t¶m tõéng               d&lt;=18mm  </v>
          </cell>
          <cell r="C1082" t="str">
            <v xml:space="preserve"> t¶n </v>
          </cell>
          <cell r="D1082">
            <v>4268809</v>
          </cell>
          <cell r="E1082">
            <v>102352</v>
          </cell>
          <cell r="F1082">
            <v>87691</v>
          </cell>
        </row>
        <row r="1083">
          <cell r="A1083">
            <v>301113</v>
          </cell>
          <cell r="B1083" t="str">
            <v xml:space="preserve">  Cât th¾p t¶m tõéng               d&gt; 18mm  </v>
          </cell>
          <cell r="C1083" t="str">
            <v xml:space="preserve"> t¶n </v>
          </cell>
          <cell r="D1083">
            <v>4115809</v>
          </cell>
          <cell r="E1083">
            <v>88979</v>
          </cell>
          <cell r="F1083">
            <v>79372</v>
          </cell>
        </row>
        <row r="1084">
          <cell r="A1084">
            <v>301211</v>
          </cell>
          <cell r="B1084" t="str">
            <v xml:space="preserve">  Cât th¾p cæt,càc,x¡,d·m,gi±ng    d&lt;=10mm  </v>
          </cell>
          <cell r="C1084" t="str">
            <v xml:space="preserve"> t¶n </v>
          </cell>
          <cell r="D1084">
            <v>4261587</v>
          </cell>
          <cell r="E1084">
            <v>167327</v>
          </cell>
          <cell r="F1084">
            <v>20797</v>
          </cell>
        </row>
        <row r="1085">
          <cell r="A1085">
            <v>301212</v>
          </cell>
          <cell r="B1085" t="str">
            <v xml:space="preserve">  Cât th¾p cæt,càc,x¡,d·m,gi±ng    d&lt;=18mm  </v>
          </cell>
          <cell r="C1085" t="str">
            <v xml:space="preserve"> t¶n </v>
          </cell>
          <cell r="D1085">
            <v>4216995</v>
          </cell>
          <cell r="E1085">
            <v>84528</v>
          </cell>
          <cell r="F1085">
            <v>151765</v>
          </cell>
        </row>
        <row r="1086">
          <cell r="A1086">
            <v>301213</v>
          </cell>
          <cell r="B1086" t="str">
            <v xml:space="preserve">  Cât th¾p cæt,càc,x¡,d·m,gi±ng    d&gt; 18mm  </v>
          </cell>
          <cell r="C1086" t="str">
            <v xml:space="preserve"> t¶n </v>
          </cell>
          <cell r="D1086">
            <v>4114955</v>
          </cell>
          <cell r="E1086">
            <v>80961</v>
          </cell>
          <cell r="F1086">
            <v>96501</v>
          </cell>
        </row>
        <row r="1087">
          <cell r="A1087">
            <v>301311</v>
          </cell>
          <cell r="B1087" t="str">
            <v xml:space="preserve">  Cât th¾p vÖ k¿o                  d&lt;=10mm  </v>
          </cell>
          <cell r="C1087" t="str">
            <v xml:space="preserve"> t¶n </v>
          </cell>
          <cell r="D1087">
            <v>4261587</v>
          </cell>
          <cell r="E1087">
            <v>167327</v>
          </cell>
          <cell r="F1087">
            <v>20797</v>
          </cell>
        </row>
        <row r="1088">
          <cell r="A1088">
            <v>301311</v>
          </cell>
          <cell r="B1088" t="str">
            <v xml:space="preserve">  Cât th¾p vÖ k¿o                  d&lt;=18mm  </v>
          </cell>
          <cell r="C1088" t="str">
            <v xml:space="preserve"> t¶n </v>
          </cell>
          <cell r="D1088">
            <v>4217809</v>
          </cell>
          <cell r="E1088">
            <v>116848</v>
          </cell>
          <cell r="F1088">
            <v>151575</v>
          </cell>
        </row>
        <row r="1089">
          <cell r="A1089">
            <v>301311</v>
          </cell>
          <cell r="B1089" t="str">
            <v xml:space="preserve">  Cât th¾p vÖ k¿o                  d&gt; 18mm  </v>
          </cell>
          <cell r="C1089" t="str">
            <v xml:space="preserve"> t¶n </v>
          </cell>
          <cell r="D1089">
            <v>4115809</v>
          </cell>
          <cell r="E1089">
            <v>98364</v>
          </cell>
          <cell r="F1089">
            <v>96501</v>
          </cell>
        </row>
        <row r="1090">
          <cell r="A1090">
            <v>301411</v>
          </cell>
          <cell r="B1090" t="str">
            <v xml:space="preserve">  Cât th¾p panen                   d&lt;=10mm  </v>
          </cell>
          <cell r="C1090" t="str">
            <v xml:space="preserve"> t¶n </v>
          </cell>
          <cell r="D1090">
            <v>4261587</v>
          </cell>
          <cell r="E1090">
            <v>230993</v>
          </cell>
          <cell r="F1090">
            <v>24957</v>
          </cell>
        </row>
        <row r="1091">
          <cell r="A1091">
            <v>301412</v>
          </cell>
          <cell r="B1091" t="str">
            <v xml:space="preserve">  Cât th¾p panen                   d&gt; 10mm  </v>
          </cell>
          <cell r="C1091" t="str">
            <v xml:space="preserve"> t¶n </v>
          </cell>
          <cell r="D1091">
            <v>4216385</v>
          </cell>
          <cell r="E1091">
            <v>142033</v>
          </cell>
          <cell r="F1091">
            <v>151575</v>
          </cell>
        </row>
        <row r="1092">
          <cell r="A1092">
            <v>301421</v>
          </cell>
          <cell r="B1092" t="str">
            <v xml:space="preserve">  CT T¶m ½an,H¡ng r¡o,Lam,Con sçn  d&lt;=10mm  </v>
          </cell>
          <cell r="C1092" t="str">
            <v xml:space="preserve"> t¶n </v>
          </cell>
          <cell r="D1092">
            <v>4261587</v>
          </cell>
          <cell r="E1092">
            <v>184838</v>
          </cell>
          <cell r="F1092">
            <v>20797</v>
          </cell>
        </row>
        <row r="1093">
          <cell r="A1093">
            <v>301511</v>
          </cell>
          <cell r="B1093" t="str">
            <v xml:space="preserve">  Cât th¾p âng (buy,câng)          d&lt;=10mm  </v>
          </cell>
          <cell r="C1093" t="str">
            <v xml:space="preserve"> t¶n </v>
          </cell>
          <cell r="D1093">
            <v>4261587</v>
          </cell>
          <cell r="E1093">
            <v>268107</v>
          </cell>
          <cell r="F1093">
            <v>20797</v>
          </cell>
        </row>
        <row r="1094">
          <cell r="A1094">
            <v>301512</v>
          </cell>
          <cell r="B1094" t="str">
            <v xml:space="preserve">  Cât th¾p âng (buy,câng)          d&lt;=18mm  </v>
          </cell>
          <cell r="C1094" t="str">
            <v xml:space="preserve"> t¶n </v>
          </cell>
          <cell r="D1094">
            <v>4251141</v>
          </cell>
          <cell r="E1094">
            <v>154122</v>
          </cell>
          <cell r="F1094">
            <v>62949</v>
          </cell>
        </row>
        <row r="1095">
          <cell r="A1095">
            <v>301513</v>
          </cell>
          <cell r="B1095" t="str">
            <v xml:space="preserve">  Cât th¾p âng (buy,câng)          d&gt; 18mm  </v>
          </cell>
          <cell r="C1095" t="str">
            <v xml:space="preserve"> t¶n </v>
          </cell>
          <cell r="D1095">
            <v>4149141</v>
          </cell>
          <cell r="E1095">
            <v>134279</v>
          </cell>
          <cell r="F1095">
            <v>47144</v>
          </cell>
        </row>
        <row r="1096">
          <cell r="A1096">
            <v>301611</v>
          </cell>
          <cell r="B1096" t="str">
            <v xml:space="preserve">  Cât th¾p âng luãn dµy ½iÎn       d&lt;=10mm  </v>
          </cell>
          <cell r="C1096" t="str">
            <v xml:space="preserve"> t¶n </v>
          </cell>
          <cell r="D1096">
            <v>4261587</v>
          </cell>
          <cell r="E1096">
            <v>297082</v>
          </cell>
          <cell r="F1096">
            <v>20797</v>
          </cell>
        </row>
        <row r="1097">
          <cell r="A1097">
            <v>301612</v>
          </cell>
          <cell r="B1097" t="str">
            <v xml:space="preserve">  Cât th¾p âng luãn dµy ½iÎn       d&lt;=18mm  </v>
          </cell>
          <cell r="C1097" t="str">
            <v xml:space="preserve"> t¶n </v>
          </cell>
          <cell r="D1097">
            <v>4251141</v>
          </cell>
          <cell r="E1097">
            <v>179940</v>
          </cell>
          <cell r="F1097">
            <v>62949</v>
          </cell>
        </row>
        <row r="1098">
          <cell r="A1098">
            <v>301613</v>
          </cell>
          <cell r="B1098" t="str">
            <v xml:space="preserve">  Cât th¾p âng luãn dµy ½iÎn       d&gt; 18mm  </v>
          </cell>
          <cell r="C1098" t="str">
            <v xml:space="preserve"> t¶n </v>
          </cell>
          <cell r="D1098">
            <v>4149141</v>
          </cell>
          <cell r="E1098">
            <v>153896</v>
          </cell>
          <cell r="F1098">
            <v>47144</v>
          </cell>
        </row>
        <row r="1099">
          <cell r="A1099">
            <v>301711</v>
          </cell>
          <cell r="B1099" t="str">
            <v xml:space="preserve">  Cât th¾p d·m c·u                 d&lt;=18mm  </v>
          </cell>
          <cell r="C1099" t="str">
            <v xml:space="preserve"> t¶n </v>
          </cell>
          <cell r="D1099">
            <v>4159321</v>
          </cell>
          <cell r="E1099">
            <v>89294</v>
          </cell>
          <cell r="F1099">
            <v>171231</v>
          </cell>
        </row>
        <row r="1100">
          <cell r="A1100">
            <v>301712</v>
          </cell>
          <cell r="B1100" t="str">
            <v xml:space="preserve">  Cât th¾p d·m c·u                 d&gt; 18mm  </v>
          </cell>
          <cell r="C1100" t="str">
            <v xml:space="preserve"> t¶n </v>
          </cell>
          <cell r="D1100">
            <v>4130844</v>
          </cell>
          <cell r="E1100">
            <v>49720</v>
          </cell>
          <cell r="F1100">
            <v>133778</v>
          </cell>
        </row>
        <row r="1101">
          <cell r="A1101">
            <v>302111</v>
          </cell>
          <cell r="B1101" t="str">
            <v xml:space="preserve">  L°p t¶m tõéng dâc                 &gt;2t¶n   </v>
          </cell>
          <cell r="C1101" t="str">
            <v xml:space="preserve"> CŸi </v>
          </cell>
          <cell r="D1101">
            <v>62110</v>
          </cell>
          <cell r="E1101">
            <v>16123</v>
          </cell>
          <cell r="F1101">
            <v>99948</v>
          </cell>
        </row>
        <row r="1102">
          <cell r="A1102">
            <v>302121</v>
          </cell>
          <cell r="B1102" t="str">
            <v xml:space="preserve">  L°p t¶m tõéng BT   Tlõìng c¶u kiÎn&lt;=2T¶n  </v>
          </cell>
          <cell r="C1102" t="str">
            <v xml:space="preserve"> CŸi </v>
          </cell>
          <cell r="D1102">
            <v>58526</v>
          </cell>
          <cell r="E1102">
            <v>5525</v>
          </cell>
          <cell r="F1102">
            <v>35651</v>
          </cell>
        </row>
        <row r="1103">
          <cell r="A1103">
            <v>302122</v>
          </cell>
          <cell r="B1103" t="str">
            <v xml:space="preserve">  L°p t¶m tõéng BT   Tlõìng c¶u kiÎn&gt; 2T¶n  </v>
          </cell>
          <cell r="C1103" t="str">
            <v xml:space="preserve"> CŸi </v>
          </cell>
          <cell r="D1103">
            <v>72729</v>
          </cell>
          <cell r="E1103">
            <v>6201</v>
          </cell>
          <cell r="F1103">
            <v>40244</v>
          </cell>
        </row>
        <row r="1104">
          <cell r="A1104">
            <v>302211</v>
          </cell>
          <cell r="B1104" t="str">
            <v xml:space="preserve">  L°p t¶m cæt BT   Tlõìng c¶u kiÎn&lt;=2.5T¶n  </v>
          </cell>
          <cell r="C1104" t="str">
            <v xml:space="preserve"> CŸi </v>
          </cell>
          <cell r="D1104">
            <v>81309</v>
          </cell>
          <cell r="E1104">
            <v>11725</v>
          </cell>
          <cell r="F1104">
            <v>32479</v>
          </cell>
        </row>
        <row r="1105">
          <cell r="A1105">
            <v>302212</v>
          </cell>
          <cell r="B1105" t="str">
            <v xml:space="preserve">  L°p t¶m cæt BT   Tlõìng c¶u kiÎn&lt;=5.0T¶n  </v>
          </cell>
          <cell r="C1105" t="str">
            <v xml:space="preserve"> CŸi </v>
          </cell>
          <cell r="D1105">
            <v>51309</v>
          </cell>
          <cell r="E1105">
            <v>13191</v>
          </cell>
          <cell r="F1105">
            <v>41664</v>
          </cell>
        </row>
        <row r="1106">
          <cell r="A1106">
            <v>302213</v>
          </cell>
          <cell r="B1106" t="str">
            <v xml:space="preserve">  L°p t¶m cæt BT   Tlõìng c¶u kiÎn&lt;=7.0T¶n  </v>
          </cell>
          <cell r="C1106" t="str">
            <v xml:space="preserve"> CŸi </v>
          </cell>
          <cell r="D1106">
            <v>95512</v>
          </cell>
          <cell r="E1106">
            <v>17814</v>
          </cell>
          <cell r="F1106">
            <v>50850</v>
          </cell>
        </row>
        <row r="1107">
          <cell r="A1107">
            <v>302214</v>
          </cell>
          <cell r="B1107" t="str">
            <v xml:space="preserve">  L°p t¶m cæt BT   Tlõìng c¶u kiÎn&gt; 7.0T¶n  </v>
          </cell>
          <cell r="C1107" t="str">
            <v xml:space="preserve"> CŸi </v>
          </cell>
          <cell r="D1107">
            <v>95512</v>
          </cell>
          <cell r="E1107">
            <v>19054</v>
          </cell>
          <cell r="F1107">
            <v>73813</v>
          </cell>
        </row>
        <row r="1108">
          <cell r="A1108">
            <v>302311</v>
          </cell>
          <cell r="B1108" t="str">
            <v xml:space="preserve">  L°p x¡,d·m,gi±ng BT Tlõìng ckiÎn&lt;=1.0T¶n  </v>
          </cell>
          <cell r="C1108" t="str">
            <v xml:space="preserve"> CŸi </v>
          </cell>
          <cell r="D1108">
            <v>64341</v>
          </cell>
          <cell r="E1108">
            <v>5525</v>
          </cell>
          <cell r="F1108">
            <v>40244</v>
          </cell>
        </row>
        <row r="1109">
          <cell r="A1109">
            <v>302312</v>
          </cell>
          <cell r="B1109" t="str">
            <v xml:space="preserve">  L°p x¡,d·m,gi±ng BT Tlõìng ckiÎn&lt;=3.0T¶n  </v>
          </cell>
          <cell r="C1109" t="str">
            <v xml:space="preserve"> CŸi </v>
          </cell>
          <cell r="D1109">
            <v>239203</v>
          </cell>
          <cell r="E1109">
            <v>10485</v>
          </cell>
          <cell r="F1109">
            <v>58614</v>
          </cell>
        </row>
        <row r="1110">
          <cell r="A1110">
            <v>302313</v>
          </cell>
          <cell r="B1110" t="str">
            <v xml:space="preserve">  L°p x¡,d·m,gi±ng BT Tlõìng ckiÎn&lt;=5.0T¶n  </v>
          </cell>
          <cell r="C1110" t="str">
            <v xml:space="preserve"> CŸi </v>
          </cell>
          <cell r="D1110">
            <v>239203</v>
          </cell>
          <cell r="E1110">
            <v>11725</v>
          </cell>
          <cell r="F1110">
            <v>72392</v>
          </cell>
        </row>
        <row r="1111">
          <cell r="A1111">
            <v>302411</v>
          </cell>
          <cell r="B1111" t="str">
            <v xml:space="preserve">  L°p d·m c·u tròc BT Tlõìng ckiÎn&lt;=3.0T¶n  </v>
          </cell>
          <cell r="C1111" t="str">
            <v xml:space="preserve"> CŸi </v>
          </cell>
          <cell r="D1111">
            <v>245842</v>
          </cell>
          <cell r="E1111">
            <v>14179</v>
          </cell>
          <cell r="F1111">
            <v>423693</v>
          </cell>
        </row>
        <row r="1112">
          <cell r="A1112">
            <v>302412</v>
          </cell>
          <cell r="B1112" t="str">
            <v xml:space="preserve">  L°p d·m c·u tròc BT Tlõìng ckiÎn&gt; 3.0T¶n  </v>
          </cell>
          <cell r="C1112" t="str">
            <v xml:space="preserve"> CŸi </v>
          </cell>
          <cell r="D1112">
            <v>245842</v>
          </cell>
          <cell r="E1112">
            <v>16915</v>
          </cell>
          <cell r="F1112">
            <v>475079</v>
          </cell>
        </row>
        <row r="1113">
          <cell r="A1113">
            <v>302421</v>
          </cell>
          <cell r="B1113" t="str">
            <v xml:space="preserve">  L°p vÖ k¿o BÅ táng  Tlõìng ckiÎn&lt;=5.0T¶n  </v>
          </cell>
          <cell r="C1113" t="str">
            <v xml:space="preserve"> CŸi </v>
          </cell>
          <cell r="D1113">
            <v>156708</v>
          </cell>
          <cell r="E1113">
            <v>27114</v>
          </cell>
          <cell r="F1113">
            <v>179612</v>
          </cell>
        </row>
        <row r="1114">
          <cell r="A1114">
            <v>302422</v>
          </cell>
          <cell r="B1114" t="str">
            <v xml:space="preserve">  L°p vÖ k¿o BÅ táng  Tlõìng ckiÎn&gt; 5.0T¶n  </v>
          </cell>
          <cell r="C1114" t="str">
            <v xml:space="preserve"> CŸi </v>
          </cell>
          <cell r="D1114">
            <v>156708</v>
          </cell>
          <cell r="E1114">
            <v>33955</v>
          </cell>
          <cell r="F1114">
            <v>211728</v>
          </cell>
        </row>
        <row r="1115">
          <cell r="A1115">
            <v>302511</v>
          </cell>
          <cell r="B1115" t="str">
            <v xml:space="preserve">  L°p giŸ ½ë mŸi châng diÅm             </v>
          </cell>
          <cell r="C1115" t="str">
            <v xml:space="preserve"> CŸi </v>
          </cell>
          <cell r="D1115">
            <v>66525</v>
          </cell>
          <cell r="E1115">
            <v>16574</v>
          </cell>
          <cell r="F1115">
            <v>156811</v>
          </cell>
        </row>
        <row r="1116">
          <cell r="A1116">
            <v>302521</v>
          </cell>
          <cell r="B1116" t="str">
            <v xml:space="preserve">  L°p CSçn,CSä,LChèp,NHoa,T‡an = cç gièi    </v>
          </cell>
          <cell r="C1116" t="str">
            <v xml:space="preserve"> CŸi </v>
          </cell>
          <cell r="D1116">
            <v>10912</v>
          </cell>
          <cell r="E1116">
            <v>6201</v>
          </cell>
          <cell r="F1116">
            <v>49188</v>
          </cell>
        </row>
        <row r="1117">
          <cell r="A1117">
            <v>302522</v>
          </cell>
          <cell r="B1117" t="str">
            <v xml:space="preserve">  L°p CSçn,CSä,LChèp,NHoa,T‡an = thð cáng   </v>
          </cell>
          <cell r="C1117" t="str">
            <v xml:space="preserve"> CŸi </v>
          </cell>
          <cell r="D1117">
            <v>6995</v>
          </cell>
          <cell r="E1117">
            <v>9583</v>
          </cell>
          <cell r="F1117">
            <v>0</v>
          </cell>
        </row>
        <row r="1118">
          <cell r="A1118">
            <v>302611</v>
          </cell>
          <cell r="B1118" t="str">
            <v xml:space="preserve">  L°p panen                                 </v>
          </cell>
          <cell r="C1118" t="str">
            <v xml:space="preserve"> CŸi </v>
          </cell>
          <cell r="D1118">
            <v>22030</v>
          </cell>
          <cell r="E1118">
            <v>1015</v>
          </cell>
          <cell r="F1118">
            <v>14611</v>
          </cell>
        </row>
        <row r="1119">
          <cell r="A1119">
            <v>302621</v>
          </cell>
          <cell r="B1119" t="str">
            <v xml:space="preserve">  L°p t¶m mŸi                               </v>
          </cell>
          <cell r="C1119" t="str">
            <v xml:space="preserve"> CŸi </v>
          </cell>
          <cell r="D1119">
            <v>22030</v>
          </cell>
          <cell r="E1119">
            <v>1127</v>
          </cell>
          <cell r="F1119">
            <v>15070</v>
          </cell>
        </row>
        <row r="1120">
          <cell r="A1120">
            <v>302631</v>
          </cell>
          <cell r="B1120" t="str">
            <v xml:space="preserve">  L°p mŸng nõèc                             </v>
          </cell>
          <cell r="C1120" t="str">
            <v xml:space="preserve"> CŸi </v>
          </cell>
          <cell r="D1120">
            <v>22030</v>
          </cell>
          <cell r="E1120">
            <v>1691</v>
          </cell>
          <cell r="F1120">
            <v>18744</v>
          </cell>
        </row>
        <row r="1121">
          <cell r="A1121">
            <v>302641</v>
          </cell>
          <cell r="B1121" t="str">
            <v xml:space="preserve">  L°p mŸi h°t                               </v>
          </cell>
          <cell r="C1121" t="str">
            <v xml:space="preserve"> CŸi </v>
          </cell>
          <cell r="D1121">
            <v>40846</v>
          </cell>
          <cell r="E1121">
            <v>3044</v>
          </cell>
          <cell r="F1121">
            <v>22963</v>
          </cell>
        </row>
        <row r="1122">
          <cell r="A1122">
            <v>304111</v>
          </cell>
          <cell r="B1122" t="str">
            <v xml:space="preserve">  Cât th¾p thµn ½¡i nõèc d=10-12            </v>
          </cell>
          <cell r="C1122" t="str">
            <v xml:space="preserve"> t¶n </v>
          </cell>
          <cell r="D1122">
            <v>4282940</v>
          </cell>
          <cell r="E1122">
            <v>644183</v>
          </cell>
          <cell r="F1122">
            <v>503739</v>
          </cell>
        </row>
        <row r="1123">
          <cell r="A1123">
            <v>304112</v>
          </cell>
          <cell r="B1123" t="str">
            <v xml:space="preserve">  Cât th¾p âng khÜi      d=10-12            </v>
          </cell>
          <cell r="C1123" t="str">
            <v xml:space="preserve"> t¶n </v>
          </cell>
          <cell r="D1123">
            <v>4282940</v>
          </cell>
          <cell r="E1123">
            <v>514053</v>
          </cell>
          <cell r="F1123">
            <v>431889</v>
          </cell>
        </row>
        <row r="1124">
          <cell r="A1124">
            <v>304112</v>
          </cell>
          <cell r="B1124" t="str">
            <v xml:space="preserve">  Cât th¾p thµn xi lá    d=10-12            </v>
          </cell>
          <cell r="C1124" t="str">
            <v xml:space="preserve"> t¶n </v>
          </cell>
          <cell r="D1124">
            <v>4282940</v>
          </cell>
          <cell r="E1124">
            <v>357089</v>
          </cell>
          <cell r="F1124">
            <v>403741</v>
          </cell>
        </row>
        <row r="1125">
          <cell r="A1125">
            <v>400110</v>
          </cell>
          <cell r="B1125" t="str">
            <v xml:space="preserve">  SX,LD k¿o mŸi ngÜi,gå hãng s°c,L&lt;=6.9m</v>
          </cell>
          <cell r="C1125" t="str">
            <v xml:space="preserve"> m3 </v>
          </cell>
          <cell r="D1125">
            <v>1554444</v>
          </cell>
          <cell r="E1125">
            <v>89172</v>
          </cell>
          <cell r="F1125">
            <v>0</v>
          </cell>
        </row>
        <row r="1126">
          <cell r="A1126">
            <v>400120</v>
          </cell>
          <cell r="B1126" t="str">
            <v xml:space="preserve">  SX,LD k¿o mŸi ngÜi,gå hãng s°c,L&lt;=8.1m</v>
          </cell>
          <cell r="C1126" t="str">
            <v xml:space="preserve"> m3 </v>
          </cell>
          <cell r="D1126">
            <v>1507704</v>
          </cell>
          <cell r="E1126">
            <v>114571</v>
          </cell>
          <cell r="F1126">
            <v>0</v>
          </cell>
        </row>
        <row r="1127">
          <cell r="A1127">
            <v>400130</v>
          </cell>
          <cell r="B1127" t="str">
            <v xml:space="preserve">  SX,LD k¿o mŸi ngÜi,gå hãng s°c,L&lt;=9.0m</v>
          </cell>
          <cell r="C1127" t="str">
            <v xml:space="preserve"> m3 </v>
          </cell>
          <cell r="D1127">
            <v>1535421</v>
          </cell>
          <cell r="E1127">
            <v>117760</v>
          </cell>
          <cell r="F1127">
            <v>0</v>
          </cell>
        </row>
        <row r="1128">
          <cell r="A1128">
            <v>400140</v>
          </cell>
          <cell r="B1128" t="str">
            <v xml:space="preserve">  SX,LD k¿o mŸi ngÜi,gå hãng s°c,L&gt; 10m </v>
          </cell>
          <cell r="C1128" t="str">
            <v xml:space="preserve"> m3 </v>
          </cell>
          <cell r="D1128">
            <v>1391674</v>
          </cell>
          <cell r="E1128">
            <v>128425</v>
          </cell>
          <cell r="F1128">
            <v>0</v>
          </cell>
        </row>
        <row r="1129">
          <cell r="A1129">
            <v>400210</v>
          </cell>
          <cell r="B1129" t="str">
            <v xml:space="preserve">  SX,LD k¿o mŸi FibroXM,gå hãng s°c,L&lt;4.0m  </v>
          </cell>
          <cell r="C1129" t="str">
            <v xml:space="preserve"> m3 </v>
          </cell>
          <cell r="D1129">
            <v>1382778</v>
          </cell>
          <cell r="E1129">
            <v>92800</v>
          </cell>
          <cell r="F1129">
            <v>0</v>
          </cell>
        </row>
        <row r="1130">
          <cell r="A1130">
            <v>400220</v>
          </cell>
          <cell r="B1130" t="str">
            <v xml:space="preserve">  SX,LD k¿o mŸi FibroXM,gå hãng s°c,L&lt;5.7m  </v>
          </cell>
          <cell r="C1130" t="str">
            <v xml:space="preserve"> m3 </v>
          </cell>
          <cell r="D1130">
            <v>1371799</v>
          </cell>
          <cell r="E1130">
            <v>99288</v>
          </cell>
          <cell r="F1130">
            <v>0</v>
          </cell>
        </row>
        <row r="1131">
          <cell r="A1131">
            <v>400230</v>
          </cell>
          <cell r="B1131" t="str">
            <v xml:space="preserve">  SX,LD k¿o mŸi FibroXM,gå hãng s°c,L&lt;6.9m  </v>
          </cell>
          <cell r="C1131" t="str">
            <v xml:space="preserve"> m3 </v>
          </cell>
          <cell r="D1131">
            <v>1302348</v>
          </cell>
          <cell r="E1131">
            <v>107314</v>
          </cell>
          <cell r="F1131">
            <v>0</v>
          </cell>
        </row>
        <row r="1132">
          <cell r="A1132">
            <v>400240</v>
          </cell>
          <cell r="B1132" t="str">
            <v xml:space="preserve">  SX,LD k¿o mŸi FibroXM,gå hãng s°c,L&lt;8.1m  </v>
          </cell>
          <cell r="C1132" t="str">
            <v xml:space="preserve"> m3 </v>
          </cell>
          <cell r="D1132">
            <v>1322365</v>
          </cell>
          <cell r="E1132">
            <v>116880</v>
          </cell>
          <cell r="F1132">
            <v>0</v>
          </cell>
        </row>
        <row r="1133">
          <cell r="A1133">
            <v>400250</v>
          </cell>
          <cell r="B1133" t="str">
            <v xml:space="preserve">  SX,LD k¿o mŸi FibroXM,gå hãng s°c,L&lt;9.0m  </v>
          </cell>
          <cell r="C1133" t="str">
            <v xml:space="preserve"> m3 </v>
          </cell>
          <cell r="D1133">
            <v>1488617</v>
          </cell>
          <cell r="E1133">
            <v>118090</v>
          </cell>
          <cell r="F1133">
            <v>0</v>
          </cell>
        </row>
        <row r="1134">
          <cell r="A1134">
            <v>400260</v>
          </cell>
          <cell r="B1134" t="str">
            <v xml:space="preserve">  SX,LD k¿o mŸi FibroXM,gå hãng s°c,L&gt;10 m  </v>
          </cell>
          <cell r="C1134" t="str">
            <v xml:space="preserve"> m3 </v>
          </cell>
          <cell r="D1134">
            <v>1567424</v>
          </cell>
          <cell r="E1134">
            <v>126886</v>
          </cell>
          <cell r="F1134">
            <v>0</v>
          </cell>
        </row>
        <row r="1135">
          <cell r="A1135">
            <v>400310</v>
          </cell>
          <cell r="B1135" t="str">
            <v xml:space="preserve">  SX,LD k¿o hån hìp,mŸingÜi,gå HS°c,L&lt;8.1m  </v>
          </cell>
          <cell r="C1135" t="str">
            <v xml:space="preserve"> m3 </v>
          </cell>
          <cell r="D1135">
            <v>1320292</v>
          </cell>
          <cell r="E1135">
            <v>111492</v>
          </cell>
          <cell r="F1135">
            <v>0</v>
          </cell>
        </row>
        <row r="1136">
          <cell r="A1136">
            <v>400310</v>
          </cell>
          <cell r="B1136" t="str">
            <v xml:space="preserve">  SX,LD k¿o hån hìp,mŸi ngÜi,gå HS°c,L&lt;9m   </v>
          </cell>
          <cell r="C1136" t="str">
            <v xml:space="preserve"> m3 </v>
          </cell>
          <cell r="D1136">
            <v>1412751</v>
          </cell>
          <cell r="E1136">
            <v>113472</v>
          </cell>
          <cell r="F1136">
            <v>0</v>
          </cell>
        </row>
        <row r="1137">
          <cell r="A1137">
            <v>400310</v>
          </cell>
          <cell r="B1137" t="str">
            <v xml:space="preserve">  SX,LD k¿o hån hìp,mŸi ngÜi,gå HS°c,L&gt;10m  </v>
          </cell>
          <cell r="C1137" t="str">
            <v xml:space="preserve"> m3 </v>
          </cell>
          <cell r="D1137">
            <v>1291044</v>
          </cell>
          <cell r="E1137">
            <v>119849</v>
          </cell>
          <cell r="F1137">
            <v>0</v>
          </cell>
        </row>
        <row r="1138">
          <cell r="A1138">
            <v>400410</v>
          </cell>
          <cell r="B1138" t="str">
            <v xml:space="preserve">  SX,LD k¿o HHìp gå+s°t,mŸi FibroXM,L&lt;8.1m  </v>
          </cell>
          <cell r="C1138" t="str">
            <v xml:space="preserve"> m3 </v>
          </cell>
          <cell r="D1138">
            <v>1397254</v>
          </cell>
          <cell r="E1138">
            <v>106545</v>
          </cell>
          <cell r="F1138">
            <v>0</v>
          </cell>
        </row>
        <row r="1139">
          <cell r="A1139">
            <v>400420</v>
          </cell>
          <cell r="B1139" t="str">
            <v xml:space="preserve">  SX,LD k¿o HHìp gå+s°t,mŸi FibroXM,L&lt;9.0m  </v>
          </cell>
          <cell r="C1139" t="str">
            <v xml:space="preserve"> m3 </v>
          </cell>
          <cell r="D1139">
            <v>1341808</v>
          </cell>
          <cell r="E1139">
            <v>110613</v>
          </cell>
          <cell r="F1139">
            <v>0</v>
          </cell>
        </row>
        <row r="1140">
          <cell r="A1140">
            <v>400430</v>
          </cell>
          <cell r="B1140" t="str">
            <v xml:space="preserve">  SX,LD k¿o HHìp gå+s°t,mŸi FibroXM,L&gt;10.m  </v>
          </cell>
          <cell r="C1140" t="str">
            <v xml:space="preserve"> m3 </v>
          </cell>
          <cell r="D1140">
            <v>1554025</v>
          </cell>
          <cell r="E1140">
            <v>131834</v>
          </cell>
          <cell r="F1140">
            <v>0</v>
          </cell>
        </row>
        <row r="1141">
          <cell r="A1141">
            <v>401210</v>
          </cell>
          <cell r="B1141" t="str">
            <v xml:space="preserve">  SXgi±ng vÖ k¿o theomŸi gian giùa  L&lt;8.1m  </v>
          </cell>
          <cell r="C1141" t="str">
            <v xml:space="preserve"> m3 </v>
          </cell>
          <cell r="D1141">
            <v>1375419</v>
          </cell>
          <cell r="E1141">
            <v>123874</v>
          </cell>
          <cell r="F1141">
            <v>0</v>
          </cell>
        </row>
        <row r="1142">
          <cell r="A1142">
            <v>401220</v>
          </cell>
          <cell r="B1142" t="str">
            <v xml:space="preserve">  SXgi±ng vÖ k¿o theo mŸi gian giùa L&lt;=9m   </v>
          </cell>
          <cell r="C1142" t="str">
            <v xml:space="preserve"> m3 </v>
          </cell>
          <cell r="D1142">
            <v>1364544</v>
          </cell>
          <cell r="E1142">
            <v>129495</v>
          </cell>
          <cell r="F1142">
            <v>0</v>
          </cell>
        </row>
        <row r="1143">
          <cell r="A1143">
            <v>401230</v>
          </cell>
          <cell r="B1143" t="str">
            <v xml:space="preserve">  SXgi±ng vÖ k¿o theo mŸi gian giùa L&gt;10m   </v>
          </cell>
          <cell r="C1143" t="str">
            <v xml:space="preserve"> m3 </v>
          </cell>
          <cell r="D1143">
            <v>1319544</v>
          </cell>
          <cell r="E1143">
            <v>102580</v>
          </cell>
          <cell r="F1143">
            <v>0</v>
          </cell>
        </row>
        <row r="1144">
          <cell r="A1144">
            <v>401240</v>
          </cell>
          <cell r="B1144" t="str">
            <v xml:space="preserve">  SXgi±ng vÖ k¿o theo mŸi gian ½hãi L&lt;8.1m  </v>
          </cell>
          <cell r="C1144" t="str">
            <v xml:space="preserve"> m3 </v>
          </cell>
          <cell r="D1144">
            <v>1378294</v>
          </cell>
          <cell r="E1144">
            <v>123009</v>
          </cell>
          <cell r="F1144">
            <v>0</v>
          </cell>
        </row>
        <row r="1145">
          <cell r="A1145">
            <v>401250</v>
          </cell>
          <cell r="B1145" t="str">
            <v xml:space="preserve">  SXgi±ng vÖ k¿o theo mŸi gian ½hãi L&lt;=9m   </v>
          </cell>
          <cell r="C1145" t="str">
            <v xml:space="preserve"> m3 </v>
          </cell>
          <cell r="D1145">
            <v>1364544</v>
          </cell>
          <cell r="E1145">
            <v>123009</v>
          </cell>
          <cell r="F1145">
            <v>0</v>
          </cell>
        </row>
        <row r="1146">
          <cell r="A1146">
            <v>401260</v>
          </cell>
          <cell r="B1146" t="str">
            <v xml:space="preserve">  SXgi±ng vÖ k¿o theo mŸi gian ½hãi L&gt;10m   </v>
          </cell>
          <cell r="C1146" t="str">
            <v xml:space="preserve"> m3 </v>
          </cell>
          <cell r="D1146">
            <v>1342669</v>
          </cell>
          <cell r="E1146">
            <v>120847</v>
          </cell>
          <cell r="F1146">
            <v>0</v>
          </cell>
        </row>
        <row r="1147">
          <cell r="A1147">
            <v>401310</v>
          </cell>
          <cell r="B1147" t="str">
            <v xml:space="preserve">  SX,LD gi±ng vÖ k¿o s°t trÝn,L&lt;=15m    </v>
          </cell>
          <cell r="C1147" t="str">
            <v xml:space="preserve"> t¶n </v>
          </cell>
          <cell r="D1147">
            <v>8588679</v>
          </cell>
          <cell r="E1147">
            <v>390538</v>
          </cell>
          <cell r="F1147">
            <v>0</v>
          </cell>
        </row>
        <row r="1148">
          <cell r="A1148">
            <v>401410</v>
          </cell>
          <cell r="B1148" t="str">
            <v xml:space="preserve">  SX,LD x¡ gã gå mŸi th²ng                  </v>
          </cell>
          <cell r="C1148" t="str">
            <v xml:space="preserve"> m3 </v>
          </cell>
          <cell r="D1148">
            <v>1129120</v>
          </cell>
          <cell r="E1148">
            <v>41066</v>
          </cell>
          <cell r="F1148">
            <v>0</v>
          </cell>
        </row>
        <row r="1149">
          <cell r="A1149">
            <v>401420</v>
          </cell>
          <cell r="B1149" t="str">
            <v xml:space="preserve">  SX,LD x¡ gã gå mŸi nâi,mŸi gÜc            </v>
          </cell>
          <cell r="C1149" t="str">
            <v xml:space="preserve"> m3 </v>
          </cell>
          <cell r="D1149">
            <v>1129120</v>
          </cell>
          <cell r="E1149">
            <v>41066</v>
          </cell>
          <cell r="F1149">
            <v>0</v>
          </cell>
        </row>
        <row r="1150">
          <cell r="A1150">
            <v>401430</v>
          </cell>
          <cell r="B1150" t="str">
            <v xml:space="preserve">  SX,LD c·u phong                           </v>
          </cell>
          <cell r="C1150" t="str">
            <v xml:space="preserve"> m3 </v>
          </cell>
          <cell r="D1150">
            <v>1128875</v>
          </cell>
          <cell r="E1150">
            <v>32170</v>
          </cell>
          <cell r="F1150">
            <v>0</v>
          </cell>
        </row>
        <row r="1151">
          <cell r="A1151">
            <v>402110</v>
          </cell>
          <cell r="B1151" t="str">
            <v xml:space="preserve">  L°p dúng cŸc lo­i khuán cøa gå            </v>
          </cell>
          <cell r="C1151" t="str">
            <v xml:space="preserve"> m</v>
          </cell>
          <cell r="D1151">
            <v>1860</v>
          </cell>
          <cell r="E1151">
            <v>2255</v>
          </cell>
          <cell r="F1151">
            <v>0</v>
          </cell>
        </row>
        <row r="1152">
          <cell r="A1152">
            <v>402210</v>
          </cell>
          <cell r="B1152" t="str">
            <v xml:space="preserve">  L°p cøa gå v¡o khuán                      </v>
          </cell>
          <cell r="C1152" t="str">
            <v xml:space="preserve"> m2 </v>
          </cell>
          <cell r="D1152">
            <v>0</v>
          </cell>
          <cell r="E1152">
            <v>2819</v>
          </cell>
          <cell r="F1152">
            <v>0</v>
          </cell>
        </row>
        <row r="1153">
          <cell r="A1153">
            <v>402220</v>
          </cell>
          <cell r="B1153" t="str">
            <v xml:space="preserve">  L°p cøa kháng cÜ khuán                    </v>
          </cell>
          <cell r="C1153" t="str">
            <v xml:space="preserve"> m2 </v>
          </cell>
          <cell r="D1153">
            <v>2007</v>
          </cell>
          <cell r="E1153">
            <v>4510</v>
          </cell>
          <cell r="F1153">
            <v>0</v>
          </cell>
        </row>
        <row r="1154">
          <cell r="A1154">
            <v>500111</v>
          </cell>
          <cell r="B1154" t="str">
            <v xml:space="preserve">  SX vÖ k¿o th¾p hÖnh liÅn kÆt h¡n,L&lt;= 9m   </v>
          </cell>
          <cell r="C1154" t="str">
            <v xml:space="preserve"> t¶n </v>
          </cell>
          <cell r="D1154">
            <v>5033204</v>
          </cell>
          <cell r="E1154">
            <v>480890</v>
          </cell>
          <cell r="F1154">
            <v>873618</v>
          </cell>
        </row>
        <row r="1155">
          <cell r="A1155">
            <v>500112</v>
          </cell>
          <cell r="B1155" t="str">
            <v xml:space="preserve">  SX vÖ k¿o th¾p hÖnh liÅn kÆt h¡n,L&lt;=12m   </v>
          </cell>
          <cell r="C1155" t="str">
            <v xml:space="preserve"> t¶n </v>
          </cell>
          <cell r="D1155">
            <v>4959950</v>
          </cell>
          <cell r="E1155">
            <v>454846</v>
          </cell>
          <cell r="F1155">
            <v>573342</v>
          </cell>
        </row>
        <row r="1156">
          <cell r="A1156">
            <v>500113</v>
          </cell>
          <cell r="B1156" t="str">
            <v xml:space="preserve">  SX vÖ k¿o th¾p hÖnh liÅn kÆt h¡n,L&lt;=15m   </v>
          </cell>
          <cell r="C1156" t="str">
            <v xml:space="preserve"> t¶n </v>
          </cell>
          <cell r="D1156">
            <v>4860854</v>
          </cell>
          <cell r="E1156">
            <v>586371</v>
          </cell>
          <cell r="F1156">
            <v>450812</v>
          </cell>
        </row>
        <row r="1157">
          <cell r="A1157">
            <v>500114</v>
          </cell>
          <cell r="B1157" t="str">
            <v xml:space="preserve">  SX vÖ k¿o th¾p hÖnh liÅn kÆt h¡n,L&lt;=18m   </v>
          </cell>
          <cell r="C1157" t="str">
            <v xml:space="preserve"> t¶n </v>
          </cell>
          <cell r="D1157">
            <v>4997790</v>
          </cell>
          <cell r="E1157">
            <v>435397</v>
          </cell>
          <cell r="F1157">
            <v>462224</v>
          </cell>
        </row>
        <row r="1158">
          <cell r="A1158">
            <v>500115</v>
          </cell>
          <cell r="B1158" t="str">
            <v xml:space="preserve">  SX vÖ k¿o th¾p hÖnh liÅn kÆt h¡n,L&lt;=18m   </v>
          </cell>
          <cell r="C1158" t="str">
            <v xml:space="preserve"> t¶n </v>
          </cell>
          <cell r="D1158">
            <v>4861407</v>
          </cell>
          <cell r="E1158">
            <v>367220</v>
          </cell>
          <cell r="F1158">
            <v>260639</v>
          </cell>
        </row>
        <row r="1159">
          <cell r="A1159">
            <v>500116</v>
          </cell>
          <cell r="B1159" t="str">
            <v xml:space="preserve">  SX vÖ k¿o th¾p hÖnh liÅn kÆt h¡n,L&lt;=21m   </v>
          </cell>
          <cell r="C1159" t="str">
            <v xml:space="preserve"> t¶n </v>
          </cell>
          <cell r="D1159">
            <v>4808626</v>
          </cell>
          <cell r="E1159">
            <v>320127</v>
          </cell>
          <cell r="F1159">
            <v>404723</v>
          </cell>
        </row>
        <row r="1160">
          <cell r="A1160">
            <v>500211</v>
          </cell>
          <cell r="B1160" t="str">
            <v xml:space="preserve">  SX k¿o th¾p,(thanh h­ =th¾p trÝn),L&lt;= 9m  </v>
          </cell>
          <cell r="C1160" t="str">
            <v xml:space="preserve"> t¶n </v>
          </cell>
          <cell r="D1160">
            <v>5525928</v>
          </cell>
          <cell r="E1160">
            <v>749639</v>
          </cell>
          <cell r="F1160">
            <v>589365</v>
          </cell>
        </row>
        <row r="1161">
          <cell r="A1161">
            <v>500212</v>
          </cell>
          <cell r="B1161" t="str">
            <v xml:space="preserve">  SX k¿o th¾p,(thanh h­ =th¾p trÝn),L&lt;=12m  </v>
          </cell>
          <cell r="C1161" t="str">
            <v xml:space="preserve"> t¶n </v>
          </cell>
          <cell r="D1161">
            <v>5068530</v>
          </cell>
          <cell r="E1161">
            <v>502615</v>
          </cell>
          <cell r="F1161">
            <v>448317</v>
          </cell>
        </row>
        <row r="1162">
          <cell r="A1162">
            <v>500213</v>
          </cell>
          <cell r="B1162" t="str">
            <v xml:space="preserve">  SX k¿o th¾p,(thanh h­ =th¾p trÝn),L&lt;=15m  </v>
          </cell>
          <cell r="C1162" t="str">
            <v xml:space="preserve"> t¶n </v>
          </cell>
          <cell r="D1162">
            <v>5226986</v>
          </cell>
          <cell r="E1162">
            <v>430121</v>
          </cell>
          <cell r="F1162">
            <v>297391</v>
          </cell>
        </row>
        <row r="1163">
          <cell r="A1163">
            <v>500311</v>
          </cell>
          <cell r="B1163" t="str">
            <v xml:space="preserve">  SX gi±ng mŸi                              </v>
          </cell>
          <cell r="C1163" t="str">
            <v xml:space="preserve"> t¶n </v>
          </cell>
          <cell r="D1163">
            <v>4510122</v>
          </cell>
          <cell r="E1163">
            <v>409994</v>
          </cell>
          <cell r="F1163">
            <v>63440</v>
          </cell>
        </row>
        <row r="1164">
          <cell r="A1164">
            <v>500321</v>
          </cell>
          <cell r="B1164" t="str">
            <v xml:space="preserve">  SX x¡ gã 1 s°t hÖnh lèn                   </v>
          </cell>
          <cell r="C1164" t="str">
            <v xml:space="preserve"> t¶n </v>
          </cell>
          <cell r="D1164">
            <v>4230703</v>
          </cell>
          <cell r="E1164">
            <v>75881</v>
          </cell>
          <cell r="F1164">
            <v>0</v>
          </cell>
        </row>
        <row r="1165">
          <cell r="A1165">
            <v>500411</v>
          </cell>
          <cell r="B1165" t="str">
            <v xml:space="preserve">  SX d·m tõéng,cæt,d·m dõèi vÖ k¿o          </v>
          </cell>
          <cell r="C1165" t="str">
            <v xml:space="preserve"> t¶n </v>
          </cell>
          <cell r="D1165">
            <v>4745873</v>
          </cell>
          <cell r="E1165">
            <v>402555</v>
          </cell>
          <cell r="F1165">
            <v>399320</v>
          </cell>
        </row>
        <row r="1166">
          <cell r="A1166">
            <v>500421</v>
          </cell>
          <cell r="B1166" t="str">
            <v xml:space="preserve">  SX d·m mŸi                                </v>
          </cell>
          <cell r="C1166" t="str">
            <v xml:space="preserve"> t¶n </v>
          </cell>
          <cell r="D1166">
            <v>4538710</v>
          </cell>
          <cell r="E1166">
            <v>283079</v>
          </cell>
          <cell r="F1166">
            <v>359946</v>
          </cell>
        </row>
        <row r="1167">
          <cell r="A1167">
            <v>500431</v>
          </cell>
          <cell r="B1167" t="str">
            <v xml:space="preserve">  SX d·m c·u tròc th¾p                      </v>
          </cell>
          <cell r="C1167" t="str">
            <v xml:space="preserve"> t¶n </v>
          </cell>
          <cell r="D1167">
            <v>4793257</v>
          </cell>
          <cell r="E1167">
            <v>254904</v>
          </cell>
          <cell r="F1167">
            <v>395410</v>
          </cell>
        </row>
        <row r="1168">
          <cell r="A1168">
            <v>500511</v>
          </cell>
          <cell r="B1168" t="str">
            <v xml:space="preserve">  SX thang s°t                              </v>
          </cell>
          <cell r="C1168" t="str">
            <v xml:space="preserve"> t¶n </v>
          </cell>
          <cell r="D1168">
            <v>4435618</v>
          </cell>
          <cell r="E1168">
            <v>320115</v>
          </cell>
          <cell r="F1168">
            <v>569259</v>
          </cell>
        </row>
        <row r="1169">
          <cell r="A1169">
            <v>500521</v>
          </cell>
          <cell r="B1169" t="str">
            <v xml:space="preserve">  SX lan can s°t                            </v>
          </cell>
          <cell r="C1169" t="str">
            <v xml:space="preserve"> t¶n </v>
          </cell>
          <cell r="D1169">
            <v>4674571</v>
          </cell>
          <cell r="E1169">
            <v>397607</v>
          </cell>
          <cell r="F1169">
            <v>230922</v>
          </cell>
        </row>
        <row r="1170">
          <cell r="A1170">
            <v>500531</v>
          </cell>
          <cell r="B1170" t="str">
            <v xml:space="preserve">  SX cøa sä tréi th¾p                       </v>
          </cell>
          <cell r="C1170" t="str">
            <v xml:space="preserve"> t¶n </v>
          </cell>
          <cell r="D1170">
            <v>4283030</v>
          </cell>
          <cell r="E1170">
            <v>976722</v>
          </cell>
          <cell r="F1170">
            <v>1113779</v>
          </cell>
        </row>
        <row r="1171">
          <cell r="A1171">
            <v>500611</v>
          </cell>
          <cell r="B1171" t="str">
            <v xml:space="preserve">  SX h¡ng r¡o lõèi th¾p                     </v>
          </cell>
          <cell r="C1171" t="str">
            <v xml:space="preserve"> m2 </v>
          </cell>
          <cell r="D1171">
            <v>84651</v>
          </cell>
          <cell r="E1171">
            <v>13191</v>
          </cell>
          <cell r="F1171">
            <v>6344</v>
          </cell>
        </row>
        <row r="1172">
          <cell r="A1172">
            <v>500612</v>
          </cell>
          <cell r="B1172" t="str">
            <v xml:space="preserve">  SX h¡ng r¡o song s°t trÝn                 </v>
          </cell>
          <cell r="C1172" t="str">
            <v xml:space="preserve"> m2 </v>
          </cell>
          <cell r="D1172">
            <v>102754</v>
          </cell>
          <cell r="E1172">
            <v>14657</v>
          </cell>
          <cell r="F1172">
            <v>7613</v>
          </cell>
        </row>
        <row r="1173">
          <cell r="A1173">
            <v>500621</v>
          </cell>
          <cell r="B1173" t="str">
            <v xml:space="preserve">  SX cøa lõèi th¾p (khung th¾p)             </v>
          </cell>
          <cell r="C1173" t="str">
            <v xml:space="preserve"> m2 </v>
          </cell>
          <cell r="D1173">
            <v>103052</v>
          </cell>
          <cell r="E1173">
            <v>16912</v>
          </cell>
          <cell r="F1173">
            <v>9516</v>
          </cell>
        </row>
        <row r="1174">
          <cell r="A1174">
            <v>500622</v>
          </cell>
          <cell r="B1174" t="str">
            <v xml:space="preserve">  SX song s°t cøa                           </v>
          </cell>
          <cell r="C1174" t="str">
            <v xml:space="preserve"> m2 </v>
          </cell>
          <cell r="D1174">
            <v>110139</v>
          </cell>
          <cell r="E1174">
            <v>19167</v>
          </cell>
          <cell r="F1174">
            <v>9516</v>
          </cell>
        </row>
        <row r="1175">
          <cell r="A1175">
            <v>505110</v>
          </cell>
          <cell r="B1175" t="str">
            <v xml:space="preserve">  L°p dúng cæt th¾p                         </v>
          </cell>
          <cell r="C1175" t="str">
            <v xml:space="preserve"> t¶n </v>
          </cell>
          <cell r="D1175">
            <v>187923</v>
          </cell>
          <cell r="E1175">
            <v>104979</v>
          </cell>
          <cell r="F1175">
            <v>321011</v>
          </cell>
        </row>
        <row r="1176">
          <cell r="A1176">
            <v>505210</v>
          </cell>
          <cell r="B1176" t="str">
            <v xml:space="preserve">  L°p dúng vÖ k¿o th¾p L&lt;=18m           </v>
          </cell>
          <cell r="C1176" t="str">
            <v xml:space="preserve"> t¶n </v>
          </cell>
          <cell r="D1176">
            <v>224896</v>
          </cell>
          <cell r="E1176">
            <v>65245</v>
          </cell>
          <cell r="F1176">
            <v>211369</v>
          </cell>
        </row>
        <row r="1177">
          <cell r="A1177">
            <v>505220</v>
          </cell>
          <cell r="B1177" t="str">
            <v xml:space="preserve">  L°p dúng vÖ k¿o th¾p L&gt; 18m           </v>
          </cell>
          <cell r="C1177" t="str">
            <v xml:space="preserve"> t¶n </v>
          </cell>
          <cell r="D1177">
            <v>223727</v>
          </cell>
          <cell r="E1177">
            <v>57202</v>
          </cell>
          <cell r="F1177">
            <v>227263</v>
          </cell>
        </row>
        <row r="1178">
          <cell r="A1178">
            <v>505310</v>
          </cell>
          <cell r="B1178" t="str">
            <v xml:space="preserve">  L°p dúng x¡ gã th¾p                       </v>
          </cell>
          <cell r="C1178" t="str">
            <v xml:space="preserve"> t¶n </v>
          </cell>
          <cell r="D1178">
            <v>227440</v>
          </cell>
          <cell r="E1178">
            <v>29509</v>
          </cell>
          <cell r="F1178">
            <v>282111</v>
          </cell>
        </row>
        <row r="1179">
          <cell r="A1179">
            <v>505410</v>
          </cell>
          <cell r="B1179" t="str">
            <v xml:space="preserve">  L°p dúng gi±ng th¾p liÅn kÆt = ½inh tŸn   </v>
          </cell>
          <cell r="C1179" t="str">
            <v xml:space="preserve"> t¶n </v>
          </cell>
          <cell r="D1179">
            <v>262013</v>
          </cell>
          <cell r="E1179">
            <v>233263</v>
          </cell>
          <cell r="F1179">
            <v>865534</v>
          </cell>
        </row>
        <row r="1180">
          <cell r="A1180">
            <v>505420</v>
          </cell>
          <cell r="B1180" t="str">
            <v xml:space="preserve">  L°p dúng gi±ng th¾p liÅn kÆt = bu láng    </v>
          </cell>
          <cell r="C1180" t="str">
            <v xml:space="preserve"> t¶n </v>
          </cell>
          <cell r="D1180">
            <v>674411</v>
          </cell>
          <cell r="E1180">
            <v>25834</v>
          </cell>
          <cell r="F1180">
            <v>313831</v>
          </cell>
        </row>
        <row r="1181">
          <cell r="A1181">
            <v>505510</v>
          </cell>
          <cell r="B1181" t="str">
            <v xml:space="preserve">  L°p d·m tõéng,cæt châng,d·m c·u tròc ½çn  </v>
          </cell>
          <cell r="C1181" t="str">
            <v xml:space="preserve"> t¶n </v>
          </cell>
          <cell r="D1181">
            <v>315749</v>
          </cell>
          <cell r="E1181">
            <v>76528</v>
          </cell>
          <cell r="F1181">
            <v>271688</v>
          </cell>
        </row>
        <row r="1182">
          <cell r="A1182">
            <v>505610</v>
          </cell>
          <cell r="B1182" t="str">
            <v xml:space="preserve">  L°p d·m c·u tròc kÌ c¨ t¶n h¬m,d¡n h¬m</v>
          </cell>
          <cell r="C1182" t="str">
            <v xml:space="preserve"> t¶n </v>
          </cell>
          <cell r="D1182">
            <v>197866</v>
          </cell>
          <cell r="E1182">
            <v>81963</v>
          </cell>
          <cell r="F1182">
            <v>278212</v>
          </cell>
        </row>
        <row r="1183">
          <cell r="A1183">
            <v>505710</v>
          </cell>
          <cell r="B1183" t="str">
            <v xml:space="preserve">  L°p dúng thang s°t ½öng                   </v>
          </cell>
          <cell r="C1183" t="str">
            <v xml:space="preserve"> t¶n </v>
          </cell>
          <cell r="D1183">
            <v>131483</v>
          </cell>
          <cell r="E1183">
            <v>63558</v>
          </cell>
          <cell r="F1183">
            <v>399334</v>
          </cell>
        </row>
        <row r="1184">
          <cell r="A1184">
            <v>505720</v>
          </cell>
          <cell r="B1184" t="str">
            <v xml:space="preserve">  L°p dúng thang s°t xiÅn                   </v>
          </cell>
          <cell r="C1184" t="str">
            <v xml:space="preserve"> t¶n </v>
          </cell>
          <cell r="D1184">
            <v>150587</v>
          </cell>
          <cell r="E1184">
            <v>37724</v>
          </cell>
          <cell r="F1184">
            <v>268746</v>
          </cell>
        </row>
        <row r="1185">
          <cell r="A1185">
            <v>505730</v>
          </cell>
          <cell r="B1185" t="str">
            <v xml:space="preserve">  L°p dúng lan can s°t                      </v>
          </cell>
          <cell r="C1185" t="str">
            <v xml:space="preserve"> t¶n </v>
          </cell>
          <cell r="D1185">
            <v>136511</v>
          </cell>
          <cell r="E1185">
            <v>45939</v>
          </cell>
          <cell r="F1185">
            <v>515871</v>
          </cell>
        </row>
        <row r="1186">
          <cell r="A1186">
            <v>505740</v>
          </cell>
          <cell r="B1186" t="str">
            <v xml:space="preserve">  L°p dúng cøa sä tréi                      </v>
          </cell>
          <cell r="C1186" t="str">
            <v xml:space="preserve"> t¶n </v>
          </cell>
          <cell r="D1186">
            <v>11888</v>
          </cell>
          <cell r="E1186">
            <v>51506</v>
          </cell>
          <cell r="F1186">
            <v>210064</v>
          </cell>
        </row>
        <row r="1187">
          <cell r="A1187">
            <v>505810</v>
          </cell>
          <cell r="B1187" t="str">
            <v xml:space="preserve">  L°p dúng s¡n thao tŸc                     </v>
          </cell>
          <cell r="C1187" t="str">
            <v xml:space="preserve"> t¶n </v>
          </cell>
          <cell r="D1187">
            <v>544600</v>
          </cell>
          <cell r="E1187">
            <v>140978</v>
          </cell>
          <cell r="F1187">
            <v>379766</v>
          </cell>
        </row>
        <row r="1188">
          <cell r="A1188">
            <v>505910</v>
          </cell>
          <cell r="B1188" t="str">
            <v xml:space="preserve">  L°p cŸc c¶u kiÎn th¾p &lt;=50kg = thð cáng   </v>
          </cell>
          <cell r="C1188" t="str">
            <v xml:space="preserve"> t¶n </v>
          </cell>
          <cell r="D1188">
            <v>452806</v>
          </cell>
          <cell r="E1188">
            <v>126036</v>
          </cell>
          <cell r="F1188">
            <v>229970</v>
          </cell>
        </row>
        <row r="1189">
          <cell r="A1189">
            <v>601110</v>
          </cell>
          <cell r="B1189" t="str">
            <v xml:space="preserve">  L¡m mŸi ngÜi 22v/m2,cao &lt;=4m          </v>
          </cell>
          <cell r="C1189" t="str">
            <v xml:space="preserve"> m2 </v>
          </cell>
          <cell r="D1189">
            <v>27074.71</v>
          </cell>
          <cell r="E1189">
            <v>1284.73</v>
          </cell>
          <cell r="F1189">
            <v>8.98</v>
          </cell>
        </row>
        <row r="1190">
          <cell r="A1190">
            <v>601120</v>
          </cell>
          <cell r="B1190" t="str">
            <v xml:space="preserve">  L¡m mŸi ngÜi 22v/m2,cao &gt; 4m          </v>
          </cell>
          <cell r="C1190" t="str">
            <v xml:space="preserve"> m2 </v>
          </cell>
          <cell r="D1190">
            <v>27074.71</v>
          </cell>
          <cell r="E1190">
            <v>1417.13</v>
          </cell>
          <cell r="F1190">
            <v>224.13</v>
          </cell>
        </row>
        <row r="1191">
          <cell r="A1191">
            <v>605110</v>
          </cell>
          <cell r="B1191" t="str">
            <v xml:space="preserve">  L¡m mŸi Fibrá xi m¯ng                     </v>
          </cell>
          <cell r="C1191" t="str">
            <v xml:space="preserve"> m2 </v>
          </cell>
          <cell r="D1191">
            <v>35625.519999999997</v>
          </cell>
          <cell r="E1191">
            <v>832.31</v>
          </cell>
          <cell r="F1191">
            <v>0</v>
          </cell>
        </row>
        <row r="1192">
          <cell r="A1192">
            <v>605210</v>
          </cell>
          <cell r="B1192" t="str">
            <v xml:space="preserve">  L¡m mŸi tán trŸng kÁm                 </v>
          </cell>
          <cell r="C1192" t="str">
            <v xml:space="preserve"> m2 </v>
          </cell>
          <cell r="D1192">
            <v>86170.12</v>
          </cell>
          <cell r="E1192">
            <v>691.79</v>
          </cell>
          <cell r="F1192">
            <v>0</v>
          </cell>
        </row>
        <row r="1193">
          <cell r="A1193">
            <v>605310</v>
          </cell>
          <cell r="B1193" t="str">
            <v xml:space="preserve">  L¡m mŸi t¶m nhúa trong lõìn sÜng          </v>
          </cell>
          <cell r="C1193" t="str">
            <v xml:space="preserve"> m2 </v>
          </cell>
          <cell r="D1193">
            <v>31714.14</v>
          </cell>
          <cell r="E1193">
            <v>553.42999999999995</v>
          </cell>
          <cell r="F1193">
            <v>0</v>
          </cell>
        </row>
        <row r="1194">
          <cell r="A1194">
            <v>606110</v>
          </cell>
          <cell r="B1194" t="str">
            <v xml:space="preserve">  DŸn ngÜi trÅn mŸi nghiÅng bÅ táng H&lt;=4m   </v>
          </cell>
          <cell r="C1194" t="str">
            <v xml:space="preserve"> m2 </v>
          </cell>
          <cell r="D1194">
            <v>42402</v>
          </cell>
          <cell r="E1194">
            <v>5637</v>
          </cell>
          <cell r="F1194">
            <v>113</v>
          </cell>
        </row>
        <row r="1195">
          <cell r="A1195">
            <v>606120</v>
          </cell>
          <cell r="B1195" t="str">
            <v xml:space="preserve">  DŸn ngÜi trÅn mŸi nghiÅng bÅ táng H&gt; 4m   </v>
          </cell>
          <cell r="C1195" t="str">
            <v xml:space="preserve"> m2 </v>
          </cell>
          <cell r="D1195">
            <v>42402</v>
          </cell>
          <cell r="E1195">
            <v>6201</v>
          </cell>
          <cell r="F1195">
            <v>113</v>
          </cell>
        </row>
        <row r="1196">
          <cell r="A1196">
            <v>651111</v>
          </cell>
          <cell r="B1196" t="str">
            <v xml:space="preserve">  TrŸt tõéng d¡y 1.0cm,cao &lt;=4m    M25  </v>
          </cell>
          <cell r="C1196" t="str">
            <v xml:space="preserve"> m2 </v>
          </cell>
          <cell r="D1196">
            <v>1782</v>
          </cell>
          <cell r="E1196">
            <v>1506</v>
          </cell>
          <cell r="F1196">
            <v>77</v>
          </cell>
        </row>
        <row r="1197">
          <cell r="A1197">
            <v>651112</v>
          </cell>
          <cell r="B1197" t="str">
            <v xml:space="preserve">  TrŸt tõéng d¡y 1.0cm,cao &lt;=4m    M50  </v>
          </cell>
          <cell r="C1197" t="str">
            <v xml:space="preserve"> m2 </v>
          </cell>
          <cell r="D1197">
            <v>2712</v>
          </cell>
          <cell r="E1197">
            <v>1506</v>
          </cell>
          <cell r="F1197">
            <v>77</v>
          </cell>
        </row>
        <row r="1198">
          <cell r="A1198">
            <v>651121</v>
          </cell>
          <cell r="B1198" t="str">
            <v xml:space="preserve">  TrŸt tõéng d¡y 1.0cm,cao &gt; 4m    M25  </v>
          </cell>
          <cell r="C1198" t="str">
            <v xml:space="preserve"> m2 </v>
          </cell>
          <cell r="D1198">
            <v>1791</v>
          </cell>
          <cell r="E1198">
            <v>2166</v>
          </cell>
          <cell r="F1198">
            <v>113</v>
          </cell>
        </row>
        <row r="1199">
          <cell r="A1199">
            <v>651122</v>
          </cell>
          <cell r="B1199" t="str">
            <v xml:space="preserve">  TrŸt tõéng d¡y 1.0cm,cao &gt; 4m    M50  </v>
          </cell>
          <cell r="C1199" t="str">
            <v xml:space="preserve"> m2 </v>
          </cell>
          <cell r="D1199">
            <v>2726</v>
          </cell>
          <cell r="E1199">
            <v>2166</v>
          </cell>
          <cell r="F1199">
            <v>113</v>
          </cell>
        </row>
        <row r="1200">
          <cell r="A1200">
            <v>651131</v>
          </cell>
          <cell r="B1200" t="str">
            <v xml:space="preserve">  TrŸt tõéng d¡y 1.5cm,cao &lt;=4m    M25  </v>
          </cell>
          <cell r="C1200" t="str">
            <v xml:space="preserve"> m2 </v>
          </cell>
          <cell r="D1200">
            <v>2524</v>
          </cell>
          <cell r="E1200">
            <v>1506</v>
          </cell>
          <cell r="F1200">
            <v>77</v>
          </cell>
        </row>
        <row r="1201">
          <cell r="A1201">
            <v>651132</v>
          </cell>
          <cell r="B1201" t="str">
            <v xml:space="preserve">  TrŸt tõéng d¡y 1.5cm,cao &lt;=4m    M50  </v>
          </cell>
          <cell r="C1201" t="str">
            <v xml:space="preserve"> m2 </v>
          </cell>
          <cell r="D1201">
            <v>3842</v>
          </cell>
          <cell r="E1201">
            <v>1506</v>
          </cell>
          <cell r="F1201">
            <v>77</v>
          </cell>
        </row>
        <row r="1202">
          <cell r="A1202">
            <v>651141</v>
          </cell>
          <cell r="B1202" t="str">
            <v xml:space="preserve">  TrŸt tõéng d¡y 1.5cm,cao &gt; 4m    M25  </v>
          </cell>
          <cell r="C1202" t="str">
            <v xml:space="preserve"> m2 </v>
          </cell>
          <cell r="D1202">
            <v>2537</v>
          </cell>
          <cell r="E1202">
            <v>2166</v>
          </cell>
          <cell r="F1202">
            <v>113</v>
          </cell>
        </row>
        <row r="1203">
          <cell r="A1203">
            <v>651142</v>
          </cell>
          <cell r="B1203" t="str">
            <v xml:space="preserve">  TrŸt tõéng d¡y 1.5cm,cao &gt; 4m    M50  </v>
          </cell>
          <cell r="C1203" t="str">
            <v xml:space="preserve"> m2 </v>
          </cell>
          <cell r="D1203">
            <v>3862</v>
          </cell>
          <cell r="E1203">
            <v>2166</v>
          </cell>
          <cell r="F1203">
            <v>113</v>
          </cell>
        </row>
        <row r="1204">
          <cell r="A1204">
            <v>651151</v>
          </cell>
          <cell r="B1204" t="str">
            <v xml:space="preserve">  TrŸt tõéng d¡y 2.0cm,cao &lt;=4m    M25  </v>
          </cell>
          <cell r="C1204" t="str">
            <v xml:space="preserve"> m2 </v>
          </cell>
          <cell r="D1204">
            <v>3415</v>
          </cell>
          <cell r="E1204">
            <v>1506</v>
          </cell>
          <cell r="F1204">
            <v>77</v>
          </cell>
        </row>
        <row r="1205">
          <cell r="A1205">
            <v>651152</v>
          </cell>
          <cell r="B1205" t="str">
            <v xml:space="preserve">  TrŸt tõéng d¡y 2.0cm,cao &lt;=4m    M50  </v>
          </cell>
          <cell r="C1205" t="str">
            <v xml:space="preserve"> m2 </v>
          </cell>
          <cell r="D1205">
            <v>5199</v>
          </cell>
          <cell r="E1205">
            <v>1506</v>
          </cell>
          <cell r="F1205">
            <v>77</v>
          </cell>
        </row>
        <row r="1206">
          <cell r="A1206">
            <v>651153</v>
          </cell>
          <cell r="B1206" t="str">
            <v xml:space="preserve">  TrŸt tõéng d¡y 2.0cm,cao &lt;=4m    M75  </v>
          </cell>
          <cell r="C1206" t="str">
            <v xml:space="preserve"> m2 </v>
          </cell>
          <cell r="D1206">
            <v>6983</v>
          </cell>
          <cell r="E1206">
            <v>1506</v>
          </cell>
          <cell r="F1206">
            <v>77</v>
          </cell>
        </row>
        <row r="1207">
          <cell r="A1207">
            <v>651161</v>
          </cell>
          <cell r="B1207" t="str">
            <v xml:space="preserve">  TrŸt tõéng d¡y 2.0cm,cao &gt; 4m    M25  </v>
          </cell>
          <cell r="C1207" t="str">
            <v xml:space="preserve"> m2 </v>
          </cell>
          <cell r="D1207">
            <v>3432</v>
          </cell>
          <cell r="E1207">
            <v>2166</v>
          </cell>
          <cell r="F1207">
            <v>113</v>
          </cell>
        </row>
        <row r="1208">
          <cell r="A1208">
            <v>651162</v>
          </cell>
          <cell r="B1208" t="str">
            <v xml:space="preserve">  TrŸt tõéng d¡y 2.0cm,cao &gt; 4m    M50  </v>
          </cell>
          <cell r="C1208" t="str">
            <v xml:space="preserve"> m2 </v>
          </cell>
          <cell r="D1208">
            <v>5225</v>
          </cell>
          <cell r="E1208">
            <v>2166</v>
          </cell>
          <cell r="F1208">
            <v>113</v>
          </cell>
        </row>
        <row r="1209">
          <cell r="A1209">
            <v>651163</v>
          </cell>
          <cell r="B1209" t="str">
            <v xml:space="preserve">  TrŸt tõéng d¡y 2.0cm,cao &gt; 4m    M75  </v>
          </cell>
          <cell r="C1209" t="str">
            <v xml:space="preserve"> m2 </v>
          </cell>
          <cell r="D1209">
            <v>7018</v>
          </cell>
          <cell r="E1209">
            <v>2166</v>
          </cell>
          <cell r="F1209">
            <v>113</v>
          </cell>
        </row>
        <row r="1210">
          <cell r="A1210">
            <v>651211</v>
          </cell>
          <cell r="B1210" t="str">
            <v xml:space="preserve">  TrŸt trò,C·u thang,Lam ½öng,d¡y 1 cm,M25  </v>
          </cell>
          <cell r="C1210" t="str">
            <v xml:space="preserve"> m2 </v>
          </cell>
          <cell r="D1210">
            <v>1940</v>
          </cell>
          <cell r="E1210">
            <v>5476</v>
          </cell>
          <cell r="F1210">
            <v>113</v>
          </cell>
        </row>
        <row r="1211">
          <cell r="A1211">
            <v>651212</v>
          </cell>
          <cell r="B1211" t="str">
            <v xml:space="preserve">  TrŸt trò,C·u thang,Lam ½öng,d¡y 1 cm,M50  </v>
          </cell>
          <cell r="C1211" t="str">
            <v xml:space="preserve"> m2 </v>
          </cell>
          <cell r="D1211">
            <v>2953</v>
          </cell>
          <cell r="E1211">
            <v>5476</v>
          </cell>
          <cell r="F1211">
            <v>113</v>
          </cell>
        </row>
        <row r="1212">
          <cell r="A1212">
            <v>651221</v>
          </cell>
          <cell r="B1212" t="str">
            <v xml:space="preserve">  TrŸt trò,C·u thang,Lam ½öng,d¡y1.5cm,M25  </v>
          </cell>
          <cell r="C1212" t="str">
            <v xml:space="preserve"> m2 </v>
          </cell>
          <cell r="D1212">
            <v>2686</v>
          </cell>
          <cell r="E1212">
            <v>5476</v>
          </cell>
          <cell r="F1212">
            <v>113</v>
          </cell>
        </row>
        <row r="1213">
          <cell r="A1213">
            <v>651222</v>
          </cell>
          <cell r="B1213" t="str">
            <v xml:space="preserve">  TrŸt trò,C·u thang,Lam ½öng,d¡y1.5cm,M50  </v>
          </cell>
          <cell r="C1213" t="str">
            <v xml:space="preserve"> m2 </v>
          </cell>
          <cell r="D1213">
            <v>4089</v>
          </cell>
          <cell r="E1213">
            <v>5476</v>
          </cell>
          <cell r="F1213">
            <v>113</v>
          </cell>
        </row>
        <row r="1214">
          <cell r="A1214">
            <v>651231</v>
          </cell>
          <cell r="B1214" t="str">
            <v xml:space="preserve">  TrŸt trò,C·u thang,Lam ½öng,d¡y 2 cm,M25  </v>
          </cell>
          <cell r="C1214" t="str">
            <v xml:space="preserve"> m2 </v>
          </cell>
          <cell r="D1214">
            <v>3730</v>
          </cell>
          <cell r="E1214">
            <v>5476</v>
          </cell>
          <cell r="F1214">
            <v>113</v>
          </cell>
        </row>
        <row r="1215">
          <cell r="A1215">
            <v>651232</v>
          </cell>
          <cell r="B1215" t="str">
            <v xml:space="preserve">  TrŸt trò,C·u thang,Lam ½öng,d¡y 2 cm,M50  </v>
          </cell>
          <cell r="C1215" t="str">
            <v xml:space="preserve"> m2 </v>
          </cell>
          <cell r="D1215">
            <v>5679</v>
          </cell>
          <cell r="E1215">
            <v>5476</v>
          </cell>
          <cell r="F1215">
            <v>113</v>
          </cell>
        </row>
        <row r="1216">
          <cell r="A1216">
            <v>651311</v>
          </cell>
          <cell r="B1216" t="str">
            <v xml:space="preserve">  TrŸt x¡,d·m                      M50  </v>
          </cell>
          <cell r="C1216" t="str">
            <v xml:space="preserve"> m2 </v>
          </cell>
          <cell r="D1216">
            <v>4068</v>
          </cell>
          <cell r="E1216">
            <v>3629</v>
          </cell>
          <cell r="F1216">
            <v>113</v>
          </cell>
        </row>
        <row r="1217">
          <cell r="A1217">
            <v>651321</v>
          </cell>
          <cell r="B1217" t="str">
            <v xml:space="preserve">  TrŸt tr·n                            M50  </v>
          </cell>
          <cell r="C1217" t="str">
            <v xml:space="preserve"> m2 </v>
          </cell>
          <cell r="D1217">
            <v>4068</v>
          </cell>
          <cell r="E1217">
            <v>3299</v>
          </cell>
          <cell r="F1217">
            <v>113</v>
          </cell>
        </row>
        <row r="1218">
          <cell r="A1218">
            <v>651411</v>
          </cell>
          <cell r="B1218" t="str">
            <v xml:space="preserve">  TrŸt ph¡o                            M50  </v>
          </cell>
          <cell r="C1218" t="str">
            <v>m</v>
          </cell>
          <cell r="D1218">
            <v>478</v>
          </cell>
          <cell r="E1218">
            <v>1517</v>
          </cell>
          <cell r="F1218">
            <v>0</v>
          </cell>
        </row>
        <row r="1219">
          <cell r="A1219">
            <v>651421</v>
          </cell>
          <cell r="B1219" t="str">
            <v xml:space="preserve">  TrŸt gé ch×                          M50  </v>
          </cell>
          <cell r="C1219" t="str">
            <v>m</v>
          </cell>
          <cell r="D1219">
            <v>860</v>
          </cell>
          <cell r="E1219">
            <v>1007</v>
          </cell>
          <cell r="F1219">
            <v>0</v>
          </cell>
        </row>
        <row r="1220">
          <cell r="A1220">
            <v>651511</v>
          </cell>
          <cell r="B1220" t="str">
            <v xml:space="preserve">  TrŸt sÅná,mŸi h°t,lam ngang d¡y 1cm  M50  </v>
          </cell>
          <cell r="C1220" t="str">
            <v xml:space="preserve"> m2 </v>
          </cell>
          <cell r="D1220">
            <v>2293</v>
          </cell>
          <cell r="E1220">
            <v>2639</v>
          </cell>
          <cell r="F1220">
            <v>0</v>
          </cell>
        </row>
        <row r="1221">
          <cell r="A1221">
            <v>652110</v>
          </cell>
          <cell r="B1221" t="str">
            <v xml:space="preserve">  TrŸt v¸y tõéng châng vang            M50  </v>
          </cell>
          <cell r="C1221" t="str">
            <v xml:space="preserve"> m2 </v>
          </cell>
          <cell r="D1221">
            <v>5418</v>
          </cell>
          <cell r="E1221">
            <v>3409</v>
          </cell>
          <cell r="F1221">
            <v>0</v>
          </cell>
        </row>
        <row r="1222">
          <cell r="A1222">
            <v>653111</v>
          </cell>
          <cell r="B1222" t="str">
            <v xml:space="preserve">  TrŸt granito gé ch×,½â tõéng d¡y 1cm  M50</v>
          </cell>
          <cell r="C1222" t="str">
            <v>m</v>
          </cell>
          <cell r="D1222">
            <v>1807</v>
          </cell>
          <cell r="E1222">
            <v>3519</v>
          </cell>
          <cell r="F1222">
            <v>0</v>
          </cell>
        </row>
        <row r="1223">
          <cell r="A1223">
            <v>653210</v>
          </cell>
          <cell r="B1223" t="str">
            <v xml:space="preserve">  TrŸt granito tay vin c·u thang d¡y 2.5cm</v>
          </cell>
          <cell r="C1223" t="str">
            <v xml:space="preserve"> m2 </v>
          </cell>
          <cell r="D1223">
            <v>21168</v>
          </cell>
          <cell r="E1223">
            <v>32216</v>
          </cell>
          <cell r="F1223">
            <v>0</v>
          </cell>
        </row>
        <row r="1224">
          <cell r="A1224">
            <v>653310</v>
          </cell>
          <cell r="B1224" t="str">
            <v xml:space="preserve">  TrŸt granito th¡nh á v¯ng,sÅná..d¡y 1.0cm</v>
          </cell>
          <cell r="C1224" t="str">
            <v xml:space="preserve"> m2 </v>
          </cell>
          <cell r="D1224">
            <v>17974</v>
          </cell>
          <cell r="E1224">
            <v>28038</v>
          </cell>
          <cell r="F1224">
            <v>0</v>
          </cell>
        </row>
        <row r="1225">
          <cell r="A1225">
            <v>653320</v>
          </cell>
          <cell r="B1225" t="str">
            <v xml:space="preserve">  TrŸt granito th¡nh á v¯ng,sÅná..d¡y 1.5cm</v>
          </cell>
          <cell r="C1225" t="str">
            <v xml:space="preserve"> m2 </v>
          </cell>
          <cell r="D1225">
            <v>19588</v>
          </cell>
          <cell r="E1225">
            <v>28038</v>
          </cell>
          <cell r="F1225">
            <v>0</v>
          </cell>
        </row>
        <row r="1226">
          <cell r="A1226">
            <v>653410</v>
          </cell>
          <cell r="B1226" t="str">
            <v xml:space="preserve">  TrŸt granito tõéng              d¡y 1.0cm</v>
          </cell>
          <cell r="C1226" t="str">
            <v xml:space="preserve"> m2 </v>
          </cell>
          <cell r="D1226">
            <v>17974</v>
          </cell>
          <cell r="E1226">
            <v>11545</v>
          </cell>
          <cell r="F1226">
            <v>0</v>
          </cell>
        </row>
        <row r="1227">
          <cell r="A1227">
            <v>653420</v>
          </cell>
          <cell r="B1227" t="str">
            <v xml:space="preserve">  TrŸt granito tõéng              d¡y 1.5cm</v>
          </cell>
          <cell r="C1227" t="str">
            <v xml:space="preserve"> m2 </v>
          </cell>
          <cell r="D1227">
            <v>19588</v>
          </cell>
          <cell r="E1227">
            <v>11545</v>
          </cell>
          <cell r="F1227">
            <v>0</v>
          </cell>
        </row>
        <row r="1228">
          <cell r="A1228">
            <v>653430</v>
          </cell>
          <cell r="B1228" t="str">
            <v xml:space="preserve">  TrŸt granito trò,cæt            d¡y 1.0cm</v>
          </cell>
          <cell r="C1228" t="str">
            <v xml:space="preserve"> m2 </v>
          </cell>
          <cell r="D1228">
            <v>17974</v>
          </cell>
          <cell r="E1228">
            <v>27818</v>
          </cell>
          <cell r="F1228">
            <v>0</v>
          </cell>
        </row>
        <row r="1229">
          <cell r="A1229">
            <v>653440</v>
          </cell>
          <cell r="B1229" t="str">
            <v xml:space="preserve">  TrŸt granito trò,cæt            d¡y 1.5cm</v>
          </cell>
          <cell r="C1229" t="str">
            <v xml:space="preserve"> m2 </v>
          </cell>
          <cell r="D1229">
            <v>19588</v>
          </cell>
          <cell r="E1229">
            <v>27818</v>
          </cell>
          <cell r="F1229">
            <v>0</v>
          </cell>
        </row>
        <row r="1230">
          <cell r="A1230">
            <v>654110</v>
          </cell>
          <cell r="B1230" t="str">
            <v xml:space="preserve">  TrŸt ½Ÿ røa tõéng              cao &lt;=4m   </v>
          </cell>
          <cell r="C1230" t="str">
            <v xml:space="preserve"> m2 </v>
          </cell>
          <cell r="D1230">
            <v>19869</v>
          </cell>
          <cell r="E1230">
            <v>5278</v>
          </cell>
          <cell r="F1230">
            <v>77</v>
          </cell>
        </row>
        <row r="1231">
          <cell r="A1231">
            <v>654120</v>
          </cell>
          <cell r="B1231" t="str">
            <v xml:space="preserve">  TrŸt ½Ÿ røa tõéng              cao &gt; 4m   </v>
          </cell>
          <cell r="C1231" t="str">
            <v xml:space="preserve"> m2 </v>
          </cell>
          <cell r="D1231">
            <v>19869</v>
          </cell>
          <cell r="E1231">
            <v>6047</v>
          </cell>
          <cell r="F1231">
            <v>149</v>
          </cell>
        </row>
        <row r="1232">
          <cell r="A1232">
            <v>654130</v>
          </cell>
          <cell r="B1232" t="str">
            <v xml:space="preserve">  TrŸt ½Ÿ røa trò                cao &lt;=4m   </v>
          </cell>
          <cell r="C1232" t="str">
            <v xml:space="preserve"> m2 </v>
          </cell>
          <cell r="D1232">
            <v>19869</v>
          </cell>
          <cell r="E1232">
            <v>9126</v>
          </cell>
          <cell r="F1232">
            <v>77</v>
          </cell>
        </row>
        <row r="1233">
          <cell r="A1233">
            <v>654140</v>
          </cell>
          <cell r="B1233" t="str">
            <v xml:space="preserve">  TrŸt ½Ÿ røa trò                cao &gt; 4m   </v>
          </cell>
          <cell r="C1233" t="str">
            <v xml:space="preserve"> m2 </v>
          </cell>
          <cell r="D1233">
            <v>19869</v>
          </cell>
          <cell r="E1233">
            <v>10336</v>
          </cell>
          <cell r="F1233">
            <v>149</v>
          </cell>
        </row>
        <row r="1234">
          <cell r="A1234">
            <v>654210</v>
          </cell>
          <cell r="B1234" t="str">
            <v xml:space="preserve">  TrŸt ½Ÿ røa th¡nh á v¯ng,sÅná..d¡y 1.5cm  </v>
          </cell>
          <cell r="C1234" t="str">
            <v xml:space="preserve"> m2 </v>
          </cell>
          <cell r="D1234">
            <v>22764</v>
          </cell>
          <cell r="E1234">
            <v>12425</v>
          </cell>
          <cell r="F1234">
            <v>0</v>
          </cell>
        </row>
        <row r="1235">
          <cell r="A1235">
            <v>662110</v>
          </cell>
          <cell r="B1235" t="str">
            <v xml:space="preserve">  âp tõéng g­ch men sö 15x15,H&lt;=4m,M50      </v>
          </cell>
          <cell r="C1235" t="str">
            <v xml:space="preserve"> m2 </v>
          </cell>
          <cell r="D1235">
            <v>40453</v>
          </cell>
          <cell r="E1235">
            <v>7554</v>
          </cell>
          <cell r="F1235">
            <v>0</v>
          </cell>
        </row>
        <row r="1236">
          <cell r="A1236">
            <v>662120</v>
          </cell>
          <cell r="B1236" t="str">
            <v xml:space="preserve">  âp tõéng g­ch men sö 15x15,H&gt; 4m,M50      </v>
          </cell>
          <cell r="C1236" t="str">
            <v xml:space="preserve"> m2 </v>
          </cell>
          <cell r="D1236">
            <v>40453</v>
          </cell>
          <cell r="E1236">
            <v>8005</v>
          </cell>
          <cell r="F1236">
            <v>143</v>
          </cell>
        </row>
        <row r="1237">
          <cell r="A1237">
            <v>662130</v>
          </cell>
          <cell r="B1237" t="str">
            <v xml:space="preserve">  âp tõéng g­ch men sö 11x11,H&lt;=4m,M50      </v>
          </cell>
          <cell r="C1237" t="str">
            <v xml:space="preserve"> m2 </v>
          </cell>
          <cell r="D1237">
            <v>51474</v>
          </cell>
          <cell r="E1237">
            <v>8005</v>
          </cell>
          <cell r="F1237">
            <v>0</v>
          </cell>
        </row>
        <row r="1238">
          <cell r="A1238">
            <v>662140</v>
          </cell>
          <cell r="B1238" t="str">
            <v xml:space="preserve">  âp tõéng g­ch men sö 11x11,H&gt; 4m,M50      </v>
          </cell>
          <cell r="C1238" t="str">
            <v xml:space="preserve"> m2 </v>
          </cell>
          <cell r="D1238">
            <v>51474</v>
          </cell>
          <cell r="E1238">
            <v>8772</v>
          </cell>
          <cell r="F1238">
            <v>143</v>
          </cell>
        </row>
        <row r="1239">
          <cell r="A1239">
            <v>662150</v>
          </cell>
          <cell r="B1239" t="str">
            <v xml:space="preserve">  âp trò g­ch men sö 15x15,M50              </v>
          </cell>
          <cell r="C1239" t="str">
            <v xml:space="preserve"> m2 </v>
          </cell>
          <cell r="D1239">
            <v>40453</v>
          </cell>
          <cell r="E1239">
            <v>11793</v>
          </cell>
          <cell r="F1239">
            <v>143</v>
          </cell>
        </row>
        <row r="1240">
          <cell r="A1240">
            <v>662160</v>
          </cell>
          <cell r="B1240" t="str">
            <v xml:space="preserve">  âp trò g­ch men sö 11x11,M50              </v>
          </cell>
          <cell r="C1240" t="str">
            <v xml:space="preserve"> m2 </v>
          </cell>
          <cell r="D1240">
            <v>51474</v>
          </cell>
          <cell r="E1240">
            <v>12503</v>
          </cell>
          <cell r="F1240">
            <v>143</v>
          </cell>
        </row>
        <row r="1241">
          <cell r="A1241">
            <v>662111</v>
          </cell>
          <cell r="B1241" t="str">
            <v xml:space="preserve">  âp tõéng g­ch men sö 15x15,H&lt;=4m,M50      </v>
          </cell>
          <cell r="C1241" t="str">
            <v xml:space="preserve"> m2 </v>
          </cell>
          <cell r="D1241">
            <v>40453</v>
          </cell>
          <cell r="E1241">
            <v>7554</v>
          </cell>
          <cell r="F1241">
            <v>0</v>
          </cell>
        </row>
        <row r="1242">
          <cell r="A1242">
            <v>662121</v>
          </cell>
          <cell r="B1242" t="str">
            <v xml:space="preserve">  âp tõéng g­ch men sö 15x15,H&gt; 4m,M50      </v>
          </cell>
          <cell r="C1242" t="str">
            <v xml:space="preserve"> m2 </v>
          </cell>
          <cell r="D1242">
            <v>40453</v>
          </cell>
          <cell r="E1242">
            <v>8005</v>
          </cell>
          <cell r="F1242">
            <v>143</v>
          </cell>
        </row>
        <row r="1243">
          <cell r="A1243">
            <v>662131</v>
          </cell>
          <cell r="B1243" t="str">
            <v xml:space="preserve">  âp tõéng g­ch men sö 11x11,H&lt;=4m,M50      </v>
          </cell>
          <cell r="C1243" t="str">
            <v xml:space="preserve"> m2 </v>
          </cell>
          <cell r="D1243">
            <v>51474</v>
          </cell>
          <cell r="E1243">
            <v>8005</v>
          </cell>
          <cell r="F1243">
            <v>0</v>
          </cell>
        </row>
        <row r="1244">
          <cell r="A1244">
            <v>662141</v>
          </cell>
          <cell r="B1244" t="str">
            <v xml:space="preserve">  âp tõéng g­ch men sö 11x11,H&gt; 4m,M50      </v>
          </cell>
          <cell r="C1244" t="str">
            <v xml:space="preserve"> m2 </v>
          </cell>
          <cell r="D1244">
            <v>51474</v>
          </cell>
          <cell r="E1244">
            <v>8772</v>
          </cell>
          <cell r="F1244">
            <v>143</v>
          </cell>
        </row>
        <row r="1245">
          <cell r="A1245">
            <v>662151</v>
          </cell>
          <cell r="B1245" t="str">
            <v xml:space="preserve">  âp trò g­ch men sö 15x15,M50              </v>
          </cell>
          <cell r="C1245" t="str">
            <v xml:space="preserve"> m2 </v>
          </cell>
          <cell r="D1245">
            <v>40453</v>
          </cell>
          <cell r="E1245">
            <v>11793</v>
          </cell>
          <cell r="F1245">
            <v>143</v>
          </cell>
        </row>
        <row r="1246">
          <cell r="A1246">
            <v>662161</v>
          </cell>
          <cell r="B1246" t="str">
            <v xml:space="preserve">  âp trò g­ch men sö 11x11,M50              </v>
          </cell>
          <cell r="C1246" t="str">
            <v xml:space="preserve"> m2 </v>
          </cell>
          <cell r="D1246">
            <v>51474</v>
          </cell>
          <cell r="E1246">
            <v>12503</v>
          </cell>
          <cell r="F1246">
            <v>143</v>
          </cell>
        </row>
        <row r="1247">
          <cell r="A1247">
            <v>663110</v>
          </cell>
          <cell r="B1247" t="str">
            <v xml:space="preserve">  âp tõéng g­ch giÆng ½Ÿy 6x20,cao &lt;=4m</v>
          </cell>
          <cell r="C1247" t="str">
            <v xml:space="preserve"> m2 </v>
          </cell>
          <cell r="D1247">
            <v>42277</v>
          </cell>
          <cell r="E1247">
            <v>8118</v>
          </cell>
          <cell r="F1247">
            <v>0</v>
          </cell>
        </row>
        <row r="1248">
          <cell r="A1248">
            <v>663120</v>
          </cell>
          <cell r="B1248" t="str">
            <v xml:space="preserve">  âp tõéng g­ch giÆng ½Ÿy 6x20,cao &gt; 4m</v>
          </cell>
          <cell r="C1248" t="str">
            <v xml:space="preserve"> m2 </v>
          </cell>
          <cell r="D1248">
            <v>42277</v>
          </cell>
          <cell r="E1248">
            <v>8681</v>
          </cell>
          <cell r="F1248">
            <v>0</v>
          </cell>
        </row>
        <row r="1249">
          <cell r="A1249">
            <v>663130</v>
          </cell>
          <cell r="B1249" t="str">
            <v xml:space="preserve">  âp trò g­ch giÆng ½Ÿy 6x20,cao &lt;=4m</v>
          </cell>
          <cell r="C1249" t="str">
            <v xml:space="preserve"> m2 </v>
          </cell>
          <cell r="D1249">
            <v>42277</v>
          </cell>
          <cell r="E1249">
            <v>9922</v>
          </cell>
          <cell r="F1249">
            <v>0</v>
          </cell>
        </row>
        <row r="1250">
          <cell r="A1250">
            <v>663140</v>
          </cell>
          <cell r="B1250" t="str">
            <v xml:space="preserve">  âp trò g­ch giÆng ½Ÿy 6x20,cao &gt; 4m</v>
          </cell>
          <cell r="C1250" t="str">
            <v xml:space="preserve"> m2 </v>
          </cell>
          <cell r="D1250">
            <v>42277</v>
          </cell>
          <cell r="E1250">
            <v>10711</v>
          </cell>
          <cell r="F1250">
            <v>0</v>
          </cell>
        </row>
        <row r="1251">
          <cell r="A1251">
            <v>664110</v>
          </cell>
          <cell r="B1251" t="str">
            <v xml:space="preserve">  âp tõéng g­ch gâm bŸt tr¡ng 5x10cm,cao &lt;=4m</v>
          </cell>
          <cell r="C1251" t="str">
            <v xml:space="preserve"> m2 </v>
          </cell>
          <cell r="D1251">
            <v>54024</v>
          </cell>
          <cell r="E1251">
            <v>14657</v>
          </cell>
          <cell r="F1251">
            <v>0</v>
          </cell>
        </row>
        <row r="1252">
          <cell r="A1252">
            <v>664120</v>
          </cell>
          <cell r="B1252" t="str">
            <v xml:space="preserve">  âp tõéng g­ch gâm bŸt tr¡ng 5x10cm,cao &gt;4m</v>
          </cell>
          <cell r="C1252" t="str">
            <v xml:space="preserve"> m2 </v>
          </cell>
          <cell r="D1252">
            <v>54024</v>
          </cell>
          <cell r="E1252">
            <v>16912</v>
          </cell>
          <cell r="F1252">
            <v>0</v>
          </cell>
        </row>
        <row r="1253">
          <cell r="A1253">
            <v>664130</v>
          </cell>
          <cell r="B1253" t="str">
            <v xml:space="preserve">  âp trò g­ch gâm bŸt tr¡ng 5x10cm,cao &lt;=4m</v>
          </cell>
          <cell r="C1253" t="str">
            <v xml:space="preserve"> m2 </v>
          </cell>
          <cell r="D1253">
            <v>54024</v>
          </cell>
          <cell r="E1253">
            <v>20632</v>
          </cell>
          <cell r="F1253">
            <v>0</v>
          </cell>
        </row>
        <row r="1254">
          <cell r="A1254">
            <v>664140</v>
          </cell>
          <cell r="B1254" t="str">
            <v xml:space="preserve">  âp trò g­ch gâm bŸt tr¡ng 5x10cm,cao &gt; 4m</v>
          </cell>
          <cell r="C1254" t="str">
            <v xml:space="preserve"> m2 </v>
          </cell>
          <cell r="D1254">
            <v>54024</v>
          </cell>
          <cell r="E1254">
            <v>23451</v>
          </cell>
          <cell r="F1254">
            <v>0</v>
          </cell>
        </row>
        <row r="1255">
          <cell r="A1255">
            <v>665110</v>
          </cell>
          <cell r="B1255" t="str">
            <v xml:space="preserve">  âp tõéng g­ch v× TQ 30x30, cao &lt;=4m   </v>
          </cell>
          <cell r="C1255" t="str">
            <v xml:space="preserve"> m2 </v>
          </cell>
          <cell r="D1255">
            <v>40510</v>
          </cell>
          <cell r="E1255">
            <v>5637</v>
          </cell>
          <cell r="F1255">
            <v>0</v>
          </cell>
        </row>
        <row r="1256">
          <cell r="A1256">
            <v>665120</v>
          </cell>
          <cell r="B1256" t="str">
            <v xml:space="preserve">  âp tõéng g­ch v× TQ 30x30, cao &gt; 4m   </v>
          </cell>
          <cell r="C1256" t="str">
            <v xml:space="preserve"> m2 </v>
          </cell>
          <cell r="D1256">
            <v>40510</v>
          </cell>
          <cell r="E1256">
            <v>6314</v>
          </cell>
          <cell r="F1256">
            <v>0</v>
          </cell>
        </row>
        <row r="1257">
          <cell r="A1257">
            <v>666110</v>
          </cell>
          <cell r="B1257" t="str">
            <v xml:space="preserve">  âp tõéng ½Ÿ c¸m th­ch 20x20cm,M50         </v>
          </cell>
          <cell r="C1257" t="str">
            <v xml:space="preserve"> m2 </v>
          </cell>
          <cell r="D1257">
            <v>88270</v>
          </cell>
          <cell r="E1257">
            <v>15796</v>
          </cell>
          <cell r="F1257">
            <v>0</v>
          </cell>
        </row>
        <row r="1258">
          <cell r="A1258">
            <v>666120</v>
          </cell>
          <cell r="B1258" t="str">
            <v xml:space="preserve">  âp tõéng ½Ÿ c¸m th­ch 30x30cm,M50         </v>
          </cell>
          <cell r="C1258" t="str">
            <v xml:space="preserve"> m2 </v>
          </cell>
          <cell r="D1258">
            <v>122694</v>
          </cell>
          <cell r="E1258">
            <v>18159</v>
          </cell>
          <cell r="F1258">
            <v>0</v>
          </cell>
        </row>
        <row r="1259">
          <cell r="A1259">
            <v>666130</v>
          </cell>
          <cell r="B1259" t="str">
            <v xml:space="preserve">  âp tõéng ½Ÿ c¸m th­ch 40x40cm,M50         </v>
          </cell>
          <cell r="C1259" t="str">
            <v xml:space="preserve"> m2 </v>
          </cell>
          <cell r="D1259">
            <v>108738</v>
          </cell>
          <cell r="E1259">
            <v>16169</v>
          </cell>
          <cell r="F1259">
            <v>0</v>
          </cell>
        </row>
        <row r="1260">
          <cell r="A1260">
            <v>666140</v>
          </cell>
          <cell r="B1260" t="str">
            <v xml:space="preserve">  âp trò,½¡ ½Ÿ c¸m th­ch 20x20cm,M50        </v>
          </cell>
          <cell r="C1260" t="str">
            <v xml:space="preserve"> m2 </v>
          </cell>
          <cell r="D1260">
            <v>88270</v>
          </cell>
          <cell r="E1260">
            <v>19154</v>
          </cell>
          <cell r="F1260">
            <v>0</v>
          </cell>
        </row>
        <row r="1261">
          <cell r="A1261">
            <v>666150</v>
          </cell>
          <cell r="B1261" t="str">
            <v xml:space="preserve">  âp trò,½¡ ½Ÿ c¸m th­ch 30x30cm,M50        </v>
          </cell>
          <cell r="C1261" t="str">
            <v xml:space="preserve"> m2 </v>
          </cell>
          <cell r="D1261">
            <v>122694</v>
          </cell>
          <cell r="E1261">
            <v>25248</v>
          </cell>
          <cell r="F1261">
            <v>0</v>
          </cell>
        </row>
        <row r="1262">
          <cell r="A1262">
            <v>666160</v>
          </cell>
          <cell r="B1262" t="str">
            <v xml:space="preserve">  âp trò,½¡ ½Ÿ c¸m th­ch 40x40cm,M50        </v>
          </cell>
          <cell r="C1262" t="str">
            <v xml:space="preserve"> m2 </v>
          </cell>
          <cell r="D1262">
            <v>108738</v>
          </cell>
          <cell r="E1262">
            <v>20646</v>
          </cell>
          <cell r="F1262">
            <v>0</v>
          </cell>
        </row>
        <row r="1263">
          <cell r="A1263">
            <v>671111</v>
          </cell>
          <cell r="B1263" t="str">
            <v xml:space="preserve">  LŸng nËn kháng ½Ÿnh m¡u,2cm,H&lt;=4m,M50     </v>
          </cell>
          <cell r="C1263" t="str">
            <v xml:space="preserve"> m2 </v>
          </cell>
          <cell r="D1263">
            <v>4778</v>
          </cell>
          <cell r="E1263">
            <v>748</v>
          </cell>
          <cell r="F1263">
            <v>77</v>
          </cell>
        </row>
        <row r="1264">
          <cell r="A1264">
            <v>671112</v>
          </cell>
          <cell r="B1264" t="str">
            <v xml:space="preserve">  LŸng nËn kháng ½Ÿnh m¡u,2cm,H&lt;=4m,M75     </v>
          </cell>
          <cell r="C1264" t="str">
            <v xml:space="preserve"> m2 </v>
          </cell>
          <cell r="D1264">
            <v>6192</v>
          </cell>
          <cell r="E1264">
            <v>748</v>
          </cell>
          <cell r="F1264">
            <v>77</v>
          </cell>
        </row>
        <row r="1265">
          <cell r="A1265">
            <v>671113</v>
          </cell>
          <cell r="B1265" t="str">
            <v xml:space="preserve">  LŸng nËn kháng ½Ÿnh m¡u,2cm,H&lt;=4m,M100    </v>
          </cell>
          <cell r="C1265" t="str">
            <v xml:space="preserve"> m2 </v>
          </cell>
          <cell r="D1265">
            <v>7513</v>
          </cell>
          <cell r="E1265">
            <v>748</v>
          </cell>
          <cell r="F1265">
            <v>77</v>
          </cell>
        </row>
        <row r="1266">
          <cell r="A1266">
            <v>671121</v>
          </cell>
          <cell r="B1266" t="str">
            <v xml:space="preserve">  LŸng nËn kháng ½Ÿnh m¡u,2cm,H&gt; 4m,M50     </v>
          </cell>
          <cell r="C1266" t="str">
            <v xml:space="preserve"> m2 </v>
          </cell>
          <cell r="D1266">
            <v>4778</v>
          </cell>
          <cell r="E1266">
            <v>858</v>
          </cell>
          <cell r="F1266">
            <v>152</v>
          </cell>
        </row>
        <row r="1267">
          <cell r="A1267">
            <v>671122</v>
          </cell>
          <cell r="B1267" t="str">
            <v xml:space="preserve">  LŸng nËn kháng ½Ÿnh m¡u,2cm,H&gt; 4m,M75     </v>
          </cell>
          <cell r="C1267" t="str">
            <v xml:space="preserve"> m2 </v>
          </cell>
          <cell r="D1267">
            <v>6192</v>
          </cell>
          <cell r="E1267">
            <v>858</v>
          </cell>
          <cell r="F1267">
            <v>152</v>
          </cell>
        </row>
        <row r="1268">
          <cell r="A1268">
            <v>671123</v>
          </cell>
          <cell r="B1268" t="str">
            <v xml:space="preserve">  LŸng nËn kháng ½Ÿnh m¡u,2cm,H&gt; 4m,M100    </v>
          </cell>
          <cell r="C1268" t="str">
            <v xml:space="preserve"> m2 </v>
          </cell>
          <cell r="D1268">
            <v>7513</v>
          </cell>
          <cell r="E1268">
            <v>858</v>
          </cell>
          <cell r="F1268">
            <v>152</v>
          </cell>
        </row>
        <row r="1269">
          <cell r="A1269">
            <v>671131</v>
          </cell>
          <cell r="B1269" t="str">
            <v xml:space="preserve">  LŸng nËn kháng ½Ÿnh m¡u,3cm,H&lt;=4m,M50     </v>
          </cell>
          <cell r="C1269" t="str">
            <v xml:space="preserve"> m2 </v>
          </cell>
          <cell r="D1269">
            <v>6689</v>
          </cell>
          <cell r="E1269">
            <v>1166</v>
          </cell>
          <cell r="F1269">
            <v>107</v>
          </cell>
        </row>
        <row r="1270">
          <cell r="A1270">
            <v>671132</v>
          </cell>
          <cell r="B1270" t="str">
            <v xml:space="preserve">  LŸng nËn kháng ½Ÿnh m¡u,3cm,H&lt;=4m,M75     </v>
          </cell>
          <cell r="C1270" t="str">
            <v xml:space="preserve"> m2 </v>
          </cell>
          <cell r="D1270">
            <v>8669</v>
          </cell>
          <cell r="E1270">
            <v>1166</v>
          </cell>
          <cell r="F1270">
            <v>107</v>
          </cell>
        </row>
        <row r="1271">
          <cell r="A1271">
            <v>671133</v>
          </cell>
          <cell r="B1271" t="str">
            <v xml:space="preserve">  LŸng nËn kháng ½Ÿnh m¡u,3cm,H&lt;=4m,M100    </v>
          </cell>
          <cell r="C1271" t="str">
            <v xml:space="preserve"> m2 </v>
          </cell>
          <cell r="D1271">
            <v>10518</v>
          </cell>
          <cell r="E1271">
            <v>1265</v>
          </cell>
          <cell r="F1271">
            <v>107</v>
          </cell>
        </row>
        <row r="1272">
          <cell r="A1272">
            <v>671141</v>
          </cell>
          <cell r="B1272" t="str">
            <v xml:space="preserve">  LŸng nËn kháng ½Ÿnh m¡u,3cm,H&gt; 4m,M50     </v>
          </cell>
          <cell r="C1272" t="str">
            <v xml:space="preserve"> m2 </v>
          </cell>
          <cell r="D1272">
            <v>6689</v>
          </cell>
          <cell r="E1272">
            <v>1265</v>
          </cell>
          <cell r="F1272">
            <v>178</v>
          </cell>
        </row>
        <row r="1273">
          <cell r="A1273">
            <v>671142</v>
          </cell>
          <cell r="B1273" t="str">
            <v xml:space="preserve">  LŸng nËn kháng ½Ÿnh m¡u,3cm,H&gt; 4m,M75     </v>
          </cell>
          <cell r="C1273" t="str">
            <v xml:space="preserve"> m2 </v>
          </cell>
          <cell r="D1273">
            <v>8669</v>
          </cell>
          <cell r="E1273">
            <v>1265</v>
          </cell>
          <cell r="F1273">
            <v>178</v>
          </cell>
        </row>
        <row r="1274">
          <cell r="A1274">
            <v>671143</v>
          </cell>
          <cell r="B1274" t="str">
            <v xml:space="preserve">  LŸng nËn kháng ½Ÿnh m¡u,3cm,H&gt; 4m,M100    </v>
          </cell>
          <cell r="C1274" t="str">
            <v xml:space="preserve"> m2 </v>
          </cell>
          <cell r="D1274">
            <v>10518</v>
          </cell>
          <cell r="E1274">
            <v>1265</v>
          </cell>
          <cell r="F1274">
            <v>178</v>
          </cell>
        </row>
        <row r="1275">
          <cell r="A1275">
            <v>671211</v>
          </cell>
          <cell r="B1275" t="str">
            <v xml:space="preserve">  LŸng nËn cÜ ½Ÿnh m¡u,2cm,H&lt;=4m,M50        </v>
          </cell>
          <cell r="C1275" t="str">
            <v xml:space="preserve"> m2 </v>
          </cell>
          <cell r="D1275">
            <v>5014</v>
          </cell>
          <cell r="E1275">
            <v>1001</v>
          </cell>
          <cell r="F1275">
            <v>77</v>
          </cell>
        </row>
        <row r="1276">
          <cell r="A1276">
            <v>671212</v>
          </cell>
          <cell r="B1276" t="str">
            <v xml:space="preserve">  LŸng nËn cÜ ½Ÿnh m¡u,2cm,H&lt;=4m,M75        </v>
          </cell>
          <cell r="C1276" t="str">
            <v xml:space="preserve"> m2 </v>
          </cell>
          <cell r="D1276">
            <v>6428</v>
          </cell>
          <cell r="E1276">
            <v>1001</v>
          </cell>
          <cell r="F1276">
            <v>77</v>
          </cell>
        </row>
        <row r="1277">
          <cell r="A1277">
            <v>671213</v>
          </cell>
          <cell r="B1277" t="str">
            <v xml:space="preserve">  LŸng nËn cÜ ½Ÿnh m¡u,2cm,H&lt;=4m,M100       </v>
          </cell>
          <cell r="C1277" t="str">
            <v xml:space="preserve"> m2 </v>
          </cell>
          <cell r="D1277">
            <v>7749</v>
          </cell>
          <cell r="E1277">
            <v>1001</v>
          </cell>
          <cell r="F1277">
            <v>77</v>
          </cell>
        </row>
        <row r="1278">
          <cell r="A1278">
            <v>671221</v>
          </cell>
          <cell r="B1278" t="str">
            <v xml:space="preserve">  LŸng nËn cÜ ½Ÿnh m¡u,2cm,H&gt; 4m,M50        </v>
          </cell>
          <cell r="C1278" t="str">
            <v xml:space="preserve"> m2 </v>
          </cell>
          <cell r="D1278">
            <v>5014</v>
          </cell>
          <cell r="E1278">
            <v>1117</v>
          </cell>
          <cell r="F1278">
            <v>149</v>
          </cell>
        </row>
        <row r="1279">
          <cell r="A1279">
            <v>671222</v>
          </cell>
          <cell r="B1279" t="str">
            <v xml:space="preserve">  LŸng nËn cÜ ½Ÿnh m¡u,2cm,H&gt; 4m,M75        </v>
          </cell>
          <cell r="C1279" t="str">
            <v xml:space="preserve"> m2 </v>
          </cell>
          <cell r="D1279">
            <v>6428</v>
          </cell>
          <cell r="E1279">
            <v>1117</v>
          </cell>
          <cell r="F1279">
            <v>149</v>
          </cell>
        </row>
        <row r="1280">
          <cell r="A1280">
            <v>671223</v>
          </cell>
          <cell r="B1280" t="str">
            <v xml:space="preserve">  LŸng nËn cÜ ½Ÿnh m¡u,2cm,H&gt; 4m,M100       </v>
          </cell>
          <cell r="C1280" t="str">
            <v xml:space="preserve"> m2 </v>
          </cell>
          <cell r="D1280">
            <v>7749</v>
          </cell>
          <cell r="E1280">
            <v>1117</v>
          </cell>
          <cell r="F1280">
            <v>149</v>
          </cell>
        </row>
        <row r="1281">
          <cell r="A1281">
            <v>671231</v>
          </cell>
          <cell r="B1281" t="str">
            <v xml:space="preserve">  LŸng nËn cÜ ½Ÿnh m¡u,3cm,H&lt;=4m,M50        </v>
          </cell>
          <cell r="C1281" t="str">
            <v xml:space="preserve"> m2 </v>
          </cell>
          <cell r="D1281">
            <v>6925</v>
          </cell>
          <cell r="E1281">
            <v>1374</v>
          </cell>
          <cell r="F1281">
            <v>107</v>
          </cell>
        </row>
        <row r="1282">
          <cell r="A1282">
            <v>671232</v>
          </cell>
          <cell r="B1282" t="str">
            <v xml:space="preserve">  LŸng nËn cÜ ½Ÿnh m¡u,3cm,H&lt;=4m,M75        </v>
          </cell>
          <cell r="C1282" t="str">
            <v xml:space="preserve"> m2 </v>
          </cell>
          <cell r="D1282">
            <v>8905</v>
          </cell>
          <cell r="E1282">
            <v>1374</v>
          </cell>
          <cell r="F1282">
            <v>107</v>
          </cell>
        </row>
        <row r="1283">
          <cell r="A1283">
            <v>671233</v>
          </cell>
          <cell r="B1283" t="str">
            <v xml:space="preserve">  LŸng nËn cÜ ½Ÿnh m¡u,3cm,H&lt;=4m,M100       </v>
          </cell>
          <cell r="C1283" t="str">
            <v xml:space="preserve"> m2 </v>
          </cell>
          <cell r="D1283">
            <v>10754</v>
          </cell>
          <cell r="E1283">
            <v>1374</v>
          </cell>
          <cell r="F1283">
            <v>107</v>
          </cell>
        </row>
        <row r="1284">
          <cell r="A1284">
            <v>671241</v>
          </cell>
          <cell r="B1284" t="str">
            <v xml:space="preserve">  LŸng nËn cÜ ½Ÿnh m¡u,3cm,H&gt; 4m,M50        </v>
          </cell>
          <cell r="C1284" t="str">
            <v xml:space="preserve"> m2 </v>
          </cell>
          <cell r="D1284">
            <v>6925</v>
          </cell>
          <cell r="E1284">
            <v>1484</v>
          </cell>
          <cell r="F1284">
            <v>174</v>
          </cell>
        </row>
        <row r="1285">
          <cell r="A1285">
            <v>671242</v>
          </cell>
          <cell r="B1285" t="str">
            <v xml:space="preserve">  LŸng nËn cÜ ½Ÿnh m¡u,3cm,H&gt; 4m,M75        </v>
          </cell>
          <cell r="C1285" t="str">
            <v xml:space="preserve"> m2 </v>
          </cell>
          <cell r="D1285">
            <v>8905</v>
          </cell>
          <cell r="E1285">
            <v>1484</v>
          </cell>
          <cell r="F1285">
            <v>174</v>
          </cell>
        </row>
        <row r="1286">
          <cell r="A1286">
            <v>671243</v>
          </cell>
          <cell r="B1286" t="str">
            <v xml:space="preserve">  LŸng nËn cÜ ½Ÿnh m¡u,3cm,H&gt; 4m,M100       </v>
          </cell>
          <cell r="C1286" t="str">
            <v xml:space="preserve"> m2 </v>
          </cell>
          <cell r="D1286">
            <v>10754</v>
          </cell>
          <cell r="E1286">
            <v>1484</v>
          </cell>
          <cell r="F1286">
            <v>174</v>
          </cell>
        </row>
        <row r="1287">
          <cell r="A1287">
            <v>672111</v>
          </cell>
          <cell r="B1287" t="str">
            <v xml:space="preserve">  LŸng sÅná,mŸi h°t,mŸng nõèc,d¡y 1cm,M50   </v>
          </cell>
          <cell r="C1287" t="str">
            <v xml:space="preserve"> m2 </v>
          </cell>
          <cell r="D1287">
            <v>2485</v>
          </cell>
          <cell r="E1287">
            <v>1297</v>
          </cell>
          <cell r="F1287">
            <v>77</v>
          </cell>
        </row>
        <row r="1288">
          <cell r="A1288">
            <v>672112</v>
          </cell>
          <cell r="B1288" t="str">
            <v xml:space="preserve">  LŸng sÅná,mŸi h°t,mŸng nõèc,d¡y 1cm,M75   </v>
          </cell>
          <cell r="C1288" t="str">
            <v xml:space="preserve"> m2 </v>
          </cell>
          <cell r="D1288">
            <v>3220</v>
          </cell>
          <cell r="E1288">
            <v>1297</v>
          </cell>
          <cell r="F1288">
            <v>77</v>
          </cell>
        </row>
        <row r="1289">
          <cell r="A1289">
            <v>672121</v>
          </cell>
          <cell r="B1289" t="str">
            <v xml:space="preserve">  LŸng bÌ nõèc,giÆng(nõçc,cŸp)d¡y 2cm,M75   </v>
          </cell>
          <cell r="C1289" t="str">
            <v xml:space="preserve"> m2 </v>
          </cell>
          <cell r="D1289">
            <v>5686</v>
          </cell>
          <cell r="E1289">
            <v>1561</v>
          </cell>
          <cell r="F1289">
            <v>77</v>
          </cell>
        </row>
        <row r="1290">
          <cell r="A1290">
            <v>672122</v>
          </cell>
          <cell r="B1290" t="str">
            <v xml:space="preserve">  LŸng bÌ nõèc,giÆng(nõçc,cŸp)d¡y 2cm,M100  </v>
          </cell>
          <cell r="C1290" t="str">
            <v xml:space="preserve"> m2 </v>
          </cell>
          <cell r="D1290">
            <v>6849</v>
          </cell>
          <cell r="E1290">
            <v>1561</v>
          </cell>
          <cell r="F1290">
            <v>77</v>
          </cell>
        </row>
        <row r="1291">
          <cell r="A1291">
            <v>672125</v>
          </cell>
          <cell r="B1291" t="str">
            <v xml:space="preserve">  Lèp châng th¶m              4cm,M100  </v>
          </cell>
          <cell r="C1291" t="str">
            <v xml:space="preserve"> m2 </v>
          </cell>
          <cell r="D1291">
            <v>26849</v>
          </cell>
          <cell r="E1291">
            <v>2561</v>
          </cell>
          <cell r="F1291">
            <v>77</v>
          </cell>
        </row>
        <row r="1292">
          <cell r="A1292">
            <v>672131</v>
          </cell>
          <cell r="B1292" t="str">
            <v xml:space="preserve">  LŸng mõçng(cŸp,r¬nh)        d¡y 1cm,M50   </v>
          </cell>
          <cell r="C1292" t="str">
            <v xml:space="preserve"> m2 </v>
          </cell>
          <cell r="D1292">
            <v>2485</v>
          </cell>
          <cell r="E1292">
            <v>1297</v>
          </cell>
          <cell r="F1292">
            <v>77</v>
          </cell>
        </row>
        <row r="1293">
          <cell r="A1293">
            <v>672132</v>
          </cell>
          <cell r="B1293" t="str">
            <v xml:space="preserve">  LŸng mõçng(cŸp,r¬nh)        d¡y 1cm,M75   </v>
          </cell>
          <cell r="C1293" t="str">
            <v xml:space="preserve"> m2 </v>
          </cell>
          <cell r="D1293">
            <v>3220</v>
          </cell>
          <cell r="E1293">
            <v>1297</v>
          </cell>
          <cell r="F1293">
            <v>77</v>
          </cell>
        </row>
        <row r="1294">
          <cell r="A1294">
            <v>672141</v>
          </cell>
          <cell r="B1294" t="str">
            <v xml:space="preserve">  LŸng h¿ d¡y 3cm         M50           </v>
          </cell>
          <cell r="C1294" t="str">
            <v xml:space="preserve"> m2 </v>
          </cell>
          <cell r="D1294">
            <v>7307</v>
          </cell>
          <cell r="E1294">
            <v>1484</v>
          </cell>
          <cell r="F1294">
            <v>77</v>
          </cell>
        </row>
        <row r="1295">
          <cell r="A1295">
            <v>672142</v>
          </cell>
          <cell r="B1295" t="str">
            <v xml:space="preserve">  LŸng h¿ d¡y 3cm         M75           </v>
          </cell>
          <cell r="C1295" t="str">
            <v xml:space="preserve"> m2 </v>
          </cell>
          <cell r="D1295">
            <v>9400</v>
          </cell>
          <cell r="E1295">
            <v>1484</v>
          </cell>
          <cell r="F1295">
            <v>77</v>
          </cell>
        </row>
        <row r="1296">
          <cell r="A1296">
            <v>672143</v>
          </cell>
          <cell r="B1296" t="str">
            <v xml:space="preserve">  LŸng h¿ d¡y 3cm         M100          </v>
          </cell>
          <cell r="C1296" t="str">
            <v xml:space="preserve"> m2 </v>
          </cell>
          <cell r="D1296">
            <v>11355</v>
          </cell>
          <cell r="E1296">
            <v>1484</v>
          </cell>
          <cell r="F1296">
            <v>77</v>
          </cell>
        </row>
        <row r="1297">
          <cell r="A1297">
            <v>673111</v>
          </cell>
          <cell r="B1297" t="str">
            <v xml:space="preserve">  LŸng ½¡i nõèc,kháng ½Ÿnh m¡u       M75    </v>
          </cell>
          <cell r="C1297" t="str">
            <v xml:space="preserve"> m2 </v>
          </cell>
          <cell r="D1297">
            <v>5449</v>
          </cell>
          <cell r="E1297">
            <v>2749</v>
          </cell>
          <cell r="F1297">
            <v>174</v>
          </cell>
        </row>
        <row r="1298">
          <cell r="A1298">
            <v>673112</v>
          </cell>
          <cell r="B1298" t="str">
            <v xml:space="preserve">  LŸng ½¡i nõèc,kháng ½Ÿnh m¡u,1.5cm,M100   </v>
          </cell>
          <cell r="C1298" t="str">
            <v xml:space="preserve"> m2 </v>
          </cell>
          <cell r="D1298">
            <v>6611</v>
          </cell>
          <cell r="E1298">
            <v>2749</v>
          </cell>
          <cell r="F1298">
            <v>174</v>
          </cell>
        </row>
        <row r="1299">
          <cell r="A1299">
            <v>673121</v>
          </cell>
          <cell r="B1299" t="str">
            <v xml:space="preserve">  LŸng ½¡i nõèc,cÜ ½Ÿnh m¡u,1.5cm,M75       </v>
          </cell>
          <cell r="C1299" t="str">
            <v xml:space="preserve"> m2 </v>
          </cell>
          <cell r="D1299">
            <v>5744</v>
          </cell>
          <cell r="E1299">
            <v>2859</v>
          </cell>
          <cell r="F1299">
            <v>174</v>
          </cell>
        </row>
        <row r="1300">
          <cell r="A1300">
            <v>673122</v>
          </cell>
          <cell r="B1300" t="str">
            <v xml:space="preserve">  LŸng ½¡i nõèc,cÜ ½Ÿnh m¡u,1.5cm,M100      </v>
          </cell>
          <cell r="C1300" t="str">
            <v xml:space="preserve"> m2 </v>
          </cell>
          <cell r="D1300">
            <v>6906</v>
          </cell>
          <cell r="E1300">
            <v>2859</v>
          </cell>
          <cell r="F1300">
            <v>174</v>
          </cell>
        </row>
        <row r="1301">
          <cell r="A1301">
            <v>674110</v>
          </cell>
          <cell r="B1301" t="str">
            <v xml:space="preserve">  LŸng Grainitá nËn,s¡n d¡y 1cm,H&lt;=4m   </v>
          </cell>
          <cell r="C1301" t="str">
            <v xml:space="preserve"> m2 </v>
          </cell>
          <cell r="D1301">
            <v>11525</v>
          </cell>
          <cell r="E1301">
            <v>16713</v>
          </cell>
          <cell r="F1301">
            <v>0</v>
          </cell>
        </row>
        <row r="1302">
          <cell r="A1302">
            <v>674120</v>
          </cell>
          <cell r="B1302" t="str">
            <v xml:space="preserve">  LŸng Grainitá nËn,s¡n d¡y 1cm,H&lt;=4m   </v>
          </cell>
          <cell r="C1302" t="str">
            <v xml:space="preserve"> m2 </v>
          </cell>
          <cell r="D1302">
            <v>11525</v>
          </cell>
          <cell r="E1302">
            <v>20891</v>
          </cell>
          <cell r="F1302">
            <v>0</v>
          </cell>
        </row>
        <row r="1303">
          <cell r="A1303">
            <v>674130</v>
          </cell>
          <cell r="B1303" t="str">
            <v xml:space="preserve">  LŸng Grainitá c·u thang,tam c¶p d¡y1.5cm  </v>
          </cell>
          <cell r="C1303" t="str">
            <v xml:space="preserve"> m2 </v>
          </cell>
          <cell r="D1303">
            <v>18514</v>
          </cell>
          <cell r="E1303">
            <v>30457</v>
          </cell>
          <cell r="F1303">
            <v>0</v>
          </cell>
        </row>
        <row r="1304">
          <cell r="A1304">
            <v>681110</v>
          </cell>
          <cell r="B1304" t="str">
            <v xml:space="preserve">  LŸt g­ch ch× 6.5x10.5x22,M50              </v>
          </cell>
          <cell r="C1304" t="str">
            <v xml:space="preserve"> m2 </v>
          </cell>
          <cell r="D1304">
            <v>22388</v>
          </cell>
          <cell r="E1304">
            <v>1470</v>
          </cell>
          <cell r="F1304">
            <v>0</v>
          </cell>
        </row>
        <row r="1305">
          <cell r="A1305">
            <v>683110</v>
          </cell>
          <cell r="B1305" t="str">
            <v xml:space="preserve">  LŸt g­ch lŸ nem ½çn 20x20 M50             </v>
          </cell>
          <cell r="C1305" t="str">
            <v xml:space="preserve"> m2 </v>
          </cell>
          <cell r="D1305">
            <v>14680</v>
          </cell>
          <cell r="E1305">
            <v>1649</v>
          </cell>
          <cell r="F1305">
            <v>0</v>
          </cell>
        </row>
        <row r="1306">
          <cell r="A1306">
            <v>683120</v>
          </cell>
          <cell r="B1306" t="str">
            <v xml:space="preserve">  LŸt g­ch lŸ nem k¾p 20x20 M50             </v>
          </cell>
          <cell r="C1306" t="str">
            <v xml:space="preserve"> m2 </v>
          </cell>
          <cell r="D1306">
            <v>17053</v>
          </cell>
          <cell r="E1306">
            <v>1649</v>
          </cell>
          <cell r="F1306">
            <v>0</v>
          </cell>
        </row>
        <row r="1307">
          <cell r="A1307">
            <v>684110</v>
          </cell>
          <cell r="B1307" t="str">
            <v xml:space="preserve">  LŸt g­ch xi m¯ng 30x30,cao&lt;=4m,M50        </v>
          </cell>
          <cell r="C1307" t="str">
            <v xml:space="preserve"> m2 </v>
          </cell>
          <cell r="D1307">
            <v>21463</v>
          </cell>
          <cell r="E1307">
            <v>1902</v>
          </cell>
          <cell r="F1307">
            <v>0</v>
          </cell>
        </row>
        <row r="1308">
          <cell r="A1308">
            <v>684120</v>
          </cell>
          <cell r="B1308" t="str">
            <v xml:space="preserve">  LŸt g­ch xi m¯ng 30x30,cao&lt;=4m,M50        </v>
          </cell>
          <cell r="C1308" t="str">
            <v xml:space="preserve"> m2 </v>
          </cell>
          <cell r="D1308">
            <v>21463</v>
          </cell>
          <cell r="E1308">
            <v>2034</v>
          </cell>
          <cell r="F1308">
            <v>0</v>
          </cell>
        </row>
        <row r="1309">
          <cell r="A1309">
            <v>684130</v>
          </cell>
          <cell r="B1309" t="str">
            <v xml:space="preserve">  LŸt g­ch xi m¯ng 20x20,cao&gt; 4m,M50        </v>
          </cell>
          <cell r="C1309" t="str">
            <v xml:space="preserve"> m2 </v>
          </cell>
          <cell r="D1309">
            <v>50593</v>
          </cell>
          <cell r="E1309">
            <v>1869</v>
          </cell>
          <cell r="F1309">
            <v>108</v>
          </cell>
        </row>
        <row r="1310">
          <cell r="A1310">
            <v>684140</v>
          </cell>
          <cell r="B1310" t="str">
            <v xml:space="preserve">  LŸt g­ch xi m¯ng 20x20,cao&gt; 4m,M50        </v>
          </cell>
          <cell r="C1310" t="str">
            <v xml:space="preserve"> m2 </v>
          </cell>
          <cell r="D1310">
            <v>50593</v>
          </cell>
          <cell r="E1310">
            <v>2034</v>
          </cell>
          <cell r="F1310">
            <v>108</v>
          </cell>
        </row>
        <row r="1311">
          <cell r="A1311">
            <v>684101</v>
          </cell>
          <cell r="B1311" t="str">
            <v xml:space="preserve">  LŸt g­ch GRANITO 30x30,cao&lt;=4m,M50        </v>
          </cell>
          <cell r="C1311" t="str">
            <v xml:space="preserve"> m2 </v>
          </cell>
          <cell r="D1311">
            <v>85852</v>
          </cell>
          <cell r="E1311">
            <v>1902</v>
          </cell>
          <cell r="F1311">
            <v>0</v>
          </cell>
        </row>
        <row r="1312">
          <cell r="A1312">
            <v>684102</v>
          </cell>
          <cell r="B1312" t="str">
            <v xml:space="preserve">  LŸt g­ch GRANITO 30x30,cao&gt; 4m,M50        </v>
          </cell>
          <cell r="C1312" t="str">
            <v xml:space="preserve"> m2 </v>
          </cell>
          <cell r="D1312">
            <v>85852</v>
          </cell>
          <cell r="E1312">
            <v>2034</v>
          </cell>
          <cell r="F1312">
            <v>0</v>
          </cell>
        </row>
        <row r="1313">
          <cell r="A1313">
            <v>684103</v>
          </cell>
          <cell r="B1313" t="str">
            <v xml:space="preserve">  LŸt g­ch GRANITO 40x40,cao&lt;=4m,M50        </v>
          </cell>
          <cell r="C1313" t="str">
            <v xml:space="preserve"> m2 </v>
          </cell>
          <cell r="D1313">
            <v>85852</v>
          </cell>
          <cell r="E1313">
            <v>1092</v>
          </cell>
          <cell r="F1313">
            <v>0</v>
          </cell>
        </row>
        <row r="1314">
          <cell r="A1314">
            <v>684104</v>
          </cell>
          <cell r="B1314" t="str">
            <v xml:space="preserve">  LŸt g­ch GRANITO 40x40,cao&gt; 4m,M50        </v>
          </cell>
          <cell r="C1314" t="str">
            <v xml:space="preserve"> m2 </v>
          </cell>
          <cell r="D1314">
            <v>85852</v>
          </cell>
          <cell r="E1314">
            <v>2034</v>
          </cell>
          <cell r="F1314">
            <v>0</v>
          </cell>
        </row>
        <row r="1315">
          <cell r="A1315">
            <v>685110</v>
          </cell>
          <cell r="B1315" t="str">
            <v xml:space="preserve">  LŸt g­ch men sö 15x15,cao&lt;=4m,M50         </v>
          </cell>
          <cell r="C1315" t="str">
            <v xml:space="preserve"> m2 </v>
          </cell>
          <cell r="D1315">
            <v>41203</v>
          </cell>
          <cell r="E1315">
            <v>2063</v>
          </cell>
          <cell r="F1315">
            <v>0</v>
          </cell>
        </row>
        <row r="1316">
          <cell r="A1316">
            <v>685120</v>
          </cell>
          <cell r="B1316" t="str">
            <v xml:space="preserve">  LŸt g­ch men sö 15x15,cao&lt;=4m,M50         </v>
          </cell>
          <cell r="C1316" t="str">
            <v xml:space="preserve"> m2 </v>
          </cell>
          <cell r="D1316">
            <v>41203</v>
          </cell>
          <cell r="E1316">
            <v>2368</v>
          </cell>
          <cell r="F1316">
            <v>108</v>
          </cell>
        </row>
        <row r="1317">
          <cell r="A1317">
            <v>685130</v>
          </cell>
          <cell r="B1317" t="str">
            <v xml:space="preserve">  LŸt g­ch men sö 11x11,cao&lt;=4m,M50         </v>
          </cell>
          <cell r="C1317" t="str">
            <v xml:space="preserve"> m2 </v>
          </cell>
          <cell r="D1317">
            <v>51443</v>
          </cell>
          <cell r="E1317">
            <v>2086</v>
          </cell>
          <cell r="F1317">
            <v>0</v>
          </cell>
        </row>
        <row r="1318">
          <cell r="A1318">
            <v>685140</v>
          </cell>
          <cell r="B1318" t="str">
            <v xml:space="preserve">  LŸt g­ch men sö 11x11,cao&lt;=4m,M50         </v>
          </cell>
          <cell r="C1318" t="str">
            <v xml:space="preserve"> m2 </v>
          </cell>
          <cell r="D1318">
            <v>51443</v>
          </cell>
          <cell r="E1318">
            <v>2424</v>
          </cell>
          <cell r="F1318">
            <v>108</v>
          </cell>
        </row>
        <row r="1319">
          <cell r="A1319">
            <v>685111</v>
          </cell>
          <cell r="B1319" t="str">
            <v xml:space="preserve">  LŸt g­ch men sö 15x15,cao&lt;=4m,M50         </v>
          </cell>
          <cell r="C1319" t="str">
            <v xml:space="preserve"> m2 </v>
          </cell>
          <cell r="D1319">
            <v>41203</v>
          </cell>
          <cell r="E1319">
            <v>2063</v>
          </cell>
          <cell r="F1319">
            <v>0</v>
          </cell>
        </row>
        <row r="1320">
          <cell r="A1320">
            <v>685121</v>
          </cell>
          <cell r="B1320" t="str">
            <v xml:space="preserve">  LŸt g­ch men sö 15x15,cao&lt;=4m,M50         </v>
          </cell>
          <cell r="C1320" t="str">
            <v xml:space="preserve"> m2 </v>
          </cell>
          <cell r="D1320">
            <v>41203</v>
          </cell>
          <cell r="E1320">
            <v>2368</v>
          </cell>
          <cell r="F1320">
            <v>108</v>
          </cell>
        </row>
        <row r="1321">
          <cell r="A1321">
            <v>685131</v>
          </cell>
          <cell r="B1321" t="str">
            <v xml:space="preserve">  LŸt g­ch men sö 11x11,cao&lt;=4m,M50         </v>
          </cell>
          <cell r="C1321" t="str">
            <v xml:space="preserve"> m2 </v>
          </cell>
          <cell r="D1321">
            <v>51443</v>
          </cell>
          <cell r="E1321">
            <v>2086</v>
          </cell>
          <cell r="F1321">
            <v>0</v>
          </cell>
        </row>
        <row r="1322">
          <cell r="A1322">
            <v>685141</v>
          </cell>
          <cell r="B1322" t="str">
            <v xml:space="preserve">  LŸt g­ch men sö 11x11,cao&lt;=4m,M50         </v>
          </cell>
          <cell r="C1322" t="str">
            <v xml:space="preserve"> m2 </v>
          </cell>
          <cell r="D1322">
            <v>51443</v>
          </cell>
          <cell r="E1322">
            <v>2424</v>
          </cell>
          <cell r="F1322">
            <v>108</v>
          </cell>
        </row>
        <row r="1323">
          <cell r="A1323">
            <v>686111</v>
          </cell>
          <cell r="B1323" t="str">
            <v xml:space="preserve">  LŸt g­ch v×       cao&lt;=4m,M50             </v>
          </cell>
          <cell r="C1323" t="str">
            <v xml:space="preserve"> m2 </v>
          </cell>
          <cell r="D1323">
            <v>38669</v>
          </cell>
          <cell r="E1323">
            <v>2255</v>
          </cell>
          <cell r="F1323">
            <v>0</v>
          </cell>
        </row>
        <row r="1324">
          <cell r="A1324">
            <v>686121</v>
          </cell>
          <cell r="B1324" t="str">
            <v xml:space="preserve">  LŸt g­ch v×       cao&gt; 4m,M50             </v>
          </cell>
          <cell r="C1324" t="str">
            <v xml:space="preserve"> m2 </v>
          </cell>
          <cell r="D1324">
            <v>38669</v>
          </cell>
          <cell r="E1324">
            <v>2480</v>
          </cell>
          <cell r="F1324">
            <v>0</v>
          </cell>
        </row>
        <row r="1325">
          <cell r="A1325">
            <v>687110</v>
          </cell>
          <cell r="B1325" t="str">
            <v xml:space="preserve">  LŸt ½Ÿ c¸m th­ch,hoa cõçng 20x20,cao&lt;=4m  </v>
          </cell>
          <cell r="C1325" t="str">
            <v xml:space="preserve"> m2 </v>
          </cell>
          <cell r="D1325">
            <v>86813</v>
          </cell>
          <cell r="E1325">
            <v>5637</v>
          </cell>
          <cell r="F1325">
            <v>0</v>
          </cell>
        </row>
        <row r="1326">
          <cell r="A1326">
            <v>687120</v>
          </cell>
          <cell r="B1326" t="str">
            <v xml:space="preserve">  LŸt ½Ÿ c¸m th­ch,hoa cõçng 20x20,cao&gt; 4m  </v>
          </cell>
          <cell r="C1326" t="str">
            <v xml:space="preserve"> m2 </v>
          </cell>
          <cell r="D1326">
            <v>86813</v>
          </cell>
          <cell r="E1326">
            <v>6201</v>
          </cell>
          <cell r="F1326">
            <v>0</v>
          </cell>
        </row>
        <row r="1327">
          <cell r="A1327">
            <v>687130</v>
          </cell>
          <cell r="B1327" t="str">
            <v xml:space="preserve">  LŸt ½Ÿ c¸m th­ch,hoa cõçng 30x30,cao&lt;=4m  </v>
          </cell>
          <cell r="C1327" t="str">
            <v xml:space="preserve"> m2 </v>
          </cell>
          <cell r="D1327">
            <v>86615</v>
          </cell>
          <cell r="E1327">
            <v>4904</v>
          </cell>
          <cell r="F1327">
            <v>0</v>
          </cell>
        </row>
        <row r="1328">
          <cell r="A1328">
            <v>687140</v>
          </cell>
          <cell r="B1328" t="str">
            <v xml:space="preserve">  LŸt ½Ÿ c¸m th­ch,hoa cõçng 30x30,cao&gt; 4m  </v>
          </cell>
          <cell r="C1328" t="str">
            <v xml:space="preserve"> m2 </v>
          </cell>
          <cell r="D1328">
            <v>86615</v>
          </cell>
          <cell r="E1328">
            <v>5637</v>
          </cell>
          <cell r="F1328">
            <v>0</v>
          </cell>
        </row>
        <row r="1329">
          <cell r="A1329">
            <v>687150</v>
          </cell>
          <cell r="B1329" t="str">
            <v xml:space="preserve">  LŸt ½Ÿ c¸m th­ch,hoa cõçng 40x40,cao&lt;=4m  </v>
          </cell>
          <cell r="C1329" t="str">
            <v xml:space="preserve"> m2 </v>
          </cell>
          <cell r="D1329">
            <v>86482</v>
          </cell>
          <cell r="E1329">
            <v>4172</v>
          </cell>
          <cell r="F1329">
            <v>0</v>
          </cell>
        </row>
        <row r="1330">
          <cell r="A1330">
            <v>687160</v>
          </cell>
          <cell r="B1330" t="str">
            <v xml:space="preserve">  LŸt ½Ÿ c¸m th­ch,hoa cõçng 40x40,cao&gt; 4m  </v>
          </cell>
          <cell r="C1330" t="str">
            <v xml:space="preserve"> m2 </v>
          </cell>
          <cell r="D1330">
            <v>86482</v>
          </cell>
          <cell r="E1330">
            <v>4735</v>
          </cell>
          <cell r="F1330">
            <v>0</v>
          </cell>
        </row>
        <row r="1331">
          <cell r="A1331">
            <v>691110</v>
          </cell>
          <cell r="B1331" t="str">
            <v xml:space="preserve">  L¡m tr·n vái rçm                      </v>
          </cell>
          <cell r="C1331" t="str">
            <v xml:space="preserve"> m2 </v>
          </cell>
          <cell r="D1331">
            <v>53498</v>
          </cell>
          <cell r="E1331">
            <v>3027</v>
          </cell>
          <cell r="F1331">
            <v>898</v>
          </cell>
        </row>
        <row r="1332">
          <cell r="A1332">
            <v>692110</v>
          </cell>
          <cell r="B1332" t="str">
            <v xml:space="preserve">  L¡m tr·n m¿ gå cao&lt;=4m                </v>
          </cell>
          <cell r="C1332" t="str">
            <v xml:space="preserve"> m2 </v>
          </cell>
          <cell r="D1332">
            <v>86369</v>
          </cell>
          <cell r="E1332">
            <v>1513</v>
          </cell>
          <cell r="F1332">
            <v>898</v>
          </cell>
        </row>
        <row r="1333">
          <cell r="A1333">
            <v>692120</v>
          </cell>
          <cell r="B1333" t="str">
            <v xml:space="preserve">  L¡m tr·n m¿ gå cao&gt; 4m                </v>
          </cell>
          <cell r="C1333" t="str">
            <v xml:space="preserve"> m2 </v>
          </cell>
          <cell r="D1333">
            <v>86369</v>
          </cell>
          <cell r="E1333">
            <v>1513</v>
          </cell>
          <cell r="F1333">
            <v>2332</v>
          </cell>
        </row>
        <row r="1334">
          <cell r="A1334">
            <v>696110</v>
          </cell>
          <cell r="B1334" t="str">
            <v xml:space="preserve">  L¡m tr·n cÜt ¾p                           </v>
          </cell>
          <cell r="C1334" t="str">
            <v xml:space="preserve"> m2 </v>
          </cell>
          <cell r="D1334">
            <v>47170</v>
          </cell>
          <cell r="E1334">
            <v>1513</v>
          </cell>
          <cell r="F1334">
            <v>0</v>
          </cell>
        </row>
        <row r="1335">
          <cell r="A1335">
            <v>696210</v>
          </cell>
          <cell r="B1335" t="str">
            <v xml:space="preserve">  L¡m tr·n gå dŸn                           </v>
          </cell>
          <cell r="C1335" t="str">
            <v xml:space="preserve"> m2 </v>
          </cell>
          <cell r="D1335">
            <v>58545</v>
          </cell>
          <cell r="E1335">
            <v>1578</v>
          </cell>
          <cell r="F1335">
            <v>0</v>
          </cell>
        </row>
        <row r="1336">
          <cell r="A1336">
            <v>697210</v>
          </cell>
          <cell r="B1336" t="str">
            <v xml:space="preserve">  Tr·n vŸn ¾p,bàc simili+mît d¡y 5cm,nÂpgå  </v>
          </cell>
          <cell r="C1336" t="str">
            <v xml:space="preserve"> m2 </v>
          </cell>
          <cell r="D1336">
            <v>128090</v>
          </cell>
          <cell r="E1336">
            <v>22540</v>
          </cell>
          <cell r="F1336">
            <v>0</v>
          </cell>
        </row>
        <row r="1337">
          <cell r="A1337">
            <v>697310</v>
          </cell>
          <cell r="B1337" t="str">
            <v xml:space="preserve">  Tr·n vŸn ¾p chia á = Jo¯ng chÖm(nÂp näi)  </v>
          </cell>
          <cell r="C1337" t="str">
            <v xml:space="preserve"> m2 </v>
          </cell>
          <cell r="D1337">
            <v>76001</v>
          </cell>
          <cell r="E1337">
            <v>7892</v>
          </cell>
          <cell r="F1337">
            <v>0</v>
          </cell>
        </row>
        <row r="1338">
          <cell r="A1338">
            <v>697410</v>
          </cell>
          <cell r="B1338" t="str">
            <v xml:space="preserve">  L¡m tr·n = t¶m th­ch cao hoa v¯n 50x50cm  </v>
          </cell>
          <cell r="C1338" t="str">
            <v xml:space="preserve"> m2 </v>
          </cell>
          <cell r="D1338">
            <v>221161</v>
          </cell>
          <cell r="E1338">
            <v>16912</v>
          </cell>
          <cell r="F1338">
            <v>0</v>
          </cell>
        </row>
        <row r="1339">
          <cell r="A1339">
            <v>697510</v>
          </cell>
          <cell r="B1339" t="str">
            <v xml:space="preserve">  L¡m tr·n = t¶m tr·n nhúa 50x50cm      </v>
          </cell>
          <cell r="C1339" t="str">
            <v xml:space="preserve"> m2 </v>
          </cell>
          <cell r="D1339">
            <v>70465</v>
          </cell>
          <cell r="E1339">
            <v>13529</v>
          </cell>
          <cell r="F1339">
            <v>0</v>
          </cell>
        </row>
        <row r="1340">
          <cell r="A1340">
            <v>697610</v>
          </cell>
          <cell r="B1340" t="str">
            <v xml:space="preserve">  L¡m tr·n Lambri gá d¡y 1.0cm          </v>
          </cell>
          <cell r="C1340" t="str">
            <v xml:space="preserve"> m2 </v>
          </cell>
          <cell r="D1340">
            <v>74419</v>
          </cell>
          <cell r="E1340">
            <v>19730</v>
          </cell>
          <cell r="F1340">
            <v>0</v>
          </cell>
        </row>
        <row r="1341">
          <cell r="A1341">
            <v>697620</v>
          </cell>
          <cell r="B1341" t="str">
            <v xml:space="preserve">  L¡m tr·n Lambri gá d¡y 1.5cm          </v>
          </cell>
          <cell r="C1341" t="str">
            <v xml:space="preserve"> m2 </v>
          </cell>
          <cell r="D1341">
            <v>87331</v>
          </cell>
          <cell r="E1341">
            <v>19730</v>
          </cell>
          <cell r="F1341">
            <v>0</v>
          </cell>
        </row>
        <row r="1342">
          <cell r="A1342">
            <v>698210</v>
          </cell>
          <cell r="B1342" t="str">
            <v xml:space="preserve">  VŸch ng¯n = gå vŸn gh¾p khÏt d¡y 1.5cm</v>
          </cell>
          <cell r="C1342" t="str">
            <v xml:space="preserve"> m2 </v>
          </cell>
          <cell r="D1342">
            <v>45476</v>
          </cell>
          <cell r="E1342">
            <v>4284</v>
          </cell>
          <cell r="F1342">
            <v>0</v>
          </cell>
        </row>
        <row r="1343">
          <cell r="A1343">
            <v>698220</v>
          </cell>
          <cell r="B1343" t="str">
            <v xml:space="preserve">  VŸch ng¯n = gå vŸn gh¾p khÏt d¡y 2.0cm</v>
          </cell>
          <cell r="C1343" t="str">
            <v xml:space="preserve"> m2 </v>
          </cell>
          <cell r="D1343">
            <v>60454</v>
          </cell>
          <cell r="E1343">
            <v>4284</v>
          </cell>
          <cell r="F1343">
            <v>0</v>
          </cell>
        </row>
        <row r="1344">
          <cell r="A1344">
            <v>698310</v>
          </cell>
          <cell r="B1344" t="str">
            <v xml:space="preserve">  VŸch ng¯n = gå vŸn chãng mÏ d¡y 1.5cm </v>
          </cell>
          <cell r="C1344" t="str">
            <v xml:space="preserve"> m2 </v>
          </cell>
          <cell r="D1344">
            <v>52707</v>
          </cell>
          <cell r="E1344">
            <v>6539</v>
          </cell>
          <cell r="F1344">
            <v>0</v>
          </cell>
        </row>
        <row r="1345">
          <cell r="A1345">
            <v>698320</v>
          </cell>
          <cell r="B1345" t="str">
            <v xml:space="preserve">  VŸch ng¯n = gå vŸn chãng mÏ d¡y 2.0cm </v>
          </cell>
          <cell r="C1345" t="str">
            <v xml:space="preserve"> m2 </v>
          </cell>
          <cell r="D1345">
            <v>65619</v>
          </cell>
          <cell r="E1345">
            <v>6539</v>
          </cell>
          <cell r="F1345">
            <v>0</v>
          </cell>
        </row>
        <row r="1346">
          <cell r="A1346">
            <v>698410</v>
          </cell>
          <cell r="B1346" t="str">
            <v xml:space="preserve">  Gia cáng &amp; ½Üng chµn tõéng gå,gå 2x10cm   </v>
          </cell>
          <cell r="C1346" t="str">
            <v xml:space="preserve"> m</v>
          </cell>
          <cell r="D1346">
            <v>6237</v>
          </cell>
          <cell r="E1346">
            <v>1779</v>
          </cell>
          <cell r="F1346">
            <v>0</v>
          </cell>
        </row>
        <row r="1347">
          <cell r="A1347">
            <v>698420</v>
          </cell>
          <cell r="B1347" t="str">
            <v xml:space="preserve">  Gia cáng &amp; ½Üng chµn tõéng gå,gå 2x20cm   </v>
          </cell>
          <cell r="C1347" t="str">
            <v xml:space="preserve"> m</v>
          </cell>
          <cell r="D1347">
            <v>12473</v>
          </cell>
          <cell r="E1347">
            <v>2139</v>
          </cell>
          <cell r="F1347">
            <v>0</v>
          </cell>
        </row>
        <row r="1348">
          <cell r="A1348">
            <v>698510</v>
          </cell>
          <cell r="B1348" t="str">
            <v xml:space="preserve">  Gia cáng-l°p tay vÙn C·u thang,gå 8x10cm  </v>
          </cell>
          <cell r="C1348" t="str">
            <v xml:space="preserve"> m</v>
          </cell>
          <cell r="D1348">
            <v>24947</v>
          </cell>
          <cell r="E1348">
            <v>4975</v>
          </cell>
          <cell r="F1348">
            <v>0</v>
          </cell>
        </row>
        <row r="1349">
          <cell r="A1349">
            <v>698520</v>
          </cell>
          <cell r="B1349" t="str">
            <v xml:space="preserve">  Gia cáng-l°p tay vÙn C·u thang,gå 8x14cm  </v>
          </cell>
          <cell r="C1349" t="str">
            <v xml:space="preserve"> m</v>
          </cell>
          <cell r="D1349">
            <v>34979</v>
          </cell>
          <cell r="E1349">
            <v>6094</v>
          </cell>
          <cell r="F1349">
            <v>0</v>
          </cell>
        </row>
        <row r="1350">
          <cell r="A1350">
            <v>698610</v>
          </cell>
          <cell r="B1350" t="str">
            <v xml:space="preserve">  SX-LD khung gå ½Ì ½Üng lõèi,vŸch ng¯n     </v>
          </cell>
          <cell r="C1350" t="str">
            <v xml:space="preserve"> m3 </v>
          </cell>
          <cell r="D1350">
            <v>2393998</v>
          </cell>
          <cell r="E1350">
            <v>90196</v>
          </cell>
          <cell r="F1350">
            <v>0</v>
          </cell>
        </row>
        <row r="1351">
          <cell r="A1351">
            <v>698710</v>
          </cell>
          <cell r="B1351" t="str">
            <v xml:space="preserve">  Gia cáng l°p dúng khung gå d·m s¡n        </v>
          </cell>
          <cell r="C1351" t="str">
            <v xml:space="preserve"> m3 </v>
          </cell>
          <cell r="D1351">
            <v>2393998</v>
          </cell>
          <cell r="E1351">
            <v>112745</v>
          </cell>
          <cell r="F1351">
            <v>0</v>
          </cell>
        </row>
        <row r="1352">
          <cell r="A1352">
            <v>698810</v>
          </cell>
          <cell r="B1352" t="str">
            <v xml:space="preserve">  ‡Üng s¡n vŸn gå rŸp mæng vŸn d¡y 2cm  </v>
          </cell>
          <cell r="C1352" t="str">
            <v xml:space="preserve"> m2 </v>
          </cell>
          <cell r="D1352">
            <v>60454</v>
          </cell>
          <cell r="E1352">
            <v>12289</v>
          </cell>
          <cell r="F1352">
            <v>0</v>
          </cell>
        </row>
        <row r="1353">
          <cell r="A1353">
            <v>698820</v>
          </cell>
          <cell r="B1353" t="str">
            <v xml:space="preserve">  ‡Üng s¡n vŸn gå rŸp mæng vŸn d¡y 3cm  </v>
          </cell>
          <cell r="C1353" t="str">
            <v xml:space="preserve"> m2 </v>
          </cell>
          <cell r="D1353">
            <v>91443</v>
          </cell>
          <cell r="E1353">
            <v>12289</v>
          </cell>
          <cell r="F1353">
            <v>0</v>
          </cell>
        </row>
        <row r="1354">
          <cell r="A1354">
            <v>698910</v>
          </cell>
          <cell r="B1354" t="str">
            <v xml:space="preserve">  Lambris gå ½Üng vŸch,âp tõéng d¡y 1.0cm   </v>
          </cell>
          <cell r="C1354" t="str">
            <v xml:space="preserve"> m2 </v>
          </cell>
          <cell r="D1354">
            <v>34629</v>
          </cell>
          <cell r="E1354">
            <v>14303</v>
          </cell>
          <cell r="F1354">
            <v>0</v>
          </cell>
        </row>
        <row r="1355">
          <cell r="A1355">
            <v>698920</v>
          </cell>
          <cell r="B1355" t="str">
            <v xml:space="preserve">  Lambris gå ½Üng vŸch,âp tõéng d¡y 1.5cm   </v>
          </cell>
          <cell r="C1355" t="str">
            <v xml:space="preserve"> m2 </v>
          </cell>
          <cell r="D1355">
            <v>50124</v>
          </cell>
          <cell r="E1355">
            <v>14303</v>
          </cell>
          <cell r="F1355">
            <v>0</v>
          </cell>
        </row>
        <row r="1356">
          <cell r="A1356">
            <v>699110</v>
          </cell>
          <cell r="B1356" t="str">
            <v xml:space="preserve">  Khuán m°t cŸo b±ng nÂp gå 3x1cm lå 5x5cm  </v>
          </cell>
          <cell r="C1356" t="str">
            <v xml:space="preserve"> m2 </v>
          </cell>
          <cell r="D1356">
            <v>27235</v>
          </cell>
          <cell r="E1356">
            <v>9471</v>
          </cell>
          <cell r="F1356">
            <v>0</v>
          </cell>
        </row>
        <row r="1357">
          <cell r="A1357">
            <v>699120</v>
          </cell>
          <cell r="B1357" t="str">
            <v xml:space="preserve">  Khuán m°t cŸo = nÂp gå 3x1cm lå 10x10cm   </v>
          </cell>
          <cell r="C1357" t="str">
            <v xml:space="preserve"> m2 </v>
          </cell>
          <cell r="D1357">
            <v>19487</v>
          </cell>
          <cell r="E1357">
            <v>8343</v>
          </cell>
          <cell r="F1357">
            <v>0</v>
          </cell>
        </row>
        <row r="1358">
          <cell r="A1358">
            <v>699210</v>
          </cell>
          <cell r="B1358" t="str">
            <v xml:space="preserve">  DiËm mŸi gå vŸn ræng 20-40 vŸn d¡y 2cm</v>
          </cell>
          <cell r="C1358" t="str">
            <v xml:space="preserve"> m2 </v>
          </cell>
          <cell r="D1358">
            <v>60101</v>
          </cell>
          <cell r="E1358">
            <v>3382</v>
          </cell>
          <cell r="F1358">
            <v>0</v>
          </cell>
        </row>
        <row r="1359">
          <cell r="A1359">
            <v>699220</v>
          </cell>
          <cell r="B1359" t="str">
            <v xml:space="preserve">  DiËm mŸi gå vŸn ræng 20-40 vŸn d¡y 3cm</v>
          </cell>
          <cell r="C1359" t="str">
            <v xml:space="preserve"> m2 </v>
          </cell>
          <cell r="D1359">
            <v>91091</v>
          </cell>
          <cell r="E1359">
            <v>3721</v>
          </cell>
          <cell r="F1359">
            <v>0</v>
          </cell>
        </row>
        <row r="1360">
          <cell r="A1360">
            <v>699310</v>
          </cell>
          <cell r="B1360" t="str">
            <v xml:space="preserve">  DŸn Foocmica v¡o cŸc kÆt c¶u d­ng t¶m </v>
          </cell>
          <cell r="C1360" t="str">
            <v xml:space="preserve"> m2 </v>
          </cell>
          <cell r="D1360">
            <v>21514</v>
          </cell>
          <cell r="E1360">
            <v>1127</v>
          </cell>
          <cell r="F1360">
            <v>0</v>
          </cell>
        </row>
        <row r="1361">
          <cell r="A1361">
            <v>699320</v>
          </cell>
          <cell r="B1361" t="str">
            <v xml:space="preserve">  DŸn Foocmica v¡o cŸc KC d­ng ch×,B=3cm</v>
          </cell>
          <cell r="C1361" t="str">
            <v xml:space="preserve"> m</v>
          </cell>
          <cell r="D1361">
            <v>67100</v>
          </cell>
          <cell r="E1361">
            <v>564</v>
          </cell>
          <cell r="F1361">
            <v>0</v>
          </cell>
        </row>
        <row r="1362">
          <cell r="A1362">
            <v>699410</v>
          </cell>
          <cell r="B1362" t="str">
            <v xml:space="preserve">  DŸn gi¶y trang trÏ lÅn tõéng gå vŸn       </v>
          </cell>
          <cell r="C1362" t="str">
            <v xml:space="preserve"> m2 </v>
          </cell>
          <cell r="D1362">
            <v>8775</v>
          </cell>
          <cell r="E1362">
            <v>1127</v>
          </cell>
          <cell r="F1362">
            <v>0</v>
          </cell>
        </row>
        <row r="1363">
          <cell r="A1363">
            <v>699420</v>
          </cell>
          <cell r="B1363" t="str">
            <v xml:space="preserve">  DŸn gi¶y trang trÏ lÅn tõéng trŸt vùa     </v>
          </cell>
          <cell r="C1363" t="str">
            <v xml:space="preserve"> m2 </v>
          </cell>
          <cell r="D1363">
            <v>10971</v>
          </cell>
          <cell r="E1363">
            <v>1353</v>
          </cell>
          <cell r="F1363">
            <v>0</v>
          </cell>
        </row>
        <row r="1364">
          <cell r="A1364">
            <v>699430</v>
          </cell>
          <cell r="B1364" t="str">
            <v xml:space="preserve">  DŸn gi¶y trang trÏ lÅn tr·n gå vŸn        </v>
          </cell>
          <cell r="C1364" t="str">
            <v xml:space="preserve"> m2 </v>
          </cell>
          <cell r="D1364">
            <v>8775</v>
          </cell>
          <cell r="E1364">
            <v>1466</v>
          </cell>
          <cell r="F1364">
            <v>0</v>
          </cell>
        </row>
        <row r="1365">
          <cell r="A1365">
            <v>699440</v>
          </cell>
          <cell r="B1365" t="str">
            <v xml:space="preserve">  DŸn gi¶y trang trÏ lÅn tr·n trŸt vùa      </v>
          </cell>
          <cell r="C1365" t="str">
            <v xml:space="preserve"> m2 </v>
          </cell>
          <cell r="D1365">
            <v>10971</v>
          </cell>
          <cell r="E1365">
            <v>1578</v>
          </cell>
          <cell r="F1365">
            <v>0</v>
          </cell>
        </row>
        <row r="1366">
          <cell r="A1366">
            <v>701110</v>
          </cell>
          <cell r="B1366" t="str">
            <v xml:space="preserve">  Qu¾t vái 1nõèc tr°ng,2nõèc m¡u cao&lt;=4m</v>
          </cell>
          <cell r="C1366" t="str">
            <v xml:space="preserve"> m2 </v>
          </cell>
          <cell r="D1366">
            <v>201</v>
          </cell>
          <cell r="E1366">
            <v>166</v>
          </cell>
          <cell r="F1366">
            <v>0</v>
          </cell>
        </row>
        <row r="1367">
          <cell r="A1367">
            <v>701120</v>
          </cell>
          <cell r="B1367" t="str">
            <v xml:space="preserve">  Qu¾t vái 1nõèc tr°ng,2nõèc m¡u cao&gt; 4m</v>
          </cell>
          <cell r="C1367" t="str">
            <v xml:space="preserve"> m2 </v>
          </cell>
          <cell r="D1367">
            <v>201</v>
          </cell>
          <cell r="E1367">
            <v>197</v>
          </cell>
          <cell r="F1367">
            <v>0</v>
          </cell>
        </row>
        <row r="1368">
          <cell r="A1368">
            <v>701130</v>
          </cell>
          <cell r="B1368" t="str">
            <v xml:space="preserve">  Qu¾t vái 3nõèc tr°ng cao&lt;=4m          </v>
          </cell>
          <cell r="C1368" t="str">
            <v xml:space="preserve"> m2 </v>
          </cell>
          <cell r="D1368">
            <v>103</v>
          </cell>
          <cell r="E1368">
            <v>166</v>
          </cell>
          <cell r="F1368">
            <v>0</v>
          </cell>
        </row>
        <row r="1369">
          <cell r="A1369">
            <v>701140</v>
          </cell>
          <cell r="B1369" t="str">
            <v xml:space="preserve">  Qu¾t vái 3nõèc tr°ng cao&gt; 4m          </v>
          </cell>
          <cell r="C1369" t="str">
            <v xml:space="preserve"> m2 </v>
          </cell>
          <cell r="D1369">
            <v>103</v>
          </cell>
          <cell r="E1369">
            <v>197</v>
          </cell>
          <cell r="F1369">
            <v>0</v>
          </cell>
        </row>
        <row r="1370">
          <cell r="A1370">
            <v>701210</v>
          </cell>
          <cell r="B1370" t="str">
            <v xml:space="preserve">  Qu¾t 2nõèc xi m¯ng v¡o bÅ táng cao&lt;=4m</v>
          </cell>
          <cell r="C1370" t="str">
            <v xml:space="preserve"> m2 </v>
          </cell>
          <cell r="D1370">
            <v>887</v>
          </cell>
          <cell r="E1370">
            <v>204</v>
          </cell>
          <cell r="F1370">
            <v>0</v>
          </cell>
        </row>
        <row r="1371">
          <cell r="A1371">
            <v>701220</v>
          </cell>
          <cell r="B1371" t="str">
            <v xml:space="preserve">  Qu¾t 2nõèc xi m¯ng v¡o bÅ táng cao&gt; 4m</v>
          </cell>
          <cell r="C1371" t="str">
            <v xml:space="preserve"> m2 </v>
          </cell>
          <cell r="D1371">
            <v>887</v>
          </cell>
          <cell r="E1371">
            <v>223</v>
          </cell>
          <cell r="F1371">
            <v>0</v>
          </cell>
        </row>
        <row r="1372">
          <cell r="A1372">
            <v>702110</v>
          </cell>
          <cell r="B1372" t="str">
            <v xml:space="preserve">  Quay vái gai cao&lt;=4m                  </v>
          </cell>
          <cell r="C1372" t="str">
            <v xml:space="preserve"> m2 </v>
          </cell>
          <cell r="D1372">
            <v>490</v>
          </cell>
          <cell r="E1372">
            <v>902</v>
          </cell>
          <cell r="F1372">
            <v>0</v>
          </cell>
        </row>
        <row r="1373">
          <cell r="A1373">
            <v>702120</v>
          </cell>
          <cell r="B1373" t="str">
            <v xml:space="preserve">  Quay vái gai cao&gt; 4m                  </v>
          </cell>
          <cell r="C1373" t="str">
            <v xml:space="preserve"> m2 </v>
          </cell>
          <cell r="D1373">
            <v>490</v>
          </cell>
          <cell r="E1373">
            <v>1127</v>
          </cell>
          <cell r="F1373">
            <v>0</v>
          </cell>
        </row>
        <row r="1374">
          <cell r="A1374">
            <v>702310</v>
          </cell>
          <cell r="B1374" t="str">
            <v xml:space="preserve">  Phun xâp cŸc KC,vùa XM,kháng m¡u,H&lt;=4m</v>
          </cell>
          <cell r="C1374" t="str">
            <v xml:space="preserve"> m2 </v>
          </cell>
          <cell r="D1374">
            <v>5688</v>
          </cell>
          <cell r="E1374">
            <v>5412</v>
          </cell>
          <cell r="F1374">
            <v>0</v>
          </cell>
        </row>
        <row r="1375">
          <cell r="A1375">
            <v>702320</v>
          </cell>
          <cell r="B1375" t="str">
            <v xml:space="preserve">  Phun xâp cŸc KC,vùa XM,cÜ træn m¡u,H&gt; 4m  </v>
          </cell>
          <cell r="C1375" t="str">
            <v xml:space="preserve"> m2 </v>
          </cell>
          <cell r="D1375">
            <v>7544</v>
          </cell>
          <cell r="E1375">
            <v>7216</v>
          </cell>
          <cell r="F1375">
            <v>0</v>
          </cell>
        </row>
        <row r="1376">
          <cell r="A1376">
            <v>702410</v>
          </cell>
          <cell r="B1376" t="str">
            <v xml:space="preserve">  B¨ matit v¡o tõéng                        </v>
          </cell>
          <cell r="C1376" t="str">
            <v xml:space="preserve"> m2 </v>
          </cell>
          <cell r="D1376">
            <v>1502</v>
          </cell>
          <cell r="E1376">
            <v>3382</v>
          </cell>
          <cell r="F1376">
            <v>0</v>
          </cell>
        </row>
        <row r="1377">
          <cell r="A1377">
            <v>702420</v>
          </cell>
          <cell r="B1377" t="str">
            <v xml:space="preserve">  B¨ matit v¡o cæt,d·m,tr·n                 </v>
          </cell>
          <cell r="C1377" t="str">
            <v xml:space="preserve"> m2 </v>
          </cell>
          <cell r="D1377">
            <v>1502</v>
          </cell>
          <cell r="E1377">
            <v>4059</v>
          </cell>
          <cell r="F1377">
            <v>0</v>
          </cell>
        </row>
        <row r="1378">
          <cell r="A1378">
            <v>702430</v>
          </cell>
          <cell r="B1378" t="str">
            <v xml:space="preserve">  B¨ b±ng xi m¯ng v¡o tõéng                 </v>
          </cell>
          <cell r="C1378" t="str">
            <v xml:space="preserve"> m2 </v>
          </cell>
          <cell r="D1378">
            <v>1035</v>
          </cell>
          <cell r="E1378">
            <v>4510</v>
          </cell>
          <cell r="F1378">
            <v>0</v>
          </cell>
        </row>
        <row r="1379">
          <cell r="A1379">
            <v>702440</v>
          </cell>
          <cell r="B1379" t="str">
            <v xml:space="preserve">  B¨ b±ng xi m¯ng v¡o cæt,d·m,tr·n          </v>
          </cell>
          <cell r="C1379" t="str">
            <v xml:space="preserve"> m2 </v>
          </cell>
          <cell r="D1379">
            <v>1035</v>
          </cell>
          <cell r="E1379">
            <v>5412</v>
          </cell>
          <cell r="F1379">
            <v>0</v>
          </cell>
        </row>
        <row r="1380">
          <cell r="A1380">
            <v>703110</v>
          </cell>
          <cell r="B1380" t="str">
            <v xml:space="preserve">  Sçn cøa kÏnh 2nõèc                        </v>
          </cell>
          <cell r="C1380" t="str">
            <v xml:space="preserve"> m2 </v>
          </cell>
          <cell r="D1380">
            <v>1651</v>
          </cell>
          <cell r="E1380">
            <v>381</v>
          </cell>
          <cell r="F1380">
            <v>0</v>
          </cell>
        </row>
        <row r="1381">
          <cell r="A1381">
            <v>703120</v>
          </cell>
          <cell r="B1381" t="str">
            <v xml:space="preserve">  Sçn cøa kÏnh 3nõèc                        </v>
          </cell>
          <cell r="C1381" t="str">
            <v xml:space="preserve"> m2 </v>
          </cell>
          <cell r="D1381">
            <v>2147</v>
          </cell>
          <cell r="E1381">
            <v>493</v>
          </cell>
          <cell r="F1381">
            <v>0</v>
          </cell>
        </row>
        <row r="1382">
          <cell r="A1382">
            <v>703130</v>
          </cell>
          <cell r="B1382" t="str">
            <v xml:space="preserve">  Sçn cøa paná 2nõèc                        </v>
          </cell>
          <cell r="C1382" t="str">
            <v xml:space="preserve"> m2 </v>
          </cell>
          <cell r="D1382">
            <v>4508</v>
          </cell>
          <cell r="E1382">
            <v>951</v>
          </cell>
          <cell r="F1382">
            <v>0</v>
          </cell>
        </row>
        <row r="1383">
          <cell r="A1383">
            <v>703140</v>
          </cell>
          <cell r="B1383" t="str">
            <v xml:space="preserve">  Sçn cøa paná 3nõèc                        </v>
          </cell>
          <cell r="C1383" t="str">
            <v xml:space="preserve"> m2 </v>
          </cell>
          <cell r="D1383">
            <v>5928</v>
          </cell>
          <cell r="E1383">
            <v>1233</v>
          </cell>
          <cell r="F1383">
            <v>0</v>
          </cell>
        </row>
        <row r="1384">
          <cell r="A1384">
            <v>703150</v>
          </cell>
          <cell r="B1384" t="str">
            <v xml:space="preserve">  Sçn cøa chèp 2nõèc                        </v>
          </cell>
          <cell r="C1384" t="str">
            <v xml:space="preserve"> m2 </v>
          </cell>
          <cell r="D1384">
            <v>6143</v>
          </cell>
          <cell r="E1384">
            <v>1427</v>
          </cell>
          <cell r="F1384">
            <v>0</v>
          </cell>
        </row>
        <row r="1385">
          <cell r="A1385">
            <v>703160</v>
          </cell>
          <cell r="B1385" t="str">
            <v xml:space="preserve">  Sçn cøa chèp 3nõèc                        </v>
          </cell>
          <cell r="C1385" t="str">
            <v xml:space="preserve"> m2 </v>
          </cell>
          <cell r="D1385">
            <v>7580</v>
          </cell>
          <cell r="E1385">
            <v>1851</v>
          </cell>
          <cell r="F1385">
            <v>0</v>
          </cell>
        </row>
        <row r="1386">
          <cell r="A1386">
            <v>703210</v>
          </cell>
          <cell r="B1386" t="str">
            <v xml:space="preserve">  Sçn gå 2nõèc                              </v>
          </cell>
          <cell r="C1386" t="str">
            <v xml:space="preserve"> m2 </v>
          </cell>
          <cell r="D1386">
            <v>4095</v>
          </cell>
          <cell r="E1386">
            <v>996</v>
          </cell>
          <cell r="F1386">
            <v>0</v>
          </cell>
        </row>
        <row r="1387">
          <cell r="A1387">
            <v>703220</v>
          </cell>
          <cell r="B1387" t="str">
            <v xml:space="preserve">  Sçn gå 3nõèc                              </v>
          </cell>
          <cell r="C1387" t="str">
            <v xml:space="preserve"> m2 </v>
          </cell>
          <cell r="D1387">
            <v>5284</v>
          </cell>
          <cell r="E1387">
            <v>1285</v>
          </cell>
          <cell r="F1387">
            <v>0</v>
          </cell>
        </row>
        <row r="1388">
          <cell r="A1388">
            <v>703230</v>
          </cell>
          <cell r="B1388" t="str">
            <v xml:space="preserve">  Sçn kÏnh mé 1nõèc                         </v>
          </cell>
          <cell r="C1388" t="str">
            <v xml:space="preserve"> m2 </v>
          </cell>
          <cell r="D1388">
            <v>1275</v>
          </cell>
          <cell r="E1388">
            <v>162</v>
          </cell>
          <cell r="F1388">
            <v>0</v>
          </cell>
        </row>
        <row r="1389">
          <cell r="A1389">
            <v>703310</v>
          </cell>
          <cell r="B1389" t="str">
            <v xml:space="preserve">  Sçn tõéng 2nõèc                           </v>
          </cell>
          <cell r="C1389" t="str">
            <v xml:space="preserve"> m2 </v>
          </cell>
          <cell r="D1389">
            <v>5003</v>
          </cell>
          <cell r="E1389">
            <v>551</v>
          </cell>
          <cell r="F1389">
            <v>0</v>
          </cell>
        </row>
        <row r="1390">
          <cell r="A1390">
            <v>703320</v>
          </cell>
          <cell r="B1390" t="str">
            <v xml:space="preserve">  Sçn tõéng 3nõèc                           </v>
          </cell>
          <cell r="C1390" t="str">
            <v xml:space="preserve"> m2 </v>
          </cell>
          <cell r="D1390">
            <v>7685</v>
          </cell>
          <cell r="E1390">
            <v>703</v>
          </cell>
          <cell r="F1390">
            <v>0</v>
          </cell>
        </row>
        <row r="1391">
          <cell r="A1391">
            <v>703410</v>
          </cell>
          <cell r="B1391" t="str">
            <v xml:space="preserve">  Sçn s°t dÂt 2nõèc                         </v>
          </cell>
          <cell r="C1391" t="str">
            <v xml:space="preserve"> m2 </v>
          </cell>
          <cell r="D1391">
            <v>1014</v>
          </cell>
          <cell r="E1391">
            <v>389</v>
          </cell>
          <cell r="F1391">
            <v>0</v>
          </cell>
        </row>
        <row r="1392">
          <cell r="A1392">
            <v>703420</v>
          </cell>
          <cell r="B1392" t="str">
            <v xml:space="preserve">  Sçn s°t dÂt 3nõèc                         </v>
          </cell>
          <cell r="C1392" t="str">
            <v xml:space="preserve"> m2 </v>
          </cell>
          <cell r="D1392">
            <v>1341</v>
          </cell>
          <cell r="E1392">
            <v>605</v>
          </cell>
          <cell r="F1392">
            <v>0</v>
          </cell>
        </row>
        <row r="1393">
          <cell r="A1393">
            <v>703430</v>
          </cell>
          <cell r="B1393" t="str">
            <v xml:space="preserve">  Sçn s°t th¾p cŸc lo­i 2nõèc               </v>
          </cell>
          <cell r="C1393" t="str">
            <v xml:space="preserve"> m2 </v>
          </cell>
          <cell r="D1393">
            <v>3143</v>
          </cell>
          <cell r="E1393">
            <v>659</v>
          </cell>
          <cell r="F1393">
            <v>0</v>
          </cell>
        </row>
        <row r="1394">
          <cell r="A1394">
            <v>703440</v>
          </cell>
          <cell r="B1394" t="str">
            <v xml:space="preserve">  Sçn s°t th¾p cŸc lo­i 3nõèc               </v>
          </cell>
          <cell r="C1394" t="str">
            <v xml:space="preserve"> m2 </v>
          </cell>
          <cell r="D1394">
            <v>4150</v>
          </cell>
          <cell r="E1394">
            <v>984</v>
          </cell>
          <cell r="F1394">
            <v>0</v>
          </cell>
        </row>
        <row r="1395">
          <cell r="A1395">
            <v>703510</v>
          </cell>
          <cell r="B1395" t="str">
            <v xml:space="preserve">  Sçn silicat v¡o tõéng ½¬ b¨               </v>
          </cell>
          <cell r="C1395" t="str">
            <v xml:space="preserve"> m2 </v>
          </cell>
          <cell r="D1395">
            <v>4128</v>
          </cell>
          <cell r="E1395">
            <v>507</v>
          </cell>
          <cell r="F1395">
            <v>0</v>
          </cell>
        </row>
        <row r="1396">
          <cell r="A1396">
            <v>703520</v>
          </cell>
          <cell r="B1396" t="str">
            <v xml:space="preserve">  Sçn silicat v¡o cæt d·m tr·n ½¬ b¨        </v>
          </cell>
          <cell r="C1396" t="str">
            <v xml:space="preserve"> m2 </v>
          </cell>
          <cell r="D1396">
            <v>4128</v>
          </cell>
          <cell r="E1396">
            <v>631</v>
          </cell>
          <cell r="F1396">
            <v>0</v>
          </cell>
        </row>
        <row r="1397">
          <cell r="A1397">
            <v>704110</v>
          </cell>
          <cell r="B1397" t="str">
            <v xml:space="preserve">  Qu¾t bitum v¡o tõéng nhúa nÜng            </v>
          </cell>
          <cell r="C1397" t="str">
            <v xml:space="preserve"> m2 </v>
          </cell>
          <cell r="D1397">
            <v>5555</v>
          </cell>
          <cell r="E1397">
            <v>757</v>
          </cell>
          <cell r="F1397">
            <v>0</v>
          </cell>
        </row>
        <row r="1398">
          <cell r="A1398">
            <v>704120</v>
          </cell>
          <cell r="B1398" t="str">
            <v xml:space="preserve">  Qu¾t bitum v¡o tõéng nhúa nguæi           </v>
          </cell>
          <cell r="C1398" t="str">
            <v xml:space="preserve"> m2 </v>
          </cell>
          <cell r="D1398">
            <v>1622</v>
          </cell>
          <cell r="E1398">
            <v>216</v>
          </cell>
          <cell r="F1398">
            <v>0</v>
          </cell>
        </row>
        <row r="1399">
          <cell r="A1399">
            <v>704130</v>
          </cell>
          <cell r="B1399" t="str">
            <v xml:space="preserve">  Qu¾t h°c Ïn v¡o gå                        </v>
          </cell>
          <cell r="C1399" t="str">
            <v xml:space="preserve"> m2 </v>
          </cell>
          <cell r="D1399">
            <v>410</v>
          </cell>
          <cell r="E1399">
            <v>649</v>
          </cell>
          <cell r="F1399">
            <v>0</v>
          </cell>
        </row>
        <row r="1400">
          <cell r="A1400">
            <v>704210</v>
          </cell>
          <cell r="B1400" t="str">
            <v xml:space="preserve">  Qu¾t 1 lèp nhúa bitum,dŸn 1 lèp gi¶y d·u  </v>
          </cell>
          <cell r="C1400" t="str">
            <v xml:space="preserve"> m2 </v>
          </cell>
          <cell r="D1400">
            <v>7012</v>
          </cell>
          <cell r="E1400">
            <v>3027</v>
          </cell>
          <cell r="F1400">
            <v>0</v>
          </cell>
        </row>
        <row r="1401">
          <cell r="A1401">
            <v>704220</v>
          </cell>
          <cell r="B1401" t="str">
            <v xml:space="preserve">  Qu¾t 2 lèp nhúa bitum,dŸn 2 lèp gi¶y d·u  </v>
          </cell>
          <cell r="C1401" t="str">
            <v xml:space="preserve"> m2 </v>
          </cell>
          <cell r="D1401">
            <v>14024</v>
          </cell>
          <cell r="E1401">
            <v>4324</v>
          </cell>
          <cell r="F1401">
            <v>0</v>
          </cell>
        </row>
        <row r="1402">
          <cell r="A1402">
            <v>704230</v>
          </cell>
          <cell r="B1402" t="str">
            <v xml:space="preserve">  Qu¾t 3 lèp nhúa bitum,dŸn 2 lèp gi¶y d·u  </v>
          </cell>
          <cell r="C1402" t="str">
            <v xml:space="preserve"> m2 </v>
          </cell>
          <cell r="D1402">
            <v>18191</v>
          </cell>
          <cell r="E1402">
            <v>5080</v>
          </cell>
          <cell r="F1402">
            <v>0</v>
          </cell>
        </row>
        <row r="1403">
          <cell r="A1403">
            <v>704240</v>
          </cell>
          <cell r="B1403" t="str">
            <v xml:space="preserve">  Qu¾t 4 lèp nhúa bitum,dŸn 3 lèp gi¶y d·u  </v>
          </cell>
          <cell r="C1403" t="str">
            <v xml:space="preserve"> m2 </v>
          </cell>
          <cell r="D1403">
            <v>25202</v>
          </cell>
          <cell r="E1403">
            <v>5513</v>
          </cell>
          <cell r="F1403">
            <v>0</v>
          </cell>
        </row>
        <row r="1404">
          <cell r="A1404">
            <v>704310</v>
          </cell>
          <cell r="B1404" t="str">
            <v xml:space="preserve">  Qu¾t 2 lèp nhúa bitum,dŸn 1 lèp bao t¨i   </v>
          </cell>
          <cell r="C1404" t="str">
            <v xml:space="preserve"> m2 </v>
          </cell>
          <cell r="D1404">
            <v>10733</v>
          </cell>
          <cell r="E1404">
            <v>5405</v>
          </cell>
          <cell r="F1404">
            <v>0</v>
          </cell>
        </row>
        <row r="1405">
          <cell r="A1405">
            <v>704320</v>
          </cell>
          <cell r="B1405" t="str">
            <v xml:space="preserve">  Qu¾t 3 lèp nhúa bitum,dŸn 2 lèp bao t¨i   </v>
          </cell>
          <cell r="C1405" t="str">
            <v xml:space="preserve"> m2 </v>
          </cell>
          <cell r="D1405">
            <v>17100</v>
          </cell>
          <cell r="E1405">
            <v>8215</v>
          </cell>
          <cell r="F1405">
            <v>0</v>
          </cell>
        </row>
        <row r="1406">
          <cell r="A1406">
            <v>705010</v>
          </cell>
          <cell r="B1406" t="str">
            <v xml:space="preserve">  Ch¾t khe nâi                              </v>
          </cell>
          <cell r="C1406" t="str">
            <v xml:space="preserve"> m</v>
          </cell>
          <cell r="D1406">
            <v>3212</v>
          </cell>
          <cell r="E1406">
            <v>4108</v>
          </cell>
          <cell r="F1406">
            <v>0</v>
          </cell>
        </row>
        <row r="1407">
          <cell r="A1407">
            <v>706010</v>
          </cell>
          <cell r="B1407" t="str">
            <v xml:space="preserve">  L¡m t·ng làc cŸt lo­i ½öng                </v>
          </cell>
          <cell r="C1407" t="str">
            <v xml:space="preserve"> m3 </v>
          </cell>
          <cell r="D1407">
            <v>62090</v>
          </cell>
          <cell r="E1407">
            <v>13551</v>
          </cell>
          <cell r="F1407">
            <v>0</v>
          </cell>
        </row>
        <row r="1408">
          <cell r="A1408">
            <v>706020</v>
          </cell>
          <cell r="B1408" t="str">
            <v xml:space="preserve">  L¡m t·ng làc cŸt lo­i n±m             </v>
          </cell>
          <cell r="C1408" t="str">
            <v xml:space="preserve"> m3 </v>
          </cell>
          <cell r="D1408">
            <v>62090</v>
          </cell>
          <cell r="E1408">
            <v>8068</v>
          </cell>
          <cell r="F1408">
            <v>0</v>
          </cell>
        </row>
        <row r="1409">
          <cell r="A1409">
            <v>706030</v>
          </cell>
          <cell r="B1409" t="str">
            <v xml:space="preserve">  L¡m t·ng làc ½Ÿ d¯m lo­i ½öng             </v>
          </cell>
          <cell r="C1409" t="str">
            <v xml:space="preserve"> m3 </v>
          </cell>
          <cell r="D1409">
            <v>86239</v>
          </cell>
          <cell r="E1409">
            <v>22447</v>
          </cell>
          <cell r="F1409">
            <v>0</v>
          </cell>
        </row>
        <row r="1410">
          <cell r="A1410">
            <v>706040</v>
          </cell>
          <cell r="B1410" t="str">
            <v xml:space="preserve">  L¡m t·ng làc ½Ÿ d¯m lo­i n±m          </v>
          </cell>
          <cell r="C1410" t="str">
            <v xml:space="preserve"> m3 </v>
          </cell>
          <cell r="D1410">
            <v>86239</v>
          </cell>
          <cell r="E1410">
            <v>26584</v>
          </cell>
          <cell r="F1410">
            <v>0</v>
          </cell>
        </row>
        <row r="1411">
          <cell r="A1411">
            <v>707010</v>
          </cell>
          <cell r="B1411" t="str">
            <v xml:space="preserve">  MiÆt m­ch tõéng ½Ÿ lo­i lßm           </v>
          </cell>
          <cell r="C1411" t="str">
            <v xml:space="preserve"> m</v>
          </cell>
          <cell r="D1411">
            <v>0</v>
          </cell>
          <cell r="E1411">
            <v>1405</v>
          </cell>
          <cell r="F1411">
            <v>0</v>
          </cell>
        </row>
        <row r="1412">
          <cell r="A1412">
            <v>707020</v>
          </cell>
          <cell r="B1412" t="str">
            <v xml:space="preserve">  MiÆt m­ch tõéng ½Ÿ lo­i lãi               </v>
          </cell>
          <cell r="C1412" t="str">
            <v xml:space="preserve"> m</v>
          </cell>
          <cell r="D1412">
            <v>954</v>
          </cell>
          <cell r="E1412">
            <v>1081</v>
          </cell>
          <cell r="F1412">
            <v>0</v>
          </cell>
        </row>
        <row r="1413">
          <cell r="A1413">
            <v>707030</v>
          </cell>
          <cell r="B1413" t="str">
            <v xml:space="preserve">  MiÆt m­ch tõéng g­ch lo­i lßm         </v>
          </cell>
          <cell r="C1413" t="str">
            <v xml:space="preserve"> m</v>
          </cell>
          <cell r="D1413">
            <v>0</v>
          </cell>
          <cell r="E1413">
            <v>2140</v>
          </cell>
          <cell r="F1413">
            <v>0</v>
          </cell>
        </row>
        <row r="1414">
          <cell r="A1414">
            <v>707040</v>
          </cell>
          <cell r="B1414" t="str">
            <v xml:space="preserve">  MiÆt m­ch tõéng g­ch lo­i lãi             </v>
          </cell>
          <cell r="C1414" t="str">
            <v xml:space="preserve"> m</v>
          </cell>
          <cell r="D1414">
            <v>1335</v>
          </cell>
          <cell r="E1414">
            <v>1654</v>
          </cell>
          <cell r="F1414">
            <v>0</v>
          </cell>
        </row>
        <row r="1415">
          <cell r="A1415">
            <v>708110</v>
          </cell>
          <cell r="B1415" t="str">
            <v xml:space="preserve">  L¡m khèp nâi b±ng th¾p kiÌu 1             </v>
          </cell>
          <cell r="C1415" t="str">
            <v xml:space="preserve"> m</v>
          </cell>
          <cell r="D1415">
            <v>171652</v>
          </cell>
          <cell r="E1415">
            <v>26270</v>
          </cell>
          <cell r="F1415">
            <v>4885</v>
          </cell>
        </row>
        <row r="1416">
          <cell r="A1416">
            <v>708120</v>
          </cell>
          <cell r="B1416" t="str">
            <v xml:space="preserve">  L¡m khèp nâi b±ng th¾p kiÌu 2             </v>
          </cell>
          <cell r="C1416" t="str">
            <v xml:space="preserve"> m</v>
          </cell>
          <cell r="D1416">
            <v>78978</v>
          </cell>
          <cell r="E1416">
            <v>16348</v>
          </cell>
          <cell r="F1416">
            <v>1903</v>
          </cell>
        </row>
        <row r="1417">
          <cell r="A1417">
            <v>708130</v>
          </cell>
          <cell r="B1417" t="str">
            <v xml:space="preserve">  L¡m khèp nâi b±ng th¾p kiÌu 3             </v>
          </cell>
          <cell r="C1417" t="str">
            <v xml:space="preserve"> m</v>
          </cell>
          <cell r="D1417">
            <v>85952</v>
          </cell>
          <cell r="E1417">
            <v>10260</v>
          </cell>
          <cell r="F1417">
            <v>2030</v>
          </cell>
        </row>
        <row r="1418">
          <cell r="A1418">
            <v>708140</v>
          </cell>
          <cell r="B1418" t="str">
            <v xml:space="preserve">  L¡m khèp nâi b±ng th¾p kiÌu 4             </v>
          </cell>
          <cell r="C1418" t="str">
            <v xml:space="preserve"> m</v>
          </cell>
          <cell r="D1418">
            <v>115858</v>
          </cell>
          <cell r="E1418">
            <v>11951</v>
          </cell>
          <cell r="F1418">
            <v>2030</v>
          </cell>
        </row>
        <row r="1419">
          <cell r="A1419">
            <v>708150</v>
          </cell>
          <cell r="B1419" t="str">
            <v xml:space="preserve">  L¡m khèp nâi b±ng th¾p kiÌu 5             </v>
          </cell>
          <cell r="C1419" t="str">
            <v xml:space="preserve"> m</v>
          </cell>
          <cell r="D1419">
            <v>456862</v>
          </cell>
          <cell r="E1419">
            <v>16686</v>
          </cell>
          <cell r="F1419">
            <v>1586</v>
          </cell>
        </row>
        <row r="1420">
          <cell r="A1420">
            <v>708210</v>
          </cell>
          <cell r="B1420" t="str">
            <v xml:space="preserve">  L¡m khèp nâi b±ng ½ãng kiÌu 1             </v>
          </cell>
          <cell r="C1420" t="str">
            <v xml:space="preserve"> m</v>
          </cell>
          <cell r="D1420">
            <v>309826</v>
          </cell>
          <cell r="E1420">
            <v>220979</v>
          </cell>
          <cell r="F1420">
            <v>952</v>
          </cell>
        </row>
        <row r="1421">
          <cell r="A1421">
            <v>708220</v>
          </cell>
          <cell r="B1421" t="str">
            <v xml:space="preserve">  L¡m khèp nâi b±ng ½ãng kiÌu 2             </v>
          </cell>
          <cell r="C1421" t="str">
            <v xml:space="preserve"> m</v>
          </cell>
          <cell r="D1421">
            <v>426726</v>
          </cell>
          <cell r="E1421">
            <v>255930</v>
          </cell>
          <cell r="F1421">
            <v>1776</v>
          </cell>
        </row>
        <row r="1422">
          <cell r="A1422">
            <v>708230</v>
          </cell>
          <cell r="B1422" t="str">
            <v xml:space="preserve">  L¡m khèp nâi b±ng ½ãng kiÌu 3             </v>
          </cell>
          <cell r="C1422" t="str">
            <v xml:space="preserve"> m</v>
          </cell>
          <cell r="D1422">
            <v>278629</v>
          </cell>
          <cell r="E1422">
            <v>151078</v>
          </cell>
          <cell r="F1422">
            <v>1396</v>
          </cell>
        </row>
        <row r="1423">
          <cell r="A1423">
            <v>708240</v>
          </cell>
          <cell r="B1423" t="str">
            <v xml:space="preserve">  L¡m khèp nâi b±ng ½ãng kiÌu 4             </v>
          </cell>
          <cell r="C1423" t="str">
            <v xml:space="preserve"> m</v>
          </cell>
          <cell r="D1423">
            <v>239880</v>
          </cell>
          <cell r="E1423">
            <v>182646</v>
          </cell>
          <cell r="F1423">
            <v>1269</v>
          </cell>
        </row>
        <row r="1424">
          <cell r="A1424">
            <v>708310</v>
          </cell>
          <cell r="B1424" t="str">
            <v xml:space="preserve">  L¡m khèp nâi b±ng t¶m nhúa PVC            </v>
          </cell>
          <cell r="C1424" t="str">
            <v xml:space="preserve"> m</v>
          </cell>
          <cell r="D1424">
            <v>40572</v>
          </cell>
          <cell r="E1424">
            <v>24804</v>
          </cell>
          <cell r="F1424">
            <v>0</v>
          </cell>
        </row>
        <row r="1425">
          <cell r="A1425">
            <v>801110</v>
          </cell>
          <cell r="B1425" t="str">
            <v xml:space="preserve">  mÜng ½õéng thoŸt nc &lt;=1.5m cŸt h­t nhÞ    </v>
          </cell>
          <cell r="C1425" t="str">
            <v xml:space="preserve"> m3 </v>
          </cell>
          <cell r="D1425">
            <v>1861.96</v>
          </cell>
          <cell r="E1425">
            <v>80.89</v>
          </cell>
          <cell r="F1425">
            <v>361.79</v>
          </cell>
        </row>
        <row r="1426">
          <cell r="A1426">
            <v>801120</v>
          </cell>
          <cell r="B1426" t="str">
            <v xml:space="preserve">  mÜng ½õéng thoŸt nc &lt;=1.5m cŸt s­n        </v>
          </cell>
          <cell r="C1426" t="str">
            <v xml:space="preserve"> m3 </v>
          </cell>
          <cell r="D1426">
            <v>1862.36</v>
          </cell>
          <cell r="E1426">
            <v>80.89</v>
          </cell>
          <cell r="F1426">
            <v>361.79</v>
          </cell>
        </row>
        <row r="1427">
          <cell r="A1427">
            <v>801130</v>
          </cell>
          <cell r="B1427" t="str">
            <v xml:space="preserve">  mÜng ½õéng thoŸt nc &lt;=1.5m ½Ÿ d¯m     </v>
          </cell>
          <cell r="C1427" t="str">
            <v xml:space="preserve"> m3 </v>
          </cell>
          <cell r="D1427">
            <v>8836</v>
          </cell>
          <cell r="E1427">
            <v>81.3</v>
          </cell>
          <cell r="F1427">
            <v>891.45</v>
          </cell>
        </row>
        <row r="1428">
          <cell r="A1428">
            <v>801140</v>
          </cell>
          <cell r="B1428" t="str">
            <v xml:space="preserve">  mÜng ½õéng thoŸt nc &lt;=1.5m ½Ÿ hæc         </v>
          </cell>
          <cell r="C1428" t="str">
            <v xml:space="preserve"> m3 </v>
          </cell>
          <cell r="D1428">
            <v>7093.13</v>
          </cell>
          <cell r="E1428">
            <v>329.56</v>
          </cell>
          <cell r="F1428">
            <v>2199.6799999999998</v>
          </cell>
        </row>
        <row r="1429">
          <cell r="A1429">
            <v>801150</v>
          </cell>
          <cell r="B1429" t="str">
            <v xml:space="preserve">  mÜng ½õéng thoŸt nc &lt;=1.5m ½Ÿ hæc ch¿nba  </v>
          </cell>
          <cell r="C1429" t="str">
            <v xml:space="preserve"> m3 </v>
          </cell>
          <cell r="D1429">
            <v>6785.11</v>
          </cell>
          <cell r="E1429">
            <v>329.56</v>
          </cell>
          <cell r="F1429">
            <v>2199.6799999999998</v>
          </cell>
        </row>
        <row r="1430">
          <cell r="A1430">
            <v>801160</v>
          </cell>
          <cell r="B1430" t="str">
            <v xml:space="preserve">  mÜng ½õéng thoŸt nc &lt;=1.5m ½Ÿ hæc , d¯m   </v>
          </cell>
          <cell r="C1430" t="str">
            <v xml:space="preserve"> m3 </v>
          </cell>
          <cell r="D1430">
            <v>6949.02</v>
          </cell>
          <cell r="E1430">
            <v>305.14999999999998</v>
          </cell>
          <cell r="F1430">
            <v>2199.6799999999998</v>
          </cell>
        </row>
        <row r="1431">
          <cell r="A1431">
            <v>900001</v>
          </cell>
          <cell r="B1431" t="str">
            <v xml:space="preserve">  Trãng cÞ v×a h¿                           </v>
          </cell>
          <cell r="C1431" t="str">
            <v xml:space="preserve">   m2 </v>
          </cell>
          <cell r="D1431">
            <v>14720</v>
          </cell>
          <cell r="E1431">
            <v>0</v>
          </cell>
          <cell r="F1431">
            <v>0</v>
          </cell>
        </row>
        <row r="1432">
          <cell r="A1432">
            <v>900002</v>
          </cell>
          <cell r="B1432" t="str">
            <v xml:space="preserve">  Sçn phï hiÌu,biÌu tõìng nh¡ mŸy           </v>
          </cell>
          <cell r="C1432" t="str">
            <v xml:space="preserve">   m2 </v>
          </cell>
          <cell r="D1432">
            <v>46000</v>
          </cell>
          <cell r="E1432">
            <v>0</v>
          </cell>
          <cell r="F1432">
            <v>0</v>
          </cell>
        </row>
        <row r="1433">
          <cell r="A1433">
            <v>900003</v>
          </cell>
          <cell r="B1433" t="str">
            <v xml:space="preserve">  CŸnh cäng th¾p                            </v>
          </cell>
          <cell r="C1433" t="str">
            <v xml:space="preserve">   m2 </v>
          </cell>
          <cell r="D1433">
            <v>368000</v>
          </cell>
          <cell r="E1433">
            <v>0</v>
          </cell>
          <cell r="F1433">
            <v>0</v>
          </cell>
        </row>
        <row r="1434">
          <cell r="A1434">
            <v>900004</v>
          </cell>
          <cell r="B1434" t="str">
            <v xml:space="preserve">  Lèp cŸch nhiÎt                            </v>
          </cell>
          <cell r="C1434" t="str">
            <v xml:space="preserve">   m2 </v>
          </cell>
          <cell r="D1434">
            <v>46000</v>
          </cell>
          <cell r="E1434">
            <v>0</v>
          </cell>
          <cell r="F1434">
            <v>0</v>
          </cell>
        </row>
        <row r="1435">
          <cell r="A1435">
            <v>900005</v>
          </cell>
          <cell r="B1435" t="str">
            <v xml:space="preserve">  Cøa kÏnh khung th¾p                       </v>
          </cell>
          <cell r="C1435" t="str">
            <v xml:space="preserve">   m2 </v>
          </cell>
          <cell r="D1435">
            <v>322000</v>
          </cell>
          <cell r="E1435">
            <v>0</v>
          </cell>
          <cell r="F1435">
            <v>0</v>
          </cell>
        </row>
        <row r="1436">
          <cell r="A1436">
            <v>900006</v>
          </cell>
          <cell r="B1436" t="str">
            <v xml:space="preserve">  Vºn chuyÌn càc                            </v>
          </cell>
          <cell r="C1436" t="str">
            <v xml:space="preserve">   m  </v>
          </cell>
          <cell r="D1436">
            <v>23000</v>
          </cell>
          <cell r="E1436">
            <v>0</v>
          </cell>
          <cell r="F1436">
            <v>0</v>
          </cell>
        </row>
        <row r="1437">
          <cell r="A1437">
            <v>900007</v>
          </cell>
          <cell r="B1437" t="str">
            <v xml:space="preserve">  Tr·n nhÂ                                  </v>
          </cell>
          <cell r="C1437" t="str">
            <v xml:space="preserve">   m2 </v>
          </cell>
          <cell r="D1437">
            <v>73600</v>
          </cell>
          <cell r="E1437">
            <v>0</v>
          </cell>
          <cell r="F1437">
            <v>0</v>
          </cell>
        </row>
        <row r="1438">
          <cell r="A1438">
            <v>900008</v>
          </cell>
          <cell r="B1438" t="str">
            <v xml:space="preserve">  Lõèi ch°n cøa mŸi                         </v>
          </cell>
          <cell r="C1438" t="str">
            <v xml:space="preserve">   m2 </v>
          </cell>
          <cell r="D1438">
            <v>23000</v>
          </cell>
          <cell r="E1438">
            <v>0</v>
          </cell>
          <cell r="F1438">
            <v>0</v>
          </cell>
        </row>
        <row r="1439">
          <cell r="A1439">
            <v>900009</v>
          </cell>
          <cell r="B1439" t="str">
            <v xml:space="preserve">  Cøa th¾p ½¸y                              </v>
          </cell>
          <cell r="C1439" t="str">
            <v xml:space="preserve">   m2 </v>
          </cell>
          <cell r="D1439">
            <v>368000</v>
          </cell>
          <cell r="E1439">
            <v>0</v>
          </cell>
          <cell r="F1439">
            <v>0</v>
          </cell>
        </row>
        <row r="1440">
          <cell r="A1440">
            <v>900010</v>
          </cell>
          <cell r="B1440" t="str">
            <v xml:space="preserve">  Cøa ½i kÏnh khung nhám                </v>
          </cell>
          <cell r="C1440" t="str">
            <v xml:space="preserve">   m2 </v>
          </cell>
          <cell r="D1440">
            <v>598000</v>
          </cell>
          <cell r="E1440">
            <v>0</v>
          </cell>
          <cell r="F1440">
            <v>0</v>
          </cell>
        </row>
        <row r="1441">
          <cell r="A1441">
            <v>900011</v>
          </cell>
          <cell r="B1441" t="str">
            <v xml:space="preserve">  Cøa ½i paná gå                            </v>
          </cell>
          <cell r="C1441" t="str">
            <v xml:space="preserve">   m2 </v>
          </cell>
          <cell r="D1441">
            <v>322000</v>
          </cell>
          <cell r="E1441">
            <v>0</v>
          </cell>
          <cell r="F1441">
            <v>0</v>
          </cell>
        </row>
        <row r="1442">
          <cell r="A1442">
            <v>900012</v>
          </cell>
          <cell r="B1442" t="str">
            <v xml:space="preserve">  Cøa sä paná gå                            </v>
          </cell>
          <cell r="C1442" t="str">
            <v xml:space="preserve">   m2 </v>
          </cell>
          <cell r="D1442">
            <v>322000</v>
          </cell>
          <cell r="E1442">
            <v>0</v>
          </cell>
          <cell r="F1442">
            <v>0</v>
          </cell>
        </row>
        <row r="1443">
          <cell r="A1443">
            <v>900013</v>
          </cell>
          <cell r="B1443" t="str">
            <v xml:space="preserve">  Khuán cøa k¾p                             </v>
          </cell>
          <cell r="C1443" t="str">
            <v xml:space="preserve">   m  </v>
          </cell>
          <cell r="D1443">
            <v>110400</v>
          </cell>
          <cell r="E1443">
            <v>0</v>
          </cell>
          <cell r="F1443">
            <v>0</v>
          </cell>
        </row>
        <row r="1444">
          <cell r="A1444">
            <v>900014</v>
          </cell>
          <cell r="B1444" t="str">
            <v xml:space="preserve">  VŸch ng¯n Formica                         </v>
          </cell>
          <cell r="C1444" t="str">
            <v xml:space="preserve">   m2 </v>
          </cell>
          <cell r="D1444">
            <v>230000</v>
          </cell>
          <cell r="E1444">
            <v>0</v>
          </cell>
          <cell r="F1444">
            <v>0</v>
          </cell>
        </row>
        <row r="1445">
          <cell r="A1445">
            <v>900015</v>
          </cell>
          <cell r="B1445" t="str">
            <v xml:space="preserve">  Buláng mÜng                               </v>
          </cell>
          <cell r="C1445" t="str">
            <v xml:space="preserve">   CŸi   </v>
          </cell>
          <cell r="D1445">
            <v>36800</v>
          </cell>
          <cell r="E1445">
            <v>0</v>
          </cell>
          <cell r="F1445">
            <v>0</v>
          </cell>
        </row>
        <row r="1446">
          <cell r="A1446">
            <v>900016</v>
          </cell>
          <cell r="B1446" t="str">
            <v xml:space="preserve">  Cøa sä kÏnh khung gå                      </v>
          </cell>
          <cell r="C1446" t="str">
            <v xml:space="preserve">   m2 </v>
          </cell>
          <cell r="D1446">
            <v>294400</v>
          </cell>
          <cell r="E1446">
            <v>0</v>
          </cell>
          <cell r="F1446">
            <v>0</v>
          </cell>
        </row>
        <row r="1447">
          <cell r="A1447">
            <v>900017</v>
          </cell>
          <cell r="B1447" t="str">
            <v xml:space="preserve">  Tõéng kÏnh khung nhám                 </v>
          </cell>
          <cell r="C1447" t="str">
            <v xml:space="preserve">   m2 </v>
          </cell>
          <cell r="D1447">
            <v>414000</v>
          </cell>
          <cell r="E1447">
            <v>0</v>
          </cell>
          <cell r="F1447">
            <v>0</v>
          </cell>
        </row>
        <row r="1448">
          <cell r="A1448">
            <v>900018</v>
          </cell>
          <cell r="B1448" t="str">
            <v xml:space="preserve">  ng thoŸt nõèc PVC                        </v>
          </cell>
          <cell r="C1448" t="str">
            <v xml:space="preserve">   m  </v>
          </cell>
          <cell r="D1448">
            <v>36800</v>
          </cell>
          <cell r="E1448">
            <v>0</v>
          </cell>
          <cell r="F1448">
            <v>0</v>
          </cell>
        </row>
        <row r="1449">
          <cell r="A1449">
            <v>900019</v>
          </cell>
          <cell r="B1449" t="str">
            <v xml:space="preserve">  V¨i nhúa PVC tr¨i s¡n                     </v>
          </cell>
          <cell r="C1449" t="str">
            <v xml:space="preserve">   m2 </v>
          </cell>
          <cell r="D1449">
            <v>25760</v>
          </cell>
          <cell r="E1449">
            <v>0</v>
          </cell>
          <cell r="F1449">
            <v>0</v>
          </cell>
        </row>
        <row r="1450">
          <cell r="A1450">
            <v>900020</v>
          </cell>
          <cell r="B1450" t="str">
            <v xml:space="preserve">  ng th¾p lan can                          </v>
          </cell>
          <cell r="C1450" t="str">
            <v xml:space="preserve">   m  </v>
          </cell>
          <cell r="D1450">
            <v>41400</v>
          </cell>
          <cell r="E1450">
            <v>0</v>
          </cell>
          <cell r="F1450">
            <v>0</v>
          </cell>
        </row>
        <row r="1451">
          <cell r="A1451">
            <v>900021</v>
          </cell>
          <cell r="B1451" t="str">
            <v xml:space="preserve">  CŸp gi±ng mŸi                             </v>
          </cell>
          <cell r="C1451" t="str">
            <v xml:space="preserve">   m  </v>
          </cell>
          <cell r="D1451">
            <v>27600</v>
          </cell>
          <cell r="E1451">
            <v>0</v>
          </cell>
          <cell r="F1451">
            <v>0</v>
          </cell>
        </row>
        <row r="1452">
          <cell r="A1452">
            <v>900022</v>
          </cell>
          <cell r="B1452" t="str">
            <v xml:space="preserve">  XÆp g­ch mõçng cŸp                        </v>
          </cell>
          <cell r="C1452" t="str">
            <v xml:space="preserve">   m2 </v>
          </cell>
          <cell r="D1452">
            <v>32200</v>
          </cell>
          <cell r="E1452">
            <v>0</v>
          </cell>
          <cell r="F1452">
            <v>0</v>
          </cell>
        </row>
        <row r="1453">
          <cell r="A1453">
            <v>900023</v>
          </cell>
          <cell r="B1453" t="str">
            <v xml:space="preserve">  Nhµn cáng l°p Lèp cŸch nhiÎt              </v>
          </cell>
          <cell r="C1453" t="str">
            <v xml:space="preserve">   m2 </v>
          </cell>
          <cell r="D1453">
            <v>2760</v>
          </cell>
          <cell r="E1453">
            <v>0</v>
          </cell>
          <cell r="F1453">
            <v>0</v>
          </cell>
        </row>
        <row r="1454">
          <cell r="A1454">
            <v>900024</v>
          </cell>
          <cell r="B1454" t="str">
            <v xml:space="preserve">  Lõèi th¾p ½ë lèp cŸch nhiÎt               </v>
          </cell>
          <cell r="C1454" t="str">
            <v xml:space="preserve">   m2 </v>
          </cell>
          <cell r="D1454">
            <v>3680</v>
          </cell>
          <cell r="E1454">
            <v>0</v>
          </cell>
          <cell r="F1454">
            <v>0</v>
          </cell>
        </row>
        <row r="1455">
          <cell r="A1455">
            <v>900025</v>
          </cell>
          <cell r="B1455" t="str">
            <v xml:space="preserve">  Cøa chèp,cøa sä kÏnh khung nhám       </v>
          </cell>
          <cell r="C1455" t="str">
            <v xml:space="preserve">   m2 </v>
          </cell>
          <cell r="D1455">
            <v>524400</v>
          </cell>
          <cell r="E1455">
            <v>0</v>
          </cell>
          <cell r="F1455">
            <v>0</v>
          </cell>
        </row>
        <row r="1456">
          <cell r="A1456">
            <v>900026</v>
          </cell>
          <cell r="B1456" t="str">
            <v xml:space="preserve">  Nhµn cáng l°p tõéng tán                   </v>
          </cell>
          <cell r="C1456" t="str">
            <v xml:space="preserve">   m2 </v>
          </cell>
          <cell r="D1456">
            <v>9200</v>
          </cell>
          <cell r="E1456">
            <v>0</v>
          </cell>
          <cell r="F1456">
            <v>0</v>
          </cell>
        </row>
        <row r="1457">
          <cell r="A1457">
            <v>900027</v>
          </cell>
          <cell r="B1457" t="str">
            <v xml:space="preserve">  MŸi tán lìp ViÎt nam                  </v>
          </cell>
          <cell r="C1457" t="str">
            <v xml:space="preserve">   m2 </v>
          </cell>
          <cell r="D1457">
            <v>98440</v>
          </cell>
          <cell r="E1457">
            <v>0</v>
          </cell>
          <cell r="F1457">
            <v>0</v>
          </cell>
        </row>
        <row r="1458">
          <cell r="A1458">
            <v>900028</v>
          </cell>
          <cell r="B1458" t="str">
            <v xml:space="preserve">  Khuán cøa ½çn                             </v>
          </cell>
          <cell r="C1458" t="str">
            <v xml:space="preserve">   m  </v>
          </cell>
          <cell r="D1458">
            <v>55200</v>
          </cell>
          <cell r="E1458">
            <v>0</v>
          </cell>
          <cell r="F1458">
            <v>0</v>
          </cell>
        </row>
        <row r="1459">
          <cell r="A1459">
            <v>900029</v>
          </cell>
          <cell r="B1459" t="str">
            <v xml:space="preserve">  Lõèi B40                                  </v>
          </cell>
          <cell r="C1459" t="str">
            <v xml:space="preserve">   m2 </v>
          </cell>
          <cell r="D1459">
            <v>27600</v>
          </cell>
          <cell r="E1459">
            <v>0</v>
          </cell>
          <cell r="F1459">
            <v>0</v>
          </cell>
        </row>
        <row r="1460">
          <cell r="A1460">
            <v>900030</v>
          </cell>
          <cell r="B1460" t="str">
            <v xml:space="preserve">  Thø ½æng càc                              </v>
          </cell>
          <cell r="C1460" t="str">
            <v xml:space="preserve">    càc   </v>
          </cell>
          <cell r="D1460">
            <v>2300000</v>
          </cell>
          <cell r="E1460">
            <v>0</v>
          </cell>
          <cell r="F1460">
            <v>0</v>
          </cell>
        </row>
        <row r="1461">
          <cell r="A1461">
            <v>900031</v>
          </cell>
          <cell r="B1461" t="str">
            <v xml:space="preserve">  Sçn nËn nh¡                               </v>
          </cell>
          <cell r="C1461" t="str">
            <v xml:space="preserve">   m2 </v>
          </cell>
          <cell r="D1461">
            <v>27600</v>
          </cell>
          <cell r="E1461">
            <v>0</v>
          </cell>
          <cell r="F1461">
            <v>0</v>
          </cell>
        </row>
        <row r="1462">
          <cell r="A1462">
            <v>900032</v>
          </cell>
          <cell r="B1462" t="str">
            <v xml:space="preserve">  ‡Ÿ d¯m lÜt nËn nh¡                        </v>
          </cell>
          <cell r="C1462" t="str">
            <v xml:space="preserve">   m3  </v>
          </cell>
          <cell r="D1462">
            <v>239200</v>
          </cell>
          <cell r="E1462">
            <v>0</v>
          </cell>
          <cell r="F1462">
            <v>0</v>
          </cell>
        </row>
        <row r="1463">
          <cell r="A1463">
            <v>900033</v>
          </cell>
          <cell r="B1463" t="str">
            <v xml:space="preserve">  S¨n xu¶t kÆt c¶u th¾p cõéng ½æ cao        </v>
          </cell>
          <cell r="C1463" t="str">
            <v xml:space="preserve">   t¶n </v>
          </cell>
          <cell r="D1463">
            <v>13800000</v>
          </cell>
          <cell r="E1463">
            <v>0</v>
          </cell>
          <cell r="F1463">
            <v>0</v>
          </cell>
        </row>
        <row r="1464">
          <cell r="A1464">
            <v>900034</v>
          </cell>
          <cell r="B1464" t="str">
            <v xml:space="preserve">  L°p dúng kÆt c¶u th¾p cõéng ½æ cao        </v>
          </cell>
          <cell r="C1464" t="str">
            <v xml:space="preserve">   t¶n </v>
          </cell>
          <cell r="D1464">
            <v>1840000</v>
          </cell>
          <cell r="E1464">
            <v>0</v>
          </cell>
          <cell r="F1464">
            <v>0</v>
          </cell>
        </row>
        <row r="1465">
          <cell r="A1465">
            <v>900035</v>
          </cell>
          <cell r="B1465" t="str">
            <v xml:space="preserve">  CŸt træn nhúa ½õéng                       </v>
          </cell>
          <cell r="C1465" t="str">
            <v xml:space="preserve">   m3  </v>
          </cell>
          <cell r="D1465">
            <v>368000</v>
          </cell>
          <cell r="E1465">
            <v>0</v>
          </cell>
          <cell r="F1465">
            <v>0</v>
          </cell>
        </row>
        <row r="1466">
          <cell r="A1466">
            <v>900036</v>
          </cell>
          <cell r="B1466" t="str">
            <v xml:space="preserve">  Qu¾t Eboxy châng th¶m                 </v>
          </cell>
          <cell r="C1466" t="str">
            <v xml:space="preserve">   m2 </v>
          </cell>
          <cell r="D1466">
            <v>46000</v>
          </cell>
          <cell r="E1466">
            <v>0</v>
          </cell>
          <cell r="F1466">
            <v>0</v>
          </cell>
        </row>
        <row r="1467">
          <cell r="A1467">
            <v>900037</v>
          </cell>
          <cell r="B1467" t="str">
            <v xml:space="preserve">  HÎ thâng ½Üng mê cøa                      </v>
          </cell>
          <cell r="C1467" t="str">
            <v xml:space="preserve">    bæ    </v>
          </cell>
          <cell r="D1467">
            <v>46000000</v>
          </cell>
          <cell r="E1467">
            <v>0</v>
          </cell>
          <cell r="F1467">
            <v>0</v>
          </cell>
        </row>
        <row r="1468">
          <cell r="A1468">
            <v>900038</v>
          </cell>
          <cell r="B1468" t="str">
            <v xml:space="preserve">  ‡ºp bÅ táng ½·u càc                       </v>
          </cell>
          <cell r="C1468" t="str">
            <v xml:space="preserve">    càc   </v>
          </cell>
          <cell r="D1468">
            <v>13800</v>
          </cell>
          <cell r="E1468">
            <v>0</v>
          </cell>
          <cell r="F1468">
            <v>0</v>
          </cell>
        </row>
        <row r="1469">
          <cell r="A1469">
            <v>900039</v>
          </cell>
          <cell r="B1469" t="str">
            <v xml:space="preserve">  Thø tØnh càc                              </v>
          </cell>
          <cell r="C1469" t="str">
            <v xml:space="preserve">    càc   </v>
          </cell>
          <cell r="D1469">
            <v>16560000</v>
          </cell>
          <cell r="E1469">
            <v>0</v>
          </cell>
          <cell r="F1469">
            <v>0</v>
          </cell>
        </row>
        <row r="1470">
          <cell r="A1470">
            <v>900040</v>
          </cell>
          <cell r="B1470" t="str">
            <v xml:space="preserve">  Tõéng kÏnh khung gå                       </v>
          </cell>
          <cell r="C1470" t="str">
            <v xml:space="preserve">   m2 </v>
          </cell>
          <cell r="D1470">
            <v>230000</v>
          </cell>
          <cell r="E1470">
            <v>0</v>
          </cell>
          <cell r="F1470">
            <v>0</v>
          </cell>
        </row>
        <row r="1471">
          <cell r="A1471">
            <v>900041</v>
          </cell>
          <cell r="B1471" t="str">
            <v xml:space="preserve">  Th¾p kháng g×                             </v>
          </cell>
          <cell r="C1471" t="str">
            <v xml:space="preserve">   t¶n </v>
          </cell>
          <cell r="D1471">
            <v>29440000</v>
          </cell>
          <cell r="E1471">
            <v>0</v>
          </cell>
          <cell r="F1471">
            <v>0</v>
          </cell>
        </row>
        <row r="1472">
          <cell r="A1472">
            <v>900042</v>
          </cell>
          <cell r="B1472" t="str">
            <v xml:space="preserve">  Tõéng hoa bÅ táng                         </v>
          </cell>
          <cell r="C1472" t="str">
            <v xml:space="preserve">   m2 </v>
          </cell>
          <cell r="D1472">
            <v>78200</v>
          </cell>
          <cell r="E1472">
            <v>0</v>
          </cell>
          <cell r="F1472">
            <v>0</v>
          </cell>
        </row>
        <row r="1473">
          <cell r="A1473">
            <v>900043</v>
          </cell>
          <cell r="B1473" t="str">
            <v xml:space="preserve">  L¡m mŸi tán trŸng kÁm AUSNAm          </v>
          </cell>
          <cell r="C1473" t="str">
            <v xml:space="preserve">   m2 </v>
          </cell>
          <cell r="D1473">
            <v>138000</v>
          </cell>
          <cell r="E1473">
            <v>0</v>
          </cell>
          <cell r="F1473">
            <v>0</v>
          </cell>
        </row>
        <row r="1474">
          <cell r="A1474">
            <v>900044</v>
          </cell>
          <cell r="B1474" t="str">
            <v xml:space="preserve">  Buláng mÜng  D42                          </v>
          </cell>
          <cell r="C1474" t="str">
            <v xml:space="preserve">   CŸi   </v>
          </cell>
          <cell r="D1474">
            <v>55200</v>
          </cell>
          <cell r="E1474">
            <v>0</v>
          </cell>
          <cell r="F1474">
            <v>0</v>
          </cell>
        </row>
        <row r="1475">
          <cell r="A1475">
            <v>900045</v>
          </cell>
          <cell r="B1475" t="str">
            <v xml:space="preserve">  Xø lû mÜng cñ                             </v>
          </cell>
          <cell r="C1475" t="str">
            <v xml:space="preserve">   CŸi   </v>
          </cell>
          <cell r="D1475">
            <v>18400000</v>
          </cell>
          <cell r="E1475">
            <v>0</v>
          </cell>
          <cell r="F1475">
            <v>0</v>
          </cell>
        </row>
        <row r="1476">
          <cell r="A1476">
            <v>900046</v>
          </cell>
          <cell r="B1476" t="str">
            <v xml:space="preserve">  M¡i nh³n m´t BT NËn                       </v>
          </cell>
          <cell r="C1476" t="str">
            <v xml:space="preserve">   m2 </v>
          </cell>
          <cell r="D1476">
            <v>23000</v>
          </cell>
          <cell r="E1476">
            <v>0</v>
          </cell>
          <cell r="F1476">
            <v>0</v>
          </cell>
        </row>
        <row r="1477">
          <cell r="A1477">
            <v>900047</v>
          </cell>
          <cell r="B1477" t="str">
            <v xml:space="preserve">  GiÆng khoan + Bçm                     </v>
          </cell>
          <cell r="C1477" t="str">
            <v xml:space="preserve">   CŸi   </v>
          </cell>
          <cell r="D1477">
            <v>92000000</v>
          </cell>
          <cell r="E1477">
            <v>0</v>
          </cell>
          <cell r="F1477">
            <v>0</v>
          </cell>
        </row>
        <row r="1478">
          <cell r="A1478">
            <v>900048</v>
          </cell>
          <cell r="B1478" t="str">
            <v xml:space="preserve">  Khuán cøa k¾p                             </v>
          </cell>
          <cell r="C1478" t="str">
            <v xml:space="preserve">   m  </v>
          </cell>
          <cell r="D1478">
            <v>110400</v>
          </cell>
          <cell r="E1478">
            <v>0</v>
          </cell>
          <cell r="F1478">
            <v>0</v>
          </cell>
        </row>
        <row r="1479">
          <cell r="A1479">
            <v>900049</v>
          </cell>
          <cell r="B1479" t="str">
            <v xml:space="preserve">  Mua càc 200x200                           </v>
          </cell>
          <cell r="C1479" t="str">
            <v xml:space="preserve">   m  </v>
          </cell>
          <cell r="D1479">
            <v>82800</v>
          </cell>
          <cell r="E1479">
            <v>0</v>
          </cell>
          <cell r="F1479">
            <v>0</v>
          </cell>
        </row>
        <row r="1480">
          <cell r="A1480">
            <v>900050</v>
          </cell>
          <cell r="B1480" t="str">
            <v xml:space="preserve">  ‡Üng càc 200x200                          </v>
          </cell>
          <cell r="C1480" t="str">
            <v xml:space="preserve">   m  </v>
          </cell>
          <cell r="D1480">
            <v>27600</v>
          </cell>
          <cell r="E1480">
            <v>0</v>
          </cell>
          <cell r="F1480">
            <v>0</v>
          </cell>
        </row>
        <row r="1481">
          <cell r="A1481">
            <v>900051</v>
          </cell>
          <cell r="B1481" t="str">
            <v xml:space="preserve">  Mua càc 250x250                           </v>
          </cell>
          <cell r="C1481" t="str">
            <v xml:space="preserve">   m  </v>
          </cell>
          <cell r="D1481">
            <v>101200</v>
          </cell>
          <cell r="E1481">
            <v>0</v>
          </cell>
          <cell r="F1481">
            <v>0</v>
          </cell>
        </row>
        <row r="1482">
          <cell r="A1482">
            <v>900052</v>
          </cell>
          <cell r="B1482" t="str">
            <v xml:space="preserve">  ‡Üng càc 250x250                          </v>
          </cell>
          <cell r="C1482" t="str">
            <v xml:space="preserve">   m  </v>
          </cell>
          <cell r="D1482">
            <v>28980</v>
          </cell>
          <cell r="E1482">
            <v>0</v>
          </cell>
          <cell r="F1482">
            <v>0</v>
          </cell>
        </row>
        <row r="1483">
          <cell r="A1483">
            <v>900075</v>
          </cell>
          <cell r="B1483" t="str">
            <v xml:space="preserve">  âng câng BT D1000,L=5m,miÎng loe  (‡)     </v>
          </cell>
          <cell r="C1483" t="str">
            <v xml:space="preserve">  CŸi</v>
          </cell>
          <cell r="D1483">
            <v>2040000</v>
          </cell>
          <cell r="E1483">
            <v>0</v>
          </cell>
          <cell r="F1483">
            <v>0</v>
          </cell>
        </row>
        <row r="1484">
          <cell r="A1484">
            <v>900076</v>
          </cell>
          <cell r="B1484" t="str">
            <v xml:space="preserve">  âng câng BT D1000,L=1m,miÎng loe  (‡)     </v>
          </cell>
          <cell r="C1484" t="str">
            <v xml:space="preserve">  CŸi</v>
          </cell>
          <cell r="D1484">
            <v>438000</v>
          </cell>
          <cell r="E1484">
            <v>0</v>
          </cell>
          <cell r="F1484">
            <v>0</v>
          </cell>
        </row>
        <row r="1485">
          <cell r="A1485">
            <v>900077</v>
          </cell>
          <cell r="B1485" t="str">
            <v xml:space="preserve">  âng câng BT D1000,L=1m,miÎng b±ng (‡)     </v>
          </cell>
          <cell r="C1485" t="str">
            <v xml:space="preserve">  CŸi</v>
          </cell>
          <cell r="D1485">
            <v>398000</v>
          </cell>
          <cell r="E1485">
            <v>0</v>
          </cell>
          <cell r="F1485">
            <v>0</v>
          </cell>
        </row>
        <row r="1486">
          <cell r="A1486">
            <v>900078</v>
          </cell>
          <cell r="B1486" t="str">
            <v xml:space="preserve">  âng câng BT D1000,L=5m,miÎng loe  (B)     </v>
          </cell>
          <cell r="C1486" t="str">
            <v xml:space="preserve">  CŸi</v>
          </cell>
          <cell r="D1486">
            <v>1090000</v>
          </cell>
          <cell r="E1486">
            <v>0</v>
          </cell>
          <cell r="F1486">
            <v>0</v>
          </cell>
        </row>
        <row r="1487">
          <cell r="A1487">
            <v>900079</v>
          </cell>
          <cell r="B1487" t="str">
            <v xml:space="preserve">  âng câng BT D1000,L=1m,miÎng loe  (B)     </v>
          </cell>
          <cell r="C1487" t="str">
            <v xml:space="preserve">  CŸi</v>
          </cell>
          <cell r="D1487">
            <v>438000</v>
          </cell>
          <cell r="E1487">
            <v>0</v>
          </cell>
          <cell r="F1487">
            <v>0</v>
          </cell>
        </row>
        <row r="1488">
          <cell r="A1488">
            <v>900080</v>
          </cell>
          <cell r="B1488" t="str">
            <v xml:space="preserve">  âng câng BT D1000,L=1m,miÎng b±ng (B)     </v>
          </cell>
          <cell r="C1488" t="str">
            <v xml:space="preserve">  CŸi</v>
          </cell>
          <cell r="D1488">
            <v>398000</v>
          </cell>
          <cell r="E1488">
            <v>0</v>
          </cell>
          <cell r="F1488">
            <v>0</v>
          </cell>
        </row>
        <row r="1489">
          <cell r="A1489">
            <v>900081</v>
          </cell>
          <cell r="B1489" t="str">
            <v xml:space="preserve">  âng câng BT D800, L=5m,t¨i tràng ‡        </v>
          </cell>
          <cell r="C1489" t="str">
            <v xml:space="preserve">  CŸi</v>
          </cell>
          <cell r="D1489">
            <v>1440000</v>
          </cell>
          <cell r="E1489">
            <v>0</v>
          </cell>
          <cell r="F1489">
            <v>0</v>
          </cell>
        </row>
        <row r="1490">
          <cell r="A1490">
            <v>900082</v>
          </cell>
          <cell r="B1490" t="str">
            <v xml:space="preserve">  âng câng BT D800, L=1m,miÎng loe          </v>
          </cell>
          <cell r="C1490" t="str">
            <v xml:space="preserve">  CŸi</v>
          </cell>
          <cell r="D1490">
            <v>318000</v>
          </cell>
          <cell r="E1490">
            <v>0</v>
          </cell>
          <cell r="F1490">
            <v>0</v>
          </cell>
        </row>
        <row r="1491">
          <cell r="A1491">
            <v>900083</v>
          </cell>
          <cell r="B1491" t="str">
            <v xml:space="preserve">  âng câng BT D600, L=5m,miÎng loe  (‡)     </v>
          </cell>
          <cell r="C1491" t="str">
            <v xml:space="preserve">  CŸi</v>
          </cell>
          <cell r="D1491">
            <v>810000</v>
          </cell>
          <cell r="E1491">
            <v>0</v>
          </cell>
          <cell r="F1491">
            <v>0</v>
          </cell>
        </row>
        <row r="1492">
          <cell r="A1492">
            <v>900084</v>
          </cell>
          <cell r="B1492" t="str">
            <v xml:space="preserve">  âng câng BT D600, L=5m,miÎng loe  (C)     </v>
          </cell>
          <cell r="C1492" t="str">
            <v xml:space="preserve">  CŸi</v>
          </cell>
          <cell r="D1492">
            <v>780000</v>
          </cell>
          <cell r="E1492">
            <v>0</v>
          </cell>
          <cell r="F1492">
            <v>0</v>
          </cell>
        </row>
        <row r="1493">
          <cell r="A1493">
            <v>900085</v>
          </cell>
          <cell r="B1493" t="str">
            <v xml:space="preserve">  âng câng BT D400, L=4m,miÎng loe  (‡)     </v>
          </cell>
          <cell r="C1493" t="str">
            <v xml:space="preserve">  CŸi</v>
          </cell>
          <cell r="D1493">
            <v>344000</v>
          </cell>
          <cell r="E1493">
            <v>0</v>
          </cell>
          <cell r="F1493">
            <v>0</v>
          </cell>
        </row>
        <row r="1494">
          <cell r="A1494">
            <v>900086</v>
          </cell>
          <cell r="B1494" t="str">
            <v xml:space="preserve">  âng câng BT D400, L=2m,miÎng loe  (‡)     </v>
          </cell>
          <cell r="C1494" t="str">
            <v xml:space="preserve">  CŸi</v>
          </cell>
          <cell r="D1494">
            <v>172000</v>
          </cell>
          <cell r="E1494">
            <v>0</v>
          </cell>
          <cell r="F1494">
            <v>0</v>
          </cell>
        </row>
        <row r="1495">
          <cell r="A1495">
            <v>900087</v>
          </cell>
          <cell r="B1495" t="str">
            <v xml:space="preserve">  âng câng BT D400, L=4m,miÎng b±ng (‡)     </v>
          </cell>
          <cell r="C1495" t="str">
            <v xml:space="preserve">  CŸi</v>
          </cell>
          <cell r="D1495">
            <v>324000</v>
          </cell>
          <cell r="E1495">
            <v>0</v>
          </cell>
          <cell r="F1495">
            <v>0</v>
          </cell>
        </row>
        <row r="1496">
          <cell r="A1496">
            <v>900088</v>
          </cell>
          <cell r="B1496" t="str">
            <v xml:space="preserve">  âng câng BT D400, L=4m,miÎng loe  (C)     </v>
          </cell>
          <cell r="C1496" t="str">
            <v xml:space="preserve">  CŸi</v>
          </cell>
          <cell r="D1496">
            <v>344000</v>
          </cell>
          <cell r="E1496">
            <v>0</v>
          </cell>
          <cell r="F1496">
            <v>0</v>
          </cell>
        </row>
        <row r="1497">
          <cell r="A1497">
            <v>900089</v>
          </cell>
          <cell r="B1497" t="str">
            <v xml:space="preserve">  âng câng BT D400, L=4m,miÎng b±ng (C)     </v>
          </cell>
          <cell r="C1497" t="str">
            <v xml:space="preserve">  CŸi</v>
          </cell>
          <cell r="D1497">
            <v>324000</v>
          </cell>
          <cell r="E1497">
            <v>0</v>
          </cell>
          <cell r="F1497">
            <v>0</v>
          </cell>
        </row>
        <row r="1498">
          <cell r="A1498">
            <v>900090</v>
          </cell>
          <cell r="B1498" t="str">
            <v xml:space="preserve">  âng câng BT D400, L=2m,miÎng loe  (C)     </v>
          </cell>
          <cell r="C1498" t="str">
            <v xml:space="preserve">  CŸi</v>
          </cell>
          <cell r="D1498">
            <v>112000</v>
          </cell>
          <cell r="E1498">
            <v>0</v>
          </cell>
          <cell r="F1498">
            <v>0</v>
          </cell>
        </row>
        <row r="1499">
          <cell r="A1499">
            <v>900091</v>
          </cell>
          <cell r="B1499" t="str">
            <v xml:space="preserve">  âng câng BT D400, L=1m,miÎng b±ng (C)     </v>
          </cell>
          <cell r="C1499" t="str">
            <v xml:space="preserve">  CŸi</v>
          </cell>
          <cell r="D1499">
            <v>80000</v>
          </cell>
          <cell r="E1499">
            <v>0</v>
          </cell>
          <cell r="F1499">
            <v>0</v>
          </cell>
        </row>
        <row r="1500">
          <cell r="A1500">
            <v>900092</v>
          </cell>
          <cell r="B1500" t="str">
            <v xml:space="preserve">  âng câng BT D400, L=4m,miÎng loe  (B)     </v>
          </cell>
          <cell r="C1500" t="str">
            <v xml:space="preserve">  CŸi</v>
          </cell>
          <cell r="D1500">
            <v>334000</v>
          </cell>
          <cell r="E1500">
            <v>0</v>
          </cell>
          <cell r="F1500">
            <v>0</v>
          </cell>
        </row>
        <row r="1501">
          <cell r="A1501">
            <v>900093</v>
          </cell>
          <cell r="B1501" t="str">
            <v xml:space="preserve">  âng câng BT D400, L=4m,miÎng b±ng (B)     </v>
          </cell>
          <cell r="C1501" t="str">
            <v xml:space="preserve">  CŸi</v>
          </cell>
          <cell r="D1501">
            <v>314000</v>
          </cell>
          <cell r="E1501">
            <v>0</v>
          </cell>
          <cell r="F1501">
            <v>0</v>
          </cell>
        </row>
        <row r="1502">
          <cell r="A1502">
            <v>900094</v>
          </cell>
          <cell r="B1502" t="str">
            <v xml:space="preserve">  âng câng BT D300, L=1m,t¨i tràng ‡        </v>
          </cell>
          <cell r="C1502" t="str">
            <v xml:space="preserve">  CŸi</v>
          </cell>
          <cell r="D1502">
            <v>48000</v>
          </cell>
          <cell r="E1502">
            <v>0</v>
          </cell>
          <cell r="F1502">
            <v>0</v>
          </cell>
        </row>
        <row r="1503">
          <cell r="A1503">
            <v>900095</v>
          </cell>
          <cell r="B1503" t="str">
            <v xml:space="preserve">  âng câng BT D300, L=1m,t¨i tràng C        </v>
          </cell>
          <cell r="C1503" t="str">
            <v xml:space="preserve">  CŸi</v>
          </cell>
          <cell r="D1503">
            <v>48000</v>
          </cell>
          <cell r="E1503">
            <v>0</v>
          </cell>
          <cell r="F1503">
            <v>0</v>
          </cell>
        </row>
        <row r="1504">
          <cell r="A1504">
            <v>900096</v>
          </cell>
          <cell r="B1504" t="str">
            <v xml:space="preserve">  âng câng BT D300, L=1m,t¨i tràng B        </v>
          </cell>
          <cell r="C1504" t="str">
            <v xml:space="preserve">  CŸi</v>
          </cell>
          <cell r="D1504">
            <v>38000</v>
          </cell>
          <cell r="E1504">
            <v>0</v>
          </cell>
          <cell r="F1504">
            <v>0</v>
          </cell>
        </row>
        <row r="1505">
          <cell r="A1505">
            <v>900097</v>
          </cell>
          <cell r="B1505" t="str">
            <v xml:space="preserve">  ‡Æ câng  D1000                            </v>
          </cell>
          <cell r="C1505" t="str">
            <v xml:space="preserve">  CŸi</v>
          </cell>
          <cell r="D1505">
            <v>90000</v>
          </cell>
          <cell r="E1505">
            <v>0</v>
          </cell>
          <cell r="F1505">
            <v>0</v>
          </cell>
        </row>
        <row r="1506">
          <cell r="A1506">
            <v>900098</v>
          </cell>
          <cell r="B1506" t="str">
            <v xml:space="preserve">  ‡Æ câng  D800                             </v>
          </cell>
          <cell r="C1506" t="str">
            <v xml:space="preserve">  CŸi</v>
          </cell>
          <cell r="D1506">
            <v>60000</v>
          </cell>
          <cell r="E1506">
            <v>0</v>
          </cell>
          <cell r="F1506">
            <v>0</v>
          </cell>
        </row>
        <row r="1507">
          <cell r="A1507">
            <v>900099</v>
          </cell>
          <cell r="B1507" t="str">
            <v xml:space="preserve">  ‡Æ câng  D600                             </v>
          </cell>
          <cell r="C1507" t="str">
            <v xml:space="preserve">  CŸi</v>
          </cell>
          <cell r="D1507">
            <v>44000</v>
          </cell>
          <cell r="E1507">
            <v>0</v>
          </cell>
          <cell r="F1507">
            <v>0</v>
          </cell>
        </row>
        <row r="1508">
          <cell r="A1508">
            <v>900100</v>
          </cell>
          <cell r="B1508" t="str">
            <v xml:space="preserve">  ‡Æ câng  D400                             </v>
          </cell>
          <cell r="C1508" t="str">
            <v xml:space="preserve">  CŸi</v>
          </cell>
          <cell r="D1508">
            <v>22000</v>
          </cell>
          <cell r="E1508">
            <v>0</v>
          </cell>
          <cell r="F1508">
            <v>0</v>
          </cell>
        </row>
        <row r="1509">
          <cell r="A1509">
            <v>900101</v>
          </cell>
          <cell r="B1509" t="str">
            <v xml:space="preserve">  L‡ âng câng BT D1000,L=5m             </v>
          </cell>
          <cell r="C1509" t="str">
            <v xml:space="preserve">  CŸi</v>
          </cell>
          <cell r="D1509">
            <v>200000</v>
          </cell>
          <cell r="E1509">
            <v>40000</v>
          </cell>
          <cell r="F1509">
            <v>0</v>
          </cell>
        </row>
        <row r="1510">
          <cell r="A1510">
            <v>900102</v>
          </cell>
          <cell r="B1510" t="str">
            <v xml:space="preserve">  L‡ âng câng BT D1000,L=1m             </v>
          </cell>
          <cell r="C1510" t="str">
            <v xml:space="preserve">  CŸi</v>
          </cell>
          <cell r="D1510">
            <v>43000</v>
          </cell>
          <cell r="E1510">
            <v>8000</v>
          </cell>
          <cell r="F1510">
            <v>0</v>
          </cell>
        </row>
        <row r="1511">
          <cell r="A1511">
            <v>900103</v>
          </cell>
          <cell r="B1511" t="str">
            <v xml:space="preserve">  L‡ âng câng BT D800, L=5m             </v>
          </cell>
          <cell r="C1511" t="str">
            <v xml:space="preserve">  CŸi</v>
          </cell>
          <cell r="D1511">
            <v>140000</v>
          </cell>
          <cell r="E1511">
            <v>40000</v>
          </cell>
          <cell r="F1511">
            <v>0</v>
          </cell>
        </row>
        <row r="1512">
          <cell r="A1512">
            <v>900104</v>
          </cell>
          <cell r="B1512" t="str">
            <v xml:space="preserve">  L‡ âng câng BT D800, L=1m             </v>
          </cell>
          <cell r="C1512" t="str">
            <v xml:space="preserve">  CŸi</v>
          </cell>
          <cell r="D1512">
            <v>31000</v>
          </cell>
          <cell r="E1512">
            <v>8000</v>
          </cell>
          <cell r="F1512">
            <v>0</v>
          </cell>
        </row>
        <row r="1513">
          <cell r="A1513">
            <v>900105</v>
          </cell>
          <cell r="B1513" t="str">
            <v xml:space="preserve">  L‡ âng câng BT D600, L=5m             </v>
          </cell>
          <cell r="C1513" t="str">
            <v xml:space="preserve">  CŸi</v>
          </cell>
          <cell r="D1513">
            <v>78000</v>
          </cell>
          <cell r="E1513">
            <v>40000</v>
          </cell>
          <cell r="F1513">
            <v>0</v>
          </cell>
        </row>
        <row r="1514">
          <cell r="A1514">
            <v>900106</v>
          </cell>
          <cell r="B1514" t="str">
            <v xml:space="preserve">  L‡ âng câng BT D400, L=4m             </v>
          </cell>
          <cell r="C1514" t="str">
            <v xml:space="preserve">  CŸi</v>
          </cell>
          <cell r="D1514">
            <v>32000</v>
          </cell>
          <cell r="E1514">
            <v>30000</v>
          </cell>
          <cell r="F1514">
            <v>0</v>
          </cell>
        </row>
        <row r="1515">
          <cell r="A1515">
            <v>900107</v>
          </cell>
          <cell r="B1515" t="str">
            <v xml:space="preserve">  L‡ âng câng BT D400, L=2m             </v>
          </cell>
          <cell r="C1515" t="str">
            <v xml:space="preserve">  CŸi</v>
          </cell>
          <cell r="D1515">
            <v>16000</v>
          </cell>
          <cell r="E1515">
            <v>15000</v>
          </cell>
          <cell r="F1515">
            <v>0</v>
          </cell>
        </row>
        <row r="1516">
          <cell r="A1516">
            <v>900108</v>
          </cell>
          <cell r="B1516" t="str">
            <v xml:space="preserve">  L‡ âng câng BT D400, L=1m             </v>
          </cell>
          <cell r="C1516" t="str">
            <v xml:space="preserve">  CŸi</v>
          </cell>
          <cell r="D1516">
            <v>7500</v>
          </cell>
          <cell r="E1516">
            <v>8000</v>
          </cell>
          <cell r="F1516">
            <v>0</v>
          </cell>
        </row>
        <row r="1517">
          <cell r="A1517">
            <v>900109</v>
          </cell>
          <cell r="B1517" t="str">
            <v xml:space="preserve">  L‡ âng câng BT D300, L=1m             </v>
          </cell>
          <cell r="C1517" t="str">
            <v xml:space="preserve">  CŸi</v>
          </cell>
          <cell r="D1517">
            <v>4200</v>
          </cell>
          <cell r="E1517">
            <v>8000</v>
          </cell>
          <cell r="F1517">
            <v>0</v>
          </cell>
        </row>
        <row r="1518">
          <cell r="A1518">
            <v>900110</v>
          </cell>
          <cell r="B1518" t="str">
            <v xml:space="preserve">  L‡ ‡Æ câng  D1000                         </v>
          </cell>
          <cell r="C1518" t="str">
            <v xml:space="preserve">  CŸi</v>
          </cell>
          <cell r="D1518">
            <v>0</v>
          </cell>
          <cell r="E1518">
            <v>3110</v>
          </cell>
          <cell r="F1518">
            <v>0</v>
          </cell>
        </row>
        <row r="1519">
          <cell r="A1519">
            <v>900111</v>
          </cell>
          <cell r="B1519" t="str">
            <v xml:space="preserve">  L‡ ‡Æ câng  D800                          </v>
          </cell>
          <cell r="C1519" t="str">
            <v xml:space="preserve">  CŸi</v>
          </cell>
          <cell r="D1519">
            <v>0</v>
          </cell>
          <cell r="E1519">
            <v>2980</v>
          </cell>
          <cell r="F1519">
            <v>0</v>
          </cell>
        </row>
        <row r="1520">
          <cell r="A1520">
            <v>900112</v>
          </cell>
          <cell r="B1520" t="str">
            <v xml:space="preserve">  L‡ ‡Æ câng  D600                          </v>
          </cell>
          <cell r="C1520" t="str">
            <v xml:space="preserve">  CŸi</v>
          </cell>
          <cell r="D1520">
            <v>0</v>
          </cell>
          <cell r="E1520">
            <v>2670</v>
          </cell>
          <cell r="F1520">
            <v>0</v>
          </cell>
        </row>
        <row r="1521">
          <cell r="A1521">
            <v>900113</v>
          </cell>
          <cell r="B1521" t="str">
            <v xml:space="preserve">  L‡ ‡Æ câng  D400                          </v>
          </cell>
          <cell r="C1521" t="str">
            <v xml:space="preserve">  CŸi</v>
          </cell>
          <cell r="D1521">
            <v>0</v>
          </cell>
          <cell r="E1521">
            <v>2320</v>
          </cell>
          <cell r="F1521">
            <v>0</v>
          </cell>
        </row>
        <row r="1522">
          <cell r="A1522">
            <v>900200</v>
          </cell>
          <cell r="B1522" t="str">
            <v xml:space="preserve">  ‡ºp nhŸm BT                               </v>
          </cell>
          <cell r="C1522" t="str">
            <v>cáng</v>
          </cell>
          <cell r="D1522">
            <v>0</v>
          </cell>
          <cell r="E1522">
            <v>12500</v>
          </cell>
          <cell r="F1522">
            <v>0</v>
          </cell>
        </row>
        <row r="1523">
          <cell r="A1523">
            <v>900210</v>
          </cell>
          <cell r="B1523" t="str">
            <v xml:space="preserve">  Cøa lõèi th¾p                             </v>
          </cell>
          <cell r="C1523" t="str">
            <v>m2</v>
          </cell>
          <cell r="D1523">
            <v>40000</v>
          </cell>
          <cell r="E1523">
            <v>0</v>
          </cell>
          <cell r="F1523">
            <v>0</v>
          </cell>
        </row>
        <row r="1524">
          <cell r="A1524">
            <v>900220</v>
          </cell>
          <cell r="B1524" t="str">
            <v xml:space="preserve">  PhŸ dë kÆt c¶u bÅ táng tõéng, mÜng        </v>
          </cell>
          <cell r="C1524" t="str">
            <v>m3</v>
          </cell>
          <cell r="D1524">
            <v>40000</v>
          </cell>
          <cell r="E1524">
            <v>0</v>
          </cell>
          <cell r="F1524">
            <v>0</v>
          </cell>
        </row>
        <row r="1525">
          <cell r="A1525">
            <v>900230</v>
          </cell>
          <cell r="B1525" t="str">
            <v xml:space="preserve">  PhŸ dë kÆt c¶u bÅ táng nËn                </v>
          </cell>
          <cell r="C1525" t="str">
            <v>m3</v>
          </cell>
          <cell r="D1525">
            <v>40000</v>
          </cell>
          <cell r="E1525">
            <v>0</v>
          </cell>
          <cell r="F1525">
            <v>0</v>
          </cell>
        </row>
        <row r="1526">
          <cell r="A1526">
            <v>900080</v>
          </cell>
          <cell r="B1526" t="str">
            <v xml:space="preserve">  CŸt ½·m ch´t                              </v>
          </cell>
          <cell r="C1526" t="str">
            <v>m3</v>
          </cell>
          <cell r="D1526">
            <v>30000</v>
          </cell>
          <cell r="E1526">
            <v>3200</v>
          </cell>
          <cell r="F1526">
            <v>800</v>
          </cell>
        </row>
        <row r="1527">
          <cell r="A1527">
            <v>900081</v>
          </cell>
          <cell r="B1527" t="str">
            <v xml:space="preserve">  Cøa nhúa</v>
          </cell>
          <cell r="C1527" t="str">
            <v>m2</v>
          </cell>
          <cell r="D1527">
            <v>150000</v>
          </cell>
          <cell r="E1527">
            <v>0</v>
          </cell>
          <cell r="F1527">
            <v>0</v>
          </cell>
        </row>
        <row r="1528">
          <cell r="A1528" t="str">
            <v>eof</v>
          </cell>
        </row>
      </sheetData>
      <sheetData sheetId="1"/>
      <sheetData sheetId="2"/>
      <sheetData sheetId="3"/>
      <sheetData sheetId="4" refreshError="1"/>
      <sheetData sheetId="5"/>
      <sheetData sheetId="6"/>
      <sheetData sheetId="7"/>
      <sheetData sheetId="8"/>
      <sheetData sheetId="9" refreshError="1"/>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lieu"/>
      <sheetName val="TMDT"/>
      <sheetName val="TMC"/>
      <sheetName val="Tong du toan"/>
      <sheetName val="Tong hop kinh phi"/>
      <sheetName val="TH CPXL phan Dz"/>
      <sheetName val="Cai tao"/>
      <sheetName val="Bang 4.1_Vl-Nc-M phan N.cap"/>
      <sheetName val="Bang 4.1_thu hoi"/>
      <sheetName val="TH vl-nc-m HTDL"/>
      <sheetName val="TH vl-nc-m HTHH"/>
      <sheetName val="Chi tiet phan Dz"/>
      <sheetName val="Bang 6_ THCPXL phan TBA"/>
      <sheetName val="Chi tiet phan TBA"/>
      <sheetName val="VCDD"/>
      <sheetName val="KS-TK"/>
      <sheetName val="GiaQuyen"/>
      <sheetName val="Bang 12_ chenh lech VT Dz"/>
      <sheetName val="Bang 13_ chenh lech VTTBA"/>
      <sheetName val="Bang 14_ VT-TB chu yeu"/>
      <sheetName val="Bang 15_ VT-TB A cap"/>
      <sheetName val="..."/>
      <sheetName val="Liet ke cai tao"/>
      <sheetName val="Liet ke HTDL"/>
      <sheetName val="Liet ke HTHH"/>
      <sheetName val="Liet ke Tram "/>
      <sheetName val="LK_VTTH"/>
      <sheetName val=" . . . "/>
      <sheetName val="pp3p_NC"/>
      <sheetName val="ppht"/>
      <sheetName val="V.c noi bo"/>
      <sheetName val="TienLuong"/>
      <sheetName val="DG"/>
      <sheetName val="V_c noi bo"/>
      <sheetName val="Dgia vat tu"/>
      <sheetName val="Don gia_III"/>
      <sheetName val=""/>
      <sheetName val="dnc4"/>
      <sheetName val="Bang 12_ chenh lech VTÿDz"/>
      <sheetName val="Chiet tinh dz35"/>
      <sheetName val="CHITIET VL-NC-TT -1p"/>
      <sheetName val="CHITIET VL-NC-TT-3p"/>
      <sheetName val="Turnover10"/>
      <sheetName val="Tong_du_toan"/>
      <sheetName val="Tong_hop_kinh_phi"/>
      <sheetName val="TH_CPXL_phan_Dz"/>
      <sheetName val="Cai_tao"/>
      <sheetName val="Bang_4_1_Vl-Nc-M_phan_N_cap"/>
      <sheetName val="Bang_4_1_thu_hoi"/>
      <sheetName val="TH_vl-nc-m_HTDL"/>
      <sheetName val="TH_vl-nc-m_HTHH"/>
      <sheetName val="Chi_tiet_phan_Dz"/>
      <sheetName val="Bang_6__THCPXL_phan_TBA"/>
      <sheetName val="Chi_tiet_phan_TBA"/>
      <sheetName val="Bang_12__chenh_lech_VT_Dz"/>
      <sheetName val="Bang_13__chenh_lech_VTTBA"/>
      <sheetName val="Bang_14__VT-TB_chu_yeu"/>
      <sheetName val="Bang_15__VT-TB_A_cap"/>
      <sheetName val="___"/>
      <sheetName val="Liet_ke_cai_tao"/>
      <sheetName val="Liet_ke_HTDL"/>
      <sheetName val="Liet_ke_HTHH"/>
      <sheetName val="Liet_ke_Tram_"/>
      <sheetName val="_______"/>
      <sheetName val="V_c_noi_bo"/>
      <sheetName val="V_c_noi_bo1"/>
      <sheetName val="Chiet_tinh_dz35"/>
      <sheetName val="CT Thang Mo"/>
      <sheetName val="CT  PL"/>
      <sheetName val="Tong_du_toan1"/>
      <sheetName val="Tong_hop_kinh_phi1"/>
      <sheetName val="TH_CPXL_phan_Dz1"/>
      <sheetName val="Cai_tao1"/>
      <sheetName val="Bang_4_1_Vl-Nc-M_phan_N_cap1"/>
      <sheetName val="Bang_4_1_thu_hoi1"/>
      <sheetName val="TH_vl-nc-m_HTDL1"/>
      <sheetName val="TH_vl-nc-m_HTHH1"/>
      <sheetName val="Chi_tiet_phan_Dz1"/>
      <sheetName val="Bang_6__THCPXL_phan_TBA1"/>
      <sheetName val="Chi_tiet_phan_TBA1"/>
      <sheetName val="Bang_12__chenh_lech_VT_Dz1"/>
      <sheetName val="Bang_13__chenh_lech_VTTBA1"/>
      <sheetName val="Bang_14__VT-TB_chu_yeu1"/>
      <sheetName val="Bang_15__VT-TB_A_cap1"/>
      <sheetName val="___1"/>
      <sheetName val="Liet_ke_cai_tao1"/>
      <sheetName val="Liet_ke_HTDL1"/>
      <sheetName val="Liet_ke_HTHH1"/>
      <sheetName val="Liet_ke_Tram_1"/>
      <sheetName val="_______1"/>
      <sheetName val="V_c_noi_bo2"/>
      <sheetName val="V_c_noi_bo3"/>
      <sheetName val="Chiet_tinh_dz351"/>
      <sheetName val="TienLuonc"/>
      <sheetName val="TMC_x0000__x0000_Წɔ_x0000__x0004__x0000__x0000__x0000__x0000__x0000__x0000_ᠸɔ_x0000__x0000__x0000__x0000__x0000__x0000__x0000__x0000_ᛘɔ_x0000__x0000__x0003__x0000_"/>
      <sheetName val="Bang 14_ VT%TB chu yeu"/>
      <sheetName val="dg tphcm"/>
      <sheetName val="TMC??Წɔ?_x0004_??????ᠸɔ????????ᛘɔ??_x0003_?"/>
      <sheetName val="Dm"/>
      <sheetName val="CHITIET_VL-NC-TT_-1p"/>
      <sheetName val="CHITIET_VL-NC-TT-3p"/>
      <sheetName val="DF"/>
      <sheetName val="TMC__Წɔ__x0004_______ᠸɔ________ᛘɔ___x0003__"/>
      <sheetName val="DONGIA"/>
      <sheetName val="DON GIA"/>
      <sheetName val="Tiepdia"/>
      <sheetName val="TDTKP"/>
      <sheetName val="CHITIET VL-NC"/>
      <sheetName val="(GiaC89_M)"/>
      <sheetName val="dm_xdcb"/>
      <sheetName val="Dgia_vat_tu"/>
      <sheetName val="Don_gia_III"/>
      <sheetName val="Bang_12__chenh_lech_VTÿDz"/>
      <sheetName val="Bang 12_ chenh lech VÔ Dz"/>
      <sheetName val="do3"/>
      <sheetName val="DON_GIA"/>
      <sheetName val="CHITIET_VL-NC"/>
      <sheetName val="TMC_x0000__x0000_??_x0000__x0004__x0000__x0000__x0000__x0000__x0000__x0000_??_x0000__x0000__x0000__x0000__x0000__x0000__x0000__x0000_??_x0000__x0000__x0003__x0000_"/>
      <sheetName val="TMC?????_x0004_????????????????????_x0003_?"/>
      <sheetName val="TMC__??__x0004_______??________??___x0003__"/>
      <sheetName val="_x0000__x0000__x0000__x0000__x0000__x0000__x0000__x0000__x0000__x0000_6[Vuot lu An Phu HT-a"/>
      <sheetName val="??????????6[Vuot lu An Phu HT-a"/>
      <sheetName val="DANH MUC"/>
      <sheetName val="DANHMUC"/>
      <sheetName val="__________6_Vuot lu An Phu HT-a"/>
      <sheetName val="DGIAgoi1"/>
      <sheetName val="CT_35"/>
      <sheetName val="TMC_x0000_Წɔ_x0000__x0004__x0000_ᠸɔ_x0000_ᛘɔ_x0000__x0003__x0000_6[Vuot lu An P"/>
      <sheetName val="ctTBA"/>
      <sheetName val="DGIA"/>
      <sheetName val="Dgia_vat_tu1"/>
      <sheetName val="Don_gia_III1"/>
      <sheetName val="Bang_12__chenh_lech_VTÿDz1"/>
      <sheetName val="CHITIET_VL-NC-TT_-1p1"/>
      <sheetName val="CHITIET_VL-NC-TT-3p1"/>
      <sheetName val="Bang_14__VT%TB_chu_yeu"/>
      <sheetName val="dg_tphcm"/>
      <sheetName val="TMCᲬɔᠸɔᛘɔ6[Vuot_lu_An_Phu_HT-a"/>
      <sheetName val="TMC??Წɔ???????ᠸɔ????????ᛘɔ???"/>
      <sheetName val="TMC__Წɔ_______ᠸɔ________ᛘɔ___"/>
      <sheetName val="6[Vuot_lu_An_Phu_HT-a"/>
      <sheetName val="??????????6[Vuot_lu_An_Phu_HT-a"/>
      <sheetName val="DANH_MUC"/>
      <sheetName val="Tong_du_toan2"/>
      <sheetName val="Tong_hop_kinh_phi2"/>
      <sheetName val="TH_CPXL_phan_Dz2"/>
      <sheetName val="Cai_tao2"/>
      <sheetName val="Bang_4_1_Vl-Nc-M_phan_N_cap2"/>
      <sheetName val="Bang_4_1_thu_hoi2"/>
      <sheetName val="TH_vl-nc-m_HTDL2"/>
      <sheetName val="TH_vl-nc-m_HTHH2"/>
      <sheetName val="Chi_tiet_phan_Dz2"/>
      <sheetName val="Bang_6__THCPXL_phan_TBA2"/>
      <sheetName val="Chi_tiet_phan_TBA2"/>
      <sheetName val="Bang_12__chenh_lech_VT_Dz2"/>
      <sheetName val="Bang_13__chenh_lech_VTTBA2"/>
      <sheetName val="Bang_14__VT-TB_chu_yeu2"/>
      <sheetName val="Bang_15__VT-TB_A_cap2"/>
      <sheetName val="___2"/>
      <sheetName val="Liet_ke_cai_tao2"/>
      <sheetName val="Liet_ke_HTDL2"/>
      <sheetName val="Liet_ke_HTHH2"/>
      <sheetName val="Liet_ke_Tram_2"/>
      <sheetName val="_______2"/>
      <sheetName val="V_c_noi_bo4"/>
      <sheetName val="V_c_noi_bo5"/>
      <sheetName val="Dgia_vat_tu2"/>
      <sheetName val="Don_gia_III2"/>
      <sheetName val="Bang_12__chenh_lech_VTÿDz2"/>
      <sheetName val="CHITIET_VL-NC-TT_-1p2"/>
      <sheetName val="CHITIET_VL-NC-TT-3p2"/>
      <sheetName val="Chiet_tinh_dz352"/>
      <sheetName val="Tong_du_toan3"/>
      <sheetName val="Tong_hop_kinh_phi3"/>
      <sheetName val="TH_CPXL_phan_Dz3"/>
      <sheetName val="Cai_tao3"/>
      <sheetName val="Bang_4_1_Vl-Nc-M_phan_N_cap3"/>
      <sheetName val="Bang_4_1_thu_hoi3"/>
      <sheetName val="TH_vl-nc-m_HTDL3"/>
      <sheetName val="TH_vl-nc-m_HTHH3"/>
      <sheetName val="Chi_tiet_phan_Dz3"/>
      <sheetName val="Bang_6__THCPXL_phan_TBA3"/>
      <sheetName val="Chi_tiet_phan_TBA3"/>
      <sheetName val="Bang_12__chenh_lech_VT_Dz3"/>
      <sheetName val="Bang_13__chenh_lech_VTTBA3"/>
      <sheetName val="Bang_14__VT-TB_chu_yeu3"/>
      <sheetName val="Bang_15__VT-TB_A_cap3"/>
      <sheetName val="___3"/>
      <sheetName val="Liet_ke_cai_tao3"/>
      <sheetName val="Liet_ke_HTDL3"/>
      <sheetName val="Liet_ke_HTHH3"/>
      <sheetName val="Liet_ke_Tram_3"/>
      <sheetName val="_______3"/>
      <sheetName val="V_c_noi_bo6"/>
      <sheetName val="V_c_noi_bo7"/>
      <sheetName val="Dgia_vat_tu3"/>
      <sheetName val="Don_gia_III3"/>
      <sheetName val="Bang_12__chenh_lech_VTÿDz3"/>
      <sheetName val="CHITIET_VL-NC-TT_-1p3"/>
      <sheetName val="CHITIET_VL-NC-TT-3p3"/>
      <sheetName val="Chiet_tinh_dz353"/>
      <sheetName val="Tong_du_toan4"/>
      <sheetName val="Tong_hop_kinh_phi4"/>
      <sheetName val="TH_CPXL_phan_Dz4"/>
      <sheetName val="Cai_tao4"/>
      <sheetName val="Bang_4_1_Vl-Nc-M_phan_N_cap4"/>
      <sheetName val="Bang_4_1_thu_hoi4"/>
      <sheetName val="TH_vl-nc-m_HTDL4"/>
      <sheetName val="TH_vl-nc-m_HTHH4"/>
      <sheetName val="Chi_tiet_phan_Dz4"/>
      <sheetName val="Bang_6__THCPXL_phan_TBA4"/>
      <sheetName val="Chi_tiet_phan_TBA4"/>
      <sheetName val="Bang_12__chenh_lech_VT_Dz4"/>
      <sheetName val="Bang_13__chenh_lech_VTTBA4"/>
      <sheetName val="Bang_14__VT-TB_chu_yeu4"/>
      <sheetName val="Bang_15__VT-TB_A_cap4"/>
      <sheetName val="___4"/>
      <sheetName val="Liet_ke_cai_tao4"/>
      <sheetName val="Liet_ke_HTDL4"/>
      <sheetName val="Liet_ke_HTHH4"/>
      <sheetName val="Liet_ke_Tram_4"/>
      <sheetName val="_______4"/>
      <sheetName val="V_c_noi_bo8"/>
      <sheetName val="V_c_noi_bo9"/>
      <sheetName val="Dgia_vat_tu4"/>
      <sheetName val="Don_gia_III4"/>
      <sheetName val="Bang_12__chenh_lech_VTÿDz4"/>
      <sheetName val="CHITIET_VL-NC-TT_-1p4"/>
      <sheetName val="CHITIET_VL-NC-TT-3p4"/>
      <sheetName val="Chiet_tinh_dz354"/>
      <sheetName val="DGiaTN"/>
      <sheetName val="DGiaT"/>
      <sheetName val="TT"/>
      <sheetName val="TMCᲬɔᠸɔᛘɔ6_Vuot_lu_An_Phu_HT-a"/>
      <sheetName val="6_Vuot_lu_An_Phu_HT-a"/>
      <sheetName val="__________6_Vuot_lu_An_Phu_HT-a"/>
      <sheetName val="DGCT"/>
      <sheetName val="VL-NC-M"/>
      <sheetName val="#REF"/>
      <sheetName val="TSNO-DC"/>
      <sheetName val="TMC?Წɔ?_x0004_?ᠸɔ?ᛘɔ?_x0003_?6[Vuot lu An P"/>
      <sheetName val="TMC__Წɔ__x005f_x0004_______ᠸɔ________"/>
      <sheetName val="Dgia VT"/>
      <sheetName val="Vuot lu An Phu HT-ap 4 Vinh Hoi"/>
      <sheetName val="Sheet1"/>
      <sheetName val="TMC______x0004______________________x0003__"/>
      <sheetName val="Don gia III"/>
      <sheetName val="Don gia CT"/>
      <sheetName val="ptnc"/>
      <sheetName val="ptvl"/>
      <sheetName val="ptm"/>
      <sheetName val="TMC_Წɔ__x0004__ᠸɔ_ᛘɔ__x0003__6_Vuot lu An P"/>
      <sheetName val="DTXL"/>
      <sheetName val="6_Vuot lu An Phu HT-a"/>
      <sheetName val="Chiet tinh dz2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row r="12">
          <cell r="A12" t="str">
            <v>THEP</v>
          </cell>
          <cell r="B12" t="str">
            <v>VCFE1</v>
          </cell>
          <cell r="C12" t="str">
            <v>02.1351</v>
          </cell>
          <cell r="D12" t="str">
            <v>V/c coát theùp ( cöï ly &lt;=100m)</v>
          </cell>
          <cell r="E12" t="str">
            <v>taán</v>
          </cell>
          <cell r="F12">
            <v>1</v>
          </cell>
          <cell r="G12">
            <v>1</v>
          </cell>
          <cell r="H12">
            <v>2</v>
          </cell>
          <cell r="I12">
            <v>110221</v>
          </cell>
          <cell r="J12">
            <v>8267</v>
          </cell>
        </row>
        <row r="13">
          <cell r="A13" t="str">
            <v>XIMANG</v>
          </cell>
          <cell r="B13" t="str">
            <v>VCXM1</v>
          </cell>
          <cell r="C13" t="str">
            <v>02.1211</v>
          </cell>
          <cell r="D13" t="str">
            <v>V/c xi maêng ( cöï ly &lt;=100m)</v>
          </cell>
          <cell r="E13" t="str">
            <v>taán</v>
          </cell>
          <cell r="F13">
            <v>1</v>
          </cell>
          <cell r="G13">
            <v>1</v>
          </cell>
          <cell r="H13">
            <v>2</v>
          </cell>
          <cell r="I13">
            <v>71813</v>
          </cell>
          <cell r="J13">
            <v>14362.6</v>
          </cell>
        </row>
        <row r="14">
          <cell r="A14" t="str">
            <v>CAT</v>
          </cell>
          <cell r="B14" t="str">
            <v>VCCAT1</v>
          </cell>
          <cell r="C14" t="str">
            <v>02.1231</v>
          </cell>
          <cell r="D14" t="str">
            <v>V/c caùt cöï ly &lt;=100m</v>
          </cell>
          <cell r="E14" t="str">
            <v>m3</v>
          </cell>
          <cell r="F14">
            <v>1</v>
          </cell>
          <cell r="G14">
            <v>1</v>
          </cell>
          <cell r="H14">
            <v>2</v>
          </cell>
          <cell r="I14">
            <v>67251</v>
          </cell>
          <cell r="J14">
            <v>13450.2</v>
          </cell>
        </row>
        <row r="15">
          <cell r="A15" t="str">
            <v>DADAM</v>
          </cell>
          <cell r="B15" t="str">
            <v>VCLD1</v>
          </cell>
          <cell r="C15" t="str">
            <v>02.1241</v>
          </cell>
          <cell r="D15" t="str">
            <v>V/c ñaù daêm ( cöï ly &lt;=100m)</v>
          </cell>
          <cell r="E15" t="str">
            <v>m3</v>
          </cell>
          <cell r="F15">
            <v>1</v>
          </cell>
          <cell r="G15">
            <v>1</v>
          </cell>
          <cell r="H15">
            <v>2</v>
          </cell>
          <cell r="I15">
            <v>70635</v>
          </cell>
          <cell r="J15">
            <v>14127</v>
          </cell>
        </row>
        <row r="16">
          <cell r="A16" t="str">
            <v>DA</v>
          </cell>
          <cell r="B16" t="str">
            <v>VCDA1</v>
          </cell>
          <cell r="C16" t="str">
            <v>02.1451</v>
          </cell>
          <cell r="D16" t="str">
            <v>V/c ñaø caûn vaøo vò trí (cöï ly &lt;=100m)</v>
          </cell>
          <cell r="E16" t="str">
            <v>taán</v>
          </cell>
          <cell r="F16">
            <v>1</v>
          </cell>
          <cell r="G16">
            <v>1</v>
          </cell>
          <cell r="H16">
            <v>2</v>
          </cell>
          <cell r="I16">
            <v>90207</v>
          </cell>
          <cell r="J16">
            <v>6766</v>
          </cell>
        </row>
        <row r="17">
          <cell r="A17" t="str">
            <v>TD</v>
          </cell>
          <cell r="B17" t="str">
            <v>VCTD1</v>
          </cell>
          <cell r="C17" t="str">
            <v>02.1421</v>
          </cell>
          <cell r="D17" t="str">
            <v>V/c tieáp ñòa vaøo vò trí ( cöï ly &lt;=100m)</v>
          </cell>
          <cell r="E17" t="str">
            <v>taán</v>
          </cell>
          <cell r="F17">
            <v>1</v>
          </cell>
          <cell r="G17">
            <v>1</v>
          </cell>
          <cell r="H17">
            <v>2</v>
          </cell>
          <cell r="I17">
            <v>99184</v>
          </cell>
          <cell r="J17">
            <v>7439</v>
          </cell>
        </row>
        <row r="18">
          <cell r="A18" t="str">
            <v>DN</v>
          </cell>
          <cell r="B18" t="str">
            <v>VCDN1</v>
          </cell>
          <cell r="C18" t="str">
            <v>02.1451</v>
          </cell>
          <cell r="D18" t="str">
            <v>V/c ñeá neùo vaøo vò trí (cöï ly &lt;=100m)</v>
          </cell>
          <cell r="E18" t="str">
            <v>taán</v>
          </cell>
          <cell r="F18">
            <v>1</v>
          </cell>
          <cell r="G18">
            <v>1</v>
          </cell>
          <cell r="H18">
            <v>2</v>
          </cell>
          <cell r="I18">
            <v>90207</v>
          </cell>
          <cell r="J18">
            <v>6766</v>
          </cell>
        </row>
        <row r="19">
          <cell r="A19" t="str">
            <v>NX</v>
          </cell>
          <cell r="B19" t="str">
            <v>VCNX1</v>
          </cell>
          <cell r="C19" t="str">
            <v>02.1451</v>
          </cell>
          <cell r="D19" t="str">
            <v>V/c neo xoøe vaøo vò trí (cöï ly &lt;=100m)</v>
          </cell>
          <cell r="E19" t="str">
            <v>taán</v>
          </cell>
          <cell r="F19">
            <v>1</v>
          </cell>
          <cell r="G19">
            <v>1</v>
          </cell>
          <cell r="H19">
            <v>2</v>
          </cell>
          <cell r="I19">
            <v>90207</v>
          </cell>
          <cell r="J19">
            <v>18041.400000000001</v>
          </cell>
        </row>
        <row r="20">
          <cell r="A20" t="str">
            <v>COT</v>
          </cell>
          <cell r="B20" t="str">
            <v>VCC1</v>
          </cell>
          <cell r="C20" t="str">
            <v>02.1461</v>
          </cell>
          <cell r="D20" t="str">
            <v>V/c coät vaøo vò trí (cöï ly &lt;=100m)</v>
          </cell>
          <cell r="E20" t="str">
            <v>taán</v>
          </cell>
          <cell r="F20">
            <v>1</v>
          </cell>
          <cell r="G20">
            <v>1</v>
          </cell>
          <cell r="H20">
            <v>2</v>
          </cell>
          <cell r="I20">
            <v>140240</v>
          </cell>
          <cell r="J20">
            <v>10518</v>
          </cell>
        </row>
        <row r="21">
          <cell r="A21" t="str">
            <v>XA</v>
          </cell>
          <cell r="B21" t="str">
            <v>VCX1</v>
          </cell>
          <cell r="C21" t="str">
            <v>02.1361</v>
          </cell>
          <cell r="D21" t="str">
            <v>V/c xaø vaøo vò trí (cö ly &lt;=100m)</v>
          </cell>
          <cell r="E21" t="str">
            <v>taán</v>
          </cell>
          <cell r="F21">
            <v>1</v>
          </cell>
          <cell r="G21">
            <v>1</v>
          </cell>
          <cell r="H21">
            <v>2</v>
          </cell>
          <cell r="I21">
            <v>100214</v>
          </cell>
          <cell r="J21">
            <v>20042.800000000003</v>
          </cell>
        </row>
        <row r="22">
          <cell r="A22" t="str">
            <v>PK</v>
          </cell>
          <cell r="B22" t="str">
            <v>VCPK1</v>
          </cell>
          <cell r="C22" t="str">
            <v>02.1421</v>
          </cell>
          <cell r="D22" t="str">
            <v>V/c phuï kieän vaøo vò trí ( cöï ly &lt;=100m)</v>
          </cell>
          <cell r="E22" t="str">
            <v>taán</v>
          </cell>
          <cell r="F22">
            <v>1</v>
          </cell>
          <cell r="G22">
            <v>1</v>
          </cell>
          <cell r="H22">
            <v>2</v>
          </cell>
          <cell r="I22">
            <v>99184</v>
          </cell>
          <cell r="J22">
            <v>7439</v>
          </cell>
        </row>
        <row r="23">
          <cell r="A23" t="str">
            <v>ctram</v>
          </cell>
          <cell r="B23" t="str">
            <v>VCct5</v>
          </cell>
          <cell r="C23" t="str">
            <v>02.1411</v>
          </cell>
          <cell r="D23" t="str">
            <v>V/c cöø traøm 5m ( cöï ly &lt;=100m)</v>
          </cell>
          <cell r="E23" t="str">
            <v>caây</v>
          </cell>
          <cell r="F23">
            <v>1</v>
          </cell>
          <cell r="G23">
            <v>1</v>
          </cell>
          <cell r="H23">
            <v>2</v>
          </cell>
          <cell r="I23">
            <v>13214</v>
          </cell>
          <cell r="J23">
            <v>2642.8</v>
          </cell>
        </row>
        <row r="24">
          <cell r="A24" t="str">
            <v>DAY</v>
          </cell>
          <cell r="B24" t="str">
            <v>VCD1</v>
          </cell>
          <cell r="C24" t="str">
            <v>02.1441</v>
          </cell>
          <cell r="D24" t="str">
            <v>V/c daây vaøo vò trí (cöï ly &lt;=100m)</v>
          </cell>
          <cell r="E24" t="str">
            <v>taán</v>
          </cell>
          <cell r="F24">
            <v>1</v>
          </cell>
          <cell r="G24">
            <v>1</v>
          </cell>
          <cell r="H24">
            <v>2</v>
          </cell>
          <cell r="I24">
            <v>100214</v>
          </cell>
          <cell r="J24">
            <v>7516</v>
          </cell>
        </row>
        <row r="25">
          <cell r="A25" t="str">
            <v>DCTC</v>
          </cell>
          <cell r="B25" t="str">
            <v>VCDC1</v>
          </cell>
          <cell r="C25" t="str">
            <v>02.1482</v>
          </cell>
          <cell r="D25" t="str">
            <v>V/c duïng cuï thi coâng ( cöï ly &lt;=100m)</v>
          </cell>
          <cell r="E25" t="str">
            <v>taán</v>
          </cell>
          <cell r="F25">
            <v>1</v>
          </cell>
          <cell r="G25">
            <v>1</v>
          </cell>
          <cell r="H25">
            <v>2</v>
          </cell>
          <cell r="I25">
            <v>91090</v>
          </cell>
          <cell r="J25">
            <v>6832</v>
          </cell>
        </row>
      </sheetData>
      <sheetData sheetId="31" refreshError="1"/>
      <sheetData sheetId="32" refreshError="1"/>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refreshError="1"/>
      <sheetData sheetId="114" refreshError="1"/>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Set>
  </externalBook>
</externalLink>
</file>

<file path=xl/externalLinks/externalLink1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kp"/>
      <sheetName val="dtctcau+cong"/>
      <sheetName val="dtctduong"/>
      <sheetName val="dtcthtcsang"/>
      <sheetName val="ptvl"/>
      <sheetName val="ptnc"/>
      <sheetName val="ptm"/>
      <sheetName val="thv-n-mcau"/>
      <sheetName val="thv-n-md"/>
      <sheetName val="thv-n-mhtcs"/>
      <sheetName val="V.c noi bo"/>
      <sheetName val="DG"/>
      <sheetName val="ptdg"/>
      <sheetName val="Dtcaubasau"/>
      <sheetName val="Sheet1"/>
      <sheetName val="ptvt"/>
      <sheetName val="PA2"/>
      <sheetName val="PA3"/>
      <sheetName val="dgth"/>
      <sheetName val="MATK"/>
      <sheetName val="V_c_noi_bo"/>
      <sheetName val="gvl"/>
    </sheetNames>
    <sheetDataSet>
      <sheetData sheetId="0" refreshError="1"/>
      <sheetData sheetId="1" refreshError="1"/>
      <sheetData sheetId="2" refreshError="1"/>
      <sheetData sheetId="3" refreshError="1"/>
      <sheetData sheetId="4" refreshError="1">
        <row r="6">
          <cell r="B6" t="str">
            <v>ph¸ dì cÇu cò</v>
          </cell>
        </row>
        <row r="7">
          <cell r="B7" t="str">
            <v>§ôc ph¸ BTCT cÇu cò</v>
          </cell>
          <cell r="C7" t="str">
            <v>m3</v>
          </cell>
          <cell r="D7">
            <v>1.4179999999999999</v>
          </cell>
          <cell r="J7">
            <v>10500</v>
          </cell>
        </row>
        <row r="8">
          <cell r="E8" t="str">
            <v>Que hµn</v>
          </cell>
          <cell r="F8" t="str">
            <v>kg</v>
          </cell>
          <cell r="G8">
            <v>1.5</v>
          </cell>
          <cell r="H8">
            <v>2.1269999999999998</v>
          </cell>
          <cell r="I8">
            <v>7000</v>
          </cell>
          <cell r="J8">
            <v>10500</v>
          </cell>
        </row>
        <row r="9">
          <cell r="B9" t="str">
            <v>Th¸o dì cÊu kiÖn s¾t thÐp</v>
          </cell>
          <cell r="C9" t="str">
            <v>tÊn</v>
          </cell>
          <cell r="D9">
            <v>9.4329999999999998</v>
          </cell>
          <cell r="I9" t="str">
            <v/>
          </cell>
          <cell r="J9">
            <v>131040.00000000003</v>
          </cell>
        </row>
        <row r="10">
          <cell r="E10" t="str">
            <v>Bu l«ng M20</v>
          </cell>
          <cell r="F10" t="str">
            <v>c¸i</v>
          </cell>
          <cell r="G10">
            <v>12.600000000000001</v>
          </cell>
          <cell r="H10">
            <v>118.85580000000002</v>
          </cell>
          <cell r="I10">
            <v>3400</v>
          </cell>
          <cell r="J10">
            <v>42840.000000000007</v>
          </cell>
        </row>
        <row r="11">
          <cell r="E11" t="str">
            <v>Que hµn</v>
          </cell>
          <cell r="F11" t="str">
            <v>kg</v>
          </cell>
          <cell r="G11">
            <v>12.600000000000001</v>
          </cell>
          <cell r="H11">
            <v>118.85580000000002</v>
          </cell>
          <cell r="I11">
            <v>7000</v>
          </cell>
          <cell r="J11">
            <v>88200.000000000015</v>
          </cell>
        </row>
        <row r="12">
          <cell r="B12" t="str">
            <v>X¶ ®­êng hµn 10ly</v>
          </cell>
          <cell r="C12" t="str">
            <v>10m</v>
          </cell>
          <cell r="D12">
            <v>11.2</v>
          </cell>
          <cell r="I12" t="str">
            <v/>
          </cell>
          <cell r="J12">
            <v>79170</v>
          </cell>
        </row>
        <row r="13">
          <cell r="D13" t="str">
            <v/>
          </cell>
          <cell r="E13" t="str">
            <v>Que hµn</v>
          </cell>
          <cell r="F13" t="str">
            <v>kg</v>
          </cell>
          <cell r="G13">
            <v>11.31</v>
          </cell>
          <cell r="H13">
            <v>126.672</v>
          </cell>
          <cell r="I13">
            <v>7000</v>
          </cell>
          <cell r="J13">
            <v>79170</v>
          </cell>
        </row>
        <row r="14">
          <cell r="B14" t="str">
            <v>phÇn cÇu míi</v>
          </cell>
          <cell r="I14" t="str">
            <v/>
          </cell>
          <cell r="J14" t="str">
            <v/>
          </cell>
        </row>
        <row r="15">
          <cell r="B15" t="str">
            <v>I- Mè, trô, trô chèng va x«</v>
          </cell>
          <cell r="I15" t="str">
            <v/>
          </cell>
          <cell r="J15" t="str">
            <v/>
          </cell>
        </row>
        <row r="16">
          <cell r="B16" t="str">
            <v>§ãng cäc thÐp h×nh khung ®Þnh vÞ, ®ãng cõ BTCT 35x35cm, 40x40cm, cõ v¸n thÐp</v>
          </cell>
          <cell r="C16" t="str">
            <v>100m</v>
          </cell>
          <cell r="D16">
            <v>14.4</v>
          </cell>
          <cell r="I16" t="str">
            <v/>
          </cell>
          <cell r="J16">
            <v>0</v>
          </cell>
        </row>
        <row r="17">
          <cell r="E17" t="str">
            <v>Cäc</v>
          </cell>
          <cell r="F17" t="str">
            <v>m</v>
          </cell>
          <cell r="G17">
            <v>101</v>
          </cell>
          <cell r="H17">
            <v>1454.4</v>
          </cell>
          <cell r="I17">
            <v>0</v>
          </cell>
          <cell r="J17">
            <v>0</v>
          </cell>
        </row>
        <row r="18">
          <cell r="B18" t="str">
            <v>Cung cÊp cõ v¸n thÐp (khÊu hao 1%x2lÇn)</v>
          </cell>
          <cell r="C18" t="str">
            <v>tÊn</v>
          </cell>
          <cell r="D18">
            <v>1.768</v>
          </cell>
          <cell r="I18" t="str">
            <v/>
          </cell>
          <cell r="J18">
            <v>5490</v>
          </cell>
        </row>
        <row r="19">
          <cell r="E19" t="str">
            <v>Cõ v¸n thÐp</v>
          </cell>
          <cell r="F19" t="str">
            <v>tÊn</v>
          </cell>
          <cell r="G19">
            <v>1</v>
          </cell>
          <cell r="H19">
            <v>1.768</v>
          </cell>
          <cell r="I19">
            <v>5490</v>
          </cell>
          <cell r="J19">
            <v>5490</v>
          </cell>
        </row>
        <row r="20">
          <cell r="B20" t="str">
            <v>§ãng cõ v¸n thÐp</v>
          </cell>
          <cell r="C20" t="str">
            <v>100m</v>
          </cell>
          <cell r="D20">
            <v>15.2</v>
          </cell>
          <cell r="I20" t="str">
            <v/>
          </cell>
          <cell r="J20">
            <v>27436499.999999996</v>
          </cell>
        </row>
        <row r="21">
          <cell r="E21" t="str">
            <v>Cäc v¸n thÐp</v>
          </cell>
          <cell r="F21" t="str">
            <v>m</v>
          </cell>
          <cell r="G21">
            <v>100.49999999999999</v>
          </cell>
          <cell r="H21">
            <v>1527.5999999999997</v>
          </cell>
          <cell r="I21">
            <v>273000</v>
          </cell>
          <cell r="J21">
            <v>27436499.999999996</v>
          </cell>
        </row>
        <row r="22">
          <cell r="B22" t="str">
            <v>Gia c«ng khung ®Þnh vÞ, gi»ng vßng v©y cõ v¸n thÐp</v>
          </cell>
          <cell r="C22" t="str">
            <v>tÊn</v>
          </cell>
          <cell r="D22">
            <v>25.936</v>
          </cell>
          <cell r="I22" t="str">
            <v/>
          </cell>
          <cell r="J22">
            <v>5103270.9000000004</v>
          </cell>
        </row>
        <row r="23">
          <cell r="E23" t="str">
            <v>ThÐp h×nh</v>
          </cell>
          <cell r="F23" t="str">
            <v>kg</v>
          </cell>
          <cell r="G23">
            <v>732.74250000000006</v>
          </cell>
          <cell r="H23">
            <v>19004.409480000002</v>
          </cell>
          <cell r="I23">
            <v>4500</v>
          </cell>
          <cell r="J23">
            <v>3297341.2500000005</v>
          </cell>
        </row>
        <row r="24">
          <cell r="E24" t="str">
            <v>ThÐp tÊm</v>
          </cell>
          <cell r="F24" t="str">
            <v>kg</v>
          </cell>
          <cell r="G24">
            <v>380.25749999999999</v>
          </cell>
          <cell r="H24">
            <v>9862.3585199999998</v>
          </cell>
          <cell r="I24">
            <v>3400</v>
          </cell>
          <cell r="J24">
            <v>1292875.5</v>
          </cell>
        </row>
        <row r="25">
          <cell r="E25" t="str">
            <v>Que hµn</v>
          </cell>
          <cell r="F25" t="str">
            <v>kg</v>
          </cell>
          <cell r="G25">
            <v>43.081500000000005</v>
          </cell>
          <cell r="H25">
            <v>1117.3617840000002</v>
          </cell>
          <cell r="I25">
            <v>7000</v>
          </cell>
          <cell r="J25">
            <v>301570.50000000006</v>
          </cell>
        </row>
        <row r="26">
          <cell r="E26" t="str">
            <v>¤ xy</v>
          </cell>
          <cell r="F26" t="str">
            <v>chai</v>
          </cell>
          <cell r="G26">
            <v>2.6564999999999999</v>
          </cell>
          <cell r="H26">
            <v>68.898983999999999</v>
          </cell>
          <cell r="I26">
            <v>6500</v>
          </cell>
          <cell r="J26">
            <v>17267.25</v>
          </cell>
        </row>
        <row r="27">
          <cell r="E27" t="str">
            <v>§Êt ®Ìn</v>
          </cell>
          <cell r="F27" t="str">
            <v>kg</v>
          </cell>
          <cell r="G27">
            <v>26.974500000000003</v>
          </cell>
          <cell r="H27">
            <v>699.61063200000001</v>
          </cell>
          <cell r="I27">
            <v>7200</v>
          </cell>
          <cell r="J27">
            <v>194216.40000000002</v>
          </cell>
        </row>
        <row r="28">
          <cell r="B28" t="str">
            <v>L¾p ®Æt khung ®Þnh vÞ trªn c¹n</v>
          </cell>
          <cell r="C28" t="str">
            <v>tÊn</v>
          </cell>
          <cell r="D28">
            <v>280.48399999999998</v>
          </cell>
          <cell r="I28" t="str">
            <v/>
          </cell>
          <cell r="J28">
            <v>177266.25000000003</v>
          </cell>
        </row>
        <row r="29">
          <cell r="E29" t="str">
            <v>ThÐp h×nh</v>
          </cell>
          <cell r="F29" t="str">
            <v>kg</v>
          </cell>
          <cell r="G29">
            <v>0.47250000000000003</v>
          </cell>
          <cell r="H29">
            <v>132.52869000000001</v>
          </cell>
          <cell r="I29">
            <v>4500</v>
          </cell>
          <cell r="J29">
            <v>2126.25</v>
          </cell>
        </row>
        <row r="30">
          <cell r="E30" t="str">
            <v>Bu l«ng M20</v>
          </cell>
          <cell r="F30" t="str">
            <v>c¸i</v>
          </cell>
          <cell r="G30">
            <v>12.600000000000001</v>
          </cell>
          <cell r="H30">
            <v>3534.0984000000003</v>
          </cell>
          <cell r="I30">
            <v>3400</v>
          </cell>
          <cell r="J30">
            <v>42840.000000000007</v>
          </cell>
        </row>
        <row r="31">
          <cell r="E31" t="str">
            <v>Que hµn</v>
          </cell>
          <cell r="F31" t="str">
            <v>kg</v>
          </cell>
          <cell r="G31">
            <v>18.900000000000002</v>
          </cell>
          <cell r="H31">
            <v>5301.1476000000002</v>
          </cell>
          <cell r="I31">
            <v>7000</v>
          </cell>
          <cell r="J31">
            <v>132300.00000000003</v>
          </cell>
        </row>
        <row r="32">
          <cell r="B32" t="str">
            <v>Th¸o dì khung ®Þnh vÞ trªn c¹n</v>
          </cell>
          <cell r="C32" t="str">
            <v>tÊn</v>
          </cell>
          <cell r="D32">
            <v>280.48399999999998</v>
          </cell>
          <cell r="I32" t="str">
            <v/>
          </cell>
          <cell r="J32">
            <v>177266.25000000003</v>
          </cell>
        </row>
        <row r="33">
          <cell r="E33" t="str">
            <v>ThÐp h×nh</v>
          </cell>
          <cell r="F33" t="str">
            <v>kg</v>
          </cell>
          <cell r="G33">
            <v>0.47250000000000003</v>
          </cell>
          <cell r="H33">
            <v>132.52869000000001</v>
          </cell>
          <cell r="I33">
            <v>4500</v>
          </cell>
          <cell r="J33">
            <v>2126.25</v>
          </cell>
        </row>
        <row r="34">
          <cell r="E34" t="str">
            <v>Bu l«ng M20</v>
          </cell>
          <cell r="F34" t="str">
            <v>c¸i</v>
          </cell>
          <cell r="G34">
            <v>12.600000000000001</v>
          </cell>
          <cell r="H34">
            <v>3534.0984000000003</v>
          </cell>
          <cell r="I34">
            <v>3400</v>
          </cell>
          <cell r="J34">
            <v>42840.000000000007</v>
          </cell>
        </row>
        <row r="35">
          <cell r="E35" t="str">
            <v>Que hµn</v>
          </cell>
          <cell r="F35" t="str">
            <v>kg</v>
          </cell>
          <cell r="G35">
            <v>18.900000000000002</v>
          </cell>
          <cell r="H35">
            <v>5301.1476000000002</v>
          </cell>
          <cell r="I35">
            <v>7000</v>
          </cell>
          <cell r="J35">
            <v>132300.00000000003</v>
          </cell>
        </row>
        <row r="36">
          <cell r="B36" t="str">
            <v>ChÐt khe nèi</v>
          </cell>
          <cell r="C36" t="str">
            <v>m</v>
          </cell>
          <cell r="D36">
            <v>2540</v>
          </cell>
          <cell r="I36" t="str">
            <v/>
          </cell>
          <cell r="J36">
            <v>4236.8999999999996</v>
          </cell>
        </row>
        <row r="37">
          <cell r="E37" t="str">
            <v>Nhùa ®­êng</v>
          </cell>
          <cell r="F37" t="str">
            <v>kg</v>
          </cell>
          <cell r="G37">
            <v>0.81799999999999995</v>
          </cell>
          <cell r="H37">
            <v>2077.7199999999998</v>
          </cell>
          <cell r="I37">
            <v>2700</v>
          </cell>
          <cell r="J37">
            <v>2208.6</v>
          </cell>
        </row>
        <row r="38">
          <cell r="E38" t="str">
            <v>D©y thõng</v>
          </cell>
          <cell r="F38" t="str">
            <v>m</v>
          </cell>
          <cell r="G38">
            <v>1.05</v>
          </cell>
          <cell r="H38">
            <v>2667</v>
          </cell>
          <cell r="I38">
            <v>150</v>
          </cell>
          <cell r="J38">
            <v>157.5</v>
          </cell>
        </row>
        <row r="39">
          <cell r="E39" t="str">
            <v>Cñi</v>
          </cell>
          <cell r="F39" t="str">
            <v>kg</v>
          </cell>
          <cell r="G39">
            <v>3.1179999999999999</v>
          </cell>
          <cell r="H39">
            <v>7919.7199999999993</v>
          </cell>
          <cell r="I39">
            <v>600</v>
          </cell>
          <cell r="J39">
            <v>1870.8</v>
          </cell>
        </row>
        <row r="40">
          <cell r="B40" t="str">
            <v>§­êng hµn 10ly</v>
          </cell>
          <cell r="C40" t="str">
            <v>10m</v>
          </cell>
          <cell r="D40">
            <v>63.956000000000003</v>
          </cell>
          <cell r="I40" t="str">
            <v/>
          </cell>
          <cell r="J40">
            <v>79170</v>
          </cell>
        </row>
        <row r="41">
          <cell r="E41" t="str">
            <v>Que hµn</v>
          </cell>
          <cell r="F41" t="str">
            <v>kg</v>
          </cell>
          <cell r="G41">
            <v>11.31</v>
          </cell>
          <cell r="H41">
            <v>723.3423600000001</v>
          </cell>
          <cell r="I41">
            <v>7000</v>
          </cell>
          <cell r="J41">
            <v>79170</v>
          </cell>
        </row>
        <row r="42">
          <cell r="B42" t="str">
            <v>X¶ ®­êng hµn 10ly</v>
          </cell>
          <cell r="C42" t="str">
            <v>10m</v>
          </cell>
          <cell r="D42">
            <v>63.956000000000003</v>
          </cell>
          <cell r="I42" t="str">
            <v/>
          </cell>
          <cell r="J42">
            <v>79170</v>
          </cell>
        </row>
        <row r="43">
          <cell r="E43" t="str">
            <v>Que hµn</v>
          </cell>
          <cell r="F43" t="str">
            <v>kg</v>
          </cell>
          <cell r="G43">
            <v>11.31</v>
          </cell>
          <cell r="H43">
            <v>723.3423600000001</v>
          </cell>
          <cell r="I43">
            <v>7000</v>
          </cell>
          <cell r="J43">
            <v>79170</v>
          </cell>
        </row>
        <row r="44">
          <cell r="B44" t="str">
            <v>Cung cÊp cõ BTCT 35x35cm dµi 12m</v>
          </cell>
          <cell r="C44" t="str">
            <v>cõ</v>
          </cell>
          <cell r="D44">
            <v>88</v>
          </cell>
          <cell r="I44" t="str">
            <v/>
          </cell>
          <cell r="J44">
            <v>2891200</v>
          </cell>
        </row>
        <row r="45">
          <cell r="D45" t="str">
            <v/>
          </cell>
          <cell r="E45" t="str">
            <v>Cõ BTCT 35x35cm dµi 12m</v>
          </cell>
          <cell r="F45" t="str">
            <v>cõ</v>
          </cell>
          <cell r="G45">
            <v>1</v>
          </cell>
          <cell r="H45">
            <v>88</v>
          </cell>
          <cell r="I45">
            <v>2891200</v>
          </cell>
          <cell r="J45">
            <v>2891200</v>
          </cell>
        </row>
        <row r="46">
          <cell r="B46" t="str">
            <v>Cung cÊp cõ BTCT 40x40cm dµi 12m</v>
          </cell>
          <cell r="C46" t="str">
            <v>cõ</v>
          </cell>
          <cell r="D46">
            <v>1304</v>
          </cell>
          <cell r="I46" t="str">
            <v/>
          </cell>
          <cell r="J46">
            <v>3776261</v>
          </cell>
        </row>
        <row r="47">
          <cell r="D47" t="str">
            <v/>
          </cell>
          <cell r="E47" t="str">
            <v>Cõ BTCT 40x40cm dµi 12m</v>
          </cell>
          <cell r="F47" t="str">
            <v>cõ</v>
          </cell>
          <cell r="G47">
            <v>1</v>
          </cell>
          <cell r="H47">
            <v>1304</v>
          </cell>
          <cell r="I47">
            <v>3776261</v>
          </cell>
          <cell r="J47">
            <v>3776261</v>
          </cell>
        </row>
        <row r="48">
          <cell r="B48" t="str">
            <v>Gia c«ng l¾p ®Æt hép nèi cõ</v>
          </cell>
          <cell r="I48" t="str">
            <v/>
          </cell>
          <cell r="J48" t="str">
            <v/>
          </cell>
        </row>
        <row r="49">
          <cell r="B49" t="str">
            <v>- ThÐp h×nh</v>
          </cell>
          <cell r="C49" t="str">
            <v>tÊn</v>
          </cell>
          <cell r="D49">
            <v>0.79800000000000004</v>
          </cell>
          <cell r="I49" t="str">
            <v/>
          </cell>
          <cell r="J49">
            <v>4929670</v>
          </cell>
        </row>
        <row r="50">
          <cell r="E50" t="str">
            <v>ThÐp h×nh</v>
          </cell>
          <cell r="F50" t="str">
            <v>kg</v>
          </cell>
          <cell r="G50">
            <v>1025</v>
          </cell>
          <cell r="H50">
            <v>817.95</v>
          </cell>
          <cell r="I50">
            <v>4500</v>
          </cell>
          <cell r="J50">
            <v>4612500</v>
          </cell>
        </row>
        <row r="51">
          <cell r="E51" t="str">
            <v>H¬i giã</v>
          </cell>
          <cell r="F51" t="str">
            <v>m3</v>
          </cell>
          <cell r="G51">
            <v>7.26</v>
          </cell>
          <cell r="H51">
            <v>5.7934799999999997</v>
          </cell>
          <cell r="I51">
            <v>6500</v>
          </cell>
          <cell r="J51">
            <v>47190</v>
          </cell>
        </row>
        <row r="52">
          <cell r="E52" t="str">
            <v>H¬i ®¸</v>
          </cell>
          <cell r="F52" t="str">
            <v>m3</v>
          </cell>
          <cell r="G52">
            <v>1.21</v>
          </cell>
          <cell r="H52">
            <v>0.96557999999999999</v>
          </cell>
          <cell r="I52">
            <v>38000</v>
          </cell>
          <cell r="J52">
            <v>45980</v>
          </cell>
        </row>
        <row r="53">
          <cell r="E53" t="str">
            <v>Que hµn</v>
          </cell>
          <cell r="F53" t="str">
            <v>kg</v>
          </cell>
          <cell r="G53">
            <v>32</v>
          </cell>
          <cell r="H53">
            <v>25.536000000000001</v>
          </cell>
          <cell r="I53">
            <v>7000</v>
          </cell>
          <cell r="J53">
            <v>224000</v>
          </cell>
        </row>
        <row r="54">
          <cell r="B54" t="str">
            <v>- ThÐp b¶n</v>
          </cell>
          <cell r="C54" t="str">
            <v>tÊn</v>
          </cell>
          <cell r="D54">
            <v>125.904</v>
          </cell>
          <cell r="I54" t="str">
            <v/>
          </cell>
          <cell r="J54">
            <v>3887170</v>
          </cell>
        </row>
        <row r="55">
          <cell r="E55" t="str">
            <v>ThÐp tÊm</v>
          </cell>
          <cell r="F55" t="str">
            <v>kg</v>
          </cell>
          <cell r="G55">
            <v>1050</v>
          </cell>
          <cell r="H55">
            <v>132199.19999999998</v>
          </cell>
          <cell r="I55">
            <v>3400</v>
          </cell>
          <cell r="J55">
            <v>3570000</v>
          </cell>
        </row>
        <row r="56">
          <cell r="E56" t="str">
            <v>H¬i giã</v>
          </cell>
          <cell r="F56" t="str">
            <v>m3</v>
          </cell>
          <cell r="G56">
            <v>7.26</v>
          </cell>
          <cell r="H56">
            <v>914.06304</v>
          </cell>
          <cell r="I56">
            <v>6500</v>
          </cell>
          <cell r="J56">
            <v>47190</v>
          </cell>
        </row>
        <row r="57">
          <cell r="E57" t="str">
            <v>H¬i ®¸</v>
          </cell>
          <cell r="F57" t="str">
            <v>m3</v>
          </cell>
          <cell r="G57">
            <v>1.21</v>
          </cell>
          <cell r="H57">
            <v>152.34384</v>
          </cell>
          <cell r="I57">
            <v>38000</v>
          </cell>
          <cell r="J57">
            <v>45980</v>
          </cell>
        </row>
        <row r="58">
          <cell r="E58" t="str">
            <v>Que hµn</v>
          </cell>
          <cell r="F58" t="str">
            <v>kg</v>
          </cell>
          <cell r="G58">
            <v>32</v>
          </cell>
          <cell r="H58">
            <v>4028.9279999999999</v>
          </cell>
          <cell r="I58">
            <v>7000</v>
          </cell>
          <cell r="J58">
            <v>224000</v>
          </cell>
        </row>
        <row r="59">
          <cell r="B59" t="str">
            <v>§­êng hµn 10ly</v>
          </cell>
          <cell r="C59" t="str">
            <v>10m</v>
          </cell>
          <cell r="D59">
            <v>874.32</v>
          </cell>
          <cell r="I59" t="str">
            <v/>
          </cell>
          <cell r="J59">
            <v>79170</v>
          </cell>
        </row>
        <row r="60">
          <cell r="E60" t="str">
            <v>Que hµn</v>
          </cell>
          <cell r="F60" t="str">
            <v>kg</v>
          </cell>
          <cell r="G60">
            <v>11.31</v>
          </cell>
          <cell r="H60">
            <v>9888.5592000000015</v>
          </cell>
          <cell r="I60">
            <v>7000</v>
          </cell>
          <cell r="J60">
            <v>79170</v>
          </cell>
        </row>
        <row r="61">
          <cell r="B61" t="str">
            <v>§ãng cõ BTCT 35x35cm</v>
          </cell>
          <cell r="I61" t="str">
            <v/>
          </cell>
          <cell r="J61" t="str">
            <v/>
          </cell>
        </row>
        <row r="62">
          <cell r="B62" t="str">
            <v>- §ãng th¼ng trªn bê</v>
          </cell>
          <cell r="C62" t="str">
            <v>100m</v>
          </cell>
          <cell r="D62">
            <v>5.76</v>
          </cell>
          <cell r="I62" t="str">
            <v/>
          </cell>
          <cell r="J62">
            <v>0</v>
          </cell>
        </row>
        <row r="63">
          <cell r="E63" t="str">
            <v>Cäc bª t«ng</v>
          </cell>
          <cell r="F63" t="str">
            <v>m</v>
          </cell>
          <cell r="G63">
            <v>102.51499999999999</v>
          </cell>
          <cell r="H63">
            <v>590.48639999999989</v>
          </cell>
          <cell r="I63">
            <v>0</v>
          </cell>
          <cell r="J63">
            <v>0</v>
          </cell>
        </row>
        <row r="64">
          <cell r="B64" t="str">
            <v>- §ãng xiªn trªn bê</v>
          </cell>
          <cell r="C64" t="str">
            <v>100m</v>
          </cell>
          <cell r="D64">
            <v>4.8</v>
          </cell>
          <cell r="I64" t="str">
            <v/>
          </cell>
          <cell r="J64">
            <v>0</v>
          </cell>
        </row>
        <row r="65">
          <cell r="E65" t="str">
            <v>Cäc bª t«ng</v>
          </cell>
          <cell r="F65" t="str">
            <v>m</v>
          </cell>
          <cell r="G65">
            <v>102.51499999999999</v>
          </cell>
          <cell r="H65">
            <v>492.07199999999989</v>
          </cell>
          <cell r="I65">
            <v>0</v>
          </cell>
          <cell r="J65">
            <v>0</v>
          </cell>
        </row>
        <row r="66">
          <cell r="B66" t="str">
            <v>§ãng cõ BTCT 40X40cm</v>
          </cell>
          <cell r="I66" t="str">
            <v/>
          </cell>
          <cell r="J66" t="str">
            <v/>
          </cell>
        </row>
        <row r="67">
          <cell r="B67" t="str">
            <v>- §ãng th¼ng trªn bê</v>
          </cell>
          <cell r="C67" t="str">
            <v>100m</v>
          </cell>
          <cell r="D67">
            <v>27.84</v>
          </cell>
          <cell r="I67" t="str">
            <v/>
          </cell>
          <cell r="J67">
            <v>0</v>
          </cell>
        </row>
        <row r="68">
          <cell r="E68" t="str">
            <v>Cäc bª t«ng</v>
          </cell>
          <cell r="F68" t="str">
            <v>m</v>
          </cell>
          <cell r="G68">
            <v>102.51499999999999</v>
          </cell>
          <cell r="H68">
            <v>2854.0175999999997</v>
          </cell>
          <cell r="I68">
            <v>0</v>
          </cell>
          <cell r="J68">
            <v>0</v>
          </cell>
        </row>
        <row r="69">
          <cell r="B69" t="str">
            <v>- §ãng xiªn trªn bê</v>
          </cell>
          <cell r="C69" t="str">
            <v>100m</v>
          </cell>
          <cell r="D69">
            <v>71.040000000000006</v>
          </cell>
          <cell r="I69" t="str">
            <v/>
          </cell>
          <cell r="J69">
            <v>0</v>
          </cell>
        </row>
        <row r="70">
          <cell r="E70" t="str">
            <v>Cäc bª t«ng</v>
          </cell>
          <cell r="F70" t="str">
            <v>m</v>
          </cell>
          <cell r="G70">
            <v>102.51499999999999</v>
          </cell>
          <cell r="H70">
            <v>7282.6655999999994</v>
          </cell>
          <cell r="I70">
            <v>0</v>
          </cell>
          <cell r="J70">
            <v>0</v>
          </cell>
        </row>
        <row r="71">
          <cell r="B71" t="str">
            <v>- §ãng th¼ng trªn mÆt n­íc</v>
          </cell>
          <cell r="C71" t="str">
            <v>100m</v>
          </cell>
          <cell r="D71">
            <v>24.96</v>
          </cell>
          <cell r="I71" t="str">
            <v/>
          </cell>
          <cell r="J71">
            <v>0</v>
          </cell>
        </row>
        <row r="72">
          <cell r="E72" t="str">
            <v>Cäc bª t«ng</v>
          </cell>
          <cell r="F72" t="str">
            <v>m</v>
          </cell>
          <cell r="G72">
            <v>103.02</v>
          </cell>
          <cell r="H72">
            <v>2571.3791999999999</v>
          </cell>
          <cell r="I72">
            <v>0</v>
          </cell>
          <cell r="J72">
            <v>0</v>
          </cell>
        </row>
        <row r="73">
          <cell r="B73" t="str">
            <v>- §ãng xiªn trªn mÆt n­íc</v>
          </cell>
          <cell r="C73" t="str">
            <v>100m</v>
          </cell>
          <cell r="D73">
            <v>32.64</v>
          </cell>
          <cell r="I73" t="str">
            <v/>
          </cell>
          <cell r="J73">
            <v>0</v>
          </cell>
        </row>
        <row r="74">
          <cell r="E74" t="str">
            <v>Cäc bª t«ng</v>
          </cell>
          <cell r="F74" t="str">
            <v>m</v>
          </cell>
          <cell r="G74">
            <v>103.02</v>
          </cell>
          <cell r="H74">
            <v>3362.5727999999999</v>
          </cell>
          <cell r="I74">
            <v>0</v>
          </cell>
          <cell r="J74">
            <v>0</v>
          </cell>
        </row>
        <row r="75">
          <cell r="B75" t="str">
            <v>GCL§ cèt thÐp ®æ bª t«ng t¹i chæ mè, trô</v>
          </cell>
          <cell r="I75" t="str">
            <v/>
          </cell>
          <cell r="J75" t="str">
            <v/>
          </cell>
        </row>
        <row r="76">
          <cell r="B76" t="str">
            <v>- Cèt thÐp d&lt;=10</v>
          </cell>
          <cell r="C76" t="str">
            <v>tÊn</v>
          </cell>
          <cell r="D76">
            <v>4.2850000000000001</v>
          </cell>
          <cell r="I76" t="str">
            <v/>
          </cell>
          <cell r="J76">
            <v>3932352</v>
          </cell>
        </row>
        <row r="77">
          <cell r="E77" t="str">
            <v>ThÐp trßn d&lt;=10</v>
          </cell>
          <cell r="F77" t="str">
            <v>kg</v>
          </cell>
          <cell r="G77">
            <v>1005</v>
          </cell>
          <cell r="H77">
            <v>4306.4250000000002</v>
          </cell>
          <cell r="I77">
            <v>3900</v>
          </cell>
          <cell r="J77">
            <v>3919500</v>
          </cell>
        </row>
        <row r="78">
          <cell r="E78" t="str">
            <v>D©y thÐp</v>
          </cell>
          <cell r="F78" t="str">
            <v>kg</v>
          </cell>
          <cell r="G78">
            <v>21.42</v>
          </cell>
          <cell r="H78">
            <v>91.784700000000015</v>
          </cell>
          <cell r="I78">
            <v>600</v>
          </cell>
          <cell r="J78">
            <v>12852.000000000002</v>
          </cell>
        </row>
        <row r="79">
          <cell r="B79" t="str">
            <v>- Cèt thÐp d&lt;=18</v>
          </cell>
          <cell r="C79" t="str">
            <v>tÊn</v>
          </cell>
          <cell r="D79">
            <v>15.756</v>
          </cell>
          <cell r="I79" t="str">
            <v/>
          </cell>
          <cell r="J79">
            <v>4389068</v>
          </cell>
        </row>
        <row r="80">
          <cell r="E80" t="str">
            <v>ThÐp trßn d&lt;=18</v>
          </cell>
          <cell r="F80" t="str">
            <v>kg</v>
          </cell>
          <cell r="G80">
            <v>1020</v>
          </cell>
          <cell r="H80">
            <v>16071.12</v>
          </cell>
          <cell r="I80">
            <v>4250</v>
          </cell>
          <cell r="J80">
            <v>4335000</v>
          </cell>
        </row>
        <row r="81">
          <cell r="E81" t="str">
            <v>D©y thÐp</v>
          </cell>
          <cell r="F81" t="str">
            <v>kg</v>
          </cell>
          <cell r="G81">
            <v>14.28</v>
          </cell>
          <cell r="H81">
            <v>224.99567999999999</v>
          </cell>
          <cell r="I81">
            <v>600</v>
          </cell>
          <cell r="J81">
            <v>8568</v>
          </cell>
        </row>
        <row r="82">
          <cell r="E82" t="str">
            <v>Que hµn</v>
          </cell>
          <cell r="F82" t="str">
            <v>kg</v>
          </cell>
          <cell r="G82">
            <v>6.5</v>
          </cell>
          <cell r="H82">
            <v>102.414</v>
          </cell>
          <cell r="I82">
            <v>7000</v>
          </cell>
          <cell r="J82">
            <v>45500</v>
          </cell>
        </row>
        <row r="83">
          <cell r="B83" t="str">
            <v>- Cèt thÐp d&gt;18</v>
          </cell>
          <cell r="C83" t="str">
            <v>tÊn</v>
          </cell>
          <cell r="D83">
            <v>73.671999999999997</v>
          </cell>
          <cell r="I83" t="str">
            <v/>
          </cell>
          <cell r="J83">
            <v>4392078</v>
          </cell>
        </row>
        <row r="84">
          <cell r="E84" t="str">
            <v>ThÐp trßn d&gt;18</v>
          </cell>
          <cell r="F84" t="str">
            <v>kg</v>
          </cell>
          <cell r="G84">
            <v>1020</v>
          </cell>
          <cell r="H84">
            <v>75145.440000000002</v>
          </cell>
          <cell r="I84">
            <v>4250</v>
          </cell>
          <cell r="J84">
            <v>4335000</v>
          </cell>
        </row>
        <row r="85">
          <cell r="E85" t="str">
            <v>D©y thÐp</v>
          </cell>
          <cell r="F85" t="str">
            <v>kg</v>
          </cell>
          <cell r="G85">
            <v>14.28</v>
          </cell>
          <cell r="H85">
            <v>1052.0361599999999</v>
          </cell>
          <cell r="I85">
            <v>600</v>
          </cell>
          <cell r="J85">
            <v>8568</v>
          </cell>
        </row>
        <row r="86">
          <cell r="E86" t="str">
            <v>Que hµn</v>
          </cell>
          <cell r="F86" t="str">
            <v>kg</v>
          </cell>
          <cell r="G86">
            <v>6.93</v>
          </cell>
          <cell r="H86">
            <v>510.54695999999996</v>
          </cell>
          <cell r="I86">
            <v>7000</v>
          </cell>
          <cell r="J86">
            <v>48510</v>
          </cell>
        </row>
        <row r="87">
          <cell r="B87" t="str">
            <v>- ThÐp h×nh</v>
          </cell>
          <cell r="C87" t="str">
            <v>tÊn</v>
          </cell>
          <cell r="D87">
            <v>0.68799999999999994</v>
          </cell>
          <cell r="I87" t="str">
            <v/>
          </cell>
          <cell r="J87">
            <v>4929670</v>
          </cell>
        </row>
        <row r="88">
          <cell r="E88" t="str">
            <v>ThÐp h×nh</v>
          </cell>
          <cell r="F88" t="str">
            <v>kg</v>
          </cell>
          <cell r="G88">
            <v>1025</v>
          </cell>
          <cell r="H88">
            <v>705.19999999999993</v>
          </cell>
          <cell r="I88">
            <v>4500</v>
          </cell>
          <cell r="J88">
            <v>4612500</v>
          </cell>
        </row>
        <row r="89">
          <cell r="E89" t="str">
            <v>H¬i giã</v>
          </cell>
          <cell r="F89" t="str">
            <v>m3</v>
          </cell>
          <cell r="G89">
            <v>7.26</v>
          </cell>
          <cell r="H89">
            <v>4.9948799999999993</v>
          </cell>
          <cell r="I89">
            <v>6500</v>
          </cell>
          <cell r="J89">
            <v>47190</v>
          </cell>
        </row>
        <row r="90">
          <cell r="E90" t="str">
            <v>H¬i ®¸</v>
          </cell>
          <cell r="F90" t="str">
            <v>m3</v>
          </cell>
          <cell r="G90">
            <v>1.21</v>
          </cell>
          <cell r="H90">
            <v>0.83247999999999989</v>
          </cell>
          <cell r="I90">
            <v>38000</v>
          </cell>
          <cell r="J90">
            <v>45980</v>
          </cell>
        </row>
        <row r="91">
          <cell r="E91" t="str">
            <v>Que hµn</v>
          </cell>
          <cell r="F91" t="str">
            <v>kg</v>
          </cell>
          <cell r="G91">
            <v>32</v>
          </cell>
          <cell r="H91">
            <v>22.015999999999998</v>
          </cell>
          <cell r="I91">
            <v>7000</v>
          </cell>
          <cell r="J91">
            <v>224000</v>
          </cell>
        </row>
        <row r="92">
          <cell r="B92" t="str">
            <v>L¾p ®Æt bu l«ng neo. Chèt F25</v>
          </cell>
          <cell r="C92" t="str">
            <v>bé</v>
          </cell>
          <cell r="D92">
            <v>83</v>
          </cell>
          <cell r="I92" t="str">
            <v/>
          </cell>
          <cell r="J92">
            <v>11000</v>
          </cell>
        </row>
        <row r="93">
          <cell r="E93" t="str">
            <v>Bu l«ng F25</v>
          </cell>
          <cell r="F93" t="str">
            <v>bé</v>
          </cell>
          <cell r="G93">
            <v>1</v>
          </cell>
          <cell r="H93">
            <v>83</v>
          </cell>
          <cell r="I93">
            <v>11000</v>
          </cell>
          <cell r="J93">
            <v>11000</v>
          </cell>
        </row>
        <row r="94">
          <cell r="B94" t="str">
            <v>§­êng hµn 10ly</v>
          </cell>
          <cell r="C94" t="str">
            <v>10m</v>
          </cell>
          <cell r="D94">
            <v>39.6</v>
          </cell>
          <cell r="I94" t="str">
            <v/>
          </cell>
          <cell r="J94">
            <v>79170</v>
          </cell>
        </row>
        <row r="95">
          <cell r="E95" t="str">
            <v>Que hµn</v>
          </cell>
          <cell r="F95" t="str">
            <v>kg</v>
          </cell>
          <cell r="G95">
            <v>11.31</v>
          </cell>
          <cell r="H95">
            <v>447.87600000000003</v>
          </cell>
          <cell r="I95">
            <v>7000</v>
          </cell>
          <cell r="J95">
            <v>79170</v>
          </cell>
        </row>
        <row r="96">
          <cell r="B96" t="str">
            <v>§æ bª t«ng lãt mè, trô ®¸ 4x6 M100</v>
          </cell>
          <cell r="C96" t="str">
            <v>m3</v>
          </cell>
          <cell r="D96">
            <v>33.659999999999997</v>
          </cell>
          <cell r="I96" t="str">
            <v/>
          </cell>
          <cell r="J96">
            <v>285718.3125</v>
          </cell>
        </row>
        <row r="97">
          <cell r="E97" t="str">
            <v>Xi m¨ng PC30</v>
          </cell>
          <cell r="F97" t="str">
            <v>kg</v>
          </cell>
          <cell r="G97">
            <v>199.875</v>
          </cell>
          <cell r="H97">
            <v>6727.7924999999996</v>
          </cell>
          <cell r="I97">
            <v>860</v>
          </cell>
          <cell r="J97">
            <v>171892.5</v>
          </cell>
        </row>
        <row r="98">
          <cell r="E98" t="str">
            <v>C¸t vµng</v>
          </cell>
          <cell r="F98" t="str">
            <v>m3</v>
          </cell>
          <cell r="G98">
            <v>0.52900000000000003</v>
          </cell>
          <cell r="H98">
            <v>17.806139999999999</v>
          </cell>
          <cell r="I98">
            <v>47000</v>
          </cell>
          <cell r="J98">
            <v>24863</v>
          </cell>
        </row>
        <row r="99">
          <cell r="E99" t="str">
            <v>§¸ 4x6</v>
          </cell>
          <cell r="F99" t="str">
            <v>m3</v>
          </cell>
          <cell r="G99">
            <v>0.93200000000000005</v>
          </cell>
          <cell r="H99">
            <v>31.371119999999998</v>
          </cell>
          <cell r="I99">
            <v>95000</v>
          </cell>
          <cell r="J99">
            <v>88540</v>
          </cell>
        </row>
        <row r="100">
          <cell r="E100" t="str">
            <v>N­íc</v>
          </cell>
          <cell r="F100" t="str">
            <v>lÝt</v>
          </cell>
          <cell r="G100">
            <v>169.125</v>
          </cell>
          <cell r="H100">
            <v>5692.7474999999995</v>
          </cell>
          <cell r="I100">
            <v>2.5</v>
          </cell>
          <cell r="J100">
            <v>422.8125</v>
          </cell>
        </row>
        <row r="101">
          <cell r="B101" t="str">
            <v>V¸n khu«n ®æ bª t«ng t¹i chæ xµ mò mè, trô cÇu</v>
          </cell>
          <cell r="C101" t="str">
            <v>100m2</v>
          </cell>
          <cell r="D101">
            <v>13.757999999999999</v>
          </cell>
          <cell r="I101" t="str">
            <v/>
          </cell>
          <cell r="J101">
            <v>2896992.7</v>
          </cell>
        </row>
        <row r="102">
          <cell r="E102" t="str">
            <v>Gç v¸n</v>
          </cell>
          <cell r="F102" t="str">
            <v>m3</v>
          </cell>
          <cell r="G102">
            <v>0.83737499999999987</v>
          </cell>
          <cell r="H102">
            <v>11.520605249999997</v>
          </cell>
          <cell r="I102">
            <v>2000000</v>
          </cell>
          <cell r="J102">
            <v>1674749.9999999998</v>
          </cell>
        </row>
        <row r="103">
          <cell r="E103" t="str">
            <v>Gç ®µ, chèng</v>
          </cell>
          <cell r="F103" t="str">
            <v>m3</v>
          </cell>
          <cell r="G103">
            <v>0.53287499999999999</v>
          </cell>
          <cell r="H103">
            <v>7.3312942499999991</v>
          </cell>
          <cell r="I103">
            <v>2000000</v>
          </cell>
          <cell r="J103">
            <v>1065750</v>
          </cell>
        </row>
        <row r="104">
          <cell r="E104" t="str">
            <v>§inh ®Øa</v>
          </cell>
          <cell r="F104" t="str">
            <v>c¸i</v>
          </cell>
          <cell r="G104">
            <v>30.754499999999997</v>
          </cell>
          <cell r="H104">
            <v>423.12041099999993</v>
          </cell>
          <cell r="I104">
            <v>1500</v>
          </cell>
          <cell r="J104">
            <v>46131.749999999993</v>
          </cell>
        </row>
        <row r="105">
          <cell r="E105" t="str">
            <v>Bu l«ng</v>
          </cell>
          <cell r="F105" t="str">
            <v>c¸i</v>
          </cell>
          <cell r="G105">
            <v>24.562999999999995</v>
          </cell>
          <cell r="H105">
            <v>337.93775399999993</v>
          </cell>
          <cell r="I105">
            <v>2500</v>
          </cell>
          <cell r="J105">
            <v>61407.499999999985</v>
          </cell>
        </row>
        <row r="106">
          <cell r="E106" t="str">
            <v>§inh</v>
          </cell>
          <cell r="F106" t="str">
            <v>kg</v>
          </cell>
          <cell r="G106">
            <v>9.2364999999999995</v>
          </cell>
          <cell r="H106">
            <v>127.07576699999998</v>
          </cell>
          <cell r="I106">
            <v>5300</v>
          </cell>
          <cell r="J106">
            <v>48953.45</v>
          </cell>
        </row>
        <row r="107">
          <cell r="B107" t="str">
            <v>V¸n khu«n ®æ bª t«ng t¹i chæ mãng mè, trô cÇu</v>
          </cell>
          <cell r="C107" t="str">
            <v>100m2</v>
          </cell>
          <cell r="D107">
            <v>7.0330000000000004</v>
          </cell>
          <cell r="I107" t="str">
            <v/>
          </cell>
          <cell r="J107">
            <v>3024882.6999999997</v>
          </cell>
        </row>
        <row r="108">
          <cell r="E108" t="str">
            <v>Gç v¸n</v>
          </cell>
          <cell r="F108" t="str">
            <v>m3</v>
          </cell>
          <cell r="G108">
            <v>0.83737499999999987</v>
          </cell>
          <cell r="H108">
            <v>5.8892583749999998</v>
          </cell>
          <cell r="I108">
            <v>2000000</v>
          </cell>
          <cell r="J108">
            <v>1674749.9999999998</v>
          </cell>
        </row>
        <row r="109">
          <cell r="E109" t="str">
            <v>Gç ®µ, chèng</v>
          </cell>
          <cell r="F109" t="str">
            <v>m3</v>
          </cell>
          <cell r="G109">
            <v>0.59681999999999991</v>
          </cell>
          <cell r="H109">
            <v>4.1974350599999992</v>
          </cell>
          <cell r="I109">
            <v>2000000</v>
          </cell>
          <cell r="J109">
            <v>1193639.9999999998</v>
          </cell>
        </row>
        <row r="110">
          <cell r="E110" t="str">
            <v>§inh ®Øa</v>
          </cell>
          <cell r="F110" t="str">
            <v>c¸i</v>
          </cell>
          <cell r="G110">
            <v>30.754499999999997</v>
          </cell>
          <cell r="H110">
            <v>216.29639849999998</v>
          </cell>
          <cell r="I110">
            <v>1500</v>
          </cell>
          <cell r="J110">
            <v>46131.749999999993</v>
          </cell>
        </row>
        <row r="111">
          <cell r="E111" t="str">
            <v>Bu l«ng</v>
          </cell>
          <cell r="F111" t="str">
            <v>c¸i</v>
          </cell>
          <cell r="G111">
            <v>24.562999999999995</v>
          </cell>
          <cell r="H111">
            <v>172.75157899999996</v>
          </cell>
          <cell r="I111">
            <v>2500</v>
          </cell>
          <cell r="J111">
            <v>61407.499999999985</v>
          </cell>
        </row>
        <row r="112">
          <cell r="E112" t="str">
            <v>§inh</v>
          </cell>
          <cell r="F112" t="str">
            <v>kg</v>
          </cell>
          <cell r="G112">
            <v>9.2364999999999995</v>
          </cell>
          <cell r="H112">
            <v>64.960304500000007</v>
          </cell>
          <cell r="I112">
            <v>5300</v>
          </cell>
          <cell r="J112">
            <v>48953.45</v>
          </cell>
        </row>
        <row r="113">
          <cell r="B113" t="str">
            <v>§æ bª t«ng ®¸ 1x2 M300 mè, trô cÇu trªn c¹n</v>
          </cell>
          <cell r="C113" t="str">
            <v>m3</v>
          </cell>
          <cell r="D113">
            <v>552.41600000000005</v>
          </cell>
          <cell r="I113" t="str">
            <v/>
          </cell>
          <cell r="J113">
            <v>525546.71250000002</v>
          </cell>
        </row>
        <row r="114">
          <cell r="E114" t="str">
            <v>Xi m¨ng PC30</v>
          </cell>
          <cell r="F114" t="str">
            <v>kg</v>
          </cell>
          <cell r="G114">
            <v>458.97450000000003</v>
          </cell>
          <cell r="H114">
            <v>253544.85739200003</v>
          </cell>
          <cell r="I114">
            <v>860</v>
          </cell>
          <cell r="J114">
            <v>394718.07</v>
          </cell>
        </row>
        <row r="115">
          <cell r="E115" t="str">
            <v>C¸t vµng</v>
          </cell>
          <cell r="F115" t="str">
            <v>m3</v>
          </cell>
          <cell r="G115">
            <v>0.46410000000000001</v>
          </cell>
          <cell r="H115">
            <v>256.37626560000001</v>
          </cell>
          <cell r="I115">
            <v>47000</v>
          </cell>
          <cell r="J115">
            <v>21812.7</v>
          </cell>
        </row>
        <row r="116">
          <cell r="E116" t="str">
            <v>§¸ 1x2</v>
          </cell>
          <cell r="F116" t="str">
            <v>m3</v>
          </cell>
          <cell r="G116">
            <v>0.90473999999999999</v>
          </cell>
          <cell r="H116">
            <v>499.79285184000003</v>
          </cell>
          <cell r="I116">
            <v>120000</v>
          </cell>
          <cell r="J116">
            <v>108568.8</v>
          </cell>
        </row>
        <row r="117">
          <cell r="E117" t="str">
            <v>N­íc</v>
          </cell>
          <cell r="F117" t="str">
            <v>lÝt</v>
          </cell>
          <cell r="G117">
            <v>178.857</v>
          </cell>
          <cell r="H117">
            <v>98803.468512000007</v>
          </cell>
          <cell r="I117">
            <v>2.5</v>
          </cell>
          <cell r="J117">
            <v>447.14249999999998</v>
          </cell>
        </row>
        <row r="118">
          <cell r="B118" t="str">
            <v>§æ bª t«ng ®¸ 1x2 M300 mè, trô cÇu d­íi n­íc</v>
          </cell>
          <cell r="C118" t="str">
            <v>m3</v>
          </cell>
          <cell r="D118">
            <v>608.94000000000005</v>
          </cell>
          <cell r="I118" t="str">
            <v/>
          </cell>
          <cell r="J118">
            <v>525546.71250000002</v>
          </cell>
        </row>
        <row r="119">
          <cell r="E119" t="str">
            <v>Xi m¨ng PC30</v>
          </cell>
          <cell r="F119" t="str">
            <v>kg</v>
          </cell>
          <cell r="G119">
            <v>458.97450000000003</v>
          </cell>
          <cell r="H119">
            <v>279487.93203000003</v>
          </cell>
          <cell r="I119">
            <v>860</v>
          </cell>
          <cell r="J119">
            <v>394718.07</v>
          </cell>
        </row>
        <row r="120">
          <cell r="E120" t="str">
            <v>C¸t vµng</v>
          </cell>
          <cell r="F120" t="str">
            <v>m3</v>
          </cell>
          <cell r="G120">
            <v>0.46410000000000001</v>
          </cell>
          <cell r="H120">
            <v>282.60905400000001</v>
          </cell>
          <cell r="I120">
            <v>47000</v>
          </cell>
          <cell r="J120">
            <v>21812.7</v>
          </cell>
        </row>
        <row r="121">
          <cell r="E121" t="str">
            <v>§¸ 1x2</v>
          </cell>
          <cell r="F121" t="str">
            <v>m3</v>
          </cell>
          <cell r="G121">
            <v>0.90473999999999999</v>
          </cell>
          <cell r="H121">
            <v>550.9323756</v>
          </cell>
          <cell r="I121">
            <v>120000</v>
          </cell>
          <cell r="J121">
            <v>108568.8</v>
          </cell>
        </row>
        <row r="122">
          <cell r="E122" t="str">
            <v>N­íc</v>
          </cell>
          <cell r="F122" t="str">
            <v>lÝt</v>
          </cell>
          <cell r="G122">
            <v>178.857</v>
          </cell>
          <cell r="H122">
            <v>108913.18158</v>
          </cell>
          <cell r="I122">
            <v>2.5</v>
          </cell>
          <cell r="J122">
            <v>447.14249999999998</v>
          </cell>
        </row>
        <row r="123">
          <cell r="B123" t="str">
            <v>V÷a xi m¨ng M100</v>
          </cell>
          <cell r="C123" t="str">
            <v>m2</v>
          </cell>
          <cell r="D123">
            <v>29.26</v>
          </cell>
          <cell r="I123" t="str">
            <v/>
          </cell>
          <cell r="J123">
            <v>14102.75</v>
          </cell>
        </row>
        <row r="124">
          <cell r="D124" t="str">
            <v/>
          </cell>
          <cell r="E124" t="str">
            <v>Xi m¨ng PC30</v>
          </cell>
          <cell r="F124" t="str">
            <v>kg</v>
          </cell>
          <cell r="G124">
            <v>14.35</v>
          </cell>
          <cell r="H124">
            <v>419.88100000000003</v>
          </cell>
          <cell r="I124">
            <v>860</v>
          </cell>
          <cell r="J124">
            <v>12341</v>
          </cell>
        </row>
        <row r="125">
          <cell r="D125" t="str">
            <v/>
          </cell>
          <cell r="E125" t="str">
            <v>C¸t vµng</v>
          </cell>
          <cell r="F125" t="str">
            <v>m3</v>
          </cell>
          <cell r="G125">
            <v>3.6999999999999998E-2</v>
          </cell>
          <cell r="H125">
            <v>1.0826199999999999</v>
          </cell>
          <cell r="I125">
            <v>47000</v>
          </cell>
          <cell r="J125">
            <v>1739</v>
          </cell>
        </row>
        <row r="126">
          <cell r="D126" t="str">
            <v/>
          </cell>
          <cell r="E126" t="str">
            <v>N­íc</v>
          </cell>
          <cell r="F126" t="str">
            <v>lÝt</v>
          </cell>
          <cell r="G126">
            <v>9.1</v>
          </cell>
          <cell r="H126">
            <v>266.26600000000002</v>
          </cell>
          <cell r="I126">
            <v>2.5</v>
          </cell>
          <cell r="J126">
            <v>22.75</v>
          </cell>
        </row>
        <row r="127">
          <cell r="B127" t="str">
            <v>Gia c«ng l¾p ®Æt cèt thÕp ®æ bª t«ng</v>
          </cell>
          <cell r="I127" t="str">
            <v/>
          </cell>
          <cell r="J127" t="str">
            <v/>
          </cell>
        </row>
        <row r="128">
          <cell r="B128" t="str">
            <v>- Cèt thÐp d&lt;=10</v>
          </cell>
          <cell r="C128" t="str">
            <v>tÊn</v>
          </cell>
          <cell r="D128">
            <v>1.3859999999999999</v>
          </cell>
          <cell r="I128" t="str">
            <v/>
          </cell>
          <cell r="J128">
            <v>4037310</v>
          </cell>
        </row>
        <row r="129">
          <cell r="E129" t="str">
            <v>ThÐp trßn d&lt;=10</v>
          </cell>
          <cell r="F129" t="str">
            <v>kg</v>
          </cell>
          <cell r="G129">
            <v>1005</v>
          </cell>
          <cell r="H129">
            <v>1392.9299999999998</v>
          </cell>
          <cell r="I129">
            <v>3900</v>
          </cell>
          <cell r="J129">
            <v>3919500</v>
          </cell>
        </row>
        <row r="130">
          <cell r="E130" t="str">
            <v>KÏm buéc 1mm</v>
          </cell>
          <cell r="F130" t="str">
            <v>kg</v>
          </cell>
          <cell r="G130">
            <v>21.42</v>
          </cell>
          <cell r="H130">
            <v>29.688120000000001</v>
          </cell>
          <cell r="I130">
            <v>5500</v>
          </cell>
          <cell r="J130">
            <v>117810.00000000001</v>
          </cell>
        </row>
        <row r="131">
          <cell r="B131" t="str">
            <v>- Cèt thÐp d&lt;=18</v>
          </cell>
          <cell r="C131" t="str">
            <v>tÊn</v>
          </cell>
          <cell r="D131">
            <v>9.5120000000000005</v>
          </cell>
          <cell r="I131" t="str">
            <v/>
          </cell>
          <cell r="J131">
            <v>4446440</v>
          </cell>
        </row>
        <row r="132">
          <cell r="E132" t="str">
            <v>ThÐp trßn d&lt;=18</v>
          </cell>
          <cell r="F132" t="str">
            <v>kg</v>
          </cell>
          <cell r="G132">
            <v>1020</v>
          </cell>
          <cell r="H132">
            <v>9702.24</v>
          </cell>
          <cell r="I132">
            <v>4250</v>
          </cell>
          <cell r="J132">
            <v>4335000</v>
          </cell>
        </row>
        <row r="133">
          <cell r="E133" t="str">
            <v>KÏm buéc 1mm</v>
          </cell>
          <cell r="F133" t="str">
            <v>kg</v>
          </cell>
          <cell r="G133">
            <v>14.28</v>
          </cell>
          <cell r="H133">
            <v>135.83135999999999</v>
          </cell>
          <cell r="I133">
            <v>5500</v>
          </cell>
          <cell r="J133">
            <v>78540</v>
          </cell>
        </row>
        <row r="134">
          <cell r="E134" t="str">
            <v>Que hµn</v>
          </cell>
          <cell r="F134" t="str">
            <v>kg</v>
          </cell>
          <cell r="G134">
            <v>4.7</v>
          </cell>
          <cell r="H134">
            <v>44.706400000000002</v>
          </cell>
          <cell r="I134">
            <v>7000</v>
          </cell>
          <cell r="J134">
            <v>32900</v>
          </cell>
        </row>
        <row r="135">
          <cell r="B135" t="str">
            <v>- Cèt thÐp d&gt;18</v>
          </cell>
          <cell r="C135" t="str">
            <v>tÊn</v>
          </cell>
          <cell r="D135">
            <v>1.546</v>
          </cell>
          <cell r="I135" t="str">
            <v/>
          </cell>
          <cell r="J135">
            <v>4446440</v>
          </cell>
        </row>
        <row r="136">
          <cell r="E136" t="str">
            <v>ThÐp trßn d&gt;18</v>
          </cell>
          <cell r="F136" t="str">
            <v>kg</v>
          </cell>
          <cell r="G136">
            <v>1020</v>
          </cell>
          <cell r="H136">
            <v>1576.92</v>
          </cell>
          <cell r="I136">
            <v>4250</v>
          </cell>
          <cell r="J136">
            <v>4335000</v>
          </cell>
        </row>
        <row r="137">
          <cell r="E137" t="str">
            <v>KÏm buéc 1mm</v>
          </cell>
          <cell r="F137" t="str">
            <v>kg</v>
          </cell>
          <cell r="G137">
            <v>14.28</v>
          </cell>
          <cell r="H137">
            <v>22.076879999999999</v>
          </cell>
          <cell r="I137">
            <v>5500</v>
          </cell>
          <cell r="J137">
            <v>78540</v>
          </cell>
        </row>
        <row r="138">
          <cell r="E138" t="str">
            <v>Que hµn</v>
          </cell>
          <cell r="F138" t="str">
            <v>kg</v>
          </cell>
          <cell r="G138">
            <v>4.7</v>
          </cell>
          <cell r="H138">
            <v>7.2662000000000004</v>
          </cell>
          <cell r="I138">
            <v>7000</v>
          </cell>
          <cell r="J138">
            <v>32900</v>
          </cell>
        </row>
        <row r="139">
          <cell r="B139" t="str">
            <v>V¸n khu«n ®æ bª t«ng ®óc s½n b¶n qu¸ ®é, lan can</v>
          </cell>
          <cell r="C139" t="str">
            <v>100m2</v>
          </cell>
          <cell r="D139">
            <v>7.6239999999999997</v>
          </cell>
          <cell r="I139" t="str">
            <v/>
          </cell>
          <cell r="J139">
            <v>663914.41</v>
          </cell>
        </row>
        <row r="140">
          <cell r="E140" t="str">
            <v>Gç v¸n</v>
          </cell>
          <cell r="F140" t="str">
            <v>m3</v>
          </cell>
          <cell r="G140">
            <v>8.3830000000000002E-2</v>
          </cell>
          <cell r="H140">
            <v>0.63911991999999995</v>
          </cell>
          <cell r="I140">
            <v>2000000</v>
          </cell>
          <cell r="J140">
            <v>167660</v>
          </cell>
        </row>
        <row r="141">
          <cell r="E141" t="str">
            <v>Gç nÑp, gi»ng chèng</v>
          </cell>
          <cell r="F141" t="str">
            <v>m3</v>
          </cell>
          <cell r="G141">
            <v>0.21209999999999998</v>
          </cell>
          <cell r="H141">
            <v>1.6170503999999999</v>
          </cell>
          <cell r="I141">
            <v>2000000</v>
          </cell>
          <cell r="J141">
            <v>424199.99999999994</v>
          </cell>
        </row>
        <row r="142">
          <cell r="E142" t="str">
            <v>§inh</v>
          </cell>
          <cell r="F142" t="str">
            <v>kg</v>
          </cell>
          <cell r="G142">
            <v>5.0196999999999994</v>
          </cell>
          <cell r="H142">
            <v>38.270192799999997</v>
          </cell>
          <cell r="I142">
            <v>5300</v>
          </cell>
          <cell r="J142">
            <v>26604.409999999996</v>
          </cell>
        </row>
        <row r="143">
          <cell r="E143" t="str">
            <v>§inh ®Øa</v>
          </cell>
          <cell r="F143" t="str">
            <v>c¸i</v>
          </cell>
          <cell r="G143">
            <v>30.3</v>
          </cell>
          <cell r="H143">
            <v>231.00719999999998</v>
          </cell>
          <cell r="I143">
            <v>1500</v>
          </cell>
          <cell r="J143">
            <v>45450</v>
          </cell>
        </row>
        <row r="144">
          <cell r="B144" t="str">
            <v>§æ bª t«ng ®óc s½n ®¸ 1x2 M300 b¶n qu¸ ®é</v>
          </cell>
          <cell r="C144" t="str">
            <v>m3</v>
          </cell>
          <cell r="D144">
            <v>21.712</v>
          </cell>
          <cell r="I144" t="str">
            <v/>
          </cell>
          <cell r="J144">
            <v>512710.69949999999</v>
          </cell>
        </row>
        <row r="145">
          <cell r="E145" t="str">
            <v>Xi m¨ng PC30</v>
          </cell>
          <cell r="F145" t="str">
            <v>kg</v>
          </cell>
          <cell r="G145">
            <v>447.81794999999994</v>
          </cell>
          <cell r="H145">
            <v>9723.0233303999994</v>
          </cell>
          <cell r="I145">
            <v>860</v>
          </cell>
          <cell r="J145">
            <v>385123.43699999998</v>
          </cell>
        </row>
        <row r="146">
          <cell r="E146" t="str">
            <v>C¸t vµng</v>
          </cell>
          <cell r="F146" t="str">
            <v>m3</v>
          </cell>
          <cell r="G146">
            <v>0.45224999999999999</v>
          </cell>
          <cell r="H146">
            <v>9.8192519999999988</v>
          </cell>
          <cell r="I146">
            <v>47000</v>
          </cell>
          <cell r="J146">
            <v>21255.75</v>
          </cell>
        </row>
        <row r="147">
          <cell r="E147" t="str">
            <v>§¸ 1x2</v>
          </cell>
          <cell r="F147" t="str">
            <v>m3</v>
          </cell>
          <cell r="G147">
            <v>0.8823899999999999</v>
          </cell>
          <cell r="H147">
            <v>19.158451679999999</v>
          </cell>
          <cell r="I147">
            <v>120000</v>
          </cell>
          <cell r="J147">
            <v>105886.79999999999</v>
          </cell>
        </row>
        <row r="148">
          <cell r="E148" t="str">
            <v>N­íc</v>
          </cell>
          <cell r="F148" t="str">
            <v>lÝt</v>
          </cell>
          <cell r="G148">
            <v>177.88499999999999</v>
          </cell>
          <cell r="H148">
            <v>3862.2391199999997</v>
          </cell>
          <cell r="I148">
            <v>2.5</v>
          </cell>
          <cell r="J148">
            <v>444.71249999999998</v>
          </cell>
        </row>
        <row r="149">
          <cell r="B149" t="str">
            <v>§æ bª t«ng ®óc s½n ®¸ 1x2 M250 thanh lan can</v>
          </cell>
          <cell r="C149" t="str">
            <v>m3</v>
          </cell>
          <cell r="D149">
            <v>24.77</v>
          </cell>
          <cell r="I149" t="str">
            <v/>
          </cell>
          <cell r="J149">
            <v>482903.50499999995</v>
          </cell>
        </row>
        <row r="150">
          <cell r="E150" t="str">
            <v>Xi m¨ng PC30</v>
          </cell>
          <cell r="F150" t="str">
            <v>kg</v>
          </cell>
          <cell r="G150">
            <v>413.15549999999996</v>
          </cell>
          <cell r="H150">
            <v>10233.861734999999</v>
          </cell>
          <cell r="I150">
            <v>860</v>
          </cell>
          <cell r="J150">
            <v>355313.73</v>
          </cell>
        </row>
        <row r="151">
          <cell r="E151" t="str">
            <v>C¸t vµng</v>
          </cell>
          <cell r="F151" t="str">
            <v>m3</v>
          </cell>
          <cell r="G151">
            <v>0.45224999999999999</v>
          </cell>
          <cell r="H151">
            <v>11.202232499999999</v>
          </cell>
          <cell r="I151">
            <v>47000</v>
          </cell>
          <cell r="J151">
            <v>21255.75</v>
          </cell>
        </row>
        <row r="152">
          <cell r="E152" t="str">
            <v>§¸ 1x2</v>
          </cell>
          <cell r="F152" t="str">
            <v>m3</v>
          </cell>
          <cell r="G152">
            <v>0.8823899999999999</v>
          </cell>
          <cell r="H152">
            <v>21.856800299999996</v>
          </cell>
          <cell r="I152">
            <v>120000</v>
          </cell>
          <cell r="J152">
            <v>105886.79999999999</v>
          </cell>
        </row>
        <row r="153">
          <cell r="E153" t="str">
            <v>N­íc</v>
          </cell>
          <cell r="F153" t="str">
            <v>lÝt</v>
          </cell>
          <cell r="G153">
            <v>178.89</v>
          </cell>
          <cell r="H153">
            <v>4431.1052999999993</v>
          </cell>
          <cell r="I153">
            <v>2.5</v>
          </cell>
          <cell r="J153">
            <v>447.22499999999997</v>
          </cell>
        </row>
        <row r="154">
          <cell r="B154" t="str">
            <v>L¾p ®Æt cÊu kiÖn ®óc s½n</v>
          </cell>
          <cell r="I154" t="str">
            <v/>
          </cell>
          <cell r="J154" t="str">
            <v/>
          </cell>
        </row>
        <row r="155">
          <cell r="B155" t="str">
            <v>- CÊu kiÖn &lt;= 1tÊn</v>
          </cell>
          <cell r="C155" t="str">
            <v>ckiÖn</v>
          </cell>
          <cell r="D155">
            <v>552</v>
          </cell>
          <cell r="I155" t="str">
            <v/>
          </cell>
          <cell r="J155">
            <v>82269</v>
          </cell>
        </row>
        <row r="156">
          <cell r="E156" t="str">
            <v>Bu l«ng M20x200</v>
          </cell>
          <cell r="F156" t="str">
            <v>c¸i</v>
          </cell>
          <cell r="G156">
            <v>4.4000000000000004</v>
          </cell>
          <cell r="H156">
            <v>2428.8000000000002</v>
          </cell>
          <cell r="I156">
            <v>9600</v>
          </cell>
          <cell r="J156">
            <v>42240</v>
          </cell>
        </row>
        <row r="157">
          <cell r="E157" t="str">
            <v>ThÐp ®Öm</v>
          </cell>
          <cell r="F157" t="str">
            <v>kg</v>
          </cell>
          <cell r="G157">
            <v>2.8600000000000003</v>
          </cell>
          <cell r="H157">
            <v>1578.7200000000003</v>
          </cell>
          <cell r="I157">
            <v>3400</v>
          </cell>
          <cell r="J157">
            <v>9724.0000000000018</v>
          </cell>
        </row>
        <row r="158">
          <cell r="E158" t="str">
            <v>Que hµn</v>
          </cell>
          <cell r="F158" t="str">
            <v>kg</v>
          </cell>
          <cell r="G158">
            <v>1.32</v>
          </cell>
          <cell r="H158">
            <v>728.64</v>
          </cell>
          <cell r="I158">
            <v>7000</v>
          </cell>
          <cell r="J158">
            <v>9240</v>
          </cell>
        </row>
        <row r="159">
          <cell r="E159" t="str">
            <v>¤ xy</v>
          </cell>
          <cell r="F159" t="str">
            <v>chsi</v>
          </cell>
          <cell r="G159">
            <v>0.33</v>
          </cell>
          <cell r="H159">
            <v>182.16</v>
          </cell>
          <cell r="I159">
            <v>6500</v>
          </cell>
          <cell r="J159">
            <v>2145</v>
          </cell>
        </row>
        <row r="160">
          <cell r="E160" t="str">
            <v>§Êt ®Ìn</v>
          </cell>
          <cell r="F160" t="str">
            <v>kg</v>
          </cell>
          <cell r="G160">
            <v>1.1000000000000001</v>
          </cell>
          <cell r="H160">
            <v>607.20000000000005</v>
          </cell>
          <cell r="I160">
            <v>7200</v>
          </cell>
          <cell r="J160">
            <v>7920.0000000000009</v>
          </cell>
        </row>
        <row r="161">
          <cell r="E161" t="str">
            <v>Gç kª</v>
          </cell>
          <cell r="F161" t="str">
            <v>m3</v>
          </cell>
          <cell r="G161">
            <v>5.5000000000000005E-3</v>
          </cell>
          <cell r="H161">
            <v>3.0360000000000005</v>
          </cell>
          <cell r="I161">
            <v>2000000</v>
          </cell>
          <cell r="J161">
            <v>11000.000000000002</v>
          </cell>
        </row>
        <row r="162">
          <cell r="B162" t="str">
            <v>- CÊu kiÖn &lt;= 5tÊn</v>
          </cell>
          <cell r="C162" t="str">
            <v>ckiÖn</v>
          </cell>
          <cell r="D162">
            <v>2</v>
          </cell>
          <cell r="I162" t="str">
            <v/>
          </cell>
          <cell r="J162">
            <v>211827</v>
          </cell>
        </row>
        <row r="163">
          <cell r="D163" t="str">
            <v/>
          </cell>
          <cell r="E163" t="str">
            <v>Bu l«ng M20x200</v>
          </cell>
          <cell r="F163" t="str">
            <v>c¸i</v>
          </cell>
          <cell r="G163">
            <v>2.2000000000000002</v>
          </cell>
          <cell r="H163">
            <v>4.4000000000000004</v>
          </cell>
          <cell r="I163">
            <v>9600</v>
          </cell>
          <cell r="J163">
            <v>21120</v>
          </cell>
        </row>
        <row r="164">
          <cell r="E164" t="str">
            <v>ThÐp ®Öm</v>
          </cell>
          <cell r="F164" t="str">
            <v>kg</v>
          </cell>
          <cell r="G164">
            <v>21.12</v>
          </cell>
          <cell r="H164">
            <v>42.24</v>
          </cell>
          <cell r="I164">
            <v>3400</v>
          </cell>
          <cell r="J164">
            <v>71808</v>
          </cell>
        </row>
        <row r="165">
          <cell r="E165" t="str">
            <v>Que hµn</v>
          </cell>
          <cell r="F165" t="str">
            <v>kg</v>
          </cell>
          <cell r="G165">
            <v>2.75</v>
          </cell>
          <cell r="H165">
            <v>5.5</v>
          </cell>
          <cell r="I165">
            <v>7000</v>
          </cell>
          <cell r="J165">
            <v>19250</v>
          </cell>
        </row>
        <row r="166">
          <cell r="E166" t="str">
            <v>¤ xy</v>
          </cell>
          <cell r="F166" t="str">
            <v>chsi</v>
          </cell>
          <cell r="G166">
            <v>0.33</v>
          </cell>
          <cell r="H166">
            <v>0.66</v>
          </cell>
          <cell r="I166">
            <v>6500</v>
          </cell>
          <cell r="J166">
            <v>2145</v>
          </cell>
        </row>
        <row r="167">
          <cell r="E167" t="str">
            <v>§Êt ®Ìn</v>
          </cell>
          <cell r="F167" t="str">
            <v>kg</v>
          </cell>
          <cell r="G167">
            <v>1.32</v>
          </cell>
          <cell r="H167">
            <v>2.64</v>
          </cell>
          <cell r="I167">
            <v>7200</v>
          </cell>
          <cell r="J167">
            <v>9504</v>
          </cell>
        </row>
        <row r="168">
          <cell r="E168" t="str">
            <v>Gç kª</v>
          </cell>
          <cell r="F168" t="str">
            <v>m3</v>
          </cell>
          <cell r="G168">
            <v>4.4000000000000004E-2</v>
          </cell>
          <cell r="H168">
            <v>8.8000000000000009E-2</v>
          </cell>
          <cell r="I168">
            <v>2000000</v>
          </cell>
          <cell r="J168">
            <v>88000.000000000015</v>
          </cell>
        </row>
        <row r="169">
          <cell r="B169" t="str">
            <v>- CÊu kiÖn &gt; 7tÊn (dèc)</v>
          </cell>
          <cell r="C169" t="str">
            <v>ckiÖn</v>
          </cell>
          <cell r="D169">
            <v>6</v>
          </cell>
          <cell r="I169" t="str">
            <v/>
          </cell>
          <cell r="J169">
            <v>77352.000000000015</v>
          </cell>
        </row>
        <row r="170">
          <cell r="E170" t="str">
            <v>KÏm buéc 1mm</v>
          </cell>
          <cell r="F170" t="str">
            <v>kg</v>
          </cell>
          <cell r="G170">
            <v>0.57200000000000006</v>
          </cell>
          <cell r="H170">
            <v>3.4320000000000004</v>
          </cell>
          <cell r="I170">
            <v>5500</v>
          </cell>
          <cell r="J170">
            <v>3146.0000000000005</v>
          </cell>
        </row>
        <row r="171">
          <cell r="E171" t="str">
            <v>ThÐp ®Öm</v>
          </cell>
          <cell r="F171" t="str">
            <v>kg</v>
          </cell>
          <cell r="G171">
            <v>1.1000000000000001</v>
          </cell>
          <cell r="H171">
            <v>6.6000000000000005</v>
          </cell>
          <cell r="I171">
            <v>3400</v>
          </cell>
          <cell r="J171">
            <v>3740.0000000000005</v>
          </cell>
        </row>
        <row r="172">
          <cell r="E172" t="str">
            <v>Gç kª</v>
          </cell>
          <cell r="F172" t="str">
            <v>m3</v>
          </cell>
          <cell r="G172">
            <v>2.7500000000000004E-2</v>
          </cell>
          <cell r="H172">
            <v>0.16500000000000004</v>
          </cell>
          <cell r="I172">
            <v>2000000</v>
          </cell>
          <cell r="J172">
            <v>55000.000000000007</v>
          </cell>
        </row>
        <row r="173">
          <cell r="E173" t="str">
            <v>¤ xy</v>
          </cell>
          <cell r="F173" t="str">
            <v>chsi</v>
          </cell>
          <cell r="G173">
            <v>0.22000000000000003</v>
          </cell>
          <cell r="H173">
            <v>1.3200000000000003</v>
          </cell>
          <cell r="I173">
            <v>6500</v>
          </cell>
          <cell r="J173">
            <v>1430.0000000000002</v>
          </cell>
        </row>
        <row r="174">
          <cell r="E174" t="str">
            <v>§Êt ®Ìn</v>
          </cell>
          <cell r="F174" t="str">
            <v>kg</v>
          </cell>
          <cell r="G174">
            <v>0.88000000000000012</v>
          </cell>
          <cell r="H174">
            <v>5.2800000000000011</v>
          </cell>
          <cell r="I174">
            <v>7200</v>
          </cell>
          <cell r="J174">
            <v>6336.0000000000009</v>
          </cell>
        </row>
        <row r="175">
          <cell r="E175" t="str">
            <v>Que hµn</v>
          </cell>
          <cell r="F175" t="str">
            <v>kg</v>
          </cell>
          <cell r="G175">
            <v>1.1000000000000001</v>
          </cell>
          <cell r="H175">
            <v>6.6000000000000005</v>
          </cell>
          <cell r="I175">
            <v>7000</v>
          </cell>
          <cell r="J175">
            <v>7700.0000000000009</v>
          </cell>
        </row>
        <row r="176">
          <cell r="B176" t="str">
            <v>Tr¶i c¸n ®¸ 4x6 chÌn 22% ®¸ nhá</v>
          </cell>
          <cell r="C176" t="str">
            <v>100m3</v>
          </cell>
          <cell r="D176">
            <v>0.30599999999999999</v>
          </cell>
          <cell r="I176" t="str">
            <v/>
          </cell>
          <cell r="J176">
            <v>14166200</v>
          </cell>
        </row>
        <row r="177">
          <cell r="E177" t="str">
            <v>§¸ 4x6</v>
          </cell>
          <cell r="F177" t="str">
            <v>m3</v>
          </cell>
          <cell r="G177">
            <v>131.9</v>
          </cell>
          <cell r="H177">
            <v>40.361400000000003</v>
          </cell>
          <cell r="I177">
            <v>95000</v>
          </cell>
          <cell r="J177">
            <v>12530500</v>
          </cell>
        </row>
        <row r="178">
          <cell r="E178" t="str">
            <v>§¸ 2x4</v>
          </cell>
          <cell r="F178" t="str">
            <v>m3</v>
          </cell>
          <cell r="G178">
            <v>3.3</v>
          </cell>
          <cell r="H178">
            <v>1.0098</v>
          </cell>
          <cell r="I178">
            <v>100000</v>
          </cell>
          <cell r="J178">
            <v>330000</v>
          </cell>
        </row>
        <row r="179">
          <cell r="E179" t="str">
            <v>§¸ 1x2</v>
          </cell>
          <cell r="F179" t="str">
            <v>m3</v>
          </cell>
          <cell r="G179">
            <v>3.3</v>
          </cell>
          <cell r="H179">
            <v>1.0098</v>
          </cell>
          <cell r="I179">
            <v>120000</v>
          </cell>
          <cell r="J179">
            <v>396000</v>
          </cell>
        </row>
        <row r="180">
          <cell r="E180" t="str">
            <v>§¸ 0,5x1</v>
          </cell>
          <cell r="F180" t="str">
            <v>m3</v>
          </cell>
          <cell r="G180">
            <v>4.4000000000000004</v>
          </cell>
          <cell r="H180">
            <v>1.3464</v>
          </cell>
          <cell r="I180">
            <v>64000</v>
          </cell>
          <cell r="J180">
            <v>281600</v>
          </cell>
        </row>
        <row r="181">
          <cell r="E181" t="str">
            <v>§Êt ®á</v>
          </cell>
          <cell r="F181" t="str">
            <v>m3</v>
          </cell>
          <cell r="G181">
            <v>3.3</v>
          </cell>
          <cell r="H181">
            <v>1.0098</v>
          </cell>
          <cell r="I181">
            <v>55000</v>
          </cell>
          <cell r="J181">
            <v>181500</v>
          </cell>
        </row>
        <row r="182">
          <cell r="E182" t="str">
            <v>§¸ 0,015x0,5</v>
          </cell>
          <cell r="F182" t="str">
            <v>m3</v>
          </cell>
          <cell r="G182">
            <v>7.7</v>
          </cell>
          <cell r="H182">
            <v>2.3561999999999999</v>
          </cell>
          <cell r="I182">
            <v>58000</v>
          </cell>
          <cell r="J182">
            <v>446600</v>
          </cell>
        </row>
        <row r="183">
          <cell r="B183" t="str">
            <v>§¾p c¸t h¹t th« sau mè</v>
          </cell>
          <cell r="C183" t="str">
            <v>100m3</v>
          </cell>
          <cell r="D183">
            <v>1.1559999999999999</v>
          </cell>
          <cell r="I183" t="str">
            <v/>
          </cell>
          <cell r="J183">
            <v>5734000</v>
          </cell>
        </row>
        <row r="184">
          <cell r="E184" t="str">
            <v>C¸t vµng</v>
          </cell>
          <cell r="F184" t="str">
            <v>m3</v>
          </cell>
          <cell r="G184">
            <v>122</v>
          </cell>
          <cell r="H184">
            <v>141.03199999999998</v>
          </cell>
          <cell r="I184">
            <v>47000</v>
          </cell>
          <cell r="J184">
            <v>5734000</v>
          </cell>
        </row>
        <row r="185">
          <cell r="B185" t="str">
            <v>II- DÇm, sµn, lÒ, lan can, tho¸t n­íc, khe co gian</v>
          </cell>
          <cell r="I185" t="str">
            <v/>
          </cell>
          <cell r="J185" t="str">
            <v/>
          </cell>
        </row>
        <row r="186">
          <cell r="B186" t="str">
            <v>Cung cÊp dÇm BTTA 18.59m</v>
          </cell>
          <cell r="C186" t="str">
            <v>dÇm</v>
          </cell>
          <cell r="D186">
            <v>96</v>
          </cell>
          <cell r="I186" t="str">
            <v/>
          </cell>
          <cell r="J186">
            <v>18320000</v>
          </cell>
        </row>
        <row r="187">
          <cell r="E187" t="str">
            <v>DÇm BTTA 18.59m</v>
          </cell>
          <cell r="F187" t="str">
            <v>dÇm</v>
          </cell>
          <cell r="G187">
            <v>1</v>
          </cell>
          <cell r="H187">
            <v>96</v>
          </cell>
          <cell r="I187">
            <v>18320000</v>
          </cell>
          <cell r="J187">
            <v>18320000</v>
          </cell>
        </row>
        <row r="188">
          <cell r="B188" t="str">
            <v>Cung cÊp gèi cao su dÇm BTTA dµi 18.59m</v>
          </cell>
          <cell r="C188" t="str">
            <v>gèi</v>
          </cell>
          <cell r="D188">
            <v>192</v>
          </cell>
          <cell r="I188" t="str">
            <v/>
          </cell>
          <cell r="J188">
            <v>500000</v>
          </cell>
        </row>
        <row r="189">
          <cell r="E189" t="str">
            <v>Gèi cao su dÇm BTTA dµi 18.59m</v>
          </cell>
          <cell r="F189" t="str">
            <v>gèi</v>
          </cell>
          <cell r="G189">
            <v>1</v>
          </cell>
          <cell r="H189">
            <v>192</v>
          </cell>
          <cell r="I189">
            <v>500000</v>
          </cell>
          <cell r="J189">
            <v>500000</v>
          </cell>
        </row>
        <row r="190">
          <cell r="B190" t="str">
            <v>Cung cÊp dÇm BTTA 24.54m</v>
          </cell>
          <cell r="C190" t="str">
            <v>dÇm</v>
          </cell>
          <cell r="D190">
            <v>12</v>
          </cell>
          <cell r="I190" t="str">
            <v/>
          </cell>
          <cell r="J190">
            <v>32380000</v>
          </cell>
        </row>
        <row r="191">
          <cell r="E191" t="str">
            <v>DÇm BTTA 24.54m</v>
          </cell>
          <cell r="F191" t="str">
            <v>dÇm</v>
          </cell>
          <cell r="G191">
            <v>1</v>
          </cell>
          <cell r="H191">
            <v>12</v>
          </cell>
          <cell r="I191">
            <v>32380000</v>
          </cell>
          <cell r="J191">
            <v>32380000</v>
          </cell>
        </row>
        <row r="192">
          <cell r="B192" t="str">
            <v>Cung cÊp gèi cao su dÇm BTTA dµi 24.54m</v>
          </cell>
          <cell r="C192" t="str">
            <v>gèi</v>
          </cell>
          <cell r="D192">
            <v>24</v>
          </cell>
          <cell r="I192" t="str">
            <v/>
          </cell>
          <cell r="J192">
            <v>700000</v>
          </cell>
        </row>
        <row r="193">
          <cell r="E193" t="str">
            <v>Gèi cao su dÇm BTTA dµi 24.54m</v>
          </cell>
          <cell r="F193" t="str">
            <v>gèi</v>
          </cell>
          <cell r="G193">
            <v>1</v>
          </cell>
          <cell r="H193">
            <v>24</v>
          </cell>
          <cell r="I193">
            <v>700000</v>
          </cell>
          <cell r="J193">
            <v>700000</v>
          </cell>
        </row>
        <row r="194">
          <cell r="B194" t="str">
            <v>Cung cÊp dÇm BTTA 33m</v>
          </cell>
          <cell r="C194" t="str">
            <v>dÇm</v>
          </cell>
          <cell r="D194">
            <v>6</v>
          </cell>
          <cell r="I194" t="str">
            <v/>
          </cell>
          <cell r="J194">
            <v>69550000</v>
          </cell>
        </row>
        <row r="195">
          <cell r="E195" t="str">
            <v>DÇm BTTA 33m</v>
          </cell>
          <cell r="F195" t="str">
            <v>dÇm</v>
          </cell>
          <cell r="G195">
            <v>1</v>
          </cell>
          <cell r="H195">
            <v>6</v>
          </cell>
          <cell r="I195">
            <v>69550000</v>
          </cell>
          <cell r="J195">
            <v>69550000</v>
          </cell>
        </row>
        <row r="196">
          <cell r="B196" t="str">
            <v>Cung cÊp gèi cao su dÇm BTTA dµi 33m</v>
          </cell>
          <cell r="C196" t="str">
            <v>gèi</v>
          </cell>
          <cell r="D196">
            <v>12</v>
          </cell>
          <cell r="I196" t="str">
            <v/>
          </cell>
          <cell r="J196">
            <v>1000000</v>
          </cell>
        </row>
        <row r="197">
          <cell r="E197" t="str">
            <v>Gèi cao su dÇm BTTA dµi 33m</v>
          </cell>
          <cell r="F197" t="str">
            <v>gèi</v>
          </cell>
          <cell r="G197">
            <v>1</v>
          </cell>
          <cell r="H197">
            <v>12</v>
          </cell>
          <cell r="I197">
            <v>1000000</v>
          </cell>
          <cell r="J197">
            <v>1000000</v>
          </cell>
        </row>
        <row r="198">
          <cell r="B198" t="str">
            <v>Lao l¾p dÇm BTTA &lt;= 30m</v>
          </cell>
          <cell r="C198" t="str">
            <v>mdÇm</v>
          </cell>
          <cell r="D198">
            <v>2079.12</v>
          </cell>
          <cell r="I198" t="str">
            <v/>
          </cell>
          <cell r="J198">
            <v>7943.2500000000009</v>
          </cell>
        </row>
        <row r="199">
          <cell r="E199" t="str">
            <v>ThÐp h×nh</v>
          </cell>
          <cell r="F199" t="str">
            <v>kg</v>
          </cell>
          <cell r="G199">
            <v>0.189</v>
          </cell>
          <cell r="H199">
            <v>392.95367999999996</v>
          </cell>
          <cell r="I199">
            <v>4500</v>
          </cell>
          <cell r="J199">
            <v>850.5</v>
          </cell>
        </row>
        <row r="200">
          <cell r="E200" t="str">
            <v>Tµ vÑt gç 14x22x180</v>
          </cell>
          <cell r="F200" t="str">
            <v>thanh</v>
          </cell>
          <cell r="G200">
            <v>0.14700000000000002</v>
          </cell>
          <cell r="H200">
            <v>305.63064000000003</v>
          </cell>
          <cell r="I200">
            <v>40000</v>
          </cell>
          <cell r="J200">
            <v>5880.0000000000009</v>
          </cell>
        </row>
        <row r="201">
          <cell r="E201" t="str">
            <v>§inh ®­êng</v>
          </cell>
          <cell r="F201" t="str">
            <v>c¸i</v>
          </cell>
          <cell r="G201">
            <v>0.80850000000000011</v>
          </cell>
          <cell r="H201">
            <v>1680.9685200000001</v>
          </cell>
          <cell r="I201">
            <v>1500</v>
          </cell>
          <cell r="J201">
            <v>1212.7500000000002</v>
          </cell>
        </row>
        <row r="202">
          <cell r="B202" t="str">
            <v>Lao l¾p dÇm BTTA &lt;= 35m</v>
          </cell>
          <cell r="C202" t="str">
            <v>mdÇm</v>
          </cell>
          <cell r="D202">
            <v>198</v>
          </cell>
          <cell r="I202" t="str">
            <v/>
          </cell>
          <cell r="J202">
            <v>4746</v>
          </cell>
        </row>
        <row r="203">
          <cell r="E203" t="str">
            <v>ThÐp h×nh</v>
          </cell>
          <cell r="F203" t="str">
            <v>kg</v>
          </cell>
          <cell r="G203">
            <v>0.11550000000000001</v>
          </cell>
          <cell r="H203">
            <v>22.869</v>
          </cell>
          <cell r="I203">
            <v>4500</v>
          </cell>
          <cell r="J203">
            <v>519.75</v>
          </cell>
        </row>
        <row r="204">
          <cell r="E204" t="str">
            <v>Tµ vÑt gç 14x22x180</v>
          </cell>
          <cell r="F204" t="str">
            <v>thanh</v>
          </cell>
          <cell r="G204">
            <v>8.4000000000000005E-2</v>
          </cell>
          <cell r="H204">
            <v>16.632000000000001</v>
          </cell>
          <cell r="I204">
            <v>40000</v>
          </cell>
          <cell r="J204">
            <v>3360</v>
          </cell>
        </row>
        <row r="205">
          <cell r="E205" t="str">
            <v>§inh ®­êng</v>
          </cell>
          <cell r="F205" t="str">
            <v>c¸i</v>
          </cell>
          <cell r="G205">
            <v>0.57750000000000012</v>
          </cell>
          <cell r="H205">
            <v>114.34500000000003</v>
          </cell>
          <cell r="I205">
            <v>1500</v>
          </cell>
          <cell r="J205">
            <v>866.25000000000023</v>
          </cell>
        </row>
        <row r="206">
          <cell r="B206" t="str">
            <v>N©ng h¹ dÇm cÇu</v>
          </cell>
          <cell r="I206" t="str">
            <v/>
          </cell>
          <cell r="J206" t="str">
            <v/>
          </cell>
        </row>
        <row r="207">
          <cell r="B207" t="str">
            <v>- ChiÒu dµi dÇm &lt;=30m</v>
          </cell>
          <cell r="C207" t="str">
            <v>dÇm</v>
          </cell>
          <cell r="D207">
            <v>108</v>
          </cell>
          <cell r="I207" t="str">
            <v/>
          </cell>
          <cell r="J207">
            <v>202100</v>
          </cell>
        </row>
        <row r="208">
          <cell r="E208" t="str">
            <v>Gç kª</v>
          </cell>
          <cell r="F208" t="str">
            <v>m3</v>
          </cell>
          <cell r="G208">
            <v>9.7000000000000003E-2</v>
          </cell>
          <cell r="H208">
            <v>10.476000000000001</v>
          </cell>
          <cell r="I208">
            <v>2000000</v>
          </cell>
          <cell r="J208">
            <v>194000</v>
          </cell>
        </row>
        <row r="209">
          <cell r="E209" t="str">
            <v>§inh ®Øa</v>
          </cell>
          <cell r="F209" t="str">
            <v>c¸i</v>
          </cell>
          <cell r="G209">
            <v>5.4</v>
          </cell>
          <cell r="H209">
            <v>583.20000000000005</v>
          </cell>
          <cell r="I209">
            <v>1500</v>
          </cell>
          <cell r="J209">
            <v>8100.0000000000009</v>
          </cell>
        </row>
        <row r="210">
          <cell r="B210" t="str">
            <v>- ChiÒu dµi dÇm &lt;=35m</v>
          </cell>
          <cell r="C210" t="str">
            <v>dÇm</v>
          </cell>
          <cell r="D210">
            <v>6</v>
          </cell>
          <cell r="I210" t="str">
            <v/>
          </cell>
          <cell r="J210">
            <v>233450</v>
          </cell>
        </row>
        <row r="211">
          <cell r="E211" t="str">
            <v>Gç kª</v>
          </cell>
          <cell r="F211" t="str">
            <v>m3</v>
          </cell>
          <cell r="G211">
            <v>0.112</v>
          </cell>
          <cell r="H211">
            <v>0.67200000000000004</v>
          </cell>
          <cell r="I211">
            <v>2000000</v>
          </cell>
          <cell r="J211">
            <v>224000</v>
          </cell>
        </row>
        <row r="212">
          <cell r="E212" t="str">
            <v>§inh ®Øa</v>
          </cell>
          <cell r="F212" t="str">
            <v>c¸i</v>
          </cell>
          <cell r="G212">
            <v>6.3</v>
          </cell>
          <cell r="H212">
            <v>37.799999999999997</v>
          </cell>
          <cell r="I212">
            <v>1500</v>
          </cell>
          <cell r="J212">
            <v>9450</v>
          </cell>
        </row>
        <row r="213">
          <cell r="B213" t="str">
            <v>Gia c«ng l¾p ®Æt CT ®æ BT t¹i chæ ®µ ngang, sµn, lÒ, lan can, tho¸t n­íc, khe co gian</v>
          </cell>
          <cell r="I213" t="str">
            <v/>
          </cell>
          <cell r="J213" t="str">
            <v/>
          </cell>
        </row>
        <row r="214">
          <cell r="B214" t="str">
            <v>- Cèt thÐp d&lt;=10</v>
          </cell>
          <cell r="C214" t="str">
            <v>tÊn</v>
          </cell>
          <cell r="D214">
            <v>31.071000000000002</v>
          </cell>
          <cell r="I214" t="str">
            <v/>
          </cell>
          <cell r="J214">
            <v>4037310</v>
          </cell>
        </row>
        <row r="215">
          <cell r="E215" t="str">
            <v>ThÐp trßn d&lt;=10</v>
          </cell>
          <cell r="F215" t="str">
            <v>kg</v>
          </cell>
          <cell r="G215">
            <v>1005</v>
          </cell>
          <cell r="H215">
            <v>31226.355000000003</v>
          </cell>
          <cell r="I215">
            <v>3900</v>
          </cell>
          <cell r="J215">
            <v>3919500</v>
          </cell>
        </row>
        <row r="216">
          <cell r="E216" t="str">
            <v>KÏm buéc 1mm</v>
          </cell>
          <cell r="F216" t="str">
            <v>kg</v>
          </cell>
          <cell r="G216">
            <v>21.42</v>
          </cell>
          <cell r="H216">
            <v>665.54082000000005</v>
          </cell>
          <cell r="I216">
            <v>5500</v>
          </cell>
          <cell r="J216">
            <v>117810.00000000001</v>
          </cell>
        </row>
        <row r="217">
          <cell r="B217" t="str">
            <v>- Cèt thÐp d&lt;=18</v>
          </cell>
          <cell r="C217" t="str">
            <v>tÊn</v>
          </cell>
          <cell r="D217">
            <v>71.364999999999995</v>
          </cell>
          <cell r="I217" t="str">
            <v/>
          </cell>
          <cell r="J217">
            <v>4446440</v>
          </cell>
        </row>
        <row r="218">
          <cell r="E218" t="str">
            <v>ThÐp trßn d&lt;=18</v>
          </cell>
          <cell r="F218" t="str">
            <v>kg</v>
          </cell>
          <cell r="G218">
            <v>1020</v>
          </cell>
          <cell r="H218">
            <v>72792.299999999988</v>
          </cell>
          <cell r="I218">
            <v>4250</v>
          </cell>
          <cell r="J218">
            <v>4335000</v>
          </cell>
        </row>
        <row r="219">
          <cell r="E219" t="str">
            <v>KÏm buéc 1mm</v>
          </cell>
          <cell r="F219" t="str">
            <v>kg</v>
          </cell>
          <cell r="G219">
            <v>14.28</v>
          </cell>
          <cell r="H219">
            <v>1019.0921999999999</v>
          </cell>
          <cell r="I219">
            <v>5500</v>
          </cell>
          <cell r="J219">
            <v>78540</v>
          </cell>
        </row>
        <row r="220">
          <cell r="E220" t="str">
            <v>Que hµn</v>
          </cell>
          <cell r="F220" t="str">
            <v>kg</v>
          </cell>
          <cell r="G220">
            <v>4.7</v>
          </cell>
          <cell r="H220">
            <v>335.41550000000001</v>
          </cell>
          <cell r="I220">
            <v>7000</v>
          </cell>
          <cell r="J220">
            <v>32900</v>
          </cell>
        </row>
        <row r="221">
          <cell r="B221" t="str">
            <v>- Cèt thÐp d&gt;18</v>
          </cell>
          <cell r="C221" t="str">
            <v>tÊn</v>
          </cell>
          <cell r="D221">
            <v>2.1930000000000001</v>
          </cell>
          <cell r="I221" t="str">
            <v/>
          </cell>
          <cell r="J221">
            <v>4455834</v>
          </cell>
        </row>
        <row r="222">
          <cell r="E222" t="str">
            <v>ThÐp trßn d&gt;18</v>
          </cell>
          <cell r="F222" t="str">
            <v>kg</v>
          </cell>
          <cell r="G222">
            <v>1020</v>
          </cell>
          <cell r="H222">
            <v>2236.86</v>
          </cell>
          <cell r="I222">
            <v>4250</v>
          </cell>
          <cell r="J222">
            <v>4335000</v>
          </cell>
        </row>
        <row r="223">
          <cell r="E223" t="str">
            <v>KÏm buéc 1mm</v>
          </cell>
          <cell r="F223" t="str">
            <v>kg</v>
          </cell>
          <cell r="G223">
            <v>14.28</v>
          </cell>
          <cell r="H223">
            <v>31.316040000000001</v>
          </cell>
          <cell r="I223">
            <v>5500</v>
          </cell>
          <cell r="J223">
            <v>78540</v>
          </cell>
        </row>
        <row r="224">
          <cell r="E224" t="str">
            <v>Que hµn</v>
          </cell>
          <cell r="F224" t="str">
            <v>kg</v>
          </cell>
          <cell r="G224">
            <v>6.0419999999999998</v>
          </cell>
          <cell r="H224">
            <v>13.250106000000001</v>
          </cell>
          <cell r="I224">
            <v>7000</v>
          </cell>
          <cell r="J224">
            <v>42294</v>
          </cell>
        </row>
        <row r="225">
          <cell r="B225" t="str">
            <v>- ThÐp b¶n</v>
          </cell>
          <cell r="C225" t="str">
            <v>tÊn</v>
          </cell>
          <cell r="D225">
            <v>1.8089999999999999</v>
          </cell>
          <cell r="I225" t="str">
            <v/>
          </cell>
          <cell r="J225">
            <v>3887170</v>
          </cell>
        </row>
        <row r="226">
          <cell r="E226" t="str">
            <v>ThÐp tÊm</v>
          </cell>
          <cell r="F226" t="str">
            <v>kg</v>
          </cell>
          <cell r="G226">
            <v>1050</v>
          </cell>
          <cell r="H226">
            <v>1899.45</v>
          </cell>
          <cell r="I226">
            <v>3400</v>
          </cell>
          <cell r="J226">
            <v>3570000</v>
          </cell>
        </row>
        <row r="227">
          <cell r="E227" t="str">
            <v>H¬i giã</v>
          </cell>
          <cell r="F227" t="str">
            <v>m3</v>
          </cell>
          <cell r="G227">
            <v>7.26</v>
          </cell>
          <cell r="H227">
            <v>13.133339999999999</v>
          </cell>
          <cell r="I227">
            <v>6500</v>
          </cell>
          <cell r="J227">
            <v>47190</v>
          </cell>
        </row>
        <row r="228">
          <cell r="E228" t="str">
            <v>H¬i ®¸</v>
          </cell>
          <cell r="F228" t="str">
            <v>m3</v>
          </cell>
          <cell r="G228">
            <v>1.21</v>
          </cell>
          <cell r="H228">
            <v>2.1888899999999998</v>
          </cell>
          <cell r="I228">
            <v>38000</v>
          </cell>
          <cell r="J228">
            <v>45980</v>
          </cell>
        </row>
        <row r="229">
          <cell r="E229" t="str">
            <v>Que hµn</v>
          </cell>
          <cell r="F229" t="str">
            <v>kg</v>
          </cell>
          <cell r="G229">
            <v>32</v>
          </cell>
          <cell r="H229">
            <v>57.887999999999998</v>
          </cell>
          <cell r="I229">
            <v>7000</v>
          </cell>
          <cell r="J229">
            <v>224000</v>
          </cell>
        </row>
        <row r="230">
          <cell r="B230" t="str">
            <v>- ThÐp h×nh</v>
          </cell>
          <cell r="C230" t="str">
            <v>tÊn</v>
          </cell>
          <cell r="D230">
            <v>4.5220000000000002</v>
          </cell>
          <cell r="I230" t="str">
            <v/>
          </cell>
          <cell r="J230">
            <v>4929670</v>
          </cell>
        </row>
        <row r="231">
          <cell r="E231" t="str">
            <v>ThÐp h×nh</v>
          </cell>
          <cell r="F231" t="str">
            <v>kg</v>
          </cell>
          <cell r="G231">
            <v>1025</v>
          </cell>
          <cell r="H231">
            <v>4635.05</v>
          </cell>
          <cell r="I231">
            <v>4500</v>
          </cell>
          <cell r="J231">
            <v>4612500</v>
          </cell>
        </row>
        <row r="232">
          <cell r="E232" t="str">
            <v>H¬i giã</v>
          </cell>
          <cell r="F232" t="str">
            <v>m3</v>
          </cell>
          <cell r="G232">
            <v>7.26</v>
          </cell>
          <cell r="H232">
            <v>32.829720000000002</v>
          </cell>
          <cell r="I232">
            <v>6500</v>
          </cell>
          <cell r="J232">
            <v>47190</v>
          </cell>
        </row>
        <row r="233">
          <cell r="E233" t="str">
            <v>H¬i ®¸</v>
          </cell>
          <cell r="F233" t="str">
            <v>m3</v>
          </cell>
          <cell r="G233">
            <v>1.21</v>
          </cell>
          <cell r="H233">
            <v>5.4716199999999997</v>
          </cell>
          <cell r="I233">
            <v>38000</v>
          </cell>
          <cell r="J233">
            <v>45980</v>
          </cell>
        </row>
        <row r="234">
          <cell r="E234" t="str">
            <v>Que hµn</v>
          </cell>
          <cell r="F234" t="str">
            <v>kg</v>
          </cell>
          <cell r="G234">
            <v>32</v>
          </cell>
          <cell r="H234">
            <v>144.70400000000001</v>
          </cell>
          <cell r="I234">
            <v>7000</v>
          </cell>
          <cell r="J234">
            <v>224000</v>
          </cell>
        </row>
        <row r="235">
          <cell r="B235" t="str">
            <v>§­êng hµn 4ly</v>
          </cell>
          <cell r="C235" t="str">
            <v>10m</v>
          </cell>
          <cell r="D235">
            <v>2.1760000000000002</v>
          </cell>
          <cell r="I235" t="str">
            <v/>
          </cell>
          <cell r="J235">
            <v>15260.000000000002</v>
          </cell>
        </row>
        <row r="236">
          <cell r="E236" t="str">
            <v>Que hµn</v>
          </cell>
          <cell r="F236" t="str">
            <v>kg</v>
          </cell>
          <cell r="G236">
            <v>2.1800000000000002</v>
          </cell>
          <cell r="H236">
            <v>4.7436800000000003</v>
          </cell>
          <cell r="I236">
            <v>7000</v>
          </cell>
          <cell r="J236">
            <v>15260.000000000002</v>
          </cell>
        </row>
        <row r="237">
          <cell r="B237" t="str">
            <v>§­êng hµn 6ly</v>
          </cell>
          <cell r="C237" t="str">
            <v>10m</v>
          </cell>
          <cell r="D237">
            <v>242.21600000000001</v>
          </cell>
          <cell r="I237" t="str">
            <v/>
          </cell>
          <cell r="J237">
            <v>29190</v>
          </cell>
        </row>
        <row r="238">
          <cell r="E238" t="str">
            <v>Que hµn</v>
          </cell>
          <cell r="F238" t="str">
            <v>kg</v>
          </cell>
          <cell r="G238">
            <v>4.17</v>
          </cell>
          <cell r="H238">
            <v>1010.04072</v>
          </cell>
          <cell r="I238">
            <v>7000</v>
          </cell>
          <cell r="J238">
            <v>29190</v>
          </cell>
        </row>
        <row r="239">
          <cell r="B239" t="str">
            <v>§­êng hµn 10ly</v>
          </cell>
          <cell r="C239" t="str">
            <v>10m</v>
          </cell>
          <cell r="D239">
            <v>111.76</v>
          </cell>
          <cell r="I239" t="str">
            <v/>
          </cell>
          <cell r="J239">
            <v>79170</v>
          </cell>
        </row>
        <row r="240">
          <cell r="E240" t="str">
            <v>Que hµn</v>
          </cell>
          <cell r="F240" t="str">
            <v>kg</v>
          </cell>
          <cell r="G240">
            <v>11.31</v>
          </cell>
          <cell r="H240">
            <v>1264.0056000000002</v>
          </cell>
          <cell r="I240">
            <v>7000</v>
          </cell>
          <cell r="J240">
            <v>79170</v>
          </cell>
        </row>
        <row r="241">
          <cell r="B241" t="str">
            <v>L¾p ®Æt èng tho¸t n­íc</v>
          </cell>
          <cell r="C241" t="str">
            <v>100m</v>
          </cell>
          <cell r="D241">
            <v>1.1559999999999999</v>
          </cell>
          <cell r="I241" t="str">
            <v/>
          </cell>
          <cell r="J241">
            <v>6325760</v>
          </cell>
        </row>
        <row r="242">
          <cell r="E242" t="str">
            <v>èng nhùa F114</v>
          </cell>
          <cell r="F242" t="str">
            <v>m</v>
          </cell>
          <cell r="G242">
            <v>102</v>
          </cell>
          <cell r="H242">
            <v>117.91199999999999</v>
          </cell>
          <cell r="I242">
            <v>39800</v>
          </cell>
          <cell r="J242">
            <v>4059600</v>
          </cell>
        </row>
        <row r="243">
          <cell r="E243" t="str">
            <v>M¨ng s«ng</v>
          </cell>
          <cell r="F243" t="str">
            <v>c¸i</v>
          </cell>
          <cell r="G243">
            <v>25</v>
          </cell>
          <cell r="H243">
            <v>28.9</v>
          </cell>
          <cell r="I243">
            <v>90000</v>
          </cell>
          <cell r="J243">
            <v>2250000</v>
          </cell>
        </row>
        <row r="244">
          <cell r="E244" t="str">
            <v>Cån röa</v>
          </cell>
          <cell r="F244" t="str">
            <v>kg</v>
          </cell>
          <cell r="G244">
            <v>0.49</v>
          </cell>
          <cell r="H244">
            <v>0.56643999999999994</v>
          </cell>
          <cell r="I244">
            <v>8000</v>
          </cell>
          <cell r="J244">
            <v>3920</v>
          </cell>
        </row>
        <row r="245">
          <cell r="E245" t="str">
            <v>Nhùa d¸n</v>
          </cell>
          <cell r="F245" t="str">
            <v>kg</v>
          </cell>
          <cell r="G245">
            <v>0.68</v>
          </cell>
          <cell r="H245">
            <v>0.78608</v>
          </cell>
          <cell r="I245">
            <v>18000</v>
          </cell>
          <cell r="J245">
            <v>12240</v>
          </cell>
        </row>
        <row r="246">
          <cell r="B246" t="str">
            <v>V¸n khu«n ®æ bª t«ng t¹i chæ dÇm, sµn, lÒ</v>
          </cell>
          <cell r="C246" t="str">
            <v>100m2</v>
          </cell>
          <cell r="D246">
            <v>41.012</v>
          </cell>
          <cell r="I246" t="str">
            <v/>
          </cell>
          <cell r="J246">
            <v>7159454.7499999991</v>
          </cell>
        </row>
        <row r="247">
          <cell r="E247" t="str">
            <v>Gç v¸n</v>
          </cell>
          <cell r="F247" t="str">
            <v>m3</v>
          </cell>
          <cell r="G247">
            <v>1.1165</v>
          </cell>
          <cell r="H247">
            <v>45.789898000000001</v>
          </cell>
          <cell r="I247">
            <v>2000000</v>
          </cell>
          <cell r="J247">
            <v>2233000</v>
          </cell>
        </row>
        <row r="248">
          <cell r="E248" t="str">
            <v>Gç ®µ, chèng</v>
          </cell>
          <cell r="F248" t="str">
            <v>m3</v>
          </cell>
          <cell r="G248">
            <v>2.3852499999999996</v>
          </cell>
          <cell r="H248">
            <v>97.823872999999992</v>
          </cell>
          <cell r="I248">
            <v>2000000</v>
          </cell>
          <cell r="J248">
            <v>4770499.9999999991</v>
          </cell>
        </row>
        <row r="249">
          <cell r="E249" t="str">
            <v>§inh ®Øa</v>
          </cell>
          <cell r="F249" t="str">
            <v>c¸i</v>
          </cell>
          <cell r="G249">
            <v>30.754499999999997</v>
          </cell>
          <cell r="H249">
            <v>1261.3035539999998</v>
          </cell>
          <cell r="I249">
            <v>1500</v>
          </cell>
          <cell r="J249">
            <v>46131.749999999993</v>
          </cell>
        </row>
        <row r="250">
          <cell r="E250" t="str">
            <v>Bu l«ng</v>
          </cell>
          <cell r="F250" t="str">
            <v>c¸i</v>
          </cell>
          <cell r="G250">
            <v>24.562999999999995</v>
          </cell>
          <cell r="H250">
            <v>1007.3777559999999</v>
          </cell>
          <cell r="I250">
            <v>2500</v>
          </cell>
          <cell r="J250">
            <v>61407.499999999985</v>
          </cell>
        </row>
        <row r="251">
          <cell r="E251" t="str">
            <v>§inh</v>
          </cell>
          <cell r="F251" t="str">
            <v>kg</v>
          </cell>
          <cell r="G251">
            <v>9.1349999999999998</v>
          </cell>
          <cell r="H251">
            <v>374.64461999999997</v>
          </cell>
          <cell r="I251">
            <v>5300</v>
          </cell>
          <cell r="J251">
            <v>48415.5</v>
          </cell>
        </row>
        <row r="252">
          <cell r="B252" t="str">
            <v>V¸n khu«n ®æ bª t«ng t¹i chæ trô lan can</v>
          </cell>
          <cell r="C252" t="str">
            <v>100m2</v>
          </cell>
          <cell r="D252">
            <v>3.089</v>
          </cell>
          <cell r="I252" t="str">
            <v/>
          </cell>
          <cell r="J252">
            <v>2953500</v>
          </cell>
        </row>
        <row r="253">
          <cell r="E253" t="str">
            <v>Gç v¸n</v>
          </cell>
          <cell r="F253" t="str">
            <v>m3</v>
          </cell>
          <cell r="G253">
            <v>0.79200000000000004</v>
          </cell>
          <cell r="H253">
            <v>2.446488</v>
          </cell>
          <cell r="I253">
            <v>2000000</v>
          </cell>
          <cell r="J253">
            <v>1584000</v>
          </cell>
        </row>
        <row r="254">
          <cell r="E254" t="str">
            <v>Gç ®µ nÑp</v>
          </cell>
          <cell r="F254" t="str">
            <v>m3</v>
          </cell>
          <cell r="G254">
            <v>0.14899999999999999</v>
          </cell>
          <cell r="H254">
            <v>0.46026099999999998</v>
          </cell>
          <cell r="I254">
            <v>2000000</v>
          </cell>
          <cell r="J254">
            <v>298000</v>
          </cell>
        </row>
        <row r="255">
          <cell r="E255" t="str">
            <v>Gç chèng</v>
          </cell>
          <cell r="F255" t="str">
            <v>m3</v>
          </cell>
          <cell r="G255">
            <v>0.496</v>
          </cell>
          <cell r="H255">
            <v>1.532144</v>
          </cell>
          <cell r="I255">
            <v>2000000</v>
          </cell>
          <cell r="J255">
            <v>992000</v>
          </cell>
        </row>
        <row r="256">
          <cell r="E256" t="str">
            <v>§inh</v>
          </cell>
          <cell r="F256" t="str">
            <v>kg</v>
          </cell>
          <cell r="G256">
            <v>15</v>
          </cell>
          <cell r="H256">
            <v>46.335000000000001</v>
          </cell>
          <cell r="I256">
            <v>5300</v>
          </cell>
          <cell r="J256">
            <v>79500</v>
          </cell>
        </row>
        <row r="257">
          <cell r="B257" t="str">
            <v>§æ bª t«ng t¹i chæ ®¸ 1x2 M250 lÒ, lan can</v>
          </cell>
          <cell r="C257" t="str">
            <v>m3</v>
          </cell>
          <cell r="D257">
            <v>177.24199999999999</v>
          </cell>
          <cell r="I257" t="str">
            <v/>
          </cell>
          <cell r="J257">
            <v>504718.82500000007</v>
          </cell>
        </row>
        <row r="258">
          <cell r="E258" t="str">
            <v>Xi m¨ng PC30</v>
          </cell>
          <cell r="F258" t="str">
            <v>kg</v>
          </cell>
          <cell r="G258">
            <v>431.73</v>
          </cell>
          <cell r="H258">
            <v>76520.68866</v>
          </cell>
          <cell r="I258">
            <v>860</v>
          </cell>
          <cell r="J258">
            <v>371287.8</v>
          </cell>
        </row>
        <row r="259">
          <cell r="E259" t="str">
            <v>C¸t vµng</v>
          </cell>
          <cell r="F259" t="str">
            <v>m3</v>
          </cell>
          <cell r="G259">
            <v>0.47320000000000001</v>
          </cell>
          <cell r="H259">
            <v>83.870914400000004</v>
          </cell>
          <cell r="I259">
            <v>47000</v>
          </cell>
          <cell r="J259">
            <v>22240.400000000001</v>
          </cell>
        </row>
        <row r="260">
          <cell r="E260" t="str">
            <v>§¸ 1x2</v>
          </cell>
          <cell r="F260" t="str">
            <v>m3</v>
          </cell>
          <cell r="G260">
            <v>0.92248000000000008</v>
          </cell>
          <cell r="H260">
            <v>163.50220016</v>
          </cell>
          <cell r="I260">
            <v>120000</v>
          </cell>
          <cell r="J260">
            <v>110697.60000000001</v>
          </cell>
        </row>
        <row r="261">
          <cell r="E261" t="str">
            <v>N­íc</v>
          </cell>
          <cell r="F261" t="str">
            <v>lÝt</v>
          </cell>
          <cell r="G261">
            <v>197.21</v>
          </cell>
          <cell r="H261">
            <v>34953.894820000001</v>
          </cell>
          <cell r="I261">
            <v>2.5</v>
          </cell>
          <cell r="J261">
            <v>493.02500000000003</v>
          </cell>
        </row>
        <row r="262">
          <cell r="B262" t="str">
            <v>§æ bª t«ng ®¸ 1x2 M300 dÇm ngang sµn cÇu</v>
          </cell>
          <cell r="C262" t="str">
            <v>m3</v>
          </cell>
          <cell r="D262">
            <v>539.79999999999995</v>
          </cell>
          <cell r="I262" t="str">
            <v/>
          </cell>
          <cell r="J262">
            <v>535859.35</v>
          </cell>
        </row>
        <row r="263">
          <cell r="E263" t="str">
            <v>Xi m¨ng PC30</v>
          </cell>
          <cell r="F263" t="str">
            <v>kg</v>
          </cell>
          <cell r="G263">
            <v>467.97400000000005</v>
          </cell>
          <cell r="H263">
            <v>252612.3652</v>
          </cell>
          <cell r="I263">
            <v>860</v>
          </cell>
          <cell r="J263">
            <v>402457.64</v>
          </cell>
        </row>
        <row r="264">
          <cell r="E264" t="str">
            <v>C¸t vµng</v>
          </cell>
          <cell r="F264" t="str">
            <v>m3</v>
          </cell>
          <cell r="G264">
            <v>0.47320000000000001</v>
          </cell>
          <cell r="H264">
            <v>255.43335999999999</v>
          </cell>
          <cell r="I264">
            <v>47000</v>
          </cell>
          <cell r="J264">
            <v>22240.400000000001</v>
          </cell>
        </row>
        <row r="265">
          <cell r="E265" t="str">
            <v>§¸ 1x2</v>
          </cell>
          <cell r="F265" t="str">
            <v>m3</v>
          </cell>
          <cell r="G265">
            <v>0.92248000000000008</v>
          </cell>
          <cell r="H265">
            <v>497.95470399999999</v>
          </cell>
          <cell r="I265">
            <v>120000</v>
          </cell>
          <cell r="J265">
            <v>110697.60000000001</v>
          </cell>
        </row>
        <row r="266">
          <cell r="E266" t="str">
            <v>N­íc</v>
          </cell>
          <cell r="F266" t="str">
            <v>lÝt</v>
          </cell>
          <cell r="G266">
            <v>185.48400000000001</v>
          </cell>
          <cell r="H266">
            <v>100124.2632</v>
          </cell>
          <cell r="I266">
            <v>2.5</v>
          </cell>
          <cell r="J266">
            <v>463.71000000000004</v>
          </cell>
        </row>
        <row r="267">
          <cell r="B267" t="str">
            <v>QuÐt v«i 3 n­íc lan can</v>
          </cell>
          <cell r="C267" t="str">
            <v>m2</v>
          </cell>
          <cell r="D267">
            <v>883.69</v>
          </cell>
          <cell r="I267" t="str">
            <v/>
          </cell>
          <cell r="J267">
            <v>410.44799999999998</v>
          </cell>
        </row>
        <row r="268">
          <cell r="E268" t="str">
            <v>V«i côc</v>
          </cell>
          <cell r="F268" t="str">
            <v>kg</v>
          </cell>
          <cell r="G268">
            <v>0.32232</v>
          </cell>
          <cell r="H268">
            <v>284.83096080000001</v>
          </cell>
          <cell r="I268">
            <v>1000</v>
          </cell>
          <cell r="J268">
            <v>322.32</v>
          </cell>
        </row>
        <row r="269">
          <cell r="E269" t="str">
            <v>Adao</v>
          </cell>
          <cell r="F269" t="str">
            <v>kg</v>
          </cell>
          <cell r="G269">
            <v>6.1200000000000004E-3</v>
          </cell>
          <cell r="H269">
            <v>5.4081828000000005</v>
          </cell>
          <cell r="I269">
            <v>14400</v>
          </cell>
          <cell r="J269">
            <v>88.128</v>
          </cell>
        </row>
        <row r="270">
          <cell r="B270" t="str">
            <v>Nhùa dÝnh b¸m tiªu chuÈn 1,1kg/m2</v>
          </cell>
          <cell r="C270" t="str">
            <v>100m2</v>
          </cell>
          <cell r="D270">
            <v>33.936999999999998</v>
          </cell>
          <cell r="I270" t="str">
            <v/>
          </cell>
          <cell r="J270">
            <v>417202.5</v>
          </cell>
        </row>
        <row r="271">
          <cell r="E271" t="str">
            <v>Nhùa ®­êng</v>
          </cell>
          <cell r="F271" t="str">
            <v>kg</v>
          </cell>
          <cell r="G271">
            <v>86.515000000000015</v>
          </cell>
          <cell r="H271">
            <v>2936.0595550000003</v>
          </cell>
          <cell r="I271">
            <v>2700</v>
          </cell>
          <cell r="J271">
            <v>233590.50000000003</v>
          </cell>
        </row>
        <row r="272">
          <cell r="E272" t="str">
            <v>DÇu ma zót</v>
          </cell>
          <cell r="F272" t="str">
            <v>kg</v>
          </cell>
          <cell r="G272">
            <v>35.31</v>
          </cell>
          <cell r="H272">
            <v>1198.31547</v>
          </cell>
          <cell r="I272">
            <v>5200</v>
          </cell>
          <cell r="J272">
            <v>183612</v>
          </cell>
        </row>
        <row r="273">
          <cell r="B273" t="str">
            <v>BTN nãng h¹t mÞn mÆt cÇu dµy TB 7cm</v>
          </cell>
          <cell r="C273" t="str">
            <v>100m2</v>
          </cell>
          <cell r="D273">
            <v>33.936999999999998</v>
          </cell>
          <cell r="I273" t="str">
            <v/>
          </cell>
          <cell r="J273">
            <v>5091000</v>
          </cell>
        </row>
        <row r="274">
          <cell r="E274" t="str">
            <v>Bª t«ng nhùa</v>
          </cell>
          <cell r="F274" t="str">
            <v>TÊn</v>
          </cell>
          <cell r="G274">
            <v>16.97</v>
          </cell>
          <cell r="H274">
            <v>575.91088999999988</v>
          </cell>
          <cell r="I274">
            <v>300000</v>
          </cell>
          <cell r="J274">
            <v>5091000</v>
          </cell>
        </row>
        <row r="275">
          <cell r="B275" t="str">
            <v>Phao ®Ìn ®iÒu khiÓn giao th«ng ®­êng thñy</v>
          </cell>
          <cell r="C275" t="str">
            <v>bé</v>
          </cell>
          <cell r="D275">
            <v>4</v>
          </cell>
          <cell r="I275" t="str">
            <v/>
          </cell>
          <cell r="J275">
            <v>20000</v>
          </cell>
        </row>
        <row r="276">
          <cell r="E276" t="str">
            <v>Phao ®Ìn</v>
          </cell>
          <cell r="F276" t="str">
            <v>bé</v>
          </cell>
          <cell r="G276">
            <v>1</v>
          </cell>
          <cell r="H276">
            <v>4</v>
          </cell>
          <cell r="I276">
            <v>20000</v>
          </cell>
          <cell r="J276">
            <v>20000</v>
          </cell>
        </row>
        <row r="277">
          <cell r="B277" t="str">
            <v>phÇn cèng qua ®­êng</v>
          </cell>
          <cell r="I277" t="str">
            <v/>
          </cell>
          <cell r="J277" t="str">
            <v/>
          </cell>
        </row>
        <row r="278">
          <cell r="B278" t="str">
            <v>§ãng cõ trµm</v>
          </cell>
          <cell r="C278" t="str">
            <v>100m</v>
          </cell>
          <cell r="D278">
            <v>213.07499999999999</v>
          </cell>
          <cell r="I278" t="str">
            <v/>
          </cell>
          <cell r="J278">
            <v>381304.97000000003</v>
          </cell>
        </row>
        <row r="279">
          <cell r="E279" t="str">
            <v>Cõ trµm</v>
          </cell>
          <cell r="F279" t="str">
            <v>m</v>
          </cell>
          <cell r="G279">
            <v>108.15</v>
          </cell>
          <cell r="H279">
            <v>23044.061249999999</v>
          </cell>
          <cell r="I279">
            <v>3111</v>
          </cell>
          <cell r="J279">
            <v>336454.65</v>
          </cell>
        </row>
        <row r="280">
          <cell r="E280" t="str">
            <v>C©y chèng</v>
          </cell>
          <cell r="F280" t="str">
            <v>c©y</v>
          </cell>
          <cell r="G280">
            <v>1.5965</v>
          </cell>
          <cell r="H280">
            <v>340.1742375</v>
          </cell>
          <cell r="I280">
            <v>15000</v>
          </cell>
          <cell r="J280">
            <v>23947.5</v>
          </cell>
        </row>
        <row r="281">
          <cell r="E281" t="str">
            <v>V¸n</v>
          </cell>
          <cell r="F281" t="str">
            <v>m3</v>
          </cell>
          <cell r="G281">
            <v>1.03E-2</v>
          </cell>
          <cell r="H281">
            <v>2.1946724999999998</v>
          </cell>
          <cell r="I281">
            <v>2000000</v>
          </cell>
          <cell r="J281">
            <v>20600</v>
          </cell>
        </row>
        <row r="282">
          <cell r="E282" t="str">
            <v>D©y</v>
          </cell>
          <cell r="F282" t="str">
            <v>kg</v>
          </cell>
          <cell r="G282">
            <v>0.50470000000000004</v>
          </cell>
          <cell r="H282">
            <v>107.53895250000001</v>
          </cell>
          <cell r="I282">
            <v>600</v>
          </cell>
          <cell r="J282">
            <v>302.82000000000005</v>
          </cell>
        </row>
        <row r="283">
          <cell r="B283" t="str">
            <v>§æ bª t«ng lãt ®¸ 4x6 M100</v>
          </cell>
          <cell r="C283" t="str">
            <v>m3</v>
          </cell>
          <cell r="D283">
            <v>41.86</v>
          </cell>
          <cell r="I283" t="str">
            <v/>
          </cell>
          <cell r="J283">
            <v>285718.3125</v>
          </cell>
        </row>
        <row r="284">
          <cell r="E284" t="str">
            <v>Xi m¨ng PC30</v>
          </cell>
          <cell r="F284" t="str">
            <v>kg</v>
          </cell>
          <cell r="G284">
            <v>199.875</v>
          </cell>
          <cell r="H284">
            <v>8366.7674999999999</v>
          </cell>
          <cell r="I284">
            <v>860</v>
          </cell>
          <cell r="J284">
            <v>171892.5</v>
          </cell>
        </row>
        <row r="285">
          <cell r="E285" t="str">
            <v>C¸t vµng</v>
          </cell>
          <cell r="F285" t="str">
            <v>m3</v>
          </cell>
          <cell r="G285">
            <v>0.52900000000000003</v>
          </cell>
          <cell r="H285">
            <v>22.143940000000001</v>
          </cell>
          <cell r="I285">
            <v>47000</v>
          </cell>
          <cell r="J285">
            <v>24863</v>
          </cell>
        </row>
        <row r="286">
          <cell r="E286" t="str">
            <v>§¸ 4x6</v>
          </cell>
          <cell r="F286" t="str">
            <v>m3</v>
          </cell>
          <cell r="G286">
            <v>0.93200000000000005</v>
          </cell>
          <cell r="H286">
            <v>39.01352</v>
          </cell>
          <cell r="I286">
            <v>95000</v>
          </cell>
          <cell r="J286">
            <v>88540</v>
          </cell>
        </row>
        <row r="287">
          <cell r="E287" t="str">
            <v>N­íc</v>
          </cell>
          <cell r="F287" t="str">
            <v>lÝt</v>
          </cell>
          <cell r="G287">
            <v>169.125</v>
          </cell>
          <cell r="H287">
            <v>7079.5725000000002</v>
          </cell>
          <cell r="I287">
            <v>2.5</v>
          </cell>
          <cell r="J287">
            <v>422.8125</v>
          </cell>
        </row>
        <row r="288">
          <cell r="B288" t="str">
            <v>Cèt thÐp èng cèng ®óc s½n</v>
          </cell>
          <cell r="I288" t="str">
            <v/>
          </cell>
          <cell r="J288" t="str">
            <v/>
          </cell>
        </row>
        <row r="289">
          <cell r="B289" t="str">
            <v>- Cèt thÐp d&lt;=10</v>
          </cell>
          <cell r="C289" t="str">
            <v>tÊn</v>
          </cell>
          <cell r="D289">
            <v>2.13</v>
          </cell>
          <cell r="I289" t="str">
            <v/>
          </cell>
          <cell r="J289">
            <v>4037310</v>
          </cell>
        </row>
        <row r="290">
          <cell r="E290" t="str">
            <v>ThÐp trßn d&lt;=10</v>
          </cell>
          <cell r="F290" t="str">
            <v>kg</v>
          </cell>
          <cell r="G290">
            <v>1005</v>
          </cell>
          <cell r="H290">
            <v>2140.65</v>
          </cell>
          <cell r="I290">
            <v>3900</v>
          </cell>
          <cell r="J290">
            <v>3919500</v>
          </cell>
        </row>
        <row r="291">
          <cell r="E291" t="str">
            <v>KÏm buéc 1mm</v>
          </cell>
          <cell r="F291" t="str">
            <v>kg</v>
          </cell>
          <cell r="G291">
            <v>21.42</v>
          </cell>
          <cell r="H291">
            <v>45.624600000000001</v>
          </cell>
          <cell r="I291">
            <v>5500</v>
          </cell>
          <cell r="J291">
            <v>117810.00000000001</v>
          </cell>
        </row>
        <row r="292">
          <cell r="B292" t="str">
            <v>- Cèt thÐp d&lt;=18</v>
          </cell>
          <cell r="C292" t="str">
            <v>tÊn</v>
          </cell>
          <cell r="D292">
            <v>11.37</v>
          </cell>
          <cell r="I292" t="str">
            <v/>
          </cell>
          <cell r="J292">
            <v>4480040</v>
          </cell>
        </row>
        <row r="293">
          <cell r="E293" t="str">
            <v>ThÐp trßn d&lt;=18</v>
          </cell>
          <cell r="F293" t="str">
            <v>kg</v>
          </cell>
          <cell r="G293">
            <v>1020</v>
          </cell>
          <cell r="H293">
            <v>11597.4</v>
          </cell>
          <cell r="I293">
            <v>4250</v>
          </cell>
          <cell r="J293">
            <v>4335000</v>
          </cell>
        </row>
        <row r="294">
          <cell r="E294" t="str">
            <v>KÏm buéc 1mm</v>
          </cell>
          <cell r="F294" t="str">
            <v>kg</v>
          </cell>
          <cell r="G294">
            <v>14.28</v>
          </cell>
          <cell r="H294">
            <v>162.36359999999999</v>
          </cell>
          <cell r="I294">
            <v>5500</v>
          </cell>
          <cell r="J294">
            <v>78540</v>
          </cell>
        </row>
        <row r="295">
          <cell r="E295" t="str">
            <v>Que hµn</v>
          </cell>
          <cell r="F295" t="str">
            <v>kg</v>
          </cell>
          <cell r="G295">
            <v>9.5</v>
          </cell>
          <cell r="H295">
            <v>108.01499999999999</v>
          </cell>
          <cell r="I295">
            <v>7000</v>
          </cell>
          <cell r="J295">
            <v>66500</v>
          </cell>
        </row>
        <row r="296">
          <cell r="B296" t="str">
            <v>Cèt thÐp ®æ bª t«ng t¹i chæ</v>
          </cell>
          <cell r="I296" t="str">
            <v/>
          </cell>
          <cell r="J296" t="str">
            <v/>
          </cell>
        </row>
        <row r="297">
          <cell r="B297" t="str">
            <v>- Cèt thÐp d&lt;=18</v>
          </cell>
          <cell r="C297" t="str">
            <v>tÊn</v>
          </cell>
          <cell r="D297">
            <v>1.41</v>
          </cell>
          <cell r="I297" t="str">
            <v/>
          </cell>
          <cell r="J297">
            <v>4446440</v>
          </cell>
        </row>
        <row r="298">
          <cell r="E298" t="str">
            <v>ThÐp trßn d&lt;=18</v>
          </cell>
          <cell r="F298" t="str">
            <v>kg</v>
          </cell>
          <cell r="G298">
            <v>1020</v>
          </cell>
          <cell r="H298">
            <v>1438.1999999999998</v>
          </cell>
          <cell r="I298">
            <v>4250</v>
          </cell>
          <cell r="J298">
            <v>4335000</v>
          </cell>
        </row>
        <row r="299">
          <cell r="E299" t="str">
            <v>KÏm buéc 1mm</v>
          </cell>
          <cell r="F299" t="str">
            <v>kg</v>
          </cell>
          <cell r="G299">
            <v>14.28</v>
          </cell>
          <cell r="H299">
            <v>20.134799999999998</v>
          </cell>
          <cell r="I299">
            <v>5500</v>
          </cell>
          <cell r="J299">
            <v>78540</v>
          </cell>
        </row>
        <row r="300">
          <cell r="E300" t="str">
            <v>Que hµn</v>
          </cell>
          <cell r="F300" t="str">
            <v>kg</v>
          </cell>
          <cell r="G300">
            <v>4.7</v>
          </cell>
          <cell r="H300">
            <v>6.6269999999999998</v>
          </cell>
          <cell r="I300">
            <v>7000</v>
          </cell>
          <cell r="J300">
            <v>32900</v>
          </cell>
        </row>
        <row r="301">
          <cell r="B301" t="str">
            <v>V¸n khu«n ®æ bª t«ng t¹i chæ</v>
          </cell>
          <cell r="C301" t="str">
            <v>100m2</v>
          </cell>
          <cell r="D301">
            <v>2.6589999999999998</v>
          </cell>
          <cell r="I301" t="str">
            <v/>
          </cell>
          <cell r="J301">
            <v>2896992.7</v>
          </cell>
        </row>
        <row r="302">
          <cell r="E302" t="str">
            <v>Gç v¸n</v>
          </cell>
          <cell r="F302" t="str">
            <v>m3</v>
          </cell>
          <cell r="G302">
            <v>0.83737499999999987</v>
          </cell>
          <cell r="H302">
            <v>2.2265801249999995</v>
          </cell>
          <cell r="I302">
            <v>2000000</v>
          </cell>
          <cell r="J302">
            <v>1674749.9999999998</v>
          </cell>
        </row>
        <row r="303">
          <cell r="E303" t="str">
            <v>Gç ®µ, chèng</v>
          </cell>
          <cell r="F303" t="str">
            <v>m3</v>
          </cell>
          <cell r="G303">
            <v>0.53287499999999999</v>
          </cell>
          <cell r="H303">
            <v>1.4169146249999998</v>
          </cell>
          <cell r="I303">
            <v>2000000</v>
          </cell>
          <cell r="J303">
            <v>1065750</v>
          </cell>
        </row>
        <row r="304">
          <cell r="E304" t="str">
            <v>§inh ®Øa</v>
          </cell>
          <cell r="F304" t="str">
            <v>c¸i</v>
          </cell>
          <cell r="G304">
            <v>30.754499999999997</v>
          </cell>
          <cell r="H304">
            <v>81.776215499999992</v>
          </cell>
          <cell r="I304">
            <v>1500</v>
          </cell>
          <cell r="J304">
            <v>46131.749999999993</v>
          </cell>
        </row>
        <row r="305">
          <cell r="E305" t="str">
            <v>Bu l«ng</v>
          </cell>
          <cell r="F305" t="str">
            <v>c¸i</v>
          </cell>
          <cell r="G305">
            <v>24.562999999999995</v>
          </cell>
          <cell r="H305">
            <v>65.313016999999988</v>
          </cell>
          <cell r="I305">
            <v>2500</v>
          </cell>
          <cell r="J305">
            <v>61407.499999999985</v>
          </cell>
        </row>
        <row r="306">
          <cell r="E306" t="str">
            <v>§inh</v>
          </cell>
          <cell r="F306" t="str">
            <v>kg</v>
          </cell>
          <cell r="G306">
            <v>9.2364999999999995</v>
          </cell>
          <cell r="H306">
            <v>24.559853499999996</v>
          </cell>
          <cell r="I306">
            <v>5300</v>
          </cell>
          <cell r="J306">
            <v>48953.45</v>
          </cell>
        </row>
        <row r="307">
          <cell r="B307" t="str">
            <v>V¸n khu«n ®æ bª t«ng ®óc s½n</v>
          </cell>
          <cell r="C307" t="str">
            <v>100m2</v>
          </cell>
          <cell r="D307">
            <v>11.612</v>
          </cell>
          <cell r="I307" t="str">
            <v/>
          </cell>
          <cell r="J307">
            <v>663914.41</v>
          </cell>
        </row>
        <row r="308">
          <cell r="E308" t="str">
            <v>Gç v¸n</v>
          </cell>
          <cell r="F308" t="str">
            <v>m3</v>
          </cell>
          <cell r="G308">
            <v>8.3830000000000002E-2</v>
          </cell>
          <cell r="H308">
            <v>0.97343396000000004</v>
          </cell>
          <cell r="I308">
            <v>2000000</v>
          </cell>
          <cell r="J308">
            <v>167660</v>
          </cell>
        </row>
        <row r="309">
          <cell r="E309" t="str">
            <v>Gç ®µ, chèng</v>
          </cell>
          <cell r="F309" t="str">
            <v>m3</v>
          </cell>
          <cell r="G309">
            <v>0.21209999999999998</v>
          </cell>
          <cell r="H309">
            <v>2.4629051999999998</v>
          </cell>
          <cell r="I309">
            <v>2000000</v>
          </cell>
          <cell r="J309">
            <v>424199.99999999994</v>
          </cell>
        </row>
        <row r="310">
          <cell r="E310" t="str">
            <v>§inh ®Øa</v>
          </cell>
          <cell r="F310" t="str">
            <v>c¸i</v>
          </cell>
          <cell r="G310">
            <v>30.3</v>
          </cell>
          <cell r="H310">
            <v>351.84360000000004</v>
          </cell>
          <cell r="I310">
            <v>1500</v>
          </cell>
          <cell r="J310">
            <v>45450</v>
          </cell>
        </row>
        <row r="311">
          <cell r="E311" t="str">
            <v>§inh</v>
          </cell>
          <cell r="F311" t="str">
            <v>kg</v>
          </cell>
          <cell r="G311">
            <v>5.0196999999999994</v>
          </cell>
          <cell r="H311">
            <v>58.28875639999999</v>
          </cell>
          <cell r="I311">
            <v>5300</v>
          </cell>
          <cell r="J311">
            <v>26604.409999999996</v>
          </cell>
        </row>
        <row r="312">
          <cell r="B312" t="str">
            <v>Bª t«ng èng cèng ®¸ 1x2 M200</v>
          </cell>
          <cell r="C312" t="str">
            <v>m3</v>
          </cell>
          <cell r="D312">
            <v>147</v>
          </cell>
          <cell r="I312" t="str">
            <v/>
          </cell>
          <cell r="J312">
            <v>430435.26899999991</v>
          </cell>
        </row>
        <row r="313">
          <cell r="E313" t="str">
            <v>Xi m¨ng PC30</v>
          </cell>
          <cell r="F313" t="str">
            <v>kg</v>
          </cell>
          <cell r="G313">
            <v>348.86564999999996</v>
          </cell>
          <cell r="H313">
            <v>51283.250549999997</v>
          </cell>
          <cell r="I313">
            <v>860</v>
          </cell>
          <cell r="J313">
            <v>300024.45899999997</v>
          </cell>
        </row>
        <row r="314">
          <cell r="E314" t="str">
            <v>C¸t vµng</v>
          </cell>
          <cell r="F314" t="str">
            <v>m3</v>
          </cell>
          <cell r="G314">
            <v>0.47837999999999992</v>
          </cell>
          <cell r="H314">
            <v>70.321859999999987</v>
          </cell>
          <cell r="I314">
            <v>47000</v>
          </cell>
          <cell r="J314">
            <v>22483.859999999997</v>
          </cell>
        </row>
        <row r="315">
          <cell r="E315" t="str">
            <v>§¸ 1x2</v>
          </cell>
          <cell r="F315" t="str">
            <v>m3</v>
          </cell>
          <cell r="G315">
            <v>0.89545499999999989</v>
          </cell>
          <cell r="H315">
            <v>131.63188499999998</v>
          </cell>
          <cell r="I315">
            <v>120000</v>
          </cell>
          <cell r="J315">
            <v>107454.59999999999</v>
          </cell>
        </row>
        <row r="316">
          <cell r="E316" t="str">
            <v>N­íc</v>
          </cell>
          <cell r="F316" t="str">
            <v>lÝt</v>
          </cell>
          <cell r="G316">
            <v>188.93999999999997</v>
          </cell>
          <cell r="H316">
            <v>27774.179999999997</v>
          </cell>
          <cell r="I316">
            <v>2.5</v>
          </cell>
          <cell r="J316">
            <v>472.34999999999991</v>
          </cell>
        </row>
        <row r="317">
          <cell r="B317" t="str">
            <v>Bª t«ng mèi nèi cèng ®¸ 1x2 M150</v>
          </cell>
          <cell r="C317" t="str">
            <v>m3</v>
          </cell>
          <cell r="D317">
            <v>19.04</v>
          </cell>
          <cell r="I317" t="str">
            <v/>
          </cell>
          <cell r="J317">
            <v>394803.57125000004</v>
          </cell>
        </row>
        <row r="318">
          <cell r="E318" t="str">
            <v>Xi m¨ng PC30</v>
          </cell>
          <cell r="F318" t="str">
            <v>kg</v>
          </cell>
          <cell r="G318">
            <v>298.00049999999999</v>
          </cell>
          <cell r="H318">
            <v>5673.9295199999997</v>
          </cell>
          <cell r="I318">
            <v>860</v>
          </cell>
          <cell r="J318">
            <v>256280.43</v>
          </cell>
        </row>
        <row r="319">
          <cell r="E319" t="str">
            <v>C¸t vµng</v>
          </cell>
          <cell r="F319" t="str">
            <v>m3</v>
          </cell>
          <cell r="G319">
            <v>0.52317999999999998</v>
          </cell>
          <cell r="H319">
            <v>9.9613471999999987</v>
          </cell>
          <cell r="I319">
            <v>47000</v>
          </cell>
          <cell r="J319">
            <v>24589.46</v>
          </cell>
        </row>
        <row r="320">
          <cell r="E320" t="str">
            <v>§¸ 1x2</v>
          </cell>
          <cell r="F320" t="str">
            <v>m3</v>
          </cell>
          <cell r="G320">
            <v>0.94536000000000009</v>
          </cell>
          <cell r="H320">
            <v>17.999654400000001</v>
          </cell>
          <cell r="I320">
            <v>120000</v>
          </cell>
          <cell r="J320">
            <v>113443.20000000001</v>
          </cell>
        </row>
        <row r="321">
          <cell r="E321" t="str">
            <v>N­íc</v>
          </cell>
          <cell r="F321" t="str">
            <v>lÝt</v>
          </cell>
          <cell r="G321">
            <v>196.1925</v>
          </cell>
          <cell r="H321">
            <v>3735.5051999999996</v>
          </cell>
          <cell r="I321">
            <v>2.5</v>
          </cell>
          <cell r="J321">
            <v>490.48124999999999</v>
          </cell>
        </row>
        <row r="322">
          <cell r="B322" t="str">
            <v>Bª t«ng s©n cèng ®¸ 1x2 M200</v>
          </cell>
          <cell r="C322" t="str">
            <v>m3</v>
          </cell>
          <cell r="D322">
            <v>8.34</v>
          </cell>
          <cell r="I322" t="str">
            <v/>
          </cell>
          <cell r="J322">
            <v>436879.60312499997</v>
          </cell>
        </row>
        <row r="323">
          <cell r="E323" t="str">
            <v>Xi m¨ng PC30</v>
          </cell>
          <cell r="F323" t="str">
            <v>kg</v>
          </cell>
          <cell r="G323">
            <v>354.05549999999999</v>
          </cell>
          <cell r="H323">
            <v>2952.82287</v>
          </cell>
          <cell r="I323">
            <v>860</v>
          </cell>
          <cell r="J323">
            <v>304487.73</v>
          </cell>
        </row>
        <row r="324">
          <cell r="E324" t="str">
            <v>C¸t vµng</v>
          </cell>
          <cell r="F324" t="str">
            <v>m3</v>
          </cell>
          <cell r="G324">
            <v>0.48580999999999996</v>
          </cell>
          <cell r="H324">
            <v>4.0516553999999996</v>
          </cell>
          <cell r="I324">
            <v>47000</v>
          </cell>
          <cell r="J324">
            <v>22833.07</v>
          </cell>
        </row>
        <row r="325">
          <cell r="E325" t="str">
            <v>§¸ 1x2</v>
          </cell>
          <cell r="F325" t="str">
            <v>m3</v>
          </cell>
          <cell r="G325">
            <v>0.90900000000000003</v>
          </cell>
          <cell r="H325">
            <v>7.5810599999999999</v>
          </cell>
          <cell r="I325">
            <v>120000</v>
          </cell>
          <cell r="J325">
            <v>109080</v>
          </cell>
        </row>
        <row r="326">
          <cell r="E326" t="str">
            <v>N­íc</v>
          </cell>
          <cell r="F326" t="str">
            <v>lÝt</v>
          </cell>
          <cell r="G326">
            <v>191.52125000000001</v>
          </cell>
          <cell r="H326">
            <v>1597.287225</v>
          </cell>
          <cell r="I326">
            <v>2.5</v>
          </cell>
          <cell r="J326">
            <v>478.80312500000002</v>
          </cell>
        </row>
        <row r="327">
          <cell r="B327" t="str">
            <v>Bª t«ng t­êng ®¸ 1x2 M250</v>
          </cell>
          <cell r="C327" t="str">
            <v>m3</v>
          </cell>
          <cell r="D327">
            <v>6.42</v>
          </cell>
          <cell r="I327" t="str">
            <v/>
          </cell>
          <cell r="J327">
            <v>597381.11775000009</v>
          </cell>
        </row>
        <row r="328">
          <cell r="E328" t="str">
            <v>Xi m¨ng PC30</v>
          </cell>
          <cell r="F328" t="str">
            <v>kg</v>
          </cell>
          <cell r="G328">
            <v>423.42750000000001</v>
          </cell>
          <cell r="H328">
            <v>2718.4045500000002</v>
          </cell>
          <cell r="I328">
            <v>860</v>
          </cell>
          <cell r="J328">
            <v>364147.65</v>
          </cell>
        </row>
        <row r="329">
          <cell r="E329" t="str">
            <v>C¸t vµng</v>
          </cell>
          <cell r="F329" t="str">
            <v>m3</v>
          </cell>
          <cell r="G329">
            <v>0.46410000000000001</v>
          </cell>
          <cell r="H329">
            <v>2.9795220000000002</v>
          </cell>
          <cell r="I329">
            <v>47000</v>
          </cell>
          <cell r="J329">
            <v>21812.7</v>
          </cell>
        </row>
        <row r="330">
          <cell r="D330" t="str">
            <v/>
          </cell>
          <cell r="E330" t="str">
            <v>§¸ 1x2</v>
          </cell>
          <cell r="F330" t="str">
            <v>m3</v>
          </cell>
          <cell r="G330">
            <v>0.90473999999999999</v>
          </cell>
          <cell r="H330">
            <v>5.8084308</v>
          </cell>
          <cell r="I330">
            <v>120000</v>
          </cell>
          <cell r="J330">
            <v>108568.8</v>
          </cell>
        </row>
        <row r="331">
          <cell r="E331" t="str">
            <v>N­íc</v>
          </cell>
          <cell r="F331" t="str">
            <v>lÝt</v>
          </cell>
          <cell r="G331">
            <v>193.41749999999999</v>
          </cell>
          <cell r="H331">
            <v>1241.7403499999998</v>
          </cell>
          <cell r="I331">
            <v>2.5</v>
          </cell>
          <cell r="J331">
            <v>483.54374999999999</v>
          </cell>
        </row>
        <row r="332">
          <cell r="E332" t="str">
            <v>Gç v¸n cÇu c«ng t¸c</v>
          </cell>
          <cell r="F332" t="str">
            <v>m3</v>
          </cell>
          <cell r="G332">
            <v>4.9980000000000004E-2</v>
          </cell>
          <cell r="H332">
            <v>0.32087160000000003</v>
          </cell>
          <cell r="I332">
            <v>2000000</v>
          </cell>
          <cell r="J332">
            <v>99960</v>
          </cell>
        </row>
        <row r="333">
          <cell r="E333" t="str">
            <v>§inh c¸c lo¹i</v>
          </cell>
          <cell r="F333" t="str">
            <v>kg</v>
          </cell>
          <cell r="G333">
            <v>0.20298000000000002</v>
          </cell>
          <cell r="H333">
            <v>1.3031316000000002</v>
          </cell>
          <cell r="I333">
            <v>5300</v>
          </cell>
          <cell r="J333">
            <v>1075.7940000000001</v>
          </cell>
        </row>
        <row r="334">
          <cell r="E334" t="str">
            <v>§inh ®Øa</v>
          </cell>
          <cell r="F334" t="str">
            <v>kg</v>
          </cell>
          <cell r="G334">
            <v>0.88841999999999999</v>
          </cell>
          <cell r="H334">
            <v>5.7036563999999998</v>
          </cell>
          <cell r="I334">
            <v>1500</v>
          </cell>
          <cell r="J334">
            <v>1332.6299999999999</v>
          </cell>
        </row>
      </sheetData>
      <sheetData sheetId="5" refreshError="1"/>
      <sheetData sheetId="6" refreshError="1">
        <row r="5">
          <cell r="B5" t="str">
            <v>H¹NG MôC C¤NG VIÖC</v>
          </cell>
          <cell r="C5" t="str">
            <v>§. VÞ</v>
          </cell>
          <cell r="D5" t="str">
            <v>k.l­îng</v>
          </cell>
          <cell r="E5" t="str">
            <v>lo¹i m¸y</v>
          </cell>
          <cell r="F5" t="str">
            <v>§.VÞ</v>
          </cell>
          <cell r="G5" t="str">
            <v>§. MøC</v>
          </cell>
          <cell r="H5" t="str">
            <v>sè ca m¸y</v>
          </cell>
          <cell r="I5" t="str">
            <v>§g m¸y</v>
          </cell>
          <cell r="J5" t="str">
            <v>®¬n gi¸</v>
          </cell>
        </row>
        <row r="6">
          <cell r="B6" t="str">
            <v>ph¸ dì cÇu cò</v>
          </cell>
        </row>
        <row r="7">
          <cell r="B7" t="str">
            <v>Th¸o dì dµn Eiffel</v>
          </cell>
          <cell r="C7" t="str">
            <v>tÊn</v>
          </cell>
          <cell r="D7">
            <v>33.832999999999998</v>
          </cell>
          <cell r="J7">
            <v>50528</v>
          </cell>
        </row>
        <row r="8">
          <cell r="E8" t="str">
            <v>CÇn cÈu 10T</v>
          </cell>
          <cell r="F8" t="str">
            <v>ca</v>
          </cell>
          <cell r="G8">
            <v>0.10179503193182506</v>
          </cell>
          <cell r="H8">
            <v>3.4440313153494371</v>
          </cell>
          <cell r="I8">
            <v>496370</v>
          </cell>
          <cell r="J8">
            <v>50528</v>
          </cell>
        </row>
        <row r="9">
          <cell r="B9" t="str">
            <v>§ôc ph¸ BTCT cÇu cò</v>
          </cell>
          <cell r="C9" t="str">
            <v>m3</v>
          </cell>
          <cell r="D9">
            <v>1.4179999999999999</v>
          </cell>
          <cell r="I9" t="str">
            <v/>
          </cell>
          <cell r="J9">
            <v>463094.06000000006</v>
          </cell>
        </row>
        <row r="10">
          <cell r="E10" t="str">
            <v>Bóa c¨n 3m3KN/ph</v>
          </cell>
          <cell r="F10" t="str">
            <v>ca</v>
          </cell>
          <cell r="G10">
            <v>1.1240000000000001</v>
          </cell>
          <cell r="H10">
            <v>1.5938320000000001</v>
          </cell>
          <cell r="I10">
            <v>24741</v>
          </cell>
          <cell r="J10">
            <v>27808.884000000002</v>
          </cell>
        </row>
        <row r="11">
          <cell r="E11" t="str">
            <v>M¸y nÐn khÝ 9m3/ph</v>
          </cell>
          <cell r="F11" t="str">
            <v>ca</v>
          </cell>
          <cell r="G11">
            <v>1.1240000000000001</v>
          </cell>
          <cell r="H11">
            <v>1.5938320000000001</v>
          </cell>
          <cell r="I11">
            <v>371439</v>
          </cell>
          <cell r="J11">
            <v>417497.43600000005</v>
          </cell>
        </row>
        <row r="12">
          <cell r="E12" t="str">
            <v>M¸y hµn 23kw</v>
          </cell>
          <cell r="F12" t="str">
            <v>ca</v>
          </cell>
          <cell r="G12">
            <v>0.23</v>
          </cell>
          <cell r="H12">
            <v>0.32613999999999999</v>
          </cell>
          <cell r="I12">
            <v>77338</v>
          </cell>
          <cell r="J12">
            <v>17787.740000000002</v>
          </cell>
        </row>
        <row r="13">
          <cell r="B13" t="str">
            <v>Th¸o dì cÊu kiÖn s¾t thÐp</v>
          </cell>
          <cell r="C13" t="str">
            <v>tÊn</v>
          </cell>
          <cell r="D13">
            <v>9.4329999999999998</v>
          </cell>
          <cell r="I13" t="str">
            <v/>
          </cell>
          <cell r="J13">
            <v>596849.22</v>
          </cell>
        </row>
        <row r="14">
          <cell r="E14" t="str">
            <v>CÇn cÈu 16T</v>
          </cell>
          <cell r="F14" t="str">
            <v>ca</v>
          </cell>
          <cell r="G14">
            <v>8.3000000000000004E-2</v>
          </cell>
          <cell r="H14">
            <v>0.78293900000000005</v>
          </cell>
          <cell r="I14">
            <v>774540</v>
          </cell>
          <cell r="J14">
            <v>64286.820000000007</v>
          </cell>
        </row>
        <row r="15">
          <cell r="E15" t="str">
            <v>CÇn cÈu 25T</v>
          </cell>
          <cell r="F15" t="str">
            <v>ca</v>
          </cell>
          <cell r="G15">
            <v>0.12</v>
          </cell>
          <cell r="H15">
            <v>1.1319599999999999</v>
          </cell>
          <cell r="I15">
            <v>1120935</v>
          </cell>
          <cell r="J15">
            <v>134512.19999999998</v>
          </cell>
        </row>
        <row r="16">
          <cell r="E16" t="str">
            <v>M¸y hµn 23kw</v>
          </cell>
          <cell r="F16" t="str">
            <v>ca</v>
          </cell>
          <cell r="G16">
            <v>3</v>
          </cell>
          <cell r="H16">
            <v>28.298999999999999</v>
          </cell>
          <cell r="I16">
            <v>77338</v>
          </cell>
          <cell r="J16">
            <v>232014</v>
          </cell>
        </row>
        <row r="17">
          <cell r="E17" t="str">
            <v>Sµ lan 200T</v>
          </cell>
          <cell r="F17" t="str">
            <v>ca</v>
          </cell>
          <cell r="G17">
            <v>0.12</v>
          </cell>
          <cell r="H17">
            <v>1.1319599999999999</v>
          </cell>
          <cell r="I17">
            <v>325023</v>
          </cell>
          <cell r="J17">
            <v>39002.76</v>
          </cell>
        </row>
        <row r="18">
          <cell r="E18" t="str">
            <v>Sµ lan 400T</v>
          </cell>
          <cell r="F18" t="str">
            <v>ca</v>
          </cell>
          <cell r="G18">
            <v>0.12</v>
          </cell>
          <cell r="H18">
            <v>1.1319599999999999</v>
          </cell>
          <cell r="I18">
            <v>670875</v>
          </cell>
          <cell r="J18">
            <v>80505</v>
          </cell>
        </row>
        <row r="19">
          <cell r="E19" t="str">
            <v>Can« 150cv</v>
          </cell>
          <cell r="F19" t="str">
            <v>ca</v>
          </cell>
          <cell r="G19">
            <v>0.06</v>
          </cell>
          <cell r="H19">
            <v>0.56597999999999993</v>
          </cell>
          <cell r="I19">
            <v>775474</v>
          </cell>
          <cell r="J19">
            <v>46528.439999999995</v>
          </cell>
        </row>
        <row r="20">
          <cell r="B20" t="str">
            <v>Nhæ cõ thÐp cÇu cò</v>
          </cell>
          <cell r="C20" t="str">
            <v>100m</v>
          </cell>
          <cell r="D20">
            <v>1.44</v>
          </cell>
          <cell r="I20" t="str">
            <v/>
          </cell>
          <cell r="J20">
            <v>7668993.9096000008</v>
          </cell>
        </row>
        <row r="21">
          <cell r="E21" t="str">
            <v>M¸y ®ãng cäc 1,2T</v>
          </cell>
          <cell r="F21" t="str">
            <v>ca</v>
          </cell>
          <cell r="G21">
            <v>3.8148000000000004</v>
          </cell>
          <cell r="H21">
            <v>5.4933120000000004</v>
          </cell>
          <cell r="I21">
            <v>543634</v>
          </cell>
          <cell r="J21">
            <v>2073854.9832000001</v>
          </cell>
        </row>
        <row r="22">
          <cell r="E22" t="str">
            <v>CÇn cÈu 25T</v>
          </cell>
          <cell r="F22" t="str">
            <v>ca</v>
          </cell>
          <cell r="G22">
            <v>3.8148000000000004</v>
          </cell>
          <cell r="H22">
            <v>5.4933120000000004</v>
          </cell>
          <cell r="I22">
            <v>1120935</v>
          </cell>
          <cell r="J22">
            <v>4276142.8380000005</v>
          </cell>
        </row>
        <row r="23">
          <cell r="E23" t="str">
            <v>Tµu kÐo 150cv</v>
          </cell>
          <cell r="F23" t="str">
            <v>ca</v>
          </cell>
          <cell r="G23">
            <v>0.10200000000000001</v>
          </cell>
          <cell r="H23">
            <v>0.14688000000000001</v>
          </cell>
          <cell r="I23">
            <v>775474</v>
          </cell>
          <cell r="J23">
            <v>79098.348000000013</v>
          </cell>
        </row>
        <row r="24">
          <cell r="E24" t="str">
            <v>Sµ lan 200T</v>
          </cell>
          <cell r="F24" t="str">
            <v>ca</v>
          </cell>
          <cell r="G24">
            <v>3.8148000000000004</v>
          </cell>
          <cell r="H24">
            <v>5.4933120000000004</v>
          </cell>
          <cell r="I24">
            <v>325023</v>
          </cell>
          <cell r="J24">
            <v>1239897.7404000002</v>
          </cell>
        </row>
        <row r="25">
          <cell r="B25" t="str">
            <v>X¶ ®­êng hµn 10ly</v>
          </cell>
          <cell r="C25" t="str">
            <v>10m</v>
          </cell>
          <cell r="D25">
            <v>11.2</v>
          </cell>
          <cell r="I25" t="str">
            <v/>
          </cell>
          <cell r="J25">
            <v>38725</v>
          </cell>
        </row>
        <row r="26">
          <cell r="E26" t="str">
            <v>M¸y hµn 23kw</v>
          </cell>
          <cell r="F26" t="str">
            <v>ca</v>
          </cell>
          <cell r="G26">
            <v>0.50072409423569264</v>
          </cell>
          <cell r="H26">
            <v>5.608109855439757</v>
          </cell>
          <cell r="I26">
            <v>77338</v>
          </cell>
          <cell r="J26">
            <v>38725</v>
          </cell>
        </row>
        <row r="27">
          <cell r="B27" t="str">
            <v>Bèc dì lªn, xuèng thÐp + xµ bÇn</v>
          </cell>
          <cell r="C27" t="str">
            <v>10tÊn</v>
          </cell>
          <cell r="D27">
            <v>4.327</v>
          </cell>
          <cell r="I27" t="str">
            <v/>
          </cell>
          <cell r="J27">
            <v>294271</v>
          </cell>
        </row>
        <row r="28">
          <cell r="E28" t="str">
            <v>CÇn cÈu 16T</v>
          </cell>
          <cell r="F28" t="str">
            <v>ca</v>
          </cell>
          <cell r="G28">
            <v>0.37993002298138251</v>
          </cell>
          <cell r="H28">
            <v>1.643957209440442</v>
          </cell>
          <cell r="I28">
            <v>774540</v>
          </cell>
          <cell r="J28">
            <v>294271</v>
          </cell>
        </row>
        <row r="29">
          <cell r="B29" t="str">
            <v>VËn chuyÓn xµ bÇn, thÐp 5km</v>
          </cell>
          <cell r="C29" t="str">
            <v>tÊn</v>
          </cell>
          <cell r="D29">
            <v>43.265999999999998</v>
          </cell>
          <cell r="I29" t="str">
            <v/>
          </cell>
          <cell r="J29">
            <v>45000</v>
          </cell>
        </row>
        <row r="30">
          <cell r="E30" t="str">
            <v>¤ t« 10T</v>
          </cell>
          <cell r="F30" t="str">
            <v>ca</v>
          </cell>
          <cell r="G30">
            <v>8.559363944154906E-2</v>
          </cell>
          <cell r="H30">
            <v>3.7032944040780613</v>
          </cell>
          <cell r="I30">
            <v>525740</v>
          </cell>
          <cell r="J30">
            <v>45000</v>
          </cell>
        </row>
        <row r="31">
          <cell r="B31" t="str">
            <v>phÇn cÇu míi</v>
          </cell>
          <cell r="I31" t="str">
            <v/>
          </cell>
          <cell r="J31" t="str">
            <v/>
          </cell>
        </row>
        <row r="32">
          <cell r="B32" t="str">
            <v>I- Mè, trô, trô chèng va x«</v>
          </cell>
          <cell r="I32" t="str">
            <v/>
          </cell>
          <cell r="J32" t="str">
            <v/>
          </cell>
        </row>
        <row r="33">
          <cell r="B33" t="str">
            <v>§µo ®Êt C1 ®ãng cõ trô</v>
          </cell>
          <cell r="C33" t="str">
            <v>100m3</v>
          </cell>
          <cell r="D33">
            <v>5.8230000000000004</v>
          </cell>
          <cell r="I33" t="str">
            <v/>
          </cell>
          <cell r="J33">
            <v>8716327.2000000011</v>
          </cell>
        </row>
        <row r="34">
          <cell r="E34" t="str">
            <v>M¸y ®µo gµu ngo¹m 1,2m3</v>
          </cell>
          <cell r="F34" t="str">
            <v>ca</v>
          </cell>
          <cell r="G34">
            <v>7.2</v>
          </cell>
          <cell r="H34">
            <v>41.925600000000003</v>
          </cell>
          <cell r="I34">
            <v>1210601</v>
          </cell>
          <cell r="J34">
            <v>8716327.2000000011</v>
          </cell>
        </row>
        <row r="35">
          <cell r="B35" t="str">
            <v>§ãng cäc thÐp h×nh khung ®Þnh vÞ, ®ãng cõ BTCT 35x35cm, 40x40cm, cõ v¸n thÐp</v>
          </cell>
          <cell r="C35" t="str">
            <v>100m</v>
          </cell>
          <cell r="D35">
            <v>14.4</v>
          </cell>
          <cell r="I35" t="str">
            <v/>
          </cell>
          <cell r="J35">
            <v>1854009.3935999998</v>
          </cell>
        </row>
        <row r="36">
          <cell r="E36" t="str">
            <v>M¸y ®ãng cäc 1,2T</v>
          </cell>
          <cell r="F36" t="str">
            <v>ca</v>
          </cell>
          <cell r="G36">
            <v>3.4103999999999997</v>
          </cell>
          <cell r="H36">
            <v>49.109759999999994</v>
          </cell>
          <cell r="I36">
            <v>543634</v>
          </cell>
          <cell r="J36">
            <v>1854009.3935999998</v>
          </cell>
        </row>
        <row r="37">
          <cell r="B37" t="str">
            <v>Nhæ cõ thÐp (tÝnh b»ng 1/2 ®ãng)</v>
          </cell>
          <cell r="C37" t="str">
            <v>100m</v>
          </cell>
          <cell r="D37">
            <v>14.4</v>
          </cell>
          <cell r="I37" t="str">
            <v/>
          </cell>
          <cell r="J37">
            <v>927004.69679999992</v>
          </cell>
        </row>
        <row r="38">
          <cell r="E38" t="str">
            <v>M¸y ®ãng cäc 1,2T</v>
          </cell>
          <cell r="F38" t="str">
            <v>ca</v>
          </cell>
          <cell r="G38">
            <v>1.7051999999999998</v>
          </cell>
          <cell r="H38">
            <v>24.554879999999997</v>
          </cell>
          <cell r="I38">
            <v>543634</v>
          </cell>
          <cell r="J38">
            <v>927004.69679999992</v>
          </cell>
        </row>
        <row r="39">
          <cell r="B39" t="str">
            <v>§ãng cõ v¸n thÐp</v>
          </cell>
          <cell r="C39" t="str">
            <v>100m</v>
          </cell>
          <cell r="D39">
            <v>15.2</v>
          </cell>
          <cell r="I39" t="str">
            <v/>
          </cell>
          <cell r="J39">
            <v>11938246.93</v>
          </cell>
        </row>
        <row r="40">
          <cell r="E40" t="str">
            <v>M¸y ®ãng cäc 1,8T</v>
          </cell>
          <cell r="F40" t="str">
            <v>ca</v>
          </cell>
          <cell r="G40">
            <v>5.7679999999999998</v>
          </cell>
          <cell r="H40">
            <v>87.673599999999993</v>
          </cell>
          <cell r="I40">
            <v>764856</v>
          </cell>
          <cell r="J40">
            <v>4411689.4079999998</v>
          </cell>
        </row>
        <row r="41">
          <cell r="E41" t="str">
            <v>CÇn cÈu 25T</v>
          </cell>
          <cell r="F41" t="str">
            <v>ca</v>
          </cell>
          <cell r="G41">
            <v>5.15</v>
          </cell>
          <cell r="H41">
            <v>78.28</v>
          </cell>
          <cell r="I41">
            <v>1120935</v>
          </cell>
          <cell r="J41">
            <v>5772815.25</v>
          </cell>
        </row>
        <row r="42">
          <cell r="E42" t="str">
            <v>Tµu kÐo 150cv</v>
          </cell>
          <cell r="F42" t="str">
            <v>ca</v>
          </cell>
          <cell r="G42">
            <v>0.10300000000000001</v>
          </cell>
          <cell r="H42">
            <v>1.5656000000000001</v>
          </cell>
          <cell r="I42">
            <v>775474</v>
          </cell>
          <cell r="J42">
            <v>79873.822</v>
          </cell>
        </row>
        <row r="43">
          <cell r="E43" t="str">
            <v>Sµ lan 200T</v>
          </cell>
          <cell r="F43" t="str">
            <v>ca</v>
          </cell>
          <cell r="G43">
            <v>5.15</v>
          </cell>
          <cell r="H43">
            <v>78.28</v>
          </cell>
          <cell r="I43">
            <v>325023</v>
          </cell>
          <cell r="J43">
            <v>1673868.4500000002</v>
          </cell>
        </row>
        <row r="44">
          <cell r="B44" t="str">
            <v>Nhæ cõ v¸n thÐp (tÝnh b»ng 1/2 ®ãng)</v>
          </cell>
          <cell r="C44" t="str">
            <v>100m</v>
          </cell>
          <cell r="D44">
            <v>15.2</v>
          </cell>
          <cell r="I44" t="str">
            <v/>
          </cell>
          <cell r="J44">
            <v>5969123.4649999999</v>
          </cell>
        </row>
        <row r="45">
          <cell r="E45" t="str">
            <v>M¸y ®ãng cäc 1,8T</v>
          </cell>
          <cell r="F45" t="str">
            <v>ca</v>
          </cell>
          <cell r="G45">
            <v>2.8839999999999999</v>
          </cell>
          <cell r="H45">
            <v>43.836799999999997</v>
          </cell>
          <cell r="I45">
            <v>764856</v>
          </cell>
          <cell r="J45">
            <v>2205844.7039999999</v>
          </cell>
        </row>
        <row r="46">
          <cell r="E46" t="str">
            <v>CÇn cÈu 25T</v>
          </cell>
          <cell r="F46" t="str">
            <v>ca</v>
          </cell>
          <cell r="G46">
            <v>2.5750000000000002</v>
          </cell>
          <cell r="H46">
            <v>39.14</v>
          </cell>
          <cell r="I46">
            <v>1120935</v>
          </cell>
          <cell r="J46">
            <v>2886407.625</v>
          </cell>
        </row>
        <row r="47">
          <cell r="E47" t="str">
            <v>Tµu kÐo 150cv</v>
          </cell>
          <cell r="F47" t="str">
            <v>ca</v>
          </cell>
          <cell r="G47">
            <v>5.1500000000000004E-2</v>
          </cell>
          <cell r="H47">
            <v>0.78280000000000005</v>
          </cell>
          <cell r="I47">
            <v>775474</v>
          </cell>
          <cell r="J47">
            <v>39936.911</v>
          </cell>
        </row>
        <row r="48">
          <cell r="E48" t="str">
            <v>Sµ lan 200T</v>
          </cell>
          <cell r="F48" t="str">
            <v>ca</v>
          </cell>
          <cell r="G48">
            <v>2.5750000000000002</v>
          </cell>
          <cell r="H48">
            <v>39.14</v>
          </cell>
          <cell r="I48">
            <v>325023</v>
          </cell>
          <cell r="J48">
            <v>836934.22500000009</v>
          </cell>
        </row>
        <row r="49">
          <cell r="B49" t="str">
            <v>Gia c«ng khung ®Þnh vÞ, gi»ng vßng v©y cõ v¸n thÐp</v>
          </cell>
          <cell r="C49" t="str">
            <v>tÊn</v>
          </cell>
          <cell r="D49">
            <v>25.936</v>
          </cell>
          <cell r="I49" t="str">
            <v/>
          </cell>
          <cell r="J49">
            <v>577977.30000000005</v>
          </cell>
        </row>
        <row r="50">
          <cell r="E50" t="str">
            <v>M¸y hµn 23kw</v>
          </cell>
          <cell r="F50" t="str">
            <v>ca</v>
          </cell>
          <cell r="G50">
            <v>5.5</v>
          </cell>
          <cell r="H50">
            <v>142.648</v>
          </cell>
          <cell r="I50">
            <v>77338</v>
          </cell>
          <cell r="J50">
            <v>425359</v>
          </cell>
        </row>
        <row r="51">
          <cell r="E51" t="str">
            <v>M¸y c¾t</v>
          </cell>
          <cell r="F51" t="str">
            <v>ca</v>
          </cell>
          <cell r="G51">
            <v>0.4</v>
          </cell>
          <cell r="H51">
            <v>10.374400000000001</v>
          </cell>
          <cell r="I51">
            <v>46496</v>
          </cell>
          <cell r="J51">
            <v>18598.400000000001</v>
          </cell>
        </row>
        <row r="52">
          <cell r="E52" t="str">
            <v>CÇn cÈu 10T</v>
          </cell>
          <cell r="F52" t="str">
            <v>ca</v>
          </cell>
          <cell r="G52">
            <v>0.27</v>
          </cell>
          <cell r="H52">
            <v>7.0027200000000001</v>
          </cell>
          <cell r="I52">
            <v>496370</v>
          </cell>
          <cell r="J52">
            <v>134019.90000000002</v>
          </cell>
        </row>
        <row r="53">
          <cell r="B53" t="str">
            <v>L¾p ®Æt khung ®Þnh vÞ trªn c¹n</v>
          </cell>
          <cell r="C53" t="str">
            <v>tÊn</v>
          </cell>
          <cell r="D53">
            <v>280.48399999999998</v>
          </cell>
          <cell r="I53" t="str">
            <v/>
          </cell>
          <cell r="J53">
            <v>243927.90000000002</v>
          </cell>
        </row>
        <row r="54">
          <cell r="E54" t="str">
            <v>CÇn cÈu 16T</v>
          </cell>
          <cell r="F54" t="str">
            <v>ca</v>
          </cell>
          <cell r="G54">
            <v>0.27</v>
          </cell>
          <cell r="H54">
            <v>75.730680000000007</v>
          </cell>
          <cell r="I54">
            <v>774540</v>
          </cell>
          <cell r="J54">
            <v>209125.80000000002</v>
          </cell>
        </row>
        <row r="55">
          <cell r="E55" t="str">
            <v>M¸y hµn 23kw</v>
          </cell>
          <cell r="F55" t="str">
            <v>ca</v>
          </cell>
          <cell r="G55">
            <v>0.45</v>
          </cell>
          <cell r="H55">
            <v>126.2178</v>
          </cell>
          <cell r="I55">
            <v>77338</v>
          </cell>
          <cell r="J55">
            <v>34802.1</v>
          </cell>
        </row>
        <row r="56">
          <cell r="B56" t="str">
            <v>Th¸o dì khung ®Þnh vÞ trªn c¹n</v>
          </cell>
          <cell r="C56" t="str">
            <v>tÊn</v>
          </cell>
          <cell r="D56">
            <v>280.48399999999998</v>
          </cell>
          <cell r="I56" t="str">
            <v/>
          </cell>
          <cell r="J56">
            <v>243927.90000000002</v>
          </cell>
        </row>
        <row r="57">
          <cell r="E57" t="str">
            <v>CÇn cÈu 16T</v>
          </cell>
          <cell r="F57" t="str">
            <v>ca</v>
          </cell>
          <cell r="G57">
            <v>0.27</v>
          </cell>
          <cell r="H57">
            <v>75.730680000000007</v>
          </cell>
          <cell r="I57">
            <v>774540</v>
          </cell>
          <cell r="J57">
            <v>209125.80000000002</v>
          </cell>
        </row>
        <row r="58">
          <cell r="E58" t="str">
            <v>M¸y hµn 23kw</v>
          </cell>
          <cell r="F58" t="str">
            <v>ca</v>
          </cell>
          <cell r="G58">
            <v>0.45</v>
          </cell>
          <cell r="H58">
            <v>126.2178</v>
          </cell>
          <cell r="I58">
            <v>77338</v>
          </cell>
          <cell r="J58">
            <v>34802.1</v>
          </cell>
        </row>
        <row r="59">
          <cell r="B59" t="str">
            <v>§­êng hµn 10ly</v>
          </cell>
          <cell r="C59" t="str">
            <v>10m</v>
          </cell>
          <cell r="D59">
            <v>63.956000000000003</v>
          </cell>
          <cell r="I59" t="str">
            <v/>
          </cell>
          <cell r="J59">
            <v>77450</v>
          </cell>
        </row>
        <row r="60">
          <cell r="E60" t="str">
            <v>M¸y hµn 23kw</v>
          </cell>
          <cell r="F60" t="str">
            <v>ca</v>
          </cell>
          <cell r="G60">
            <v>1.0014481884713853</v>
          </cell>
          <cell r="H60">
            <v>64.048620341875917</v>
          </cell>
          <cell r="I60">
            <v>77338</v>
          </cell>
          <cell r="J60">
            <v>77450</v>
          </cell>
        </row>
        <row r="61">
          <cell r="B61" t="str">
            <v>X¶ ®­êng hµn 10ly</v>
          </cell>
          <cell r="C61" t="str">
            <v>10m</v>
          </cell>
          <cell r="D61">
            <v>63.956000000000003</v>
          </cell>
          <cell r="I61" t="str">
            <v/>
          </cell>
          <cell r="J61">
            <v>38725</v>
          </cell>
        </row>
        <row r="62">
          <cell r="E62" t="str">
            <v>M¸y hµn 23kw</v>
          </cell>
          <cell r="F62" t="str">
            <v>ca</v>
          </cell>
          <cell r="G62">
            <v>0.50072409423569264</v>
          </cell>
          <cell r="H62">
            <v>32.024310170937959</v>
          </cell>
          <cell r="I62">
            <v>77338</v>
          </cell>
          <cell r="J62">
            <v>38725</v>
          </cell>
        </row>
        <row r="63">
          <cell r="B63" t="str">
            <v>Gia c«ng l¾p ®Æt hép nèi cõ</v>
          </cell>
        </row>
        <row r="64">
          <cell r="B64" t="str">
            <v>- thÐp h×nh</v>
          </cell>
          <cell r="C64" t="str">
            <v>tÊn</v>
          </cell>
          <cell r="D64">
            <v>0.79800000000000004</v>
          </cell>
          <cell r="I64" t="str">
            <v/>
          </cell>
          <cell r="J64">
            <v>425359</v>
          </cell>
        </row>
        <row r="65">
          <cell r="E65" t="str">
            <v>M¸y hµn 15kw</v>
          </cell>
          <cell r="F65" t="str">
            <v>ca</v>
          </cell>
          <cell r="G65">
            <v>5.5</v>
          </cell>
          <cell r="H65">
            <v>4.3890000000000002</v>
          </cell>
          <cell r="I65">
            <v>77338</v>
          </cell>
          <cell r="J65">
            <v>425359</v>
          </cell>
        </row>
        <row r="66">
          <cell r="B66" t="str">
            <v>- thÐp b¶n</v>
          </cell>
          <cell r="C66" t="str">
            <v>tÊn</v>
          </cell>
          <cell r="D66">
            <v>125.904</v>
          </cell>
          <cell r="I66" t="str">
            <v/>
          </cell>
          <cell r="J66">
            <v>425359</v>
          </cell>
        </row>
        <row r="67">
          <cell r="E67" t="str">
            <v>M¸y hµn 15kw</v>
          </cell>
          <cell r="F67" t="str">
            <v>ca</v>
          </cell>
          <cell r="G67">
            <v>5.5</v>
          </cell>
          <cell r="H67">
            <v>692.47199999999998</v>
          </cell>
          <cell r="I67">
            <v>77338</v>
          </cell>
          <cell r="J67">
            <v>425359</v>
          </cell>
        </row>
        <row r="68">
          <cell r="B68" t="str">
            <v>§­êng hµn 10ly</v>
          </cell>
          <cell r="C68" t="str">
            <v>10m</v>
          </cell>
          <cell r="D68">
            <v>874.32</v>
          </cell>
          <cell r="I68" t="str">
            <v/>
          </cell>
          <cell r="J68">
            <v>77450</v>
          </cell>
        </row>
        <row r="69">
          <cell r="E69" t="str">
            <v>M¸y hµn 23kw</v>
          </cell>
          <cell r="F69" t="str">
            <v>ca</v>
          </cell>
          <cell r="G69">
            <v>1.0014481884713853</v>
          </cell>
          <cell r="H69">
            <v>875.58618014430158</v>
          </cell>
          <cell r="I69">
            <v>77338</v>
          </cell>
          <cell r="J69">
            <v>77450</v>
          </cell>
        </row>
        <row r="70">
          <cell r="B70" t="str">
            <v>§ãng cõ thö (mçi mè , trô 02 cõ)</v>
          </cell>
          <cell r="C70" t="str">
            <v>cõ</v>
          </cell>
          <cell r="D70">
            <v>24</v>
          </cell>
          <cell r="I70" t="str">
            <v/>
          </cell>
          <cell r="J70">
            <v>2500000</v>
          </cell>
        </row>
        <row r="71">
          <cell r="E71" t="str">
            <v>M¸y ®ãng cäc 3,5T</v>
          </cell>
          <cell r="F71" t="str">
            <v>ca</v>
          </cell>
          <cell r="G71">
            <v>2.2618764345951288</v>
          </cell>
          <cell r="H71">
            <v>54.285034430283091</v>
          </cell>
          <cell r="I71">
            <v>1105277</v>
          </cell>
          <cell r="J71">
            <v>2500000</v>
          </cell>
        </row>
        <row r="72">
          <cell r="B72" t="str">
            <v>§ãng cõ BTCT 35x35cm</v>
          </cell>
          <cell r="I72" t="str">
            <v/>
          </cell>
          <cell r="J72" t="str">
            <v/>
          </cell>
        </row>
        <row r="73">
          <cell r="B73" t="str">
            <v>- §ãng th¼ng trªn bê</v>
          </cell>
          <cell r="C73" t="str">
            <v>100m</v>
          </cell>
          <cell r="D73">
            <v>5.76</v>
          </cell>
          <cell r="I73" t="str">
            <v/>
          </cell>
          <cell r="J73">
            <v>3263481.784</v>
          </cell>
        </row>
        <row r="74">
          <cell r="E74" t="str">
            <v>M¸y ®ãng cäc 2,5T</v>
          </cell>
          <cell r="F74" t="str">
            <v>ca</v>
          </cell>
          <cell r="G74">
            <v>3.3496000000000001</v>
          </cell>
          <cell r="H74">
            <v>19.293696000000001</v>
          </cell>
          <cell r="I74">
            <v>974290</v>
          </cell>
          <cell r="J74">
            <v>3263481.784</v>
          </cell>
        </row>
        <row r="75">
          <cell r="B75" t="str">
            <v>- §ãng xiªn trªn bê</v>
          </cell>
          <cell r="C75" t="str">
            <v>100m</v>
          </cell>
          <cell r="D75">
            <v>4.8</v>
          </cell>
          <cell r="I75" t="str">
            <v/>
          </cell>
          <cell r="J75">
            <v>3916178.1408000002</v>
          </cell>
        </row>
        <row r="76">
          <cell r="E76" t="str">
            <v>M¸y ®ãng cäc 2,5T</v>
          </cell>
          <cell r="F76" t="str">
            <v>ca</v>
          </cell>
          <cell r="G76">
            <v>4.01952</v>
          </cell>
          <cell r="H76">
            <v>19.293696000000001</v>
          </cell>
          <cell r="I76">
            <v>974290</v>
          </cell>
          <cell r="J76">
            <v>3916178.1408000002</v>
          </cell>
        </row>
        <row r="77">
          <cell r="B77" t="str">
            <v>§ãng cõ BTCT 40X40cm</v>
          </cell>
          <cell r="I77" t="str">
            <v/>
          </cell>
          <cell r="J77" t="str">
            <v/>
          </cell>
        </row>
        <row r="78">
          <cell r="B78" t="str">
            <v>- §ãng th¼ng trªn bê</v>
          </cell>
          <cell r="C78" t="str">
            <v>100m</v>
          </cell>
          <cell r="D78">
            <v>27.84</v>
          </cell>
          <cell r="I78" t="str">
            <v/>
          </cell>
          <cell r="J78">
            <v>3959986.4356000004</v>
          </cell>
        </row>
        <row r="79">
          <cell r="E79" t="str">
            <v>M¸y ®ãng cäc 3,5T</v>
          </cell>
          <cell r="F79" t="str">
            <v>ca</v>
          </cell>
          <cell r="G79">
            <v>3.5828000000000002</v>
          </cell>
          <cell r="H79">
            <v>99.745152000000004</v>
          </cell>
          <cell r="I79">
            <v>1105277</v>
          </cell>
          <cell r="J79">
            <v>3959986.4356000004</v>
          </cell>
        </row>
        <row r="80">
          <cell r="B80" t="str">
            <v>- §ãng xiªn trªn bê</v>
          </cell>
          <cell r="C80" t="str">
            <v>100m</v>
          </cell>
          <cell r="D80">
            <v>71.040000000000006</v>
          </cell>
          <cell r="I80" t="str">
            <v/>
          </cell>
          <cell r="J80">
            <v>4751983.72272</v>
          </cell>
        </row>
        <row r="81">
          <cell r="E81" t="str">
            <v>M¸y ®ãng cäc 3,5T</v>
          </cell>
          <cell r="F81" t="str">
            <v>ca</v>
          </cell>
          <cell r="G81">
            <v>4.2993600000000001</v>
          </cell>
          <cell r="H81">
            <v>305.42653440000004</v>
          </cell>
          <cell r="I81">
            <v>1105277</v>
          </cell>
          <cell r="J81">
            <v>4751983.72272</v>
          </cell>
        </row>
        <row r="82">
          <cell r="B82" t="str">
            <v>- §ãng th¼ng trªn mÆt n­íc</v>
          </cell>
          <cell r="C82" t="str">
            <v>100m</v>
          </cell>
          <cell r="D82">
            <v>24.96</v>
          </cell>
          <cell r="I82" t="str">
            <v/>
          </cell>
          <cell r="J82">
            <v>6014766.7019999996</v>
          </cell>
        </row>
        <row r="83">
          <cell r="E83" t="str">
            <v>Tµu ®ãng cäc 3,5T</v>
          </cell>
          <cell r="F83" t="str">
            <v>ca</v>
          </cell>
          <cell r="G83">
            <v>1.6829999999999998</v>
          </cell>
          <cell r="H83">
            <v>42.007680000000001</v>
          </cell>
          <cell r="I83">
            <v>2003212</v>
          </cell>
          <cell r="J83">
            <v>3371405.7959999996</v>
          </cell>
        </row>
        <row r="84">
          <cell r="E84" t="str">
            <v>CÇn cÈu 25T</v>
          </cell>
          <cell r="F84" t="str">
            <v>ca</v>
          </cell>
          <cell r="G84">
            <v>1.6829999999999998</v>
          </cell>
          <cell r="H84">
            <v>42.007680000000001</v>
          </cell>
          <cell r="I84">
            <v>1120935</v>
          </cell>
          <cell r="J84">
            <v>1886533.6049999997</v>
          </cell>
        </row>
        <row r="85">
          <cell r="E85" t="str">
            <v>Tµu kÐo 150cv</v>
          </cell>
          <cell r="F85" t="str">
            <v>ca</v>
          </cell>
          <cell r="G85">
            <v>0.10200000000000001</v>
          </cell>
          <cell r="H85">
            <v>2.5459200000000002</v>
          </cell>
          <cell r="I85">
            <v>775474</v>
          </cell>
          <cell r="J85">
            <v>79098.348000000013</v>
          </cell>
        </row>
        <row r="86">
          <cell r="E86" t="str">
            <v>Sµ lan 250T</v>
          </cell>
          <cell r="F86" t="str">
            <v>ca</v>
          </cell>
          <cell r="G86">
            <v>1.6829999999999998</v>
          </cell>
          <cell r="H86">
            <v>42.007680000000001</v>
          </cell>
          <cell r="I86">
            <v>402691</v>
          </cell>
          <cell r="J86">
            <v>677728.95299999998</v>
          </cell>
        </row>
        <row r="87">
          <cell r="B87" t="str">
            <v>- §ãng xiªn trªn mÆt n­íc</v>
          </cell>
          <cell r="C87" t="str">
            <v>100m</v>
          </cell>
          <cell r="D87">
            <v>32.64</v>
          </cell>
          <cell r="I87" t="str">
            <v/>
          </cell>
          <cell r="J87">
            <v>7338015.3764399989</v>
          </cell>
        </row>
        <row r="88">
          <cell r="E88" t="str">
            <v>Tµu ®ãng cäc 3,5T</v>
          </cell>
          <cell r="F88" t="str">
            <v>ca</v>
          </cell>
          <cell r="G88">
            <v>2.0532599999999999</v>
          </cell>
          <cell r="H88">
            <v>67.018406400000003</v>
          </cell>
          <cell r="I88">
            <v>2003212</v>
          </cell>
          <cell r="J88">
            <v>4113115.0711199995</v>
          </cell>
        </row>
        <row r="89">
          <cell r="E89" t="str">
            <v>CÇn cÈu 25T</v>
          </cell>
          <cell r="F89" t="str">
            <v>ca</v>
          </cell>
          <cell r="G89">
            <v>2.0532599999999999</v>
          </cell>
          <cell r="H89">
            <v>67.018406400000003</v>
          </cell>
          <cell r="I89">
            <v>1120935</v>
          </cell>
          <cell r="J89">
            <v>2301570.9981</v>
          </cell>
        </row>
        <row r="90">
          <cell r="E90" t="str">
            <v>Tµu kÐo 150cv</v>
          </cell>
          <cell r="F90" t="str">
            <v>ca</v>
          </cell>
          <cell r="G90">
            <v>0.12444000000000001</v>
          </cell>
          <cell r="H90">
            <v>4.0617216000000003</v>
          </cell>
          <cell r="I90">
            <v>775474</v>
          </cell>
          <cell r="J90">
            <v>96499.984560000012</v>
          </cell>
        </row>
        <row r="91">
          <cell r="E91" t="str">
            <v>Sµ lan 250T</v>
          </cell>
          <cell r="F91" t="str">
            <v>ca</v>
          </cell>
          <cell r="G91">
            <v>2.0532599999999999</v>
          </cell>
          <cell r="H91">
            <v>67.018406400000003</v>
          </cell>
          <cell r="I91">
            <v>402691</v>
          </cell>
          <cell r="J91">
            <v>826829.32265999995</v>
          </cell>
        </row>
        <row r="92">
          <cell r="B92" t="str">
            <v>GCL§ cèt thÐp ®æ bª t«ng t¹i chæ mè, trô</v>
          </cell>
          <cell r="I92" t="str">
            <v/>
          </cell>
          <cell r="J92" t="str">
            <v/>
          </cell>
        </row>
        <row r="93">
          <cell r="B93" t="str">
            <v>- Cèt thÐp d&lt;=10</v>
          </cell>
          <cell r="C93" t="str">
            <v>tÊn</v>
          </cell>
          <cell r="D93">
            <v>4.2850000000000001</v>
          </cell>
          <cell r="I93" t="str">
            <v/>
          </cell>
          <cell r="J93">
            <v>158275.06000000003</v>
          </cell>
        </row>
        <row r="94">
          <cell r="E94" t="str">
            <v>M¸y c¾t uèn</v>
          </cell>
          <cell r="F94" t="str">
            <v>ca</v>
          </cell>
          <cell r="G94">
            <v>0.4</v>
          </cell>
          <cell r="H94">
            <v>1.7140000000000002</v>
          </cell>
          <cell r="I94">
            <v>39389</v>
          </cell>
          <cell r="J94">
            <v>15755.6</v>
          </cell>
        </row>
        <row r="95">
          <cell r="E95" t="str">
            <v>CÇn cÈu 25T</v>
          </cell>
          <cell r="F95" t="str">
            <v>ca</v>
          </cell>
          <cell r="G95">
            <v>0.06</v>
          </cell>
          <cell r="H95">
            <v>0.2571</v>
          </cell>
          <cell r="I95">
            <v>1120935</v>
          </cell>
          <cell r="J95">
            <v>67256.099999999991</v>
          </cell>
        </row>
        <row r="96">
          <cell r="E96" t="str">
            <v>Sµ lan 200T</v>
          </cell>
          <cell r="F96" t="str">
            <v>ca</v>
          </cell>
          <cell r="G96">
            <v>0.06</v>
          </cell>
          <cell r="H96">
            <v>0.2571</v>
          </cell>
          <cell r="I96">
            <v>325023</v>
          </cell>
          <cell r="J96">
            <v>19501.38</v>
          </cell>
        </row>
        <row r="97">
          <cell r="E97" t="str">
            <v>Sµ lan 400T</v>
          </cell>
          <cell r="F97" t="str">
            <v>ca</v>
          </cell>
          <cell r="G97">
            <v>0.06</v>
          </cell>
          <cell r="H97">
            <v>0.2571</v>
          </cell>
          <cell r="I97">
            <v>670875</v>
          </cell>
          <cell r="J97">
            <v>40252.5</v>
          </cell>
        </row>
        <row r="98">
          <cell r="E98" t="str">
            <v>Tµu kÐo 150cv</v>
          </cell>
          <cell r="F98" t="str">
            <v>ca</v>
          </cell>
          <cell r="G98">
            <v>0.02</v>
          </cell>
          <cell r="H98">
            <v>8.5699999999999998E-2</v>
          </cell>
          <cell r="I98">
            <v>775474</v>
          </cell>
          <cell r="J98">
            <v>15509.48</v>
          </cell>
        </row>
        <row r="99">
          <cell r="B99" t="str">
            <v>- Cèt thÐp d&lt;=18</v>
          </cell>
          <cell r="C99" t="str">
            <v>tÊn</v>
          </cell>
          <cell r="D99">
            <v>15.756</v>
          </cell>
          <cell r="I99" t="str">
            <v/>
          </cell>
          <cell r="J99">
            <v>272660.94800000003</v>
          </cell>
        </row>
        <row r="100">
          <cell r="E100" t="str">
            <v>M¸y hµn 23kw</v>
          </cell>
          <cell r="F100" t="str">
            <v>ca</v>
          </cell>
          <cell r="G100">
            <v>1.6</v>
          </cell>
          <cell r="H100">
            <v>25.209600000000002</v>
          </cell>
          <cell r="I100">
            <v>77338</v>
          </cell>
          <cell r="J100">
            <v>123740.8</v>
          </cell>
        </row>
        <row r="101">
          <cell r="E101" t="str">
            <v>M¸y c¾t uèn</v>
          </cell>
          <cell r="F101" t="str">
            <v>ca</v>
          </cell>
          <cell r="G101">
            <v>0.32</v>
          </cell>
          <cell r="H101">
            <v>5.0419200000000002</v>
          </cell>
          <cell r="I101">
            <v>39389</v>
          </cell>
          <cell r="J101">
            <v>12604.48</v>
          </cell>
        </row>
        <row r="102">
          <cell r="E102" t="str">
            <v>CÇn cÈu 25T</v>
          </cell>
          <cell r="F102" t="str">
            <v>ca</v>
          </cell>
          <cell r="G102">
            <v>0.06</v>
          </cell>
          <cell r="H102">
            <v>0.94535999999999998</v>
          </cell>
          <cell r="I102">
            <v>1120935</v>
          </cell>
          <cell r="J102">
            <v>67256.099999999991</v>
          </cell>
        </row>
        <row r="103">
          <cell r="E103" t="str">
            <v>Sµ lan 200T</v>
          </cell>
          <cell r="F103" t="str">
            <v>ca</v>
          </cell>
          <cell r="G103">
            <v>0.06</v>
          </cell>
          <cell r="H103">
            <v>0.94535999999999998</v>
          </cell>
          <cell r="I103">
            <v>325023</v>
          </cell>
          <cell r="J103">
            <v>19501.38</v>
          </cell>
        </row>
        <row r="104">
          <cell r="E104" t="str">
            <v>Sµ lan 400T</v>
          </cell>
          <cell r="F104" t="str">
            <v>ca</v>
          </cell>
          <cell r="G104">
            <v>0.06</v>
          </cell>
          <cell r="H104">
            <v>0.94535999999999998</v>
          </cell>
          <cell r="I104">
            <v>670875</v>
          </cell>
          <cell r="J104">
            <v>40252.5</v>
          </cell>
        </row>
        <row r="105">
          <cell r="E105" t="str">
            <v>Tµu kÐo 150cv</v>
          </cell>
          <cell r="F105" t="str">
            <v>ca</v>
          </cell>
          <cell r="G105">
            <v>1.2E-2</v>
          </cell>
          <cell r="H105">
            <v>0.18907200000000002</v>
          </cell>
          <cell r="I105">
            <v>775474</v>
          </cell>
          <cell r="J105">
            <v>9305.6880000000001</v>
          </cell>
        </row>
        <row r="106">
          <cell r="B106" t="str">
            <v>- Cèt thÐp d&gt;18</v>
          </cell>
          <cell r="C106" t="str">
            <v>tÊn</v>
          </cell>
          <cell r="D106">
            <v>73.671999999999997</v>
          </cell>
          <cell r="I106" t="str">
            <v/>
          </cell>
          <cell r="J106">
            <v>232525.03999999998</v>
          </cell>
        </row>
        <row r="107">
          <cell r="E107" t="str">
            <v>M¸y hµn 23kw</v>
          </cell>
          <cell r="F107" t="str">
            <v>ca</v>
          </cell>
          <cell r="G107">
            <v>1.73</v>
          </cell>
          <cell r="H107">
            <v>127.45255999999999</v>
          </cell>
          <cell r="I107">
            <v>77338</v>
          </cell>
          <cell r="J107">
            <v>133794.74</v>
          </cell>
        </row>
        <row r="108">
          <cell r="E108" t="str">
            <v>M¸y c¾t uèn</v>
          </cell>
          <cell r="F108" t="str">
            <v>ca</v>
          </cell>
          <cell r="G108">
            <v>0.16</v>
          </cell>
          <cell r="H108">
            <v>11.787519999999999</v>
          </cell>
          <cell r="I108">
            <v>39389</v>
          </cell>
          <cell r="J108">
            <v>6302.24</v>
          </cell>
        </row>
        <row r="109">
          <cell r="E109" t="str">
            <v>CÇn cÈu 25T</v>
          </cell>
          <cell r="F109" t="str">
            <v>ca</v>
          </cell>
          <cell r="G109">
            <v>0.04</v>
          </cell>
          <cell r="H109">
            <v>2.9468799999999997</v>
          </cell>
          <cell r="I109">
            <v>1120935</v>
          </cell>
          <cell r="J109">
            <v>44837.4</v>
          </cell>
        </row>
        <row r="110">
          <cell r="E110" t="str">
            <v>Sµ lan 200T</v>
          </cell>
          <cell r="F110" t="str">
            <v>ca</v>
          </cell>
          <cell r="G110">
            <v>0.04</v>
          </cell>
          <cell r="H110">
            <v>2.9468799999999997</v>
          </cell>
          <cell r="I110">
            <v>325023</v>
          </cell>
          <cell r="J110">
            <v>13000.92</v>
          </cell>
        </row>
        <row r="111">
          <cell r="E111" t="str">
            <v>Sµ lan 400T</v>
          </cell>
          <cell r="F111" t="str">
            <v>ca</v>
          </cell>
          <cell r="G111">
            <v>0.04</v>
          </cell>
          <cell r="H111">
            <v>2.9468799999999997</v>
          </cell>
          <cell r="I111">
            <v>670875</v>
          </cell>
          <cell r="J111">
            <v>26835</v>
          </cell>
        </row>
        <row r="112">
          <cell r="E112" t="str">
            <v>Tµu kÐo 150cv</v>
          </cell>
          <cell r="F112" t="str">
            <v>ca</v>
          </cell>
          <cell r="G112">
            <v>0.01</v>
          </cell>
          <cell r="H112">
            <v>0.73671999999999993</v>
          </cell>
          <cell r="I112">
            <v>775474</v>
          </cell>
          <cell r="J112">
            <v>7754.74</v>
          </cell>
        </row>
        <row r="113">
          <cell r="B113" t="str">
            <v>- ThÐp h×nh</v>
          </cell>
          <cell r="C113" t="str">
            <v>tÊn</v>
          </cell>
          <cell r="D113">
            <v>0.68799999999999994</v>
          </cell>
          <cell r="I113" t="str">
            <v/>
          </cell>
          <cell r="J113">
            <v>425359</v>
          </cell>
        </row>
        <row r="114">
          <cell r="E114" t="str">
            <v>M¸y hµn 15kw</v>
          </cell>
          <cell r="F114" t="str">
            <v>ca</v>
          </cell>
          <cell r="G114">
            <v>5.5</v>
          </cell>
          <cell r="H114">
            <v>3.7839999999999998</v>
          </cell>
          <cell r="I114">
            <v>77338</v>
          </cell>
          <cell r="J114">
            <v>425359</v>
          </cell>
        </row>
        <row r="115">
          <cell r="B115" t="str">
            <v>§­êng hµn 10ly</v>
          </cell>
          <cell r="C115" t="str">
            <v>10m</v>
          </cell>
          <cell r="D115">
            <v>39.6</v>
          </cell>
          <cell r="I115" t="str">
            <v/>
          </cell>
          <cell r="J115">
            <v>77450</v>
          </cell>
        </row>
        <row r="116">
          <cell r="E116" t="str">
            <v>M¸y hµn 23kw</v>
          </cell>
          <cell r="F116" t="str">
            <v>ca</v>
          </cell>
          <cell r="G116">
            <v>1.0014481884713853</v>
          </cell>
          <cell r="H116">
            <v>39.657348263466858</v>
          </cell>
          <cell r="I116">
            <v>77338</v>
          </cell>
          <cell r="J116">
            <v>77450</v>
          </cell>
        </row>
        <row r="117">
          <cell r="B117" t="str">
            <v>§æ bª t«ng lãt mè, trô ®¸ 4x6 M100</v>
          </cell>
          <cell r="C117" t="str">
            <v>m3</v>
          </cell>
          <cell r="D117">
            <v>33.659999999999997</v>
          </cell>
          <cell r="I117" t="str">
            <v/>
          </cell>
          <cell r="J117">
            <v>12040.565000000001</v>
          </cell>
        </row>
        <row r="118">
          <cell r="E118" t="str">
            <v>M¸y trén 250 lÝt</v>
          </cell>
          <cell r="F118" t="str">
            <v>ca</v>
          </cell>
          <cell r="G118">
            <v>9.5000000000000001E-2</v>
          </cell>
          <cell r="H118">
            <v>3.1976999999999998</v>
          </cell>
          <cell r="I118">
            <v>96272</v>
          </cell>
          <cell r="J118">
            <v>9145.84</v>
          </cell>
        </row>
        <row r="119">
          <cell r="E119" t="str">
            <v>M¸y ®Çm bµn 1kw</v>
          </cell>
          <cell r="F119" t="str">
            <v>ca</v>
          </cell>
          <cell r="G119">
            <v>8.8999999999999996E-2</v>
          </cell>
          <cell r="H119">
            <v>2.9957399999999996</v>
          </cell>
          <cell r="I119">
            <v>32525</v>
          </cell>
          <cell r="J119">
            <v>2894.7249999999999</v>
          </cell>
        </row>
        <row r="120">
          <cell r="B120" t="str">
            <v>§æ bª t«ng ®¸ 1x2 M300 mè, trô cÇu trªn c¹n</v>
          </cell>
          <cell r="C120" t="str">
            <v>m3</v>
          </cell>
          <cell r="D120">
            <v>552.41600000000005</v>
          </cell>
          <cell r="I120" t="str">
            <v/>
          </cell>
          <cell r="J120">
            <v>48280.398479999996</v>
          </cell>
        </row>
        <row r="121">
          <cell r="E121" t="str">
            <v>M¸y trén 250 lÝt</v>
          </cell>
          <cell r="F121" t="str">
            <v>ca</v>
          </cell>
          <cell r="G121">
            <v>9.69E-2</v>
          </cell>
          <cell r="H121">
            <v>53.529110400000008</v>
          </cell>
          <cell r="I121">
            <v>96272</v>
          </cell>
          <cell r="J121">
            <v>9328.7567999999992</v>
          </cell>
        </row>
        <row r="122">
          <cell r="E122" t="str">
            <v>M¸y ®Çm dïi 1,5kw</v>
          </cell>
          <cell r="F122" t="str">
            <v>ca</v>
          </cell>
          <cell r="G122">
            <v>9.078E-2</v>
          </cell>
          <cell r="H122">
            <v>50.148324480000007</v>
          </cell>
          <cell r="I122">
            <v>37456</v>
          </cell>
          <cell r="J122">
            <v>3400.2556800000002</v>
          </cell>
        </row>
        <row r="123">
          <cell r="E123" t="str">
            <v>CÇn cÈu 16T</v>
          </cell>
          <cell r="F123" t="str">
            <v>ca</v>
          </cell>
          <cell r="G123">
            <v>4.5899999999999996E-2</v>
          </cell>
          <cell r="H123">
            <v>25.3558944</v>
          </cell>
          <cell r="I123">
            <v>774540</v>
          </cell>
          <cell r="J123">
            <v>35551.385999999999</v>
          </cell>
        </row>
        <row r="124">
          <cell r="B124" t="str">
            <v>§æ bª t«ng ®¸ 1x2 M300 mè, trô cÇu d­íi n­íc</v>
          </cell>
          <cell r="C124" t="str">
            <v>m3</v>
          </cell>
          <cell r="D124">
            <v>608.94000000000005</v>
          </cell>
          <cell r="I124" t="str">
            <v/>
          </cell>
          <cell r="J124">
            <v>205403.17320000002</v>
          </cell>
        </row>
        <row r="125">
          <cell r="E125" t="str">
            <v>M¸y trén 250 lÝt</v>
          </cell>
          <cell r="F125" t="str">
            <v>ca</v>
          </cell>
          <cell r="G125">
            <v>0.11220000000000001</v>
          </cell>
          <cell r="H125">
            <v>68.323068000000006</v>
          </cell>
          <cell r="I125">
            <v>96272</v>
          </cell>
          <cell r="J125">
            <v>10801.718400000002</v>
          </cell>
        </row>
        <row r="126">
          <cell r="E126" t="str">
            <v>M¸y ®Çm dïi 1,5kw</v>
          </cell>
          <cell r="F126" t="str">
            <v>ca</v>
          </cell>
          <cell r="G126">
            <v>0.10200000000000001</v>
          </cell>
          <cell r="H126">
            <v>62.111880000000014</v>
          </cell>
          <cell r="I126">
            <v>37456</v>
          </cell>
          <cell r="J126">
            <v>3820.5120000000002</v>
          </cell>
        </row>
        <row r="127">
          <cell r="E127" t="str">
            <v>CÇn cÈu 16T</v>
          </cell>
          <cell r="F127" t="str">
            <v>ca</v>
          </cell>
          <cell r="G127">
            <v>6.1199999999999997E-2</v>
          </cell>
          <cell r="H127">
            <v>37.267128</v>
          </cell>
          <cell r="I127">
            <v>774540</v>
          </cell>
          <cell r="J127">
            <v>47401.847999999998</v>
          </cell>
        </row>
        <row r="128">
          <cell r="E128" t="str">
            <v>Sµ lan 200T</v>
          </cell>
          <cell r="F128" t="str">
            <v>ca</v>
          </cell>
          <cell r="G128">
            <v>0.11220000000000001</v>
          </cell>
          <cell r="H128">
            <v>68.323068000000006</v>
          </cell>
          <cell r="I128">
            <v>325023</v>
          </cell>
          <cell r="J128">
            <v>36467.580600000001</v>
          </cell>
        </row>
        <row r="129">
          <cell r="E129" t="str">
            <v>Sµ lan 400T</v>
          </cell>
          <cell r="F129" t="str">
            <v>ca</v>
          </cell>
          <cell r="G129">
            <v>0.11220000000000001</v>
          </cell>
          <cell r="H129">
            <v>68.323068000000006</v>
          </cell>
          <cell r="I129">
            <v>670875</v>
          </cell>
          <cell r="J129">
            <v>75272.175000000003</v>
          </cell>
        </row>
        <row r="130">
          <cell r="E130" t="str">
            <v>Tµu kÐo 150cv</v>
          </cell>
          <cell r="F130" t="str">
            <v>ca</v>
          </cell>
          <cell r="G130">
            <v>4.0800000000000003E-2</v>
          </cell>
          <cell r="H130">
            <v>24.844752000000003</v>
          </cell>
          <cell r="I130">
            <v>775474</v>
          </cell>
          <cell r="J130">
            <v>31639.339200000002</v>
          </cell>
        </row>
        <row r="131">
          <cell r="B131" t="str">
            <v>V÷a xi m¨ng M100</v>
          </cell>
          <cell r="C131" t="str">
            <v>m2</v>
          </cell>
          <cell r="D131">
            <v>29.26</v>
          </cell>
          <cell r="I131" t="str">
            <v/>
          </cell>
          <cell r="J131">
            <v>181.17600000000002</v>
          </cell>
        </row>
        <row r="132">
          <cell r="E132" t="str">
            <v>M¸y trén 80 lÝt</v>
          </cell>
          <cell r="F132" t="str">
            <v>ca</v>
          </cell>
          <cell r="G132">
            <v>4.0000000000000001E-3</v>
          </cell>
          <cell r="H132">
            <v>0.11704000000000001</v>
          </cell>
          <cell r="I132">
            <v>45294</v>
          </cell>
          <cell r="J132">
            <v>181.17600000000002</v>
          </cell>
        </row>
        <row r="133">
          <cell r="B133" t="str">
            <v>Gia c«ng l¾p ®Æt cèt thÕp ®æ bª t«ng</v>
          </cell>
          <cell r="I133" t="str">
            <v/>
          </cell>
          <cell r="J133" t="str">
            <v/>
          </cell>
        </row>
        <row r="134">
          <cell r="B134" t="str">
            <v>- Cèt thÐp d&lt;=10</v>
          </cell>
          <cell r="C134" t="str">
            <v>tÊn</v>
          </cell>
          <cell r="D134">
            <v>1.3859999999999999</v>
          </cell>
          <cell r="I134" t="str">
            <v/>
          </cell>
          <cell r="J134">
            <v>15755.6</v>
          </cell>
        </row>
        <row r="135">
          <cell r="E135" t="str">
            <v>M¸y c¾t uèn</v>
          </cell>
          <cell r="F135" t="str">
            <v>ca</v>
          </cell>
          <cell r="G135">
            <v>0.4</v>
          </cell>
          <cell r="H135">
            <v>0.5544</v>
          </cell>
          <cell r="I135">
            <v>39389</v>
          </cell>
          <cell r="J135">
            <v>15755.6</v>
          </cell>
        </row>
        <row r="136">
          <cell r="B136" t="str">
            <v>- Cèt thÐp d&lt;=18</v>
          </cell>
          <cell r="C136" t="str">
            <v>tÊn</v>
          </cell>
          <cell r="D136">
            <v>9.5120000000000005</v>
          </cell>
          <cell r="I136" t="str">
            <v/>
          </cell>
          <cell r="J136">
            <v>100228.43399999999</v>
          </cell>
        </row>
        <row r="137">
          <cell r="E137" t="str">
            <v>M¸y hµn 23kw</v>
          </cell>
          <cell r="F137" t="str">
            <v>ca</v>
          </cell>
          <cell r="G137">
            <v>1.133</v>
          </cell>
          <cell r="H137">
            <v>10.777096</v>
          </cell>
          <cell r="I137">
            <v>77338</v>
          </cell>
          <cell r="J137">
            <v>87623.953999999998</v>
          </cell>
        </row>
        <row r="138">
          <cell r="E138" t="str">
            <v>M¸y c¾t uèn</v>
          </cell>
          <cell r="F138" t="str">
            <v>ca</v>
          </cell>
          <cell r="G138">
            <v>0.32</v>
          </cell>
          <cell r="H138">
            <v>3.0438400000000003</v>
          </cell>
          <cell r="I138">
            <v>39389</v>
          </cell>
          <cell r="J138">
            <v>12604.48</v>
          </cell>
        </row>
        <row r="139">
          <cell r="B139" t="str">
            <v>- Cèt thÐp d&gt;18</v>
          </cell>
          <cell r="C139" t="str">
            <v>tÊn</v>
          </cell>
          <cell r="D139">
            <v>1.546</v>
          </cell>
          <cell r="I139" t="str">
            <v/>
          </cell>
          <cell r="J139">
            <v>90832.673999999999</v>
          </cell>
        </row>
        <row r="140">
          <cell r="E140" t="str">
            <v>M¸y hµn 23kw</v>
          </cell>
          <cell r="F140" t="str">
            <v>ca</v>
          </cell>
          <cell r="G140">
            <v>1.093</v>
          </cell>
          <cell r="H140">
            <v>1.689778</v>
          </cell>
          <cell r="I140">
            <v>77338</v>
          </cell>
          <cell r="J140">
            <v>84530.433999999994</v>
          </cell>
        </row>
        <row r="141">
          <cell r="E141" t="str">
            <v>M¸y c¾t uèn</v>
          </cell>
          <cell r="F141" t="str">
            <v>ca</v>
          </cell>
          <cell r="G141">
            <v>0.16</v>
          </cell>
          <cell r="H141">
            <v>0.24736000000000002</v>
          </cell>
          <cell r="I141">
            <v>39389</v>
          </cell>
          <cell r="J141">
            <v>6302.24</v>
          </cell>
        </row>
        <row r="142">
          <cell r="B142" t="str">
            <v>§æ bª t«ng ®óc s½n ®¸ 1x2 M300 b¶n qu¸ ®é</v>
          </cell>
          <cell r="C142" t="str">
            <v>m3</v>
          </cell>
          <cell r="D142">
            <v>21.712</v>
          </cell>
          <cell r="I142" t="str">
            <v/>
          </cell>
          <cell r="J142">
            <v>17476.712</v>
          </cell>
        </row>
        <row r="143">
          <cell r="E143" t="str">
            <v>M¸y trén 250 lÝt</v>
          </cell>
          <cell r="F143" t="str">
            <v>ca</v>
          </cell>
          <cell r="G143">
            <v>0.10450000000000001</v>
          </cell>
          <cell r="H143">
            <v>2.268904</v>
          </cell>
          <cell r="I143">
            <v>96272</v>
          </cell>
          <cell r="J143">
            <v>10060.424000000001</v>
          </cell>
        </row>
        <row r="144">
          <cell r="E144" t="str">
            <v>M¸y ®Çm dïi 1,5kw</v>
          </cell>
          <cell r="F144" t="str">
            <v>ca</v>
          </cell>
          <cell r="G144">
            <v>0.19800000000000001</v>
          </cell>
          <cell r="H144">
            <v>4.2989760000000006</v>
          </cell>
          <cell r="I144">
            <v>37456</v>
          </cell>
          <cell r="J144">
            <v>7416.2880000000005</v>
          </cell>
        </row>
        <row r="145">
          <cell r="B145" t="str">
            <v>§æ bª t«ng ®óc s½n ®¸ 1x2 M250 thanh lan can</v>
          </cell>
          <cell r="C145" t="str">
            <v>m3</v>
          </cell>
          <cell r="D145">
            <v>24.77</v>
          </cell>
          <cell r="I145" t="str">
            <v/>
          </cell>
          <cell r="J145">
            <v>17476.712</v>
          </cell>
        </row>
        <row r="146">
          <cell r="E146" t="str">
            <v>M¸y trén 250 lÝt</v>
          </cell>
          <cell r="F146" t="str">
            <v>ca</v>
          </cell>
          <cell r="G146">
            <v>0.10450000000000001</v>
          </cell>
          <cell r="H146">
            <v>2.5884650000000002</v>
          </cell>
          <cell r="I146">
            <v>96272</v>
          </cell>
          <cell r="J146">
            <v>10060.424000000001</v>
          </cell>
        </row>
        <row r="147">
          <cell r="E147" t="str">
            <v>M¸y ®Çm dïi 1,5kw</v>
          </cell>
          <cell r="F147" t="str">
            <v>ca</v>
          </cell>
          <cell r="G147">
            <v>0.19800000000000001</v>
          </cell>
          <cell r="H147">
            <v>4.9044600000000003</v>
          </cell>
          <cell r="I147">
            <v>37456</v>
          </cell>
          <cell r="J147">
            <v>7416.2880000000005</v>
          </cell>
        </row>
        <row r="148">
          <cell r="B148" t="str">
            <v>L¾p ®Æt cÊu kiÖn ®óc s½n</v>
          </cell>
          <cell r="C148" t="str">
            <v>m</v>
          </cell>
          <cell r="D148">
            <v>12000</v>
          </cell>
          <cell r="I148" t="str">
            <v/>
          </cell>
          <cell r="J148" t="str">
            <v/>
          </cell>
        </row>
        <row r="149">
          <cell r="B149" t="str">
            <v>- CÊu kiÖn &lt;= 1tÊn</v>
          </cell>
          <cell r="C149" t="str">
            <v>ckiÖn</v>
          </cell>
          <cell r="D149">
            <v>552</v>
          </cell>
          <cell r="I149" t="str">
            <v/>
          </cell>
          <cell r="J149">
            <v>45249.799999999996</v>
          </cell>
        </row>
        <row r="150">
          <cell r="B150" t="str">
            <v>D©y thÐp vµ ®inh 5cm</v>
          </cell>
          <cell r="C150" t="str">
            <v>kg</v>
          </cell>
          <cell r="D150">
            <v>5000</v>
          </cell>
          <cell r="E150" t="str">
            <v>M¸y cÈu 10T</v>
          </cell>
          <cell r="F150" t="str">
            <v>ca</v>
          </cell>
          <cell r="G150">
            <v>0.06</v>
          </cell>
          <cell r="H150">
            <v>33.119999999999997</v>
          </cell>
          <cell r="I150">
            <v>496370</v>
          </cell>
          <cell r="J150">
            <v>29782.199999999997</v>
          </cell>
        </row>
        <row r="151">
          <cell r="B151" t="str">
            <v>Dao rùa chÆt ®Êt</v>
          </cell>
          <cell r="C151" t="str">
            <v>c¸i</v>
          </cell>
          <cell r="D151">
            <v>30000</v>
          </cell>
          <cell r="E151" t="str">
            <v>M¸y hµn 23kw</v>
          </cell>
          <cell r="F151" t="str">
            <v>ca</v>
          </cell>
          <cell r="G151">
            <v>0.2</v>
          </cell>
          <cell r="H151">
            <v>110.4</v>
          </cell>
          <cell r="I151">
            <v>77338</v>
          </cell>
          <cell r="J151">
            <v>15467.6</v>
          </cell>
        </row>
        <row r="152">
          <cell r="B152" t="str">
            <v>- CÊu kiÖn &lt;= 5tÊn</v>
          </cell>
          <cell r="C152" t="str">
            <v>ckiÖn</v>
          </cell>
          <cell r="D152">
            <v>2</v>
          </cell>
          <cell r="I152" t="str">
            <v/>
          </cell>
          <cell r="J152">
            <v>79995.700000000012</v>
          </cell>
        </row>
        <row r="153">
          <cell r="B153" t="str">
            <v>Dao gät ®Êt</v>
          </cell>
          <cell r="C153" t="str">
            <v>c¸i</v>
          </cell>
          <cell r="D153">
            <v>30000</v>
          </cell>
          <cell r="E153" t="str">
            <v>M¸y cÈu 10T</v>
          </cell>
          <cell r="F153" t="str">
            <v>ca</v>
          </cell>
          <cell r="G153">
            <v>0.13</v>
          </cell>
          <cell r="H153">
            <v>0.26</v>
          </cell>
          <cell r="I153">
            <v>496370</v>
          </cell>
          <cell r="J153">
            <v>64528.100000000006</v>
          </cell>
        </row>
        <row r="154">
          <cell r="B154" t="str">
            <v>Dao luyÖn ®Êt</v>
          </cell>
          <cell r="C154" t="str">
            <v>c¸i</v>
          </cell>
          <cell r="D154">
            <v>30000</v>
          </cell>
          <cell r="E154" t="str">
            <v>M¸y hµn 23kw</v>
          </cell>
          <cell r="F154" t="str">
            <v>ca</v>
          </cell>
          <cell r="G154">
            <v>0.2</v>
          </cell>
          <cell r="H154">
            <v>0.4</v>
          </cell>
          <cell r="I154">
            <v>77338</v>
          </cell>
          <cell r="J154">
            <v>15467.6</v>
          </cell>
        </row>
        <row r="155">
          <cell r="B155" t="str">
            <v>- CÊu kiÖn &gt; 7tÊn (dèc)</v>
          </cell>
          <cell r="C155" t="str">
            <v>ckiÖn</v>
          </cell>
          <cell r="D155">
            <v>6</v>
          </cell>
          <cell r="I155" t="str">
            <v/>
          </cell>
          <cell r="J155">
            <v>81092.5</v>
          </cell>
        </row>
        <row r="156">
          <cell r="B156" t="str">
            <v>Dao vßng hîp kim</v>
          </cell>
          <cell r="C156" t="str">
            <v>c¸i</v>
          </cell>
          <cell r="D156">
            <v>30000</v>
          </cell>
          <cell r="E156" t="str">
            <v>M¸y cÈu 10T</v>
          </cell>
          <cell r="F156" t="str">
            <v>ca</v>
          </cell>
          <cell r="G156">
            <v>0.14000000000000001</v>
          </cell>
          <cell r="H156">
            <v>0.84000000000000008</v>
          </cell>
          <cell r="I156">
            <v>496370</v>
          </cell>
          <cell r="J156">
            <v>69491.8</v>
          </cell>
        </row>
        <row r="157">
          <cell r="B157" t="str">
            <v>Dao vßng nÐn</v>
          </cell>
          <cell r="C157" t="str">
            <v>c¸i</v>
          </cell>
          <cell r="D157">
            <v>30000</v>
          </cell>
          <cell r="E157" t="str">
            <v>M¸y hµn 23kw</v>
          </cell>
          <cell r="F157" t="str">
            <v>ca</v>
          </cell>
          <cell r="G157">
            <v>0.15</v>
          </cell>
          <cell r="H157">
            <v>0.89999999999999991</v>
          </cell>
          <cell r="I157">
            <v>77338</v>
          </cell>
          <cell r="J157">
            <v>11600.699999999999</v>
          </cell>
        </row>
        <row r="158">
          <cell r="B158" t="str">
            <v>Tr¶i c¸n ®¸ 4x6 chÌn 22% ®¸ nhá</v>
          </cell>
          <cell r="C158" t="str">
            <v>100m3</v>
          </cell>
          <cell r="D158">
            <v>0.30599999999999999</v>
          </cell>
          <cell r="I158" t="str">
            <v/>
          </cell>
          <cell r="J158">
            <v>1377743</v>
          </cell>
        </row>
        <row r="159">
          <cell r="B159" t="str">
            <v>DÇm I300 - 350 dµi h¬n 3,5m</v>
          </cell>
          <cell r="C159" t="str">
            <v>kg</v>
          </cell>
          <cell r="D159">
            <v>5000</v>
          </cell>
          <cell r="E159" t="str">
            <v>M¸y lu 8,5T</v>
          </cell>
          <cell r="F159" t="str">
            <v>ca</v>
          </cell>
          <cell r="G159">
            <v>5.449436957871713</v>
          </cell>
          <cell r="H159">
            <v>1.6675277091087441</v>
          </cell>
          <cell r="I159">
            <v>252823</v>
          </cell>
          <cell r="J159">
            <v>1377743</v>
          </cell>
        </row>
        <row r="160">
          <cell r="B160" t="str">
            <v>§¾p c¸t h¹t th« sau mè</v>
          </cell>
          <cell r="C160" t="str">
            <v>100m3</v>
          </cell>
          <cell r="D160">
            <v>1.1559999999999999</v>
          </cell>
          <cell r="I160" t="str">
            <v/>
          </cell>
          <cell r="J160">
            <v>238854.82799999998</v>
          </cell>
        </row>
        <row r="161">
          <cell r="B161" t="str">
            <v>DÇu c«ng nghiÖp 20</v>
          </cell>
          <cell r="C161" t="str">
            <v>kg</v>
          </cell>
          <cell r="D161">
            <v>8000</v>
          </cell>
          <cell r="E161" t="str">
            <v>M¸y ®Çm cãc</v>
          </cell>
          <cell r="F161" t="str">
            <v>ca</v>
          </cell>
          <cell r="G161">
            <v>3.3659999999999997</v>
          </cell>
          <cell r="H161">
            <v>3.8910959999999992</v>
          </cell>
          <cell r="I161">
            <v>50170</v>
          </cell>
          <cell r="J161">
            <v>168872.21999999997</v>
          </cell>
        </row>
        <row r="162">
          <cell r="B162" t="str">
            <v>DÇu kÝch</v>
          </cell>
          <cell r="C162" t="str">
            <v>kg</v>
          </cell>
          <cell r="D162">
            <v>8000</v>
          </cell>
          <cell r="E162" t="str">
            <v>¤ t« t­íi n­íc 5m3</v>
          </cell>
          <cell r="F162" t="str">
            <v>ca</v>
          </cell>
          <cell r="G162">
            <v>0.20400000000000001</v>
          </cell>
          <cell r="H162">
            <v>0.23582400000000001</v>
          </cell>
          <cell r="I162">
            <v>343052</v>
          </cell>
          <cell r="J162">
            <v>69982.608000000007</v>
          </cell>
        </row>
        <row r="163">
          <cell r="B163" t="str">
            <v>II- DÇm, sµn, lÒ, lan can, tho¸t n­íc, khe co gian</v>
          </cell>
          <cell r="C163" t="str">
            <v>kg</v>
          </cell>
          <cell r="D163">
            <v>5000</v>
          </cell>
          <cell r="I163" t="str">
            <v/>
          </cell>
          <cell r="J163" t="str">
            <v/>
          </cell>
        </row>
        <row r="164">
          <cell r="B164" t="str">
            <v>Lao l¾p dÇm BTTA &lt;= 30m</v>
          </cell>
          <cell r="C164" t="str">
            <v>mdÇm</v>
          </cell>
          <cell r="D164">
            <v>2079.12</v>
          </cell>
          <cell r="I164" t="str">
            <v/>
          </cell>
          <cell r="J164">
            <v>22930.772150000004</v>
          </cell>
        </row>
        <row r="165">
          <cell r="B165" t="str">
            <v>Dông cô x¸c ®Þnh ®é tan r·</v>
          </cell>
          <cell r="C165" t="str">
            <v>c¸i</v>
          </cell>
          <cell r="D165">
            <v>400000</v>
          </cell>
          <cell r="E165" t="str">
            <v>Xe lao dÇm</v>
          </cell>
          <cell r="F165" t="str">
            <v>ca</v>
          </cell>
          <cell r="G165">
            <v>9.3500000000000007E-3</v>
          </cell>
          <cell r="H165">
            <v>19.439772000000001</v>
          </cell>
          <cell r="I165">
            <v>2382049</v>
          </cell>
          <cell r="J165">
            <v>22272.158150000003</v>
          </cell>
        </row>
        <row r="166">
          <cell r="B166" t="str">
            <v>Dông cô x¸c ®Þnh tr­¬ng në</v>
          </cell>
          <cell r="C166" t="str">
            <v>c¸i</v>
          </cell>
          <cell r="D166">
            <v>1500000</v>
          </cell>
          <cell r="E166" t="str">
            <v>Têi ®iÖn 5T</v>
          </cell>
          <cell r="F166" t="str">
            <v>ca</v>
          </cell>
          <cell r="G166">
            <v>9.3500000000000007E-3</v>
          </cell>
          <cell r="H166">
            <v>19.439772000000001</v>
          </cell>
          <cell r="I166">
            <v>70440</v>
          </cell>
          <cell r="J166">
            <v>658.61400000000003</v>
          </cell>
        </row>
        <row r="167">
          <cell r="B167" t="str">
            <v>Lao l¾p dÇm BTTA &lt;= 35m</v>
          </cell>
          <cell r="C167" t="str">
            <v>mdÇm</v>
          </cell>
          <cell r="D167">
            <v>198</v>
          </cell>
          <cell r="I167" t="str">
            <v/>
          </cell>
          <cell r="J167">
            <v>19423.712879999999</v>
          </cell>
        </row>
        <row r="168">
          <cell r="B168" t="str">
            <v>èng ®o thÝ nghiÖm</v>
          </cell>
          <cell r="C168" t="str">
            <v>c¸i</v>
          </cell>
          <cell r="D168">
            <v>50000</v>
          </cell>
          <cell r="E168" t="str">
            <v>Xe lao dÇm</v>
          </cell>
          <cell r="F168" t="str">
            <v>ca</v>
          </cell>
          <cell r="G168">
            <v>7.92E-3</v>
          </cell>
          <cell r="H168">
            <v>1.56816</v>
          </cell>
          <cell r="I168">
            <v>2382049</v>
          </cell>
          <cell r="J168">
            <v>18865.828079999999</v>
          </cell>
        </row>
        <row r="169">
          <cell r="B169" t="str">
            <v>èng ®ong thñy tinh 1000ml</v>
          </cell>
          <cell r="C169" t="str">
            <v>c¸i</v>
          </cell>
          <cell r="D169">
            <v>50000</v>
          </cell>
          <cell r="E169" t="str">
            <v>Têi ®iÖn 5T</v>
          </cell>
          <cell r="F169" t="str">
            <v>ca</v>
          </cell>
          <cell r="G169">
            <v>7.92E-3</v>
          </cell>
          <cell r="H169">
            <v>1.56816</v>
          </cell>
          <cell r="I169">
            <v>70440</v>
          </cell>
          <cell r="J169">
            <v>557.88480000000004</v>
          </cell>
        </row>
        <row r="170">
          <cell r="B170" t="str">
            <v>Gia c«ng l¾p ®Æt CT ®æ BT t¹i chæ ®µ ngang, sµn, lÒ, lan can, tho¸t n­íc, khe co gian</v>
          </cell>
          <cell r="C170" t="str">
            <v>c¸i</v>
          </cell>
          <cell r="D170">
            <v>50000</v>
          </cell>
          <cell r="I170" t="str">
            <v/>
          </cell>
          <cell r="J170" t="str">
            <v/>
          </cell>
        </row>
        <row r="171">
          <cell r="B171" t="str">
            <v>- Cèt thÐp d&lt;=10</v>
          </cell>
          <cell r="C171" t="str">
            <v>tÊn</v>
          </cell>
          <cell r="D171">
            <v>31.071000000000002</v>
          </cell>
          <cell r="I171" t="str">
            <v/>
          </cell>
          <cell r="J171">
            <v>17935.400000000001</v>
          </cell>
        </row>
        <row r="172">
          <cell r="B172" t="str">
            <v>èng cao su dÉn n­íc</v>
          </cell>
          <cell r="C172" t="str">
            <v>m</v>
          </cell>
          <cell r="D172">
            <v>5000</v>
          </cell>
          <cell r="E172" t="str">
            <v>M¸y c¾t uèn</v>
          </cell>
          <cell r="F172" t="str">
            <v>ca</v>
          </cell>
          <cell r="G172">
            <v>0.4</v>
          </cell>
          <cell r="H172">
            <v>12.428400000000002</v>
          </cell>
          <cell r="I172">
            <v>39389</v>
          </cell>
          <cell r="J172">
            <v>15755.6</v>
          </cell>
        </row>
        <row r="173">
          <cell r="B173" t="str">
            <v>èng cao su dÉn n­íc F 16mm</v>
          </cell>
          <cell r="C173" t="str">
            <v>m</v>
          </cell>
          <cell r="D173">
            <v>5000</v>
          </cell>
          <cell r="E173" t="str">
            <v>VËn th¨ng 0,8T</v>
          </cell>
          <cell r="F173" t="str">
            <v>ca</v>
          </cell>
          <cell r="G173">
            <v>0.04</v>
          </cell>
          <cell r="H173">
            <v>1.2428400000000002</v>
          </cell>
          <cell r="I173">
            <v>54495</v>
          </cell>
          <cell r="J173">
            <v>2179.8000000000002</v>
          </cell>
        </row>
        <row r="174">
          <cell r="B174" t="str">
            <v>- Cèt thÐp d&lt;=18</v>
          </cell>
          <cell r="C174" t="str">
            <v>tÊn</v>
          </cell>
          <cell r="D174">
            <v>71.364999999999995</v>
          </cell>
          <cell r="I174" t="str">
            <v/>
          </cell>
          <cell r="J174">
            <v>102408.234</v>
          </cell>
        </row>
        <row r="175">
          <cell r="B175" t="str">
            <v>èng cao su mÒm</v>
          </cell>
          <cell r="C175" t="str">
            <v>m</v>
          </cell>
          <cell r="D175">
            <v>5000</v>
          </cell>
          <cell r="E175" t="str">
            <v>M¸y hµn 23kw</v>
          </cell>
          <cell r="F175" t="str">
            <v>ca</v>
          </cell>
          <cell r="G175">
            <v>1.133</v>
          </cell>
          <cell r="H175">
            <v>80.856544999999997</v>
          </cell>
          <cell r="I175">
            <v>77338</v>
          </cell>
          <cell r="J175">
            <v>87623.953999999998</v>
          </cell>
        </row>
        <row r="176">
          <cell r="B176" t="str">
            <v>èng chèng</v>
          </cell>
          <cell r="C176" t="str">
            <v>m</v>
          </cell>
          <cell r="D176">
            <v>8000</v>
          </cell>
          <cell r="E176" t="str">
            <v>M¸y c¾t uèn</v>
          </cell>
          <cell r="F176" t="str">
            <v>ca</v>
          </cell>
          <cell r="G176">
            <v>0.32</v>
          </cell>
          <cell r="H176">
            <v>22.8368</v>
          </cell>
          <cell r="I176">
            <v>39389</v>
          </cell>
          <cell r="J176">
            <v>12604.48</v>
          </cell>
        </row>
        <row r="177">
          <cell r="B177" t="str">
            <v>èng chuÈn ®é 25ml</v>
          </cell>
          <cell r="C177" t="str">
            <v>c¸i</v>
          </cell>
          <cell r="D177">
            <v>60000</v>
          </cell>
          <cell r="E177" t="str">
            <v>VËn th¨ng 0,8T</v>
          </cell>
          <cell r="F177" t="str">
            <v>ca</v>
          </cell>
          <cell r="G177">
            <v>0.04</v>
          </cell>
          <cell r="H177">
            <v>2.8546</v>
          </cell>
          <cell r="I177">
            <v>54495</v>
          </cell>
          <cell r="J177">
            <v>2179.8000000000002</v>
          </cell>
        </row>
        <row r="178">
          <cell r="B178" t="str">
            <v>- Cèt thÐp d&gt;18</v>
          </cell>
          <cell r="C178" t="str">
            <v>tÊn</v>
          </cell>
          <cell r="D178">
            <v>2.1930000000000001</v>
          </cell>
          <cell r="I178" t="str">
            <v/>
          </cell>
          <cell r="J178">
            <v>121086.16800000001</v>
          </cell>
        </row>
        <row r="179">
          <cell r="B179" t="str">
            <v>èng hót thñy tinh (2-100)ml</v>
          </cell>
          <cell r="C179" t="str">
            <v>c¸i</v>
          </cell>
          <cell r="D179">
            <v>50000</v>
          </cell>
          <cell r="E179" t="str">
            <v>M¸y hµn 23kw</v>
          </cell>
          <cell r="F179" t="str">
            <v>ca</v>
          </cell>
          <cell r="G179">
            <v>1.456</v>
          </cell>
          <cell r="H179">
            <v>3.1930079999999998</v>
          </cell>
          <cell r="I179">
            <v>77338</v>
          </cell>
          <cell r="J179">
            <v>112604.128</v>
          </cell>
        </row>
        <row r="180">
          <cell r="B180" t="str">
            <v>èng kÏm F 32</v>
          </cell>
          <cell r="C180" t="str">
            <v>m</v>
          </cell>
          <cell r="D180">
            <v>20000</v>
          </cell>
          <cell r="E180" t="str">
            <v>M¸y c¾t uèn</v>
          </cell>
          <cell r="F180" t="str">
            <v>ca</v>
          </cell>
          <cell r="G180">
            <v>0.16</v>
          </cell>
          <cell r="H180">
            <v>0.35088000000000003</v>
          </cell>
          <cell r="I180">
            <v>39389</v>
          </cell>
          <cell r="J180">
            <v>6302.24</v>
          </cell>
        </row>
        <row r="181">
          <cell r="B181" t="str">
            <v>èng läc l­íi ®ång (F 100 - F 200)mm</v>
          </cell>
          <cell r="C181" t="str">
            <v>m</v>
          </cell>
          <cell r="D181">
            <v>50000</v>
          </cell>
          <cell r="E181" t="str">
            <v>VËn th¨ng 0,8T</v>
          </cell>
          <cell r="F181" t="str">
            <v>ca</v>
          </cell>
          <cell r="G181">
            <v>0.04</v>
          </cell>
          <cell r="H181">
            <v>8.7720000000000006E-2</v>
          </cell>
          <cell r="I181">
            <v>54495</v>
          </cell>
          <cell r="J181">
            <v>2179.8000000000002</v>
          </cell>
        </row>
        <row r="182">
          <cell r="B182" t="str">
            <v>- ThÐp b¶n</v>
          </cell>
          <cell r="C182" t="str">
            <v>tÊn</v>
          </cell>
          <cell r="D182">
            <v>1.8089999999999999</v>
          </cell>
          <cell r="I182" t="str">
            <v/>
          </cell>
          <cell r="J182">
            <v>425359</v>
          </cell>
        </row>
        <row r="183">
          <cell r="B183" t="str">
            <v>èng mÉu ®¬n</v>
          </cell>
          <cell r="C183" t="str">
            <v>m</v>
          </cell>
          <cell r="D183">
            <v>300000</v>
          </cell>
          <cell r="E183" t="str">
            <v>M¸y hµn 15kw</v>
          </cell>
          <cell r="F183" t="str">
            <v>ca</v>
          </cell>
          <cell r="G183">
            <v>5.5</v>
          </cell>
          <cell r="H183">
            <v>9.9495000000000005</v>
          </cell>
          <cell r="I183">
            <v>77338</v>
          </cell>
          <cell r="J183">
            <v>425359</v>
          </cell>
        </row>
        <row r="184">
          <cell r="B184" t="str">
            <v>- ThÐp h×nh</v>
          </cell>
          <cell r="C184" t="str">
            <v>tÊn</v>
          </cell>
          <cell r="D184">
            <v>4.5220000000000002</v>
          </cell>
          <cell r="I184" t="str">
            <v/>
          </cell>
          <cell r="J184">
            <v>425359</v>
          </cell>
        </row>
        <row r="185">
          <cell r="B185" t="str">
            <v>èng mÉu nguyªn d¹ng</v>
          </cell>
          <cell r="C185" t="str">
            <v>m</v>
          </cell>
          <cell r="D185">
            <v>600000</v>
          </cell>
          <cell r="E185" t="str">
            <v>M¸y hµn 15kw</v>
          </cell>
          <cell r="F185" t="str">
            <v>ca</v>
          </cell>
          <cell r="G185">
            <v>5.5</v>
          </cell>
          <cell r="H185">
            <v>24.871000000000002</v>
          </cell>
          <cell r="I185">
            <v>77338</v>
          </cell>
          <cell r="J185">
            <v>425359</v>
          </cell>
        </row>
        <row r="186">
          <cell r="B186" t="str">
            <v>§­êng hµn 4ly</v>
          </cell>
          <cell r="C186" t="str">
            <v>10m</v>
          </cell>
          <cell r="D186">
            <v>2.1760000000000002</v>
          </cell>
          <cell r="I186" t="str">
            <v/>
          </cell>
          <cell r="J186">
            <v>27241</v>
          </cell>
        </row>
        <row r="187">
          <cell r="B187" t="str">
            <v>èng móc n­íc dµi 2m</v>
          </cell>
          <cell r="C187" t="str">
            <v>c¸i</v>
          </cell>
          <cell r="D187">
            <v>50000</v>
          </cell>
          <cell r="E187" t="str">
            <v>M¸y hµn 23kw</v>
          </cell>
          <cell r="F187" t="str">
            <v>ca</v>
          </cell>
          <cell r="G187">
            <v>0.35223305490185935</v>
          </cell>
          <cell r="H187">
            <v>0.76645912746644607</v>
          </cell>
          <cell r="I187">
            <v>77338</v>
          </cell>
          <cell r="J187">
            <v>27241</v>
          </cell>
        </row>
        <row r="188">
          <cell r="B188" t="str">
            <v>§­êng hµn 6ly</v>
          </cell>
          <cell r="C188" t="str">
            <v>10m</v>
          </cell>
          <cell r="D188">
            <v>242.21600000000001</v>
          </cell>
          <cell r="E188" t="str">
            <v>M¸y ñi 110cv</v>
          </cell>
          <cell r="F188" t="str">
            <v>ca</v>
          </cell>
          <cell r="G188">
            <v>0.1326</v>
          </cell>
          <cell r="H188">
            <v>4.1526341999999996</v>
          </cell>
          <cell r="I188" t="str">
            <v/>
          </cell>
          <cell r="J188">
            <v>38351</v>
          </cell>
        </row>
        <row r="189">
          <cell r="B189" t="str">
            <v>èng n­íc F 50</v>
          </cell>
          <cell r="C189" t="str">
            <v>m</v>
          </cell>
          <cell r="D189">
            <v>20000</v>
          </cell>
          <cell r="E189" t="str">
            <v>M¸y hµn 23kw</v>
          </cell>
          <cell r="F189" t="str">
            <v>ca</v>
          </cell>
          <cell r="G189">
            <v>0.49588817916160233</v>
          </cell>
          <cell r="H189">
            <v>120.11205120380667</v>
          </cell>
          <cell r="I189">
            <v>77338</v>
          </cell>
          <cell r="J189">
            <v>38351</v>
          </cell>
        </row>
        <row r="190">
          <cell r="B190" t="str">
            <v>§­êng hµn 10ly</v>
          </cell>
          <cell r="C190" t="str">
            <v>10m</v>
          </cell>
          <cell r="D190">
            <v>111.76</v>
          </cell>
          <cell r="I190" t="str">
            <v/>
          </cell>
          <cell r="J190">
            <v>63638</v>
          </cell>
        </row>
        <row r="191">
          <cell r="B191" t="str">
            <v>èng tæ ong dµi 1m</v>
          </cell>
          <cell r="C191" t="str">
            <v>èng</v>
          </cell>
          <cell r="D191">
            <v>100000</v>
          </cell>
          <cell r="E191" t="str">
            <v>M¸y hµn 23kw</v>
          </cell>
          <cell r="F191" t="str">
            <v>ca</v>
          </cell>
          <cell r="G191">
            <v>0.82285551733947093</v>
          </cell>
          <cell r="H191">
            <v>91.962332617859275</v>
          </cell>
          <cell r="I191">
            <v>77338</v>
          </cell>
          <cell r="J191">
            <v>63638</v>
          </cell>
        </row>
        <row r="192">
          <cell r="B192" t="str">
            <v>§æ bª t«ng t¹i chæ ®¸ 1x2 M250 lÒ, lan can</v>
          </cell>
          <cell r="C192" t="str">
            <v>m3</v>
          </cell>
          <cell r="D192">
            <v>177.24199999999999</v>
          </cell>
          <cell r="I192" t="str">
            <v/>
          </cell>
          <cell r="J192">
            <v>111194.16000000002</v>
          </cell>
        </row>
        <row r="193">
          <cell r="B193" t="str">
            <v>èng thñy tinh F 8ml dµi 1m lµm thÊm</v>
          </cell>
          <cell r="C193" t="str">
            <v>c¸i</v>
          </cell>
          <cell r="D193">
            <v>50000</v>
          </cell>
          <cell r="E193" t="str">
            <v>M¸y trén 250 lÝt</v>
          </cell>
          <cell r="F193" t="str">
            <v>ca</v>
          </cell>
          <cell r="G193">
            <v>1.1550000000000002</v>
          </cell>
          <cell r="H193">
            <v>204.71451000000005</v>
          </cell>
          <cell r="I193">
            <v>96272</v>
          </cell>
          <cell r="J193">
            <v>111194.16000000002</v>
          </cell>
        </row>
        <row r="194">
          <cell r="B194" t="str">
            <v>§æ bª t«ng ®¸ 1x2 M300 dÇm ngang sµn cÇu</v>
          </cell>
          <cell r="C194" t="str">
            <v>m3</v>
          </cell>
          <cell r="D194">
            <v>539.79999999999995</v>
          </cell>
          <cell r="I194" t="str">
            <v/>
          </cell>
          <cell r="J194">
            <v>111194.16000000002</v>
          </cell>
        </row>
        <row r="195">
          <cell r="B195" t="str">
            <v>èng x¸c ®Þnh chuyÓn dÞch</v>
          </cell>
          <cell r="C195" t="str">
            <v>c¸i</v>
          </cell>
          <cell r="D195">
            <v>50000</v>
          </cell>
          <cell r="E195" t="str">
            <v>M¸y trén 250 lÝt</v>
          </cell>
          <cell r="F195" t="str">
            <v>ca</v>
          </cell>
          <cell r="G195">
            <v>1.1550000000000002</v>
          </cell>
          <cell r="H195">
            <v>623.46900000000005</v>
          </cell>
          <cell r="I195">
            <v>96272</v>
          </cell>
          <cell r="J195">
            <v>111194.16000000002</v>
          </cell>
        </row>
        <row r="196">
          <cell r="B196" t="str">
            <v>VËn chuyÓn bèc dì ®µ BTTA, cõ bª t«ng cèt thÐp ®­êng thñy 45km</v>
          </cell>
          <cell r="C196" t="str">
            <v>tÊn</v>
          </cell>
          <cell r="D196">
            <v>8889</v>
          </cell>
          <cell r="I196" t="str">
            <v/>
          </cell>
          <cell r="J196">
            <v>29</v>
          </cell>
        </row>
        <row r="197">
          <cell r="B197" t="str">
            <v>Gç chèng nhãm V F 18</v>
          </cell>
          <cell r="C197" t="str">
            <v>m3</v>
          </cell>
          <cell r="D197">
            <v>1500000</v>
          </cell>
          <cell r="E197" t="str">
            <v>Sµ lan 400T</v>
          </cell>
          <cell r="F197" t="str">
            <v>ca</v>
          </cell>
          <cell r="G197">
            <v>2.0050485740301961E-5</v>
          </cell>
          <cell r="H197">
            <v>0.17822876774554414</v>
          </cell>
          <cell r="I197">
            <v>670875</v>
          </cell>
          <cell r="J197">
            <v>13.451369621025078</v>
          </cell>
        </row>
        <row r="198">
          <cell r="B198" t="str">
            <v>Gç d¸n 40</v>
          </cell>
          <cell r="C198" t="str">
            <v>m2</v>
          </cell>
          <cell r="D198">
            <v>25000</v>
          </cell>
          <cell r="E198" t="str">
            <v>Tµu kÐo 150cv</v>
          </cell>
          <cell r="F198" t="str">
            <v>ca</v>
          </cell>
          <cell r="G198">
            <v>2.0050485740301961E-5</v>
          </cell>
          <cell r="H198">
            <v>0.17822876774554414</v>
          </cell>
          <cell r="I198">
            <v>775474</v>
          </cell>
          <cell r="J198">
            <v>15.548630378974922</v>
          </cell>
        </row>
        <row r="199">
          <cell r="B199" t="str">
            <v>Nhùa dÝnh b¸m tiªu chuÈn 1,1kg/m2</v>
          </cell>
          <cell r="C199" t="str">
            <v>100m2</v>
          </cell>
          <cell r="D199">
            <v>33.936999999999998</v>
          </cell>
          <cell r="I199" t="str">
            <v/>
          </cell>
          <cell r="J199">
            <v>73019.407999999996</v>
          </cell>
        </row>
        <row r="200">
          <cell r="B200" t="str">
            <v>Gç nhãm V</v>
          </cell>
          <cell r="C200" t="str">
            <v>m3</v>
          </cell>
          <cell r="D200">
            <v>1500000</v>
          </cell>
          <cell r="E200" t="str">
            <v>¤ t« t­íi nhùa 7T</v>
          </cell>
          <cell r="F200" t="str">
            <v>ca</v>
          </cell>
          <cell r="G200">
            <v>9.8000000000000004E-2</v>
          </cell>
          <cell r="H200">
            <v>3.3258259999999997</v>
          </cell>
          <cell r="I200">
            <v>745096</v>
          </cell>
          <cell r="J200">
            <v>73019.407999999996</v>
          </cell>
        </row>
        <row r="201">
          <cell r="B201" t="str">
            <v>BTN nãng h¹t mÞn mÆt cÇu dµy TB 7cm</v>
          </cell>
          <cell r="C201" t="str">
            <v>100m2</v>
          </cell>
          <cell r="D201">
            <v>33.936999999999998</v>
          </cell>
          <cell r="I201" t="str">
            <v/>
          </cell>
          <cell r="J201">
            <v>171286.36823999998</v>
          </cell>
        </row>
        <row r="202">
          <cell r="B202" t="str">
            <v>Gç v¸n 4 ph©n</v>
          </cell>
          <cell r="C202" t="str">
            <v>m3</v>
          </cell>
          <cell r="D202">
            <v>2000000</v>
          </cell>
          <cell r="E202" t="str">
            <v>M¸y r¶i 200T/h</v>
          </cell>
          <cell r="F202" t="str">
            <v>ca</v>
          </cell>
          <cell r="G202">
            <v>0.14280000000000001</v>
          </cell>
          <cell r="H202">
            <v>4.8462035999999999</v>
          </cell>
          <cell r="I202">
            <v>754327</v>
          </cell>
          <cell r="J202">
            <v>107717.8956</v>
          </cell>
        </row>
        <row r="203">
          <cell r="B203" t="str">
            <v>Gç xÎ nhãm V</v>
          </cell>
          <cell r="C203" t="str">
            <v>m3</v>
          </cell>
          <cell r="D203">
            <v>1500000</v>
          </cell>
          <cell r="E203" t="str">
            <v>Lu b¸nh thÐp 10T</v>
          </cell>
          <cell r="F203" t="str">
            <v>ca</v>
          </cell>
          <cell r="G203">
            <v>0.12239999999999999</v>
          </cell>
          <cell r="H203">
            <v>4.1538887999999998</v>
          </cell>
          <cell r="I203">
            <v>288922</v>
          </cell>
          <cell r="J203">
            <v>35364.052799999998</v>
          </cell>
        </row>
        <row r="204">
          <cell r="B204" t="str">
            <v>Ghen cao su F 63</v>
          </cell>
          <cell r="C204" t="str">
            <v>m</v>
          </cell>
          <cell r="D204">
            <v>10000</v>
          </cell>
          <cell r="E204" t="str">
            <v>Lu b¸nh lèp 16T</v>
          </cell>
          <cell r="F204" t="str">
            <v>ca</v>
          </cell>
          <cell r="G204">
            <v>6.5280000000000005E-2</v>
          </cell>
          <cell r="H204">
            <v>2.2154073599999999</v>
          </cell>
          <cell r="I204">
            <v>432053</v>
          </cell>
          <cell r="J204">
            <v>28204.419840000002</v>
          </cell>
        </row>
        <row r="205">
          <cell r="B205" t="str">
            <v>VËn chuyÓn ®Êt d­ 5km</v>
          </cell>
          <cell r="C205" t="str">
            <v>100m3</v>
          </cell>
          <cell r="D205">
            <v>5.8230000000000004</v>
          </cell>
          <cell r="I205" t="str">
            <v/>
          </cell>
          <cell r="J205">
            <v>681650.20000000007</v>
          </cell>
        </row>
        <row r="206">
          <cell r="B206" t="str">
            <v>Gi¸ èng nghiÖm</v>
          </cell>
          <cell r="C206" t="str">
            <v>c¸i</v>
          </cell>
          <cell r="D206">
            <v>150000</v>
          </cell>
          <cell r="E206" t="str">
            <v>¤ t« 5T</v>
          </cell>
          <cell r="F206" t="str">
            <v>ca</v>
          </cell>
          <cell r="G206">
            <v>2.2000000000000002</v>
          </cell>
          <cell r="H206">
            <v>12.810600000000003</v>
          </cell>
          <cell r="I206">
            <v>309841</v>
          </cell>
          <cell r="J206">
            <v>681650.20000000007</v>
          </cell>
        </row>
        <row r="207">
          <cell r="B207" t="str">
            <v>Gi¸ gç lµm thÊm</v>
          </cell>
          <cell r="C207" t="str">
            <v>c¸i</v>
          </cell>
          <cell r="D207">
            <v>150000</v>
          </cell>
          <cell r="I207" t="str">
            <v/>
          </cell>
          <cell r="J207" t="str">
            <v/>
          </cell>
        </row>
        <row r="208">
          <cell r="B208" t="str">
            <v>phÇn cèng qua ®­êng</v>
          </cell>
          <cell r="C208" t="str">
            <v>tê</v>
          </cell>
          <cell r="D208">
            <v>200</v>
          </cell>
          <cell r="I208" t="str">
            <v/>
          </cell>
          <cell r="J208" t="str">
            <v/>
          </cell>
        </row>
        <row r="209">
          <cell r="B209" t="str">
            <v>§æ bª t«ng lãt ®¸ 4x6 M100</v>
          </cell>
          <cell r="C209" t="str">
            <v>m3</v>
          </cell>
          <cell r="D209">
            <v>41.86</v>
          </cell>
          <cell r="I209" t="str">
            <v/>
          </cell>
          <cell r="J209">
            <v>12040.565000000001</v>
          </cell>
        </row>
        <row r="210">
          <cell r="B210" t="str">
            <v>GiÊy ¶nh</v>
          </cell>
          <cell r="C210" t="str">
            <v>m</v>
          </cell>
          <cell r="D210">
            <v>50000</v>
          </cell>
          <cell r="E210" t="str">
            <v>M¸y trén 250 lÝt</v>
          </cell>
          <cell r="F210" t="str">
            <v>ca</v>
          </cell>
          <cell r="G210">
            <v>9.5000000000000001E-2</v>
          </cell>
          <cell r="H210">
            <v>3.9767000000000001</v>
          </cell>
          <cell r="I210">
            <v>96272</v>
          </cell>
          <cell r="J210">
            <v>9145.84</v>
          </cell>
        </row>
        <row r="211">
          <cell r="B211" t="str">
            <v>GiÊy ¶nh khæ 140mm</v>
          </cell>
          <cell r="C211" t="str">
            <v>m</v>
          </cell>
          <cell r="D211">
            <v>100000</v>
          </cell>
          <cell r="E211" t="str">
            <v>M¸y ®Çm bµn 1kw</v>
          </cell>
          <cell r="F211" t="str">
            <v>ca</v>
          </cell>
          <cell r="G211">
            <v>8.8999999999999996E-2</v>
          </cell>
          <cell r="H211">
            <v>3.7255399999999996</v>
          </cell>
          <cell r="I211">
            <v>32525</v>
          </cell>
          <cell r="J211">
            <v>2894.7249999999999</v>
          </cell>
        </row>
        <row r="212">
          <cell r="B212" t="str">
            <v>Cèt thÐp èng cèng ®óc s½n</v>
          </cell>
          <cell r="C212" t="str">
            <v>m</v>
          </cell>
          <cell r="D212">
            <v>2500</v>
          </cell>
          <cell r="I212" t="str">
            <v/>
          </cell>
          <cell r="J212" t="str">
            <v/>
          </cell>
        </row>
        <row r="213">
          <cell r="B213" t="str">
            <v>- Cèt thÐp d&lt;=10</v>
          </cell>
          <cell r="C213" t="str">
            <v>tÊn</v>
          </cell>
          <cell r="D213">
            <v>2.13</v>
          </cell>
          <cell r="I213" t="str">
            <v/>
          </cell>
          <cell r="J213">
            <v>15755.6</v>
          </cell>
        </row>
        <row r="214">
          <cell r="B214" t="str">
            <v>GiÊy can</v>
          </cell>
          <cell r="C214" t="str">
            <v>cuén</v>
          </cell>
          <cell r="D214">
            <v>200000</v>
          </cell>
          <cell r="E214" t="str">
            <v>M¸y c¾t uèn</v>
          </cell>
          <cell r="F214" t="str">
            <v>ca</v>
          </cell>
          <cell r="G214">
            <v>0.4</v>
          </cell>
          <cell r="H214">
            <v>0.85199999999999998</v>
          </cell>
          <cell r="I214">
            <v>39389</v>
          </cell>
          <cell r="J214">
            <v>15755.6</v>
          </cell>
        </row>
        <row r="215">
          <cell r="B215" t="str">
            <v>- Cèt thÐp d&lt;=18</v>
          </cell>
          <cell r="C215" t="str">
            <v>tÊn</v>
          </cell>
          <cell r="D215">
            <v>11.37</v>
          </cell>
          <cell r="I215" t="str">
            <v/>
          </cell>
          <cell r="J215">
            <v>189631.16200000001</v>
          </cell>
        </row>
        <row r="216">
          <cell r="B216" t="str">
            <v>GiÊy can cao 0,3m</v>
          </cell>
          <cell r="C216" t="str">
            <v>m</v>
          </cell>
          <cell r="D216">
            <v>2500</v>
          </cell>
          <cell r="E216" t="str">
            <v>M¸y hµn 23kw</v>
          </cell>
          <cell r="F216" t="str">
            <v>ca</v>
          </cell>
          <cell r="G216">
            <v>2.2890000000000001</v>
          </cell>
          <cell r="H216">
            <v>26.025929999999999</v>
          </cell>
          <cell r="I216">
            <v>77338</v>
          </cell>
          <cell r="J216">
            <v>177026.682</v>
          </cell>
        </row>
        <row r="217">
          <cell r="B217" t="str">
            <v>GiÊy Croki</v>
          </cell>
          <cell r="C217" t="str">
            <v>tê</v>
          </cell>
          <cell r="D217">
            <v>3400</v>
          </cell>
          <cell r="E217" t="str">
            <v>M¸y c¾t uèn</v>
          </cell>
          <cell r="F217" t="str">
            <v>ca</v>
          </cell>
          <cell r="G217">
            <v>0.32</v>
          </cell>
          <cell r="H217">
            <v>3.6383999999999999</v>
          </cell>
          <cell r="I217">
            <v>39389</v>
          </cell>
          <cell r="J217">
            <v>12604.48</v>
          </cell>
        </row>
        <row r="218">
          <cell r="B218" t="str">
            <v>Cèt thÐp ®æ bª t«ng t¹i chæ</v>
          </cell>
          <cell r="C218" t="str">
            <v>ram</v>
          </cell>
          <cell r="D218">
            <v>22000</v>
          </cell>
          <cell r="I218" t="str">
            <v/>
          </cell>
          <cell r="J218" t="str">
            <v/>
          </cell>
        </row>
        <row r="219">
          <cell r="B219" t="str">
            <v>- Cèt thÐp d&lt;=18</v>
          </cell>
          <cell r="C219" t="str">
            <v>tÊn</v>
          </cell>
          <cell r="D219">
            <v>1.41</v>
          </cell>
          <cell r="I219" t="str">
            <v/>
          </cell>
          <cell r="J219">
            <v>102408.234</v>
          </cell>
        </row>
        <row r="220">
          <cell r="B220" t="str">
            <v>GiÊy kÎ ly</v>
          </cell>
          <cell r="C220" t="str">
            <v>m</v>
          </cell>
          <cell r="D220">
            <v>2600</v>
          </cell>
          <cell r="E220" t="str">
            <v>M¸y hµn 23kw</v>
          </cell>
          <cell r="F220" t="str">
            <v>ca</v>
          </cell>
          <cell r="G220">
            <v>1.133</v>
          </cell>
          <cell r="H220">
            <v>1.5975299999999999</v>
          </cell>
          <cell r="I220">
            <v>77338</v>
          </cell>
          <cell r="J220">
            <v>87623.953999999998</v>
          </cell>
        </row>
        <row r="221">
          <cell r="B221" t="str">
            <v>GiÊy kÎ ly</v>
          </cell>
          <cell r="C221" t="str">
            <v>tê</v>
          </cell>
          <cell r="D221">
            <v>2600</v>
          </cell>
          <cell r="E221" t="str">
            <v>M¸y c¾t uèn</v>
          </cell>
          <cell r="F221" t="str">
            <v>ca</v>
          </cell>
          <cell r="G221">
            <v>0.32</v>
          </cell>
          <cell r="H221">
            <v>0.45119999999999999</v>
          </cell>
          <cell r="I221">
            <v>39389</v>
          </cell>
          <cell r="J221">
            <v>12604.48</v>
          </cell>
        </row>
        <row r="222">
          <cell r="B222" t="str">
            <v>GiÊy kÎ ly cao 0,3m</v>
          </cell>
          <cell r="C222" t="str">
            <v>m</v>
          </cell>
          <cell r="D222">
            <v>2600</v>
          </cell>
          <cell r="E222" t="str">
            <v>VËn th¨ng 0,8T</v>
          </cell>
          <cell r="F222" t="str">
            <v>ca</v>
          </cell>
          <cell r="G222">
            <v>0.04</v>
          </cell>
          <cell r="H222">
            <v>5.6399999999999999E-2</v>
          </cell>
          <cell r="I222">
            <v>54495</v>
          </cell>
          <cell r="J222">
            <v>2179.8000000000002</v>
          </cell>
        </row>
        <row r="223">
          <cell r="B223" t="str">
            <v>VËn chuyÓn bèc dì c«ng BTCT ®­êng thñy 45km</v>
          </cell>
          <cell r="C223" t="str">
            <v>tÊn</v>
          </cell>
          <cell r="D223">
            <v>175</v>
          </cell>
          <cell r="I223" t="str">
            <v/>
          </cell>
          <cell r="J223">
            <v>2552.6</v>
          </cell>
        </row>
        <row r="224">
          <cell r="B224" t="str">
            <v>GiÊy tr¾ng</v>
          </cell>
          <cell r="C224" t="str">
            <v>tËp</v>
          </cell>
          <cell r="D224">
            <v>2000</v>
          </cell>
          <cell r="E224" t="str">
            <v>Sµ lan 400T</v>
          </cell>
          <cell r="F224" t="str">
            <v>ca</v>
          </cell>
          <cell r="G224">
            <v>1.7648575827825786E-3</v>
          </cell>
          <cell r="H224">
            <v>0.30885007698695127</v>
          </cell>
          <cell r="I224">
            <v>670875</v>
          </cell>
          <cell r="J224">
            <v>1183.9988308492625</v>
          </cell>
        </row>
        <row r="225">
          <cell r="B225" t="str">
            <v>GiÊy vÏ</v>
          </cell>
          <cell r="C225" t="str">
            <v>tê</v>
          </cell>
          <cell r="D225">
            <v>5000</v>
          </cell>
          <cell r="E225" t="str">
            <v>Tµu kÐo 150cv</v>
          </cell>
          <cell r="F225" t="str">
            <v>ca</v>
          </cell>
          <cell r="G225">
            <v>1.7648575827825786E-3</v>
          </cell>
          <cell r="H225">
            <v>0.30885007698695127</v>
          </cell>
          <cell r="I225">
            <v>775474</v>
          </cell>
          <cell r="J225">
            <v>1368.6011691507374</v>
          </cell>
        </row>
        <row r="226">
          <cell r="B226" t="str">
            <v>L¾p ®Æt cèng hép 5-7 tÊn</v>
          </cell>
          <cell r="C226" t="str">
            <v>èng</v>
          </cell>
          <cell r="D226">
            <v>28</v>
          </cell>
          <cell r="I226" t="str">
            <v/>
          </cell>
          <cell r="J226">
            <v>108435.6</v>
          </cell>
        </row>
        <row r="227">
          <cell r="B227" t="str">
            <v>GiÊy vÏ b×nh ®å phao</v>
          </cell>
          <cell r="C227" t="str">
            <v>tê</v>
          </cell>
          <cell r="D227">
            <v>5000</v>
          </cell>
          <cell r="E227" t="str">
            <v>CÇn cÈu 16T</v>
          </cell>
          <cell r="F227" t="str">
            <v>ca</v>
          </cell>
          <cell r="G227">
            <v>0.14000000000000001</v>
          </cell>
          <cell r="H227">
            <v>3.9200000000000004</v>
          </cell>
          <cell r="I227">
            <v>774540</v>
          </cell>
          <cell r="J227">
            <v>108435.6</v>
          </cell>
        </row>
        <row r="228">
          <cell r="B228" t="str">
            <v>Bª t«ng èng cèng ®¸ 1x2 M200</v>
          </cell>
          <cell r="C228" t="str">
            <v>m3</v>
          </cell>
          <cell r="D228">
            <v>147</v>
          </cell>
          <cell r="I228" t="str">
            <v/>
          </cell>
          <cell r="J228">
            <v>10060.424000000001</v>
          </cell>
        </row>
        <row r="229">
          <cell r="B229" t="str">
            <v>GiÊy viÕt</v>
          </cell>
          <cell r="C229" t="str">
            <v>tËp</v>
          </cell>
          <cell r="D229">
            <v>2000</v>
          </cell>
          <cell r="E229" t="str">
            <v>M¸y trén 250 lÝt</v>
          </cell>
          <cell r="F229" t="str">
            <v>ca</v>
          </cell>
          <cell r="G229">
            <v>0.10450000000000001</v>
          </cell>
          <cell r="H229">
            <v>15.361500000000001</v>
          </cell>
          <cell r="I229">
            <v>96272</v>
          </cell>
          <cell r="J229">
            <v>10060.424000000001</v>
          </cell>
        </row>
        <row r="230">
          <cell r="B230" t="str">
            <v>Bª t«ng mèi nèi cèng ®¸ 1x2 M150</v>
          </cell>
          <cell r="C230" t="str">
            <v>m3</v>
          </cell>
          <cell r="D230">
            <v>19.04</v>
          </cell>
          <cell r="I230" t="str">
            <v/>
          </cell>
          <cell r="J230">
            <v>9145.84</v>
          </cell>
        </row>
        <row r="231">
          <cell r="B231" t="str">
            <v>Hãa chÊt (HCL, axetylen)</v>
          </cell>
          <cell r="C231" t="str">
            <v>kg</v>
          </cell>
          <cell r="D231">
            <v>40000</v>
          </cell>
          <cell r="E231" t="str">
            <v>M¸y trén 250 lÝt</v>
          </cell>
          <cell r="F231" t="str">
            <v>ca</v>
          </cell>
          <cell r="G231">
            <v>9.5000000000000001E-2</v>
          </cell>
          <cell r="H231">
            <v>1.8088</v>
          </cell>
          <cell r="I231">
            <v>96272</v>
          </cell>
          <cell r="J231">
            <v>9145.84</v>
          </cell>
        </row>
        <row r="232">
          <cell r="B232" t="str">
            <v>Bª t«ng s©n cèng ®¸ 1x2 M200</v>
          </cell>
          <cell r="C232" t="str">
            <v>m3</v>
          </cell>
          <cell r="D232">
            <v>8.34</v>
          </cell>
          <cell r="I232" t="str">
            <v/>
          </cell>
          <cell r="J232">
            <v>12479.423999999999</v>
          </cell>
        </row>
        <row r="233">
          <cell r="B233" t="str">
            <v>Hép bét mµu</v>
          </cell>
          <cell r="C233" t="str">
            <v>hép</v>
          </cell>
          <cell r="D233">
            <v>15000</v>
          </cell>
          <cell r="E233" t="str">
            <v>M¸y trén 250 lÝt</v>
          </cell>
          <cell r="F233" t="str">
            <v>ca</v>
          </cell>
          <cell r="G233">
            <v>9.5000000000000001E-2</v>
          </cell>
          <cell r="H233">
            <v>0.7923</v>
          </cell>
          <cell r="I233">
            <v>96272</v>
          </cell>
          <cell r="J233">
            <v>9145.84</v>
          </cell>
        </row>
        <row r="234">
          <cell r="B234" t="str">
            <v>Hép bót d¹ mµu</v>
          </cell>
          <cell r="C234" t="str">
            <v>hép</v>
          </cell>
          <cell r="D234">
            <v>15000</v>
          </cell>
          <cell r="E234" t="str">
            <v>M¸y ®Çm dïi 1,5kw</v>
          </cell>
          <cell r="F234" t="str">
            <v>ca</v>
          </cell>
          <cell r="G234">
            <v>8.8999999999999996E-2</v>
          </cell>
          <cell r="H234">
            <v>0.74225999999999992</v>
          </cell>
          <cell r="I234">
            <v>37456</v>
          </cell>
          <cell r="J234">
            <v>3333.5839999999998</v>
          </cell>
        </row>
        <row r="235">
          <cell r="B235" t="str">
            <v>Bª t«ng t­êng ®¸ 1x2 M250</v>
          </cell>
          <cell r="C235" t="str">
            <v>m3</v>
          </cell>
          <cell r="D235">
            <v>6.42</v>
          </cell>
          <cell r="I235" t="str">
            <v/>
          </cell>
          <cell r="J235">
            <v>21882.37</v>
          </cell>
        </row>
        <row r="236">
          <cell r="B236" t="str">
            <v>Hép gç ®ùng mÉu 400 x 400 x 400</v>
          </cell>
          <cell r="C236" t="str">
            <v>hép</v>
          </cell>
          <cell r="D236">
            <v>35000</v>
          </cell>
          <cell r="E236" t="str">
            <v>M¸y trén 250 lÝt</v>
          </cell>
          <cell r="F236" t="str">
            <v>ca</v>
          </cell>
          <cell r="G236">
            <v>9.5000000000000001E-2</v>
          </cell>
          <cell r="H236">
            <v>0.6099</v>
          </cell>
          <cell r="I236">
            <v>96272</v>
          </cell>
          <cell r="J236">
            <v>9145.84</v>
          </cell>
        </row>
        <row r="237">
          <cell r="B237" t="str">
            <v>Hép gç 24 « ®ùng mÉu l­u</v>
          </cell>
          <cell r="C237" t="str">
            <v>hép</v>
          </cell>
          <cell r="D237">
            <v>45000</v>
          </cell>
          <cell r="E237" t="str">
            <v>M¸y ®Çm dïi 1,5kw</v>
          </cell>
          <cell r="F237" t="str">
            <v>ca</v>
          </cell>
          <cell r="G237">
            <v>0.18</v>
          </cell>
          <cell r="H237">
            <v>1.1556</v>
          </cell>
          <cell r="I237">
            <v>37456</v>
          </cell>
          <cell r="J237">
            <v>6742.08</v>
          </cell>
        </row>
        <row r="238">
          <cell r="B238" t="str">
            <v>Hép gç 2 ng¨n dµi 1m</v>
          </cell>
          <cell r="C238" t="str">
            <v>hép</v>
          </cell>
          <cell r="D238">
            <v>15000</v>
          </cell>
          <cell r="E238" t="str">
            <v>VËn th¨ng 0,8T</v>
          </cell>
          <cell r="F238" t="str">
            <v>ca</v>
          </cell>
          <cell r="G238">
            <v>0.11</v>
          </cell>
          <cell r="H238">
            <v>0.70620000000000005</v>
          </cell>
          <cell r="I238">
            <v>54495</v>
          </cell>
          <cell r="J238">
            <v>5994.45</v>
          </cell>
        </row>
        <row r="239">
          <cell r="B239" t="str">
            <v>Hép n¨ng l­îng</v>
          </cell>
          <cell r="C239" t="str">
            <v>hép</v>
          </cell>
          <cell r="D239">
            <v>500000</v>
          </cell>
          <cell r="I239" t="str">
            <v/>
          </cell>
          <cell r="J239" t="str">
            <v/>
          </cell>
        </row>
        <row r="240">
          <cell r="B240" t="str">
            <v>phÇn ®­êng vµo cÇu</v>
          </cell>
          <cell r="C240" t="str">
            <v>hép</v>
          </cell>
          <cell r="D240">
            <v>8000</v>
          </cell>
          <cell r="J240" t="str">
            <v/>
          </cell>
        </row>
        <row r="241">
          <cell r="B241" t="str">
            <v>VËn chuyÓn tiÕp cù ly &lt;= 2km</v>
          </cell>
          <cell r="C241" t="str">
            <v>100m3</v>
          </cell>
          <cell r="D241">
            <v>99.265000000000001</v>
          </cell>
          <cell r="J241">
            <v>446171.04</v>
          </cell>
        </row>
        <row r="242">
          <cell r="B242" t="str">
            <v>Hép t«n 200 x 100 mm</v>
          </cell>
          <cell r="C242" t="str">
            <v>c¸i</v>
          </cell>
          <cell r="D242">
            <v>12000</v>
          </cell>
          <cell r="E242" t="str">
            <v>¤ t« 5T</v>
          </cell>
          <cell r="F242" t="str">
            <v>ca</v>
          </cell>
          <cell r="G242">
            <v>1.44</v>
          </cell>
          <cell r="H242">
            <v>142.94159999999999</v>
          </cell>
          <cell r="I242">
            <v>309841</v>
          </cell>
          <cell r="J242">
            <v>446171.04</v>
          </cell>
        </row>
        <row r="243">
          <cell r="B243" t="str">
            <v>§¾p ®Êt tËn dông bÖ ph¶n ¸p + lÒ</v>
          </cell>
          <cell r="C243" t="str">
            <v>100m3</v>
          </cell>
          <cell r="D243">
            <v>88.811000000000007</v>
          </cell>
          <cell r="I243" t="str">
            <v/>
          </cell>
          <cell r="J243">
            <v>190096.20500000002</v>
          </cell>
        </row>
        <row r="244">
          <cell r="B244" t="str">
            <v>Khay men</v>
          </cell>
          <cell r="C244" t="str">
            <v>c¸i</v>
          </cell>
          <cell r="D244" t="str">
            <v/>
          </cell>
          <cell r="E244" t="str">
            <v>M¸y ®Çm 9T</v>
          </cell>
          <cell r="F244" t="str">
            <v>ca</v>
          </cell>
          <cell r="G244">
            <v>0.32300000000000001</v>
          </cell>
          <cell r="H244">
            <v>28.685953000000001</v>
          </cell>
          <cell r="I244">
            <v>252823</v>
          </cell>
          <cell r="J244">
            <v>81661.828999999998</v>
          </cell>
        </row>
        <row r="245">
          <cell r="B245" t="str">
            <v>Khay men ch÷ nhËt</v>
          </cell>
          <cell r="C245" t="str">
            <v>c¸i</v>
          </cell>
          <cell r="D245">
            <v>50000</v>
          </cell>
          <cell r="E245" t="str">
            <v>M¸y ñi 110cv</v>
          </cell>
          <cell r="F245" t="str">
            <v>ca</v>
          </cell>
          <cell r="G245">
            <v>0.16200000000000001</v>
          </cell>
          <cell r="H245">
            <v>14.387382000000002</v>
          </cell>
          <cell r="I245">
            <v>669348</v>
          </cell>
          <cell r="J245">
            <v>108434.376</v>
          </cell>
        </row>
        <row r="246">
          <cell r="B246" t="str">
            <v>§¾p c¸t nÒn + lÒ, ®­êng t¹m, ®­êng c«ng vô</v>
          </cell>
          <cell r="C246" t="str">
            <v>100m3</v>
          </cell>
          <cell r="D246">
            <v>88.686999999999998</v>
          </cell>
          <cell r="I246" t="str">
            <v/>
          </cell>
          <cell r="J246">
            <v>309742.54625999997</v>
          </cell>
        </row>
        <row r="247">
          <cell r="B247" t="str">
            <v>Khay men to + nhá</v>
          </cell>
          <cell r="C247" t="str">
            <v>c¸i</v>
          </cell>
          <cell r="D247">
            <v>50000</v>
          </cell>
          <cell r="E247" t="str">
            <v>M¸y ñi 110cv</v>
          </cell>
          <cell r="F247" t="str">
            <v>ca</v>
          </cell>
          <cell r="G247">
            <v>0.1326</v>
          </cell>
          <cell r="H247">
            <v>11.7598962</v>
          </cell>
          <cell r="I247">
            <v>669348</v>
          </cell>
          <cell r="J247">
            <v>88755.544800000003</v>
          </cell>
        </row>
        <row r="248">
          <cell r="B248" t="str">
            <v>Khay ñ ®Êt</v>
          </cell>
          <cell r="C248" t="str">
            <v>c¸i</v>
          </cell>
          <cell r="D248">
            <v>50000</v>
          </cell>
          <cell r="E248" t="str">
            <v>M¸y san 110cv</v>
          </cell>
          <cell r="F248" t="str">
            <v>ca</v>
          </cell>
          <cell r="G248">
            <v>1.3259999999999999E-2</v>
          </cell>
          <cell r="H248">
            <v>1.17598962</v>
          </cell>
          <cell r="I248">
            <v>584271</v>
          </cell>
          <cell r="J248">
            <v>7747.4334599999993</v>
          </cell>
        </row>
        <row r="249">
          <cell r="B249" t="str">
            <v>Khu«n t¹o mÉu</v>
          </cell>
          <cell r="C249" t="str">
            <v>c¸i</v>
          </cell>
          <cell r="D249">
            <v>50000</v>
          </cell>
          <cell r="E249" t="str">
            <v>Lu b¸nh lèp 25T</v>
          </cell>
          <cell r="F249" t="str">
            <v>ca</v>
          </cell>
          <cell r="G249">
            <v>0.30599999999999999</v>
          </cell>
          <cell r="H249">
            <v>27.138221999999999</v>
          </cell>
          <cell r="I249">
            <v>468160</v>
          </cell>
          <cell r="J249">
            <v>143256.95999999999</v>
          </cell>
        </row>
        <row r="250">
          <cell r="B250" t="str">
            <v>KÝnh dÇy 10ly (20 x 40)cm (kÝnh mµi mê)</v>
          </cell>
          <cell r="C250" t="str">
            <v>c¸i</v>
          </cell>
          <cell r="D250">
            <v>50000</v>
          </cell>
          <cell r="E250" t="str">
            <v>¤ t« t­íi n­íc 5m3</v>
          </cell>
          <cell r="F250" t="str">
            <v>ca</v>
          </cell>
          <cell r="G250">
            <v>0.20400000000000001</v>
          </cell>
          <cell r="H250">
            <v>18.092148000000002</v>
          </cell>
          <cell r="I250">
            <v>343052</v>
          </cell>
          <cell r="J250">
            <v>69982.608000000007</v>
          </cell>
        </row>
        <row r="251">
          <cell r="B251" t="str">
            <v>§¾p c¸t h¹t trung nÒn ®­êng</v>
          </cell>
          <cell r="C251" t="str">
            <v>100m3</v>
          </cell>
          <cell r="D251">
            <v>31.317</v>
          </cell>
          <cell r="I251" t="str">
            <v/>
          </cell>
          <cell r="J251">
            <v>309742.54625999997</v>
          </cell>
        </row>
        <row r="252">
          <cell r="B252" t="str">
            <v>KÝnh lóp</v>
          </cell>
          <cell r="C252" t="str">
            <v>c¸i</v>
          </cell>
          <cell r="D252">
            <v>60000</v>
          </cell>
          <cell r="E252" t="str">
            <v>M¸y ñi 110cv</v>
          </cell>
          <cell r="F252" t="str">
            <v>ca</v>
          </cell>
          <cell r="G252">
            <v>0.1326</v>
          </cell>
          <cell r="H252">
            <v>4.1526341999999996</v>
          </cell>
          <cell r="I252">
            <v>669348</v>
          </cell>
          <cell r="J252">
            <v>88755.544800000003</v>
          </cell>
        </row>
        <row r="253">
          <cell r="B253" t="str">
            <v>KÝnh mµi mê</v>
          </cell>
          <cell r="C253" t="str">
            <v>c¸i</v>
          </cell>
          <cell r="D253">
            <v>50000</v>
          </cell>
          <cell r="E253" t="str">
            <v>M¸y san 110cv</v>
          </cell>
          <cell r="F253" t="str">
            <v>ca</v>
          </cell>
          <cell r="G253">
            <v>1.3259999999999999E-2</v>
          </cell>
          <cell r="H253">
            <v>0.41526341999999999</v>
          </cell>
          <cell r="I253">
            <v>584271</v>
          </cell>
          <cell r="J253">
            <v>7747.4334599999993</v>
          </cell>
        </row>
        <row r="254">
          <cell r="B254" t="str">
            <v>KÝnh tr¾ng (2x30x50)mm</v>
          </cell>
          <cell r="C254" t="str">
            <v>c¸i</v>
          </cell>
          <cell r="D254">
            <v>50000</v>
          </cell>
          <cell r="E254" t="str">
            <v>Lu b¸nh lèp 25T</v>
          </cell>
          <cell r="F254" t="str">
            <v>ca</v>
          </cell>
          <cell r="G254">
            <v>0.30599999999999999</v>
          </cell>
          <cell r="H254">
            <v>9.5830020000000005</v>
          </cell>
          <cell r="I254">
            <v>468160</v>
          </cell>
          <cell r="J254">
            <v>143256.95999999999</v>
          </cell>
        </row>
        <row r="255">
          <cell r="B255" t="str">
            <v>KÝnh vu«ng 16 x 16</v>
          </cell>
          <cell r="C255" t="str">
            <v>c¸i</v>
          </cell>
          <cell r="D255">
            <v>5000</v>
          </cell>
          <cell r="E255" t="str">
            <v>¤ t« t­íi n­íc 5m3</v>
          </cell>
          <cell r="F255" t="str">
            <v>ca</v>
          </cell>
          <cell r="G255">
            <v>0.20400000000000001</v>
          </cell>
          <cell r="H255">
            <v>6.3886680000000009</v>
          </cell>
          <cell r="I255">
            <v>343052</v>
          </cell>
          <cell r="J255">
            <v>69982.608000000007</v>
          </cell>
        </row>
        <row r="256">
          <cell r="B256" t="str">
            <v>§¾p ®Êt cÊp phèi sái ®á</v>
          </cell>
          <cell r="C256" t="str">
            <v>100m3</v>
          </cell>
          <cell r="D256">
            <v>23.800999999999998</v>
          </cell>
          <cell r="I256" t="str">
            <v/>
          </cell>
          <cell r="J256">
            <v>392776.14096000005</v>
          </cell>
        </row>
        <row r="257">
          <cell r="B257" t="str">
            <v>La men</v>
          </cell>
          <cell r="C257" t="str">
            <v>kg</v>
          </cell>
          <cell r="D257">
            <v>15000</v>
          </cell>
          <cell r="E257" t="str">
            <v>M¸y ®Çm 25T</v>
          </cell>
          <cell r="F257" t="str">
            <v>ca</v>
          </cell>
          <cell r="G257">
            <v>0.47736000000000006</v>
          </cell>
          <cell r="H257">
            <v>11.361645360000001</v>
          </cell>
          <cell r="I257">
            <v>468160</v>
          </cell>
          <cell r="J257">
            <v>223480.85760000002</v>
          </cell>
        </row>
        <row r="258">
          <cell r="B258" t="str">
            <v>L­ìi c¾t ®Êt</v>
          </cell>
          <cell r="C258" t="str">
            <v>c¸i</v>
          </cell>
          <cell r="D258">
            <v>30000</v>
          </cell>
          <cell r="E258" t="str">
            <v>M¸y ñi 110cv</v>
          </cell>
          <cell r="F258" t="str">
            <v>ca</v>
          </cell>
          <cell r="G258">
            <v>0.23868000000000003</v>
          </cell>
          <cell r="H258">
            <v>5.6808226800000003</v>
          </cell>
          <cell r="I258">
            <v>669348</v>
          </cell>
          <cell r="J258">
            <v>159759.98064000002</v>
          </cell>
        </row>
        <row r="259">
          <cell r="B259" t="str">
            <v>Mµng buång n­íc F 270</v>
          </cell>
          <cell r="C259" t="str">
            <v>c¸i</v>
          </cell>
          <cell r="D259">
            <v>50000</v>
          </cell>
          <cell r="E259" t="str">
            <v>M¸y san 110cv</v>
          </cell>
          <cell r="F259" t="str">
            <v>ca</v>
          </cell>
          <cell r="G259">
            <v>1.6320000000000001E-2</v>
          </cell>
          <cell r="H259">
            <v>0.38843232</v>
          </cell>
          <cell r="I259">
            <v>584271</v>
          </cell>
          <cell r="J259">
            <v>9535.3027200000015</v>
          </cell>
        </row>
        <row r="260">
          <cell r="B260" t="str">
            <v>Tr¶i c¸n ®¸ 0-4</v>
          </cell>
          <cell r="C260" t="str">
            <v>100m3</v>
          </cell>
          <cell r="D260">
            <v>16.117999999999999</v>
          </cell>
          <cell r="I260" t="str">
            <v/>
          </cell>
          <cell r="J260">
            <v>806508.96239999984</v>
          </cell>
        </row>
        <row r="261">
          <cell r="B261" t="str">
            <v>Mia ®o mùc n­íc 150x40x1500</v>
          </cell>
          <cell r="C261" t="str">
            <v>c¸i</v>
          </cell>
          <cell r="D261">
            <v>65000</v>
          </cell>
          <cell r="E261" t="str">
            <v>M¸y ñi 110cv</v>
          </cell>
          <cell r="F261" t="str">
            <v>ca</v>
          </cell>
          <cell r="G261">
            <v>0.42209999999999992</v>
          </cell>
          <cell r="H261">
            <v>6.8034077999999978</v>
          </cell>
          <cell r="I261">
            <v>669348</v>
          </cell>
          <cell r="J261">
            <v>282531.79079999996</v>
          </cell>
        </row>
        <row r="262">
          <cell r="B262" t="str">
            <v>Mòi khoan</v>
          </cell>
          <cell r="C262" t="str">
            <v>c¸i</v>
          </cell>
          <cell r="D262">
            <v>60000</v>
          </cell>
          <cell r="E262" t="str">
            <v>M¸y san 110cv</v>
          </cell>
          <cell r="F262" t="str">
            <v>ca</v>
          </cell>
          <cell r="G262">
            <v>8.0399999999999999E-2</v>
          </cell>
          <cell r="H262">
            <v>1.2958871999999999</v>
          </cell>
          <cell r="I262">
            <v>584271</v>
          </cell>
          <cell r="J262">
            <v>46975.388399999996</v>
          </cell>
        </row>
        <row r="263">
          <cell r="B263" t="str">
            <v>Mòi khoan ch÷ thËp F 46</v>
          </cell>
          <cell r="C263" t="str">
            <v>c¸i</v>
          </cell>
          <cell r="D263">
            <v>60000</v>
          </cell>
          <cell r="E263" t="str">
            <v>M¸y lu rung 25T</v>
          </cell>
          <cell r="F263" t="str">
            <v>ca</v>
          </cell>
          <cell r="G263">
            <v>0.21104999999999996</v>
          </cell>
          <cell r="H263">
            <v>3.4017038999999989</v>
          </cell>
          <cell r="I263">
            <v>928648</v>
          </cell>
          <cell r="J263">
            <v>195991.16039999996</v>
          </cell>
        </row>
        <row r="264">
          <cell r="B264" t="str">
            <v>Mòi khoan h×nh xuyÕn g¾n r¨ng hîp kim cøng</v>
          </cell>
          <cell r="C264" t="str">
            <v>c¸i</v>
          </cell>
          <cell r="D264">
            <v>450000</v>
          </cell>
          <cell r="E264" t="str">
            <v>M¸y ®Çm b¸nh lèp 16T</v>
          </cell>
          <cell r="F264" t="str">
            <v>ca</v>
          </cell>
          <cell r="G264">
            <v>0.3417</v>
          </cell>
          <cell r="H264">
            <v>5.5075205999999994</v>
          </cell>
          <cell r="I264">
            <v>432053</v>
          </cell>
          <cell r="J264">
            <v>147632.51010000001</v>
          </cell>
        </row>
        <row r="265">
          <cell r="B265" t="str">
            <v>Mòi khoan hîp kim</v>
          </cell>
          <cell r="C265" t="str">
            <v>c¸i</v>
          </cell>
          <cell r="D265">
            <v>75000</v>
          </cell>
          <cell r="E265" t="str">
            <v>M¸y lu 10T</v>
          </cell>
          <cell r="F265" t="str">
            <v>ca</v>
          </cell>
          <cell r="G265">
            <v>0.21104999999999996</v>
          </cell>
          <cell r="H265">
            <v>3.4017038999999989</v>
          </cell>
          <cell r="I265">
            <v>288922</v>
          </cell>
          <cell r="J265">
            <v>60976.988099999988</v>
          </cell>
        </row>
        <row r="266">
          <cell r="B266" t="str">
            <v>Mòi khoan kim c­¬ng</v>
          </cell>
          <cell r="C266" t="str">
            <v>c¸i</v>
          </cell>
          <cell r="D266">
            <v>1300000</v>
          </cell>
          <cell r="E266" t="str">
            <v>¤ t« t­íi n­íc 5m3</v>
          </cell>
          <cell r="F266" t="str">
            <v>ca</v>
          </cell>
          <cell r="G266">
            <v>0.21104999999999996</v>
          </cell>
          <cell r="H266">
            <v>3.4017038999999989</v>
          </cell>
          <cell r="I266">
            <v>343052</v>
          </cell>
          <cell r="J266">
            <v>72401.124599999981</v>
          </cell>
        </row>
        <row r="267">
          <cell r="B267" t="str">
            <v>ThÊm nhËp nhùa 6kg/m2 dµy 15cm</v>
          </cell>
          <cell r="C267" t="str">
            <v>100m2</v>
          </cell>
          <cell r="D267">
            <v>40.591999999999999</v>
          </cell>
          <cell r="I267" t="str">
            <v/>
          </cell>
          <cell r="J267">
            <v>530928.30000000005</v>
          </cell>
        </row>
        <row r="268">
          <cell r="B268" t="str">
            <v>Mòi xuyªn c¾t</v>
          </cell>
          <cell r="C268" t="str">
            <v>c¸i</v>
          </cell>
          <cell r="D268">
            <v>600000</v>
          </cell>
          <cell r="E268" t="str">
            <v>M¸y lu 8,5T</v>
          </cell>
          <cell r="F268" t="str">
            <v>ca</v>
          </cell>
          <cell r="G268">
            <v>2.1</v>
          </cell>
          <cell r="H268">
            <v>85.243200000000002</v>
          </cell>
          <cell r="I268">
            <v>252823</v>
          </cell>
          <cell r="J268">
            <v>530928.30000000005</v>
          </cell>
        </row>
        <row r="269">
          <cell r="B269" t="str">
            <v>§æ bª t«ng lãt ®¸ 4x6 M100</v>
          </cell>
          <cell r="C269" t="str">
            <v>m3</v>
          </cell>
          <cell r="D269">
            <v>183.983</v>
          </cell>
          <cell r="I269" t="str">
            <v/>
          </cell>
          <cell r="J269">
            <v>12040.565000000001</v>
          </cell>
        </row>
        <row r="270">
          <cell r="B270" t="str">
            <v>Mu«i xóc ®Êt</v>
          </cell>
          <cell r="C270" t="str">
            <v>c¸i</v>
          </cell>
          <cell r="D270">
            <v>200000</v>
          </cell>
          <cell r="E270" t="str">
            <v>M¸y trén 250 lÝt</v>
          </cell>
          <cell r="F270" t="str">
            <v>ca</v>
          </cell>
          <cell r="G270">
            <v>9.5000000000000001E-2</v>
          </cell>
          <cell r="H270">
            <v>17.478384999999999</v>
          </cell>
          <cell r="I270">
            <v>96272</v>
          </cell>
          <cell r="J270">
            <v>9145.84</v>
          </cell>
        </row>
        <row r="271">
          <cell r="B271" t="str">
            <v>Mùc can</v>
          </cell>
          <cell r="C271" t="str">
            <v>lä</v>
          </cell>
          <cell r="D271">
            <v>15000</v>
          </cell>
          <cell r="E271" t="str">
            <v>M¸y ®Çm bµn 1kw</v>
          </cell>
          <cell r="F271" t="str">
            <v>ca</v>
          </cell>
          <cell r="G271">
            <v>8.8999999999999996E-2</v>
          </cell>
          <cell r="H271">
            <v>16.374486999999998</v>
          </cell>
          <cell r="I271">
            <v>32525</v>
          </cell>
          <cell r="J271">
            <v>2894.7249999999999</v>
          </cell>
        </row>
        <row r="272">
          <cell r="B272" t="str">
            <v>VC cäc tiªu, cèng BTCT ®­êng bé 30km</v>
          </cell>
          <cell r="C272" t="str">
            <v>tÊn</v>
          </cell>
          <cell r="D272">
            <v>77.396000000000001</v>
          </cell>
          <cell r="I272" t="str">
            <v/>
          </cell>
          <cell r="J272">
            <v>45000</v>
          </cell>
        </row>
        <row r="273">
          <cell r="B273" t="str">
            <v>Nåi ¸p suÊt hót ch©n kh«ng (®Ó lµm tû träng-b·o hßa)</v>
          </cell>
          <cell r="C273" t="str">
            <v>c¸i</v>
          </cell>
          <cell r="D273">
            <v>200000</v>
          </cell>
          <cell r="E273" t="str">
            <v>¤ t« 5T</v>
          </cell>
          <cell r="F273" t="str">
            <v>ca</v>
          </cell>
          <cell r="G273">
            <v>0.14523578222378575</v>
          </cell>
          <cell r="H273">
            <v>11.240668600992121</v>
          </cell>
          <cell r="I273">
            <v>309841</v>
          </cell>
          <cell r="J273">
            <v>45000</v>
          </cell>
        </row>
        <row r="274">
          <cell r="B274" t="str">
            <v>hÖ thèng chiÕu s¸ng</v>
          </cell>
          <cell r="C274" t="str">
            <v>c¸i</v>
          </cell>
          <cell r="D274">
            <v>290000</v>
          </cell>
          <cell r="I274" t="str">
            <v/>
          </cell>
          <cell r="J274" t="str">
            <v/>
          </cell>
        </row>
        <row r="275">
          <cell r="B275" t="str">
            <v>Cung cÊp d¾p dùng trô ®Ìn s¾t m¹ kÏm, d¹ng h×nh c«n kiÓu b¸t qu¸i dµi 9m</v>
          </cell>
          <cell r="C275" t="str">
            <v>trô</v>
          </cell>
          <cell r="D275">
            <v>25</v>
          </cell>
          <cell r="I275" t="str">
            <v/>
          </cell>
          <cell r="J275">
            <v>20764.8</v>
          </cell>
        </row>
        <row r="276">
          <cell r="B276" t="str">
            <v>NhiÖt kÕ</v>
          </cell>
          <cell r="C276" t="str">
            <v>c¸i</v>
          </cell>
          <cell r="D276">
            <v>100000</v>
          </cell>
          <cell r="E276" t="str">
            <v>Xe thang</v>
          </cell>
          <cell r="F276" t="str">
            <v>ca</v>
          </cell>
          <cell r="G276">
            <v>0.16</v>
          </cell>
          <cell r="H276">
            <v>4</v>
          </cell>
          <cell r="I276">
            <v>129780</v>
          </cell>
          <cell r="J276">
            <v>20764.8</v>
          </cell>
        </row>
        <row r="277">
          <cell r="B277" t="str">
            <v>§µo hè mãng ch©n cét trô - 14t(0.6m*0.6m* s©u 1.35m)</v>
          </cell>
          <cell r="C277" t="str">
            <v>100m3</v>
          </cell>
          <cell r="D277">
            <v>6.8000000000000005E-2</v>
          </cell>
          <cell r="I277" t="str">
            <v/>
          </cell>
          <cell r="J277">
            <v>140444</v>
          </cell>
        </row>
        <row r="278">
          <cell r="B278" t="str">
            <v>NhiÖt kÕ 10oC - 600oC</v>
          </cell>
          <cell r="C278" t="str">
            <v>c¸i</v>
          </cell>
          <cell r="D278">
            <v>200000</v>
          </cell>
          <cell r="E278" t="str">
            <v>M¸y ®µo 0,8m3</v>
          </cell>
          <cell r="F278" t="str">
            <v>ca</v>
          </cell>
          <cell r="G278">
            <v>0.19897173474780017</v>
          </cell>
          <cell r="H278">
            <v>1.3530077962850412E-2</v>
          </cell>
          <cell r="I278">
            <v>705849</v>
          </cell>
          <cell r="J278">
            <v>140444</v>
          </cell>
        </row>
        <row r="279">
          <cell r="B279" t="str">
            <v>§æ bª t«ng ®¸ 4x6 M100 mãng trô - 14t(0.6m*0.6m*s©u 0.1m)</v>
          </cell>
          <cell r="C279" t="str">
            <v>m3</v>
          </cell>
          <cell r="D279">
            <v>0.504</v>
          </cell>
          <cell r="I279" t="str">
            <v/>
          </cell>
          <cell r="J279">
            <v>12040.565000000001</v>
          </cell>
        </row>
        <row r="280">
          <cell r="B280" t="str">
            <v>Nhùa ca na ®a</v>
          </cell>
          <cell r="C280" t="str">
            <v>kg</v>
          </cell>
          <cell r="D280">
            <v>20000</v>
          </cell>
          <cell r="E280" t="str">
            <v>M¸y trén 250 lÝt</v>
          </cell>
          <cell r="F280" t="str">
            <v>ca</v>
          </cell>
          <cell r="G280">
            <v>9.5000000000000001E-2</v>
          </cell>
          <cell r="H280">
            <v>4.7879999999999999E-2</v>
          </cell>
          <cell r="I280">
            <v>96272</v>
          </cell>
          <cell r="J280">
            <v>9145.84</v>
          </cell>
        </row>
        <row r="281">
          <cell r="B281" t="str">
            <v>N­íc cÊt</v>
          </cell>
          <cell r="C281" t="str">
            <v>lÝt</v>
          </cell>
          <cell r="D281">
            <v>15000</v>
          </cell>
          <cell r="E281" t="str">
            <v>M¸y ®Çm bµn 1kw</v>
          </cell>
          <cell r="F281" t="str">
            <v>ca</v>
          </cell>
          <cell r="G281">
            <v>8.8999999999999996E-2</v>
          </cell>
          <cell r="H281">
            <v>4.4856E-2</v>
          </cell>
          <cell r="I281">
            <v>32525</v>
          </cell>
          <cell r="J281">
            <v>2894.7249999999999</v>
          </cell>
        </row>
        <row r="282">
          <cell r="B282" t="str">
            <v>Gia c«ng cung cÊp s¾t trßn F10 (®ai bao cèt thÐp mãng trô) = 72m</v>
          </cell>
          <cell r="C282" t="str">
            <v>tÊn</v>
          </cell>
          <cell r="D282">
            <v>4.4999999999999998E-2</v>
          </cell>
          <cell r="I282" t="str">
            <v/>
          </cell>
          <cell r="J282">
            <v>108860.40000000001</v>
          </cell>
        </row>
        <row r="283">
          <cell r="B283" t="str">
            <v>Nit¬ rat b¹c</v>
          </cell>
          <cell r="C283" t="str">
            <v>gam</v>
          </cell>
          <cell r="D283">
            <v>40</v>
          </cell>
          <cell r="E283" t="str">
            <v>M¸y c¾t uèn</v>
          </cell>
          <cell r="F283" t="str">
            <v>ca</v>
          </cell>
          <cell r="G283">
            <v>0.4</v>
          </cell>
          <cell r="H283">
            <v>1.7999999999999999E-2</v>
          </cell>
          <cell r="I283">
            <v>39789</v>
          </cell>
          <cell r="J283">
            <v>15915.6</v>
          </cell>
        </row>
        <row r="284">
          <cell r="B284" t="str">
            <v>Paraphin</v>
          </cell>
          <cell r="C284" t="str">
            <v>kg</v>
          </cell>
          <cell r="D284">
            <v>12000</v>
          </cell>
          <cell r="E284" t="str">
            <v>CÇn cÈu 16T</v>
          </cell>
          <cell r="F284" t="str">
            <v>ca</v>
          </cell>
          <cell r="G284">
            <v>0.12</v>
          </cell>
          <cell r="H284">
            <v>5.3999999999999994E-3</v>
          </cell>
          <cell r="I284">
            <v>774540</v>
          </cell>
          <cell r="J284">
            <v>92944.8</v>
          </cell>
        </row>
        <row r="285">
          <cell r="B285" t="str">
            <v>Gia c«ng cung cÊp bu l«ng thÐp m¹ kÏm F24*300</v>
          </cell>
          <cell r="C285" t="str">
            <v>tÊn</v>
          </cell>
          <cell r="D285">
            <v>0.316</v>
          </cell>
          <cell r="I285" t="str">
            <v/>
          </cell>
          <cell r="J285">
            <v>202124.18</v>
          </cell>
        </row>
        <row r="286">
          <cell r="B286" t="str">
            <v>Phao thö ®é chÆt</v>
          </cell>
          <cell r="C286" t="str">
            <v>bé</v>
          </cell>
          <cell r="D286">
            <v>2000000</v>
          </cell>
          <cell r="E286" t="str">
            <v>M¸y hµn 23kw</v>
          </cell>
          <cell r="F286" t="str">
            <v>ca</v>
          </cell>
          <cell r="G286">
            <v>1.73</v>
          </cell>
          <cell r="H286">
            <v>0.54668000000000005</v>
          </cell>
          <cell r="I286">
            <v>77338</v>
          </cell>
          <cell r="J286">
            <v>133794.74</v>
          </cell>
        </row>
        <row r="287">
          <cell r="B287" t="str">
            <v>Phao tû träng kÕ</v>
          </cell>
          <cell r="C287" t="str">
            <v>bé</v>
          </cell>
          <cell r="D287">
            <v>300000</v>
          </cell>
          <cell r="E287" t="str">
            <v>M¸y c¾t uèn</v>
          </cell>
          <cell r="F287" t="str">
            <v>ca</v>
          </cell>
          <cell r="G287">
            <v>0.16</v>
          </cell>
          <cell r="H287">
            <v>5.0560000000000001E-2</v>
          </cell>
          <cell r="I287">
            <v>39789</v>
          </cell>
          <cell r="J287">
            <v>6366.24</v>
          </cell>
        </row>
        <row r="288">
          <cell r="B288" t="str">
            <v>Phim + ¶nh mµu 9x12</v>
          </cell>
          <cell r="C288" t="str">
            <v>cuén</v>
          </cell>
          <cell r="D288">
            <v>50000</v>
          </cell>
          <cell r="E288" t="str">
            <v>CÇn cÈu 16T</v>
          </cell>
          <cell r="F288" t="str">
            <v>ca</v>
          </cell>
          <cell r="G288">
            <v>0.08</v>
          </cell>
          <cell r="H288">
            <v>2.528E-2</v>
          </cell>
          <cell r="I288">
            <v>774540</v>
          </cell>
          <cell r="J288">
            <v>61963.200000000004</v>
          </cell>
        </row>
        <row r="289">
          <cell r="B289" t="str">
            <v>§æ bª t«ng ®¸ 1x2 M200 mãng trô</v>
          </cell>
          <cell r="C289" t="str">
            <v>m3</v>
          </cell>
          <cell r="D289">
            <v>6.681</v>
          </cell>
          <cell r="I289" t="str">
            <v/>
          </cell>
          <cell r="J289">
            <v>12479.423999999999</v>
          </cell>
        </row>
        <row r="290">
          <cell r="B290" t="str">
            <v>PhÔu rãt c¸t</v>
          </cell>
          <cell r="C290" t="str">
            <v>bé</v>
          </cell>
          <cell r="D290">
            <v>200000</v>
          </cell>
          <cell r="E290" t="str">
            <v>M¸y trén 250 lÝt</v>
          </cell>
          <cell r="F290" t="str">
            <v>ca</v>
          </cell>
          <cell r="G290">
            <v>9.5000000000000001E-2</v>
          </cell>
          <cell r="H290">
            <v>0.63469500000000001</v>
          </cell>
          <cell r="I290">
            <v>96272</v>
          </cell>
          <cell r="J290">
            <v>9145.84</v>
          </cell>
        </row>
        <row r="291">
          <cell r="B291" t="str">
            <v>PhÔu s¾t F 5cm</v>
          </cell>
          <cell r="C291" t="str">
            <v>c¸i</v>
          </cell>
          <cell r="D291">
            <v>5000</v>
          </cell>
          <cell r="E291" t="str">
            <v>M¸y ®Çm dïi 1,5kw</v>
          </cell>
          <cell r="F291" t="str">
            <v>ca</v>
          </cell>
          <cell r="G291">
            <v>8.8999999999999996E-2</v>
          </cell>
          <cell r="H291">
            <v>0.59460899999999994</v>
          </cell>
          <cell r="I291">
            <v>37456</v>
          </cell>
          <cell r="J291">
            <v>3333.5839999999998</v>
          </cell>
        </row>
        <row r="292">
          <cell r="B292" t="str">
            <v>Tr¸t v÷a XM M75 dµy 1cm chung quanh ®Õ mäng trô</v>
          </cell>
          <cell r="C292" t="str">
            <v>m2</v>
          </cell>
          <cell r="D292">
            <v>4.28</v>
          </cell>
          <cell r="I292" t="str">
            <v/>
          </cell>
          <cell r="J292">
            <v>190.37700000000001</v>
          </cell>
        </row>
        <row r="293">
          <cell r="B293" t="str">
            <v>PhÔu thñy tinh (60-100)mm</v>
          </cell>
          <cell r="C293" t="str">
            <v>c¸i</v>
          </cell>
          <cell r="D293">
            <v>2000</v>
          </cell>
          <cell r="E293" t="str">
            <v>M¸y trén 80 lÝt</v>
          </cell>
          <cell r="F293" t="str">
            <v>ca</v>
          </cell>
          <cell r="G293">
            <v>3.0000000000000001E-3</v>
          </cell>
          <cell r="H293">
            <v>1.2840000000000001E-2</v>
          </cell>
          <cell r="I293">
            <v>45294</v>
          </cell>
          <cell r="J293">
            <v>135.88200000000001</v>
          </cell>
        </row>
        <row r="294">
          <cell r="B294" t="str">
            <v>Pin ®Ìn</v>
          </cell>
          <cell r="C294" t="str">
            <v>qu¶</v>
          </cell>
          <cell r="D294">
            <v>2000</v>
          </cell>
          <cell r="E294" t="str">
            <v>VËn th¨ng 0,8T</v>
          </cell>
          <cell r="F294" t="str">
            <v>ca</v>
          </cell>
          <cell r="G294">
            <v>1E-3</v>
          </cell>
          <cell r="H294">
            <v>4.28E-3</v>
          </cell>
          <cell r="I294">
            <v>54495</v>
          </cell>
          <cell r="J294">
            <v>54.495000000000005</v>
          </cell>
        </row>
        <row r="295">
          <cell r="B295" t="str">
            <v>L¸ng v÷a XM M75 dµy 2cm trªn mÆt mãng trô</v>
          </cell>
          <cell r="C295" t="str">
            <v>m2</v>
          </cell>
          <cell r="D295">
            <v>2.21</v>
          </cell>
          <cell r="I295" t="str">
            <v/>
          </cell>
          <cell r="J295">
            <v>190.37700000000001</v>
          </cell>
        </row>
        <row r="296">
          <cell r="B296" t="str">
            <v>Pin 1,5V</v>
          </cell>
          <cell r="C296" t="str">
            <v>qu¶</v>
          </cell>
          <cell r="D296">
            <v>500000</v>
          </cell>
          <cell r="E296" t="str">
            <v>M¸y trén 80 lÝt</v>
          </cell>
          <cell r="F296" t="str">
            <v>ca</v>
          </cell>
          <cell r="G296">
            <v>3.0000000000000001E-3</v>
          </cell>
          <cell r="H296">
            <v>6.6299999999999996E-3</v>
          </cell>
          <cell r="I296">
            <v>45294</v>
          </cell>
          <cell r="J296">
            <v>135.88200000000001</v>
          </cell>
        </row>
        <row r="297">
          <cell r="B297" t="str">
            <v>Pin 69V</v>
          </cell>
          <cell r="C297" t="str">
            <v>hßm</v>
          </cell>
          <cell r="D297">
            <v>800000</v>
          </cell>
          <cell r="E297" t="str">
            <v>VËn th¨ng 0,8T</v>
          </cell>
          <cell r="F297" t="str">
            <v>ca</v>
          </cell>
          <cell r="G297">
            <v>1E-3</v>
          </cell>
          <cell r="H297">
            <v>2.2100000000000002E-3</v>
          </cell>
          <cell r="I297">
            <v>54495</v>
          </cell>
          <cell r="J297">
            <v>54.495000000000005</v>
          </cell>
        </row>
        <row r="298">
          <cell r="B298" t="str">
            <v>Trô trªn cÇu</v>
          </cell>
          <cell r="C298" t="str">
            <v>hßm</v>
          </cell>
          <cell r="D298">
            <v>2000</v>
          </cell>
          <cell r="I298" t="str">
            <v/>
          </cell>
          <cell r="J298" t="str">
            <v/>
          </cell>
        </row>
        <row r="299">
          <cell r="B299" t="str">
            <v>Gia c«ng cung cÊp s¾t trßn F10 (®ai bao cèt thÐp mãng trô) = 28.6m</v>
          </cell>
          <cell r="C299" t="str">
            <v>tÊn</v>
          </cell>
          <cell r="D299">
            <v>1.7500000000000002E-2</v>
          </cell>
          <cell r="I299" t="str">
            <v/>
          </cell>
          <cell r="J299">
            <v>108860.40000000001</v>
          </cell>
        </row>
        <row r="300">
          <cell r="B300" t="str">
            <v>Qu¶ bo cao su</v>
          </cell>
          <cell r="C300" t="str">
            <v>qu¶</v>
          </cell>
          <cell r="D300">
            <v>7000</v>
          </cell>
          <cell r="E300" t="str">
            <v>M¸y c¾t uèn</v>
          </cell>
          <cell r="F300" t="str">
            <v>ca</v>
          </cell>
          <cell r="G300">
            <v>0.4</v>
          </cell>
          <cell r="H300">
            <v>7.000000000000001E-3</v>
          </cell>
          <cell r="I300">
            <v>39789</v>
          </cell>
          <cell r="J300">
            <v>15915.6</v>
          </cell>
        </row>
        <row r="301">
          <cell r="B301" t="str">
            <v>Que hµn</v>
          </cell>
          <cell r="C301" t="str">
            <v>kg</v>
          </cell>
          <cell r="D301">
            <v>5000</v>
          </cell>
          <cell r="E301" t="str">
            <v>CÇn cÈu 16T</v>
          </cell>
          <cell r="F301" t="str">
            <v>ca</v>
          </cell>
          <cell r="G301">
            <v>0.12</v>
          </cell>
          <cell r="H301">
            <v>2.1000000000000003E-3</v>
          </cell>
          <cell r="I301">
            <v>774540</v>
          </cell>
          <cell r="J301">
            <v>92944.8</v>
          </cell>
        </row>
        <row r="302">
          <cell r="B302" t="str">
            <v>Gia c«ng cung cÊp bu l«ng thÐp m¹ kÏm F24*700</v>
          </cell>
          <cell r="C302" t="str">
            <v>tÊn</v>
          </cell>
          <cell r="D302">
            <v>0.1086</v>
          </cell>
          <cell r="I302" t="str">
            <v/>
          </cell>
          <cell r="J302">
            <v>202124.18</v>
          </cell>
        </row>
        <row r="303">
          <cell r="B303" t="str">
            <v>R©y ®Þa chÊt c«ng tr×nh</v>
          </cell>
          <cell r="C303" t="str">
            <v>bé</v>
          </cell>
          <cell r="D303">
            <v>400000</v>
          </cell>
          <cell r="E303" t="str">
            <v>M¸y hµn 23kw</v>
          </cell>
          <cell r="F303" t="str">
            <v>ca</v>
          </cell>
          <cell r="G303">
            <v>1.73</v>
          </cell>
          <cell r="H303">
            <v>0.18787799999999999</v>
          </cell>
          <cell r="I303">
            <v>77338</v>
          </cell>
          <cell r="J303">
            <v>133794.74</v>
          </cell>
        </row>
        <row r="304">
          <cell r="B304" t="str">
            <v>R©y ®Þa chÊt c«ng tr×nh (Anh)</v>
          </cell>
          <cell r="C304" t="str">
            <v>bé</v>
          </cell>
          <cell r="D304">
            <v>1500000</v>
          </cell>
          <cell r="E304" t="str">
            <v>M¸y c¾t uèn</v>
          </cell>
          <cell r="F304" t="str">
            <v>ca</v>
          </cell>
          <cell r="G304">
            <v>0.16</v>
          </cell>
          <cell r="H304">
            <v>1.7375999999999999E-2</v>
          </cell>
          <cell r="I304">
            <v>39789</v>
          </cell>
          <cell r="J304">
            <v>6366.24</v>
          </cell>
        </row>
        <row r="305">
          <cell r="B305" t="str">
            <v>R©y dông cô ®Çm nÖn</v>
          </cell>
          <cell r="C305" t="str">
            <v>bé</v>
          </cell>
          <cell r="D305">
            <v>1500000</v>
          </cell>
          <cell r="E305" t="str">
            <v>CÇn cÈu 16T</v>
          </cell>
          <cell r="F305" t="str">
            <v>ca</v>
          </cell>
          <cell r="G305">
            <v>0.08</v>
          </cell>
          <cell r="H305">
            <v>8.6879999999999995E-3</v>
          </cell>
          <cell r="I305">
            <v>774540</v>
          </cell>
          <cell r="J305">
            <v>61963.200000000004</v>
          </cell>
        </row>
        <row r="306">
          <cell r="B306" t="str">
            <v>§æ bª t«ng ®¸ 1x2 M200 ®Õ trô</v>
          </cell>
          <cell r="C306" t="str">
            <v>m3</v>
          </cell>
          <cell r="D306">
            <v>0.33400000000000002</v>
          </cell>
          <cell r="I306" t="str">
            <v/>
          </cell>
          <cell r="J306">
            <v>12479.423999999999</v>
          </cell>
        </row>
        <row r="307">
          <cell r="B307" t="str">
            <v>S¬n ®á</v>
          </cell>
          <cell r="C307" t="str">
            <v>kg</v>
          </cell>
          <cell r="D307">
            <v>25000</v>
          </cell>
          <cell r="E307" t="str">
            <v>M¸y trén 250 lÝt</v>
          </cell>
          <cell r="F307" t="str">
            <v>ca</v>
          </cell>
          <cell r="G307">
            <v>9.5000000000000001E-2</v>
          </cell>
          <cell r="H307">
            <v>3.1730000000000001E-2</v>
          </cell>
          <cell r="I307">
            <v>96272</v>
          </cell>
          <cell r="J307">
            <v>9145.84</v>
          </cell>
        </row>
        <row r="308">
          <cell r="B308" t="str">
            <v>S¬n ®á tr¾ng</v>
          </cell>
          <cell r="C308" t="str">
            <v>kg</v>
          </cell>
          <cell r="D308">
            <v>2000</v>
          </cell>
          <cell r="E308" t="str">
            <v>M¸y ®Çm dïi 1,5kw</v>
          </cell>
          <cell r="F308" t="str">
            <v>ca</v>
          </cell>
          <cell r="G308">
            <v>8.8999999999999996E-2</v>
          </cell>
          <cell r="H308">
            <v>2.9725999999999999E-2</v>
          </cell>
          <cell r="I308">
            <v>37456</v>
          </cell>
          <cell r="J308">
            <v>3333.5839999999998</v>
          </cell>
        </row>
        <row r="309">
          <cell r="B309" t="str">
            <v>Tr¸t v÷a XM M75 dµy 1cm chung quanh ®Õ mäng trô</v>
          </cell>
          <cell r="C309" t="str">
            <v>m2</v>
          </cell>
          <cell r="D309">
            <v>2.97</v>
          </cell>
          <cell r="I309" t="str">
            <v/>
          </cell>
          <cell r="J309">
            <v>190.37700000000001</v>
          </cell>
        </row>
        <row r="310">
          <cell r="B310" t="str">
            <v>S¾t trßn F14</v>
          </cell>
          <cell r="C310" t="str">
            <v>kg</v>
          </cell>
          <cell r="D310">
            <v>5000</v>
          </cell>
          <cell r="E310" t="str">
            <v>M¸y trén 80 lÝt</v>
          </cell>
          <cell r="F310" t="str">
            <v>ca</v>
          </cell>
          <cell r="G310">
            <v>3.0000000000000001E-3</v>
          </cell>
          <cell r="H310">
            <v>8.9100000000000013E-3</v>
          </cell>
          <cell r="I310">
            <v>45294</v>
          </cell>
          <cell r="J310">
            <v>135.88200000000001</v>
          </cell>
        </row>
        <row r="311">
          <cell r="B311" t="str">
            <v>Sæ ®o</v>
          </cell>
          <cell r="C311" t="str">
            <v>quyÓn</v>
          </cell>
          <cell r="D311">
            <v>2000</v>
          </cell>
          <cell r="E311" t="str">
            <v>VËn th¨ng 0,8T</v>
          </cell>
          <cell r="F311" t="str">
            <v>ca</v>
          </cell>
          <cell r="G311">
            <v>1E-3</v>
          </cell>
          <cell r="H311">
            <v>2.9700000000000004E-3</v>
          </cell>
          <cell r="I311">
            <v>54495</v>
          </cell>
          <cell r="J311">
            <v>54.495000000000005</v>
          </cell>
        </row>
        <row r="312">
          <cell r="B312" t="str">
            <v>Gia c«ng cung cÊp l¾p ®Æt cÇn ®Ìn èng STK F60 3m/cÇn</v>
          </cell>
          <cell r="C312" t="str">
            <v>cÇn</v>
          </cell>
          <cell r="D312">
            <v>25</v>
          </cell>
          <cell r="I312" t="str">
            <v/>
          </cell>
          <cell r="J312">
            <v>23360.399999999998</v>
          </cell>
        </row>
        <row r="313">
          <cell r="B313" t="str">
            <v>Sæ ®o c¸c lo¹i</v>
          </cell>
          <cell r="C313" t="str">
            <v>quyÓn</v>
          </cell>
          <cell r="D313">
            <v>2000</v>
          </cell>
          <cell r="E313" t="str">
            <v>Xe thang</v>
          </cell>
          <cell r="F313" t="str">
            <v>ca</v>
          </cell>
          <cell r="G313">
            <v>0.18</v>
          </cell>
          <cell r="H313">
            <v>4.5</v>
          </cell>
          <cell r="I313">
            <v>129780</v>
          </cell>
          <cell r="J313">
            <v>23360.399999999998</v>
          </cell>
        </row>
        <row r="314">
          <cell r="B314" t="str">
            <v>Gia c«ng cung cÊp s¾t trßn F10 (hµn chÌn ®Êt ®Ìn)</v>
          </cell>
          <cell r="C314" t="str">
            <v>tÊn</v>
          </cell>
          <cell r="D314">
            <v>3.78E-2</v>
          </cell>
          <cell r="I314" t="str">
            <v/>
          </cell>
          <cell r="J314">
            <v>108860.40000000001</v>
          </cell>
        </row>
        <row r="315">
          <cell r="B315" t="str">
            <v>Sæ ®o n­íc</v>
          </cell>
          <cell r="C315" t="str">
            <v>quyÓn</v>
          </cell>
          <cell r="D315">
            <v>2000</v>
          </cell>
          <cell r="E315" t="str">
            <v>M¸y c¾t uèn</v>
          </cell>
          <cell r="F315" t="str">
            <v>ca</v>
          </cell>
          <cell r="G315">
            <v>0.4</v>
          </cell>
          <cell r="H315">
            <v>1.5120000000000001E-2</v>
          </cell>
          <cell r="I315">
            <v>39789</v>
          </cell>
          <cell r="J315">
            <v>15915.6</v>
          </cell>
        </row>
        <row r="316">
          <cell r="B316" t="str">
            <v>Sæ Ðp n­íc</v>
          </cell>
          <cell r="C316" t="str">
            <v>quyÓn</v>
          </cell>
          <cell r="D316">
            <v>2000</v>
          </cell>
          <cell r="E316" t="str">
            <v>CÇn cÈu 16T</v>
          </cell>
          <cell r="F316" t="str">
            <v>ca</v>
          </cell>
          <cell r="G316">
            <v>0.12</v>
          </cell>
          <cell r="H316">
            <v>4.5360000000000001E-3</v>
          </cell>
          <cell r="I316">
            <v>774540</v>
          </cell>
          <cell r="J316">
            <v>92944.8</v>
          </cell>
        </row>
        <row r="317">
          <cell r="B317" t="str">
            <v>§æ líp ®an bª t«ng M150 ®¸ 1x2 b¶o vÖ c¸p trªn vØa hÌ</v>
          </cell>
          <cell r="C317" t="str">
            <v>m3</v>
          </cell>
          <cell r="D317">
            <v>13.446</v>
          </cell>
          <cell r="I317" t="str">
            <v/>
          </cell>
          <cell r="J317">
            <v>9145.84</v>
          </cell>
        </row>
        <row r="318">
          <cell r="B318" t="str">
            <v>Sæ móc n­íc</v>
          </cell>
          <cell r="C318" t="str">
            <v>quyÓn</v>
          </cell>
          <cell r="D318">
            <v>2000</v>
          </cell>
          <cell r="E318" t="str">
            <v>M¸y trén 250 lÝt</v>
          </cell>
          <cell r="F318" t="str">
            <v>ca</v>
          </cell>
          <cell r="G318">
            <v>9.5000000000000001E-2</v>
          </cell>
          <cell r="H318">
            <v>1.2773699999999999</v>
          </cell>
          <cell r="I318">
            <v>96272</v>
          </cell>
          <cell r="J318">
            <v>9145.84</v>
          </cell>
        </row>
        <row r="319">
          <cell r="B319" t="str">
            <v>2 ruét *2.5mm2</v>
          </cell>
          <cell r="C319" t="str">
            <v>100m</v>
          </cell>
          <cell r="D319">
            <v>3</v>
          </cell>
          <cell r="I319" t="str">
            <v/>
          </cell>
          <cell r="J319">
            <v>129780</v>
          </cell>
        </row>
        <row r="320">
          <cell r="B320" t="str">
            <v>Xoong nh«m ®un s¸p</v>
          </cell>
          <cell r="C320" t="str">
            <v>c¸i</v>
          </cell>
          <cell r="D320">
            <v>20000</v>
          </cell>
          <cell r="E320" t="str">
            <v>Xe thang</v>
          </cell>
          <cell r="F320" t="str">
            <v>ca</v>
          </cell>
          <cell r="G320">
            <v>1</v>
          </cell>
          <cell r="H320">
            <v>3</v>
          </cell>
          <cell r="I320">
            <v>129780</v>
          </cell>
          <cell r="J320">
            <v>129780</v>
          </cell>
        </row>
        <row r="321">
          <cell r="B321" t="str">
            <v>§Ìn cao ¸p Sodium 250W (trän bé míi)</v>
          </cell>
          <cell r="C321" t="str">
            <v>bé</v>
          </cell>
          <cell r="D321">
            <v>25</v>
          </cell>
          <cell r="I321" t="str">
            <v/>
          </cell>
          <cell r="J321">
            <v>3874.0499999999997</v>
          </cell>
        </row>
        <row r="322">
          <cell r="B322" t="str">
            <v>T¹ c¸ gang 100kg</v>
          </cell>
          <cell r="C322" t="str">
            <v>qu¶</v>
          </cell>
          <cell r="D322">
            <v>350000</v>
          </cell>
          <cell r="E322" t="str">
            <v>Xe n©ng 0,5T</v>
          </cell>
          <cell r="F322" t="str">
            <v>ca</v>
          </cell>
          <cell r="G322">
            <v>0.15</v>
          </cell>
          <cell r="H322">
            <v>3.75</v>
          </cell>
          <cell r="I322">
            <v>25827</v>
          </cell>
          <cell r="J322">
            <v>3874.0499999999997</v>
          </cell>
        </row>
        <row r="323">
          <cell r="B323" t="str">
            <v>D©y ®ßng mÒm bäc PVC F12/10</v>
          </cell>
          <cell r="C323" t="str">
            <v>40m</v>
          </cell>
          <cell r="D323">
            <v>0.5</v>
          </cell>
          <cell r="I323" t="str">
            <v/>
          </cell>
          <cell r="J323">
            <v>22062.600000000002</v>
          </cell>
        </row>
        <row r="324">
          <cell r="B324" t="str">
            <v>T¹ ch× 15kg</v>
          </cell>
          <cell r="C324" t="str">
            <v>c¸i</v>
          </cell>
          <cell r="D324">
            <v>100000</v>
          </cell>
          <cell r="E324" t="str">
            <v>Xe thang</v>
          </cell>
          <cell r="F324" t="str">
            <v>ca</v>
          </cell>
          <cell r="G324">
            <v>0.17</v>
          </cell>
          <cell r="H324">
            <v>8.5000000000000006E-2</v>
          </cell>
          <cell r="I324">
            <v>129780</v>
          </cell>
          <cell r="J324">
            <v>22062.600000000002</v>
          </cell>
        </row>
        <row r="325">
          <cell r="B325" t="str">
            <v>Gia c«ng cung cÊp s¾t dÑp</v>
          </cell>
          <cell r="C325" t="str">
            <v>tÊn</v>
          </cell>
          <cell r="D325">
            <v>0.2296</v>
          </cell>
          <cell r="I325" t="str">
            <v/>
          </cell>
          <cell r="J325">
            <v>425359</v>
          </cell>
        </row>
        <row r="326">
          <cell r="B326" t="str">
            <v>Têi cuèn d©y</v>
          </cell>
          <cell r="C326" t="str">
            <v>c¸i</v>
          </cell>
          <cell r="D326">
            <v>100000</v>
          </cell>
          <cell r="E326" t="str">
            <v>M¸y hµn 23kw</v>
          </cell>
          <cell r="F326" t="str">
            <v>ca</v>
          </cell>
          <cell r="G326">
            <v>5.5</v>
          </cell>
          <cell r="H326">
            <v>1.2627999999999999</v>
          </cell>
          <cell r="I326">
            <v>77338</v>
          </cell>
          <cell r="J326">
            <v>425359</v>
          </cell>
        </row>
        <row r="327">
          <cell r="B327" t="str">
            <v>Xóc ®Êt d­, vËn chuyÓn ®æ ®i t¹i bµi r¸c (Gß C¸t) CL 10km « t« 5T</v>
          </cell>
          <cell r="C327" t="str">
            <v>100m3</v>
          </cell>
          <cell r="D327">
            <v>2</v>
          </cell>
          <cell r="I327" t="str">
            <v/>
          </cell>
          <cell r="J327">
            <v>148723.68</v>
          </cell>
        </row>
        <row r="328">
          <cell r="B328" t="str">
            <v>tÊm kÑp ng©m b·o hßa</v>
          </cell>
          <cell r="C328" t="str">
            <v>c¸i</v>
          </cell>
          <cell r="D328">
            <v>50000</v>
          </cell>
          <cell r="E328" t="str">
            <v>¤ t« 5T</v>
          </cell>
          <cell r="F328" t="str">
            <v>ca</v>
          </cell>
          <cell r="G328">
            <v>0.48</v>
          </cell>
          <cell r="H328">
            <v>0.96</v>
          </cell>
          <cell r="I328">
            <v>309841</v>
          </cell>
          <cell r="J328">
            <v>148723.68</v>
          </cell>
        </row>
        <row r="329">
          <cell r="B329" t="str">
            <v>ThÐp dÇm I vµ kÝch c¸c lo¹i</v>
          </cell>
          <cell r="C329" t="str">
            <v>kg</v>
          </cell>
          <cell r="D329">
            <v>5000</v>
          </cell>
        </row>
        <row r="330">
          <cell r="B330" t="str">
            <v>ThÐp F8 - F10</v>
          </cell>
          <cell r="C330" t="str">
            <v>m</v>
          </cell>
          <cell r="D330" t="str">
            <v/>
          </cell>
        </row>
        <row r="331">
          <cell r="B331" t="str">
            <v>ThÐp gai F 10</v>
          </cell>
          <cell r="C331" t="str">
            <v>kg</v>
          </cell>
          <cell r="D331">
            <v>5000</v>
          </cell>
        </row>
        <row r="332">
          <cell r="B332" t="str">
            <v>ThÐp gai F 16</v>
          </cell>
          <cell r="C332" t="str">
            <v>kg</v>
          </cell>
          <cell r="D332">
            <v>5000</v>
          </cell>
        </row>
        <row r="333">
          <cell r="B333" t="str">
            <v>ThÐp gai F 22</v>
          </cell>
          <cell r="C333" t="str">
            <v>kg</v>
          </cell>
          <cell r="D333">
            <v>5000</v>
          </cell>
        </row>
        <row r="334">
          <cell r="B334" t="str">
            <v>ThÐp gai F 32-40</v>
          </cell>
          <cell r="C334" t="str">
            <v>kg</v>
          </cell>
          <cell r="D334">
            <v>5000</v>
          </cell>
        </row>
        <row r="335">
          <cell r="B335" t="str">
            <v>Th­íc cuén 20m</v>
          </cell>
          <cell r="C335" t="str">
            <v>c¸i</v>
          </cell>
          <cell r="D335">
            <v>15000</v>
          </cell>
        </row>
        <row r="336">
          <cell r="B336" t="str">
            <v>Th­íc d©y 50m</v>
          </cell>
          <cell r="C336" t="str">
            <v>c¸i</v>
          </cell>
          <cell r="D336">
            <v>15000</v>
          </cell>
        </row>
        <row r="337">
          <cell r="B337" t="str">
            <v>Th­íc mÐt</v>
          </cell>
          <cell r="C337" t="str">
            <v>c¸i</v>
          </cell>
          <cell r="D337">
            <v>15000</v>
          </cell>
        </row>
        <row r="338">
          <cell r="B338" t="str">
            <v>Th­íc thÐp</v>
          </cell>
          <cell r="C338" t="str">
            <v>c¸i</v>
          </cell>
          <cell r="D338">
            <v>25000</v>
          </cell>
        </row>
        <row r="339">
          <cell r="B339" t="str">
            <v>Thïng ®o l­u l­îng n­íc</v>
          </cell>
          <cell r="C339" t="str">
            <v>c¸i</v>
          </cell>
          <cell r="D339">
            <v>250000</v>
          </cell>
        </row>
        <row r="340">
          <cell r="B340" t="str">
            <v>Thïng ®ùng n­íc</v>
          </cell>
          <cell r="C340" t="str">
            <v>c¸i</v>
          </cell>
          <cell r="D340">
            <v>60000</v>
          </cell>
        </row>
        <row r="341">
          <cell r="B341" t="str">
            <v>Thïng g¸nh n­íc</v>
          </cell>
          <cell r="C341" t="str">
            <v>®«i</v>
          </cell>
          <cell r="D341">
            <v>60000</v>
          </cell>
        </row>
        <row r="342">
          <cell r="B342" t="str">
            <v>Thïng l­u l­îng 60 lÝt</v>
          </cell>
          <cell r="C342" t="str">
            <v>c¸i</v>
          </cell>
          <cell r="D342">
            <v>500000</v>
          </cell>
        </row>
        <row r="343">
          <cell r="B343" t="str">
            <v>Thïng ng©m b·o hßa</v>
          </cell>
          <cell r="C343" t="str">
            <v>c¸i</v>
          </cell>
          <cell r="D343">
            <v>250000</v>
          </cell>
        </row>
        <row r="344">
          <cell r="B344" t="str">
            <v>Thïng ph©n ly</v>
          </cell>
          <cell r="C344" t="str">
            <v>c¸i</v>
          </cell>
          <cell r="D344">
            <v>250000</v>
          </cell>
        </row>
        <row r="345">
          <cell r="B345" t="str">
            <v>Thñy ng©n</v>
          </cell>
          <cell r="C345" t="str">
            <v>kg</v>
          </cell>
          <cell r="D345">
            <v>288000</v>
          </cell>
        </row>
        <row r="346">
          <cell r="B346" t="str">
            <v>Thuæng ®µo ®Êt</v>
          </cell>
          <cell r="C346" t="str">
            <v>c¸i</v>
          </cell>
          <cell r="D346">
            <v>25000</v>
          </cell>
        </row>
        <row r="347">
          <cell r="B347" t="str">
            <v>Thuèc ¶nh hiÖn vµ h·m</v>
          </cell>
          <cell r="C347" t="str">
            <v>lÝt</v>
          </cell>
          <cell r="D347">
            <v>50000</v>
          </cell>
        </row>
        <row r="348">
          <cell r="B348" t="str">
            <v>Thuèc næ Am«nit</v>
          </cell>
          <cell r="C348" t="str">
            <v>kg</v>
          </cell>
          <cell r="D348">
            <v>10500</v>
          </cell>
        </row>
        <row r="349">
          <cell r="B349" t="str">
            <v>Tói v¶i ®ùng mÉu</v>
          </cell>
          <cell r="C349" t="str">
            <v>c¸i</v>
          </cell>
          <cell r="D349">
            <v>5000</v>
          </cell>
        </row>
        <row r="350">
          <cell r="B350" t="str">
            <v>Tre c©y</v>
          </cell>
          <cell r="C350" t="str">
            <v>c©y</v>
          </cell>
          <cell r="D350">
            <v>15000</v>
          </cell>
        </row>
        <row r="351">
          <cell r="B351" t="str">
            <v>Tre lµm tiªu ng¾m</v>
          </cell>
          <cell r="C351" t="str">
            <v>c©y</v>
          </cell>
          <cell r="D351">
            <v>15000</v>
          </cell>
        </row>
        <row r="352">
          <cell r="B352" t="str">
            <v>Trøng båi b¶n vÏ</v>
          </cell>
          <cell r="C352" t="str">
            <v>qu¶</v>
          </cell>
          <cell r="D352">
            <v>1500</v>
          </cell>
        </row>
        <row r="353">
          <cell r="B353" t="str">
            <v>Tuy « dÉn n­íc</v>
          </cell>
          <cell r="C353" t="str">
            <v>m</v>
          </cell>
          <cell r="D353">
            <v>38000</v>
          </cell>
        </row>
        <row r="354">
          <cell r="B354" t="str">
            <v>X¨ng</v>
          </cell>
          <cell r="C354" t="str">
            <v>kg</v>
          </cell>
          <cell r="D354">
            <v>5000</v>
          </cell>
        </row>
        <row r="355">
          <cell r="B355" t="str">
            <v>X« mµn</v>
          </cell>
          <cell r="C355" t="str">
            <v>m</v>
          </cell>
          <cell r="D355">
            <v>5000</v>
          </cell>
        </row>
        <row r="356">
          <cell r="B356" t="str">
            <v>X« móc n­íc</v>
          </cell>
          <cell r="C356" t="str">
            <v>c¸i</v>
          </cell>
          <cell r="D356">
            <v>10000</v>
          </cell>
        </row>
        <row r="357">
          <cell r="B357" t="str">
            <v>Xi m¨ng</v>
          </cell>
          <cell r="C357" t="str">
            <v>kg</v>
          </cell>
          <cell r="D357">
            <v>800</v>
          </cell>
        </row>
        <row r="358">
          <cell r="B358" t="str">
            <v>Xim¨ng PC30</v>
          </cell>
          <cell r="C358" t="str">
            <v>kg</v>
          </cell>
          <cell r="D358">
            <v>8000</v>
          </cell>
        </row>
        <row r="359">
          <cell r="B359" t="str">
            <v>XÎng</v>
          </cell>
          <cell r="C359" t="str">
            <v>c¸i</v>
          </cell>
          <cell r="D359">
            <v>20000</v>
          </cell>
        </row>
        <row r="361">
          <cell r="B361" t="str">
            <v>Nh©n c«ng</v>
          </cell>
        </row>
        <row r="362">
          <cell r="B362" t="str">
            <v>CÊp bËc thî b×nh qu©n 4/7</v>
          </cell>
          <cell r="C362" t="str">
            <v>C«ng</v>
          </cell>
          <cell r="D362">
            <v>28663.798153846154</v>
          </cell>
        </row>
        <row r="363">
          <cell r="B363" t="str">
            <v>CÊp bËc thî b×nh qu©n 4,5/7</v>
          </cell>
          <cell r="C363" t="str">
            <v>C«ng</v>
          </cell>
          <cell r="D363">
            <v>31458.37292307692</v>
          </cell>
        </row>
        <row r="364">
          <cell r="B364" t="str">
            <v>CÊp bËc thî b×nh qu©n 5/7</v>
          </cell>
          <cell r="C364" t="str">
            <v>C«ng</v>
          </cell>
          <cell r="D364">
            <v>34252.947692307687</v>
          </cell>
        </row>
        <row r="365">
          <cell r="B365" t="str">
            <v>CÊp bËc thî b×nh qu©n 4,2/7</v>
          </cell>
          <cell r="C365" t="str">
            <v>C«ng</v>
          </cell>
          <cell r="D365">
            <v>29781.628061538711</v>
          </cell>
        </row>
        <row r="366">
          <cell r="B366" t="str">
            <v>Kü s­ 4,5/6</v>
          </cell>
          <cell r="C366" t="str">
            <v>C«ng</v>
          </cell>
        </row>
        <row r="367">
          <cell r="B367" t="str">
            <v>Kü s­ 6/10</v>
          </cell>
          <cell r="C367" t="str">
            <v>C«ng</v>
          </cell>
        </row>
        <row r="369">
          <cell r="B369" t="str">
            <v>M¸y</v>
          </cell>
        </row>
        <row r="370">
          <cell r="B370" t="str">
            <v>¤ t«</v>
          </cell>
          <cell r="C370" t="str">
            <v>ca</v>
          </cell>
          <cell r="D370">
            <v>375750</v>
          </cell>
        </row>
        <row r="371">
          <cell r="B371" t="str">
            <v>¤ t« t¶i 5 tÊn</v>
          </cell>
          <cell r="C371" t="str">
            <v>ca</v>
          </cell>
          <cell r="D371">
            <v>161496</v>
          </cell>
        </row>
        <row r="372">
          <cell r="B372" t="str">
            <v>§Þa bµn</v>
          </cell>
          <cell r="C372" t="str">
            <v>ca</v>
          </cell>
          <cell r="D372">
            <v>5000</v>
          </cell>
        </row>
        <row r="373">
          <cell r="B373" t="str">
            <v>§itom¸t</v>
          </cell>
          <cell r="C373" t="str">
            <v>ca</v>
          </cell>
          <cell r="D373">
            <v>151066</v>
          </cell>
        </row>
        <row r="374">
          <cell r="B374" t="str">
            <v>Bé ®o mia ba la</v>
          </cell>
          <cell r="C374" t="str">
            <v>ca</v>
          </cell>
          <cell r="D374">
            <v>2006</v>
          </cell>
        </row>
        <row r="375">
          <cell r="B375" t="str">
            <v>Bé cÇn benkenman</v>
          </cell>
          <cell r="C375" t="str">
            <v>ca</v>
          </cell>
          <cell r="D375">
            <v>16125</v>
          </cell>
        </row>
        <row r="376">
          <cell r="B376" t="str">
            <v>Bé dông cô thÝ nghiÖm SPT</v>
          </cell>
          <cell r="C376" t="str">
            <v>ca</v>
          </cell>
          <cell r="D376">
            <v>12190</v>
          </cell>
        </row>
        <row r="377">
          <cell r="B377" t="str">
            <v>Bé gi¸ khoan tay vµ têi</v>
          </cell>
          <cell r="C377" t="str">
            <v>ca</v>
          </cell>
          <cell r="D377">
            <v>37050</v>
          </cell>
        </row>
        <row r="378">
          <cell r="B378" t="str">
            <v>Bé khoan tay</v>
          </cell>
          <cell r="C378" t="str">
            <v>ca</v>
          </cell>
          <cell r="D378">
            <v>26250</v>
          </cell>
        </row>
        <row r="379">
          <cell r="B379" t="str">
            <v>Bé m¸y khoan cby-3ub hoÆc lo¹i t­¬ng tù</v>
          </cell>
          <cell r="C379" t="str">
            <v>ca</v>
          </cell>
          <cell r="D379">
            <v>400951</v>
          </cell>
        </row>
        <row r="380">
          <cell r="B380" t="str">
            <v xml:space="preserve">Bé nÐn ngang GA hoÆc t­¬ng tù </v>
          </cell>
          <cell r="C380" t="str">
            <v>ca</v>
          </cell>
          <cell r="D380">
            <v>243667</v>
          </cell>
        </row>
        <row r="381">
          <cell r="B381" t="str">
            <v>Bóa c¨n MO-10</v>
          </cell>
          <cell r="C381" t="str">
            <v>ca</v>
          </cell>
          <cell r="D381">
            <v>9223</v>
          </cell>
        </row>
        <row r="382">
          <cell r="B382" t="str">
            <v>Bóa khoan tay P30</v>
          </cell>
          <cell r="C382" t="str">
            <v>ca</v>
          </cell>
          <cell r="D382">
            <v>19003</v>
          </cell>
        </row>
        <row r="383">
          <cell r="B383" t="str">
            <v>BÕp ®iÖn</v>
          </cell>
          <cell r="C383" t="str">
            <v>ca</v>
          </cell>
          <cell r="D383">
            <v>310</v>
          </cell>
        </row>
        <row r="384">
          <cell r="B384" t="str">
            <v>BÕp c¸t</v>
          </cell>
          <cell r="C384" t="str">
            <v>ca</v>
          </cell>
          <cell r="D384">
            <v>915</v>
          </cell>
        </row>
        <row r="385">
          <cell r="B385" t="str">
            <v>C©n bµn</v>
          </cell>
          <cell r="C385" t="str">
            <v>ca</v>
          </cell>
          <cell r="D385">
            <v>3660</v>
          </cell>
          <cell r="E385" t="str">
            <v>Sµ lan 400T</v>
          </cell>
          <cell r="F385" t="str">
            <v>ca</v>
          </cell>
          <cell r="G385">
            <v>0.11220000000000001</v>
          </cell>
          <cell r="H385">
            <v>68.323068000000006</v>
          </cell>
          <cell r="I385">
            <v>670875</v>
          </cell>
          <cell r="J385">
            <v>75272.175000000003</v>
          </cell>
        </row>
        <row r="386">
          <cell r="B386" t="str">
            <v>C©n ph©n tÝch</v>
          </cell>
          <cell r="C386" t="str">
            <v>ca</v>
          </cell>
          <cell r="D386">
            <v>7320</v>
          </cell>
        </row>
        <row r="387">
          <cell r="B387" t="str">
            <v>C©n ph©n tÝch vµ c©n ®iÖn</v>
          </cell>
          <cell r="C387" t="str">
            <v>ca</v>
          </cell>
          <cell r="D387">
            <v>7320</v>
          </cell>
        </row>
        <row r="388">
          <cell r="B388" t="str">
            <v>C©n ph©n tÝch vµ c©n kü thuËt</v>
          </cell>
          <cell r="C388" t="str">
            <v>ca</v>
          </cell>
          <cell r="D388">
            <v>5125</v>
          </cell>
        </row>
        <row r="389">
          <cell r="B389" t="str">
            <v>Ca n« 150 CV</v>
          </cell>
          <cell r="C389" t="str">
            <v>ca</v>
          </cell>
          <cell r="D389">
            <v>280214</v>
          </cell>
        </row>
        <row r="390">
          <cell r="B390" t="str">
            <v>CÇn cÈu 10T</v>
          </cell>
          <cell r="C390" t="str">
            <v>ca</v>
          </cell>
          <cell r="D390">
            <v>546701</v>
          </cell>
        </row>
        <row r="391">
          <cell r="B391" t="str">
            <v>CÈu tù hµnh</v>
          </cell>
          <cell r="C391" t="str">
            <v>ca</v>
          </cell>
          <cell r="D391">
            <v>546701</v>
          </cell>
        </row>
        <row r="392">
          <cell r="B392" t="str">
            <v>§alta 020</v>
          </cell>
          <cell r="C392" t="str">
            <v>ca</v>
          </cell>
          <cell r="D392">
            <v>18540</v>
          </cell>
        </row>
        <row r="393">
          <cell r="B393" t="str">
            <v>C©n ®iÖn</v>
          </cell>
          <cell r="C393" t="str">
            <v>ca</v>
          </cell>
          <cell r="D393">
            <v>5125</v>
          </cell>
        </row>
        <row r="394">
          <cell r="B394" t="str">
            <v>èng nhßm</v>
          </cell>
          <cell r="C394" t="str">
            <v>ca</v>
          </cell>
          <cell r="D394">
            <v>2472</v>
          </cell>
        </row>
        <row r="395">
          <cell r="B395" t="str">
            <v>Khoan tay</v>
          </cell>
          <cell r="C395" t="str">
            <v>ca</v>
          </cell>
          <cell r="D395">
            <v>37050</v>
          </cell>
        </row>
        <row r="396">
          <cell r="B396" t="str">
            <v>KÝch 100 tÊn</v>
          </cell>
          <cell r="C396" t="str">
            <v>ca</v>
          </cell>
          <cell r="D396">
            <v>42764</v>
          </cell>
        </row>
        <row r="397">
          <cell r="B397" t="str">
            <v>KÝch th¸o mÉu</v>
          </cell>
          <cell r="C397" t="str">
            <v>ca</v>
          </cell>
          <cell r="D397">
            <v>30546</v>
          </cell>
        </row>
        <row r="398">
          <cell r="B398" t="str">
            <v>KÝnh hiÓn vi</v>
          </cell>
          <cell r="C398" t="str">
            <v>ca</v>
          </cell>
          <cell r="D398">
            <v>10980</v>
          </cell>
        </row>
        <row r="399">
          <cell r="B399" t="str">
            <v>Lß nung</v>
          </cell>
          <cell r="C399" t="str">
            <v>ca</v>
          </cell>
          <cell r="D399">
            <v>9548</v>
          </cell>
        </row>
        <row r="400">
          <cell r="B400" t="str">
            <v>M¸y ®µm tho¹i</v>
          </cell>
          <cell r="C400" t="str">
            <v>ca</v>
          </cell>
          <cell r="D400">
            <v>5875</v>
          </cell>
        </row>
        <row r="401">
          <cell r="B401" t="str">
            <v>M¸y ®Çm</v>
          </cell>
          <cell r="C401" t="str">
            <v>ca</v>
          </cell>
          <cell r="D401">
            <v>6405</v>
          </cell>
        </row>
        <row r="402">
          <cell r="B402" t="str">
            <v>M¸y ®o giã</v>
          </cell>
          <cell r="C402" t="str">
            <v>ca</v>
          </cell>
          <cell r="D402">
            <v>10080</v>
          </cell>
        </row>
        <row r="403">
          <cell r="B403" t="str">
            <v>M¸y ®o PH</v>
          </cell>
          <cell r="C403" t="str">
            <v>ca</v>
          </cell>
          <cell r="D403">
            <v>4575</v>
          </cell>
        </row>
        <row r="404">
          <cell r="B404" t="str">
            <v>M¸y ®o sãng</v>
          </cell>
          <cell r="C404" t="str">
            <v>ca</v>
          </cell>
          <cell r="D404">
            <v>92400</v>
          </cell>
        </row>
        <row r="405">
          <cell r="B405" t="str">
            <v>M¸y ®Þa chÊn 12 m¹ch</v>
          </cell>
          <cell r="C405" t="str">
            <v>ca</v>
          </cell>
          <cell r="D405">
            <v>258000</v>
          </cell>
        </row>
        <row r="406">
          <cell r="B406" t="str">
            <v>M¸y ®Þa chÊn ES - 125</v>
          </cell>
          <cell r="C406" t="str">
            <v>ca</v>
          </cell>
          <cell r="D406">
            <v>86000</v>
          </cell>
        </row>
        <row r="407">
          <cell r="B407" t="str">
            <v>M¸y ¶nh</v>
          </cell>
          <cell r="C407" t="str">
            <v>ca</v>
          </cell>
          <cell r="D407">
            <v>5640</v>
          </cell>
        </row>
        <row r="408">
          <cell r="B408" t="str">
            <v>M¸y b¬m - 100</v>
          </cell>
          <cell r="C408" t="str">
            <v>ca</v>
          </cell>
          <cell r="D408">
            <v>76300</v>
          </cell>
        </row>
        <row r="409">
          <cell r="B409" t="str">
            <v>M¸y b¬m 250/50</v>
          </cell>
          <cell r="C409" t="str">
            <v>ca</v>
          </cell>
          <cell r="D409">
            <v>76300</v>
          </cell>
        </row>
        <row r="410">
          <cell r="B410" t="str">
            <v>M¸y b¬m n­íc</v>
          </cell>
          <cell r="C410" t="str">
            <v>ca</v>
          </cell>
          <cell r="D410">
            <v>76300</v>
          </cell>
        </row>
        <row r="411">
          <cell r="B411" t="str">
            <v>M¸y b¬m n­íc 7KW50</v>
          </cell>
          <cell r="C411" t="str">
            <v>ca</v>
          </cell>
          <cell r="D411">
            <v>10280</v>
          </cell>
        </row>
        <row r="412">
          <cell r="B412" t="str">
            <v>M¸y b¬m O 48</v>
          </cell>
          <cell r="C412" t="str">
            <v>ca</v>
          </cell>
          <cell r="D412">
            <v>1830</v>
          </cell>
        </row>
        <row r="413">
          <cell r="B413" t="str">
            <v>M¸y bé ®µm</v>
          </cell>
          <cell r="C413" t="str">
            <v>ca</v>
          </cell>
          <cell r="D413">
            <v>5875</v>
          </cell>
        </row>
        <row r="414">
          <cell r="B414" t="str">
            <v>M¸y biÕn thÕ hµn 7,5KW</v>
          </cell>
          <cell r="C414" t="str">
            <v>ca</v>
          </cell>
          <cell r="D414">
            <v>9443</v>
          </cell>
        </row>
        <row r="415">
          <cell r="B415" t="str">
            <v>M¸y biÕn thÕ th¾p s¸ng</v>
          </cell>
          <cell r="C415" t="str">
            <v>ca</v>
          </cell>
          <cell r="D415">
            <v>9443</v>
          </cell>
        </row>
        <row r="416">
          <cell r="B416" t="str">
            <v>M¸y c­a ®¸ vµ mµi ®¸</v>
          </cell>
          <cell r="C416" t="str">
            <v>ca</v>
          </cell>
          <cell r="D416">
            <v>12200</v>
          </cell>
        </row>
        <row r="417">
          <cell r="B417" t="str">
            <v>M¸y c¾t</v>
          </cell>
          <cell r="C417" t="str">
            <v>ca</v>
          </cell>
          <cell r="D417">
            <v>1647</v>
          </cell>
        </row>
        <row r="418">
          <cell r="B418" t="str">
            <v>M¸y c¾t ba trôc</v>
          </cell>
          <cell r="C418" t="str">
            <v>ca</v>
          </cell>
          <cell r="D418">
            <v>328250</v>
          </cell>
        </row>
        <row r="419">
          <cell r="B419" t="str">
            <v>M¸y c¾t mÉu lín (30x30)cm</v>
          </cell>
          <cell r="C419" t="str">
            <v>ca</v>
          </cell>
          <cell r="D419">
            <v>10980</v>
          </cell>
        </row>
        <row r="420">
          <cell r="B420" t="str">
            <v>M¸y c¾t n­íc</v>
          </cell>
          <cell r="C420" t="str">
            <v>ca</v>
          </cell>
          <cell r="D420">
            <v>12200</v>
          </cell>
        </row>
        <row r="421">
          <cell r="B421" t="str">
            <v>M¸y c¾t nhá</v>
          </cell>
          <cell r="C421" t="str">
            <v>ca</v>
          </cell>
          <cell r="D421">
            <v>1647</v>
          </cell>
        </row>
        <row r="422">
          <cell r="B422" t="str">
            <v>M¸y c¾t øng biÕn</v>
          </cell>
          <cell r="C422" t="str">
            <v>ca</v>
          </cell>
          <cell r="D422">
            <v>109800</v>
          </cell>
        </row>
        <row r="423">
          <cell r="B423" t="str">
            <v>M¸y caragrang (lµm thÝ nghiÖm ch¶y)</v>
          </cell>
          <cell r="C423" t="str">
            <v>ca</v>
          </cell>
          <cell r="D423">
            <v>4117</v>
          </cell>
        </row>
        <row r="424">
          <cell r="B424" t="str">
            <v>M¸y ch­ng cÊt n­íc</v>
          </cell>
          <cell r="C424" t="str">
            <v>ca</v>
          </cell>
          <cell r="D424">
            <v>3978</v>
          </cell>
        </row>
        <row r="425">
          <cell r="B425" t="str">
            <v>M¸y Ðp litvinop</v>
          </cell>
          <cell r="C425" t="str">
            <v>ca</v>
          </cell>
          <cell r="D425">
            <v>16470</v>
          </cell>
        </row>
        <row r="426">
          <cell r="B426" t="str">
            <v>M¸y Ðp mÉu ®¸</v>
          </cell>
          <cell r="C426" t="str">
            <v>ca</v>
          </cell>
          <cell r="D426">
            <v>100650</v>
          </cell>
        </row>
        <row r="427">
          <cell r="B427" t="str">
            <v>M¸y Ên GA hoÆc t­¬ng tù</v>
          </cell>
          <cell r="C427" t="str">
            <v>ca</v>
          </cell>
          <cell r="D427">
            <v>243667</v>
          </cell>
        </row>
        <row r="428">
          <cell r="B428" t="str">
            <v>M¸y håi ©m</v>
          </cell>
          <cell r="C428" t="str">
            <v>ca</v>
          </cell>
          <cell r="D428">
            <v>32250</v>
          </cell>
        </row>
        <row r="429">
          <cell r="B429" t="str">
            <v>M¸y hót ch©n kh«ng</v>
          </cell>
          <cell r="C429" t="str">
            <v>ca</v>
          </cell>
          <cell r="D429">
            <v>7161</v>
          </cell>
        </row>
        <row r="430">
          <cell r="B430" t="str">
            <v>M¸y khoan</v>
          </cell>
          <cell r="C430" t="str">
            <v>ca</v>
          </cell>
          <cell r="D430">
            <v>33855</v>
          </cell>
        </row>
        <row r="431">
          <cell r="B431" t="str">
            <v>M¸y khoan F-60L hoÆc B-40L hoÆc</v>
          </cell>
          <cell r="C431" t="str">
            <v>ca</v>
          </cell>
          <cell r="D431">
            <v>790969</v>
          </cell>
        </row>
        <row r="432">
          <cell r="B432" t="str">
            <v>lo¹i t­¬ng tù</v>
          </cell>
        </row>
        <row r="433">
          <cell r="B433" t="str">
            <v>M¸y khoan mÉu ®¸</v>
          </cell>
          <cell r="C433" t="str">
            <v>ca</v>
          </cell>
          <cell r="D433">
            <v>33855</v>
          </cell>
        </row>
        <row r="434">
          <cell r="B434" t="str">
            <v>M¸y khoan Ykb - 25</v>
          </cell>
          <cell r="C434" t="str">
            <v>ca</v>
          </cell>
          <cell r="D434">
            <v>21500</v>
          </cell>
        </row>
        <row r="435">
          <cell r="B435" t="str">
            <v>M¸y khoan Ykb 50 m hoÆc lo¹i t­¬ng tù</v>
          </cell>
          <cell r="C435" t="str">
            <v>ca</v>
          </cell>
          <cell r="D435">
            <v>550000</v>
          </cell>
        </row>
        <row r="436">
          <cell r="B436" t="str">
            <v>M¸y kinh vÜ theo 020</v>
          </cell>
          <cell r="C436" t="str">
            <v>ca</v>
          </cell>
          <cell r="D436">
            <v>27467</v>
          </cell>
        </row>
        <row r="437">
          <cell r="B437" t="str">
            <v>M¸y l­u tèc BMM</v>
          </cell>
          <cell r="C437" t="str">
            <v>ca</v>
          </cell>
          <cell r="D437">
            <v>10080</v>
          </cell>
        </row>
        <row r="438">
          <cell r="B438" t="str">
            <v>M¸y l­u tèc s«ng</v>
          </cell>
          <cell r="C438" t="str">
            <v>ca</v>
          </cell>
          <cell r="D438">
            <v>25200</v>
          </cell>
        </row>
        <row r="439">
          <cell r="B439" t="str">
            <v>M¸y mµi ®¸</v>
          </cell>
          <cell r="C439" t="str">
            <v>ca</v>
          </cell>
          <cell r="D439">
            <v>12200</v>
          </cell>
        </row>
        <row r="440">
          <cell r="B440" t="str">
            <v>M¸y MF-2-100</v>
          </cell>
          <cell r="C440" t="str">
            <v>ca</v>
          </cell>
          <cell r="D440">
            <v>32250</v>
          </cell>
        </row>
        <row r="441">
          <cell r="B441" t="str">
            <v>M¸y nÐn</v>
          </cell>
          <cell r="C441" t="str">
            <v>ca</v>
          </cell>
          <cell r="D441">
            <v>10980</v>
          </cell>
        </row>
        <row r="442">
          <cell r="B442" t="str">
            <v>M¸y nÐn mét trôc</v>
          </cell>
          <cell r="C442" t="str">
            <v>ca</v>
          </cell>
          <cell r="D442">
            <v>10980</v>
          </cell>
        </row>
        <row r="443">
          <cell r="B443" t="str">
            <v>M¸y nÐn khÝ 600m3/h</v>
          </cell>
          <cell r="C443" t="str">
            <v>ca</v>
          </cell>
          <cell r="D443">
            <v>131387</v>
          </cell>
        </row>
        <row r="444">
          <cell r="B444" t="str">
            <v>M¸y nÐn khÝ Dk9</v>
          </cell>
          <cell r="C444" t="str">
            <v>ca</v>
          </cell>
          <cell r="D444">
            <v>131387</v>
          </cell>
        </row>
        <row r="445">
          <cell r="B445" t="str">
            <v>M¸y nÐn khÝ B10</v>
          </cell>
          <cell r="C445" t="str">
            <v>ca</v>
          </cell>
          <cell r="D445">
            <v>383236</v>
          </cell>
        </row>
        <row r="446">
          <cell r="B446" t="str">
            <v>M¸y so mµu ngän löa</v>
          </cell>
          <cell r="C446" t="str">
            <v>ca</v>
          </cell>
          <cell r="D446">
            <v>25620</v>
          </cell>
        </row>
        <row r="447">
          <cell r="B447" t="str">
            <v>M¸y so mµu quang ®iÖn</v>
          </cell>
          <cell r="C447" t="str">
            <v>ca</v>
          </cell>
          <cell r="D447">
            <v>57160</v>
          </cell>
        </row>
        <row r="448">
          <cell r="B448" t="str">
            <v>M¸y thÊm</v>
          </cell>
          <cell r="C448" t="str">
            <v>ca</v>
          </cell>
          <cell r="D448">
            <v>20000</v>
          </cell>
        </row>
        <row r="449">
          <cell r="B449" t="str">
            <v>M¸y theo 010A</v>
          </cell>
          <cell r="C449" t="str">
            <v>ca</v>
          </cell>
          <cell r="D449">
            <v>41200</v>
          </cell>
        </row>
        <row r="450">
          <cell r="B450" t="str">
            <v>M¸y thñy b×nh NI 030</v>
          </cell>
          <cell r="C450" t="str">
            <v>ca</v>
          </cell>
          <cell r="D450">
            <v>18883</v>
          </cell>
        </row>
        <row r="451">
          <cell r="B451" t="str">
            <v>M¸y thñy chuÈn NI 030</v>
          </cell>
          <cell r="C451" t="str">
            <v>ca</v>
          </cell>
          <cell r="D451">
            <v>18883</v>
          </cell>
        </row>
        <row r="11582">
          <cell r="D11582">
            <v>0</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N DOI - KET QUA"/>
      <sheetName val="TANG GIAM TSCD"/>
      <sheetName val="CHI PHI"/>
      <sheetName val="THU NHAP - NGUON VON"/>
      <sheetName val="PHAI THU - PHAI TRA"/>
      <sheetName val="DAU TU KHAC"/>
      <sheetName val="CHI TIEU"/>
      <sheetName val="THUE DAU VAO"/>
      <sheetName val="THUE DAU RA"/>
      <sheetName val="00000000"/>
      <sheetName val="~         "/>
      <sheetName val="10000000"/>
      <sheetName val="20000000"/>
      <sheetName val="XL4Test5"/>
      <sheetName val="CAN DOI _ KET QU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1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Sheet4"/>
      <sheetName val="XL4Poppy"/>
      <sheetName val="CN23"/>
      <sheetName val="CN24A"/>
      <sheetName val="CN24B"/>
      <sheetName val="TH4B"/>
      <sheetName val="TH5A"/>
      <sheetName val="TH5B"/>
      <sheetName val="TH6A"/>
      <sheetName val="TH6B"/>
      <sheetName val="6BIS"/>
      <sheetName val="tem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1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DanhMuc"/>
      <sheetName val="Soketoan"/>
      <sheetName val="InPhieu"/>
      <sheetName val="CN+VT"/>
      <sheetName val="BCTaiChinh"/>
      <sheetName val="HuongDan"/>
      <sheetName val="BCT"/>
      <sheetName val="tt-dn"/>
      <sheetName val="dmtk"/>
      <sheetName val="dmvt"/>
      <sheetName val="dmcn"/>
      <sheetName val="dmctgs"/>
      <sheetName val="capnhat"/>
      <sheetName val="Sheet1"/>
      <sheetName val="Muavao"/>
      <sheetName val="Muavao2"/>
      <sheetName val="Banra"/>
      <sheetName val="nkc"/>
      <sheetName val="nksc"/>
      <sheetName val="PhieuNhap"/>
      <sheetName val="PhieuXuat"/>
      <sheetName val="phieuchi"/>
      <sheetName val="phieuthu"/>
      <sheetName val="sodkctgs"/>
      <sheetName val="ctgs-tuan"/>
      <sheetName val="sochitiet"/>
      <sheetName val="sotonghop"/>
      <sheetName val="soquy"/>
      <sheetName val="inphieuthuchi"/>
      <sheetName val="112"/>
      <sheetName val="133CT"/>
      <sheetName val="152CT"/>
      <sheetName val="ctttoan"/>
      <sheetName val="3331"/>
      <sheetName val="so banhang"/>
      <sheetName val="621"/>
      <sheetName val="627"/>
      <sheetName val="632"/>
      <sheetName val="635"/>
      <sheetName val="641"/>
      <sheetName val="642"/>
      <sheetName val="cdps"/>
      <sheetName val="cdkt"/>
      <sheetName val="kqkd"/>
      <sheetName val="tkhai"/>
      <sheetName val="VT_TheKho"/>
      <sheetName val="VT_sct"/>
      <sheetName val="VT_NXT"/>
      <sheetName val="VT_dg"/>
      <sheetName val="Hd"/>
      <sheetName val="Hd_Sd"/>
      <sheetName val="Hd_Dm"/>
      <sheetName val="HD_Capnhat"/>
      <sheetName val="CN_TongHop"/>
      <sheetName val="XL4Poppy"/>
      <sheetName val="KTGocSoKT+BC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4">
          <cell r="A4">
            <v>111</v>
          </cell>
          <cell r="B4" t="str">
            <v>Tieàn maët</v>
          </cell>
        </row>
        <row r="5">
          <cell r="A5">
            <v>112</v>
          </cell>
          <cell r="B5" t="str">
            <v>Tieàn gôûi NH = VNÑ</v>
          </cell>
        </row>
        <row r="6">
          <cell r="A6">
            <v>1122</v>
          </cell>
          <cell r="B6" t="str">
            <v>Tieàn gôûi NH = USD</v>
          </cell>
        </row>
        <row r="7">
          <cell r="A7">
            <v>131</v>
          </cell>
          <cell r="B7" t="str">
            <v>Phaûi thu cuûa khaùch haøng</v>
          </cell>
        </row>
        <row r="8">
          <cell r="A8">
            <v>133</v>
          </cell>
          <cell r="B8" t="str">
            <v>Thueá GTGT ñöôïc KT</v>
          </cell>
        </row>
        <row r="9">
          <cell r="A9">
            <v>1388</v>
          </cell>
          <cell r="B9" t="str">
            <v>Phaûi thu khaùc</v>
          </cell>
        </row>
        <row r="10">
          <cell r="A10">
            <v>141</v>
          </cell>
          <cell r="B10" t="str">
            <v>Taïm öùng</v>
          </cell>
        </row>
        <row r="11">
          <cell r="A11">
            <v>142</v>
          </cell>
          <cell r="B11" t="str">
            <v xml:space="preserve">Chi phí traû tröôùc </v>
          </cell>
        </row>
        <row r="12">
          <cell r="A12">
            <v>152</v>
          </cell>
          <cell r="B12" t="str">
            <v>Nguyeân lieäu, vaät lieäu</v>
          </cell>
        </row>
        <row r="13">
          <cell r="A13">
            <v>153</v>
          </cell>
          <cell r="B13" t="str">
            <v>Coâng cuï, lao ñoäng</v>
          </cell>
        </row>
        <row r="14">
          <cell r="A14">
            <v>154</v>
          </cell>
          <cell r="B14" t="str">
            <v>Chi phí saûn phaåm  dôû dang</v>
          </cell>
        </row>
        <row r="15">
          <cell r="A15">
            <v>155</v>
          </cell>
          <cell r="B15" t="str">
            <v>Thaønh phaåm</v>
          </cell>
        </row>
        <row r="16">
          <cell r="A16">
            <v>156</v>
          </cell>
          <cell r="B16" t="str">
            <v>Haøng Hoaù</v>
          </cell>
        </row>
        <row r="17">
          <cell r="A17" t="str">
            <v>1561A</v>
          </cell>
          <cell r="B17" t="str">
            <v>Haøng hoùa thöïc phaåm</v>
          </cell>
        </row>
        <row r="18">
          <cell r="A18" t="str">
            <v>1561B</v>
          </cell>
          <cell r="B18" t="str">
            <v>Haøng hoùa - Ñieän Thoaïi</v>
          </cell>
        </row>
        <row r="19">
          <cell r="A19" t="str">
            <v>1561C</v>
          </cell>
          <cell r="B19" t="str">
            <v>Haøng hoùa - Nhang muoãi</v>
          </cell>
        </row>
        <row r="20">
          <cell r="A20">
            <v>211</v>
          </cell>
          <cell r="B20" t="str">
            <v>Taøi saûn coá ñònh</v>
          </cell>
        </row>
        <row r="21">
          <cell r="A21">
            <v>214</v>
          </cell>
          <cell r="B21" t="str">
            <v>Khaáu hao TSCÑ</v>
          </cell>
        </row>
        <row r="22">
          <cell r="A22">
            <v>331</v>
          </cell>
          <cell r="B22" t="str">
            <v>Phaûi traû ngöôøi baùn</v>
          </cell>
        </row>
        <row r="23">
          <cell r="A23">
            <v>311</v>
          </cell>
          <cell r="B23" t="str">
            <v>Vay ngaén haïn</v>
          </cell>
        </row>
        <row r="24">
          <cell r="A24">
            <v>333</v>
          </cell>
          <cell r="B24" t="str">
            <v>Thu? và các kho?n ph?i n?p</v>
          </cell>
        </row>
        <row r="25">
          <cell r="A25">
            <v>3331</v>
          </cell>
          <cell r="B25" t="str">
            <v>Thueá GTGT phaûi noäp</v>
          </cell>
        </row>
        <row r="26">
          <cell r="A26">
            <v>33311</v>
          </cell>
          <cell r="B26" t="str">
            <v>Thueá GTGT phaûi noäp haøng noäi ñòa</v>
          </cell>
        </row>
        <row r="27">
          <cell r="A27">
            <v>33312</v>
          </cell>
          <cell r="B27" t="str">
            <v>Thueá GTGT  haøng NK</v>
          </cell>
        </row>
        <row r="28">
          <cell r="A28">
            <v>3333</v>
          </cell>
          <cell r="B28" t="str">
            <v>Thueá Nhaäp khaåu</v>
          </cell>
        </row>
        <row r="29">
          <cell r="A29">
            <v>3334</v>
          </cell>
          <cell r="B29" t="str">
            <v>Thueá thu nhaäp DN</v>
          </cell>
        </row>
        <row r="30">
          <cell r="A30">
            <v>338</v>
          </cell>
          <cell r="B30" t="str">
            <v>Phaûi traû khaùc</v>
          </cell>
        </row>
        <row r="31">
          <cell r="A31">
            <v>335</v>
          </cell>
          <cell r="B31" t="str">
            <v>Chi phí phaûi traû</v>
          </cell>
        </row>
        <row r="32">
          <cell r="A32">
            <v>3338</v>
          </cell>
          <cell r="B32" t="str">
            <v>Thueá moân baøi</v>
          </cell>
        </row>
        <row r="33">
          <cell r="A33">
            <v>3383</v>
          </cell>
          <cell r="B33" t="str">
            <v>Baûo hieåm xaõ hoäi</v>
          </cell>
        </row>
        <row r="34">
          <cell r="A34">
            <v>3384</v>
          </cell>
          <cell r="B34" t="str">
            <v>Baûo hieåm y teá</v>
          </cell>
        </row>
        <row r="35">
          <cell r="A35">
            <v>3388</v>
          </cell>
          <cell r="B35" t="str">
            <v>Phaûi traõ phaûi noäp khaùc</v>
          </cell>
        </row>
        <row r="36">
          <cell r="A36">
            <v>334</v>
          </cell>
          <cell r="B36" t="str">
            <v>Phaûi traû löông CNV</v>
          </cell>
        </row>
        <row r="37">
          <cell r="A37">
            <v>411</v>
          </cell>
          <cell r="B37" t="str">
            <v xml:space="preserve">Nguoàn voán kinh doanh </v>
          </cell>
        </row>
        <row r="38">
          <cell r="A38">
            <v>4211</v>
          </cell>
          <cell r="B38" t="str">
            <v>Laõi SX chöa PP naêm tröôùc</v>
          </cell>
        </row>
        <row r="39">
          <cell r="A39">
            <v>421</v>
          </cell>
          <cell r="B39" t="str">
            <v>Laõi chöa phaân phoái naêm nay</v>
          </cell>
        </row>
        <row r="40">
          <cell r="A40">
            <v>4212</v>
          </cell>
          <cell r="B40" t="str">
            <v>Laõi chöa phaân phoái naêm nay</v>
          </cell>
        </row>
        <row r="41">
          <cell r="A41">
            <v>511</v>
          </cell>
          <cell r="B41" t="str">
            <v>Doanh thu baùn haøng</v>
          </cell>
        </row>
        <row r="42">
          <cell r="A42">
            <v>5112</v>
          </cell>
          <cell r="B42" t="str">
            <v>Doamh thu gia coâng haøng</v>
          </cell>
        </row>
        <row r="43">
          <cell r="A43">
            <v>515</v>
          </cell>
          <cell r="B43" t="str">
            <v>Thu nhaäp hoaït ñoäng TC</v>
          </cell>
        </row>
        <row r="44">
          <cell r="A44">
            <v>621</v>
          </cell>
          <cell r="B44" t="str">
            <v>Chi phí NVL tröïc tieáp</v>
          </cell>
        </row>
        <row r="45">
          <cell r="A45">
            <v>622</v>
          </cell>
          <cell r="B45" t="str">
            <v>Chi phí nhaân coâng tröïc tieáp</v>
          </cell>
        </row>
        <row r="46">
          <cell r="A46">
            <v>627</v>
          </cell>
          <cell r="B46" t="str">
            <v>Chi phí saûn xuaát chung</v>
          </cell>
        </row>
        <row r="47">
          <cell r="A47">
            <v>632</v>
          </cell>
          <cell r="B47" t="str">
            <v>Giaù voán baùn haøng</v>
          </cell>
        </row>
        <row r="48">
          <cell r="A48">
            <v>641</v>
          </cell>
          <cell r="B48" t="str">
            <v>Chi phí baùn haøng</v>
          </cell>
        </row>
        <row r="49">
          <cell r="A49">
            <v>642</v>
          </cell>
          <cell r="B49" t="str">
            <v>Chi phí quaûn lyù DN</v>
          </cell>
        </row>
        <row r="50">
          <cell r="A50">
            <v>635</v>
          </cell>
          <cell r="B50" t="str">
            <v>Chi phí taøi chính</v>
          </cell>
        </row>
        <row r="51">
          <cell r="A51">
            <v>711</v>
          </cell>
          <cell r="B51" t="str">
            <v>Thu nhaäp khaùc</v>
          </cell>
        </row>
        <row r="52">
          <cell r="A52">
            <v>811</v>
          </cell>
          <cell r="B52" t="str">
            <v>Chi phí khaùc</v>
          </cell>
        </row>
        <row r="53">
          <cell r="A53">
            <v>911</v>
          </cell>
          <cell r="B53" t="str">
            <v>Xaùc ñònh KQKD</v>
          </cell>
        </row>
      </sheetData>
      <sheetData sheetId="10" refreshError="1"/>
      <sheetData sheetId="11" refreshError="1">
        <row r="7">
          <cell r="A7" t="str">
            <v xml:space="preserve">Cty TNHH Taân Taán Thoï </v>
          </cell>
        </row>
        <row r="8">
          <cell r="A8" t="str">
            <v>Cty DV TM Saøi Goøn</v>
          </cell>
        </row>
        <row r="9">
          <cell r="A9" t="str">
            <v>Cty Vieãn Thoâng Quaân Ñoäi</v>
          </cell>
        </row>
        <row r="10">
          <cell r="A10" t="str">
            <v>Huyønh Kim Thaønh</v>
          </cell>
        </row>
        <row r="11">
          <cell r="A11" t="str">
            <v>Phaïm Thò Xuaân Lan</v>
          </cell>
        </row>
        <row r="12">
          <cell r="A12" t="str">
            <v>Khaùch vaõng lai</v>
          </cell>
        </row>
        <row r="13">
          <cell r="A13" t="str">
            <v>Cty TNHH TH Minh Ñöùc</v>
          </cell>
        </row>
        <row r="14">
          <cell r="A14" t="str">
            <v>CH Ñieän Maùy Thaønh Ñaït</v>
          </cell>
        </row>
      </sheetData>
      <sheetData sheetId="12" refreshError="1"/>
      <sheetData sheetId="13" refreshError="1">
        <row r="4">
          <cell r="U4">
            <v>0.1</v>
          </cell>
          <cell r="W4">
            <v>0</v>
          </cell>
          <cell r="AA4" t="str">
            <v>HT</v>
          </cell>
          <cell r="AB4">
            <v>38627</v>
          </cell>
          <cell r="AC4">
            <v>77021</v>
          </cell>
          <cell r="AD4" t="str">
            <v xml:space="preserve">CH Ñieän maùy Ñieän laïnh - </v>
          </cell>
          <cell r="AE4" t="str">
            <v>Thu? GTGT ??u vaøo</v>
          </cell>
          <cell r="AF4">
            <v>133</v>
          </cell>
          <cell r="AG4">
            <v>111</v>
          </cell>
          <cell r="AH4" t="str">
            <v>CH Ñieän maùy ñieän laïnh</v>
          </cell>
          <cell r="AJ4">
            <v>1818100</v>
          </cell>
          <cell r="AL4">
            <v>1818100</v>
          </cell>
          <cell r="AM4">
            <v>1818100</v>
          </cell>
          <cell r="AN4" t="str">
            <v/>
          </cell>
          <cell r="AP4" t="str">
            <v/>
          </cell>
        </row>
        <row r="5">
          <cell r="U5">
            <v>0.1</v>
          </cell>
          <cell r="W5" t="str">
            <v>PC01</v>
          </cell>
          <cell r="AA5" t="str">
            <v>PN01</v>
          </cell>
          <cell r="AB5">
            <v>38627</v>
          </cell>
          <cell r="AC5">
            <v>77021</v>
          </cell>
          <cell r="AD5" t="str">
            <v xml:space="preserve">CH Ñieän maùy Ñieän laïnh - </v>
          </cell>
          <cell r="AE5" t="str">
            <v>Ñaàu DVD + Ampli</v>
          </cell>
          <cell r="AF5">
            <v>156</v>
          </cell>
          <cell r="AG5">
            <v>111</v>
          </cell>
          <cell r="AH5" t="str">
            <v>CH Ñieän maùy ñieän laïnh</v>
          </cell>
          <cell r="AI5" t="str">
            <v>Ñaàu DVD DH 3600 S</v>
          </cell>
          <cell r="AJ5">
            <v>3805000</v>
          </cell>
          <cell r="AK5">
            <v>2</v>
          </cell>
          <cell r="AL5">
            <v>3805000</v>
          </cell>
          <cell r="AM5">
            <v>3805000</v>
          </cell>
          <cell r="AN5" t="str">
            <v/>
          </cell>
          <cell r="AO5" t="str">
            <v>PC01</v>
          </cell>
          <cell r="AP5" t="str">
            <v/>
          </cell>
        </row>
        <row r="6">
          <cell r="U6">
            <v>0.1</v>
          </cell>
          <cell r="W6" t="str">
            <v>PC01</v>
          </cell>
          <cell r="AA6" t="str">
            <v>PN01</v>
          </cell>
          <cell r="AB6">
            <v>38627</v>
          </cell>
          <cell r="AC6">
            <v>77021</v>
          </cell>
          <cell r="AD6" t="str">
            <v xml:space="preserve">CH Ñieän maùy Ñieän laïnh - </v>
          </cell>
          <cell r="AE6" t="str">
            <v>Ñaàu DVD + Ampli</v>
          </cell>
          <cell r="AF6">
            <v>156</v>
          </cell>
          <cell r="AG6">
            <v>111</v>
          </cell>
          <cell r="AH6" t="str">
            <v>CH Ñieän maùy ñieän laïnh</v>
          </cell>
          <cell r="AI6" t="str">
            <v>Ampli Arirang 203 III</v>
          </cell>
          <cell r="AJ6">
            <v>1075000</v>
          </cell>
          <cell r="AK6">
            <v>5</v>
          </cell>
          <cell r="AL6">
            <v>1075000</v>
          </cell>
          <cell r="AM6">
            <v>1075000</v>
          </cell>
          <cell r="AN6" t="str">
            <v/>
          </cell>
          <cell r="AO6" t="str">
            <v>PC01</v>
          </cell>
          <cell r="AP6" t="str">
            <v/>
          </cell>
        </row>
        <row r="7">
          <cell r="U7">
            <v>0.1</v>
          </cell>
          <cell r="W7">
            <v>0</v>
          </cell>
          <cell r="AA7" t="str">
            <v>PN01</v>
          </cell>
          <cell r="AB7">
            <v>38627</v>
          </cell>
          <cell r="AC7">
            <v>77021</v>
          </cell>
          <cell r="AD7" t="str">
            <v xml:space="preserve">CH Ñieän maùy Ñieän laïnh - </v>
          </cell>
          <cell r="AE7" t="str">
            <v>Ñaàu DVD + Ampli</v>
          </cell>
          <cell r="AF7">
            <v>156</v>
          </cell>
          <cell r="AG7">
            <v>111</v>
          </cell>
          <cell r="AH7" t="str">
            <v>CH Ñieän maùy ñieän laïnh</v>
          </cell>
          <cell r="AI7" t="str">
            <v>Ampli Arirang 203 G</v>
          </cell>
          <cell r="AJ7">
            <v>757000</v>
          </cell>
          <cell r="AK7">
            <v>3</v>
          </cell>
          <cell r="AL7">
            <v>757000</v>
          </cell>
          <cell r="AM7">
            <v>757000</v>
          </cell>
          <cell r="AN7" t="str">
            <v/>
          </cell>
          <cell r="AP7" t="str">
            <v/>
          </cell>
        </row>
        <row r="8">
          <cell r="U8">
            <v>0</v>
          </cell>
          <cell r="W8">
            <v>0</v>
          </cell>
          <cell r="AA8" t="str">
            <v>PN01</v>
          </cell>
          <cell r="AB8">
            <v>38627</v>
          </cell>
          <cell r="AC8">
            <v>77021</v>
          </cell>
          <cell r="AD8" t="str">
            <v xml:space="preserve">CH Ñieän maùy Ñieän laïnh - </v>
          </cell>
          <cell r="AE8" t="str">
            <v>Ñaàu DVD + Ampli</v>
          </cell>
          <cell r="AF8">
            <v>156</v>
          </cell>
          <cell r="AG8">
            <v>111</v>
          </cell>
          <cell r="AH8" t="str">
            <v>CH Ñieän maùy ñieän laïnh</v>
          </cell>
          <cell r="AI8" t="str">
            <v>Ampli Jarguar 203 N</v>
          </cell>
          <cell r="AJ8">
            <v>975000</v>
          </cell>
          <cell r="AK8">
            <v>3</v>
          </cell>
          <cell r="AL8">
            <v>975000</v>
          </cell>
          <cell r="AM8">
            <v>975000</v>
          </cell>
          <cell r="AN8" t="str">
            <v/>
          </cell>
          <cell r="AP8" t="str">
            <v/>
          </cell>
        </row>
        <row r="9">
          <cell r="U9">
            <v>0.1</v>
          </cell>
          <cell r="AA9" t="str">
            <v>PN01</v>
          </cell>
          <cell r="AB9">
            <v>38627</v>
          </cell>
          <cell r="AC9">
            <v>77021</v>
          </cell>
          <cell r="AD9" t="str">
            <v xml:space="preserve">CH Ñieän maùy Ñieän laïnh - </v>
          </cell>
          <cell r="AE9" t="str">
            <v>Ñaàu DVD + Ampli</v>
          </cell>
          <cell r="AF9">
            <v>156</v>
          </cell>
          <cell r="AG9">
            <v>111</v>
          </cell>
          <cell r="AH9" t="str">
            <v>CH Ñieän maùy ñieän laïnh</v>
          </cell>
          <cell r="AI9" t="str">
            <v>Ñóa DVD vol 24(KM)</v>
          </cell>
          <cell r="AJ9">
            <v>0</v>
          </cell>
          <cell r="AK9">
            <v>2</v>
          </cell>
          <cell r="AL9">
            <v>0</v>
          </cell>
          <cell r="AM9">
            <v>0</v>
          </cell>
          <cell r="AN9" t="str">
            <v/>
          </cell>
          <cell r="AP9" t="str">
            <v/>
          </cell>
        </row>
        <row r="10">
          <cell r="U10">
            <v>0.1</v>
          </cell>
          <cell r="W10" t="str">
            <v>PT02</v>
          </cell>
          <cell r="AA10" t="str">
            <v>PN01</v>
          </cell>
          <cell r="AB10">
            <v>38627</v>
          </cell>
          <cell r="AC10">
            <v>77021</v>
          </cell>
          <cell r="AD10" t="str">
            <v xml:space="preserve">CH Ñieän maùy Ñieän laïnh - </v>
          </cell>
          <cell r="AE10" t="str">
            <v>Ñaàu DVD + Ampli</v>
          </cell>
          <cell r="AF10">
            <v>156</v>
          </cell>
          <cell r="AG10">
            <v>111</v>
          </cell>
          <cell r="AH10" t="str">
            <v>CH Ñieän maùy ñieän laïnh</v>
          </cell>
          <cell r="AI10" t="str">
            <v>Micro Arirang BG 5 -1(KM)</v>
          </cell>
          <cell r="AJ10">
            <v>0</v>
          </cell>
          <cell r="AK10">
            <v>4</v>
          </cell>
          <cell r="AL10">
            <v>0</v>
          </cell>
          <cell r="AM10">
            <v>0</v>
          </cell>
          <cell r="AN10" t="str">
            <v/>
          </cell>
          <cell r="AO10" t="str">
            <v>PT02</v>
          </cell>
          <cell r="AP10" t="str">
            <v>zsdfszf</v>
          </cell>
        </row>
        <row r="11">
          <cell r="U11">
            <v>0.1</v>
          </cell>
          <cell r="W11">
            <v>0</v>
          </cell>
          <cell r="AA11" t="str">
            <v>HT</v>
          </cell>
          <cell r="AB11">
            <v>38628</v>
          </cell>
          <cell r="AC11">
            <v>28765</v>
          </cell>
          <cell r="AD11" t="str">
            <v>DNTN Cung Nhaïc - 327 An Döông Vöông, Q.5</v>
          </cell>
          <cell r="AE11" t="str">
            <v>Thu? GTGT ??u vaøo</v>
          </cell>
          <cell r="AF11">
            <v>133</v>
          </cell>
          <cell r="AG11">
            <v>111</v>
          </cell>
          <cell r="AJ11">
            <v>441000</v>
          </cell>
          <cell r="AL11">
            <v>441000</v>
          </cell>
          <cell r="AM11">
            <v>441000</v>
          </cell>
          <cell r="AN11" t="str">
            <v/>
          </cell>
          <cell r="AP11" t="str">
            <v/>
          </cell>
        </row>
        <row r="12">
          <cell r="U12">
            <v>0.1</v>
          </cell>
          <cell r="W12">
            <v>0</v>
          </cell>
          <cell r="AA12" t="str">
            <v>PN02</v>
          </cell>
          <cell r="AB12">
            <v>38628</v>
          </cell>
          <cell r="AC12">
            <v>28765</v>
          </cell>
          <cell r="AD12" t="str">
            <v>DNTN Cung Nhaïc - 327 An Döông Vöông, Q.5</v>
          </cell>
          <cell r="AE12" t="str">
            <v>Ñaàu DVD</v>
          </cell>
          <cell r="AF12">
            <v>156</v>
          </cell>
          <cell r="AG12">
            <v>111</v>
          </cell>
          <cell r="AI12" t="str">
            <v>Ñaàu DVD AR - 18K</v>
          </cell>
          <cell r="AJ12">
            <v>4410000</v>
          </cell>
          <cell r="AK12">
            <v>1</v>
          </cell>
          <cell r="AL12">
            <v>4410000</v>
          </cell>
          <cell r="AM12">
            <v>4410000</v>
          </cell>
          <cell r="AN12" t="str">
            <v/>
          </cell>
          <cell r="AP12" t="str">
            <v/>
          </cell>
        </row>
        <row r="13">
          <cell r="U13">
            <v>0.1</v>
          </cell>
          <cell r="W13">
            <v>0</v>
          </cell>
          <cell r="AA13">
            <v>71516</v>
          </cell>
          <cell r="AB13">
            <v>38628</v>
          </cell>
          <cell r="AC13">
            <v>71516</v>
          </cell>
          <cell r="AD13" t="str">
            <v>Phaïm thò Xuaân Lan - 187/43 Nhaät Taûo, Q.10</v>
          </cell>
          <cell r="AE13" t="str">
            <v>Thu? GTGT ??u ra</v>
          </cell>
          <cell r="AF13">
            <v>111</v>
          </cell>
          <cell r="AG13">
            <v>3331</v>
          </cell>
          <cell r="AJ13">
            <v>65000</v>
          </cell>
          <cell r="AL13">
            <v>65000</v>
          </cell>
          <cell r="AM13">
            <v>65000</v>
          </cell>
          <cell r="AN13" t="str">
            <v>Chöa Ñaêng Kyù Beân DMCTGS</v>
          </cell>
          <cell r="AP13" t="str">
            <v/>
          </cell>
        </row>
        <row r="14">
          <cell r="U14">
            <v>0.1</v>
          </cell>
          <cell r="W14">
            <v>0</v>
          </cell>
          <cell r="AA14">
            <v>71516</v>
          </cell>
          <cell r="AB14">
            <v>38628</v>
          </cell>
          <cell r="AC14">
            <v>71516</v>
          </cell>
          <cell r="AD14" t="str">
            <v>Phaïm thò Xuaân Lan - 187/43 Nhaät Taûo, Q.10</v>
          </cell>
          <cell r="AE14" t="str">
            <v>Ñaàu DVD DH 899</v>
          </cell>
          <cell r="AF14">
            <v>111</v>
          </cell>
          <cell r="AG14">
            <v>511</v>
          </cell>
          <cell r="AI14" t="str">
            <v>Ñaàu DVD DH 899</v>
          </cell>
          <cell r="AJ14">
            <v>650000</v>
          </cell>
          <cell r="AK14">
            <v>1</v>
          </cell>
          <cell r="AL14">
            <v>650000</v>
          </cell>
          <cell r="AM14">
            <v>650000</v>
          </cell>
          <cell r="AN14" t="str">
            <v>Chöa Ñaêng Kyù Beân DMCTGS</v>
          </cell>
          <cell r="AP14" t="str">
            <v/>
          </cell>
        </row>
        <row r="15">
          <cell r="U15">
            <v>0.1</v>
          </cell>
          <cell r="W15">
            <v>0</v>
          </cell>
          <cell r="AA15">
            <v>77029</v>
          </cell>
          <cell r="AB15">
            <v>38628</v>
          </cell>
          <cell r="AC15">
            <v>77029</v>
          </cell>
          <cell r="AD15" t="str">
            <v>CH Ñieän maùy Ñieän laïnh - 52 Huyønh Thuùc Khaùng, Q.1</v>
          </cell>
          <cell r="AE15" t="str">
            <v>Thu? GTGT ??u vaøo</v>
          </cell>
          <cell r="AF15">
            <v>133</v>
          </cell>
          <cell r="AG15">
            <v>111</v>
          </cell>
          <cell r="AJ15">
            <v>248000</v>
          </cell>
          <cell r="AL15">
            <v>248000</v>
          </cell>
          <cell r="AM15">
            <v>248000</v>
          </cell>
          <cell r="AN15" t="str">
            <v/>
          </cell>
          <cell r="AP15" t="str">
            <v/>
          </cell>
        </row>
        <row r="16">
          <cell r="U16">
            <v>0.1</v>
          </cell>
          <cell r="W16">
            <v>0</v>
          </cell>
          <cell r="AA16" t="str">
            <v>PN03</v>
          </cell>
          <cell r="AB16">
            <v>38628</v>
          </cell>
          <cell r="AC16">
            <v>77029</v>
          </cell>
          <cell r="AD16" t="str">
            <v>CH Ñieän maùy Ñieän laïnh - 52 Huyønh Thuùc Khaùng, Q.1</v>
          </cell>
          <cell r="AE16" t="str">
            <v>Ñaàu DVD</v>
          </cell>
          <cell r="AF16">
            <v>156</v>
          </cell>
          <cell r="AG16">
            <v>111</v>
          </cell>
          <cell r="AI16" t="str">
            <v>Ñaàu DVD DH 899</v>
          </cell>
          <cell r="AJ16">
            <v>620000</v>
          </cell>
          <cell r="AK16">
            <v>4</v>
          </cell>
          <cell r="AL16">
            <v>620000</v>
          </cell>
          <cell r="AM16">
            <v>620000</v>
          </cell>
          <cell r="AN16" t="str">
            <v/>
          </cell>
          <cell r="AP16" t="str">
            <v/>
          </cell>
        </row>
        <row r="17">
          <cell r="U17">
            <v>0.1</v>
          </cell>
          <cell r="W17">
            <v>0</v>
          </cell>
          <cell r="AA17">
            <v>28770</v>
          </cell>
          <cell r="AB17">
            <v>38630</v>
          </cell>
          <cell r="AC17">
            <v>28770</v>
          </cell>
          <cell r="AD17" t="str">
            <v>DNTN Cung Nhaïc - 327 An Döông Vöông, Q.5</v>
          </cell>
          <cell r="AE17" t="str">
            <v>Thu? GTGT ??u vaøo</v>
          </cell>
          <cell r="AF17">
            <v>133</v>
          </cell>
          <cell r="AG17">
            <v>111</v>
          </cell>
          <cell r="AJ17">
            <v>506000</v>
          </cell>
          <cell r="AL17">
            <v>506000</v>
          </cell>
          <cell r="AM17">
            <v>506000</v>
          </cell>
          <cell r="AN17" t="str">
            <v/>
          </cell>
          <cell r="AP17" t="str">
            <v/>
          </cell>
        </row>
        <row r="18">
          <cell r="U18">
            <v>0.1</v>
          </cell>
          <cell r="W18">
            <v>0</v>
          </cell>
          <cell r="AA18" t="str">
            <v>PN04</v>
          </cell>
          <cell r="AB18">
            <v>38630</v>
          </cell>
          <cell r="AC18">
            <v>28770</v>
          </cell>
          <cell r="AD18" t="str">
            <v>DNTN Cung Nhaïc - 327 An Döông Vöông, Q.5</v>
          </cell>
          <cell r="AE18" t="str">
            <v>Ñaàu DVD</v>
          </cell>
          <cell r="AF18">
            <v>156</v>
          </cell>
          <cell r="AG18">
            <v>111</v>
          </cell>
          <cell r="AI18" t="str">
            <v>Ñaàu DVD AR 36C</v>
          </cell>
          <cell r="AJ18">
            <v>2530000</v>
          </cell>
          <cell r="AK18">
            <v>2</v>
          </cell>
          <cell r="AL18">
            <v>2530000</v>
          </cell>
          <cell r="AM18">
            <v>2530000</v>
          </cell>
          <cell r="AN18" t="str">
            <v/>
          </cell>
          <cell r="AP18" t="str">
            <v/>
          </cell>
        </row>
        <row r="19">
          <cell r="U19">
            <v>0.1</v>
          </cell>
          <cell r="W19">
            <v>0</v>
          </cell>
          <cell r="AA19">
            <v>71517</v>
          </cell>
          <cell r="AB19">
            <v>38630</v>
          </cell>
          <cell r="AC19">
            <v>71517</v>
          </cell>
          <cell r="AD19" t="str">
            <v>Löu Minh Tuaán - Long Xuyeân</v>
          </cell>
          <cell r="AE19" t="str">
            <v>Thu? GTGT ??u ra</v>
          </cell>
          <cell r="AF19">
            <v>111</v>
          </cell>
          <cell r="AG19">
            <v>3331</v>
          </cell>
          <cell r="AJ19">
            <v>516000</v>
          </cell>
          <cell r="AL19">
            <v>516000</v>
          </cell>
          <cell r="AM19">
            <v>516000</v>
          </cell>
          <cell r="AN19" t="str">
            <v>Chöa Ñaêng Kyù Beân DMCTGS</v>
          </cell>
          <cell r="AP19" t="str">
            <v/>
          </cell>
        </row>
        <row r="20">
          <cell r="U20">
            <v>0.1</v>
          </cell>
          <cell r="W20">
            <v>0</v>
          </cell>
          <cell r="AA20">
            <v>71517</v>
          </cell>
          <cell r="AB20">
            <v>38630</v>
          </cell>
          <cell r="AC20">
            <v>71517</v>
          </cell>
          <cell r="AD20" t="str">
            <v>Löu Minh Tuaán - Long Xuyeân</v>
          </cell>
          <cell r="AE20" t="str">
            <v>Ñaàu DVD AR 36C</v>
          </cell>
          <cell r="AF20">
            <v>111</v>
          </cell>
          <cell r="AG20">
            <v>511</v>
          </cell>
          <cell r="AI20" t="str">
            <v>Ñaàu DVD AR 36C</v>
          </cell>
          <cell r="AJ20">
            <v>5160000</v>
          </cell>
          <cell r="AK20">
            <v>2</v>
          </cell>
          <cell r="AL20">
            <v>5160000</v>
          </cell>
          <cell r="AM20">
            <v>5160000</v>
          </cell>
          <cell r="AN20" t="str">
            <v>Chöa Ñaêng Kyù Beân DMCTGS</v>
          </cell>
          <cell r="AP20" t="str">
            <v/>
          </cell>
        </row>
        <row r="21">
          <cell r="U21">
            <v>0.1</v>
          </cell>
          <cell r="W21">
            <v>0</v>
          </cell>
          <cell r="AA21">
            <v>77070</v>
          </cell>
          <cell r="AB21">
            <v>38630</v>
          </cell>
          <cell r="AC21">
            <v>77070</v>
          </cell>
          <cell r="AD21" t="str">
            <v>CH Ñieän maùy Ñieän laïnh - 52 Huyønh Thuùc Khaùng, Q.1</v>
          </cell>
          <cell r="AE21" t="str">
            <v>Thu? GTGT ??u vaøo</v>
          </cell>
          <cell r="AF21">
            <v>133</v>
          </cell>
          <cell r="AG21">
            <v>111</v>
          </cell>
          <cell r="AJ21">
            <v>505000</v>
          </cell>
          <cell r="AL21">
            <v>505000</v>
          </cell>
          <cell r="AM21">
            <v>505000</v>
          </cell>
          <cell r="AN21" t="str">
            <v/>
          </cell>
          <cell r="AP21" t="str">
            <v/>
          </cell>
        </row>
        <row r="22">
          <cell r="U22">
            <v>0.1</v>
          </cell>
          <cell r="W22">
            <v>0</v>
          </cell>
          <cell r="AA22">
            <v>77070</v>
          </cell>
          <cell r="AB22">
            <v>38630</v>
          </cell>
          <cell r="AC22">
            <v>77070</v>
          </cell>
          <cell r="AD22" t="str">
            <v>CH Ñieän maùy Ñieän laïnh - 52 Huyønh Thuùc Khaùng, Q.1</v>
          </cell>
          <cell r="AE22" t="str">
            <v>Thu? GTGT ??u vaøo</v>
          </cell>
          <cell r="AF22">
            <v>133</v>
          </cell>
          <cell r="AG22">
            <v>111</v>
          </cell>
          <cell r="AM22">
            <v>0</v>
          </cell>
          <cell r="AN22" t="str">
            <v/>
          </cell>
          <cell r="AP22" t="str">
            <v/>
          </cell>
        </row>
        <row r="23">
          <cell r="U23">
            <v>0.1</v>
          </cell>
          <cell r="W23">
            <v>0</v>
          </cell>
          <cell r="AA23">
            <v>77070</v>
          </cell>
          <cell r="AB23">
            <v>38630</v>
          </cell>
          <cell r="AC23">
            <v>77070</v>
          </cell>
          <cell r="AD23" t="str">
            <v>CH Ñieän maùy Ñieän laïnh - 52 Huyønh Thuùc Khaùng, Q.1</v>
          </cell>
          <cell r="AE23" t="str">
            <v>Thu? GTGT ??u vaøo</v>
          </cell>
          <cell r="AF23">
            <v>133</v>
          </cell>
          <cell r="AG23">
            <v>111</v>
          </cell>
          <cell r="AM23">
            <v>0</v>
          </cell>
          <cell r="AN23" t="str">
            <v/>
          </cell>
          <cell r="AP23" t="str">
            <v/>
          </cell>
        </row>
        <row r="24">
          <cell r="U24">
            <v>0.1</v>
          </cell>
          <cell r="W24">
            <v>0</v>
          </cell>
          <cell r="AA24" t="str">
            <v>PN05</v>
          </cell>
          <cell r="AB24">
            <v>38630</v>
          </cell>
          <cell r="AC24">
            <v>77070</v>
          </cell>
          <cell r="AD24" t="str">
            <v>CH Ñieän maùy Ñieän laïnh - 52 Huyønh Thuùc Khaùng, Q.1</v>
          </cell>
          <cell r="AE24" t="str">
            <v>Ñaàu DVD + Micro</v>
          </cell>
          <cell r="AF24">
            <v>156</v>
          </cell>
          <cell r="AG24">
            <v>111</v>
          </cell>
          <cell r="AI24" t="str">
            <v>Ñaàu DVD AR 36C</v>
          </cell>
          <cell r="AJ24">
            <v>2525000</v>
          </cell>
          <cell r="AK24">
            <v>2</v>
          </cell>
          <cell r="AL24">
            <v>2525000</v>
          </cell>
          <cell r="AM24">
            <v>2525000</v>
          </cell>
          <cell r="AN24" t="str">
            <v/>
          </cell>
          <cell r="AP24" t="str">
            <v/>
          </cell>
        </row>
        <row r="25">
          <cell r="U25">
            <v>0.1</v>
          </cell>
          <cell r="AA25" t="str">
            <v>PN05</v>
          </cell>
          <cell r="AB25">
            <v>38630</v>
          </cell>
          <cell r="AC25">
            <v>77070</v>
          </cell>
          <cell r="AD25" t="str">
            <v>CH Ñieän maùy Ñieän laïnh - 52 Huyønh Thuùc Khaùng, Q.1</v>
          </cell>
          <cell r="AE25" t="str">
            <v>Ñaàu DVD + Micro</v>
          </cell>
          <cell r="AF25">
            <v>156</v>
          </cell>
          <cell r="AG25">
            <v>111</v>
          </cell>
          <cell r="AI25" t="str">
            <v>Ñóa DVD vol 24(KM)</v>
          </cell>
          <cell r="AJ25">
            <v>0</v>
          </cell>
          <cell r="AK25">
            <v>2</v>
          </cell>
          <cell r="AL25">
            <v>0</v>
          </cell>
          <cell r="AM25">
            <v>0</v>
          </cell>
          <cell r="AN25" t="str">
            <v/>
          </cell>
          <cell r="AP25" t="str">
            <v/>
          </cell>
        </row>
        <row r="26">
          <cell r="U26">
            <v>0.1</v>
          </cell>
          <cell r="AA26" t="str">
            <v>PN05</v>
          </cell>
          <cell r="AB26">
            <v>38630</v>
          </cell>
          <cell r="AC26">
            <v>77070</v>
          </cell>
          <cell r="AD26" t="str">
            <v>CH Ñieän maùy Ñieän laïnh - 52 Huyønh Thuùc Khaùng, Q.1</v>
          </cell>
          <cell r="AE26" t="str">
            <v>Ñaàu DVD + Micro</v>
          </cell>
          <cell r="AF26">
            <v>156</v>
          </cell>
          <cell r="AG26">
            <v>111</v>
          </cell>
          <cell r="AI26" t="str">
            <v>Micro Arirang BG 5 -1(KM)</v>
          </cell>
          <cell r="AJ26">
            <v>0</v>
          </cell>
          <cell r="AK26">
            <v>4</v>
          </cell>
          <cell r="AL26">
            <v>0</v>
          </cell>
          <cell r="AM26">
            <v>0</v>
          </cell>
          <cell r="AN26" t="str">
            <v/>
          </cell>
          <cell r="AP26" t="str">
            <v/>
          </cell>
        </row>
        <row r="27">
          <cell r="U27">
            <v>0.1</v>
          </cell>
          <cell r="W27">
            <v>0</v>
          </cell>
          <cell r="AA27">
            <v>28791</v>
          </cell>
          <cell r="AB27">
            <v>38635</v>
          </cell>
          <cell r="AC27">
            <v>28791</v>
          </cell>
          <cell r="AD27" t="str">
            <v>DNTN Cung Nhaïc - 327 An Döông Vöông, Q.5</v>
          </cell>
          <cell r="AE27" t="str">
            <v>Thu? GTGT ??u vaøo</v>
          </cell>
          <cell r="AF27">
            <v>133</v>
          </cell>
          <cell r="AG27">
            <v>111</v>
          </cell>
          <cell r="AJ27">
            <v>354000</v>
          </cell>
          <cell r="AL27">
            <v>354000</v>
          </cell>
          <cell r="AM27">
            <v>354000</v>
          </cell>
          <cell r="AN27" t="str">
            <v/>
          </cell>
          <cell r="AP27" t="str">
            <v/>
          </cell>
        </row>
        <row r="28">
          <cell r="U28">
            <v>0.1</v>
          </cell>
          <cell r="W28">
            <v>0</v>
          </cell>
          <cell r="AA28" t="str">
            <v>PN06</v>
          </cell>
          <cell r="AB28">
            <v>38635</v>
          </cell>
          <cell r="AC28">
            <v>28791</v>
          </cell>
          <cell r="AD28" t="str">
            <v>DNTN Cung Nhaïc - 327 An Döông Vöông, Q.5</v>
          </cell>
          <cell r="AE28" t="str">
            <v>Ñaàu DVD</v>
          </cell>
          <cell r="AF28">
            <v>156</v>
          </cell>
          <cell r="AG28">
            <v>111</v>
          </cell>
          <cell r="AI28" t="str">
            <v>Ñaàu DVD AR 36E</v>
          </cell>
          <cell r="AJ28">
            <v>1770000</v>
          </cell>
          <cell r="AK28">
            <v>2</v>
          </cell>
          <cell r="AL28">
            <v>1770000</v>
          </cell>
          <cell r="AM28">
            <v>1770000</v>
          </cell>
          <cell r="AN28" t="str">
            <v/>
          </cell>
          <cell r="AP28" t="str">
            <v/>
          </cell>
        </row>
        <row r="29">
          <cell r="U29">
            <v>0.1</v>
          </cell>
          <cell r="W29">
            <v>0</v>
          </cell>
          <cell r="AA29">
            <v>71518</v>
          </cell>
          <cell r="AB29">
            <v>38635</v>
          </cell>
          <cell r="AC29">
            <v>71518</v>
          </cell>
          <cell r="AD29" t="str">
            <v>Nguyeãn Phong Tuyeán -Ñoàng Nai</v>
          </cell>
          <cell r="AE29" t="str">
            <v>Thu? GTGT ??u ra</v>
          </cell>
          <cell r="AF29">
            <v>111</v>
          </cell>
          <cell r="AG29">
            <v>3331</v>
          </cell>
          <cell r="AM29">
            <v>0</v>
          </cell>
          <cell r="AN29" t="str">
            <v>Chöa Ñaêng Kyù Beân DMCTGS</v>
          </cell>
          <cell r="AP29" t="str">
            <v/>
          </cell>
        </row>
        <row r="30">
          <cell r="U30">
            <v>0.1</v>
          </cell>
          <cell r="W30">
            <v>0</v>
          </cell>
          <cell r="AA30">
            <v>71518</v>
          </cell>
          <cell r="AB30">
            <v>38635</v>
          </cell>
          <cell r="AC30">
            <v>71518</v>
          </cell>
          <cell r="AD30" t="str">
            <v>Nguyeãn Phong Tuyeán -Ñoàng Nai</v>
          </cell>
          <cell r="AE30" t="str">
            <v>Ñaàu DVD 3600S + Ñaàu DVD AR36 E</v>
          </cell>
          <cell r="AF30">
            <v>111</v>
          </cell>
          <cell r="AG30">
            <v>511</v>
          </cell>
          <cell r="AI30" t="str">
            <v>Ñaàu DVD DH 3600 S</v>
          </cell>
          <cell r="AJ30">
            <v>7670000</v>
          </cell>
          <cell r="AK30">
            <v>2</v>
          </cell>
          <cell r="AL30">
            <v>7670000</v>
          </cell>
          <cell r="AM30">
            <v>7670000</v>
          </cell>
          <cell r="AN30" t="str">
            <v>Chöa Ñaêng Kyù Beân DMCTGS</v>
          </cell>
          <cell r="AP30" t="str">
            <v/>
          </cell>
        </row>
        <row r="31">
          <cell r="U31">
            <v>0.1</v>
          </cell>
          <cell r="W31">
            <v>0</v>
          </cell>
          <cell r="AA31">
            <v>71518</v>
          </cell>
          <cell r="AB31">
            <v>38640</v>
          </cell>
          <cell r="AC31">
            <v>71518</v>
          </cell>
          <cell r="AD31" t="str">
            <v>Nguyeãn Thanh Huøng - Kaclo, Ñôn Döông, Laâm Ñoàng</v>
          </cell>
          <cell r="AE31" t="str">
            <v>Thu? GTGT ??u ra</v>
          </cell>
          <cell r="AF31">
            <v>111</v>
          </cell>
          <cell r="AG31">
            <v>3331</v>
          </cell>
          <cell r="AJ31">
            <v>947000</v>
          </cell>
          <cell r="AL31">
            <v>947000</v>
          </cell>
          <cell r="AM31">
            <v>947000</v>
          </cell>
          <cell r="AN31" t="str">
            <v>Chöa Ñaêng Kyù Beân DMCTGS</v>
          </cell>
          <cell r="AP31" t="str">
            <v/>
          </cell>
        </row>
        <row r="32">
          <cell r="U32">
            <v>0.1</v>
          </cell>
          <cell r="W32">
            <v>0</v>
          </cell>
          <cell r="AA32">
            <v>71518</v>
          </cell>
          <cell r="AB32">
            <v>38640</v>
          </cell>
          <cell r="AC32">
            <v>71518</v>
          </cell>
          <cell r="AD32" t="str">
            <v>Nguyeãn Thanh Huøng - Kaclo, Ñôn Döông, Laâm Ñoàng</v>
          </cell>
          <cell r="AE32" t="str">
            <v>Amply Jarquar</v>
          </cell>
          <cell r="AF32">
            <v>111</v>
          </cell>
          <cell r="AG32">
            <v>511</v>
          </cell>
          <cell r="AI32" t="str">
            <v>Ñaàu DVD AR 36E</v>
          </cell>
          <cell r="AJ32">
            <v>1800000</v>
          </cell>
          <cell r="AK32">
            <v>1</v>
          </cell>
          <cell r="AL32">
            <v>1800000</v>
          </cell>
          <cell r="AM32">
            <v>1800000</v>
          </cell>
          <cell r="AN32" t="str">
            <v>Chöa Ñaêng Kyù Beân DMCTGS</v>
          </cell>
          <cell r="AP32" t="str">
            <v/>
          </cell>
        </row>
        <row r="33">
          <cell r="U33">
            <v>0.1</v>
          </cell>
          <cell r="W33">
            <v>0</v>
          </cell>
          <cell r="AA33">
            <v>71519</v>
          </cell>
          <cell r="AB33">
            <v>38640</v>
          </cell>
          <cell r="AC33">
            <v>71519</v>
          </cell>
          <cell r="AD33" t="str">
            <v>Nguyeãn Thanh Huøng - Kaclo, Ñôn Döông, Laâm Ñoàng</v>
          </cell>
          <cell r="AE33" t="str">
            <v>Thu? GTGT ??u ra</v>
          </cell>
          <cell r="AF33">
            <v>111</v>
          </cell>
          <cell r="AG33">
            <v>3331</v>
          </cell>
          <cell r="AJ33">
            <v>198000</v>
          </cell>
          <cell r="AL33">
            <v>198000</v>
          </cell>
          <cell r="AM33">
            <v>198000</v>
          </cell>
          <cell r="AN33" t="str">
            <v>Chöa Ñaêng Kyù Beân DMCTGS</v>
          </cell>
          <cell r="AP33" t="str">
            <v/>
          </cell>
        </row>
        <row r="34">
          <cell r="U34">
            <v>0.1</v>
          </cell>
          <cell r="W34">
            <v>0</v>
          </cell>
          <cell r="AA34">
            <v>71519</v>
          </cell>
          <cell r="AB34">
            <v>38640</v>
          </cell>
          <cell r="AC34">
            <v>71519</v>
          </cell>
          <cell r="AD34" t="str">
            <v>Nguyeãn Thanh Huøng - Kaclo, Ñôn Döông, Laâm Ñoàng</v>
          </cell>
          <cell r="AE34" t="str">
            <v>Amply Jarquar</v>
          </cell>
          <cell r="AF34">
            <v>111</v>
          </cell>
          <cell r="AG34">
            <v>511</v>
          </cell>
          <cell r="AI34" t="str">
            <v>Ampli Jarguar 203 N</v>
          </cell>
          <cell r="AJ34">
            <v>1980000</v>
          </cell>
          <cell r="AK34">
            <v>2</v>
          </cell>
          <cell r="AL34">
            <v>1980000</v>
          </cell>
          <cell r="AM34">
            <v>1980000</v>
          </cell>
          <cell r="AN34" t="str">
            <v>Chöa Ñaêng Kyù Beân DMCTGS</v>
          </cell>
          <cell r="AP34" t="str">
            <v/>
          </cell>
        </row>
        <row r="35">
          <cell r="U35">
            <v>0.1</v>
          </cell>
          <cell r="W35">
            <v>0</v>
          </cell>
          <cell r="AA35">
            <v>71520</v>
          </cell>
          <cell r="AB35">
            <v>38643</v>
          </cell>
          <cell r="AC35">
            <v>71520</v>
          </cell>
          <cell r="AD35" t="str">
            <v>Phan Quoác Quyeàn - Q Taân Phuù</v>
          </cell>
          <cell r="AE35" t="str">
            <v>Thu? GTGT ??u ra</v>
          </cell>
          <cell r="AF35">
            <v>111</v>
          </cell>
          <cell r="AG35">
            <v>3331</v>
          </cell>
          <cell r="AJ35">
            <v>112000</v>
          </cell>
          <cell r="AL35">
            <v>112000</v>
          </cell>
          <cell r="AM35">
            <v>112000</v>
          </cell>
          <cell r="AN35" t="str">
            <v>Chöa Ñaêng Kyù Beân DMCTGS</v>
          </cell>
          <cell r="AP35" t="str">
            <v/>
          </cell>
        </row>
        <row r="36">
          <cell r="U36">
            <v>0.1</v>
          </cell>
          <cell r="W36">
            <v>0</v>
          </cell>
          <cell r="AA36">
            <v>71520</v>
          </cell>
          <cell r="AB36">
            <v>38643</v>
          </cell>
          <cell r="AC36">
            <v>71520</v>
          </cell>
          <cell r="AD36" t="str">
            <v>Nguyeãn Thanh Huøng - Kaclo, Ñôn Döông, Laâm Ñoàng</v>
          </cell>
          <cell r="AE36" t="str">
            <v>Ñaàu VCD</v>
          </cell>
          <cell r="AF36">
            <v>111</v>
          </cell>
          <cell r="AG36">
            <v>511</v>
          </cell>
          <cell r="AI36" t="str">
            <v>Ñaàu VCD 631</v>
          </cell>
          <cell r="AJ36">
            <v>450000</v>
          </cell>
          <cell r="AK36">
            <v>2</v>
          </cell>
          <cell r="AL36">
            <v>450000</v>
          </cell>
          <cell r="AM36">
            <v>450000</v>
          </cell>
          <cell r="AN36" t="str">
            <v>Chöa Ñaêng Kyù Beân DMCTGS</v>
          </cell>
          <cell r="AP36" t="str">
            <v/>
          </cell>
        </row>
        <row r="37">
          <cell r="U37">
            <v>0.1</v>
          </cell>
          <cell r="W37">
            <v>0</v>
          </cell>
          <cell r="AA37">
            <v>71520</v>
          </cell>
          <cell r="AB37">
            <v>38643</v>
          </cell>
          <cell r="AC37">
            <v>71520</v>
          </cell>
          <cell r="AD37" t="str">
            <v>Nguyeãn Thanh Huøng - Kaclo, Ñôn Döông, Laâm Ñoàng</v>
          </cell>
          <cell r="AE37" t="str">
            <v>Ñaàu VCD</v>
          </cell>
          <cell r="AF37">
            <v>111</v>
          </cell>
          <cell r="AG37">
            <v>511</v>
          </cell>
          <cell r="AI37" t="str">
            <v>Ñaàu VCD 661</v>
          </cell>
          <cell r="AJ37">
            <v>450000</v>
          </cell>
          <cell r="AK37">
            <v>2</v>
          </cell>
          <cell r="AL37">
            <v>450000</v>
          </cell>
          <cell r="AM37">
            <v>450000</v>
          </cell>
          <cell r="AN37" t="str">
            <v>Chöa Ñaêng Kyù Beân DMCTGS</v>
          </cell>
          <cell r="AP37" t="str">
            <v/>
          </cell>
        </row>
        <row r="38">
          <cell r="U38">
            <v>0.1</v>
          </cell>
          <cell r="W38">
            <v>0</v>
          </cell>
          <cell r="AA38">
            <v>71520</v>
          </cell>
          <cell r="AB38">
            <v>38643</v>
          </cell>
          <cell r="AC38">
            <v>71520</v>
          </cell>
          <cell r="AD38" t="str">
            <v>Nguyeãn Thanh Huøng - Kaclo, Ñôn Döông, Laâm Ñoàng</v>
          </cell>
          <cell r="AE38" t="str">
            <v>Ñaàu VCD</v>
          </cell>
          <cell r="AF38">
            <v>111</v>
          </cell>
          <cell r="AG38">
            <v>511</v>
          </cell>
          <cell r="AI38" t="str">
            <v>Ñaàu VCD 691</v>
          </cell>
          <cell r="AJ38">
            <v>225000</v>
          </cell>
          <cell r="AK38">
            <v>1</v>
          </cell>
          <cell r="AL38">
            <v>225000</v>
          </cell>
          <cell r="AM38">
            <v>225000</v>
          </cell>
          <cell r="AN38" t="str">
            <v>Chöa Ñaêng Kyù Beân DMCTGS</v>
          </cell>
          <cell r="AP38" t="str">
            <v/>
          </cell>
        </row>
        <row r="39">
          <cell r="U39">
            <v>0.1</v>
          </cell>
          <cell r="W39">
            <v>0</v>
          </cell>
          <cell r="AA39">
            <v>89534</v>
          </cell>
          <cell r="AB39">
            <v>38643</v>
          </cell>
          <cell r="AC39">
            <v>89534</v>
          </cell>
          <cell r="AD39" t="str">
            <v>Cty TNHH RISING SUN ITERNATIONAL VN, Q2</v>
          </cell>
          <cell r="AE39" t="str">
            <v>Thu? GTGT ??u vaøo</v>
          </cell>
          <cell r="AF39">
            <v>133</v>
          </cell>
          <cell r="AG39">
            <v>111</v>
          </cell>
          <cell r="AJ39">
            <v>107500</v>
          </cell>
          <cell r="AL39">
            <v>107500</v>
          </cell>
          <cell r="AM39">
            <v>107500</v>
          </cell>
          <cell r="AN39" t="str">
            <v/>
          </cell>
          <cell r="AP39" t="str">
            <v/>
          </cell>
        </row>
        <row r="40">
          <cell r="U40">
            <v>0.1</v>
          </cell>
          <cell r="W40">
            <v>0</v>
          </cell>
          <cell r="AA40" t="str">
            <v>PN07</v>
          </cell>
          <cell r="AB40">
            <v>38643</v>
          </cell>
          <cell r="AC40">
            <v>89534</v>
          </cell>
          <cell r="AD40" t="str">
            <v>Cty TNHH RISING SUN ITERNATIONAL VN, Q2</v>
          </cell>
          <cell r="AE40" t="str">
            <v>Ñaàu VCD</v>
          </cell>
          <cell r="AF40">
            <v>156</v>
          </cell>
          <cell r="AG40">
            <v>111</v>
          </cell>
          <cell r="AI40" t="str">
            <v>Ñaàu VCD 631</v>
          </cell>
          <cell r="AJ40">
            <v>215000</v>
          </cell>
          <cell r="AK40">
            <v>2</v>
          </cell>
          <cell r="AL40">
            <v>215000</v>
          </cell>
          <cell r="AM40">
            <v>215000</v>
          </cell>
          <cell r="AN40" t="str">
            <v/>
          </cell>
          <cell r="AP40" t="str">
            <v/>
          </cell>
        </row>
        <row r="41">
          <cell r="U41">
            <v>0.1</v>
          </cell>
          <cell r="W41">
            <v>0</v>
          </cell>
          <cell r="AA41" t="str">
            <v>PN07</v>
          </cell>
          <cell r="AB41">
            <v>38643</v>
          </cell>
          <cell r="AC41">
            <v>89534</v>
          </cell>
          <cell r="AD41" t="str">
            <v>Cty TNHH RISING SUN ITERNATIONAL VN, Q2</v>
          </cell>
          <cell r="AE41" t="str">
            <v>Ñaàu VCD</v>
          </cell>
          <cell r="AF41">
            <v>156</v>
          </cell>
          <cell r="AG41">
            <v>111</v>
          </cell>
          <cell r="AI41" t="str">
            <v>Ñaàu VCD 661</v>
          </cell>
          <cell r="AJ41">
            <v>215000</v>
          </cell>
          <cell r="AK41">
            <v>2</v>
          </cell>
          <cell r="AL41">
            <v>215000</v>
          </cell>
          <cell r="AM41">
            <v>215000</v>
          </cell>
          <cell r="AN41" t="str">
            <v/>
          </cell>
          <cell r="AP41" t="str">
            <v/>
          </cell>
        </row>
        <row r="42">
          <cell r="U42">
            <v>0.1</v>
          </cell>
          <cell r="W42">
            <v>0</v>
          </cell>
          <cell r="AA42" t="str">
            <v>PN07</v>
          </cell>
          <cell r="AB42">
            <v>38643</v>
          </cell>
          <cell r="AC42">
            <v>89534</v>
          </cell>
          <cell r="AD42" t="str">
            <v>Cty TNHH RISING SUN ITERNATIONAL VN, Q2</v>
          </cell>
          <cell r="AE42" t="str">
            <v>Ñaàu VCD</v>
          </cell>
          <cell r="AF42">
            <v>156</v>
          </cell>
          <cell r="AG42">
            <v>111</v>
          </cell>
          <cell r="AI42" t="str">
            <v>Ñaàu VCD 691</v>
          </cell>
          <cell r="AJ42">
            <v>215000</v>
          </cell>
          <cell r="AK42">
            <v>1</v>
          </cell>
          <cell r="AL42">
            <v>215000</v>
          </cell>
          <cell r="AM42">
            <v>215000</v>
          </cell>
          <cell r="AN42" t="str">
            <v/>
          </cell>
          <cell r="AP42" t="str">
            <v/>
          </cell>
        </row>
        <row r="43">
          <cell r="U43">
            <v>0.1</v>
          </cell>
          <cell r="W43">
            <v>0</v>
          </cell>
          <cell r="AA43">
            <v>28830</v>
          </cell>
          <cell r="AB43">
            <v>38645</v>
          </cell>
          <cell r="AC43">
            <v>28830</v>
          </cell>
          <cell r="AD43" t="str">
            <v>DNTN Cung Nhaïc - 327 An Döông Vöông, Q.5</v>
          </cell>
          <cell r="AE43" t="str">
            <v>Thu? GTGT ??u vaøo</v>
          </cell>
          <cell r="AF43">
            <v>133</v>
          </cell>
          <cell r="AG43">
            <v>111</v>
          </cell>
          <cell r="AJ43">
            <v>587500</v>
          </cell>
          <cell r="AL43">
            <v>587500</v>
          </cell>
          <cell r="AM43">
            <v>587500</v>
          </cell>
          <cell r="AN43" t="str">
            <v/>
          </cell>
          <cell r="AP43" t="str">
            <v/>
          </cell>
        </row>
        <row r="44">
          <cell r="U44">
            <v>0.1</v>
          </cell>
          <cell r="W44">
            <v>0</v>
          </cell>
          <cell r="AA44" t="str">
            <v>PN08</v>
          </cell>
          <cell r="AB44">
            <v>38645</v>
          </cell>
          <cell r="AC44">
            <v>28830</v>
          </cell>
          <cell r="AD44" t="str">
            <v>DNTN Cung Nhaïc - 327 An Döông Vöông, Q.5</v>
          </cell>
          <cell r="AE44" t="str">
            <v>Ñaàu DVD</v>
          </cell>
          <cell r="AF44">
            <v>156</v>
          </cell>
          <cell r="AG44">
            <v>111</v>
          </cell>
          <cell r="AI44" t="str">
            <v>Ñaàu DVD DH 902 E</v>
          </cell>
          <cell r="AJ44">
            <v>590000</v>
          </cell>
          <cell r="AK44">
            <v>5</v>
          </cell>
          <cell r="AL44">
            <v>590000</v>
          </cell>
          <cell r="AM44">
            <v>590000</v>
          </cell>
          <cell r="AN44" t="str">
            <v/>
          </cell>
          <cell r="AP44" t="str">
            <v/>
          </cell>
        </row>
        <row r="45">
          <cell r="U45">
            <v>0.1</v>
          </cell>
          <cell r="W45">
            <v>0</v>
          </cell>
          <cell r="AA45" t="str">
            <v>PN08</v>
          </cell>
          <cell r="AB45">
            <v>38645</v>
          </cell>
          <cell r="AC45">
            <v>28830</v>
          </cell>
          <cell r="AD45" t="str">
            <v>DNTN Cung Nhaïc - 327 An Döông Vöông, Q.5</v>
          </cell>
          <cell r="AE45" t="str">
            <v>Ñaàu DVD</v>
          </cell>
          <cell r="AF45">
            <v>156</v>
          </cell>
          <cell r="AG45">
            <v>111</v>
          </cell>
          <cell r="AI45" t="str">
            <v>Ñaàu DVD DH 903 E</v>
          </cell>
          <cell r="AJ45">
            <v>585000</v>
          </cell>
          <cell r="AK45">
            <v>5</v>
          </cell>
          <cell r="AL45">
            <v>585000</v>
          </cell>
          <cell r="AM45">
            <v>585000</v>
          </cell>
          <cell r="AN45" t="str">
            <v/>
          </cell>
          <cell r="AP45" t="str">
            <v/>
          </cell>
        </row>
        <row r="46">
          <cell r="U46">
            <v>0.1</v>
          </cell>
          <cell r="W46">
            <v>0</v>
          </cell>
          <cell r="AA46">
            <v>71521</v>
          </cell>
          <cell r="AB46">
            <v>38645</v>
          </cell>
          <cell r="AC46">
            <v>71521</v>
          </cell>
          <cell r="AD46" t="str">
            <v>CH Ñieän Maùy Duyeân - Kontum</v>
          </cell>
          <cell r="AE46" t="str">
            <v>Thu? GTGT ??u ra</v>
          </cell>
          <cell r="AF46">
            <v>111</v>
          </cell>
          <cell r="AG46">
            <v>3331</v>
          </cell>
          <cell r="AM46">
            <v>0</v>
          </cell>
          <cell r="AN46" t="str">
            <v>Chöa Ñaêng Kyù Beân DMCTGS</v>
          </cell>
          <cell r="AP46" t="str">
            <v/>
          </cell>
        </row>
        <row r="47">
          <cell r="U47">
            <v>0.1</v>
          </cell>
          <cell r="W47">
            <v>0</v>
          </cell>
          <cell r="AA47">
            <v>71521</v>
          </cell>
          <cell r="AB47">
            <v>38645</v>
          </cell>
          <cell r="AC47">
            <v>71521</v>
          </cell>
          <cell r="AD47" t="str">
            <v>CH Ñieän Maùy Duyeân - Kontum</v>
          </cell>
          <cell r="AE47" t="str">
            <v>Thu? GTGT ??u ra</v>
          </cell>
          <cell r="AF47">
            <v>111</v>
          </cell>
          <cell r="AG47">
            <v>3331</v>
          </cell>
          <cell r="AM47">
            <v>0</v>
          </cell>
          <cell r="AN47" t="str">
            <v>Chöa Ñaêng Kyù Beân DMCTGS</v>
          </cell>
          <cell r="AP47" t="str">
            <v/>
          </cell>
        </row>
        <row r="48">
          <cell r="U48">
            <v>0.1</v>
          </cell>
          <cell r="W48">
            <v>0</v>
          </cell>
          <cell r="AA48">
            <v>71521</v>
          </cell>
          <cell r="AB48">
            <v>38645</v>
          </cell>
          <cell r="AC48">
            <v>71521</v>
          </cell>
          <cell r="AD48" t="str">
            <v>CH Ñieän Maùy Duyeân - Kontum</v>
          </cell>
          <cell r="AE48" t="str">
            <v>Thu? GTGT ??u ra</v>
          </cell>
          <cell r="AF48">
            <v>111</v>
          </cell>
          <cell r="AG48">
            <v>3331</v>
          </cell>
          <cell r="AM48">
            <v>0</v>
          </cell>
          <cell r="AN48" t="str">
            <v>Chöa Ñaêng Kyù Beân DMCTGS</v>
          </cell>
          <cell r="AP48" t="str">
            <v/>
          </cell>
        </row>
        <row r="49">
          <cell r="U49">
            <v>0.1</v>
          </cell>
          <cell r="W49">
            <v>0</v>
          </cell>
          <cell r="AA49">
            <v>71521</v>
          </cell>
          <cell r="AB49">
            <v>38645</v>
          </cell>
          <cell r="AC49">
            <v>71521</v>
          </cell>
          <cell r="AD49" t="str">
            <v>CH Ñieän Maùy Duyeân - Kontum</v>
          </cell>
          <cell r="AE49" t="str">
            <v>Thu? GTGT ??u ra</v>
          </cell>
          <cell r="AF49">
            <v>111</v>
          </cell>
          <cell r="AG49">
            <v>3331</v>
          </cell>
          <cell r="AM49">
            <v>0</v>
          </cell>
          <cell r="AN49" t="str">
            <v>Chöa Ñaêng Kyù Beân DMCTGS</v>
          </cell>
          <cell r="AP49" t="str">
            <v/>
          </cell>
        </row>
        <row r="50">
          <cell r="U50">
            <v>0.1</v>
          </cell>
          <cell r="W50">
            <v>0</v>
          </cell>
          <cell r="AA50">
            <v>71521</v>
          </cell>
          <cell r="AB50">
            <v>38645</v>
          </cell>
          <cell r="AC50">
            <v>71521</v>
          </cell>
          <cell r="AD50" t="str">
            <v>CH Ñieän Maùy Duyeân - Kontum</v>
          </cell>
          <cell r="AE50" t="str">
            <v>Thu? GTGT ??u ra</v>
          </cell>
          <cell r="AF50">
            <v>111</v>
          </cell>
          <cell r="AG50">
            <v>3331</v>
          </cell>
          <cell r="AJ50">
            <v>712000</v>
          </cell>
          <cell r="AL50">
            <v>712000</v>
          </cell>
          <cell r="AM50">
            <v>712000</v>
          </cell>
          <cell r="AN50" t="str">
            <v>Chöa Ñaêng Kyù Beân DMCTGS</v>
          </cell>
          <cell r="AP50" t="str">
            <v/>
          </cell>
        </row>
        <row r="51">
          <cell r="U51">
            <v>0.1</v>
          </cell>
          <cell r="W51">
            <v>0</v>
          </cell>
          <cell r="AA51">
            <v>71521</v>
          </cell>
          <cell r="AB51">
            <v>38645</v>
          </cell>
          <cell r="AC51">
            <v>71521</v>
          </cell>
          <cell r="AD51" t="str">
            <v>CH Ñieän Maùy Duyeân - Kontum</v>
          </cell>
          <cell r="AE51" t="str">
            <v>Ñaâu DVD + Ampli</v>
          </cell>
          <cell r="AF51">
            <v>111</v>
          </cell>
          <cell r="AG51">
            <v>511</v>
          </cell>
          <cell r="AI51" t="str">
            <v>Ñaàu DVD DH 902 E</v>
          </cell>
          <cell r="AJ51">
            <v>1190000</v>
          </cell>
          <cell r="AK51">
            <v>2</v>
          </cell>
          <cell r="AL51">
            <v>1190000</v>
          </cell>
          <cell r="AM51">
            <v>1190000</v>
          </cell>
          <cell r="AN51" t="str">
            <v>Chöa Ñaêng Kyù Beân DMCTGS</v>
          </cell>
          <cell r="AP51" t="str">
            <v/>
          </cell>
        </row>
        <row r="52">
          <cell r="U52">
            <v>0.1</v>
          </cell>
          <cell r="W52">
            <v>0</v>
          </cell>
          <cell r="AA52">
            <v>71521</v>
          </cell>
          <cell r="AB52">
            <v>38645</v>
          </cell>
          <cell r="AC52">
            <v>71521</v>
          </cell>
          <cell r="AD52" t="str">
            <v>CH Ñieän Maùy Duyeân - Kontum</v>
          </cell>
          <cell r="AE52" t="str">
            <v>Ñaâu DVD + Ampli</v>
          </cell>
          <cell r="AF52">
            <v>111</v>
          </cell>
          <cell r="AG52">
            <v>511</v>
          </cell>
          <cell r="AI52" t="str">
            <v>Ñaàu DVD DH 903 E</v>
          </cell>
          <cell r="AJ52">
            <v>605000</v>
          </cell>
          <cell r="AK52">
            <v>1</v>
          </cell>
          <cell r="AL52">
            <v>605000</v>
          </cell>
          <cell r="AM52">
            <v>605000</v>
          </cell>
          <cell r="AN52" t="str">
            <v>Chöa Ñaêng Kyù Beân DMCTGS</v>
          </cell>
          <cell r="AP52" t="str">
            <v/>
          </cell>
        </row>
        <row r="53">
          <cell r="U53">
            <v>0.1</v>
          </cell>
          <cell r="W53">
            <v>0</v>
          </cell>
          <cell r="AA53">
            <v>71521</v>
          </cell>
          <cell r="AB53">
            <v>38645</v>
          </cell>
          <cell r="AC53">
            <v>71521</v>
          </cell>
          <cell r="AD53" t="str">
            <v>CH Ñieän Maùy Duyeân - Kontum</v>
          </cell>
          <cell r="AE53" t="str">
            <v>Ñaâu DVD + Ampli</v>
          </cell>
          <cell r="AF53">
            <v>111</v>
          </cell>
          <cell r="AG53">
            <v>511</v>
          </cell>
          <cell r="AI53" t="str">
            <v>Ampli Arirang 203 III</v>
          </cell>
          <cell r="AJ53">
            <v>2190000</v>
          </cell>
          <cell r="AK53">
            <v>2</v>
          </cell>
          <cell r="AL53">
            <v>2190000</v>
          </cell>
          <cell r="AM53">
            <v>2190000</v>
          </cell>
          <cell r="AN53" t="str">
            <v>Chöa Ñaêng Kyù Beân DMCTGS</v>
          </cell>
          <cell r="AP53" t="str">
            <v/>
          </cell>
        </row>
        <row r="54">
          <cell r="U54">
            <v>0.1</v>
          </cell>
          <cell r="W54">
            <v>0</v>
          </cell>
          <cell r="AA54">
            <v>71521</v>
          </cell>
          <cell r="AB54">
            <v>38645</v>
          </cell>
          <cell r="AC54">
            <v>71521</v>
          </cell>
          <cell r="AD54" t="str">
            <v>CH Ñieän Maùy Duyeân - Kontum</v>
          </cell>
          <cell r="AE54" t="str">
            <v>Ñaâu DVD + Ampli</v>
          </cell>
          <cell r="AF54">
            <v>111</v>
          </cell>
          <cell r="AG54">
            <v>511</v>
          </cell>
          <cell r="AI54" t="str">
            <v>Ñaàu DVD AR 36E</v>
          </cell>
          <cell r="AJ54">
            <v>1790000</v>
          </cell>
          <cell r="AK54">
            <v>1</v>
          </cell>
          <cell r="AL54">
            <v>1790000</v>
          </cell>
          <cell r="AM54">
            <v>1790000</v>
          </cell>
          <cell r="AN54" t="str">
            <v>Chöa Ñaêng Kyù Beân DMCTGS</v>
          </cell>
          <cell r="AP54" t="str">
            <v/>
          </cell>
        </row>
        <row r="55">
          <cell r="U55">
            <v>0.1</v>
          </cell>
          <cell r="W55">
            <v>0</v>
          </cell>
          <cell r="AA55">
            <v>71521</v>
          </cell>
          <cell r="AB55">
            <v>38645</v>
          </cell>
          <cell r="AC55">
            <v>71521</v>
          </cell>
          <cell r="AD55" t="str">
            <v>CH Ñieän Maùy Duyeân - Kontum</v>
          </cell>
          <cell r="AE55" t="str">
            <v>Ñaâu DVD + Ampli</v>
          </cell>
          <cell r="AF55">
            <v>111</v>
          </cell>
          <cell r="AG55">
            <v>511</v>
          </cell>
          <cell r="AI55" t="str">
            <v>Ñaàu DVD DH 903</v>
          </cell>
          <cell r="AJ55">
            <v>1350000</v>
          </cell>
          <cell r="AK55">
            <v>2</v>
          </cell>
          <cell r="AL55">
            <v>1350000</v>
          </cell>
          <cell r="AM55">
            <v>1350000</v>
          </cell>
          <cell r="AN55" t="str">
            <v>Chöa Ñaêng Kyù Beân DMCTGS</v>
          </cell>
          <cell r="AP55" t="str">
            <v/>
          </cell>
        </row>
        <row r="56">
          <cell r="U56">
            <v>0.1</v>
          </cell>
          <cell r="W56">
            <v>0</v>
          </cell>
          <cell r="AA56">
            <v>28848</v>
          </cell>
          <cell r="AB56">
            <v>38651</v>
          </cell>
          <cell r="AC56">
            <v>28848</v>
          </cell>
          <cell r="AD56" t="str">
            <v>DNTN Cung Nhaïc - 327 An Döông Vöông, Q.5</v>
          </cell>
          <cell r="AE56" t="str">
            <v>Thu? GTGT ??u vaøo</v>
          </cell>
          <cell r="AF56">
            <v>133</v>
          </cell>
          <cell r="AG56">
            <v>111</v>
          </cell>
          <cell r="AJ56">
            <v>354000</v>
          </cell>
          <cell r="AL56">
            <v>354000</v>
          </cell>
          <cell r="AM56">
            <v>354000</v>
          </cell>
          <cell r="AN56" t="str">
            <v/>
          </cell>
          <cell r="AP56" t="str">
            <v/>
          </cell>
        </row>
        <row r="57">
          <cell r="U57">
            <v>0.1</v>
          </cell>
          <cell r="W57">
            <v>0</v>
          </cell>
          <cell r="AA57" t="str">
            <v>PN09</v>
          </cell>
          <cell r="AB57">
            <v>38651</v>
          </cell>
          <cell r="AC57">
            <v>28848</v>
          </cell>
          <cell r="AD57" t="str">
            <v>DNTN Cung Nhaïc - 327 An Döông Vöông, Q.5</v>
          </cell>
          <cell r="AE57" t="str">
            <v>Ñaàu DVD</v>
          </cell>
          <cell r="AF57">
            <v>156</v>
          </cell>
          <cell r="AG57">
            <v>111</v>
          </cell>
          <cell r="AI57" t="str">
            <v>Ñaàu DVD AR 36E</v>
          </cell>
          <cell r="AJ57">
            <v>1770000</v>
          </cell>
          <cell r="AK57">
            <v>2</v>
          </cell>
          <cell r="AL57">
            <v>1770000</v>
          </cell>
          <cell r="AM57">
            <v>1770000</v>
          </cell>
          <cell r="AN57" t="str">
            <v/>
          </cell>
          <cell r="AP57" t="str">
            <v/>
          </cell>
        </row>
        <row r="58">
          <cell r="U58">
            <v>0.1</v>
          </cell>
          <cell r="W58">
            <v>0</v>
          </cell>
          <cell r="AA58">
            <v>71522</v>
          </cell>
          <cell r="AB58">
            <v>38651</v>
          </cell>
          <cell r="AC58">
            <v>71522</v>
          </cell>
          <cell r="AD58" t="str">
            <v>Phan Quoác Quyeàn - Q Taân Phuù</v>
          </cell>
          <cell r="AE58" t="str">
            <v>Thu? GTGT ??u ra</v>
          </cell>
          <cell r="AF58">
            <v>111</v>
          </cell>
          <cell r="AG58">
            <v>3331</v>
          </cell>
          <cell r="AJ58">
            <v>202000</v>
          </cell>
          <cell r="AL58">
            <v>202000</v>
          </cell>
          <cell r="AM58">
            <v>202000</v>
          </cell>
          <cell r="AN58" t="str">
            <v>Chöa Ñaêng Kyù Beân DMCTGS</v>
          </cell>
          <cell r="AP58" t="str">
            <v/>
          </cell>
        </row>
        <row r="59">
          <cell r="U59">
            <v>0.1</v>
          </cell>
          <cell r="W59">
            <v>0</v>
          </cell>
          <cell r="AA59">
            <v>71522</v>
          </cell>
          <cell r="AB59">
            <v>38651</v>
          </cell>
          <cell r="AC59">
            <v>71522</v>
          </cell>
          <cell r="AD59" t="str">
            <v>Phan Quoác Quyeàn - Q Taân Phuù</v>
          </cell>
          <cell r="AE59" t="str">
            <v>Ñaàu DVD</v>
          </cell>
          <cell r="AF59">
            <v>111</v>
          </cell>
          <cell r="AG59">
            <v>511</v>
          </cell>
          <cell r="AI59" t="str">
            <v>Ñaàu DVD AR 36E</v>
          </cell>
          <cell r="AJ59">
            <v>2025000</v>
          </cell>
          <cell r="AK59">
            <v>1</v>
          </cell>
          <cell r="AL59">
            <v>2025000</v>
          </cell>
          <cell r="AM59">
            <v>2025000</v>
          </cell>
          <cell r="AN59" t="str">
            <v>Chöa Ñaêng Kyù Beân DMCTGS</v>
          </cell>
          <cell r="AP59" t="str">
            <v/>
          </cell>
        </row>
        <row r="60">
          <cell r="U60">
            <v>0.1</v>
          </cell>
          <cell r="W60">
            <v>0</v>
          </cell>
          <cell r="AA60">
            <v>948559</v>
          </cell>
          <cell r="AB60">
            <v>38652</v>
          </cell>
          <cell r="AC60">
            <v>948559</v>
          </cell>
          <cell r="AD60" t="str">
            <v>Cty Vieãn Thoâng Quaân Ñoäi Viettel</v>
          </cell>
          <cell r="AE60" t="str">
            <v>Cöôùc ñieän thoaïi</v>
          </cell>
          <cell r="AF60">
            <v>642</v>
          </cell>
          <cell r="AG60">
            <v>111</v>
          </cell>
          <cell r="AJ60">
            <v>151675</v>
          </cell>
          <cell r="AL60">
            <v>151675</v>
          </cell>
          <cell r="AM60">
            <v>151675</v>
          </cell>
          <cell r="AN60" t="str">
            <v/>
          </cell>
          <cell r="AP60" t="str">
            <v/>
          </cell>
        </row>
        <row r="61">
          <cell r="U61">
            <v>0.1</v>
          </cell>
          <cell r="W61">
            <v>0</v>
          </cell>
          <cell r="AA61">
            <v>948559</v>
          </cell>
          <cell r="AB61">
            <v>38652</v>
          </cell>
          <cell r="AC61">
            <v>948559</v>
          </cell>
          <cell r="AD61" t="str">
            <v>Cty Vieãn Thoâng Quaân Ñoäi Viettel</v>
          </cell>
          <cell r="AE61" t="str">
            <v>Thu? GTGT ??u vaøo</v>
          </cell>
          <cell r="AF61">
            <v>133</v>
          </cell>
          <cell r="AG61">
            <v>111</v>
          </cell>
          <cell r="AJ61">
            <v>15167</v>
          </cell>
          <cell r="AL61">
            <v>15167</v>
          </cell>
          <cell r="AM61">
            <v>15167</v>
          </cell>
          <cell r="AN61" t="str">
            <v/>
          </cell>
          <cell r="AP61" t="str">
            <v/>
          </cell>
        </row>
        <row r="62">
          <cell r="U62">
            <v>0.1</v>
          </cell>
          <cell r="W62">
            <v>0</v>
          </cell>
          <cell r="AA62">
            <v>948560</v>
          </cell>
          <cell r="AB62">
            <v>38652</v>
          </cell>
          <cell r="AC62">
            <v>948560</v>
          </cell>
          <cell r="AD62" t="str">
            <v>Cty Vieãn Thoâng Quaân Ñoäi Viettel</v>
          </cell>
          <cell r="AE62" t="str">
            <v>Cöôùc ñieän thoaïi</v>
          </cell>
          <cell r="AF62">
            <v>642</v>
          </cell>
          <cell r="AG62">
            <v>111</v>
          </cell>
          <cell r="AJ62">
            <v>142759</v>
          </cell>
          <cell r="AL62">
            <v>142759</v>
          </cell>
          <cell r="AM62">
            <v>142759</v>
          </cell>
          <cell r="AN62" t="str">
            <v/>
          </cell>
          <cell r="AP62" t="str">
            <v/>
          </cell>
        </row>
        <row r="63">
          <cell r="U63">
            <v>0.1</v>
          </cell>
          <cell r="W63">
            <v>0</v>
          </cell>
          <cell r="AA63">
            <v>948560</v>
          </cell>
          <cell r="AB63">
            <v>38652</v>
          </cell>
          <cell r="AC63">
            <v>948560</v>
          </cell>
          <cell r="AD63" t="str">
            <v>Cty Vieãn Thoâng Quaân Ñoäi Viettel</v>
          </cell>
          <cell r="AE63" t="str">
            <v>Thu? GTGT ??u vaøo</v>
          </cell>
          <cell r="AF63">
            <v>133</v>
          </cell>
          <cell r="AG63">
            <v>111</v>
          </cell>
          <cell r="AJ63">
            <v>14276</v>
          </cell>
          <cell r="AL63">
            <v>14276</v>
          </cell>
          <cell r="AM63">
            <v>14276</v>
          </cell>
          <cell r="AN63" t="str">
            <v/>
          </cell>
          <cell r="AP63" t="str">
            <v/>
          </cell>
        </row>
        <row r="64">
          <cell r="U64">
            <v>0.1</v>
          </cell>
          <cell r="W64">
            <v>0</v>
          </cell>
          <cell r="AA64">
            <v>66571</v>
          </cell>
          <cell r="AB64">
            <v>38653</v>
          </cell>
          <cell r="AC64">
            <v>66571</v>
          </cell>
          <cell r="AD64" t="str">
            <v>Cty TM DV XD Mai Xuaân Thònh, Q6</v>
          </cell>
          <cell r="AE64" t="str">
            <v>Phí dòch vuï keá toaùn</v>
          </cell>
          <cell r="AF64">
            <v>642</v>
          </cell>
          <cell r="AG64">
            <v>111</v>
          </cell>
          <cell r="AJ64">
            <v>2100000</v>
          </cell>
          <cell r="AL64">
            <v>2100000</v>
          </cell>
          <cell r="AM64">
            <v>2100000</v>
          </cell>
          <cell r="AN64" t="str">
            <v/>
          </cell>
          <cell r="AP64" t="str">
            <v/>
          </cell>
        </row>
        <row r="65">
          <cell r="U65">
            <v>0.1</v>
          </cell>
          <cell r="W65">
            <v>0</v>
          </cell>
          <cell r="AA65">
            <v>66571</v>
          </cell>
          <cell r="AB65">
            <v>38653</v>
          </cell>
          <cell r="AC65">
            <v>66571</v>
          </cell>
          <cell r="AD65" t="str">
            <v>Cty TM DV XD Mai Xuaân Thònh, Q6</v>
          </cell>
          <cell r="AE65" t="str">
            <v>Thu? GTGT ??u vaøo</v>
          </cell>
          <cell r="AF65">
            <v>133</v>
          </cell>
          <cell r="AG65">
            <v>111</v>
          </cell>
          <cell r="AJ65">
            <v>210000</v>
          </cell>
          <cell r="AL65">
            <v>210000</v>
          </cell>
          <cell r="AM65">
            <v>210000</v>
          </cell>
          <cell r="AN65" t="str">
            <v/>
          </cell>
          <cell r="AP65" t="str">
            <v/>
          </cell>
        </row>
        <row r="66">
          <cell r="U66">
            <v>0.1</v>
          </cell>
          <cell r="W66">
            <v>0</v>
          </cell>
          <cell r="AA66" t="str">
            <v>NV BH</v>
          </cell>
          <cell r="AB66">
            <v>38656</v>
          </cell>
          <cell r="AC66" t="str">
            <v>NV BH</v>
          </cell>
          <cell r="AD66" t="str">
            <v>Nhaân Vieân Cty</v>
          </cell>
          <cell r="AE66" t="str">
            <v>Löông NV BH T09/2005 (641)</v>
          </cell>
          <cell r="AF66">
            <v>334</v>
          </cell>
          <cell r="AG66">
            <v>111</v>
          </cell>
          <cell r="AJ66">
            <v>967600</v>
          </cell>
          <cell r="AL66">
            <v>967600</v>
          </cell>
          <cell r="AM66">
            <v>967600</v>
          </cell>
          <cell r="AN66" t="str">
            <v/>
          </cell>
          <cell r="AP66" t="str">
            <v/>
          </cell>
        </row>
        <row r="67">
          <cell r="U67">
            <v>0.1</v>
          </cell>
          <cell r="W67">
            <v>0</v>
          </cell>
          <cell r="AA67" t="str">
            <v>NV GT</v>
          </cell>
          <cell r="AB67">
            <v>38656</v>
          </cell>
          <cell r="AC67" t="str">
            <v>NV GT</v>
          </cell>
          <cell r="AD67" t="str">
            <v>Nhaân Vieân Cty</v>
          </cell>
          <cell r="AE67" t="str">
            <v>Löông NV GT T09/2005</v>
          </cell>
          <cell r="AF67">
            <v>334</v>
          </cell>
          <cell r="AG67">
            <v>111</v>
          </cell>
          <cell r="AJ67">
            <v>1000000</v>
          </cell>
          <cell r="AL67">
            <v>1000000</v>
          </cell>
          <cell r="AM67">
            <v>1000000</v>
          </cell>
          <cell r="AN67" t="str">
            <v/>
          </cell>
          <cell r="AP67" t="str">
            <v/>
          </cell>
        </row>
        <row r="68">
          <cell r="U68">
            <v>0.1</v>
          </cell>
          <cell r="W68">
            <v>0</v>
          </cell>
        </row>
        <row r="69">
          <cell r="U69">
            <v>0.1</v>
          </cell>
          <cell r="W69">
            <v>0</v>
          </cell>
        </row>
        <row r="70">
          <cell r="U70">
            <v>0.1</v>
          </cell>
          <cell r="W70">
            <v>0</v>
          </cell>
        </row>
        <row r="71">
          <cell r="U71">
            <v>0.1</v>
          </cell>
          <cell r="W71">
            <v>0</v>
          </cell>
        </row>
        <row r="72">
          <cell r="U72">
            <v>0.1</v>
          </cell>
          <cell r="W72">
            <v>0</v>
          </cell>
        </row>
        <row r="73">
          <cell r="U73">
            <v>0.1</v>
          </cell>
          <cell r="W73">
            <v>0</v>
          </cell>
        </row>
        <row r="74">
          <cell r="U74">
            <v>0.1</v>
          </cell>
          <cell r="W74">
            <v>0</v>
          </cell>
        </row>
        <row r="75">
          <cell r="U75">
            <v>0.1</v>
          </cell>
          <cell r="W75">
            <v>0</v>
          </cell>
        </row>
        <row r="76">
          <cell r="U76">
            <v>0.1</v>
          </cell>
          <cell r="W76">
            <v>0</v>
          </cell>
        </row>
        <row r="77">
          <cell r="U77">
            <v>0.1</v>
          </cell>
          <cell r="W77">
            <v>0</v>
          </cell>
        </row>
        <row r="78">
          <cell r="U78">
            <v>0.1</v>
          </cell>
          <cell r="W78">
            <v>0</v>
          </cell>
        </row>
        <row r="79">
          <cell r="U79">
            <v>0.1</v>
          </cell>
          <cell r="W79">
            <v>0</v>
          </cell>
        </row>
        <row r="80">
          <cell r="U80">
            <v>0.1</v>
          </cell>
          <cell r="W80">
            <v>0</v>
          </cell>
        </row>
        <row r="81">
          <cell r="U81">
            <v>0.1</v>
          </cell>
          <cell r="W81">
            <v>0</v>
          </cell>
        </row>
        <row r="82">
          <cell r="U82">
            <v>0.1</v>
          </cell>
          <cell r="W82">
            <v>0</v>
          </cell>
        </row>
        <row r="83">
          <cell r="U83">
            <v>0.1</v>
          </cell>
          <cell r="W83">
            <v>0</v>
          </cell>
        </row>
        <row r="84">
          <cell r="U84">
            <v>0.1</v>
          </cell>
          <cell r="W84">
            <v>0</v>
          </cell>
        </row>
        <row r="85">
          <cell r="U85">
            <v>0.1</v>
          </cell>
          <cell r="W85">
            <v>0</v>
          </cell>
        </row>
        <row r="86">
          <cell r="U86">
            <v>0.1</v>
          </cell>
          <cell r="W86">
            <v>0</v>
          </cell>
        </row>
        <row r="87">
          <cell r="U87">
            <v>0.1</v>
          </cell>
          <cell r="W87">
            <v>0</v>
          </cell>
        </row>
        <row r="88">
          <cell r="U88">
            <v>0.1</v>
          </cell>
          <cell r="W88">
            <v>0</v>
          </cell>
        </row>
        <row r="89">
          <cell r="U89">
            <v>0.1</v>
          </cell>
          <cell r="W89">
            <v>0</v>
          </cell>
        </row>
        <row r="90">
          <cell r="U90">
            <v>0.1</v>
          </cell>
          <cell r="W90">
            <v>0</v>
          </cell>
        </row>
        <row r="91">
          <cell r="U91">
            <v>0.1</v>
          </cell>
          <cell r="W91">
            <v>0</v>
          </cell>
        </row>
        <row r="92">
          <cell r="U92">
            <v>0.1</v>
          </cell>
          <cell r="W92">
            <v>0</v>
          </cell>
        </row>
        <row r="93">
          <cell r="U93">
            <v>0.1</v>
          </cell>
          <cell r="W93">
            <v>0</v>
          </cell>
        </row>
        <row r="94">
          <cell r="U94">
            <v>0.1</v>
          </cell>
          <cell r="W94">
            <v>0</v>
          </cell>
        </row>
        <row r="95">
          <cell r="U95">
            <v>0.1</v>
          </cell>
          <cell r="W95">
            <v>0</v>
          </cell>
        </row>
        <row r="96">
          <cell r="U96">
            <v>0.1</v>
          </cell>
          <cell r="W96">
            <v>0</v>
          </cell>
        </row>
        <row r="97">
          <cell r="U97">
            <v>0.1</v>
          </cell>
          <cell r="W97">
            <v>0</v>
          </cell>
        </row>
        <row r="98">
          <cell r="U98">
            <v>0.1</v>
          </cell>
          <cell r="W98">
            <v>0</v>
          </cell>
        </row>
        <row r="99">
          <cell r="U99">
            <v>0.1</v>
          </cell>
          <cell r="W99">
            <v>0</v>
          </cell>
        </row>
        <row r="100">
          <cell r="U100">
            <v>0.1</v>
          </cell>
          <cell r="W100">
            <v>0</v>
          </cell>
        </row>
        <row r="101">
          <cell r="U101">
            <v>0.1</v>
          </cell>
          <cell r="W101">
            <v>0</v>
          </cell>
        </row>
        <row r="102">
          <cell r="U102">
            <v>0.1</v>
          </cell>
          <cell r="W102">
            <v>0</v>
          </cell>
        </row>
        <row r="103">
          <cell r="U103">
            <v>0.1</v>
          </cell>
          <cell r="W103">
            <v>0</v>
          </cell>
        </row>
        <row r="104">
          <cell r="U104">
            <v>0.1</v>
          </cell>
          <cell r="W104">
            <v>0</v>
          </cell>
        </row>
        <row r="105">
          <cell r="U105">
            <v>0.1</v>
          </cell>
          <cell r="W105">
            <v>0</v>
          </cell>
        </row>
        <row r="106">
          <cell r="U106">
            <v>0.1</v>
          </cell>
          <cell r="W106">
            <v>0</v>
          </cell>
        </row>
        <row r="107">
          <cell r="U107">
            <v>0.1</v>
          </cell>
          <cell r="W107">
            <v>0</v>
          </cell>
        </row>
        <row r="108">
          <cell r="U108">
            <v>0.1</v>
          </cell>
          <cell r="W108">
            <v>0</v>
          </cell>
        </row>
        <row r="109">
          <cell r="U109">
            <v>0.1</v>
          </cell>
          <cell r="W109">
            <v>0</v>
          </cell>
        </row>
        <row r="110">
          <cell r="U110">
            <v>0.1</v>
          </cell>
          <cell r="W110">
            <v>0</v>
          </cell>
        </row>
        <row r="111">
          <cell r="U111">
            <v>0.1</v>
          </cell>
          <cell r="W111">
            <v>0</v>
          </cell>
        </row>
        <row r="112">
          <cell r="U112">
            <v>0.1</v>
          </cell>
          <cell r="W112">
            <v>0</v>
          </cell>
        </row>
        <row r="113">
          <cell r="U113">
            <v>0.1</v>
          </cell>
          <cell r="W113">
            <v>0</v>
          </cell>
        </row>
        <row r="114">
          <cell r="U114">
            <v>0.1</v>
          </cell>
          <cell r="W114">
            <v>0</v>
          </cell>
        </row>
        <row r="115">
          <cell r="U115">
            <v>0.1</v>
          </cell>
          <cell r="W115">
            <v>0</v>
          </cell>
        </row>
        <row r="116">
          <cell r="U116">
            <v>0.1</v>
          </cell>
          <cell r="W116">
            <v>0</v>
          </cell>
        </row>
        <row r="117">
          <cell r="U117">
            <v>0.1</v>
          </cell>
          <cell r="W117">
            <v>0</v>
          </cell>
        </row>
        <row r="118">
          <cell r="U118">
            <v>0.1</v>
          </cell>
          <cell r="W118">
            <v>0</v>
          </cell>
        </row>
        <row r="119">
          <cell r="U119">
            <v>0.1</v>
          </cell>
          <cell r="W119">
            <v>0</v>
          </cell>
        </row>
        <row r="120">
          <cell r="U120">
            <v>0.1</v>
          </cell>
          <cell r="W120">
            <v>0</v>
          </cell>
        </row>
        <row r="121">
          <cell r="U121">
            <v>0.1</v>
          </cell>
          <cell r="W121">
            <v>0</v>
          </cell>
        </row>
        <row r="122">
          <cell r="U122">
            <v>0.1</v>
          </cell>
          <cell r="W122">
            <v>0</v>
          </cell>
        </row>
        <row r="123">
          <cell r="U123">
            <v>0.1</v>
          </cell>
          <cell r="W123">
            <v>0</v>
          </cell>
        </row>
        <row r="124">
          <cell r="U124">
            <v>0.1</v>
          </cell>
          <cell r="W124">
            <v>0</v>
          </cell>
        </row>
        <row r="125">
          <cell r="U125">
            <v>0.1</v>
          </cell>
          <cell r="W125">
            <v>0</v>
          </cell>
        </row>
        <row r="126">
          <cell r="U126">
            <v>0.1</v>
          </cell>
          <cell r="W126">
            <v>0</v>
          </cell>
        </row>
        <row r="127">
          <cell r="U127">
            <v>0.1</v>
          </cell>
          <cell r="W127">
            <v>0</v>
          </cell>
        </row>
        <row r="128">
          <cell r="U128">
            <v>0.1</v>
          </cell>
          <cell r="W128">
            <v>0</v>
          </cell>
        </row>
        <row r="129">
          <cell r="U129">
            <v>0.1</v>
          </cell>
          <cell r="W129">
            <v>0</v>
          </cell>
        </row>
        <row r="130">
          <cell r="U130">
            <v>0.1</v>
          </cell>
          <cell r="W130">
            <v>0</v>
          </cell>
        </row>
        <row r="131">
          <cell r="U131">
            <v>0.1</v>
          </cell>
          <cell r="W131">
            <v>0</v>
          </cell>
        </row>
        <row r="132">
          <cell r="U132">
            <v>0.1</v>
          </cell>
          <cell r="W132">
            <v>0</v>
          </cell>
        </row>
        <row r="133">
          <cell r="U133">
            <v>0.1</v>
          </cell>
          <cell r="W133">
            <v>0</v>
          </cell>
        </row>
        <row r="134">
          <cell r="U134">
            <v>0.1</v>
          </cell>
          <cell r="W134">
            <v>0</v>
          </cell>
        </row>
        <row r="135">
          <cell r="U135">
            <v>0.1</v>
          </cell>
          <cell r="W135">
            <v>0</v>
          </cell>
        </row>
        <row r="136">
          <cell r="U136">
            <v>0.1</v>
          </cell>
          <cell r="W136">
            <v>0</v>
          </cell>
        </row>
        <row r="137">
          <cell r="U137">
            <v>0.1</v>
          </cell>
          <cell r="W137">
            <v>0</v>
          </cell>
        </row>
        <row r="138">
          <cell r="U138">
            <v>0.1</v>
          </cell>
          <cell r="W138">
            <v>0</v>
          </cell>
        </row>
        <row r="139">
          <cell r="U139">
            <v>0.1</v>
          </cell>
          <cell r="W139">
            <v>0</v>
          </cell>
        </row>
        <row r="140">
          <cell r="U140">
            <v>0.1</v>
          </cell>
          <cell r="W140">
            <v>0</v>
          </cell>
        </row>
        <row r="141">
          <cell r="U141">
            <v>0.1</v>
          </cell>
          <cell r="W141">
            <v>0</v>
          </cell>
        </row>
        <row r="142">
          <cell r="U142">
            <v>0.1</v>
          </cell>
          <cell r="W142">
            <v>0</v>
          </cell>
        </row>
        <row r="143">
          <cell r="U143">
            <v>0.1</v>
          </cell>
          <cell r="W143">
            <v>0</v>
          </cell>
        </row>
        <row r="144">
          <cell r="U144">
            <v>0.1</v>
          </cell>
          <cell r="W144">
            <v>0</v>
          </cell>
        </row>
        <row r="145">
          <cell r="U145">
            <v>0.1</v>
          </cell>
          <cell r="W145">
            <v>0</v>
          </cell>
        </row>
        <row r="146">
          <cell r="U146">
            <v>0.1</v>
          </cell>
          <cell r="W146">
            <v>0</v>
          </cell>
        </row>
        <row r="147">
          <cell r="U147">
            <v>0.1</v>
          </cell>
          <cell r="W147">
            <v>0</v>
          </cell>
        </row>
        <row r="148">
          <cell r="U148">
            <v>0.1</v>
          </cell>
          <cell r="W148">
            <v>0</v>
          </cell>
        </row>
        <row r="149">
          <cell r="U149">
            <v>0.1</v>
          </cell>
          <cell r="W149">
            <v>0</v>
          </cell>
        </row>
        <row r="150">
          <cell r="U150">
            <v>0.1</v>
          </cell>
          <cell r="W150">
            <v>0</v>
          </cell>
        </row>
        <row r="151">
          <cell r="U151">
            <v>0.1</v>
          </cell>
          <cell r="W151">
            <v>0</v>
          </cell>
        </row>
        <row r="152">
          <cell r="U152">
            <v>0.1</v>
          </cell>
          <cell r="W152">
            <v>0</v>
          </cell>
        </row>
        <row r="153">
          <cell r="U153">
            <v>0.1</v>
          </cell>
          <cell r="W153">
            <v>0</v>
          </cell>
        </row>
        <row r="154">
          <cell r="U154">
            <v>0.1</v>
          </cell>
          <cell r="W154">
            <v>0</v>
          </cell>
        </row>
        <row r="155">
          <cell r="U155">
            <v>0.1</v>
          </cell>
          <cell r="W155">
            <v>0</v>
          </cell>
        </row>
        <row r="156">
          <cell r="U156">
            <v>0.1</v>
          </cell>
          <cell r="W156">
            <v>0</v>
          </cell>
        </row>
        <row r="157">
          <cell r="U157">
            <v>0.1</v>
          </cell>
          <cell r="W157">
            <v>0</v>
          </cell>
        </row>
        <row r="158">
          <cell r="U158">
            <v>0.1</v>
          </cell>
          <cell r="W158">
            <v>0</v>
          </cell>
        </row>
        <row r="159">
          <cell r="U159">
            <v>0.1</v>
          </cell>
          <cell r="W159">
            <v>0</v>
          </cell>
        </row>
        <row r="160">
          <cell r="U160">
            <v>0.1</v>
          </cell>
          <cell r="W160">
            <v>0</v>
          </cell>
        </row>
        <row r="161">
          <cell r="U161">
            <v>0.1</v>
          </cell>
          <cell r="W161">
            <v>0</v>
          </cell>
        </row>
        <row r="162">
          <cell r="U162">
            <v>0.1</v>
          </cell>
          <cell r="W162">
            <v>0</v>
          </cell>
        </row>
        <row r="163">
          <cell r="U163">
            <v>0.1</v>
          </cell>
          <cell r="W163">
            <v>0</v>
          </cell>
        </row>
        <row r="164">
          <cell r="U164">
            <v>0.1</v>
          </cell>
          <cell r="W164">
            <v>0</v>
          </cell>
        </row>
        <row r="165">
          <cell r="U165">
            <v>0.1</v>
          </cell>
          <cell r="W165">
            <v>0</v>
          </cell>
        </row>
        <row r="166">
          <cell r="U166">
            <v>0.1</v>
          </cell>
          <cell r="W166">
            <v>0</v>
          </cell>
        </row>
        <row r="167">
          <cell r="U167">
            <v>0.1</v>
          </cell>
          <cell r="W167">
            <v>0</v>
          </cell>
        </row>
        <row r="168">
          <cell r="U168">
            <v>0.1</v>
          </cell>
          <cell r="W168">
            <v>0</v>
          </cell>
        </row>
        <row r="169">
          <cell r="U169">
            <v>0.1</v>
          </cell>
          <cell r="W169">
            <v>0</v>
          </cell>
        </row>
        <row r="170">
          <cell r="U170">
            <v>0.1</v>
          </cell>
          <cell r="W170">
            <v>0</v>
          </cell>
        </row>
        <row r="171">
          <cell r="U171">
            <v>0.1</v>
          </cell>
          <cell r="W171">
            <v>0</v>
          </cell>
        </row>
        <row r="172">
          <cell r="U172">
            <v>0.1</v>
          </cell>
          <cell r="W172">
            <v>0</v>
          </cell>
        </row>
        <row r="173">
          <cell r="U173">
            <v>0.1</v>
          </cell>
          <cell r="W173">
            <v>0</v>
          </cell>
        </row>
        <row r="174">
          <cell r="U174">
            <v>0.1</v>
          </cell>
          <cell r="W174">
            <v>0</v>
          </cell>
        </row>
        <row r="175">
          <cell r="U175">
            <v>0.1</v>
          </cell>
          <cell r="W175">
            <v>0</v>
          </cell>
        </row>
        <row r="176">
          <cell r="U176">
            <v>0.1</v>
          </cell>
          <cell r="W176">
            <v>0</v>
          </cell>
        </row>
        <row r="177">
          <cell r="U177">
            <v>0.1</v>
          </cell>
          <cell r="W177">
            <v>0</v>
          </cell>
        </row>
        <row r="178">
          <cell r="U178">
            <v>0.1</v>
          </cell>
          <cell r="W178">
            <v>0</v>
          </cell>
        </row>
        <row r="179">
          <cell r="U179">
            <v>0.1</v>
          </cell>
          <cell r="W179">
            <v>0</v>
          </cell>
        </row>
        <row r="180">
          <cell r="U180">
            <v>0.1</v>
          </cell>
          <cell r="W180">
            <v>0</v>
          </cell>
        </row>
        <row r="181">
          <cell r="U181">
            <v>0.1</v>
          </cell>
          <cell r="W181">
            <v>0</v>
          </cell>
        </row>
        <row r="182">
          <cell r="U182">
            <v>0.1</v>
          </cell>
          <cell r="W182">
            <v>0</v>
          </cell>
        </row>
        <row r="183">
          <cell r="U183">
            <v>0.1</v>
          </cell>
          <cell r="W183">
            <v>0</v>
          </cell>
        </row>
        <row r="184">
          <cell r="U184">
            <v>0.1</v>
          </cell>
          <cell r="W184">
            <v>0</v>
          </cell>
        </row>
        <row r="185">
          <cell r="U185">
            <v>0.1</v>
          </cell>
          <cell r="W185">
            <v>0</v>
          </cell>
        </row>
        <row r="186">
          <cell r="U186">
            <v>0.1</v>
          </cell>
          <cell r="W186">
            <v>0</v>
          </cell>
        </row>
        <row r="187">
          <cell r="U187">
            <v>0.1</v>
          </cell>
          <cell r="W187">
            <v>0</v>
          </cell>
        </row>
        <row r="188">
          <cell r="U188">
            <v>0.1</v>
          </cell>
          <cell r="W188">
            <v>0</v>
          </cell>
        </row>
        <row r="189">
          <cell r="U189">
            <v>0.1</v>
          </cell>
          <cell r="W189">
            <v>0</v>
          </cell>
        </row>
        <row r="190">
          <cell r="U190">
            <v>0.1</v>
          </cell>
          <cell r="W190">
            <v>0</v>
          </cell>
        </row>
        <row r="191">
          <cell r="U191">
            <v>0.1</v>
          </cell>
          <cell r="W191">
            <v>0</v>
          </cell>
        </row>
        <row r="192">
          <cell r="U192">
            <v>0.1</v>
          </cell>
          <cell r="W192">
            <v>0</v>
          </cell>
        </row>
        <row r="193">
          <cell r="U193">
            <v>0.1</v>
          </cell>
          <cell r="W193">
            <v>0</v>
          </cell>
        </row>
        <row r="194">
          <cell r="U194">
            <v>0.1</v>
          </cell>
          <cell r="W194">
            <v>0</v>
          </cell>
        </row>
        <row r="195">
          <cell r="U195">
            <v>0.1</v>
          </cell>
          <cell r="W195">
            <v>0</v>
          </cell>
        </row>
        <row r="196">
          <cell r="U196">
            <v>0.1</v>
          </cell>
          <cell r="W196">
            <v>0</v>
          </cell>
        </row>
        <row r="197">
          <cell r="U197">
            <v>0.1</v>
          </cell>
          <cell r="W197">
            <v>0</v>
          </cell>
        </row>
        <row r="198">
          <cell r="U198">
            <v>0.1</v>
          </cell>
          <cell r="W198">
            <v>0</v>
          </cell>
        </row>
        <row r="199">
          <cell r="U199">
            <v>0.1</v>
          </cell>
          <cell r="W199">
            <v>0</v>
          </cell>
        </row>
        <row r="200">
          <cell r="U200">
            <v>0.1</v>
          </cell>
          <cell r="W200">
            <v>0</v>
          </cell>
        </row>
        <row r="201">
          <cell r="U201">
            <v>0.1</v>
          </cell>
          <cell r="W201">
            <v>0</v>
          </cell>
        </row>
        <row r="202">
          <cell r="U202">
            <v>0.1</v>
          </cell>
          <cell r="W202">
            <v>0</v>
          </cell>
        </row>
        <row r="203">
          <cell r="U203">
            <v>0.1</v>
          </cell>
          <cell r="W203">
            <v>0</v>
          </cell>
        </row>
        <row r="204">
          <cell r="U204">
            <v>0.1</v>
          </cell>
          <cell r="W204">
            <v>0</v>
          </cell>
        </row>
        <row r="205">
          <cell r="U205">
            <v>0.1</v>
          </cell>
          <cell r="W205">
            <v>0</v>
          </cell>
        </row>
        <row r="206">
          <cell r="U206">
            <v>0.1</v>
          </cell>
          <cell r="W206">
            <v>0</v>
          </cell>
        </row>
        <row r="207">
          <cell r="U207">
            <v>0.1</v>
          </cell>
          <cell r="W207">
            <v>0</v>
          </cell>
        </row>
        <row r="208">
          <cell r="U208">
            <v>0.1</v>
          </cell>
          <cell r="W208">
            <v>0</v>
          </cell>
        </row>
        <row r="209">
          <cell r="U209">
            <v>0.1</v>
          </cell>
          <cell r="W209">
            <v>0</v>
          </cell>
        </row>
        <row r="210">
          <cell r="U210">
            <v>0.1</v>
          </cell>
          <cell r="W210">
            <v>0</v>
          </cell>
        </row>
        <row r="211">
          <cell r="U211">
            <v>0.1</v>
          </cell>
          <cell r="W211">
            <v>0</v>
          </cell>
        </row>
        <row r="212">
          <cell r="U212">
            <v>0.1</v>
          </cell>
          <cell r="W212">
            <v>0</v>
          </cell>
        </row>
        <row r="213">
          <cell r="U213">
            <v>0.1</v>
          </cell>
          <cell r="W213">
            <v>0</v>
          </cell>
        </row>
        <row r="214">
          <cell r="U214">
            <v>0.1</v>
          </cell>
          <cell r="W214">
            <v>0</v>
          </cell>
        </row>
        <row r="215">
          <cell r="U215">
            <v>0.1</v>
          </cell>
          <cell r="W215">
            <v>0</v>
          </cell>
        </row>
        <row r="216">
          <cell r="U216">
            <v>0.1</v>
          </cell>
          <cell r="W216">
            <v>0</v>
          </cell>
        </row>
        <row r="217">
          <cell r="U217">
            <v>0.1</v>
          </cell>
          <cell r="W217">
            <v>0</v>
          </cell>
        </row>
        <row r="218">
          <cell r="U218">
            <v>0.1</v>
          </cell>
          <cell r="W218">
            <v>0</v>
          </cell>
        </row>
        <row r="219">
          <cell r="U219">
            <v>0.1</v>
          </cell>
          <cell r="W219">
            <v>0</v>
          </cell>
        </row>
        <row r="220">
          <cell r="U220">
            <v>0.1</v>
          </cell>
          <cell r="W220">
            <v>0</v>
          </cell>
        </row>
        <row r="221">
          <cell r="U221">
            <v>0.1</v>
          </cell>
          <cell r="W221">
            <v>0</v>
          </cell>
        </row>
        <row r="222">
          <cell r="U222">
            <v>0.1</v>
          </cell>
          <cell r="W222">
            <v>0</v>
          </cell>
        </row>
        <row r="223">
          <cell r="U223">
            <v>0.1</v>
          </cell>
          <cell r="W223">
            <v>0</v>
          </cell>
        </row>
        <row r="224">
          <cell r="U224">
            <v>0.1</v>
          </cell>
          <cell r="W224">
            <v>0</v>
          </cell>
        </row>
        <row r="225">
          <cell r="U225">
            <v>0.1</v>
          </cell>
          <cell r="W225">
            <v>0</v>
          </cell>
        </row>
        <row r="226">
          <cell r="U226">
            <v>0.1</v>
          </cell>
          <cell r="W226">
            <v>0</v>
          </cell>
        </row>
        <row r="227">
          <cell r="U227">
            <v>0.1</v>
          </cell>
          <cell r="W227">
            <v>0</v>
          </cell>
        </row>
        <row r="228">
          <cell r="U228">
            <v>0.1</v>
          </cell>
          <cell r="W228">
            <v>0</v>
          </cell>
        </row>
        <row r="229">
          <cell r="U229">
            <v>0.1</v>
          </cell>
          <cell r="W229">
            <v>0</v>
          </cell>
        </row>
        <row r="230">
          <cell r="U230">
            <v>0.1</v>
          </cell>
          <cell r="W230">
            <v>0</v>
          </cell>
        </row>
        <row r="231">
          <cell r="U231">
            <v>0.1</v>
          </cell>
          <cell r="W231">
            <v>0</v>
          </cell>
        </row>
        <row r="232">
          <cell r="U232">
            <v>0.1</v>
          </cell>
          <cell r="W232">
            <v>0</v>
          </cell>
        </row>
        <row r="233">
          <cell r="U233">
            <v>0.1</v>
          </cell>
          <cell r="W233">
            <v>0</v>
          </cell>
        </row>
        <row r="234">
          <cell r="U234">
            <v>0.1</v>
          </cell>
          <cell r="W234">
            <v>0</v>
          </cell>
        </row>
        <row r="235">
          <cell r="U235">
            <v>0.1</v>
          </cell>
          <cell r="W235">
            <v>0</v>
          </cell>
        </row>
        <row r="236">
          <cell r="U236">
            <v>0.1</v>
          </cell>
          <cell r="W236">
            <v>0</v>
          </cell>
        </row>
        <row r="237">
          <cell r="U237">
            <v>0.1</v>
          </cell>
          <cell r="W237">
            <v>0</v>
          </cell>
        </row>
        <row r="238">
          <cell r="U238">
            <v>0.1</v>
          </cell>
          <cell r="W238">
            <v>0</v>
          </cell>
        </row>
        <row r="239">
          <cell r="U239">
            <v>0.1</v>
          </cell>
          <cell r="W239">
            <v>0</v>
          </cell>
        </row>
        <row r="240">
          <cell r="U240">
            <v>0.1</v>
          </cell>
          <cell r="W240">
            <v>0</v>
          </cell>
        </row>
        <row r="241">
          <cell r="U241">
            <v>0.1</v>
          </cell>
          <cell r="W241">
            <v>0</v>
          </cell>
        </row>
        <row r="242">
          <cell r="U242">
            <v>0.1</v>
          </cell>
          <cell r="W242">
            <v>0</v>
          </cell>
        </row>
        <row r="243">
          <cell r="U243">
            <v>0.1</v>
          </cell>
          <cell r="W243">
            <v>0</v>
          </cell>
        </row>
        <row r="244">
          <cell r="U244">
            <v>0.1</v>
          </cell>
          <cell r="W244">
            <v>0</v>
          </cell>
        </row>
        <row r="245">
          <cell r="U245">
            <v>0.1</v>
          </cell>
          <cell r="W245">
            <v>0</v>
          </cell>
        </row>
        <row r="246">
          <cell r="U246">
            <v>0.1</v>
          </cell>
          <cell r="W246">
            <v>0</v>
          </cell>
        </row>
        <row r="247">
          <cell r="U247">
            <v>0.1</v>
          </cell>
          <cell r="W247">
            <v>0</v>
          </cell>
        </row>
        <row r="248">
          <cell r="U248">
            <v>0.1</v>
          </cell>
          <cell r="W248">
            <v>0</v>
          </cell>
        </row>
        <row r="249">
          <cell r="U249">
            <v>0.1</v>
          </cell>
          <cell r="W249">
            <v>0</v>
          </cell>
        </row>
        <row r="250">
          <cell r="U250">
            <v>0.1</v>
          </cell>
          <cell r="W250">
            <v>0</v>
          </cell>
        </row>
        <row r="251">
          <cell r="U251">
            <v>0.1</v>
          </cell>
          <cell r="W251">
            <v>0</v>
          </cell>
        </row>
        <row r="252">
          <cell r="U252">
            <v>0.1</v>
          </cell>
          <cell r="W252">
            <v>0</v>
          </cell>
        </row>
        <row r="253">
          <cell r="U253">
            <v>0.1</v>
          </cell>
          <cell r="W253">
            <v>0</v>
          </cell>
        </row>
        <row r="254">
          <cell r="U254">
            <v>0.1</v>
          </cell>
          <cell r="W254">
            <v>0</v>
          </cell>
        </row>
        <row r="255">
          <cell r="U255">
            <v>0.1</v>
          </cell>
          <cell r="W255">
            <v>0</v>
          </cell>
        </row>
        <row r="256">
          <cell r="U256">
            <v>0.1</v>
          </cell>
          <cell r="W256">
            <v>0</v>
          </cell>
        </row>
        <row r="257">
          <cell r="U257">
            <v>0.1</v>
          </cell>
          <cell r="W257">
            <v>0</v>
          </cell>
        </row>
        <row r="258">
          <cell r="U258">
            <v>0.1</v>
          </cell>
          <cell r="W258">
            <v>0</v>
          </cell>
        </row>
        <row r="259">
          <cell r="U259">
            <v>0.1</v>
          </cell>
          <cell r="W259">
            <v>0</v>
          </cell>
        </row>
        <row r="260">
          <cell r="U260">
            <v>0.1</v>
          </cell>
          <cell r="W260">
            <v>0</v>
          </cell>
        </row>
        <row r="261">
          <cell r="U261">
            <v>0.1</v>
          </cell>
          <cell r="W261">
            <v>0</v>
          </cell>
        </row>
        <row r="262">
          <cell r="U262">
            <v>0.1</v>
          </cell>
          <cell r="W262">
            <v>0</v>
          </cell>
        </row>
        <row r="263">
          <cell r="U263">
            <v>0.1</v>
          </cell>
          <cell r="W263">
            <v>0</v>
          </cell>
        </row>
        <row r="264">
          <cell r="U264">
            <v>0.1</v>
          </cell>
          <cell r="W264">
            <v>0</v>
          </cell>
        </row>
        <row r="265">
          <cell r="U265">
            <v>0.1</v>
          </cell>
          <cell r="W265">
            <v>0</v>
          </cell>
        </row>
        <row r="266">
          <cell r="U266">
            <v>0.1</v>
          </cell>
          <cell r="W266">
            <v>0</v>
          </cell>
        </row>
        <row r="267">
          <cell r="U267">
            <v>0.1</v>
          </cell>
          <cell r="W267">
            <v>0</v>
          </cell>
        </row>
        <row r="268">
          <cell r="U268">
            <v>0.1</v>
          </cell>
          <cell r="W268">
            <v>0</v>
          </cell>
        </row>
        <row r="269">
          <cell r="U269">
            <v>0.1</v>
          </cell>
          <cell r="W269">
            <v>0</v>
          </cell>
        </row>
        <row r="270">
          <cell r="U270">
            <v>0.1</v>
          </cell>
          <cell r="W270">
            <v>0</v>
          </cell>
        </row>
        <row r="271">
          <cell r="U271">
            <v>0.1</v>
          </cell>
          <cell r="W271">
            <v>0</v>
          </cell>
        </row>
        <row r="272">
          <cell r="U272">
            <v>0.1</v>
          </cell>
          <cell r="W272">
            <v>0</v>
          </cell>
        </row>
        <row r="273">
          <cell r="U273">
            <v>0.1</v>
          </cell>
          <cell r="W273">
            <v>0</v>
          </cell>
        </row>
        <row r="274">
          <cell r="U274">
            <v>0.1</v>
          </cell>
          <cell r="W274">
            <v>0</v>
          </cell>
        </row>
        <row r="275">
          <cell r="U275">
            <v>0.1</v>
          </cell>
          <cell r="W275">
            <v>0</v>
          </cell>
        </row>
        <row r="276">
          <cell r="U276">
            <v>0.1</v>
          </cell>
          <cell r="W276">
            <v>0</v>
          </cell>
        </row>
        <row r="277">
          <cell r="U277">
            <v>0.1</v>
          </cell>
          <cell r="W277">
            <v>0</v>
          </cell>
        </row>
        <row r="278">
          <cell r="U278">
            <v>0.1</v>
          </cell>
          <cell r="W278">
            <v>0</v>
          </cell>
        </row>
        <row r="279">
          <cell r="U279">
            <v>0.1</v>
          </cell>
          <cell r="W279">
            <v>0</v>
          </cell>
        </row>
        <row r="280">
          <cell r="U280">
            <v>0.1</v>
          </cell>
          <cell r="W280">
            <v>0</v>
          </cell>
        </row>
        <row r="281">
          <cell r="U281">
            <v>0.1</v>
          </cell>
          <cell r="W281">
            <v>0</v>
          </cell>
        </row>
        <row r="282">
          <cell r="U282">
            <v>0.1</v>
          </cell>
          <cell r="W282">
            <v>0</v>
          </cell>
        </row>
        <row r="283">
          <cell r="U283">
            <v>0.1</v>
          </cell>
          <cell r="W283">
            <v>0</v>
          </cell>
        </row>
        <row r="284">
          <cell r="U284">
            <v>0.1</v>
          </cell>
          <cell r="W284">
            <v>0</v>
          </cell>
        </row>
        <row r="285">
          <cell r="U285">
            <v>0.1</v>
          </cell>
          <cell r="W285">
            <v>0</v>
          </cell>
        </row>
        <row r="286">
          <cell r="U286">
            <v>0.1</v>
          </cell>
          <cell r="W286">
            <v>0</v>
          </cell>
        </row>
        <row r="287">
          <cell r="U287">
            <v>0.1</v>
          </cell>
          <cell r="W287">
            <v>0</v>
          </cell>
        </row>
        <row r="288">
          <cell r="U288">
            <v>0.1</v>
          </cell>
          <cell r="W288">
            <v>0</v>
          </cell>
        </row>
        <row r="289">
          <cell r="U289">
            <v>0.1</v>
          </cell>
          <cell r="W289">
            <v>0</v>
          </cell>
        </row>
        <row r="290">
          <cell r="U290">
            <v>0.1</v>
          </cell>
          <cell r="W290">
            <v>0</v>
          </cell>
        </row>
        <row r="291">
          <cell r="U291">
            <v>0.1</v>
          </cell>
          <cell r="W291">
            <v>0</v>
          </cell>
        </row>
        <row r="292">
          <cell r="U292">
            <v>0.1</v>
          </cell>
          <cell r="W292">
            <v>0</v>
          </cell>
        </row>
        <row r="293">
          <cell r="U293">
            <v>0.1</v>
          </cell>
          <cell r="W293">
            <v>0</v>
          </cell>
        </row>
        <row r="294">
          <cell r="U294">
            <v>0.1</v>
          </cell>
          <cell r="W294">
            <v>0</v>
          </cell>
        </row>
        <row r="295">
          <cell r="U295">
            <v>0.1</v>
          </cell>
          <cell r="W295">
            <v>0</v>
          </cell>
        </row>
        <row r="296">
          <cell r="U296">
            <v>0.1</v>
          </cell>
          <cell r="W296">
            <v>0</v>
          </cell>
        </row>
        <row r="297">
          <cell r="U297">
            <v>0.1</v>
          </cell>
          <cell r="W297">
            <v>0</v>
          </cell>
        </row>
        <row r="298">
          <cell r="U298">
            <v>0.1</v>
          </cell>
          <cell r="W298">
            <v>0</v>
          </cell>
        </row>
        <row r="299">
          <cell r="U299">
            <v>0.1</v>
          </cell>
          <cell r="W299">
            <v>0</v>
          </cell>
        </row>
        <row r="300">
          <cell r="U300">
            <v>0.1</v>
          </cell>
          <cell r="W300">
            <v>0</v>
          </cell>
        </row>
        <row r="301">
          <cell r="U301">
            <v>0.1</v>
          </cell>
          <cell r="W301">
            <v>0</v>
          </cell>
        </row>
        <row r="302">
          <cell r="U302">
            <v>0.1</v>
          </cell>
          <cell r="W302">
            <v>0</v>
          </cell>
        </row>
        <row r="303">
          <cell r="U303">
            <v>0.1</v>
          </cell>
          <cell r="W303">
            <v>0</v>
          </cell>
        </row>
        <row r="304">
          <cell r="U304">
            <v>0.1</v>
          </cell>
          <cell r="W304">
            <v>0</v>
          </cell>
        </row>
        <row r="305">
          <cell r="U305">
            <v>0.1</v>
          </cell>
          <cell r="W305">
            <v>0</v>
          </cell>
        </row>
        <row r="306">
          <cell r="U306">
            <v>0.1</v>
          </cell>
          <cell r="W306">
            <v>0</v>
          </cell>
        </row>
        <row r="307">
          <cell r="U307">
            <v>0.1</v>
          </cell>
          <cell r="W307">
            <v>0</v>
          </cell>
        </row>
        <row r="308">
          <cell r="U308">
            <v>0.1</v>
          </cell>
          <cell r="W308">
            <v>0</v>
          </cell>
        </row>
        <row r="309">
          <cell r="U309">
            <v>0.1</v>
          </cell>
          <cell r="W309">
            <v>0</v>
          </cell>
        </row>
        <row r="310">
          <cell r="U310">
            <v>0.1</v>
          </cell>
          <cell r="W310">
            <v>0</v>
          </cell>
        </row>
        <row r="311">
          <cell r="U311">
            <v>0.1</v>
          </cell>
          <cell r="W311">
            <v>0</v>
          </cell>
        </row>
        <row r="312">
          <cell r="U312">
            <v>0.1</v>
          </cell>
          <cell r="W312">
            <v>0</v>
          </cell>
        </row>
        <row r="313">
          <cell r="U313">
            <v>0.1</v>
          </cell>
          <cell r="W313">
            <v>0</v>
          </cell>
        </row>
        <row r="314">
          <cell r="U314">
            <v>0.1</v>
          </cell>
          <cell r="W314">
            <v>0</v>
          </cell>
        </row>
        <row r="315">
          <cell r="U315">
            <v>0.1</v>
          </cell>
          <cell r="W315">
            <v>0</v>
          </cell>
        </row>
        <row r="316">
          <cell r="U316">
            <v>0.1</v>
          </cell>
          <cell r="W316">
            <v>0</v>
          </cell>
        </row>
        <row r="317">
          <cell r="U317">
            <v>0.1</v>
          </cell>
          <cell r="W317">
            <v>0</v>
          </cell>
        </row>
        <row r="318">
          <cell r="U318">
            <v>0.1</v>
          </cell>
          <cell r="W318">
            <v>0</v>
          </cell>
        </row>
        <row r="319">
          <cell r="U319">
            <v>0.1</v>
          </cell>
          <cell r="W319">
            <v>0</v>
          </cell>
        </row>
        <row r="320">
          <cell r="U320">
            <v>0.1</v>
          </cell>
          <cell r="W320">
            <v>0</v>
          </cell>
        </row>
        <row r="321">
          <cell r="U321">
            <v>0.1</v>
          </cell>
          <cell r="W321">
            <v>0</v>
          </cell>
        </row>
        <row r="322">
          <cell r="U322">
            <v>0.1</v>
          </cell>
          <cell r="W322">
            <v>0</v>
          </cell>
        </row>
        <row r="323">
          <cell r="U323">
            <v>0.1</v>
          </cell>
          <cell r="W323">
            <v>0</v>
          </cell>
        </row>
        <row r="324">
          <cell r="U324">
            <v>0.1</v>
          </cell>
          <cell r="W324">
            <v>0</v>
          </cell>
        </row>
        <row r="325">
          <cell r="U325">
            <v>0.1</v>
          </cell>
          <cell r="W325">
            <v>0</v>
          </cell>
        </row>
        <row r="326">
          <cell r="U326">
            <v>0.1</v>
          </cell>
          <cell r="W326">
            <v>0</v>
          </cell>
        </row>
        <row r="327">
          <cell r="U327">
            <v>0.1</v>
          </cell>
          <cell r="W327">
            <v>0</v>
          </cell>
        </row>
        <row r="328">
          <cell r="U328">
            <v>0.1</v>
          </cell>
          <cell r="W328">
            <v>0</v>
          </cell>
        </row>
        <row r="329">
          <cell r="U329">
            <v>0.1</v>
          </cell>
          <cell r="W329">
            <v>0</v>
          </cell>
        </row>
        <row r="330">
          <cell r="U330">
            <v>0.1</v>
          </cell>
          <cell r="W330">
            <v>0</v>
          </cell>
        </row>
        <row r="331">
          <cell r="U331">
            <v>0.1</v>
          </cell>
          <cell r="W331">
            <v>0</v>
          </cell>
        </row>
        <row r="332">
          <cell r="U332">
            <v>0.1</v>
          </cell>
          <cell r="W332">
            <v>0</v>
          </cell>
        </row>
        <row r="333">
          <cell r="U333">
            <v>0.1</v>
          </cell>
          <cell r="W333">
            <v>0</v>
          </cell>
        </row>
        <row r="334">
          <cell r="U334">
            <v>0.1</v>
          </cell>
          <cell r="W334">
            <v>0</v>
          </cell>
        </row>
        <row r="335">
          <cell r="U335">
            <v>0.1</v>
          </cell>
          <cell r="W335">
            <v>0</v>
          </cell>
        </row>
        <row r="336">
          <cell r="U336">
            <v>0.1</v>
          </cell>
          <cell r="W336">
            <v>0</v>
          </cell>
        </row>
        <row r="337">
          <cell r="U337">
            <v>0.1</v>
          </cell>
          <cell r="W337">
            <v>0</v>
          </cell>
        </row>
        <row r="338">
          <cell r="U338">
            <v>0.1</v>
          </cell>
          <cell r="W338">
            <v>0</v>
          </cell>
        </row>
        <row r="339">
          <cell r="U339">
            <v>0.1</v>
          </cell>
          <cell r="W339">
            <v>0</v>
          </cell>
        </row>
        <row r="340">
          <cell r="U340">
            <v>0.1</v>
          </cell>
          <cell r="W340">
            <v>0</v>
          </cell>
        </row>
        <row r="341">
          <cell r="U341">
            <v>0.1</v>
          </cell>
          <cell r="W341">
            <v>0</v>
          </cell>
        </row>
        <row r="342">
          <cell r="U342">
            <v>0.1</v>
          </cell>
          <cell r="W342">
            <v>0</v>
          </cell>
        </row>
        <row r="343">
          <cell r="U343">
            <v>0.1</v>
          </cell>
          <cell r="W343">
            <v>0</v>
          </cell>
        </row>
        <row r="344">
          <cell r="U344">
            <v>0.1</v>
          </cell>
          <cell r="W344">
            <v>0</v>
          </cell>
        </row>
        <row r="345">
          <cell r="U345">
            <v>0.1</v>
          </cell>
          <cell r="W345">
            <v>0</v>
          </cell>
        </row>
        <row r="346">
          <cell r="U346">
            <v>0.1</v>
          </cell>
          <cell r="W346">
            <v>0</v>
          </cell>
        </row>
        <row r="347">
          <cell r="U347">
            <v>0.1</v>
          </cell>
          <cell r="W347">
            <v>0</v>
          </cell>
        </row>
        <row r="348">
          <cell r="U348">
            <v>0.1</v>
          </cell>
          <cell r="W348">
            <v>0</v>
          </cell>
        </row>
        <row r="349">
          <cell r="U349">
            <v>0.1</v>
          </cell>
          <cell r="W349">
            <v>0</v>
          </cell>
        </row>
        <row r="350">
          <cell r="U350">
            <v>0.1</v>
          </cell>
          <cell r="W350">
            <v>0</v>
          </cell>
        </row>
        <row r="351">
          <cell r="U351">
            <v>0.1</v>
          </cell>
          <cell r="W351">
            <v>0</v>
          </cell>
        </row>
        <row r="352">
          <cell r="U352">
            <v>0.1</v>
          </cell>
          <cell r="W352">
            <v>0</v>
          </cell>
        </row>
        <row r="353">
          <cell r="U353">
            <v>0.1</v>
          </cell>
          <cell r="W353">
            <v>0</v>
          </cell>
        </row>
        <row r="354">
          <cell r="U354">
            <v>0.1</v>
          </cell>
          <cell r="W354">
            <v>0</v>
          </cell>
        </row>
        <row r="355">
          <cell r="U355">
            <v>0.1</v>
          </cell>
          <cell r="W355">
            <v>0</v>
          </cell>
        </row>
        <row r="356">
          <cell r="U356">
            <v>0.1</v>
          </cell>
          <cell r="W356">
            <v>0</v>
          </cell>
        </row>
        <row r="357">
          <cell r="U357">
            <v>0.1</v>
          </cell>
          <cell r="W357">
            <v>0</v>
          </cell>
        </row>
        <row r="358">
          <cell r="U358">
            <v>0.1</v>
          </cell>
          <cell r="W358">
            <v>0</v>
          </cell>
        </row>
        <row r="359">
          <cell r="U359">
            <v>0.1</v>
          </cell>
          <cell r="W359">
            <v>0</v>
          </cell>
        </row>
        <row r="360">
          <cell r="U360">
            <v>0.1</v>
          </cell>
          <cell r="W360">
            <v>0</v>
          </cell>
        </row>
        <row r="361">
          <cell r="U361">
            <v>0.1</v>
          </cell>
          <cell r="W361">
            <v>0</v>
          </cell>
        </row>
        <row r="362">
          <cell r="U362">
            <v>0.1</v>
          </cell>
          <cell r="W362">
            <v>0</v>
          </cell>
        </row>
        <row r="363">
          <cell r="U363">
            <v>0.1</v>
          </cell>
          <cell r="W363">
            <v>0</v>
          </cell>
        </row>
        <row r="364">
          <cell r="U364">
            <v>0.1</v>
          </cell>
          <cell r="W364">
            <v>0</v>
          </cell>
        </row>
        <row r="365">
          <cell r="U365">
            <v>0.1</v>
          </cell>
          <cell r="W365">
            <v>0</v>
          </cell>
        </row>
        <row r="366">
          <cell r="U366">
            <v>0.1</v>
          </cell>
          <cell r="W366">
            <v>0</v>
          </cell>
        </row>
        <row r="367">
          <cell r="U367">
            <v>0.1</v>
          </cell>
          <cell r="W367">
            <v>0</v>
          </cell>
        </row>
        <row r="368">
          <cell r="U368">
            <v>0.1</v>
          </cell>
          <cell r="W368">
            <v>0</v>
          </cell>
        </row>
        <row r="369">
          <cell r="U369">
            <v>0.1</v>
          </cell>
          <cell r="W369">
            <v>0</v>
          </cell>
        </row>
        <row r="370">
          <cell r="U370">
            <v>0.1</v>
          </cell>
          <cell r="W370">
            <v>0</v>
          </cell>
        </row>
        <row r="371">
          <cell r="U371">
            <v>0.1</v>
          </cell>
          <cell r="W371">
            <v>0</v>
          </cell>
        </row>
        <row r="372">
          <cell r="U372">
            <v>0.1</v>
          </cell>
          <cell r="W372">
            <v>0</v>
          </cell>
        </row>
        <row r="373">
          <cell r="U373">
            <v>0.1</v>
          </cell>
          <cell r="W373">
            <v>0</v>
          </cell>
        </row>
        <row r="374">
          <cell r="U374">
            <v>0.1</v>
          </cell>
          <cell r="W374">
            <v>0</v>
          </cell>
        </row>
        <row r="375">
          <cell r="U375">
            <v>0.1</v>
          </cell>
          <cell r="W375">
            <v>0</v>
          </cell>
        </row>
        <row r="376">
          <cell r="U376">
            <v>0.1</v>
          </cell>
          <cell r="W376">
            <v>0</v>
          </cell>
        </row>
        <row r="377">
          <cell r="U377">
            <v>0.1</v>
          </cell>
          <cell r="W377">
            <v>0</v>
          </cell>
        </row>
        <row r="378">
          <cell r="U378">
            <v>0.1</v>
          </cell>
          <cell r="W378">
            <v>0</v>
          </cell>
        </row>
        <row r="379">
          <cell r="U379">
            <v>0.1</v>
          </cell>
          <cell r="W379">
            <v>0</v>
          </cell>
        </row>
        <row r="380">
          <cell r="U380">
            <v>0.1</v>
          </cell>
          <cell r="W380">
            <v>0</v>
          </cell>
        </row>
        <row r="381">
          <cell r="U381">
            <v>0.1</v>
          </cell>
          <cell r="W381">
            <v>0</v>
          </cell>
        </row>
        <row r="382">
          <cell r="U382">
            <v>0.1</v>
          </cell>
          <cell r="W382">
            <v>0</v>
          </cell>
        </row>
        <row r="383">
          <cell r="U383">
            <v>0.1</v>
          </cell>
          <cell r="W383">
            <v>0</v>
          </cell>
        </row>
        <row r="384">
          <cell r="U384">
            <v>0.1</v>
          </cell>
          <cell r="W384">
            <v>0</v>
          </cell>
        </row>
        <row r="385">
          <cell r="U385">
            <v>0.1</v>
          </cell>
          <cell r="W385">
            <v>0</v>
          </cell>
        </row>
        <row r="386">
          <cell r="U386">
            <v>0.1</v>
          </cell>
          <cell r="W386">
            <v>0</v>
          </cell>
        </row>
        <row r="387">
          <cell r="U387">
            <v>0.1</v>
          </cell>
          <cell r="W387">
            <v>0</v>
          </cell>
        </row>
        <row r="388">
          <cell r="U388">
            <v>0.1</v>
          </cell>
          <cell r="W388">
            <v>0</v>
          </cell>
        </row>
        <row r="389">
          <cell r="U389">
            <v>0.1</v>
          </cell>
          <cell r="W389">
            <v>0</v>
          </cell>
        </row>
        <row r="390">
          <cell r="U390">
            <v>0.1</v>
          </cell>
          <cell r="W390">
            <v>0</v>
          </cell>
        </row>
        <row r="391">
          <cell r="U391">
            <v>0.1</v>
          </cell>
          <cell r="W391">
            <v>0</v>
          </cell>
        </row>
        <row r="392">
          <cell r="U392">
            <v>0.1</v>
          </cell>
          <cell r="W392">
            <v>0</v>
          </cell>
        </row>
        <row r="393">
          <cell r="U393">
            <v>0.1</v>
          </cell>
          <cell r="W393">
            <v>0</v>
          </cell>
        </row>
        <row r="394">
          <cell r="U394">
            <v>0.1</v>
          </cell>
          <cell r="W394">
            <v>0</v>
          </cell>
        </row>
        <row r="395">
          <cell r="U395">
            <v>0.1</v>
          </cell>
          <cell r="W395">
            <v>0</v>
          </cell>
        </row>
        <row r="396">
          <cell r="U396">
            <v>0.1</v>
          </cell>
          <cell r="W396">
            <v>0</v>
          </cell>
        </row>
        <row r="397">
          <cell r="U397">
            <v>0.1</v>
          </cell>
          <cell r="W397">
            <v>0</v>
          </cell>
        </row>
        <row r="398">
          <cell r="U398">
            <v>0.1</v>
          </cell>
          <cell r="W398">
            <v>0</v>
          </cell>
        </row>
        <row r="399">
          <cell r="U399">
            <v>0.1</v>
          </cell>
          <cell r="W399">
            <v>0</v>
          </cell>
        </row>
        <row r="400">
          <cell r="U400">
            <v>0.1</v>
          </cell>
          <cell r="W400">
            <v>0</v>
          </cell>
        </row>
        <row r="401">
          <cell r="U401">
            <v>0.1</v>
          </cell>
          <cell r="W401">
            <v>0</v>
          </cell>
        </row>
        <row r="402">
          <cell r="U402">
            <v>0.1</v>
          </cell>
          <cell r="W402">
            <v>0</v>
          </cell>
        </row>
        <row r="403">
          <cell r="U403">
            <v>0.1</v>
          </cell>
          <cell r="W403">
            <v>0</v>
          </cell>
        </row>
        <row r="404">
          <cell r="U404">
            <v>0.1</v>
          </cell>
          <cell r="W404">
            <v>0</v>
          </cell>
        </row>
        <row r="405">
          <cell r="U405">
            <v>0.1</v>
          </cell>
          <cell r="W405">
            <v>0</v>
          </cell>
        </row>
        <row r="406">
          <cell r="U406">
            <v>0.1</v>
          </cell>
          <cell r="W406">
            <v>0</v>
          </cell>
        </row>
        <row r="407">
          <cell r="U407">
            <v>0.1</v>
          </cell>
          <cell r="W407">
            <v>0</v>
          </cell>
        </row>
        <row r="408">
          <cell r="U408">
            <v>0.1</v>
          </cell>
          <cell r="W408">
            <v>0</v>
          </cell>
        </row>
        <row r="409">
          <cell r="U409">
            <v>0.1</v>
          </cell>
          <cell r="W409">
            <v>0</v>
          </cell>
        </row>
        <row r="410">
          <cell r="U410">
            <v>0.1</v>
          </cell>
          <cell r="W410">
            <v>0</v>
          </cell>
        </row>
        <row r="411">
          <cell r="U411">
            <v>0.1</v>
          </cell>
          <cell r="W411">
            <v>0</v>
          </cell>
        </row>
        <row r="412">
          <cell r="U412">
            <v>0.1</v>
          </cell>
          <cell r="W412">
            <v>0</v>
          </cell>
        </row>
        <row r="413">
          <cell r="U413">
            <v>0.1</v>
          </cell>
          <cell r="W413">
            <v>0</v>
          </cell>
        </row>
        <row r="414">
          <cell r="U414">
            <v>0.1</v>
          </cell>
          <cell r="W414">
            <v>0</v>
          </cell>
        </row>
        <row r="415">
          <cell r="U415">
            <v>0.1</v>
          </cell>
          <cell r="W415">
            <v>0</v>
          </cell>
        </row>
        <row r="416">
          <cell r="U416">
            <v>0.1</v>
          </cell>
          <cell r="W416">
            <v>0</v>
          </cell>
        </row>
        <row r="417">
          <cell r="U417">
            <v>0.1</v>
          </cell>
          <cell r="W417">
            <v>0</v>
          </cell>
        </row>
        <row r="418">
          <cell r="U418">
            <v>0.1</v>
          </cell>
          <cell r="W418">
            <v>0</v>
          </cell>
        </row>
        <row r="419">
          <cell r="U419">
            <v>0.1</v>
          </cell>
          <cell r="W419">
            <v>0</v>
          </cell>
        </row>
        <row r="420">
          <cell r="U420">
            <v>0.1</v>
          </cell>
          <cell r="W420">
            <v>0</v>
          </cell>
        </row>
        <row r="421">
          <cell r="U421">
            <v>0.1</v>
          </cell>
          <cell r="W421">
            <v>0</v>
          </cell>
        </row>
        <row r="422">
          <cell r="U422">
            <v>0.1</v>
          </cell>
          <cell r="W422">
            <v>0</v>
          </cell>
        </row>
        <row r="423">
          <cell r="U423">
            <v>0.1</v>
          </cell>
          <cell r="W423">
            <v>0</v>
          </cell>
        </row>
        <row r="424">
          <cell r="U424">
            <v>0.1</v>
          </cell>
          <cell r="W424">
            <v>0</v>
          </cell>
        </row>
        <row r="425">
          <cell r="U425">
            <v>0.1</v>
          </cell>
          <cell r="W425">
            <v>0</v>
          </cell>
        </row>
        <row r="426">
          <cell r="U426">
            <v>0.1</v>
          </cell>
          <cell r="W426">
            <v>0</v>
          </cell>
        </row>
        <row r="427">
          <cell r="U427">
            <v>0.1</v>
          </cell>
          <cell r="W427">
            <v>0</v>
          </cell>
        </row>
        <row r="428">
          <cell r="U428">
            <v>0.1</v>
          </cell>
          <cell r="W428">
            <v>0</v>
          </cell>
        </row>
        <row r="429">
          <cell r="U429">
            <v>0.1</v>
          </cell>
          <cell r="W429">
            <v>0</v>
          </cell>
        </row>
        <row r="430">
          <cell r="U430">
            <v>0.1</v>
          </cell>
          <cell r="W430">
            <v>0</v>
          </cell>
        </row>
        <row r="431">
          <cell r="U431">
            <v>0.1</v>
          </cell>
          <cell r="W431">
            <v>0</v>
          </cell>
        </row>
        <row r="432">
          <cell r="U432">
            <v>0.1</v>
          </cell>
          <cell r="W432">
            <v>0</v>
          </cell>
        </row>
        <row r="433">
          <cell r="U433">
            <v>0.1</v>
          </cell>
          <cell r="W433">
            <v>0</v>
          </cell>
        </row>
        <row r="434">
          <cell r="U434">
            <v>0.1</v>
          </cell>
          <cell r="W434">
            <v>0</v>
          </cell>
        </row>
        <row r="435">
          <cell r="U435">
            <v>0.1</v>
          </cell>
          <cell r="W435">
            <v>0</v>
          </cell>
        </row>
        <row r="436">
          <cell r="U436">
            <v>0.1</v>
          </cell>
          <cell r="W436">
            <v>0</v>
          </cell>
        </row>
        <row r="437">
          <cell r="U437">
            <v>0.1</v>
          </cell>
          <cell r="W437">
            <v>0</v>
          </cell>
        </row>
        <row r="438">
          <cell r="U438">
            <v>0.1</v>
          </cell>
          <cell r="W438">
            <v>0</v>
          </cell>
        </row>
        <row r="439">
          <cell r="U439">
            <v>0.1</v>
          </cell>
          <cell r="W439">
            <v>0</v>
          </cell>
        </row>
        <row r="440">
          <cell r="U440">
            <v>0.1</v>
          </cell>
          <cell r="W440">
            <v>0</v>
          </cell>
        </row>
        <row r="441">
          <cell r="U441">
            <v>0.1</v>
          </cell>
          <cell r="W441">
            <v>0</v>
          </cell>
        </row>
        <row r="442">
          <cell r="U442">
            <v>0.1</v>
          </cell>
          <cell r="W442">
            <v>0</v>
          </cell>
        </row>
        <row r="443">
          <cell r="U443">
            <v>0.1</v>
          </cell>
          <cell r="W443">
            <v>0</v>
          </cell>
        </row>
        <row r="444">
          <cell r="U444">
            <v>0.1</v>
          </cell>
          <cell r="W444">
            <v>0</v>
          </cell>
        </row>
        <row r="445">
          <cell r="U445">
            <v>0.1</v>
          </cell>
          <cell r="W445">
            <v>0</v>
          </cell>
        </row>
        <row r="446">
          <cell r="U446">
            <v>0.1</v>
          </cell>
          <cell r="W446">
            <v>0</v>
          </cell>
        </row>
        <row r="447">
          <cell r="U447">
            <v>0.1</v>
          </cell>
          <cell r="W447">
            <v>0</v>
          </cell>
        </row>
        <row r="448">
          <cell r="U448">
            <v>0.1</v>
          </cell>
          <cell r="W448">
            <v>0</v>
          </cell>
        </row>
        <row r="449">
          <cell r="U449">
            <v>0.1</v>
          </cell>
          <cell r="W449">
            <v>0</v>
          </cell>
        </row>
        <row r="450">
          <cell r="U450">
            <v>0.1</v>
          </cell>
          <cell r="W450">
            <v>0</v>
          </cell>
        </row>
        <row r="451">
          <cell r="U451">
            <v>0.1</v>
          </cell>
          <cell r="W451">
            <v>0</v>
          </cell>
        </row>
        <row r="452">
          <cell r="U452">
            <v>0.1</v>
          </cell>
          <cell r="W452">
            <v>0</v>
          </cell>
        </row>
        <row r="453">
          <cell r="U453">
            <v>0.1</v>
          </cell>
          <cell r="W453">
            <v>0</v>
          </cell>
        </row>
        <row r="454">
          <cell r="U454">
            <v>0.1</v>
          </cell>
          <cell r="W454">
            <v>0</v>
          </cell>
        </row>
        <row r="455">
          <cell r="U455">
            <v>0.1</v>
          </cell>
          <cell r="W455">
            <v>0</v>
          </cell>
        </row>
        <row r="456">
          <cell r="U456">
            <v>0.1</v>
          </cell>
          <cell r="W456">
            <v>0</v>
          </cell>
        </row>
        <row r="457">
          <cell r="U457">
            <v>0.1</v>
          </cell>
          <cell r="W457">
            <v>0</v>
          </cell>
        </row>
        <row r="458">
          <cell r="U458">
            <v>0.1</v>
          </cell>
          <cell r="W458">
            <v>0</v>
          </cell>
        </row>
        <row r="459">
          <cell r="U459">
            <v>0.1</v>
          </cell>
          <cell r="W459">
            <v>0</v>
          </cell>
        </row>
        <row r="460">
          <cell r="U460">
            <v>0.1</v>
          </cell>
          <cell r="W460">
            <v>0</v>
          </cell>
        </row>
        <row r="461">
          <cell r="U461">
            <v>0.1</v>
          </cell>
          <cell r="W461">
            <v>0</v>
          </cell>
        </row>
        <row r="462">
          <cell r="U462">
            <v>0.1</v>
          </cell>
          <cell r="W462">
            <v>0</v>
          </cell>
        </row>
        <row r="463">
          <cell r="U463">
            <v>0.1</v>
          </cell>
          <cell r="W463">
            <v>0</v>
          </cell>
        </row>
        <row r="464">
          <cell r="U464">
            <v>0.1</v>
          </cell>
          <cell r="W464">
            <v>0</v>
          </cell>
        </row>
        <row r="465">
          <cell r="U465">
            <v>0.1</v>
          </cell>
          <cell r="W465">
            <v>0</v>
          </cell>
        </row>
        <row r="466">
          <cell r="U466">
            <v>0.1</v>
          </cell>
          <cell r="W466">
            <v>0</v>
          </cell>
        </row>
        <row r="467">
          <cell r="U467">
            <v>0.1</v>
          </cell>
          <cell r="W467">
            <v>0</v>
          </cell>
        </row>
        <row r="468">
          <cell r="U468">
            <v>0.1</v>
          </cell>
          <cell r="W468">
            <v>0</v>
          </cell>
        </row>
        <row r="469">
          <cell r="U469">
            <v>0.1</v>
          </cell>
          <cell r="W469">
            <v>0</v>
          </cell>
        </row>
        <row r="470">
          <cell r="U470">
            <v>0.1</v>
          </cell>
          <cell r="W470">
            <v>0</v>
          </cell>
        </row>
        <row r="471">
          <cell r="U471">
            <v>0.1</v>
          </cell>
          <cell r="W471">
            <v>0</v>
          </cell>
        </row>
        <row r="472">
          <cell r="U472">
            <v>0.1</v>
          </cell>
          <cell r="W472">
            <v>0</v>
          </cell>
        </row>
        <row r="473">
          <cell r="U473">
            <v>0.1</v>
          </cell>
          <cell r="W473">
            <v>0</v>
          </cell>
        </row>
        <row r="474">
          <cell r="U474">
            <v>0.1</v>
          </cell>
          <cell r="W474">
            <v>0</v>
          </cell>
        </row>
        <row r="475">
          <cell r="U475">
            <v>0.1</v>
          </cell>
          <cell r="W475">
            <v>0</v>
          </cell>
        </row>
        <row r="476">
          <cell r="U476">
            <v>0.1</v>
          </cell>
          <cell r="W476">
            <v>0</v>
          </cell>
        </row>
        <row r="477">
          <cell r="U477">
            <v>0.1</v>
          </cell>
          <cell r="W477">
            <v>0</v>
          </cell>
        </row>
        <row r="478">
          <cell r="U478">
            <v>0.1</v>
          </cell>
          <cell r="W478">
            <v>0</v>
          </cell>
        </row>
        <row r="479">
          <cell r="U479">
            <v>0.1</v>
          </cell>
          <cell r="W479">
            <v>0</v>
          </cell>
        </row>
        <row r="480">
          <cell r="U480">
            <v>0.1</v>
          </cell>
          <cell r="W480">
            <v>0</v>
          </cell>
        </row>
        <row r="481">
          <cell r="U481">
            <v>0.1</v>
          </cell>
          <cell r="W481">
            <v>0</v>
          </cell>
        </row>
        <row r="482">
          <cell r="U482">
            <v>0.1</v>
          </cell>
          <cell r="W482">
            <v>0</v>
          </cell>
        </row>
        <row r="483">
          <cell r="U483">
            <v>0.1</v>
          </cell>
          <cell r="W483">
            <v>0</v>
          </cell>
        </row>
        <row r="484">
          <cell r="U484">
            <v>0.1</v>
          </cell>
          <cell r="W484">
            <v>0</v>
          </cell>
        </row>
        <row r="485">
          <cell r="U485">
            <v>0.1</v>
          </cell>
          <cell r="W485">
            <v>0</v>
          </cell>
        </row>
        <row r="486">
          <cell r="U486">
            <v>0.1</v>
          </cell>
          <cell r="W486">
            <v>0</v>
          </cell>
        </row>
        <row r="487">
          <cell r="U487">
            <v>0.1</v>
          </cell>
          <cell r="W487">
            <v>0</v>
          </cell>
        </row>
        <row r="488">
          <cell r="U488">
            <v>0.1</v>
          </cell>
          <cell r="W488">
            <v>0</v>
          </cell>
        </row>
        <row r="489">
          <cell r="U489">
            <v>0.1</v>
          </cell>
          <cell r="W489">
            <v>0</v>
          </cell>
        </row>
        <row r="490">
          <cell r="U490">
            <v>0.1</v>
          </cell>
          <cell r="W490">
            <v>0</v>
          </cell>
        </row>
        <row r="491">
          <cell r="U491">
            <v>0.1</v>
          </cell>
          <cell r="W491">
            <v>0</v>
          </cell>
        </row>
        <row r="492">
          <cell r="U492">
            <v>0.1</v>
          </cell>
          <cell r="W492">
            <v>0</v>
          </cell>
        </row>
        <row r="493">
          <cell r="U493">
            <v>0.1</v>
          </cell>
          <cell r="W493">
            <v>0</v>
          </cell>
        </row>
        <row r="494">
          <cell r="U494">
            <v>0.1</v>
          </cell>
          <cell r="W494">
            <v>0</v>
          </cell>
        </row>
        <row r="495">
          <cell r="U495">
            <v>0.1</v>
          </cell>
          <cell r="W495">
            <v>0</v>
          </cell>
        </row>
        <row r="496">
          <cell r="U496">
            <v>0.1</v>
          </cell>
          <cell r="W496">
            <v>0</v>
          </cell>
        </row>
        <row r="497">
          <cell r="U497">
            <v>0.1</v>
          </cell>
          <cell r="W497">
            <v>0</v>
          </cell>
        </row>
        <row r="498">
          <cell r="U498">
            <v>0.1</v>
          </cell>
          <cell r="W498">
            <v>0</v>
          </cell>
        </row>
        <row r="499">
          <cell r="U499">
            <v>0.1</v>
          </cell>
          <cell r="W499">
            <v>0</v>
          </cell>
        </row>
        <row r="500">
          <cell r="U500">
            <v>0.1</v>
          </cell>
          <cell r="W500">
            <v>0</v>
          </cell>
        </row>
        <row r="501">
          <cell r="U501">
            <v>0.1</v>
          </cell>
          <cell r="W501">
            <v>0</v>
          </cell>
        </row>
        <row r="502">
          <cell r="U502">
            <v>0.1</v>
          </cell>
          <cell r="W502">
            <v>0</v>
          </cell>
        </row>
        <row r="503">
          <cell r="U503">
            <v>0.1</v>
          </cell>
          <cell r="W503">
            <v>0</v>
          </cell>
        </row>
        <row r="504">
          <cell r="U504">
            <v>0.1</v>
          </cell>
          <cell r="W504">
            <v>0</v>
          </cell>
        </row>
        <row r="505">
          <cell r="U505">
            <v>0.1</v>
          </cell>
          <cell r="W505">
            <v>0</v>
          </cell>
        </row>
        <row r="506">
          <cell r="U506">
            <v>0.1</v>
          </cell>
          <cell r="W506">
            <v>0</v>
          </cell>
        </row>
        <row r="507">
          <cell r="U507">
            <v>0.1</v>
          </cell>
          <cell r="W507">
            <v>0</v>
          </cell>
        </row>
        <row r="508">
          <cell r="U508">
            <v>0.1</v>
          </cell>
          <cell r="W508">
            <v>0</v>
          </cell>
        </row>
        <row r="509">
          <cell r="U509">
            <v>0.1</v>
          </cell>
          <cell r="W509">
            <v>0</v>
          </cell>
        </row>
        <row r="510">
          <cell r="U510">
            <v>0.1</v>
          </cell>
          <cell r="W510">
            <v>0</v>
          </cell>
        </row>
        <row r="511">
          <cell r="U511">
            <v>0.1</v>
          </cell>
          <cell r="W511">
            <v>0</v>
          </cell>
        </row>
        <row r="512">
          <cell r="U512">
            <v>0.1</v>
          </cell>
          <cell r="W512">
            <v>0</v>
          </cell>
        </row>
        <row r="513">
          <cell r="U513">
            <v>0.1</v>
          </cell>
          <cell r="W513">
            <v>0</v>
          </cell>
        </row>
        <row r="514">
          <cell r="U514">
            <v>0.1</v>
          </cell>
          <cell r="W514">
            <v>0</v>
          </cell>
        </row>
        <row r="515">
          <cell r="U515">
            <v>0.1</v>
          </cell>
          <cell r="W515">
            <v>0</v>
          </cell>
        </row>
        <row r="516">
          <cell r="U516">
            <v>0.1</v>
          </cell>
          <cell r="W516">
            <v>0</v>
          </cell>
        </row>
        <row r="517">
          <cell r="U517">
            <v>0.1</v>
          </cell>
          <cell r="W517">
            <v>0</v>
          </cell>
        </row>
        <row r="518">
          <cell r="U518">
            <v>0.1</v>
          </cell>
          <cell r="W518">
            <v>0</v>
          </cell>
        </row>
        <row r="519">
          <cell r="U519">
            <v>0.1</v>
          </cell>
          <cell r="W519">
            <v>0</v>
          </cell>
        </row>
        <row r="520">
          <cell r="U520">
            <v>0.1</v>
          </cell>
          <cell r="W520">
            <v>0</v>
          </cell>
        </row>
        <row r="521">
          <cell r="U521">
            <v>0.1</v>
          </cell>
          <cell r="W521">
            <v>0</v>
          </cell>
        </row>
        <row r="522">
          <cell r="U522">
            <v>0.1</v>
          </cell>
          <cell r="W522">
            <v>0</v>
          </cell>
        </row>
        <row r="523">
          <cell r="U523">
            <v>0.1</v>
          </cell>
          <cell r="W523">
            <v>0</v>
          </cell>
        </row>
        <row r="524">
          <cell r="U524">
            <v>0.1</v>
          </cell>
          <cell r="W524">
            <v>0</v>
          </cell>
        </row>
        <row r="525">
          <cell r="U525">
            <v>0.1</v>
          </cell>
          <cell r="W525">
            <v>0</v>
          </cell>
        </row>
        <row r="526">
          <cell r="U526">
            <v>0.1</v>
          </cell>
          <cell r="W526">
            <v>0</v>
          </cell>
        </row>
        <row r="527">
          <cell r="U527">
            <v>0.1</v>
          </cell>
          <cell r="W527">
            <v>0</v>
          </cell>
        </row>
        <row r="528">
          <cell r="U528">
            <v>0.1</v>
          </cell>
          <cell r="W528">
            <v>0</v>
          </cell>
        </row>
        <row r="529">
          <cell r="U529">
            <v>0.1</v>
          </cell>
          <cell r="W529">
            <v>0</v>
          </cell>
        </row>
        <row r="530">
          <cell r="U530">
            <v>0.1</v>
          </cell>
          <cell r="W530">
            <v>0</v>
          </cell>
        </row>
        <row r="531">
          <cell r="U531">
            <v>0.1</v>
          </cell>
          <cell r="W531">
            <v>0</v>
          </cell>
        </row>
        <row r="532">
          <cell r="U532">
            <v>0.1</v>
          </cell>
          <cell r="W532">
            <v>0</v>
          </cell>
        </row>
        <row r="533">
          <cell r="U533">
            <v>0.1</v>
          </cell>
          <cell r="W533">
            <v>0</v>
          </cell>
        </row>
        <row r="534">
          <cell r="U534">
            <v>0.1</v>
          </cell>
          <cell r="W534">
            <v>0</v>
          </cell>
        </row>
        <row r="535">
          <cell r="U535">
            <v>0.1</v>
          </cell>
          <cell r="W535">
            <v>0</v>
          </cell>
        </row>
        <row r="536">
          <cell r="U536">
            <v>0.1</v>
          </cell>
          <cell r="W536">
            <v>0</v>
          </cell>
        </row>
        <row r="537">
          <cell r="U537">
            <v>0.1</v>
          </cell>
          <cell r="W537">
            <v>0</v>
          </cell>
        </row>
        <row r="538">
          <cell r="U538">
            <v>0.1</v>
          </cell>
          <cell r="W538">
            <v>0</v>
          </cell>
        </row>
        <row r="539">
          <cell r="U539">
            <v>0.1</v>
          </cell>
          <cell r="W539">
            <v>0</v>
          </cell>
        </row>
        <row r="540">
          <cell r="U540">
            <v>0.1</v>
          </cell>
          <cell r="W540">
            <v>0</v>
          </cell>
        </row>
        <row r="541">
          <cell r="U541">
            <v>0.1</v>
          </cell>
          <cell r="W541">
            <v>0</v>
          </cell>
        </row>
        <row r="542">
          <cell r="U542">
            <v>0.1</v>
          </cell>
          <cell r="W542">
            <v>0</v>
          </cell>
        </row>
        <row r="543">
          <cell r="U543">
            <v>0.1</v>
          </cell>
          <cell r="W543">
            <v>0</v>
          </cell>
        </row>
        <row r="544">
          <cell r="U544">
            <v>0.1</v>
          </cell>
          <cell r="W544">
            <v>0</v>
          </cell>
        </row>
        <row r="545">
          <cell r="U545">
            <v>0.1</v>
          </cell>
          <cell r="W545">
            <v>0</v>
          </cell>
        </row>
        <row r="546">
          <cell r="U546">
            <v>0.1</v>
          </cell>
          <cell r="W546">
            <v>0</v>
          </cell>
        </row>
        <row r="547">
          <cell r="U547">
            <v>0.1</v>
          </cell>
          <cell r="W547">
            <v>0</v>
          </cell>
        </row>
        <row r="548">
          <cell r="U548">
            <v>0.1</v>
          </cell>
          <cell r="W548">
            <v>0</v>
          </cell>
        </row>
        <row r="549">
          <cell r="U549">
            <v>0.1</v>
          </cell>
          <cell r="W549">
            <v>0</v>
          </cell>
        </row>
        <row r="550">
          <cell r="U550">
            <v>0.1</v>
          </cell>
          <cell r="W550">
            <v>0</v>
          </cell>
        </row>
        <row r="551">
          <cell r="U551">
            <v>0.1</v>
          </cell>
          <cell r="W551">
            <v>0</v>
          </cell>
        </row>
        <row r="552">
          <cell r="U552">
            <v>0.1</v>
          </cell>
          <cell r="W552">
            <v>0</v>
          </cell>
        </row>
        <row r="553">
          <cell r="U553">
            <v>0.1</v>
          </cell>
          <cell r="W553">
            <v>0</v>
          </cell>
        </row>
        <row r="554">
          <cell r="U554">
            <v>0.1</v>
          </cell>
          <cell r="W554">
            <v>0</v>
          </cell>
        </row>
        <row r="555">
          <cell r="U555">
            <v>0.1</v>
          </cell>
          <cell r="W555">
            <v>0</v>
          </cell>
        </row>
        <row r="556">
          <cell r="U556">
            <v>0.1</v>
          </cell>
          <cell r="W556">
            <v>0</v>
          </cell>
        </row>
        <row r="557">
          <cell r="U557">
            <v>0.1</v>
          </cell>
          <cell r="W557">
            <v>0</v>
          </cell>
        </row>
        <row r="558">
          <cell r="U558">
            <v>0.1</v>
          </cell>
          <cell r="W558">
            <v>0</v>
          </cell>
        </row>
        <row r="559">
          <cell r="U559">
            <v>0.1</v>
          </cell>
          <cell r="W559">
            <v>0</v>
          </cell>
        </row>
        <row r="560">
          <cell r="U560">
            <v>0.1</v>
          </cell>
          <cell r="W560">
            <v>0</v>
          </cell>
        </row>
        <row r="561">
          <cell r="U561">
            <v>0.1</v>
          </cell>
          <cell r="W561">
            <v>0</v>
          </cell>
        </row>
        <row r="562">
          <cell r="U562">
            <v>0.1</v>
          </cell>
          <cell r="W562">
            <v>0</v>
          </cell>
        </row>
        <row r="563">
          <cell r="U563">
            <v>0.1</v>
          </cell>
          <cell r="W563">
            <v>0</v>
          </cell>
        </row>
        <row r="564">
          <cell r="U564">
            <v>0.1</v>
          </cell>
          <cell r="W564">
            <v>0</v>
          </cell>
        </row>
        <row r="565">
          <cell r="U565">
            <v>0.1</v>
          </cell>
          <cell r="W565">
            <v>0</v>
          </cell>
        </row>
        <row r="566">
          <cell r="U566">
            <v>0.1</v>
          </cell>
          <cell r="W566">
            <v>0</v>
          </cell>
        </row>
        <row r="567">
          <cell r="U567">
            <v>0.1</v>
          </cell>
          <cell r="W567">
            <v>0</v>
          </cell>
        </row>
        <row r="568">
          <cell r="U568">
            <v>0.1</v>
          </cell>
          <cell r="W568">
            <v>0</v>
          </cell>
        </row>
        <row r="569">
          <cell r="U569">
            <v>0.1</v>
          </cell>
          <cell r="W569">
            <v>0</v>
          </cell>
        </row>
        <row r="570">
          <cell r="U570">
            <v>0.1</v>
          </cell>
          <cell r="W570">
            <v>0</v>
          </cell>
        </row>
        <row r="571">
          <cell r="U571">
            <v>0.1</v>
          </cell>
          <cell r="W571">
            <v>0</v>
          </cell>
        </row>
        <row r="572">
          <cell r="U572">
            <v>0.1</v>
          </cell>
          <cell r="W572">
            <v>0</v>
          </cell>
        </row>
        <row r="573">
          <cell r="U573">
            <v>0.1</v>
          </cell>
          <cell r="W573">
            <v>0</v>
          </cell>
        </row>
        <row r="574">
          <cell r="U574">
            <v>0.1</v>
          </cell>
          <cell r="W574">
            <v>0</v>
          </cell>
        </row>
        <row r="575">
          <cell r="U575">
            <v>0.1</v>
          </cell>
          <cell r="W575">
            <v>0</v>
          </cell>
        </row>
        <row r="576">
          <cell r="U576">
            <v>0.1</v>
          </cell>
          <cell r="W576">
            <v>0</v>
          </cell>
        </row>
        <row r="577">
          <cell r="U577">
            <v>0.1</v>
          </cell>
          <cell r="W577">
            <v>0</v>
          </cell>
        </row>
        <row r="578">
          <cell r="U578">
            <v>0.1</v>
          </cell>
          <cell r="W578">
            <v>0</v>
          </cell>
        </row>
        <row r="579">
          <cell r="U579">
            <v>0.1</v>
          </cell>
          <cell r="W579">
            <v>0</v>
          </cell>
        </row>
        <row r="580">
          <cell r="U580">
            <v>0.1</v>
          </cell>
          <cell r="W580">
            <v>0</v>
          </cell>
        </row>
        <row r="581">
          <cell r="U581">
            <v>0.1</v>
          </cell>
          <cell r="W581">
            <v>0</v>
          </cell>
        </row>
        <row r="582">
          <cell r="U582">
            <v>0.1</v>
          </cell>
          <cell r="W582">
            <v>0</v>
          </cell>
        </row>
        <row r="583">
          <cell r="U583">
            <v>0.1</v>
          </cell>
          <cell r="W583">
            <v>0</v>
          </cell>
        </row>
        <row r="584">
          <cell r="U584">
            <v>0.1</v>
          </cell>
          <cell r="W584">
            <v>0</v>
          </cell>
        </row>
        <row r="585">
          <cell r="U585">
            <v>0.1</v>
          </cell>
          <cell r="W585">
            <v>0</v>
          </cell>
        </row>
        <row r="586">
          <cell r="U586">
            <v>0.1</v>
          </cell>
          <cell r="W586">
            <v>0</v>
          </cell>
        </row>
        <row r="587">
          <cell r="U587">
            <v>0.1</v>
          </cell>
          <cell r="W587">
            <v>0</v>
          </cell>
        </row>
        <row r="588">
          <cell r="U588">
            <v>0.1</v>
          </cell>
          <cell r="W588">
            <v>0</v>
          </cell>
        </row>
        <row r="589">
          <cell r="U589">
            <v>0.1</v>
          </cell>
          <cell r="W589">
            <v>0</v>
          </cell>
        </row>
        <row r="590">
          <cell r="U590">
            <v>0.1</v>
          </cell>
          <cell r="W590">
            <v>0</v>
          </cell>
        </row>
        <row r="591">
          <cell r="U591">
            <v>0.1</v>
          </cell>
          <cell r="W591">
            <v>0</v>
          </cell>
        </row>
        <row r="592">
          <cell r="U592">
            <v>0.1</v>
          </cell>
          <cell r="W592">
            <v>0</v>
          </cell>
        </row>
        <row r="593">
          <cell r="U593">
            <v>0.1</v>
          </cell>
          <cell r="W593">
            <v>0</v>
          </cell>
        </row>
        <row r="594">
          <cell r="U594">
            <v>0.1</v>
          </cell>
          <cell r="W594">
            <v>0</v>
          </cell>
        </row>
        <row r="595">
          <cell r="U595">
            <v>0.1</v>
          </cell>
          <cell r="W595">
            <v>0</v>
          </cell>
        </row>
        <row r="596">
          <cell r="U596">
            <v>0.1</v>
          </cell>
          <cell r="W596">
            <v>0</v>
          </cell>
        </row>
        <row r="597">
          <cell r="U597">
            <v>0.1</v>
          </cell>
          <cell r="W597">
            <v>0</v>
          </cell>
        </row>
        <row r="598">
          <cell r="U598">
            <v>0.1</v>
          </cell>
          <cell r="W598">
            <v>0</v>
          </cell>
        </row>
        <row r="599">
          <cell r="U599">
            <v>0.1</v>
          </cell>
          <cell r="W599">
            <v>0</v>
          </cell>
        </row>
        <row r="600">
          <cell r="U600">
            <v>0.1</v>
          </cell>
          <cell r="W600">
            <v>0</v>
          </cell>
        </row>
        <row r="601">
          <cell r="U601">
            <v>0.1</v>
          </cell>
          <cell r="W601">
            <v>0</v>
          </cell>
        </row>
        <row r="602">
          <cell r="U602">
            <v>0.1</v>
          </cell>
          <cell r="W602">
            <v>0</v>
          </cell>
        </row>
        <row r="603">
          <cell r="U603">
            <v>0.1</v>
          </cell>
          <cell r="W603">
            <v>0</v>
          </cell>
        </row>
        <row r="604">
          <cell r="U604">
            <v>0.1</v>
          </cell>
          <cell r="W604">
            <v>0</v>
          </cell>
        </row>
        <row r="605">
          <cell r="U605">
            <v>0.1</v>
          </cell>
          <cell r="W605">
            <v>0</v>
          </cell>
        </row>
        <row r="606">
          <cell r="U606">
            <v>0.1</v>
          </cell>
          <cell r="W606">
            <v>0</v>
          </cell>
        </row>
        <row r="607">
          <cell r="U607">
            <v>0.1</v>
          </cell>
          <cell r="W607">
            <v>0</v>
          </cell>
        </row>
        <row r="608">
          <cell r="U608">
            <v>0.1</v>
          </cell>
          <cell r="W608">
            <v>0</v>
          </cell>
        </row>
        <row r="609">
          <cell r="U609">
            <v>0.1</v>
          </cell>
          <cell r="W609">
            <v>0</v>
          </cell>
        </row>
        <row r="610">
          <cell r="U610">
            <v>0.1</v>
          </cell>
          <cell r="W610">
            <v>0</v>
          </cell>
        </row>
        <row r="611">
          <cell r="U611">
            <v>0.1</v>
          </cell>
          <cell r="W611">
            <v>0</v>
          </cell>
        </row>
        <row r="612">
          <cell r="U612">
            <v>0.1</v>
          </cell>
          <cell r="W612">
            <v>0</v>
          </cell>
        </row>
        <row r="613">
          <cell r="U613">
            <v>0.1</v>
          </cell>
          <cell r="W613">
            <v>0</v>
          </cell>
        </row>
        <row r="614">
          <cell r="U614">
            <v>0.1</v>
          </cell>
          <cell r="W614">
            <v>0</v>
          </cell>
        </row>
        <row r="615">
          <cell r="U615">
            <v>0.1</v>
          </cell>
          <cell r="W615">
            <v>0</v>
          </cell>
        </row>
        <row r="616">
          <cell r="U616">
            <v>0.1</v>
          </cell>
          <cell r="W616">
            <v>0</v>
          </cell>
        </row>
        <row r="617">
          <cell r="U617">
            <v>0.1</v>
          </cell>
          <cell r="W617">
            <v>0</v>
          </cell>
        </row>
        <row r="618">
          <cell r="U618">
            <v>0.1</v>
          </cell>
          <cell r="W618">
            <v>0</v>
          </cell>
        </row>
        <row r="619">
          <cell r="U619">
            <v>0.1</v>
          </cell>
          <cell r="W619">
            <v>0</v>
          </cell>
        </row>
        <row r="620">
          <cell r="U620">
            <v>0.1</v>
          </cell>
          <cell r="W620">
            <v>0</v>
          </cell>
        </row>
        <row r="621">
          <cell r="U621">
            <v>0.1</v>
          </cell>
          <cell r="W621">
            <v>0</v>
          </cell>
        </row>
        <row r="622">
          <cell r="U622">
            <v>0.1</v>
          </cell>
          <cell r="W622">
            <v>0</v>
          </cell>
        </row>
        <row r="623">
          <cell r="U623">
            <v>0.1</v>
          </cell>
          <cell r="W623">
            <v>0</v>
          </cell>
        </row>
        <row r="624">
          <cell r="U624">
            <v>0.1</v>
          </cell>
          <cell r="W624">
            <v>0</v>
          </cell>
        </row>
        <row r="625">
          <cell r="U625">
            <v>0.1</v>
          </cell>
          <cell r="W625">
            <v>0</v>
          </cell>
        </row>
        <row r="626">
          <cell r="U626">
            <v>0.1</v>
          </cell>
          <cell r="W626">
            <v>0</v>
          </cell>
        </row>
        <row r="627">
          <cell r="U627">
            <v>0.1</v>
          </cell>
          <cell r="W627">
            <v>0</v>
          </cell>
        </row>
        <row r="628">
          <cell r="U628">
            <v>0.1</v>
          </cell>
          <cell r="W628">
            <v>0</v>
          </cell>
        </row>
        <row r="629">
          <cell r="U629">
            <v>0.1</v>
          </cell>
          <cell r="W629">
            <v>0</v>
          </cell>
        </row>
        <row r="630">
          <cell r="U630">
            <v>0.1</v>
          </cell>
          <cell r="W630">
            <v>0</v>
          </cell>
        </row>
        <row r="631">
          <cell r="U631">
            <v>0.1</v>
          </cell>
          <cell r="W631">
            <v>0</v>
          </cell>
        </row>
        <row r="632">
          <cell r="U632">
            <v>0.1</v>
          </cell>
          <cell r="W632">
            <v>0</v>
          </cell>
        </row>
        <row r="633">
          <cell r="U633">
            <v>0.1</v>
          </cell>
          <cell r="W633">
            <v>0</v>
          </cell>
        </row>
        <row r="634">
          <cell r="U634">
            <v>0.1</v>
          </cell>
          <cell r="W634">
            <v>0</v>
          </cell>
        </row>
        <row r="635">
          <cell r="U635">
            <v>0.1</v>
          </cell>
          <cell r="W635">
            <v>0</v>
          </cell>
        </row>
        <row r="636">
          <cell r="U636">
            <v>0.1</v>
          </cell>
          <cell r="W636">
            <v>0</v>
          </cell>
        </row>
        <row r="637">
          <cell r="U637">
            <v>0.1</v>
          </cell>
          <cell r="W637">
            <v>0</v>
          </cell>
        </row>
        <row r="638">
          <cell r="U638">
            <v>0.1</v>
          </cell>
          <cell r="W638">
            <v>0</v>
          </cell>
        </row>
        <row r="639">
          <cell r="U639">
            <v>0.1</v>
          </cell>
          <cell r="W639">
            <v>0</v>
          </cell>
        </row>
        <row r="640">
          <cell r="U640">
            <v>0.1</v>
          </cell>
          <cell r="W640">
            <v>0</v>
          </cell>
        </row>
        <row r="641">
          <cell r="U641">
            <v>0.1</v>
          </cell>
          <cell r="W641">
            <v>0</v>
          </cell>
        </row>
        <row r="642">
          <cell r="U642">
            <v>0.1</v>
          </cell>
          <cell r="W642">
            <v>0</v>
          </cell>
        </row>
        <row r="643">
          <cell r="U643">
            <v>0.1</v>
          </cell>
          <cell r="W643">
            <v>0</v>
          </cell>
        </row>
        <row r="644">
          <cell r="U644">
            <v>0.1</v>
          </cell>
          <cell r="W644">
            <v>0</v>
          </cell>
        </row>
        <row r="645">
          <cell r="U645">
            <v>0.1</v>
          </cell>
          <cell r="W645">
            <v>0</v>
          </cell>
        </row>
        <row r="646">
          <cell r="U646">
            <v>0.1</v>
          </cell>
          <cell r="W646">
            <v>0</v>
          </cell>
        </row>
        <row r="647">
          <cell r="U647">
            <v>0.1</v>
          </cell>
          <cell r="W647">
            <v>0</v>
          </cell>
        </row>
        <row r="648">
          <cell r="U648">
            <v>0.1</v>
          </cell>
          <cell r="W648">
            <v>0</v>
          </cell>
        </row>
        <row r="649">
          <cell r="U649">
            <v>0.1</v>
          </cell>
          <cell r="W649">
            <v>0</v>
          </cell>
        </row>
        <row r="650">
          <cell r="U650">
            <v>0.1</v>
          </cell>
          <cell r="W650">
            <v>0</v>
          </cell>
        </row>
        <row r="651">
          <cell r="U651">
            <v>0.1</v>
          </cell>
          <cell r="W651">
            <v>0</v>
          </cell>
        </row>
        <row r="652">
          <cell r="U652">
            <v>0.1</v>
          </cell>
          <cell r="W652">
            <v>0</v>
          </cell>
        </row>
        <row r="653">
          <cell r="U653">
            <v>0.1</v>
          </cell>
          <cell r="W653">
            <v>0</v>
          </cell>
        </row>
        <row r="654">
          <cell r="U654">
            <v>0.1</v>
          </cell>
          <cell r="W654">
            <v>0</v>
          </cell>
        </row>
        <row r="655">
          <cell r="U655">
            <v>0.1</v>
          </cell>
          <cell r="W655">
            <v>0</v>
          </cell>
        </row>
        <row r="656">
          <cell r="U656">
            <v>0.1</v>
          </cell>
          <cell r="W656">
            <v>0</v>
          </cell>
        </row>
        <row r="657">
          <cell r="U657">
            <v>0.1</v>
          </cell>
          <cell r="W657">
            <v>0</v>
          </cell>
        </row>
        <row r="658">
          <cell r="U658">
            <v>0.1</v>
          </cell>
          <cell r="W658">
            <v>0</v>
          </cell>
        </row>
        <row r="659">
          <cell r="U659">
            <v>0.1</v>
          </cell>
          <cell r="W659">
            <v>0</v>
          </cell>
        </row>
        <row r="660">
          <cell r="U660">
            <v>0.1</v>
          </cell>
          <cell r="W660">
            <v>0</v>
          </cell>
        </row>
        <row r="661">
          <cell r="U661">
            <v>0.1</v>
          </cell>
          <cell r="W661">
            <v>0</v>
          </cell>
        </row>
        <row r="662">
          <cell r="U662">
            <v>0.1</v>
          </cell>
          <cell r="W662">
            <v>0</v>
          </cell>
        </row>
        <row r="663">
          <cell r="U663">
            <v>0.1</v>
          </cell>
          <cell r="W663">
            <v>0</v>
          </cell>
        </row>
        <row r="664">
          <cell r="U664">
            <v>0.1</v>
          </cell>
          <cell r="W664">
            <v>0</v>
          </cell>
        </row>
        <row r="665">
          <cell r="U665">
            <v>0.1</v>
          </cell>
          <cell r="W665">
            <v>0</v>
          </cell>
        </row>
        <row r="666">
          <cell r="U666">
            <v>0.1</v>
          </cell>
          <cell r="W666">
            <v>0</v>
          </cell>
        </row>
        <row r="667">
          <cell r="U667">
            <v>0.1</v>
          </cell>
          <cell r="W667">
            <v>0</v>
          </cell>
        </row>
        <row r="668">
          <cell r="U668">
            <v>0.1</v>
          </cell>
          <cell r="W668">
            <v>0</v>
          </cell>
        </row>
        <row r="669">
          <cell r="U669">
            <v>0.1</v>
          </cell>
          <cell r="W669">
            <v>0</v>
          </cell>
        </row>
        <row r="670">
          <cell r="U670">
            <v>0.1</v>
          </cell>
          <cell r="W670">
            <v>0</v>
          </cell>
        </row>
        <row r="671">
          <cell r="U671">
            <v>0.1</v>
          </cell>
          <cell r="W671">
            <v>0</v>
          </cell>
        </row>
        <row r="672">
          <cell r="U672">
            <v>0.1</v>
          </cell>
          <cell r="W672">
            <v>0</v>
          </cell>
        </row>
        <row r="673">
          <cell r="U673">
            <v>0.1</v>
          </cell>
          <cell r="W673">
            <v>0</v>
          </cell>
        </row>
        <row r="674">
          <cell r="U674">
            <v>0.1</v>
          </cell>
          <cell r="W674">
            <v>0</v>
          </cell>
        </row>
        <row r="675">
          <cell r="U675">
            <v>0.1</v>
          </cell>
          <cell r="W675">
            <v>0</v>
          </cell>
        </row>
        <row r="676">
          <cell r="U676">
            <v>0.1</v>
          </cell>
          <cell r="W676">
            <v>0</v>
          </cell>
        </row>
        <row r="677">
          <cell r="U677">
            <v>0.1</v>
          </cell>
          <cell r="W677">
            <v>0</v>
          </cell>
        </row>
        <row r="678">
          <cell r="U678">
            <v>0.1</v>
          </cell>
          <cell r="W678">
            <v>0</v>
          </cell>
        </row>
        <row r="679">
          <cell r="U679">
            <v>0.1</v>
          </cell>
          <cell r="W679">
            <v>0</v>
          </cell>
        </row>
        <row r="680">
          <cell r="U680">
            <v>0.1</v>
          </cell>
          <cell r="W680">
            <v>0</v>
          </cell>
        </row>
        <row r="681">
          <cell r="U681">
            <v>0.1</v>
          </cell>
          <cell r="W681">
            <v>0</v>
          </cell>
        </row>
        <row r="682">
          <cell r="U682">
            <v>0.1</v>
          </cell>
          <cell r="W682">
            <v>0</v>
          </cell>
        </row>
        <row r="683">
          <cell r="U683">
            <v>0.1</v>
          </cell>
          <cell r="W683">
            <v>0</v>
          </cell>
        </row>
        <row r="684">
          <cell r="U684">
            <v>0.1</v>
          </cell>
          <cell r="W684">
            <v>0</v>
          </cell>
        </row>
        <row r="685">
          <cell r="U685">
            <v>0.1</v>
          </cell>
          <cell r="W685">
            <v>0</v>
          </cell>
        </row>
        <row r="686">
          <cell r="U686">
            <v>0.1</v>
          </cell>
          <cell r="W686">
            <v>0</v>
          </cell>
        </row>
        <row r="687">
          <cell r="U687">
            <v>0.1</v>
          </cell>
          <cell r="W687">
            <v>0</v>
          </cell>
        </row>
        <row r="688">
          <cell r="U688">
            <v>0.1</v>
          </cell>
          <cell r="W688">
            <v>0</v>
          </cell>
        </row>
        <row r="689">
          <cell r="U689">
            <v>0.1</v>
          </cell>
          <cell r="W689">
            <v>0</v>
          </cell>
        </row>
        <row r="690">
          <cell r="U690">
            <v>0.1</v>
          </cell>
          <cell r="W690">
            <v>0</v>
          </cell>
        </row>
        <row r="691">
          <cell r="U691">
            <v>0.1</v>
          </cell>
          <cell r="W691">
            <v>0</v>
          </cell>
        </row>
        <row r="692">
          <cell r="U692">
            <v>0.1</v>
          </cell>
          <cell r="W692">
            <v>0</v>
          </cell>
        </row>
        <row r="693">
          <cell r="U693">
            <v>0.1</v>
          </cell>
          <cell r="W693">
            <v>0</v>
          </cell>
        </row>
        <row r="694">
          <cell r="U694">
            <v>0.1</v>
          </cell>
          <cell r="W694">
            <v>0</v>
          </cell>
        </row>
        <row r="695">
          <cell r="U695">
            <v>0.1</v>
          </cell>
          <cell r="W695">
            <v>0</v>
          </cell>
        </row>
        <row r="696">
          <cell r="U696">
            <v>0.1</v>
          </cell>
          <cell r="W696">
            <v>0</v>
          </cell>
        </row>
        <row r="697">
          <cell r="U697">
            <v>0.1</v>
          </cell>
          <cell r="W697">
            <v>0</v>
          </cell>
        </row>
        <row r="698">
          <cell r="U698">
            <v>0.1</v>
          </cell>
          <cell r="W698">
            <v>0</v>
          </cell>
        </row>
        <row r="699">
          <cell r="U699">
            <v>0.1</v>
          </cell>
          <cell r="W699">
            <v>0</v>
          </cell>
        </row>
        <row r="700">
          <cell r="U700">
            <v>0.1</v>
          </cell>
          <cell r="W700">
            <v>0</v>
          </cell>
        </row>
        <row r="701">
          <cell r="U701">
            <v>0.1</v>
          </cell>
          <cell r="W701">
            <v>0</v>
          </cell>
        </row>
        <row r="702">
          <cell r="U702">
            <v>0.1</v>
          </cell>
          <cell r="W702">
            <v>0</v>
          </cell>
        </row>
        <row r="703">
          <cell r="U703">
            <v>0.1</v>
          </cell>
          <cell r="W703">
            <v>0</v>
          </cell>
        </row>
        <row r="704">
          <cell r="U704">
            <v>0.1</v>
          </cell>
          <cell r="W704">
            <v>0</v>
          </cell>
        </row>
        <row r="705">
          <cell r="U705">
            <v>0.1</v>
          </cell>
          <cell r="W705">
            <v>0</v>
          </cell>
        </row>
        <row r="706">
          <cell r="U706">
            <v>0.1</v>
          </cell>
          <cell r="W706">
            <v>0</v>
          </cell>
        </row>
        <row r="707">
          <cell r="U707">
            <v>0.1</v>
          </cell>
          <cell r="W707">
            <v>0</v>
          </cell>
        </row>
        <row r="708">
          <cell r="U708">
            <v>0.1</v>
          </cell>
          <cell r="W708">
            <v>0</v>
          </cell>
        </row>
        <row r="709">
          <cell r="U709">
            <v>0.1</v>
          </cell>
          <cell r="W709">
            <v>0</v>
          </cell>
        </row>
        <row r="710">
          <cell r="U710">
            <v>0.1</v>
          </cell>
          <cell r="W710">
            <v>0</v>
          </cell>
        </row>
        <row r="711">
          <cell r="U711">
            <v>0.1</v>
          </cell>
          <cell r="W711">
            <v>0</v>
          </cell>
        </row>
        <row r="712">
          <cell r="U712">
            <v>0.1</v>
          </cell>
          <cell r="W712">
            <v>0</v>
          </cell>
        </row>
        <row r="713">
          <cell r="U713">
            <v>0.1</v>
          </cell>
          <cell r="W713">
            <v>0</v>
          </cell>
        </row>
        <row r="714">
          <cell r="U714">
            <v>0.1</v>
          </cell>
          <cell r="W714">
            <v>0</v>
          </cell>
        </row>
        <row r="715">
          <cell r="U715">
            <v>0.1</v>
          </cell>
          <cell r="W715">
            <v>0</v>
          </cell>
        </row>
        <row r="716">
          <cell r="U716">
            <v>0.1</v>
          </cell>
          <cell r="W716">
            <v>0</v>
          </cell>
        </row>
        <row r="717">
          <cell r="U717">
            <v>0.1</v>
          </cell>
          <cell r="W717">
            <v>0</v>
          </cell>
        </row>
        <row r="718">
          <cell r="U718">
            <v>0.1</v>
          </cell>
          <cell r="W718">
            <v>0</v>
          </cell>
        </row>
        <row r="719">
          <cell r="U719">
            <v>0.1</v>
          </cell>
          <cell r="W719">
            <v>0</v>
          </cell>
        </row>
        <row r="720">
          <cell r="U720">
            <v>0.1</v>
          </cell>
          <cell r="W720">
            <v>0</v>
          </cell>
        </row>
        <row r="721">
          <cell r="U721">
            <v>0.1</v>
          </cell>
          <cell r="W721">
            <v>0</v>
          </cell>
        </row>
        <row r="722">
          <cell r="U722">
            <v>0.1</v>
          </cell>
          <cell r="W722">
            <v>0</v>
          </cell>
        </row>
        <row r="723">
          <cell r="U723">
            <v>0.1</v>
          </cell>
          <cell r="W723">
            <v>0</v>
          </cell>
        </row>
        <row r="724">
          <cell r="U724">
            <v>0.1</v>
          </cell>
          <cell r="W724">
            <v>0</v>
          </cell>
        </row>
        <row r="725">
          <cell r="U725">
            <v>0.1</v>
          </cell>
          <cell r="W725">
            <v>0</v>
          </cell>
        </row>
        <row r="726">
          <cell r="U726">
            <v>0.1</v>
          </cell>
          <cell r="W726">
            <v>0</v>
          </cell>
        </row>
        <row r="727">
          <cell r="U727">
            <v>0.1</v>
          </cell>
          <cell r="W727">
            <v>0</v>
          </cell>
        </row>
        <row r="728">
          <cell r="U728">
            <v>0.1</v>
          </cell>
          <cell r="W728">
            <v>0</v>
          </cell>
        </row>
        <row r="729">
          <cell r="U729">
            <v>0.1</v>
          </cell>
          <cell r="W729">
            <v>0</v>
          </cell>
        </row>
        <row r="730">
          <cell r="U730">
            <v>0.1</v>
          </cell>
          <cell r="W730">
            <v>0</v>
          </cell>
        </row>
        <row r="731">
          <cell r="U731">
            <v>0.1</v>
          </cell>
          <cell r="W731">
            <v>0</v>
          </cell>
        </row>
        <row r="732">
          <cell r="U732">
            <v>0.1</v>
          </cell>
          <cell r="W732">
            <v>0</v>
          </cell>
        </row>
        <row r="733">
          <cell r="U733">
            <v>0.1</v>
          </cell>
          <cell r="W733">
            <v>0</v>
          </cell>
        </row>
        <row r="734">
          <cell r="U734">
            <v>0.1</v>
          </cell>
          <cell r="W734">
            <v>0</v>
          </cell>
        </row>
        <row r="735">
          <cell r="U735">
            <v>0.1</v>
          </cell>
          <cell r="W735">
            <v>0</v>
          </cell>
        </row>
        <row r="736">
          <cell r="U736">
            <v>0.1</v>
          </cell>
          <cell r="W736">
            <v>0</v>
          </cell>
        </row>
        <row r="737">
          <cell r="U737">
            <v>0.1</v>
          </cell>
          <cell r="W737">
            <v>0</v>
          </cell>
        </row>
        <row r="738">
          <cell r="U738">
            <v>0.1</v>
          </cell>
          <cell r="W738">
            <v>0</v>
          </cell>
        </row>
        <row r="739">
          <cell r="U739">
            <v>0.1</v>
          </cell>
          <cell r="W739">
            <v>0</v>
          </cell>
        </row>
        <row r="740">
          <cell r="U740">
            <v>0.1</v>
          </cell>
          <cell r="W740">
            <v>0</v>
          </cell>
        </row>
        <row r="741">
          <cell r="U741">
            <v>0.1</v>
          </cell>
          <cell r="W741">
            <v>0</v>
          </cell>
        </row>
        <row r="742">
          <cell r="U742">
            <v>0.1</v>
          </cell>
          <cell r="W742">
            <v>0</v>
          </cell>
        </row>
        <row r="743">
          <cell r="U743">
            <v>0.1</v>
          </cell>
          <cell r="W743">
            <v>0</v>
          </cell>
        </row>
        <row r="744">
          <cell r="U744">
            <v>0.1</v>
          </cell>
          <cell r="W744">
            <v>0</v>
          </cell>
        </row>
        <row r="745">
          <cell r="U745">
            <v>0.1</v>
          </cell>
          <cell r="W745">
            <v>0</v>
          </cell>
        </row>
        <row r="746">
          <cell r="U746">
            <v>0.1</v>
          </cell>
          <cell r="W746">
            <v>0</v>
          </cell>
        </row>
        <row r="747">
          <cell r="U747">
            <v>0.1</v>
          </cell>
          <cell r="W747">
            <v>0</v>
          </cell>
        </row>
        <row r="748">
          <cell r="U748">
            <v>0.1</v>
          </cell>
          <cell r="W748">
            <v>0</v>
          </cell>
        </row>
        <row r="749">
          <cell r="U749">
            <v>0.1</v>
          </cell>
          <cell r="W749">
            <v>0</v>
          </cell>
        </row>
        <row r="750">
          <cell r="U750">
            <v>0.1</v>
          </cell>
          <cell r="W750">
            <v>0</v>
          </cell>
        </row>
        <row r="751">
          <cell r="U751">
            <v>0.1</v>
          </cell>
          <cell r="W751">
            <v>0</v>
          </cell>
        </row>
        <row r="752">
          <cell r="U752">
            <v>0.1</v>
          </cell>
          <cell r="W752">
            <v>0</v>
          </cell>
        </row>
        <row r="753">
          <cell r="U753">
            <v>0.1</v>
          </cell>
          <cell r="W753">
            <v>0</v>
          </cell>
        </row>
        <row r="754">
          <cell r="U754">
            <v>0.1</v>
          </cell>
          <cell r="W754">
            <v>0</v>
          </cell>
        </row>
        <row r="755">
          <cell r="U755">
            <v>0.1</v>
          </cell>
          <cell r="W755">
            <v>0</v>
          </cell>
        </row>
        <row r="756">
          <cell r="U756">
            <v>0.1</v>
          </cell>
          <cell r="W756">
            <v>0</v>
          </cell>
        </row>
        <row r="757">
          <cell r="U757">
            <v>0.1</v>
          </cell>
          <cell r="W757">
            <v>0</v>
          </cell>
        </row>
        <row r="758">
          <cell r="U758">
            <v>0.1</v>
          </cell>
          <cell r="W758">
            <v>0</v>
          </cell>
        </row>
        <row r="759">
          <cell r="U759">
            <v>0.1</v>
          </cell>
          <cell r="W759">
            <v>0</v>
          </cell>
        </row>
        <row r="760">
          <cell r="U760">
            <v>0.1</v>
          </cell>
          <cell r="W760">
            <v>0</v>
          </cell>
        </row>
        <row r="761">
          <cell r="U761">
            <v>0.1</v>
          </cell>
          <cell r="W761">
            <v>0</v>
          </cell>
        </row>
        <row r="762">
          <cell r="U762">
            <v>0.1</v>
          </cell>
          <cell r="W762">
            <v>0</v>
          </cell>
        </row>
        <row r="763">
          <cell r="U763">
            <v>0.1</v>
          </cell>
          <cell r="W763">
            <v>0</v>
          </cell>
        </row>
        <row r="764">
          <cell r="U764">
            <v>0.1</v>
          </cell>
          <cell r="W764">
            <v>0</v>
          </cell>
        </row>
        <row r="765">
          <cell r="U765">
            <v>0.1</v>
          </cell>
          <cell r="W765">
            <v>0</v>
          </cell>
        </row>
        <row r="766">
          <cell r="U766">
            <v>0.1</v>
          </cell>
          <cell r="W766">
            <v>0</v>
          </cell>
        </row>
        <row r="767">
          <cell r="U767">
            <v>0.1</v>
          </cell>
          <cell r="W767">
            <v>0</v>
          </cell>
        </row>
        <row r="768">
          <cell r="U768">
            <v>0.1</v>
          </cell>
          <cell r="W768">
            <v>0</v>
          </cell>
        </row>
        <row r="769">
          <cell r="U769">
            <v>0.1</v>
          </cell>
          <cell r="W769">
            <v>0</v>
          </cell>
        </row>
        <row r="770">
          <cell r="U770">
            <v>0.1</v>
          </cell>
          <cell r="W770">
            <v>0</v>
          </cell>
        </row>
        <row r="771">
          <cell r="U771">
            <v>0.1</v>
          </cell>
          <cell r="W771">
            <v>0</v>
          </cell>
        </row>
        <row r="772">
          <cell r="U772">
            <v>0.1</v>
          </cell>
          <cell r="W772">
            <v>0</v>
          </cell>
        </row>
        <row r="773">
          <cell r="U773">
            <v>0.1</v>
          </cell>
          <cell r="W773">
            <v>0</v>
          </cell>
        </row>
        <row r="774">
          <cell r="U774">
            <v>0.1</v>
          </cell>
          <cell r="W774">
            <v>0</v>
          </cell>
        </row>
        <row r="775">
          <cell r="U775">
            <v>0.1</v>
          </cell>
          <cell r="W775">
            <v>0</v>
          </cell>
        </row>
        <row r="776">
          <cell r="U776">
            <v>0.1</v>
          </cell>
          <cell r="W776">
            <v>0</v>
          </cell>
        </row>
        <row r="777">
          <cell r="U777">
            <v>0.1</v>
          </cell>
          <cell r="W777">
            <v>0</v>
          </cell>
        </row>
        <row r="778">
          <cell r="U778">
            <v>0.1</v>
          </cell>
          <cell r="W778">
            <v>0</v>
          </cell>
        </row>
        <row r="779">
          <cell r="U779">
            <v>0.1</v>
          </cell>
          <cell r="W779">
            <v>0</v>
          </cell>
        </row>
        <row r="780">
          <cell r="U780">
            <v>0.1</v>
          </cell>
          <cell r="W780">
            <v>0</v>
          </cell>
        </row>
        <row r="781">
          <cell r="U781">
            <v>0.1</v>
          </cell>
          <cell r="W781">
            <v>0</v>
          </cell>
        </row>
        <row r="782">
          <cell r="U782">
            <v>0.1</v>
          </cell>
          <cell r="W782">
            <v>0</v>
          </cell>
        </row>
        <row r="783">
          <cell r="U783">
            <v>0.1</v>
          </cell>
          <cell r="W783">
            <v>0</v>
          </cell>
        </row>
        <row r="784">
          <cell r="U784">
            <v>0.1</v>
          </cell>
          <cell r="W784">
            <v>0</v>
          </cell>
        </row>
        <row r="785">
          <cell r="U785">
            <v>0.1</v>
          </cell>
          <cell r="W785">
            <v>0</v>
          </cell>
        </row>
        <row r="786">
          <cell r="U786">
            <v>0.1</v>
          </cell>
          <cell r="W786">
            <v>0</v>
          </cell>
        </row>
        <row r="787">
          <cell r="U787">
            <v>0.1</v>
          </cell>
          <cell r="W787">
            <v>0</v>
          </cell>
        </row>
        <row r="788">
          <cell r="U788">
            <v>0.1</v>
          </cell>
          <cell r="W788">
            <v>0</v>
          </cell>
        </row>
        <row r="789">
          <cell r="U789">
            <v>0.1</v>
          </cell>
          <cell r="W789">
            <v>0</v>
          </cell>
        </row>
        <row r="790">
          <cell r="U790">
            <v>0.1</v>
          </cell>
          <cell r="W790">
            <v>0</v>
          </cell>
        </row>
        <row r="791">
          <cell r="U791">
            <v>0.1</v>
          </cell>
          <cell r="W791">
            <v>0</v>
          </cell>
        </row>
        <row r="792">
          <cell r="U792">
            <v>0.1</v>
          </cell>
          <cell r="W792">
            <v>0</v>
          </cell>
        </row>
        <row r="793">
          <cell r="U793">
            <v>0.1</v>
          </cell>
          <cell r="W793">
            <v>0</v>
          </cell>
        </row>
        <row r="794">
          <cell r="U794">
            <v>0.1</v>
          </cell>
          <cell r="W794">
            <v>0</v>
          </cell>
        </row>
        <row r="795">
          <cell r="U795">
            <v>0.1</v>
          </cell>
          <cell r="W795">
            <v>0</v>
          </cell>
        </row>
        <row r="796">
          <cell r="U796">
            <v>0.1</v>
          </cell>
          <cell r="W796">
            <v>0</v>
          </cell>
        </row>
        <row r="797">
          <cell r="U797">
            <v>0.1</v>
          </cell>
          <cell r="W797">
            <v>0</v>
          </cell>
        </row>
        <row r="798">
          <cell r="U798">
            <v>0.1</v>
          </cell>
          <cell r="W798">
            <v>0</v>
          </cell>
        </row>
        <row r="799">
          <cell r="U799">
            <v>0.1</v>
          </cell>
          <cell r="W799">
            <v>0</v>
          </cell>
        </row>
        <row r="800">
          <cell r="U800">
            <v>0.1</v>
          </cell>
          <cell r="W800">
            <v>0</v>
          </cell>
        </row>
        <row r="801">
          <cell r="U801">
            <v>0.1</v>
          </cell>
          <cell r="W801">
            <v>0</v>
          </cell>
        </row>
        <row r="802">
          <cell r="U802">
            <v>0.1</v>
          </cell>
          <cell r="W802">
            <v>0</v>
          </cell>
        </row>
        <row r="803">
          <cell r="U803">
            <v>0.1</v>
          </cell>
          <cell r="W803">
            <v>0</v>
          </cell>
        </row>
        <row r="804">
          <cell r="U804">
            <v>0.1</v>
          </cell>
          <cell r="W804">
            <v>0</v>
          </cell>
        </row>
        <row r="805">
          <cell r="U805">
            <v>0.1</v>
          </cell>
          <cell r="W805">
            <v>0</v>
          </cell>
        </row>
        <row r="806">
          <cell r="U806">
            <v>0.1</v>
          </cell>
          <cell r="W806">
            <v>0</v>
          </cell>
        </row>
        <row r="807">
          <cell r="U807">
            <v>0.1</v>
          </cell>
          <cell r="W807">
            <v>0</v>
          </cell>
        </row>
        <row r="808">
          <cell r="U808">
            <v>0.1</v>
          </cell>
          <cell r="W808">
            <v>0</v>
          </cell>
        </row>
        <row r="809">
          <cell r="U809">
            <v>0.1</v>
          </cell>
          <cell r="W809">
            <v>0</v>
          </cell>
        </row>
        <row r="810">
          <cell r="U810">
            <v>0.1</v>
          </cell>
          <cell r="W810">
            <v>0</v>
          </cell>
        </row>
        <row r="811">
          <cell r="U811">
            <v>0.1</v>
          </cell>
          <cell r="W811">
            <v>0</v>
          </cell>
        </row>
        <row r="812">
          <cell r="U812">
            <v>0.1</v>
          </cell>
          <cell r="W812">
            <v>0</v>
          </cell>
        </row>
        <row r="813">
          <cell r="U813">
            <v>0.1</v>
          </cell>
          <cell r="W813">
            <v>0</v>
          </cell>
        </row>
        <row r="814">
          <cell r="U814">
            <v>0.1</v>
          </cell>
          <cell r="W814">
            <v>0</v>
          </cell>
        </row>
        <row r="815">
          <cell r="U815">
            <v>0.1</v>
          </cell>
          <cell r="W815">
            <v>0</v>
          </cell>
        </row>
        <row r="816">
          <cell r="U816">
            <v>0.1</v>
          </cell>
          <cell r="W816">
            <v>0</v>
          </cell>
        </row>
        <row r="817">
          <cell r="U817">
            <v>0.1</v>
          </cell>
          <cell r="W817">
            <v>0</v>
          </cell>
        </row>
        <row r="818">
          <cell r="U818">
            <v>0.1</v>
          </cell>
          <cell r="W818">
            <v>0</v>
          </cell>
        </row>
        <row r="819">
          <cell r="U819">
            <v>0.1</v>
          </cell>
          <cell r="W819">
            <v>0</v>
          </cell>
        </row>
        <row r="820">
          <cell r="U820">
            <v>0.1</v>
          </cell>
          <cell r="W820">
            <v>0</v>
          </cell>
        </row>
        <row r="821">
          <cell r="U821">
            <v>0.1</v>
          </cell>
          <cell r="W821">
            <v>0</v>
          </cell>
        </row>
        <row r="822">
          <cell r="U822">
            <v>0.1</v>
          </cell>
          <cell r="W822">
            <v>0</v>
          </cell>
        </row>
        <row r="823">
          <cell r="U823">
            <v>0.1</v>
          </cell>
          <cell r="W823">
            <v>0</v>
          </cell>
        </row>
        <row r="824">
          <cell r="U824">
            <v>0.1</v>
          </cell>
          <cell r="W824">
            <v>0</v>
          </cell>
        </row>
        <row r="825">
          <cell r="U825">
            <v>0.1</v>
          </cell>
          <cell r="W825">
            <v>0</v>
          </cell>
        </row>
        <row r="826">
          <cell r="U826">
            <v>0.1</v>
          </cell>
          <cell r="W826">
            <v>0</v>
          </cell>
        </row>
        <row r="827">
          <cell r="U827">
            <v>0.1</v>
          </cell>
          <cell r="W827">
            <v>0</v>
          </cell>
        </row>
        <row r="828">
          <cell r="U828">
            <v>0.1</v>
          </cell>
          <cell r="W828">
            <v>0</v>
          </cell>
        </row>
        <row r="829">
          <cell r="U829">
            <v>0.1</v>
          </cell>
          <cell r="W829">
            <v>0</v>
          </cell>
        </row>
        <row r="830">
          <cell r="U830">
            <v>0.1</v>
          </cell>
          <cell r="W830">
            <v>0</v>
          </cell>
        </row>
        <row r="831">
          <cell r="U831">
            <v>0.1</v>
          </cell>
          <cell r="W831">
            <v>0</v>
          </cell>
        </row>
        <row r="832">
          <cell r="U832">
            <v>0.1</v>
          </cell>
          <cell r="W832">
            <v>0</v>
          </cell>
        </row>
        <row r="833">
          <cell r="U833">
            <v>0.1</v>
          </cell>
          <cell r="W833">
            <v>0</v>
          </cell>
        </row>
        <row r="834">
          <cell r="U834">
            <v>0.1</v>
          </cell>
          <cell r="W834">
            <v>0</v>
          </cell>
        </row>
        <row r="835">
          <cell r="U835">
            <v>0.1</v>
          </cell>
          <cell r="W835">
            <v>0</v>
          </cell>
        </row>
        <row r="836">
          <cell r="U836">
            <v>0.1</v>
          </cell>
          <cell r="W836">
            <v>0</v>
          </cell>
        </row>
        <row r="837">
          <cell r="U837">
            <v>0.1</v>
          </cell>
          <cell r="W837">
            <v>0</v>
          </cell>
        </row>
        <row r="838">
          <cell r="U838">
            <v>0.1</v>
          </cell>
          <cell r="W838">
            <v>0</v>
          </cell>
        </row>
        <row r="839">
          <cell r="U839">
            <v>0.1</v>
          </cell>
          <cell r="W839">
            <v>0</v>
          </cell>
        </row>
        <row r="840">
          <cell r="U840">
            <v>0.1</v>
          </cell>
          <cell r="W840">
            <v>0</v>
          </cell>
        </row>
        <row r="841">
          <cell r="U841">
            <v>0.1</v>
          </cell>
          <cell r="W841">
            <v>0</v>
          </cell>
        </row>
        <row r="842">
          <cell r="U842">
            <v>0.1</v>
          </cell>
          <cell r="W842">
            <v>0</v>
          </cell>
        </row>
        <row r="843">
          <cell r="U843">
            <v>0.1</v>
          </cell>
          <cell r="W843">
            <v>0</v>
          </cell>
        </row>
        <row r="844">
          <cell r="U844">
            <v>0.1</v>
          </cell>
          <cell r="W844">
            <v>0</v>
          </cell>
        </row>
        <row r="845">
          <cell r="U845">
            <v>0.1</v>
          </cell>
          <cell r="W845">
            <v>0</v>
          </cell>
        </row>
        <row r="846">
          <cell r="U846">
            <v>0.1</v>
          </cell>
          <cell r="W846">
            <v>0</v>
          </cell>
        </row>
        <row r="847">
          <cell r="U847">
            <v>0.1</v>
          </cell>
          <cell r="W847">
            <v>0</v>
          </cell>
        </row>
        <row r="848">
          <cell r="U848">
            <v>0.1</v>
          </cell>
          <cell r="W848">
            <v>0</v>
          </cell>
        </row>
        <row r="849">
          <cell r="U849">
            <v>0.1</v>
          </cell>
          <cell r="W849">
            <v>0</v>
          </cell>
        </row>
        <row r="850">
          <cell r="U850">
            <v>0.1</v>
          </cell>
          <cell r="W850">
            <v>0</v>
          </cell>
        </row>
        <row r="851">
          <cell r="U851">
            <v>0.1</v>
          </cell>
          <cell r="W851">
            <v>0</v>
          </cell>
        </row>
        <row r="852">
          <cell r="U852">
            <v>0.1</v>
          </cell>
          <cell r="W852">
            <v>0</v>
          </cell>
        </row>
        <row r="853">
          <cell r="U853">
            <v>0.1</v>
          </cell>
          <cell r="W853">
            <v>0</v>
          </cell>
        </row>
        <row r="854">
          <cell r="U854">
            <v>0.1</v>
          </cell>
          <cell r="W854">
            <v>0</v>
          </cell>
        </row>
        <row r="855">
          <cell r="U855">
            <v>0.1</v>
          </cell>
          <cell r="W855">
            <v>0</v>
          </cell>
        </row>
        <row r="856">
          <cell r="U856">
            <v>0.1</v>
          </cell>
          <cell r="W856">
            <v>0</v>
          </cell>
        </row>
        <row r="857">
          <cell r="U857">
            <v>0.1</v>
          </cell>
          <cell r="W857">
            <v>0</v>
          </cell>
        </row>
        <row r="858">
          <cell r="U858">
            <v>0.1</v>
          </cell>
          <cell r="W858">
            <v>0</v>
          </cell>
        </row>
        <row r="859">
          <cell r="U859">
            <v>0.1</v>
          </cell>
          <cell r="W859">
            <v>0</v>
          </cell>
        </row>
        <row r="860">
          <cell r="U860">
            <v>0.1</v>
          </cell>
          <cell r="W860">
            <v>0</v>
          </cell>
        </row>
        <row r="861">
          <cell r="U861">
            <v>0.1</v>
          </cell>
          <cell r="W861">
            <v>0</v>
          </cell>
        </row>
        <row r="862">
          <cell r="U862">
            <v>0.1</v>
          </cell>
          <cell r="W862">
            <v>0</v>
          </cell>
        </row>
        <row r="863">
          <cell r="U863">
            <v>0.1</v>
          </cell>
          <cell r="W863">
            <v>0</v>
          </cell>
        </row>
        <row r="864">
          <cell r="U864">
            <v>0.1</v>
          </cell>
          <cell r="W864">
            <v>0</v>
          </cell>
        </row>
        <row r="865">
          <cell r="U865">
            <v>0.1</v>
          </cell>
          <cell r="W865">
            <v>0</v>
          </cell>
        </row>
        <row r="866">
          <cell r="U866">
            <v>0.1</v>
          </cell>
          <cell r="W866">
            <v>0</v>
          </cell>
        </row>
        <row r="867">
          <cell r="U867">
            <v>0.1</v>
          </cell>
          <cell r="W867">
            <v>0</v>
          </cell>
        </row>
        <row r="868">
          <cell r="U868">
            <v>0.1</v>
          </cell>
          <cell r="W868">
            <v>0</v>
          </cell>
        </row>
        <row r="869">
          <cell r="U869">
            <v>0.1</v>
          </cell>
          <cell r="W869">
            <v>0</v>
          </cell>
        </row>
        <row r="870">
          <cell r="U870">
            <v>0.1</v>
          </cell>
          <cell r="W870">
            <v>0</v>
          </cell>
        </row>
        <row r="871">
          <cell r="U871">
            <v>0.1</v>
          </cell>
          <cell r="W871">
            <v>0</v>
          </cell>
        </row>
        <row r="872">
          <cell r="U872">
            <v>0.1</v>
          </cell>
          <cell r="W872">
            <v>0</v>
          </cell>
        </row>
        <row r="873">
          <cell r="U873">
            <v>0.1</v>
          </cell>
          <cell r="W873">
            <v>0</v>
          </cell>
        </row>
        <row r="874">
          <cell r="U874">
            <v>0.1</v>
          </cell>
          <cell r="W874">
            <v>0</v>
          </cell>
        </row>
        <row r="875">
          <cell r="U875">
            <v>0.1</v>
          </cell>
          <cell r="W875">
            <v>0</v>
          </cell>
        </row>
        <row r="876">
          <cell r="U876">
            <v>0.1</v>
          </cell>
          <cell r="W876">
            <v>0</v>
          </cell>
        </row>
        <row r="877">
          <cell r="U877">
            <v>0.1</v>
          </cell>
          <cell r="W877">
            <v>0</v>
          </cell>
        </row>
        <row r="878">
          <cell r="U878">
            <v>0.1</v>
          </cell>
          <cell r="W878">
            <v>0</v>
          </cell>
        </row>
        <row r="879">
          <cell r="U879">
            <v>0.1</v>
          </cell>
          <cell r="W879">
            <v>0</v>
          </cell>
        </row>
        <row r="880">
          <cell r="U880">
            <v>0.1</v>
          </cell>
          <cell r="W880">
            <v>0</v>
          </cell>
        </row>
        <row r="881">
          <cell r="U881">
            <v>0.1</v>
          </cell>
          <cell r="W881">
            <v>0</v>
          </cell>
        </row>
        <row r="882">
          <cell r="U882">
            <v>0.1</v>
          </cell>
          <cell r="W882">
            <v>0</v>
          </cell>
        </row>
        <row r="883">
          <cell r="U883">
            <v>0.1</v>
          </cell>
          <cell r="W883">
            <v>0</v>
          </cell>
        </row>
        <row r="884">
          <cell r="U884">
            <v>0.1</v>
          </cell>
          <cell r="W884">
            <v>0</v>
          </cell>
        </row>
        <row r="885">
          <cell r="U885">
            <v>0.1</v>
          </cell>
          <cell r="W885">
            <v>0</v>
          </cell>
        </row>
        <row r="886">
          <cell r="U886">
            <v>0.1</v>
          </cell>
          <cell r="W886">
            <v>0</v>
          </cell>
        </row>
        <row r="887">
          <cell r="U887">
            <v>0.1</v>
          </cell>
          <cell r="W887">
            <v>0</v>
          </cell>
        </row>
        <row r="888">
          <cell r="U888">
            <v>0.1</v>
          </cell>
          <cell r="W888">
            <v>0</v>
          </cell>
        </row>
        <row r="889">
          <cell r="U889">
            <v>0.1</v>
          </cell>
          <cell r="W889">
            <v>0</v>
          </cell>
        </row>
        <row r="890">
          <cell r="U890">
            <v>0.1</v>
          </cell>
          <cell r="W890">
            <v>0</v>
          </cell>
        </row>
        <row r="891">
          <cell r="U891">
            <v>0.1</v>
          </cell>
          <cell r="W891">
            <v>0</v>
          </cell>
        </row>
        <row r="892">
          <cell r="U892">
            <v>0.1</v>
          </cell>
          <cell r="W892">
            <v>0</v>
          </cell>
        </row>
        <row r="893">
          <cell r="U893">
            <v>0.1</v>
          </cell>
          <cell r="W893">
            <v>0</v>
          </cell>
        </row>
        <row r="894">
          <cell r="U894">
            <v>0.1</v>
          </cell>
          <cell r="W894">
            <v>0</v>
          </cell>
        </row>
        <row r="895">
          <cell r="U895">
            <v>0.1</v>
          </cell>
          <cell r="W895">
            <v>0</v>
          </cell>
        </row>
        <row r="896">
          <cell r="U896">
            <v>0.1</v>
          </cell>
          <cell r="W896">
            <v>0</v>
          </cell>
        </row>
        <row r="897">
          <cell r="U897">
            <v>0.1</v>
          </cell>
          <cell r="W897">
            <v>0</v>
          </cell>
        </row>
        <row r="898">
          <cell r="U898">
            <v>0.1</v>
          </cell>
          <cell r="W898">
            <v>0</v>
          </cell>
        </row>
        <row r="899">
          <cell r="U899">
            <v>0.1</v>
          </cell>
          <cell r="W899">
            <v>0</v>
          </cell>
        </row>
        <row r="900">
          <cell r="U900">
            <v>0.1</v>
          </cell>
          <cell r="W900">
            <v>0</v>
          </cell>
        </row>
        <row r="901">
          <cell r="U901">
            <v>0.1</v>
          </cell>
          <cell r="W901">
            <v>0</v>
          </cell>
        </row>
        <row r="902">
          <cell r="U902">
            <v>0.1</v>
          </cell>
          <cell r="W902">
            <v>0</v>
          </cell>
        </row>
        <row r="903">
          <cell r="U903">
            <v>0.1</v>
          </cell>
          <cell r="W903">
            <v>0</v>
          </cell>
        </row>
        <row r="904">
          <cell r="U904">
            <v>0.1</v>
          </cell>
          <cell r="W904">
            <v>0</v>
          </cell>
        </row>
        <row r="905">
          <cell r="U905">
            <v>0.1</v>
          </cell>
          <cell r="W905">
            <v>0</v>
          </cell>
        </row>
        <row r="906">
          <cell r="U906">
            <v>0.1</v>
          </cell>
          <cell r="W906">
            <v>0</v>
          </cell>
        </row>
        <row r="907">
          <cell r="U907">
            <v>0.1</v>
          </cell>
          <cell r="W907">
            <v>0</v>
          </cell>
        </row>
        <row r="908">
          <cell r="U908">
            <v>0.1</v>
          </cell>
          <cell r="W908">
            <v>0</v>
          </cell>
        </row>
        <row r="909">
          <cell r="U909">
            <v>0.1</v>
          </cell>
          <cell r="W909">
            <v>0</v>
          </cell>
        </row>
        <row r="910">
          <cell r="U910">
            <v>0.1</v>
          </cell>
          <cell r="W910">
            <v>0</v>
          </cell>
        </row>
        <row r="911">
          <cell r="U911">
            <v>0.1</v>
          </cell>
          <cell r="W911">
            <v>0</v>
          </cell>
        </row>
        <row r="912">
          <cell r="U912">
            <v>0.1</v>
          </cell>
          <cell r="W912">
            <v>0</v>
          </cell>
        </row>
        <row r="913">
          <cell r="U913">
            <v>0.1</v>
          </cell>
          <cell r="W913">
            <v>0</v>
          </cell>
        </row>
        <row r="914">
          <cell r="U914">
            <v>0.1</v>
          </cell>
          <cell r="W914">
            <v>0</v>
          </cell>
        </row>
        <row r="915">
          <cell r="U915">
            <v>0.1</v>
          </cell>
          <cell r="W915">
            <v>0</v>
          </cell>
        </row>
        <row r="916">
          <cell r="U916">
            <v>0.1</v>
          </cell>
          <cell r="W916">
            <v>0</v>
          </cell>
        </row>
        <row r="917">
          <cell r="U917">
            <v>0.1</v>
          </cell>
          <cell r="W917">
            <v>0</v>
          </cell>
        </row>
        <row r="918">
          <cell r="U918">
            <v>0.1</v>
          </cell>
          <cell r="W918">
            <v>0</v>
          </cell>
        </row>
        <row r="919">
          <cell r="U919">
            <v>0.1</v>
          </cell>
          <cell r="W919">
            <v>0</v>
          </cell>
        </row>
        <row r="920">
          <cell r="U920">
            <v>0.1</v>
          </cell>
          <cell r="W920">
            <v>0</v>
          </cell>
        </row>
        <row r="921">
          <cell r="U921">
            <v>0.1</v>
          </cell>
          <cell r="W921">
            <v>0</v>
          </cell>
        </row>
        <row r="922">
          <cell r="U922">
            <v>0.1</v>
          </cell>
          <cell r="W922">
            <v>0</v>
          </cell>
        </row>
        <row r="923">
          <cell r="U923">
            <v>0.1</v>
          </cell>
          <cell r="W923">
            <v>0</v>
          </cell>
        </row>
        <row r="924">
          <cell r="U924">
            <v>0.1</v>
          </cell>
          <cell r="W924">
            <v>0</v>
          </cell>
        </row>
        <row r="925">
          <cell r="U925">
            <v>0.1</v>
          </cell>
          <cell r="W925">
            <v>0</v>
          </cell>
        </row>
        <row r="926">
          <cell r="U926">
            <v>0.1</v>
          </cell>
          <cell r="W926">
            <v>0</v>
          </cell>
        </row>
        <row r="927">
          <cell r="U927">
            <v>0.1</v>
          </cell>
          <cell r="W927">
            <v>0</v>
          </cell>
        </row>
        <row r="928">
          <cell r="U928">
            <v>0.1</v>
          </cell>
          <cell r="W928">
            <v>0</v>
          </cell>
        </row>
        <row r="929">
          <cell r="U929">
            <v>0.1</v>
          </cell>
          <cell r="W929">
            <v>0</v>
          </cell>
        </row>
        <row r="930">
          <cell r="U930">
            <v>0.1</v>
          </cell>
          <cell r="W930">
            <v>0</v>
          </cell>
        </row>
        <row r="931">
          <cell r="U931">
            <v>0.1</v>
          </cell>
          <cell r="W931">
            <v>0</v>
          </cell>
        </row>
        <row r="932">
          <cell r="U932">
            <v>0.1</v>
          </cell>
          <cell r="W932">
            <v>0</v>
          </cell>
        </row>
        <row r="933">
          <cell r="U933">
            <v>0.1</v>
          </cell>
          <cell r="W933">
            <v>0</v>
          </cell>
        </row>
        <row r="934">
          <cell r="U934">
            <v>0.1</v>
          </cell>
          <cell r="W934">
            <v>0</v>
          </cell>
        </row>
        <row r="935">
          <cell r="U935">
            <v>0.1</v>
          </cell>
          <cell r="W935">
            <v>0</v>
          </cell>
        </row>
        <row r="936">
          <cell r="U936">
            <v>0.1</v>
          </cell>
          <cell r="W936">
            <v>0</v>
          </cell>
        </row>
        <row r="937">
          <cell r="U937">
            <v>0.1</v>
          </cell>
          <cell r="W937">
            <v>0</v>
          </cell>
        </row>
        <row r="938">
          <cell r="U938">
            <v>0.1</v>
          </cell>
          <cell r="W938">
            <v>0</v>
          </cell>
        </row>
        <row r="939">
          <cell r="U939">
            <v>0.1</v>
          </cell>
          <cell r="W939">
            <v>0</v>
          </cell>
        </row>
        <row r="940">
          <cell r="U940">
            <v>0.1</v>
          </cell>
          <cell r="W940">
            <v>0</v>
          </cell>
        </row>
        <row r="941">
          <cell r="U941">
            <v>0.1</v>
          </cell>
          <cell r="W941">
            <v>0</v>
          </cell>
        </row>
        <row r="942">
          <cell r="U942">
            <v>0.1</v>
          </cell>
          <cell r="W942">
            <v>0</v>
          </cell>
        </row>
        <row r="943">
          <cell r="U943">
            <v>0.1</v>
          </cell>
          <cell r="W943">
            <v>0</v>
          </cell>
        </row>
        <row r="944">
          <cell r="U944">
            <v>0.1</v>
          </cell>
          <cell r="W944">
            <v>0</v>
          </cell>
        </row>
        <row r="945">
          <cell r="U945">
            <v>0.1</v>
          </cell>
          <cell r="W945">
            <v>0</v>
          </cell>
        </row>
        <row r="946">
          <cell r="U946">
            <v>0.1</v>
          </cell>
          <cell r="W946">
            <v>0</v>
          </cell>
        </row>
        <row r="947">
          <cell r="U947">
            <v>0.1</v>
          </cell>
          <cell r="W947">
            <v>0</v>
          </cell>
        </row>
        <row r="948">
          <cell r="U948">
            <v>0.1</v>
          </cell>
          <cell r="W948">
            <v>0</v>
          </cell>
        </row>
        <row r="949">
          <cell r="U949">
            <v>0.1</v>
          </cell>
          <cell r="W949">
            <v>0</v>
          </cell>
        </row>
        <row r="950">
          <cell r="U950">
            <v>0.1</v>
          </cell>
          <cell r="W950">
            <v>0</v>
          </cell>
        </row>
        <row r="951">
          <cell r="U951">
            <v>0.1</v>
          </cell>
          <cell r="W951">
            <v>0</v>
          </cell>
        </row>
        <row r="952">
          <cell r="U952">
            <v>0.1</v>
          </cell>
          <cell r="W952">
            <v>0</v>
          </cell>
        </row>
        <row r="953">
          <cell r="U953">
            <v>0.1</v>
          </cell>
          <cell r="W953">
            <v>0</v>
          </cell>
        </row>
        <row r="954">
          <cell r="U954">
            <v>0.1</v>
          </cell>
          <cell r="W954">
            <v>0</v>
          </cell>
        </row>
        <row r="955">
          <cell r="U955">
            <v>0.1</v>
          </cell>
          <cell r="W955">
            <v>0</v>
          </cell>
        </row>
        <row r="956">
          <cell r="U956">
            <v>0.1</v>
          </cell>
          <cell r="W956">
            <v>0</v>
          </cell>
        </row>
        <row r="957">
          <cell r="U957">
            <v>0.1</v>
          </cell>
          <cell r="W957">
            <v>0</v>
          </cell>
        </row>
        <row r="958">
          <cell r="U958">
            <v>0.1</v>
          </cell>
          <cell r="W958">
            <v>0</v>
          </cell>
        </row>
        <row r="959">
          <cell r="U959">
            <v>0.1</v>
          </cell>
          <cell r="W959">
            <v>0</v>
          </cell>
        </row>
        <row r="960">
          <cell r="U960">
            <v>0.1</v>
          </cell>
          <cell r="W960">
            <v>0</v>
          </cell>
        </row>
        <row r="961">
          <cell r="U961">
            <v>0.1</v>
          </cell>
          <cell r="W961">
            <v>0</v>
          </cell>
        </row>
        <row r="962">
          <cell r="U962">
            <v>0.1</v>
          </cell>
          <cell r="W962">
            <v>0</v>
          </cell>
        </row>
        <row r="963">
          <cell r="U963">
            <v>0.1</v>
          </cell>
          <cell r="W963">
            <v>0</v>
          </cell>
        </row>
        <row r="964">
          <cell r="U964">
            <v>0.1</v>
          </cell>
          <cell r="W964">
            <v>0</v>
          </cell>
        </row>
        <row r="965">
          <cell r="U965">
            <v>0.1</v>
          </cell>
          <cell r="W965">
            <v>0</v>
          </cell>
        </row>
        <row r="966">
          <cell r="U966">
            <v>0.1</v>
          </cell>
          <cell r="W966">
            <v>0</v>
          </cell>
        </row>
        <row r="967">
          <cell r="U967">
            <v>0.1</v>
          </cell>
          <cell r="W967">
            <v>0</v>
          </cell>
        </row>
        <row r="968">
          <cell r="U968">
            <v>0.1</v>
          </cell>
          <cell r="W968">
            <v>0</v>
          </cell>
        </row>
        <row r="969">
          <cell r="U969">
            <v>0.1</v>
          </cell>
          <cell r="W969">
            <v>0</v>
          </cell>
        </row>
        <row r="970">
          <cell r="U970">
            <v>0.1</v>
          </cell>
          <cell r="W970">
            <v>0</v>
          </cell>
        </row>
        <row r="971">
          <cell r="U971">
            <v>0.1</v>
          </cell>
          <cell r="W971">
            <v>0</v>
          </cell>
        </row>
        <row r="972">
          <cell r="U972">
            <v>0.1</v>
          </cell>
          <cell r="W972">
            <v>0</v>
          </cell>
        </row>
        <row r="973">
          <cell r="U973">
            <v>0.1</v>
          </cell>
          <cell r="W973">
            <v>0</v>
          </cell>
        </row>
        <row r="974">
          <cell r="U974">
            <v>0.1</v>
          </cell>
          <cell r="W974">
            <v>0</v>
          </cell>
        </row>
        <row r="975">
          <cell r="U975">
            <v>0.1</v>
          </cell>
          <cell r="W975">
            <v>0</v>
          </cell>
        </row>
        <row r="976">
          <cell r="U976">
            <v>0.1</v>
          </cell>
          <cell r="W976">
            <v>0</v>
          </cell>
        </row>
        <row r="977">
          <cell r="U977">
            <v>0.1</v>
          </cell>
          <cell r="W977">
            <v>0</v>
          </cell>
        </row>
        <row r="978">
          <cell r="U978">
            <v>0.1</v>
          </cell>
          <cell r="W978">
            <v>0</v>
          </cell>
        </row>
        <row r="979">
          <cell r="U979">
            <v>0.1</v>
          </cell>
          <cell r="W979">
            <v>0</v>
          </cell>
        </row>
        <row r="980">
          <cell r="U980">
            <v>0.1</v>
          </cell>
          <cell r="W980">
            <v>0</v>
          </cell>
        </row>
        <row r="981">
          <cell r="U981">
            <v>0.1</v>
          </cell>
          <cell r="W981">
            <v>0</v>
          </cell>
        </row>
        <row r="982">
          <cell r="U982">
            <v>0.1</v>
          </cell>
          <cell r="W982">
            <v>0</v>
          </cell>
        </row>
        <row r="983">
          <cell r="U983">
            <v>0.1</v>
          </cell>
          <cell r="W983">
            <v>0</v>
          </cell>
        </row>
        <row r="984">
          <cell r="U984">
            <v>0.1</v>
          </cell>
          <cell r="W984">
            <v>0</v>
          </cell>
        </row>
        <row r="985">
          <cell r="U985">
            <v>0.1</v>
          </cell>
          <cell r="W985">
            <v>0</v>
          </cell>
        </row>
        <row r="986">
          <cell r="U986">
            <v>0.1</v>
          </cell>
          <cell r="W986">
            <v>0</v>
          </cell>
        </row>
        <row r="987">
          <cell r="U987">
            <v>0.1</v>
          </cell>
          <cell r="W987">
            <v>0</v>
          </cell>
        </row>
        <row r="988">
          <cell r="U988">
            <v>0.1</v>
          </cell>
          <cell r="W988">
            <v>0</v>
          </cell>
        </row>
        <row r="989">
          <cell r="U989">
            <v>0.1</v>
          </cell>
          <cell r="W989">
            <v>0</v>
          </cell>
        </row>
        <row r="990">
          <cell r="U990">
            <v>0.1</v>
          </cell>
          <cell r="W990">
            <v>0</v>
          </cell>
        </row>
        <row r="991">
          <cell r="U991">
            <v>0.1</v>
          </cell>
          <cell r="W991">
            <v>0</v>
          </cell>
        </row>
        <row r="992">
          <cell r="U992">
            <v>0.1</v>
          </cell>
          <cell r="W992">
            <v>0</v>
          </cell>
        </row>
        <row r="993">
          <cell r="U993">
            <v>0.1</v>
          </cell>
          <cell r="W993">
            <v>0</v>
          </cell>
        </row>
        <row r="994">
          <cell r="U994">
            <v>0.1</v>
          </cell>
          <cell r="W994">
            <v>0</v>
          </cell>
        </row>
        <row r="995">
          <cell r="U995">
            <v>0.1</v>
          </cell>
          <cell r="W995">
            <v>0</v>
          </cell>
        </row>
        <row r="996">
          <cell r="U996">
            <v>0.1</v>
          </cell>
          <cell r="W996">
            <v>0</v>
          </cell>
        </row>
        <row r="997">
          <cell r="U997">
            <v>0.1</v>
          </cell>
          <cell r="W997">
            <v>0</v>
          </cell>
        </row>
        <row r="998">
          <cell r="U998">
            <v>0.1</v>
          </cell>
          <cell r="W998">
            <v>0</v>
          </cell>
        </row>
        <row r="999">
          <cell r="U999">
            <v>0.1</v>
          </cell>
          <cell r="W999">
            <v>0</v>
          </cell>
        </row>
        <row r="1000">
          <cell r="U1000">
            <v>0.1</v>
          </cell>
          <cell r="W1000">
            <v>0</v>
          </cell>
        </row>
        <row r="1001">
          <cell r="U1001">
            <v>0.1</v>
          </cell>
          <cell r="W1001">
            <v>0</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1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hMuc"/>
      <sheetName val="Truong"/>
      <sheetName val="CoSoVC_TH"/>
      <sheetName val="NhanSu_TH"/>
      <sheetName val="LopHoc_TH"/>
      <sheetName val="LopHoc_TH_BC"/>
      <sheetName val="HocSinh_TH"/>
      <sheetName val="HocSinh_TH_BC"/>
      <sheetName val="DiemTruo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HATKY"/>
      <sheetName val="TONQUY"/>
      <sheetName val="SOCAI"/>
      <sheetName val="MATK"/>
      <sheetName val="CANDOI"/>
      <sheetName val="CDKT"/>
      <sheetName val="KQKD"/>
      <sheetName val="TKHAI"/>
      <sheetName val="XL4Poppy"/>
    </sheetNames>
    <sheetDataSet>
      <sheetData sheetId="0"/>
      <sheetData sheetId="1"/>
      <sheetData sheetId="2"/>
      <sheetData sheetId="3"/>
      <sheetData sheetId="4"/>
      <sheetData sheetId="5"/>
      <sheetData sheetId="6"/>
      <sheetData sheetId="7"/>
      <sheetData sheetId="8"/>
    </sheetDataSet>
  </externalBook>
</externalLink>
</file>

<file path=xl/externalLinks/externalLink1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n gia Soc Trang"/>
      <sheetName val="Dinh nghia"/>
      <sheetName val="Hinh thuc TT"/>
      <sheetName val="Hinh thuc HTHH"/>
      <sheetName val="Bang tong hop du toan"/>
      <sheetName val="VL-NC-M  DZ trung the 3 pha"/>
      <sheetName val="Day su phu kien DZ TT 3 pha"/>
      <sheetName val="Bang THDT DZ trung the 1 pha"/>
      <sheetName val="VL-NC-M  DZ trung the 1 pha"/>
      <sheetName val="Day su phu kien TT 1 pha"/>
      <sheetName val="0000"/>
      <sheetName val="Dinh muc Thu duc"/>
      <sheetName val="Gia Dinh "/>
      <sheetName val="Tong Hop"/>
      <sheetName val="Bang THDT DZ ha the DL "/>
      <sheetName val="Bang THDT DZ ha the HH"/>
      <sheetName val="VL-NC-M DZ ha the HH"/>
      <sheetName val="Phu kien duong day DZ ha the HH"/>
      <sheetName val="Dien luc Thu Duc"/>
      <sheetName val="Dien luc Gia Dinh"/>
      <sheetName val="Chi tiet mong-xa-chang"/>
      <sheetName val="Du toan TBA 50 KVA"/>
      <sheetName val="Du toan TBA 1X25"/>
      <sheetName val="VT-TB Tram 25 kVA"/>
      <sheetName val="VT-TB 13 Tram 50 kVA"/>
      <sheetName val="VLP-NC-MAY TBA 25 kVA"/>
      <sheetName val="Du toan TBA 1x15"/>
      <sheetName val="VT-TB Tram 15 kVA"/>
      <sheetName val="VLP-NC-MAY TBA 15 kVA"/>
      <sheetName val="Du toan TBA 3x15"/>
      <sheetName val="VT-TB Tram 3x15 kVA"/>
      <sheetName val="VLP-NC-MAY TBA 3x15 kVA"/>
      <sheetName val="Du toan TBA 1x50"/>
      <sheetName val="VT-TB Tram 50 kVA"/>
      <sheetName val="VLP-NC-MAY TBA 50 kVA"/>
      <sheetName val="1"/>
      <sheetName val="Van chuyen duong dai"/>
      <sheetName val=" Khao sat - thiet ke"/>
      <sheetName val="Ty le %"/>
      <sheetName val="gia"/>
      <sheetName val="dg tay ninh"/>
      <sheetName val="Dm"/>
      <sheetName val="Bia"/>
      <sheetName val="DT Go Dau - XD"/>
      <sheetName val="DT GoDau - ngoai TL"/>
      <sheetName val="DT chi tiet"/>
      <sheetName val="VCDD"/>
      <sheetName val="00000000"/>
      <sheetName val="10000000"/>
      <sheetName val="20000000"/>
      <sheetName val="30000000"/>
      <sheetName val="40000000"/>
      <sheetName val="50000000"/>
      <sheetName val="60000000"/>
      <sheetName val="Don_gia_Soc_Trang"/>
      <sheetName val="Dinh_nghia"/>
      <sheetName val="Hinh_thuc_TT"/>
      <sheetName val="Hinh_thuc_HTHH"/>
      <sheetName val="Bang_tong_hop_du_toan"/>
      <sheetName val="VL-NC-M__DZ_trung_the_3_pha"/>
      <sheetName val="Day_su_phu_kien_DZ_TT_3_pha"/>
      <sheetName val="Bang_THDT_DZ_trung_the_1_pha"/>
      <sheetName val="VL-NC-M__DZ_trung_the_1_pha"/>
      <sheetName val="Day_su_phu_kien_TT_1_pha"/>
      <sheetName val="Dinh_muc_Thu_duc"/>
      <sheetName val="Gia_Dinh_"/>
      <sheetName val="Tong_Hop"/>
      <sheetName val="Bang_THDT_DZ_ha_the_DL_"/>
      <sheetName val="Bang_THDT_DZ_ha_the_HH"/>
      <sheetName val="VL-NC-M_DZ_ha_the_HH"/>
      <sheetName val="Phu_kien_duong_day_DZ_ha_the_HH"/>
      <sheetName val="Dien_luc_Thu_Duc"/>
      <sheetName val="Dien_luc_Gia_Dinh"/>
      <sheetName val="Chi_tiet_mong-xa-chang"/>
      <sheetName val="Du_toan_TBA_50_KVA"/>
      <sheetName val="Du_toan_TBA_1X25"/>
      <sheetName val="VT-TB_Tram_25_kVA"/>
      <sheetName val="VT-TB_13_Tram_50_kVA"/>
      <sheetName val="VLP-NC-MAY_TBA_25_kVA"/>
      <sheetName val="Du_toan_TBA_1x15"/>
      <sheetName val="VT-TB_Tram_15_kVA"/>
      <sheetName val="VLP-NC-MAY_TBA_15_kVA"/>
      <sheetName val="Du_toan_TBA_3x15"/>
      <sheetName val="VT-TB_Tram_3x15_kVA"/>
      <sheetName val="VLP-NC-MAY_TBA_3x15_kVA"/>
      <sheetName val="Du_toan_TBA_1x50"/>
      <sheetName val="VT-TB_Tram_50_kVA"/>
      <sheetName val="VLP-NC-MAY_TBA_50_kVA"/>
      <sheetName val="Van_chuyen_duong_dai"/>
      <sheetName val="_Khao_sat_-_thiet_ke"/>
      <sheetName val="Ty_le_%"/>
      <sheetName val="dg_tay_ninh"/>
      <sheetName val="DT_Go_Dau_-_XD"/>
      <sheetName val="DT_GoDau_-_ngoai_TL"/>
      <sheetName val="DT_chi_tiet"/>
      <sheetName val="NHATKY"/>
      <sheetName val="Don_gia_Soc_Trang1"/>
      <sheetName val="Dinh_nghia1"/>
      <sheetName val="Hinh_thuc_TT1"/>
      <sheetName val="Hinh_thuc_HTHH1"/>
      <sheetName val="Bang_tong_hop_du_toan1"/>
      <sheetName val="VL-NC-M__DZ_trung_the_3_pha1"/>
      <sheetName val="Day_su_phu_kien_DZ_TT_3_pha1"/>
      <sheetName val="Bang_THDT_DZ_trung_the_1_pha1"/>
      <sheetName val="VL-NC-M__DZ_trung_the_1_pha1"/>
      <sheetName val="Day_su_phu_kien_TT_1_pha1"/>
      <sheetName val="Dinh_muc_Thu_duc1"/>
      <sheetName val="Gia_Dinh_1"/>
      <sheetName val="Tong_Hop1"/>
      <sheetName val="Bang_THDT_DZ_ha_the_DL_1"/>
      <sheetName val="Bang_THDT_DZ_ha_the_HH1"/>
      <sheetName val="VL-NC-M_DZ_ha_the_HH1"/>
      <sheetName val="Phu_kien_duong_day_DZ_ha_the_H1"/>
      <sheetName val="Dien_luc_Thu_Duc1"/>
      <sheetName val="Dien_luc_Gia_Dinh1"/>
      <sheetName val="Chi_tiet_mong-xa-chang1"/>
      <sheetName val="Du_toan_TBA_50_KVA1"/>
      <sheetName val="Du_toan_TBA_1X251"/>
      <sheetName val="VT-TB_Tram_25_kVA1"/>
      <sheetName val="VT-TB_13_Tram_50_kVA1"/>
      <sheetName val="VLP-NC-MAY_TBA_25_kVA1"/>
      <sheetName val="Du_toan_TBA_1x151"/>
      <sheetName val="VT-TB_Tram_15_kVA1"/>
      <sheetName val="VLP-NC-MAY_TBA_15_kVA1"/>
      <sheetName val="Du_toan_TBA_3x151"/>
      <sheetName val="VT-TB_Tram_3x15_kVA1"/>
      <sheetName val="VLP-NC-MAY_TBA_3x15_kVA1"/>
      <sheetName val="Du_toan_TBA_1x501"/>
      <sheetName val="VT-TB_Tram_50_kVA1"/>
      <sheetName val="VLP-NC-MAY_TBA_50_kVA1"/>
      <sheetName val="Van_chuyen_duong_dai1"/>
      <sheetName val="_Khao_sat_-_thiet_ke1"/>
      <sheetName val="Ty_le_%1"/>
      <sheetName val="dg_tay_ninh1"/>
      <sheetName val="DT_Go_Dau_-_XD1"/>
      <sheetName val="DT_GoDau_-_ngoai_TL1"/>
      <sheetName val="DT_chi_tiet1"/>
      <sheetName val="Don_gia_Soc_Trang2"/>
      <sheetName val="Dinh_nghia2"/>
      <sheetName val="Hinh_thuc_TT2"/>
      <sheetName val="Hinh_thuc_HTHH2"/>
      <sheetName val="Bang_tong_hop_du_toan2"/>
      <sheetName val="VL-NC-M__DZ_trung_the_3_pha2"/>
      <sheetName val="Day_su_phu_kien_DZ_TT_3_pha2"/>
      <sheetName val="Bang_THDT_DZ_trung_the_1_pha2"/>
      <sheetName val="VL-NC-M__DZ_trung_the_1_pha2"/>
      <sheetName val="Day_su_phu_kien_TT_1_pha2"/>
      <sheetName val="Dinh_muc_Thu_duc2"/>
      <sheetName val="Gia_Dinh_2"/>
      <sheetName val="Tong_Hop2"/>
      <sheetName val="Bang_THDT_DZ_ha_the_DL_2"/>
      <sheetName val="Bang_THDT_DZ_ha_the_HH2"/>
      <sheetName val="VL-NC-M_DZ_ha_the_HH2"/>
      <sheetName val="Phu_kien_duong_day_DZ_ha_the_H2"/>
      <sheetName val="Dien_luc_Thu_Duc2"/>
      <sheetName val="Dien_luc_Gia_Dinh2"/>
      <sheetName val="Chi_tiet_mong-xa-chang2"/>
      <sheetName val="Du_toan_TBA_50_KVA2"/>
      <sheetName val="Du_toan_TBA_1X252"/>
      <sheetName val="VT-TB_Tram_25_kVA2"/>
      <sheetName val="VT-TB_13_Tram_50_kVA2"/>
      <sheetName val="VLP-NC-MAY_TBA_25_kVA2"/>
      <sheetName val="Du_toan_TBA_1x152"/>
      <sheetName val="VT-TB_Tram_15_kVA2"/>
      <sheetName val="VLP-NC-MAY_TBA_15_kVA2"/>
      <sheetName val="Du_toan_TBA_3x152"/>
      <sheetName val="VT-TB_Tram_3x15_kVA2"/>
      <sheetName val="VLP-NC-MAY_TBA_3x15_kVA2"/>
      <sheetName val="Du_toan_TBA_1x502"/>
      <sheetName val="VT-TB_Tram_50_kVA2"/>
      <sheetName val="VLP-NC-MAY_TBA_50_kVA2"/>
      <sheetName val="Van_chuyen_duong_dai2"/>
      <sheetName val="_Khao_sat_-_thiet_ke2"/>
      <sheetName val="Ty_le_%2"/>
      <sheetName val="dg_tay_ninh2"/>
      <sheetName val="DT_Go_Dau_-_XD2"/>
      <sheetName val="DT_GoDau_-_ngoai_TL2"/>
      <sheetName val="DT_chi_tiet2"/>
      <sheetName val="Don_gia_Soc_Trang3"/>
      <sheetName val="Dinh_nghia3"/>
      <sheetName val="Hinh_thuc_TT3"/>
      <sheetName val="Hinh_thuc_HTHH3"/>
      <sheetName val="Bang_tong_hop_du_toan3"/>
      <sheetName val="VL-NC-M__DZ_trung_the_3_pha3"/>
      <sheetName val="Day_su_phu_kien_DZ_TT_3_pha3"/>
      <sheetName val="Bang_THDT_DZ_trung_the_1_pha3"/>
      <sheetName val="VL-NC-M__DZ_trung_the_1_pha3"/>
      <sheetName val="Day_su_phu_kien_TT_1_pha3"/>
      <sheetName val="Dinh_muc_Thu_duc3"/>
      <sheetName val="Gia_Dinh_3"/>
      <sheetName val="Tong_Hop3"/>
      <sheetName val="Bang_THDT_DZ_ha_the_DL_3"/>
      <sheetName val="Bang_THDT_DZ_ha_the_HH3"/>
      <sheetName val="VL-NC-M_DZ_ha_the_HH3"/>
      <sheetName val="Phu_kien_duong_day_DZ_ha_the_H3"/>
      <sheetName val="Dien_luc_Thu_Duc3"/>
      <sheetName val="Dien_luc_Gia_Dinh3"/>
      <sheetName val="Chi_tiet_mong-xa-chang3"/>
      <sheetName val="Du_toan_TBA_50_KVA3"/>
      <sheetName val="Du_toan_TBA_1X253"/>
      <sheetName val="VT-TB_Tram_25_kVA3"/>
      <sheetName val="VT-TB_13_Tram_50_kVA3"/>
      <sheetName val="VLP-NC-MAY_TBA_25_kVA3"/>
      <sheetName val="Du_toan_TBA_1x153"/>
      <sheetName val="VT-TB_Tram_15_kVA3"/>
      <sheetName val="VLP-NC-MAY_TBA_15_kVA3"/>
      <sheetName val="Du_toan_TBA_3x153"/>
      <sheetName val="VT-TB_Tram_3x15_kVA3"/>
      <sheetName val="VLP-NC-MAY_TBA_3x15_kVA3"/>
      <sheetName val="Du_toan_TBA_1x503"/>
      <sheetName val="VT-TB_Tram_50_kVA3"/>
      <sheetName val="VLP-NC-MAY_TBA_50_kVA3"/>
      <sheetName val="Van_chuyen_duong_dai3"/>
      <sheetName val="_Khao_sat_-_thiet_ke3"/>
      <sheetName val="Ty_le_%3"/>
      <sheetName val="dg_tay_ninh3"/>
      <sheetName val="DT_Go_Dau_-_XD3"/>
      <sheetName val="DT_GoDau_-_ngoai_TL3"/>
      <sheetName val="DT_chi_tiet3"/>
      <sheetName val="Don_gia_Soc_Trang4"/>
      <sheetName val="Dinh_nghia4"/>
      <sheetName val="Hinh_thuc_TT4"/>
      <sheetName val="Hinh_thuc_HTHH4"/>
      <sheetName val="Bang_tong_hop_du_toan4"/>
      <sheetName val="VL-NC-M__DZ_trung_the_3_pha4"/>
      <sheetName val="Day_su_phu_kien_DZ_TT_3_pha4"/>
      <sheetName val="Bang_THDT_DZ_trung_the_1_pha4"/>
      <sheetName val="VL-NC-M__DZ_trung_the_1_pha4"/>
      <sheetName val="Day_su_phu_kien_TT_1_pha4"/>
      <sheetName val="Dinh_muc_Thu_duc4"/>
      <sheetName val="Gia_Dinh_4"/>
      <sheetName val="Tong_Hop4"/>
      <sheetName val="Bang_THDT_DZ_ha_the_DL_4"/>
      <sheetName val="Bang_THDT_DZ_ha_the_HH4"/>
      <sheetName val="VL-NC-M_DZ_ha_the_HH4"/>
      <sheetName val="Phu_kien_duong_day_DZ_ha_the_H4"/>
      <sheetName val="Dien_luc_Thu_Duc4"/>
      <sheetName val="Dien_luc_Gia_Dinh4"/>
      <sheetName val="Chi_tiet_mong-xa-chang4"/>
      <sheetName val="Du_toan_TBA_50_KVA4"/>
      <sheetName val="Du_toan_TBA_1X254"/>
      <sheetName val="VT-TB_Tram_25_kVA4"/>
      <sheetName val="VT-TB_13_Tram_50_kVA4"/>
      <sheetName val="VLP-NC-MAY_TBA_25_kVA4"/>
      <sheetName val="Du_toan_TBA_1x154"/>
      <sheetName val="VT-TB_Tram_15_kVA4"/>
      <sheetName val="VLP-NC-MAY_TBA_15_kVA4"/>
      <sheetName val="Du_toan_TBA_3x154"/>
      <sheetName val="VT-TB_Tram_3x15_kVA4"/>
      <sheetName val="VLP-NC-MAY_TBA_3x15_kVA4"/>
      <sheetName val="Du_toan_TBA_1x504"/>
      <sheetName val="VT-TB_Tram_50_kVA4"/>
      <sheetName val="VLP-NC-MAY_TBA_50_kVA4"/>
      <sheetName val="Van_chuyen_duong_dai4"/>
      <sheetName val="_Khao_sat_-_thiet_ke4"/>
      <sheetName val="Ty_le_%4"/>
      <sheetName val="dg_tay_ninh4"/>
      <sheetName val="DT_Go_Dau_-_XD4"/>
      <sheetName val="DT_GoDau_-_ngoai_TL4"/>
      <sheetName val="DT_chi_tiet4"/>
      <sheetName val="D÷ liÖu"/>
    </sheetNames>
    <sheetDataSet>
      <sheetData sheetId="0" refreshError="1">
        <row r="4">
          <cell r="A4" t="str">
            <v>Ñaøo ñaát</v>
          </cell>
        </row>
        <row r="5">
          <cell r="A5" t="str">
            <v>03-1111</v>
          </cell>
          <cell r="B5" t="str">
            <v>m3</v>
          </cell>
          <cell r="D5">
            <v>11478</v>
          </cell>
          <cell r="F5" t="str">
            <v>Ñaøo hoá moùng dieän tích ñaùy &lt; 5 m2 saâu 1m ñaát caáp 1</v>
          </cell>
        </row>
        <row r="6">
          <cell r="A6" t="str">
            <v>03-1112</v>
          </cell>
          <cell r="B6" t="str">
            <v>m3</v>
          </cell>
          <cell r="D6">
            <v>16776</v>
          </cell>
          <cell r="F6" t="str">
            <v>Ñaøo hoá moùng dieän tích ñaùy &lt; 5 m2 saâu 1m ñaát caáp 2</v>
          </cell>
        </row>
        <row r="7">
          <cell r="A7" t="str">
            <v>03-1113</v>
          </cell>
          <cell r="B7" t="str">
            <v>m3</v>
          </cell>
          <cell r="D7">
            <v>24428</v>
          </cell>
          <cell r="F7" t="str">
            <v>Ñaøo hoá moùng dieän tích ñaùy &lt; 5 m2 saâu 1m ñaát caáp 3</v>
          </cell>
        </row>
        <row r="8">
          <cell r="A8" t="str">
            <v>03-1114</v>
          </cell>
          <cell r="B8" t="str">
            <v>m3</v>
          </cell>
          <cell r="D8">
            <v>37819</v>
          </cell>
          <cell r="F8" t="str">
            <v>Ñaøo hoá moùng dieän tích ñaùy &lt; 5 m2 saâu 1m ñaát caáp 4</v>
          </cell>
        </row>
        <row r="9">
          <cell r="A9" t="str">
            <v>Ñaép ñaát</v>
          </cell>
        </row>
        <row r="10">
          <cell r="A10" t="str">
            <v>03-2201</v>
          </cell>
          <cell r="B10" t="str">
            <v>m3</v>
          </cell>
          <cell r="D10">
            <v>8241</v>
          </cell>
          <cell r="F10" t="str">
            <v>Ñaép ñaát hoá moùng + ñaép chaân coät baèng TC ñaát caáp 1</v>
          </cell>
        </row>
        <row r="11">
          <cell r="A11" t="str">
            <v>03-2202</v>
          </cell>
          <cell r="B11" t="str">
            <v>m3</v>
          </cell>
          <cell r="D11">
            <v>10890</v>
          </cell>
          <cell r="F11" t="str">
            <v>Ñaép ñaát hoá moùng + ñaép chaân coät baèng TC ñaát caáp 2</v>
          </cell>
        </row>
        <row r="12">
          <cell r="A12" t="str">
            <v>03-2203</v>
          </cell>
          <cell r="B12" t="str">
            <v>m3</v>
          </cell>
          <cell r="D12">
            <v>13686</v>
          </cell>
          <cell r="F12" t="str">
            <v>Ñaép ñaát hoá moùng + ñaép chaân coät baèng TC ñaát caáp 3</v>
          </cell>
        </row>
        <row r="13">
          <cell r="A13" t="str">
            <v>03-2204</v>
          </cell>
          <cell r="B13" t="str">
            <v>m3</v>
          </cell>
          <cell r="D13">
            <v>16923</v>
          </cell>
          <cell r="F13" t="str">
            <v>Ñaép ñaát hoá moùng + ñaép chaân coät baèng TC ñaát caáp 4</v>
          </cell>
        </row>
        <row r="14">
          <cell r="A14" t="str">
            <v>Moùng</v>
          </cell>
        </row>
        <row r="15">
          <cell r="A15" t="str">
            <v>Ñaø caûn BTCT 1,2 m</v>
          </cell>
          <cell r="B15" t="str">
            <v>caùi</v>
          </cell>
          <cell r="C15">
            <v>70000</v>
          </cell>
          <cell r="F15" t="str">
            <v>XN beâ toâng TÑöùc</v>
          </cell>
        </row>
        <row r="16">
          <cell r="A16" t="str">
            <v>Ñaø caûn BTCT 1,5 m</v>
          </cell>
          <cell r="B16" t="str">
            <v>caùi</v>
          </cell>
          <cell r="C16">
            <v>170000</v>
          </cell>
          <cell r="F16" t="str">
            <v>XN beâ toâng TÑöùc</v>
          </cell>
        </row>
        <row r="17">
          <cell r="A17" t="str">
            <v>Ñaø caûn BTCT 2,5 m</v>
          </cell>
          <cell r="B17" t="str">
            <v>caùi</v>
          </cell>
          <cell r="C17">
            <v>352000</v>
          </cell>
          <cell r="F17" t="str">
            <v>XN beâ toâng TÑöùc</v>
          </cell>
        </row>
        <row r="18">
          <cell r="A18" t="str">
            <v>04-3801</v>
          </cell>
          <cell r="B18" t="str">
            <v>caùi</v>
          </cell>
          <cell r="D18">
            <v>11051</v>
          </cell>
          <cell r="F18" t="str">
            <v>Laép ñaët ñaø caûn &lt;=0,5T</v>
          </cell>
        </row>
        <row r="19">
          <cell r="A19" t="str">
            <v>04-3802</v>
          </cell>
          <cell r="B19" t="str">
            <v>caùi</v>
          </cell>
          <cell r="D19">
            <v>24214</v>
          </cell>
          <cell r="F19" t="str">
            <v>Laép ñaët ñaø caûn &lt;=0,5T</v>
          </cell>
        </row>
        <row r="20">
          <cell r="A20" t="str">
            <v>04-3803</v>
          </cell>
          <cell r="B20" t="str">
            <v>caùi</v>
          </cell>
          <cell r="D20">
            <v>42252</v>
          </cell>
          <cell r="F20" t="str">
            <v>Laép ñaët ñaø caûn &gt;0,5T</v>
          </cell>
        </row>
        <row r="21">
          <cell r="A21" t="str">
            <v>Vaän chuyeån ñaø caûn</v>
          </cell>
        </row>
        <row r="22">
          <cell r="A22" t="str">
            <v>02-1451</v>
          </cell>
          <cell r="D22">
            <v>90207</v>
          </cell>
          <cell r="F22" t="str">
            <v>Vaän chuyeån ñaø caûn cöï ly 100m</v>
          </cell>
        </row>
        <row r="23">
          <cell r="A23" t="str">
            <v>02-1452</v>
          </cell>
          <cell r="D23">
            <v>84615</v>
          </cell>
          <cell r="F23" t="str">
            <v>Vaän chuyeån ñaø caûn cöï ly 300m</v>
          </cell>
        </row>
        <row r="24">
          <cell r="A24" t="str">
            <v>02-1453</v>
          </cell>
          <cell r="D24">
            <v>83585</v>
          </cell>
          <cell r="F24" t="str">
            <v>Vaän chuyeån ñaø caûn cöï ly 500m</v>
          </cell>
        </row>
        <row r="25">
          <cell r="A25" t="str">
            <v>02-1454</v>
          </cell>
          <cell r="D25">
            <v>82702</v>
          </cell>
          <cell r="F25" t="str">
            <v>Vaän chuyeån ñaø caûn cöï ly &gt; 500m</v>
          </cell>
        </row>
        <row r="26">
          <cell r="A26" t="str">
            <v xml:space="preserve">Vaän chuyeån duïng cuï thi coâng </v>
          </cell>
        </row>
        <row r="27">
          <cell r="A27" t="str">
            <v>02-1481</v>
          </cell>
          <cell r="D27">
            <v>91090</v>
          </cell>
          <cell r="F27" t="str">
            <v>Vaän chuyeån DCTC cöï ly  100m</v>
          </cell>
        </row>
        <row r="28">
          <cell r="A28" t="str">
            <v>02-1482</v>
          </cell>
          <cell r="D28">
            <v>84615</v>
          </cell>
          <cell r="F28" t="str">
            <v>Vaän chuyeån DCTC cöï ly  300m</v>
          </cell>
        </row>
        <row r="29">
          <cell r="A29" t="str">
            <v>02-1483</v>
          </cell>
          <cell r="D29">
            <v>83585</v>
          </cell>
          <cell r="F29" t="str">
            <v>Vaän chuyeån DCTC cöï ly  500m</v>
          </cell>
        </row>
        <row r="30">
          <cell r="A30" t="str">
            <v>02-1484</v>
          </cell>
          <cell r="D30">
            <v>82849</v>
          </cell>
          <cell r="F30" t="str">
            <v>Vaän chuyeån DCTC cöï ly &gt; 500m</v>
          </cell>
        </row>
        <row r="32">
          <cell r="A32" t="str">
            <v>Coät</v>
          </cell>
        </row>
        <row r="33">
          <cell r="A33" t="str">
            <v>Coät BTLT 6,5m</v>
          </cell>
          <cell r="B33" t="str">
            <v>Coät</v>
          </cell>
        </row>
        <row r="34">
          <cell r="A34" t="str">
            <v>Coät BT vuoâng 6,5m</v>
          </cell>
          <cell r="B34" t="str">
            <v>Coät</v>
          </cell>
        </row>
        <row r="35">
          <cell r="A35" t="str">
            <v>Coät BT vuoâng 8,5m</v>
          </cell>
          <cell r="B35" t="str">
            <v>Coät</v>
          </cell>
        </row>
        <row r="36">
          <cell r="A36" t="str">
            <v>Coät BTLT 7,3m</v>
          </cell>
          <cell r="B36" t="str">
            <v>Coät</v>
          </cell>
        </row>
        <row r="37">
          <cell r="A37" t="str">
            <v>Coät BT vuoâng 7,5m</v>
          </cell>
          <cell r="B37" t="str">
            <v>Coät</v>
          </cell>
        </row>
        <row r="38">
          <cell r="A38" t="str">
            <v>Coät BTLT 8,4m</v>
          </cell>
          <cell r="B38" t="str">
            <v>Coät</v>
          </cell>
          <cell r="C38">
            <v>679091</v>
          </cell>
        </row>
        <row r="39">
          <cell r="A39" t="str">
            <v>Coät BTLT 9m</v>
          </cell>
          <cell r="B39" t="str">
            <v>Coät</v>
          </cell>
        </row>
        <row r="40">
          <cell r="A40" t="str">
            <v>Coät BTLT 10,5m</v>
          </cell>
          <cell r="B40" t="str">
            <v>Coät</v>
          </cell>
        </row>
        <row r="41">
          <cell r="A41" t="str">
            <v>Coät BTLT 12m</v>
          </cell>
          <cell r="B41" t="str">
            <v>Coät</v>
          </cell>
        </row>
        <row r="42">
          <cell r="A42" t="str">
            <v>Coät BTLT 14m</v>
          </cell>
          <cell r="B42" t="str">
            <v>Coät</v>
          </cell>
        </row>
        <row r="43">
          <cell r="A43" t="str">
            <v>Coät BTLT 18m</v>
          </cell>
          <cell r="B43" t="str">
            <v>Coät</v>
          </cell>
          <cell r="F43" t="str">
            <v>XN beâ toâng TÑöùc</v>
          </cell>
        </row>
        <row r="44">
          <cell r="A44" t="str">
            <v>Coät BTLT 20m</v>
          </cell>
          <cell r="B44" t="str">
            <v>Coät</v>
          </cell>
          <cell r="F44" t="str">
            <v>XN beâ toâng TÑöùc</v>
          </cell>
        </row>
        <row r="45">
          <cell r="A45" t="str">
            <v>Laép döïng coät BTLT 6,5m baèng TC</v>
          </cell>
          <cell r="B45" t="str">
            <v>Coät</v>
          </cell>
          <cell r="C45">
            <v>20790</v>
          </cell>
          <cell r="D45">
            <v>74917</v>
          </cell>
          <cell r="F45" t="str">
            <v>05-5211</v>
          </cell>
        </row>
        <row r="46">
          <cell r="A46" t="str">
            <v>Laép döïng coät BT vuoâng 6,5m baèng TC</v>
          </cell>
          <cell r="B46" t="str">
            <v>Coät</v>
          </cell>
          <cell r="C46">
            <v>20790</v>
          </cell>
          <cell r="D46">
            <v>74917</v>
          </cell>
          <cell r="F46" t="str">
            <v>05-5211</v>
          </cell>
        </row>
        <row r="47">
          <cell r="A47" t="str">
            <v>Laép döïng coät BTLT 7,3m baèng TC</v>
          </cell>
          <cell r="B47" t="str">
            <v>Coät</v>
          </cell>
          <cell r="C47">
            <v>20790</v>
          </cell>
          <cell r="D47">
            <v>74917</v>
          </cell>
          <cell r="F47" t="str">
            <v>05-5211</v>
          </cell>
        </row>
        <row r="48">
          <cell r="A48" t="str">
            <v>Laép döïng coät BT vuoâng 7,5m baèng TC</v>
          </cell>
          <cell r="B48" t="str">
            <v>Coät</v>
          </cell>
          <cell r="C48">
            <v>20790</v>
          </cell>
          <cell r="D48">
            <v>74917</v>
          </cell>
          <cell r="F48" t="str">
            <v>05-5211</v>
          </cell>
        </row>
        <row r="49">
          <cell r="A49" t="str">
            <v>Laép döïng coät BTLT 8,4m baèng TC</v>
          </cell>
          <cell r="B49" t="str">
            <v>Coät</v>
          </cell>
          <cell r="C49">
            <v>20790</v>
          </cell>
          <cell r="D49">
            <v>80605</v>
          </cell>
          <cell r="F49" t="str">
            <v>05-5212</v>
          </cell>
        </row>
        <row r="50">
          <cell r="A50" t="str">
            <v>Laép döïng coät BT vuoâng 8,5m baèng TC</v>
          </cell>
          <cell r="B50" t="str">
            <v>Coät</v>
          </cell>
          <cell r="C50">
            <v>20790</v>
          </cell>
          <cell r="D50">
            <v>80605</v>
          </cell>
          <cell r="F50" t="str">
            <v>05-5212</v>
          </cell>
        </row>
        <row r="51">
          <cell r="A51" t="str">
            <v>Laép döïng coät BTLT 9m baèng TC</v>
          </cell>
          <cell r="B51" t="str">
            <v>Coät</v>
          </cell>
          <cell r="C51">
            <v>20790</v>
          </cell>
          <cell r="D51">
            <v>80605</v>
          </cell>
          <cell r="F51" t="str">
            <v>05-5212</v>
          </cell>
        </row>
        <row r="52">
          <cell r="A52" t="str">
            <v>Laép döïng coät BTLT 10,5m baèng TC</v>
          </cell>
          <cell r="B52" t="str">
            <v>Coät</v>
          </cell>
          <cell r="C52">
            <v>20790</v>
          </cell>
          <cell r="D52">
            <v>86293</v>
          </cell>
          <cell r="F52" t="str">
            <v>05-5213</v>
          </cell>
        </row>
        <row r="53">
          <cell r="A53" t="str">
            <v>Laép döïng coät BTLT 12m baèng TC</v>
          </cell>
          <cell r="B53" t="str">
            <v>Coät</v>
          </cell>
          <cell r="C53">
            <v>20790</v>
          </cell>
          <cell r="D53">
            <v>86293</v>
          </cell>
          <cell r="F53" t="str">
            <v>05-5213</v>
          </cell>
        </row>
        <row r="54">
          <cell r="A54" t="str">
            <v>Laép döïng coät BTLT 14m baèng TC</v>
          </cell>
          <cell r="B54" t="str">
            <v>Coät</v>
          </cell>
          <cell r="C54">
            <v>20790</v>
          </cell>
          <cell r="D54">
            <v>107419</v>
          </cell>
          <cell r="F54" t="str">
            <v>05-5214</v>
          </cell>
        </row>
        <row r="55">
          <cell r="A55" t="str">
            <v>Laép döïng coät BTLT 18m baèng TC</v>
          </cell>
          <cell r="B55" t="str">
            <v>Coät</v>
          </cell>
          <cell r="C55">
            <v>24448</v>
          </cell>
          <cell r="D55">
            <v>152271</v>
          </cell>
          <cell r="F55" t="str">
            <v>05-5216</v>
          </cell>
        </row>
        <row r="56">
          <cell r="A56" t="str">
            <v>Laép döïng coät BTLT 20m baèng TC</v>
          </cell>
          <cell r="B56" t="str">
            <v>Coät</v>
          </cell>
          <cell r="C56">
            <v>24448</v>
          </cell>
          <cell r="D56">
            <v>177460</v>
          </cell>
          <cell r="F56" t="str">
            <v>05-5217</v>
          </cell>
        </row>
        <row r="57">
          <cell r="A57" t="str">
            <v>02-1461</v>
          </cell>
          <cell r="B57" t="str">
            <v>taán</v>
          </cell>
          <cell r="D57">
            <v>140241</v>
          </cell>
          <cell r="F57" t="str">
            <v>V/c coät BTLT cöï ly 100m</v>
          </cell>
        </row>
        <row r="58">
          <cell r="A58" t="str">
            <v>02-1462</v>
          </cell>
          <cell r="B58" t="str">
            <v>taán</v>
          </cell>
          <cell r="D58">
            <v>131705</v>
          </cell>
          <cell r="F58" t="str">
            <v>V/c coät BTLT cöï ly 300m</v>
          </cell>
        </row>
        <row r="59">
          <cell r="A59" t="str">
            <v>02-1463</v>
          </cell>
          <cell r="B59" t="str">
            <v>taán</v>
          </cell>
          <cell r="D59">
            <v>129940</v>
          </cell>
          <cell r="F59" t="str">
            <v>V/c coät BTLT cöï ly 500m</v>
          </cell>
        </row>
        <row r="60">
          <cell r="A60" t="str">
            <v>02-1464</v>
          </cell>
          <cell r="B60" t="str">
            <v>taán</v>
          </cell>
          <cell r="D60">
            <v>128762</v>
          </cell>
          <cell r="F60" t="str">
            <v>V/c coät BTLT cöï ly &gt;500m</v>
          </cell>
        </row>
        <row r="61">
          <cell r="A61" t="str">
            <v>Xaø</v>
          </cell>
        </row>
        <row r="62">
          <cell r="A62" t="str">
            <v>Xaø LBFCO phaân ñoaïn 3 pha</v>
          </cell>
          <cell r="B62" t="str">
            <v>boä</v>
          </cell>
          <cell r="C62" t="e">
            <v>#REF!</v>
          </cell>
          <cell r="D62" t="e">
            <v>#REF!</v>
          </cell>
          <cell r="E62" t="e">
            <v>#REF!</v>
          </cell>
          <cell r="F62" t="str">
            <v>Baûng tính</v>
          </cell>
        </row>
        <row r="63">
          <cell r="A63" t="str">
            <v>Xaø LBFCO phaân ñoaïn 1 pha</v>
          </cell>
          <cell r="B63" t="str">
            <v>boä</v>
          </cell>
          <cell r="F63" t="str">
            <v>Baûng tính</v>
          </cell>
        </row>
        <row r="64">
          <cell r="A64" t="str">
            <v>Xaø XÑT-2</v>
          </cell>
          <cell r="B64" t="str">
            <v>boä</v>
          </cell>
          <cell r="C64" t="e">
            <v>#REF!</v>
          </cell>
          <cell r="D64" t="e">
            <v>#REF!</v>
          </cell>
          <cell r="E64" t="e">
            <v>#REF!</v>
          </cell>
          <cell r="F64" t="str">
            <v>Baûng tính</v>
          </cell>
        </row>
        <row r="65">
          <cell r="A65" t="str">
            <v>Laép ñaët boä xaø XÑT-2 treân coät BT ly taâm</v>
          </cell>
          <cell r="B65" t="str">
            <v>boä</v>
          </cell>
          <cell r="D65">
            <v>17806</v>
          </cell>
          <cell r="F65" t="str">
            <v>05-6021</v>
          </cell>
        </row>
        <row r="66">
          <cell r="A66" t="str">
            <v>Laép ñaët boä xaø XÑL treân coät BT ly taâm</v>
          </cell>
          <cell r="B66" t="str">
            <v>boä</v>
          </cell>
          <cell r="D66">
            <v>17806</v>
          </cell>
          <cell r="F66" t="str">
            <v>05-6021</v>
          </cell>
        </row>
        <row r="67">
          <cell r="A67" t="str">
            <v>Xaø XÑG-2</v>
          </cell>
          <cell r="B67" t="str">
            <v>boä</v>
          </cell>
          <cell r="C67" t="e">
            <v>#REF!</v>
          </cell>
          <cell r="D67" t="e">
            <v>#REF!</v>
          </cell>
          <cell r="E67" t="e">
            <v>#REF!</v>
          </cell>
        </row>
        <row r="68">
          <cell r="A68" t="str">
            <v>Laép ñaët boä xaø XÑG-2 treân coät BT ly taâm</v>
          </cell>
          <cell r="B68" t="str">
            <v>boä</v>
          </cell>
          <cell r="D68">
            <v>23999</v>
          </cell>
          <cell r="F68" t="str">
            <v>05-6031</v>
          </cell>
        </row>
        <row r="69">
          <cell r="A69" t="str">
            <v>Laép ñaët boä xaø XÑGL treân coät BT ly taâm</v>
          </cell>
          <cell r="B69" t="str">
            <v>boä</v>
          </cell>
          <cell r="D69">
            <v>23999</v>
          </cell>
          <cell r="F69" t="str">
            <v>05-6031</v>
          </cell>
        </row>
        <row r="70">
          <cell r="A70" t="str">
            <v>Xaø XNG-2</v>
          </cell>
          <cell r="B70" t="str">
            <v>boä</v>
          </cell>
          <cell r="C70" t="e">
            <v>#REF!</v>
          </cell>
          <cell r="D70" t="e">
            <v>#REF!</v>
          </cell>
          <cell r="E70" t="e">
            <v>#REF!</v>
          </cell>
        </row>
        <row r="71">
          <cell r="A71" t="str">
            <v>Laép ñaët boä xaø XNG-2 treân coät BT ly taâm</v>
          </cell>
          <cell r="B71" t="str">
            <v>boä</v>
          </cell>
          <cell r="D71">
            <v>31896</v>
          </cell>
          <cell r="F71" t="str">
            <v>05-6032</v>
          </cell>
        </row>
        <row r="72">
          <cell r="A72" t="str">
            <v>Xaø XNGR-2</v>
          </cell>
          <cell r="B72" t="str">
            <v>boä</v>
          </cell>
          <cell r="C72" t="e">
            <v>#REF!</v>
          </cell>
          <cell r="D72" t="e">
            <v>#REF!</v>
          </cell>
          <cell r="E72" t="e">
            <v>#REF!</v>
          </cell>
        </row>
        <row r="73">
          <cell r="A73" t="str">
            <v>Laép ñaët boä xaø XNGR-2 treân coät BT ly taâm</v>
          </cell>
          <cell r="B73" t="str">
            <v>boä</v>
          </cell>
          <cell r="D73">
            <v>38244</v>
          </cell>
          <cell r="F73" t="str">
            <v>05-6042</v>
          </cell>
        </row>
        <row r="74">
          <cell r="A74" t="str">
            <v>Chaèng xieân CX</v>
          </cell>
          <cell r="B74" t="str">
            <v>boä</v>
          </cell>
          <cell r="C74" t="e">
            <v>#REF!</v>
          </cell>
          <cell r="D74" t="e">
            <v>#REF!</v>
          </cell>
          <cell r="E74" t="e">
            <v>#REF!</v>
          </cell>
          <cell r="F74" t="str">
            <v>Baûng tính</v>
          </cell>
        </row>
        <row r="75">
          <cell r="A75" t="str">
            <v>Chaèng heïp CH</v>
          </cell>
          <cell r="B75" t="str">
            <v>boä</v>
          </cell>
          <cell r="C75" t="e">
            <v>#REF!</v>
          </cell>
          <cell r="D75" t="e">
            <v>#REF!</v>
          </cell>
          <cell r="E75" t="e">
            <v>#REF!</v>
          </cell>
          <cell r="F75" t="str">
            <v>Baûng tính</v>
          </cell>
        </row>
        <row r="76">
          <cell r="A76" t="str">
            <v>Chaèng xieân CXX</v>
          </cell>
          <cell r="B76" t="str">
            <v>boä</v>
          </cell>
          <cell r="C76" t="e">
            <v>#REF!</v>
          </cell>
          <cell r="D76" t="e">
            <v>#REF!</v>
          </cell>
          <cell r="E76" t="e">
            <v>#REF!</v>
          </cell>
          <cell r="F76" t="str">
            <v>Baûng tính</v>
          </cell>
        </row>
        <row r="77">
          <cell r="A77" t="str">
            <v>Maùng che daây chaèng (keøm bu loâng)</v>
          </cell>
          <cell r="B77" t="str">
            <v>caùi</v>
          </cell>
          <cell r="C77">
            <v>5500</v>
          </cell>
        </row>
        <row r="78">
          <cell r="A78" t="str">
            <v>Daây söù phuï kieän</v>
          </cell>
        </row>
        <row r="79">
          <cell r="A79" t="str">
            <v>Daây daãn AC-35</v>
          </cell>
          <cell r="B79" t="str">
            <v>kg</v>
          </cell>
          <cell r="C79">
            <v>25000</v>
          </cell>
        </row>
        <row r="80">
          <cell r="A80" t="str">
            <v>Raûi caêng daây AC-35 baèng TC</v>
          </cell>
          <cell r="B80" t="str">
            <v>km</v>
          </cell>
          <cell r="C80">
            <v>226789</v>
          </cell>
          <cell r="D80">
            <v>198262</v>
          </cell>
          <cell r="F80" t="str">
            <v>06-6103</v>
          </cell>
        </row>
        <row r="81">
          <cell r="A81" t="str">
            <v>Daây daãn AC-50</v>
          </cell>
          <cell r="B81" t="str">
            <v>kg</v>
          </cell>
          <cell r="C81">
            <v>25000</v>
          </cell>
        </row>
        <row r="82">
          <cell r="A82" t="str">
            <v>Raûi caêng daây AC-50 baèng TC</v>
          </cell>
          <cell r="B82" t="str">
            <v>km</v>
          </cell>
          <cell r="C82">
            <v>227189</v>
          </cell>
          <cell r="D82">
            <v>261153</v>
          </cell>
          <cell r="F82" t="str">
            <v>06-6104</v>
          </cell>
        </row>
        <row r="83">
          <cell r="A83" t="str">
            <v>Daây daãn AC-70</v>
          </cell>
          <cell r="B83" t="str">
            <v>kg</v>
          </cell>
          <cell r="C83">
            <v>25000</v>
          </cell>
        </row>
        <row r="84">
          <cell r="A84" t="str">
            <v>Raûi caêng daây AC-70 baèng TC</v>
          </cell>
          <cell r="B84" t="str">
            <v>km</v>
          </cell>
          <cell r="C84">
            <v>227189</v>
          </cell>
          <cell r="D84">
            <v>348908</v>
          </cell>
          <cell r="F84" t="str">
            <v>06-6105</v>
          </cell>
        </row>
        <row r="85">
          <cell r="A85" t="str">
            <v>Daây daãn AC-95</v>
          </cell>
          <cell r="B85" t="str">
            <v>kg</v>
          </cell>
          <cell r="C85">
            <v>25000</v>
          </cell>
        </row>
        <row r="86">
          <cell r="A86" t="str">
            <v>Raûi caêng daây AC-95 baèng TC</v>
          </cell>
          <cell r="B86" t="str">
            <v>km</v>
          </cell>
          <cell r="C86">
            <v>227189</v>
          </cell>
          <cell r="D86">
            <v>475178</v>
          </cell>
          <cell r="F86" t="str">
            <v>06-6106</v>
          </cell>
        </row>
        <row r="87">
          <cell r="A87" t="str">
            <v>Daây daãn AC-120</v>
          </cell>
          <cell r="B87" t="str">
            <v>kg</v>
          </cell>
          <cell r="C87">
            <v>25000</v>
          </cell>
        </row>
        <row r="88">
          <cell r="A88" t="str">
            <v>Daây daãn AC-150</v>
          </cell>
          <cell r="B88" t="str">
            <v>kg</v>
          </cell>
          <cell r="C88">
            <v>25000</v>
          </cell>
        </row>
        <row r="89">
          <cell r="A89" t="str">
            <v>Daây daãn AC-185</v>
          </cell>
          <cell r="B89" t="str">
            <v>kg</v>
          </cell>
          <cell r="C89">
            <v>25000</v>
          </cell>
        </row>
        <row r="90">
          <cell r="A90" t="str">
            <v>Daây daãn AC-240</v>
          </cell>
          <cell r="B90" t="str">
            <v>kg</v>
          </cell>
          <cell r="C90">
            <v>25000</v>
          </cell>
        </row>
        <row r="91">
          <cell r="A91" t="str">
            <v>Raûi caêng daây AV-50 baèng TC</v>
          </cell>
          <cell r="B91" t="str">
            <v>km</v>
          </cell>
          <cell r="C91">
            <v>227189</v>
          </cell>
          <cell r="D91">
            <v>261153</v>
          </cell>
          <cell r="F91" t="str">
            <v>06-6104</v>
          </cell>
        </row>
        <row r="92">
          <cell r="A92" t="str">
            <v>Daây daãn A-16</v>
          </cell>
          <cell r="B92" t="str">
            <v>kg</v>
          </cell>
          <cell r="C92">
            <v>26627</v>
          </cell>
        </row>
        <row r="93">
          <cell r="A93" t="str">
            <v>Daây daãn A-25</v>
          </cell>
          <cell r="B93" t="str">
            <v>kg</v>
          </cell>
          <cell r="C93">
            <v>26462</v>
          </cell>
        </row>
        <row r="94">
          <cell r="A94" t="str">
            <v>Daây daãn A-35</v>
          </cell>
          <cell r="B94" t="str">
            <v>kg</v>
          </cell>
          <cell r="C94">
            <v>26361</v>
          </cell>
        </row>
        <row r="95">
          <cell r="A95" t="str">
            <v>Daây daãn A-50</v>
          </cell>
          <cell r="B95" t="str">
            <v>kg</v>
          </cell>
          <cell r="C95">
            <v>26260</v>
          </cell>
        </row>
        <row r="96">
          <cell r="A96" t="str">
            <v>Daây daãn A-70</v>
          </cell>
          <cell r="B96" t="str">
            <v>kg</v>
          </cell>
          <cell r="C96">
            <v>26158</v>
          </cell>
        </row>
        <row r="97">
          <cell r="A97" t="str">
            <v>Daây daãn A-95</v>
          </cell>
          <cell r="B97" t="str">
            <v>kg</v>
          </cell>
          <cell r="C97">
            <v>26058</v>
          </cell>
        </row>
        <row r="98">
          <cell r="A98" t="str">
            <v>Daây daãn A-120</v>
          </cell>
          <cell r="B98" t="str">
            <v>kg</v>
          </cell>
          <cell r="C98">
            <v>26100</v>
          </cell>
        </row>
        <row r="99">
          <cell r="A99" t="str">
            <v>Daây daãn A-150</v>
          </cell>
          <cell r="B99" t="str">
            <v>kg</v>
          </cell>
          <cell r="C99">
            <v>26048</v>
          </cell>
        </row>
        <row r="100">
          <cell r="A100" t="str">
            <v>Daây daãn A-185</v>
          </cell>
          <cell r="B100" t="str">
            <v>kg</v>
          </cell>
          <cell r="C100">
            <v>25996</v>
          </cell>
        </row>
        <row r="101">
          <cell r="A101" t="str">
            <v>Daây daãn A-240</v>
          </cell>
          <cell r="B101" t="str">
            <v>kg</v>
          </cell>
          <cell r="C101">
            <v>25944</v>
          </cell>
        </row>
        <row r="102">
          <cell r="A102" t="str">
            <v>Daây daãn A-300</v>
          </cell>
          <cell r="B102" t="str">
            <v>kg</v>
          </cell>
          <cell r="C102">
            <v>25892</v>
          </cell>
        </row>
        <row r="103">
          <cell r="A103" t="str">
            <v>Daây ñoàng traàn M-16 mm2</v>
          </cell>
          <cell r="B103" t="str">
            <v>kg</v>
          </cell>
          <cell r="C103">
            <v>30200</v>
          </cell>
        </row>
        <row r="104">
          <cell r="A104" t="str">
            <v>Daây ñoàng traàn M-25 mm2</v>
          </cell>
          <cell r="B104" t="str">
            <v>kg</v>
          </cell>
          <cell r="C104">
            <v>30000</v>
          </cell>
        </row>
        <row r="105">
          <cell r="A105" t="str">
            <v>Daây ñoàng traàn M-35 mm2</v>
          </cell>
          <cell r="B105" t="str">
            <v>kg</v>
          </cell>
          <cell r="C105">
            <v>29818</v>
          </cell>
        </row>
        <row r="106">
          <cell r="A106" t="str">
            <v>Daây ñoàng traàn M-50 mm2</v>
          </cell>
          <cell r="B106" t="str">
            <v>kg</v>
          </cell>
          <cell r="C106">
            <v>29600</v>
          </cell>
        </row>
        <row r="107">
          <cell r="A107" t="str">
            <v>Daây ñoàng traàn M-70 mm2</v>
          </cell>
          <cell r="B107" t="str">
            <v>kg</v>
          </cell>
          <cell r="C107">
            <v>29500</v>
          </cell>
        </row>
        <row r="108">
          <cell r="A108" t="str">
            <v>Daây ñoàng traàn M-95 mm2</v>
          </cell>
          <cell r="B108" t="str">
            <v>kg</v>
          </cell>
          <cell r="C108">
            <v>29400</v>
          </cell>
        </row>
        <row r="109">
          <cell r="A109" t="str">
            <v>Daây ñoàng traàn M-120 mm2</v>
          </cell>
          <cell r="B109" t="str">
            <v>kg</v>
          </cell>
          <cell r="C109">
            <v>30000</v>
          </cell>
        </row>
        <row r="110">
          <cell r="A110" t="str">
            <v>Daây ñoàng traàn M-150 mm2</v>
          </cell>
          <cell r="B110" t="str">
            <v>kg</v>
          </cell>
          <cell r="C110">
            <v>29900</v>
          </cell>
        </row>
        <row r="111">
          <cell r="A111" t="str">
            <v>Daây ñoàng traàn M-180 mm2</v>
          </cell>
          <cell r="B111" t="str">
            <v>kg</v>
          </cell>
          <cell r="C111">
            <v>29800</v>
          </cell>
        </row>
        <row r="112">
          <cell r="A112" t="str">
            <v>Daây ñoàng traàn M-240 mm2</v>
          </cell>
          <cell r="B112" t="str">
            <v>kg</v>
          </cell>
          <cell r="C112">
            <v>29700</v>
          </cell>
        </row>
        <row r="113">
          <cell r="A113" t="str">
            <v>Daây ñoàng traàn M-300 mm2</v>
          </cell>
          <cell r="B113" t="str">
            <v>kg</v>
          </cell>
          <cell r="C113">
            <v>29600</v>
          </cell>
        </row>
        <row r="114">
          <cell r="A114" t="str">
            <v>Caùch ñieän</v>
          </cell>
        </row>
        <row r="115">
          <cell r="A115" t="str">
            <v>Söù chaèng</v>
          </cell>
          <cell r="B115" t="str">
            <v>Caùi</v>
          </cell>
          <cell r="C115">
            <v>15500</v>
          </cell>
        </row>
        <row r="116">
          <cell r="A116" t="str">
            <v>Söù treo Polymer 24 kV</v>
          </cell>
          <cell r="B116" t="str">
            <v>Caùi</v>
          </cell>
          <cell r="C116">
            <v>240000</v>
          </cell>
        </row>
        <row r="117">
          <cell r="A117" t="str">
            <v>Söù ñöùng 6 kV</v>
          </cell>
          <cell r="B117" t="str">
            <v>boä</v>
          </cell>
          <cell r="C117">
            <v>32000</v>
          </cell>
        </row>
        <row r="118">
          <cell r="A118" t="str">
            <v>Söù ñöùng 10 kV</v>
          </cell>
          <cell r="B118" t="str">
            <v>boä</v>
          </cell>
          <cell r="C118">
            <v>32000</v>
          </cell>
        </row>
        <row r="119">
          <cell r="A119" t="str">
            <v>Söù ñöùng 15 kV</v>
          </cell>
          <cell r="B119" t="str">
            <v>boä</v>
          </cell>
          <cell r="C119">
            <v>35000</v>
          </cell>
        </row>
        <row r="120">
          <cell r="A120" t="str">
            <v>Söù ñöùng 22 Kv choáng muoái bieån</v>
          </cell>
          <cell r="B120" t="str">
            <v>boä</v>
          </cell>
          <cell r="C120">
            <v>86000</v>
          </cell>
        </row>
        <row r="121">
          <cell r="A121" t="str">
            <v>Söù ñöùng 22 kV</v>
          </cell>
          <cell r="B121" t="str">
            <v>boä</v>
          </cell>
          <cell r="C121">
            <v>55000</v>
          </cell>
        </row>
        <row r="122">
          <cell r="A122" t="str">
            <v>Ty söù ñöùng</v>
          </cell>
          <cell r="B122" t="str">
            <v>boä</v>
          </cell>
          <cell r="C122">
            <v>14000</v>
          </cell>
        </row>
        <row r="123">
          <cell r="A123" t="str">
            <v>Söù ñöùng 35 kV</v>
          </cell>
          <cell r="B123" t="str">
            <v>boä</v>
          </cell>
          <cell r="C123">
            <v>125000</v>
          </cell>
        </row>
        <row r="124">
          <cell r="A124" t="str">
            <v>Söù ñöùng 35 kV (ty maï)</v>
          </cell>
          <cell r="B124" t="str">
            <v>boä</v>
          </cell>
          <cell r="C124">
            <v>134000</v>
          </cell>
        </row>
        <row r="125">
          <cell r="A125" t="str">
            <v>Chaân söù ñænh</v>
          </cell>
          <cell r="B125" t="str">
            <v>Caùi</v>
          </cell>
        </row>
        <row r="126">
          <cell r="A126" t="str">
            <v>Söù haï oáng chæ +Rack 1söù+bulon</v>
          </cell>
          <cell r="B126" t="str">
            <v>boä</v>
          </cell>
          <cell r="C126" t="e">
            <v>#REF!</v>
          </cell>
          <cell r="D126" t="e">
            <v>#REF!</v>
          </cell>
          <cell r="E126" t="e">
            <v>#REF!</v>
          </cell>
        </row>
        <row r="127">
          <cell r="A127" t="str">
            <v>Söù oáng chæ haï theá</v>
          </cell>
          <cell r="B127" t="str">
            <v>cuïc</v>
          </cell>
          <cell r="C127">
            <v>2500</v>
          </cell>
        </row>
        <row r="128">
          <cell r="A128" t="str">
            <v>Rack 1 söù</v>
          </cell>
          <cell r="B128" t="str">
            <v>boä</v>
          </cell>
          <cell r="C128">
            <v>4500</v>
          </cell>
        </row>
        <row r="129">
          <cell r="A129" t="str">
            <v>Rack 2 söù</v>
          </cell>
          <cell r="B129" t="str">
            <v>boä</v>
          </cell>
          <cell r="C129">
            <v>20000</v>
          </cell>
        </row>
        <row r="130">
          <cell r="A130" t="str">
            <v>Rack 3 söù</v>
          </cell>
          <cell r="B130" t="str">
            <v>boä</v>
          </cell>
          <cell r="C130">
            <v>29500</v>
          </cell>
        </row>
        <row r="131">
          <cell r="A131" t="str">
            <v>Rack 4 söù</v>
          </cell>
          <cell r="B131" t="str">
            <v>boä</v>
          </cell>
          <cell r="C131">
            <v>38500</v>
          </cell>
        </row>
        <row r="132">
          <cell r="A132" t="str">
            <v>Bulon</v>
          </cell>
        </row>
        <row r="133">
          <cell r="A133" t="str">
            <v>Bulon: M12 x 50</v>
          </cell>
          <cell r="B133" t="str">
            <v>boä</v>
          </cell>
          <cell r="C133">
            <v>1100</v>
          </cell>
        </row>
        <row r="134">
          <cell r="A134" t="str">
            <v>Bulon: M16 x 50</v>
          </cell>
          <cell r="B134" t="str">
            <v>boä</v>
          </cell>
          <cell r="C134">
            <v>2300</v>
          </cell>
        </row>
        <row r="135">
          <cell r="A135" t="str">
            <v>Bulon: M16 x 70</v>
          </cell>
          <cell r="B135" t="str">
            <v>boä</v>
          </cell>
          <cell r="C135">
            <v>2800</v>
          </cell>
        </row>
        <row r="136">
          <cell r="A136" t="str">
            <v>Bulon: M16 x 100</v>
          </cell>
          <cell r="B136" t="str">
            <v>boä</v>
          </cell>
          <cell r="C136">
            <v>2900</v>
          </cell>
        </row>
        <row r="137">
          <cell r="A137" t="str">
            <v>Bulon: M16 x 120</v>
          </cell>
          <cell r="B137" t="str">
            <v>boä</v>
          </cell>
          <cell r="C137">
            <v>3300</v>
          </cell>
        </row>
        <row r="138">
          <cell r="A138" t="str">
            <v>Bulon: M16 x 150</v>
          </cell>
          <cell r="B138" t="str">
            <v>boä</v>
          </cell>
          <cell r="C138">
            <v>3800</v>
          </cell>
        </row>
        <row r="139">
          <cell r="A139" t="str">
            <v>Bulon: M16 x 175</v>
          </cell>
          <cell r="B139" t="str">
            <v>boä</v>
          </cell>
          <cell r="C139">
            <v>4200</v>
          </cell>
        </row>
        <row r="140">
          <cell r="A140" t="str">
            <v>Bulon: M16 x 200</v>
          </cell>
          <cell r="B140" t="str">
            <v>boä</v>
          </cell>
          <cell r="C140">
            <v>4600</v>
          </cell>
        </row>
        <row r="141">
          <cell r="A141" t="str">
            <v>Bulon: M16 x 250</v>
          </cell>
          <cell r="B141" t="str">
            <v>boä</v>
          </cell>
          <cell r="C141">
            <v>5400</v>
          </cell>
        </row>
        <row r="142">
          <cell r="A142" t="str">
            <v>Bulon: M16 x 280</v>
          </cell>
          <cell r="B142" t="str">
            <v>boä</v>
          </cell>
          <cell r="C142">
            <v>6200</v>
          </cell>
        </row>
        <row r="143">
          <cell r="A143" t="str">
            <v>Bulon maét M16 x 300</v>
          </cell>
          <cell r="B143" t="str">
            <v>boä</v>
          </cell>
          <cell r="C143">
            <v>9460</v>
          </cell>
        </row>
        <row r="144">
          <cell r="A144" t="str">
            <v>Bulon: M16 x 300</v>
          </cell>
          <cell r="B144" t="str">
            <v>boä</v>
          </cell>
          <cell r="C144">
            <v>7000</v>
          </cell>
        </row>
        <row r="145">
          <cell r="A145" t="str">
            <v>Bulon: M16 x 350</v>
          </cell>
          <cell r="B145" t="str">
            <v>boä</v>
          </cell>
          <cell r="C145">
            <v>8800</v>
          </cell>
        </row>
        <row r="146">
          <cell r="A146" t="str">
            <v>Bulon: M16 x 400</v>
          </cell>
          <cell r="B146" t="str">
            <v>boä</v>
          </cell>
          <cell r="C146">
            <v>7500</v>
          </cell>
        </row>
        <row r="147">
          <cell r="A147" t="str">
            <v>Bulon: M16 x 450</v>
          </cell>
          <cell r="B147" t="str">
            <v>boä</v>
          </cell>
          <cell r="C147">
            <v>8200</v>
          </cell>
        </row>
        <row r="148">
          <cell r="A148" t="str">
            <v>Bulon: M20 x 45</v>
          </cell>
          <cell r="B148" t="str">
            <v>boä</v>
          </cell>
          <cell r="C148">
            <v>3900</v>
          </cell>
        </row>
        <row r="149">
          <cell r="A149" t="str">
            <v>Bulon: M20 x 60</v>
          </cell>
          <cell r="B149" t="str">
            <v>boä</v>
          </cell>
          <cell r="C149">
            <v>4300</v>
          </cell>
        </row>
        <row r="150">
          <cell r="A150" t="str">
            <v>Bulon: M20 x 70</v>
          </cell>
          <cell r="B150" t="str">
            <v>boä</v>
          </cell>
          <cell r="C150">
            <v>4700</v>
          </cell>
        </row>
        <row r="151">
          <cell r="A151" t="str">
            <v>Bulon: M20 x 100</v>
          </cell>
          <cell r="B151" t="str">
            <v>boä</v>
          </cell>
          <cell r="C151">
            <v>6300</v>
          </cell>
        </row>
        <row r="152">
          <cell r="A152" t="str">
            <v>Bulon: M20 x 120</v>
          </cell>
          <cell r="B152" t="str">
            <v>boä</v>
          </cell>
          <cell r="C152">
            <v>5800</v>
          </cell>
        </row>
        <row r="153">
          <cell r="A153" t="str">
            <v>Bulon: M20 x 150</v>
          </cell>
          <cell r="B153" t="str">
            <v>boä</v>
          </cell>
          <cell r="C153">
            <v>6400</v>
          </cell>
        </row>
        <row r="154">
          <cell r="A154" t="str">
            <v>Bulon: M20 x 200</v>
          </cell>
          <cell r="B154" t="str">
            <v>boä</v>
          </cell>
          <cell r="C154">
            <v>7500</v>
          </cell>
        </row>
        <row r="155">
          <cell r="A155" t="str">
            <v>Bulon: M20 x 250</v>
          </cell>
          <cell r="B155" t="str">
            <v>boä</v>
          </cell>
          <cell r="C155">
            <v>8500</v>
          </cell>
        </row>
        <row r="156">
          <cell r="A156" t="str">
            <v>Bulon: M20 x 300</v>
          </cell>
          <cell r="B156" t="str">
            <v>boä</v>
          </cell>
          <cell r="C156">
            <v>9500</v>
          </cell>
        </row>
        <row r="157">
          <cell r="A157" t="str">
            <v>Bulon: M20 x 350</v>
          </cell>
          <cell r="B157" t="str">
            <v>boä</v>
          </cell>
          <cell r="C157">
            <v>10500</v>
          </cell>
        </row>
        <row r="158">
          <cell r="A158" t="str">
            <v>Bulon: M20 x 400</v>
          </cell>
          <cell r="B158" t="str">
            <v>boä</v>
          </cell>
          <cell r="C158">
            <v>11500</v>
          </cell>
        </row>
        <row r="159">
          <cell r="A159" t="str">
            <v>Bulon: M20 x 500</v>
          </cell>
          <cell r="B159" t="str">
            <v>boä</v>
          </cell>
          <cell r="C159">
            <v>13500</v>
          </cell>
        </row>
        <row r="160">
          <cell r="A160" t="str">
            <v>Bulon: M22 x 80</v>
          </cell>
          <cell r="B160" t="str">
            <v>boä</v>
          </cell>
          <cell r="C160">
            <v>6000</v>
          </cell>
        </row>
        <row r="161">
          <cell r="A161" t="str">
            <v>Bulon: M22 x 100</v>
          </cell>
          <cell r="B161" t="str">
            <v>boä</v>
          </cell>
          <cell r="C161">
            <v>6500</v>
          </cell>
        </row>
        <row r="162">
          <cell r="A162" t="str">
            <v>Bulon: M22 x 120</v>
          </cell>
          <cell r="B162" t="str">
            <v>boä</v>
          </cell>
          <cell r="C162">
            <v>7000</v>
          </cell>
        </row>
        <row r="163">
          <cell r="A163" t="str">
            <v>Bulon: M22 x 150</v>
          </cell>
          <cell r="B163" t="str">
            <v>boä</v>
          </cell>
          <cell r="C163">
            <v>7700</v>
          </cell>
        </row>
        <row r="164">
          <cell r="A164" t="str">
            <v>Bulon: M22 x 180</v>
          </cell>
          <cell r="B164" t="str">
            <v>boä</v>
          </cell>
          <cell r="C164">
            <v>8400</v>
          </cell>
        </row>
        <row r="165">
          <cell r="A165" t="str">
            <v>Bulon: M22 x 200</v>
          </cell>
          <cell r="B165" t="str">
            <v>boä</v>
          </cell>
          <cell r="C165">
            <v>9000</v>
          </cell>
        </row>
        <row r="166">
          <cell r="A166" t="str">
            <v>Bulon: M22 x 250</v>
          </cell>
          <cell r="B166" t="str">
            <v>boä</v>
          </cell>
          <cell r="C166">
            <v>10200</v>
          </cell>
        </row>
        <row r="167">
          <cell r="A167" t="str">
            <v>Bulon: M22 x 300</v>
          </cell>
          <cell r="B167" t="str">
            <v>boä</v>
          </cell>
          <cell r="C167">
            <v>11500</v>
          </cell>
        </row>
        <row r="168">
          <cell r="A168" t="str">
            <v>Bulon: M22 x 350</v>
          </cell>
          <cell r="B168" t="str">
            <v>boä</v>
          </cell>
          <cell r="C168">
            <v>12200</v>
          </cell>
        </row>
        <row r="169">
          <cell r="A169" t="str">
            <v>Bulon: M22 x 400</v>
          </cell>
          <cell r="B169" t="str">
            <v>boä</v>
          </cell>
          <cell r="C169">
            <v>13700</v>
          </cell>
        </row>
        <row r="170">
          <cell r="A170" t="str">
            <v>Bulon: M22 x 450</v>
          </cell>
          <cell r="B170" t="str">
            <v>boä</v>
          </cell>
          <cell r="C170">
            <v>15300</v>
          </cell>
        </row>
        <row r="171">
          <cell r="A171" t="str">
            <v>Bulon: M22 x 500</v>
          </cell>
          <cell r="B171" t="str">
            <v>boä</v>
          </cell>
          <cell r="C171">
            <v>17300</v>
          </cell>
        </row>
        <row r="172">
          <cell r="A172" t="str">
            <v>Bulon: M22 x 550</v>
          </cell>
          <cell r="B172" t="str">
            <v>boä</v>
          </cell>
          <cell r="C172">
            <v>18500</v>
          </cell>
        </row>
        <row r="173">
          <cell r="A173" t="str">
            <v>Bulon: M22 x 600</v>
          </cell>
          <cell r="B173" t="str">
            <v>boä</v>
          </cell>
          <cell r="C173">
            <v>19000</v>
          </cell>
        </row>
        <row r="174">
          <cell r="A174" t="str">
            <v>Bulon: M22 x 650</v>
          </cell>
          <cell r="B174" t="str">
            <v>boä</v>
          </cell>
          <cell r="C174">
            <v>20000</v>
          </cell>
        </row>
        <row r="175">
          <cell r="A175" t="str">
            <v>Bulon: M22 x 700</v>
          </cell>
          <cell r="B175" t="str">
            <v>boä</v>
          </cell>
          <cell r="C175">
            <v>22000</v>
          </cell>
        </row>
        <row r="176">
          <cell r="A176" t="str">
            <v>Bulon: M22 x 750</v>
          </cell>
          <cell r="B176" t="str">
            <v>boä</v>
          </cell>
          <cell r="C176">
            <v>23200</v>
          </cell>
        </row>
        <row r="177">
          <cell r="A177" t="str">
            <v>Bulon: M22 x 800</v>
          </cell>
          <cell r="B177" t="str">
            <v>boä</v>
          </cell>
          <cell r="C177">
            <v>24500</v>
          </cell>
        </row>
        <row r="178">
          <cell r="A178" t="str">
            <v>Phuï kieän</v>
          </cell>
        </row>
        <row r="179">
          <cell r="A179" t="str">
            <v>Keïp hotline</v>
          </cell>
          <cell r="B179" t="str">
            <v>Caùi</v>
          </cell>
          <cell r="C179">
            <v>14000</v>
          </cell>
        </row>
        <row r="180">
          <cell r="A180" t="str">
            <v>Keïp quay 2/0</v>
          </cell>
          <cell r="B180" t="str">
            <v>Caùi</v>
          </cell>
          <cell r="C180">
            <v>12500</v>
          </cell>
        </row>
        <row r="181">
          <cell r="A181" t="str">
            <v>Keïp quay 4/0</v>
          </cell>
          <cell r="B181" t="str">
            <v>Caùi</v>
          </cell>
          <cell r="C181">
            <v>17000</v>
          </cell>
        </row>
        <row r="182">
          <cell r="A182" t="str">
            <v>Keïp quay + Splitbolt ñoàng</v>
          </cell>
          <cell r="B182" t="str">
            <v>Caùi</v>
          </cell>
          <cell r="C182">
            <v>19000</v>
          </cell>
        </row>
        <row r="183">
          <cell r="A183" t="str">
            <v>Keïp quay + Splitbolt nhoâm</v>
          </cell>
          <cell r="B183" t="str">
            <v>Caùi</v>
          </cell>
          <cell r="C183">
            <v>18500</v>
          </cell>
        </row>
        <row r="184">
          <cell r="A184" t="str">
            <v>Keïp Splitbolt ñoàng nhoâm</v>
          </cell>
          <cell r="B184" t="str">
            <v>Caùi</v>
          </cell>
          <cell r="C184">
            <v>6500</v>
          </cell>
        </row>
        <row r="185">
          <cell r="A185" t="str">
            <v>Keïp Splitbolt nhoâm</v>
          </cell>
          <cell r="B185" t="str">
            <v>Caùi</v>
          </cell>
          <cell r="C185">
            <v>6000</v>
          </cell>
        </row>
        <row r="186">
          <cell r="A186" t="str">
            <v>Keïp 3 bulon</v>
          </cell>
          <cell r="B186" t="str">
            <v>Caùi</v>
          </cell>
          <cell r="C186">
            <v>11500</v>
          </cell>
        </row>
        <row r="187">
          <cell r="A187" t="str">
            <v>Keïp 2 bulon</v>
          </cell>
          <cell r="B187" t="str">
            <v>Caùi</v>
          </cell>
          <cell r="C187">
            <v>8000</v>
          </cell>
        </row>
        <row r="188">
          <cell r="A188" t="str">
            <v>Keïp coïc noái ñaát</v>
          </cell>
          <cell r="B188" t="str">
            <v>Caùi</v>
          </cell>
          <cell r="C188">
            <v>3000</v>
          </cell>
        </row>
        <row r="189">
          <cell r="A189" t="str">
            <v>OÁng noái daây AC-50</v>
          </cell>
          <cell r="B189" t="str">
            <v>oáng</v>
          </cell>
          <cell r="C189">
            <v>16500</v>
          </cell>
        </row>
        <row r="190">
          <cell r="A190" t="str">
            <v>OÁng noái daây AV-50</v>
          </cell>
          <cell r="B190" t="str">
            <v>oáng</v>
          </cell>
          <cell r="C190">
            <v>16500</v>
          </cell>
        </row>
        <row r="191">
          <cell r="A191" t="str">
            <v>OÁng noái daây</v>
          </cell>
          <cell r="B191" t="str">
            <v>oáng</v>
          </cell>
        </row>
        <row r="192">
          <cell r="A192" t="str">
            <v>OÁng noái daây</v>
          </cell>
          <cell r="B192" t="str">
            <v>oáng</v>
          </cell>
        </row>
        <row r="193">
          <cell r="A193" t="str">
            <v>Vong treo ñaàu troøn VT-7</v>
          </cell>
          <cell r="B193" t="str">
            <v>boä</v>
          </cell>
          <cell r="C193">
            <v>4762</v>
          </cell>
          <cell r="F193" t="str">
            <v>VT7</v>
          </cell>
        </row>
        <row r="194">
          <cell r="A194" t="str">
            <v>Vong treo ñaàu troøn VT-10</v>
          </cell>
          <cell r="B194" t="str">
            <v>boä</v>
          </cell>
          <cell r="C194">
            <v>5714</v>
          </cell>
          <cell r="F194" t="str">
            <v>VT10</v>
          </cell>
        </row>
        <row r="195">
          <cell r="A195" t="str">
            <v>Vong treo ñaàu troøn VT-12</v>
          </cell>
          <cell r="B195" t="str">
            <v>boä</v>
          </cell>
          <cell r="C195">
            <v>8571</v>
          </cell>
          <cell r="F195" t="str">
            <v>VT12</v>
          </cell>
        </row>
        <row r="196">
          <cell r="A196" t="str">
            <v>Maét noái ñôn MN 1-7</v>
          </cell>
          <cell r="B196" t="str">
            <v>boä</v>
          </cell>
          <cell r="C196">
            <v>6476</v>
          </cell>
          <cell r="F196" t="str">
            <v>MN 1-7</v>
          </cell>
        </row>
        <row r="197">
          <cell r="A197" t="str">
            <v>Maét noái ñôn MN 1-10</v>
          </cell>
          <cell r="B197" t="str">
            <v>Caùi</v>
          </cell>
          <cell r="C197">
            <v>11143</v>
          </cell>
          <cell r="F197" t="str">
            <v>MN 1-10</v>
          </cell>
        </row>
        <row r="198">
          <cell r="A198" t="str">
            <v>Maét noái ñôn MN 1-12</v>
          </cell>
          <cell r="B198" t="str">
            <v>Caùi</v>
          </cell>
          <cell r="C198">
            <v>16286</v>
          </cell>
          <cell r="F198" t="str">
            <v>MN 1-12</v>
          </cell>
        </row>
        <row r="199">
          <cell r="A199" t="str">
            <v>Maét noái keùp MN 2-7</v>
          </cell>
          <cell r="B199" t="str">
            <v>Caùi</v>
          </cell>
          <cell r="C199">
            <v>9048</v>
          </cell>
          <cell r="F199" t="str">
            <v>MN 2-7</v>
          </cell>
        </row>
        <row r="200">
          <cell r="A200" t="str">
            <v>Maét noái keùp MN 2-10</v>
          </cell>
          <cell r="B200" t="str">
            <v>Caùi</v>
          </cell>
          <cell r="C200">
            <v>14762</v>
          </cell>
          <cell r="F200" t="str">
            <v>MN 2-10</v>
          </cell>
        </row>
        <row r="201">
          <cell r="A201" t="str">
            <v>Maét noái keùp MN 2-12</v>
          </cell>
          <cell r="B201" t="str">
            <v>Caùi</v>
          </cell>
          <cell r="C201">
            <v>19510</v>
          </cell>
          <cell r="F201" t="str">
            <v>MN 2-12</v>
          </cell>
        </row>
        <row r="202">
          <cell r="A202" t="str">
            <v>Khoaù ñôõ daây D -357</v>
          </cell>
          <cell r="B202" t="str">
            <v>Caùi</v>
          </cell>
          <cell r="C202">
            <v>22762</v>
          </cell>
          <cell r="F202" t="str">
            <v>D -357</v>
          </cell>
        </row>
        <row r="203">
          <cell r="A203" t="str">
            <v>Khoaù ñôõ daây D -912</v>
          </cell>
          <cell r="B203" t="str">
            <v>Caùi</v>
          </cell>
          <cell r="C203">
            <v>24657</v>
          </cell>
          <cell r="F203" t="str">
            <v>D -912</v>
          </cell>
        </row>
        <row r="204">
          <cell r="A204" t="str">
            <v>Khoaù ñôõ daây D -159</v>
          </cell>
          <cell r="B204" t="str">
            <v>Caùi</v>
          </cell>
          <cell r="C204">
            <v>38000</v>
          </cell>
          <cell r="F204" t="str">
            <v>D -159</v>
          </cell>
        </row>
        <row r="205">
          <cell r="A205" t="str">
            <v>Khoaù neùo daây D -357</v>
          </cell>
          <cell r="B205" t="str">
            <v>Caùi</v>
          </cell>
          <cell r="F205" t="str">
            <v xml:space="preserve">N -357 </v>
          </cell>
        </row>
        <row r="206">
          <cell r="A206" t="str">
            <v>Khoaù neùo daây D -912</v>
          </cell>
          <cell r="B206" t="str">
            <v>Caùi</v>
          </cell>
          <cell r="F206" t="str">
            <v>N -912</v>
          </cell>
        </row>
        <row r="207">
          <cell r="A207" t="str">
            <v>Khoaù neùo daây D -159</v>
          </cell>
          <cell r="B207" t="str">
            <v>Caùi</v>
          </cell>
          <cell r="F207" t="str">
            <v>N -158</v>
          </cell>
        </row>
        <row r="208">
          <cell r="A208" t="str">
            <v>Moùc treo chöõ U(ma ní) MT-7</v>
          </cell>
          <cell r="B208" t="str">
            <v>Caùi</v>
          </cell>
          <cell r="F208" t="str">
            <v>MT -7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Set>
  </externalBook>
</externalLink>
</file>

<file path=xl/externalLinks/externalLink1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Thuyet minh"/>
      <sheetName val="1.Bang tong hop"/>
      <sheetName val="2.Chiet tinh"/>
      <sheetName val="3.Van chuyen"/>
      <sheetName val="4.Lap dat"/>
      <sheetName val="5.Thiet bi mua"/>
      <sheetName val="PhaBT"/>
      <sheetName val="BuVL"/>
      <sheetName val="Tonghop"/>
      <sheetName val="6.Kien thiet co ban"/>
      <sheetName val="Define Name"/>
      <sheetName val="XL4Poppy"/>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n gia Dak Lak"/>
      <sheetName val="TH phan lap dat dien"/>
      <sheetName val="BTH VL-NC-M lap dat"/>
      <sheetName val="TH DUONG "/>
      <sheetName val="DUONG"/>
      <sheetName val="TL duong giao thong"/>
      <sheetName val="TH san nen"/>
      <sheetName val="san nen"/>
      <sheetName val="TL san nen"/>
      <sheetName val="TH hang rao"/>
      <sheetName val="hang rao "/>
      <sheetName val="TL hang rao"/>
      <sheetName val="TH muong cap"/>
      <sheetName val="Muong cap"/>
      <sheetName val="Tien luong muong cap"/>
      <sheetName val="TH nha dieu khien"/>
      <sheetName val="Nha dieu khien"/>
      <sheetName val="TL nha dieu khien"/>
      <sheetName val="TH nha dieu hanh SX"/>
      <sheetName val="Nha dieu hanh SX"/>
      <sheetName val="TL Nha dieu hanh SX"/>
      <sheetName val="TH ngoai troi"/>
      <sheetName val="Ngoai troi"/>
      <sheetName val="TL ngoai troi"/>
      <sheetName val="TH PCCC"/>
      <sheetName val="PCCC"/>
      <sheetName val="TL PCCC"/>
      <sheetName val="V.c noi bo"/>
      <sheetName val="ang rao_x0009__x0000__x0000_h"/>
      <sheetName val="朠慩䈠湩⁨畄湯൧_x0000_䡔呄丠慨䐠午ၘ_x0000_䱖中ⵃ⁍桎ଠ_x0000_䱔栠湡⁧慲౯_x0000_"/>
      <sheetName val="Don gia Tay Ninh"/>
      <sheetName val="DG vat tu"/>
      <sheetName val="\H PCCC"/>
      <sheetName val="ang rao_x0009_??h"/>
      <sheetName val="朠慩䈠湩⁨畄湯൧?䡔呄丠慨䐠午ၘ?䱖中ⵃ⁍桎ଠ?䱔栠湡⁧慲౯?"/>
      <sheetName val="DG"/>
      <sheetName val="Dinh nghia"/>
      <sheetName val="ang rao_x0009_"/>
      <sheetName val="朠慩䈠湩⁨畄湯൧"/>
      <sheetName val="DON GIA CAN THO"/>
      <sheetName val="Don_gia_Dak_Lak"/>
      <sheetName val="TH_phan_lap_dat_dien"/>
      <sheetName val="BTH_VL-NC-M_lap_dat"/>
      <sheetName val="TH_DUONG_"/>
      <sheetName val="TL_duong_giao_thong"/>
      <sheetName val="TH_san_nen"/>
      <sheetName val="san_nen"/>
      <sheetName val="TL_san_nen"/>
      <sheetName val="TH_hang_rao"/>
      <sheetName val="hang_rao_"/>
      <sheetName val="TL_hang_rao"/>
      <sheetName val="TH_muong_cap"/>
      <sheetName val="Muong_cap"/>
      <sheetName val="Tien_luong_muong_cap"/>
      <sheetName val="TH_nha_dieu_khien"/>
      <sheetName val="Nha_dieu_khien"/>
      <sheetName val="TL_nha_dieu_khien"/>
      <sheetName val="TH_nha_dieu_hanh_SX"/>
      <sheetName val="Nha_dieu_hanh_SX"/>
      <sheetName val="TL_Nha_dieu_hanh_SX"/>
      <sheetName val="TH_ngoai_troi"/>
      <sheetName val="Ngoai_troi"/>
      <sheetName val="TL_ngoai_troi"/>
      <sheetName val="TH_PCCC"/>
      <sheetName val="TL_PCCC"/>
      <sheetName val="Don_gia_Tay_Ninh"/>
      <sheetName val="P3"/>
      <sheetName val="Don_gia_Dak_Lak1"/>
      <sheetName val="TH_phan_lap_dat_dien1"/>
      <sheetName val="BTH_VL-NC-M_lap_dat1"/>
      <sheetName val="TH_DUONG_1"/>
      <sheetName val="TL_duong_giao_thong1"/>
      <sheetName val="TH_san_nen1"/>
      <sheetName val="san_nen1"/>
      <sheetName val="TL_san_nen1"/>
      <sheetName val="TH_hang_rao1"/>
      <sheetName val="hang_rao_1"/>
      <sheetName val="TL_hang_rao1"/>
      <sheetName val="TH_muong_cap1"/>
      <sheetName val="Muong_cap1"/>
      <sheetName val="Tien_luong_muong_cap1"/>
      <sheetName val="TH_nha_dieu_khien1"/>
      <sheetName val="Nha_dieu_khien1"/>
      <sheetName val="TL_nha_dieu_khien1"/>
      <sheetName val="TH_nha_dieu_hanh_SX1"/>
      <sheetName val="Nha_dieu_hanh_SX1"/>
      <sheetName val="TL_Nha_dieu_hanh_SX1"/>
      <sheetName val="TH_ngoai_troi1"/>
      <sheetName val="Ngoai_troi1"/>
      <sheetName val="TL_ngoai_troi1"/>
      <sheetName val="TH_PCCC1"/>
      <sheetName val="TL_PCCC1"/>
      <sheetName val="Don_gia_Tay_Ninh1"/>
      <sheetName val="_H PCCC"/>
      <sheetName val="??????_x0010_?????????_x0000_??????????_x0000_???"/>
      <sheetName val="??????_x0010_????5????_x0000_?????5????_x0000_???"/>
      <sheetName val="????????_x0000_???????_x0000_??????_x0000_??????_x0000_"/>
      <sheetName val="ang rao _x0000__x0000_h"/>
      <sheetName val="ang rao "/>
      <sheetName val="nkc"/>
      <sheetName val="??????_x0010_????????????????????????"/>
      <sheetName val="DG_vat_tu"/>
      <sheetName val="ang_rao h"/>
      <sheetName val="_______x0010_____5____"/>
      <sheetName val="ang rao_x0009___h"/>
      <sheetName val="朠慩䈠湩⁨畄湯൧_䡔呄丠慨䐠午ၘ_䱖中ⵃ⁍桎ଠ_䱔栠湡⁧慲౯_"/>
      <sheetName val="________"/>
      <sheetName val="??????_x0010_????5??????????5????????"/>
      <sheetName val="????????"/>
      <sheetName val="_______x0010__________"/>
      <sheetName val="_______x0010_________________________"/>
      <sheetName val="[TBA 110 kV Cujut.xlsٺ_x0001_慩䈠湩⁨畄湯൧_x0000_"/>
      <sheetName val="ang rao ??h"/>
      <sheetName val="DG BTong"/>
      <sheetName val="Nhi dieu hanh SX"/>
      <sheetName val="V_c_noi_bo"/>
      <sheetName val="\H_PCCC"/>
      <sheetName val="ang_rao_h"/>
      <sheetName val="????????????????????????????"/>
      <sheetName val="ang_rao_??h"/>
      <sheetName val="??????????????????????????????"/>
      <sheetName val="ang_rao_"/>
      <sheetName val="DON_GIA_CAN_THO"/>
      <sheetName val="_H_PCCC"/>
      <sheetName val="??????????5?????????5???????"/>
      <sheetName val="??????????5??????????5????????"/>
      <sheetName val="Nhi_dieu_hanh_SX"/>
      <sheetName val="DG_BTong"/>
      <sheetName val="Dinh_nghia"/>
      <sheetName val="_______x0010_____5__________5________"/>
      <sheetName val="_TBA 110 kV Cujut.xlsٺ_x0001_慩䈠湩⁨畄湯൧"/>
      <sheetName val="DONGIA"/>
      <sheetName val="CHITIET"/>
      <sheetName val="???????????????????????????????"/>
      <sheetName val="ang_rao "/>
      <sheetName val="TJ muong cap"/>
      <sheetName val="[TBA 110 kV Cujut.xlsٺ_x0001_慩䈠湩⁨畄湯൧?"/>
      <sheetName val="????????_???????_??????_??????_"/>
      <sheetName val="____________________________"/>
      <sheetName val="ang_rao___h"/>
      <sheetName val="______________________________"/>
      <sheetName val="__________5_________5_______"/>
      <sheetName val="__________5__________5________"/>
      <sheetName val="[TBA 110 kV Cujut.xls?_x0001_???????_x0000_"/>
      <sheetName val="_TBA 110 kV Cujut.xls?_x0001_???????"/>
      <sheetName val="[TBA 110 kV Cujut.xls?_x0001_????????"/>
      <sheetName val="_______________________________"/>
      <sheetName val="[TBA 110 kV Cujut.xls][TBA 110 "/>
      <sheetName val="\H DUONG "/>
      <sheetName val="TL duong giam thong"/>
      <sheetName val="TL(nha dieu khien"/>
      <sheetName val="Fgoai troi"/>
      <sheetName val="TL_x0000_lgoai troi"/>
      <sheetName val="Tl&quot;PCCC"/>
      <sheetName val="ang rao __h"/>
      <sheetName val="TL?lgoai troi"/>
      <sheetName val="_H DUONG "/>
      <sheetName val="TL"/>
      <sheetName val="_TBA 110 kV Cujut.xlsٺ_x0001_慩䈠湩⁨畄湯൧_"/>
      <sheetName val="ang rao_x005f_x0009__x005f_x0000__x005f_x0000_h"/>
      <sheetName val="朠慩䈠湩⁨畄湯൧_x005f_x0000_䡔呄丠慨䐠午ၘ_x005f_x0000_䱖中"/>
      <sheetName val="Don gia DakLaK"/>
      <sheetName val="[TBA 110 kV Cujut.xlsl￸H DUONG "/>
      <sheetName val="_TBA 110 kV Cujut.xlsl￸H DUONG "/>
      <sheetName val="Don gia Soc Trang"/>
      <sheetName val="TL_lgoai troi"/>
      <sheetName val="[TBA 110 kV Cujut.xls]\H PCCC"/>
      <sheetName val="[TBA 110 kV Cujut.xls]\H_PCCC"/>
      <sheetName val="[TBA 110 kV Cujut.xls]\H DUONG "/>
      <sheetName val="V_c_noi_bo1"/>
      <sheetName val="ang_rao_h3"/>
      <sheetName val="ang_rao_??h2"/>
      <sheetName val="ang_rao_2"/>
      <sheetName val="__________5____"/>
      <sheetName val="ang_rao___h1"/>
      <sheetName val="\H_PCCC1"/>
      <sheetName val="DG_vat_tu1"/>
      <sheetName val="DON_GIA_CAN_THO1"/>
      <sheetName val="_H_PCCC1"/>
      <sheetName val="Dinh_nghia1"/>
      <sheetName val="ang_rao_h1"/>
      <sheetName val="\H_DUONG_"/>
      <sheetName val="TL_duong_giam_thong"/>
      <sheetName val="TL(nha_dieu_khien"/>
      <sheetName val="Fgoai_troi"/>
      <sheetName val="TLlgoai_troi"/>
      <sheetName val="_______________"/>
      <sheetName val="ang_rao_h2"/>
      <sheetName val="DG_BTong1"/>
      <sheetName val="ang_rao_1"/>
      <sheetName val="ang_rao_??h1"/>
      <sheetName val="Nhi_dieu_hanh_SX1"/>
      <sheetName val="Don_gia_Dak_Lak2"/>
      <sheetName val="TH_phan_lap_dat_dien2"/>
      <sheetName val="BTH_VL-NC-M_lap_dat2"/>
      <sheetName val="TH_DUONG_2"/>
      <sheetName val="TL_duong_giao_thong2"/>
      <sheetName val="TH_san_nen2"/>
      <sheetName val="san_nen2"/>
      <sheetName val="TL_san_nen2"/>
      <sheetName val="TH_hang_rao2"/>
      <sheetName val="hang_rao_2"/>
      <sheetName val="TL_hang_rao2"/>
      <sheetName val="TH_muong_cap2"/>
      <sheetName val="Muong_cap2"/>
      <sheetName val="Tien_luong_muong_cap2"/>
      <sheetName val="TH_nha_dieu_khien2"/>
      <sheetName val="Nha_dieu_khien2"/>
      <sheetName val="TL_nha_dieu_khien2"/>
      <sheetName val="TH_nha_dieu_hanh_SX2"/>
      <sheetName val="Nha_dieu_hanh_SX2"/>
      <sheetName val="TL_Nha_dieu_hanh_SX2"/>
      <sheetName val="TH_ngoai_troi2"/>
      <sheetName val="Ngoai_troi2"/>
      <sheetName val="TL_ngoai_troi2"/>
      <sheetName val="TH_PCCC2"/>
      <sheetName val="TL_PCCC2"/>
      <sheetName val="V_c_noi_bo2"/>
      <sheetName val="ang_rao_h4"/>
      <sheetName val="Don_gia_Tay_Ninh2"/>
      <sheetName val="ang_rao_??h3"/>
      <sheetName val="ang_rao_3"/>
      <sheetName val="ang_rao___h2"/>
      <sheetName val="\H_PCCC2"/>
      <sheetName val="DG_vat_tu2"/>
      <sheetName val="DON_GIA_CAN_THO2"/>
      <sheetName val="_H_PCCC2"/>
      <sheetName val="Don_gia_Dak_Lak3"/>
      <sheetName val="TH_phan_lap_dat_dien3"/>
      <sheetName val="BTH_VL-NC-M_lap_dat3"/>
      <sheetName val="TH_DUONG_3"/>
      <sheetName val="TL_duong_giao_thong3"/>
      <sheetName val="TH_san_nen3"/>
      <sheetName val="san_nen3"/>
      <sheetName val="TL_san_nen3"/>
      <sheetName val="TH_hang_rao3"/>
      <sheetName val="hang_rao_3"/>
      <sheetName val="TL_hang_rao3"/>
      <sheetName val="TH_muong_cap3"/>
      <sheetName val="Muong_cap3"/>
      <sheetName val="Tien_luong_muong_cap3"/>
      <sheetName val="TH_nha_dieu_khien3"/>
      <sheetName val="Nha_dieu_khien3"/>
      <sheetName val="TL_nha_dieu_khien3"/>
      <sheetName val="TH_nha_dieu_hanh_SX3"/>
      <sheetName val="Nha_dieu_hanh_SX3"/>
      <sheetName val="TL_Nha_dieu_hanh_SX3"/>
      <sheetName val="TH_ngoai_troi3"/>
      <sheetName val="Ngoai_troi3"/>
      <sheetName val="TL_ngoai_troi3"/>
      <sheetName val="TH_PCCC3"/>
      <sheetName val="TL_PCCC3"/>
      <sheetName val="V_c_noi_bo3"/>
      <sheetName val="ang_rao_h5"/>
      <sheetName val="Don_gia_Tay_Ninh3"/>
      <sheetName val="ang_rao_??h4"/>
      <sheetName val="ang_rao_4"/>
      <sheetName val="ang_rao___h3"/>
      <sheetName val="\H_PCCC3"/>
      <sheetName val="DG_vat_tu3"/>
      <sheetName val="DON_GIA_CAN_THO3"/>
      <sheetName val="_H_PCCC3"/>
      <sheetName val="Don_gia_Dak_Lak4"/>
      <sheetName val="TH_phan_lap_dat_dien4"/>
      <sheetName val="BTH_VL-NC-M_lap_dat4"/>
      <sheetName val="TH_DUONG_4"/>
      <sheetName val="TL_duong_giao_thong4"/>
      <sheetName val="TH_san_nen4"/>
      <sheetName val="san_nen4"/>
      <sheetName val="TL_san_nen4"/>
      <sheetName val="TH_hang_rao4"/>
      <sheetName val="hang_rao_4"/>
      <sheetName val="TL_hang_rao4"/>
      <sheetName val="TH_muong_cap4"/>
      <sheetName val="Muong_cap4"/>
      <sheetName val="Tien_luong_muong_cap4"/>
      <sheetName val="TH_nha_dieu_khien4"/>
      <sheetName val="Nha_dieu_khien4"/>
      <sheetName val="TL_nha_dieu_khien4"/>
      <sheetName val="TH_nha_dieu_hanh_SX4"/>
      <sheetName val="Nha_dieu_hanh_SX4"/>
      <sheetName val="TL_Nha_dieu_hanh_SX4"/>
      <sheetName val="TH_ngoai_troi4"/>
      <sheetName val="Ngoai_troi4"/>
      <sheetName val="TL_ngoai_troi4"/>
      <sheetName val="TH_PCCC4"/>
      <sheetName val="TL_PCCC4"/>
      <sheetName val="V_c_noi_bo4"/>
      <sheetName val="ang_rao_h6"/>
      <sheetName val="Don_gia_Tay_Ninh4"/>
      <sheetName val="ang_rao_??h5"/>
      <sheetName val="ang_rao_5"/>
      <sheetName val="ang_rao___h4"/>
      <sheetName val="\H_PCCC4"/>
      <sheetName val="DG_vat_tu4"/>
      <sheetName val="DON_GIA_CAN_THO4"/>
      <sheetName val="_H_PCCC4"/>
      <sheetName val="_H_DUONG_"/>
      <sheetName val="ang rao_x005f_x0009_"/>
      <sheetName val="_______x005f_x0010__________"/>
      <sheetName val="ang rao_x005f_x0009___h"/>
      <sheetName val="_______x005f_x0010___________________"/>
      <sheetName val="[TBA 110 kV Cujut.xls]\H_PCCC1"/>
      <sheetName val="[TBA 110 kV Cujut.xls]\H_DUONG_"/>
      <sheetName val="[TBA 110 kV Cujut.xls]\H_PCCC2"/>
      <sheetName val="[TBA 110 kV Cujut.xls]\H_PCCC3"/>
      <sheetName val="[TBA 110 kV Cujut.xls]\H_PCCC4"/>
      <sheetName val="_______x005f_x0010_____5____"/>
      <sheetName val="_______x005f_x0010_____5__________5__"/>
      <sheetName val="_TBA 110 kV Cujut.xlsٺ_x005f_x0001_慩䈠"/>
      <sheetName val="ang_rao ??h"/>
      <sheetName val="ang_rao __h"/>
      <sheetName val="[TBA_110_kV_Cujut_xlsٺ慩䈠湩⁨畄湯൧"/>
      <sheetName val="TJ_muong_cap"/>
      <sheetName val="[TBA_110_kV_Cujut_xlsٺ慩䈠湩⁨畄湯൧?"/>
      <sheetName val="_TBA_110_kV_Cujut_xlsٺ慩䈠湩⁨畄湯൧"/>
      <sheetName val="_TBA_110_kV_Cujut_xlsٺ慩䈠湩⁨畄湯൧_"/>
      <sheetName val="Don_gia_DakLaK"/>
      <sheetName val="Don_gia_Soc_Trang"/>
      <sheetName val="TL?lgoai_troi"/>
      <sheetName val="_TBA 110 kV Cujut.xls__TBA 110 "/>
      <sheetName val="_TBA 110 kV Cujut.xls__H PCCC"/>
      <sheetName val="_TBA 110 kV Cujut.xls__H DUONG "/>
      <sheetName val="_TBA 110 kV Cujut.xls__H_PCCC"/>
      <sheetName val="朠慩䈠湩⁨畄湯൧_x0000_̃̃̃̃̃̃̃̃̃̃̃̃̃̃̃̃̃̃̃̃̃̃"/>
      <sheetName val="朠慩䈠湩⁨畄湯൧?̃̃̃̃̃̃̃̃̃̃̃̃̃̃̃̃̃̃̃̃̃̃"/>
      <sheetName val="_TBA 110 kV Cujut.xls__x0001________"/>
      <sheetName val="_TBA 110 kV Cujut.xls__x0001_________"/>
      <sheetName val="BGD"/>
      <sheetName val="KCS"/>
      <sheetName val="KD"/>
      <sheetName val="KH"/>
      <sheetName val="KT"/>
      <sheetName val="KTNL"/>
      <sheetName val="PX-SX"/>
      <sheetName val="TC"/>
      <sheetName val="Lcau - Lxuc"/>
      <sheetName val="朠慩䈠湩⁨畄湯൧_̃̃̃̃̃̃̃̃̃̃̃̃̃̃̃̃̃̃̃̃̃̃"/>
      <sheetName val="Dgia vat tu"/>
      <sheetName val="Don gia_III"/>
      <sheetName val="ang rao h"/>
      <sheetName val="??????_x0010_????5????"/>
      <sheetName val="??????_x0010_?????????"/>
    </sheetNames>
    <sheetDataSet>
      <sheetData sheetId="0" refreshError="1">
        <row r="5">
          <cell r="A5" t="str">
            <v>BA.1201</v>
          </cell>
          <cell r="B5" t="str">
            <v>Ñaøo boùc lôùp thaûo moäc baèng thuû coâng</v>
          </cell>
          <cell r="C5" t="str">
            <v>m3</v>
          </cell>
          <cell r="D5">
            <v>0</v>
          </cell>
          <cell r="E5">
            <v>5445</v>
          </cell>
        </row>
        <row r="6">
          <cell r="A6" t="str">
            <v>BA.1313</v>
          </cell>
          <cell r="B6" t="str">
            <v>Ñaøo ñaát moùng baêng roäng £ 3m, saâu £ 2 m ñaát C3</v>
          </cell>
          <cell r="C6" t="str">
            <v>m3</v>
          </cell>
          <cell r="D6">
            <v>0</v>
          </cell>
          <cell r="E6">
            <v>15003</v>
          </cell>
        </row>
        <row r="7">
          <cell r="A7" t="str">
            <v>BA.1314</v>
          </cell>
          <cell r="B7" t="str">
            <v>Ñaøo ñaát moùng baêng roäng £ 3m, saâu £ 2 m ñaát C4</v>
          </cell>
          <cell r="C7" t="str">
            <v>m3</v>
          </cell>
          <cell r="D7">
            <v>0</v>
          </cell>
          <cell r="E7">
            <v>23351</v>
          </cell>
        </row>
        <row r="8">
          <cell r="A8" t="str">
            <v>BA.1323</v>
          </cell>
          <cell r="B8" t="str">
            <v>Ñaøo ñaát moùng baêng roäng £ 3m, saâu £ 2 m ñaát C3</v>
          </cell>
          <cell r="C8" t="str">
            <v>m3</v>
          </cell>
          <cell r="D8">
            <v>0</v>
          </cell>
          <cell r="E8">
            <v>15850</v>
          </cell>
        </row>
        <row r="9">
          <cell r="A9" t="str">
            <v>BA.1324</v>
          </cell>
          <cell r="B9" t="str">
            <v>Ñaøo ñaát moùng baêng roäng £ 3m, saâu £ 2 m ñaát C4</v>
          </cell>
          <cell r="C9" t="str">
            <v>m3</v>
          </cell>
          <cell r="D9">
            <v>0</v>
          </cell>
          <cell r="E9">
            <v>24198</v>
          </cell>
        </row>
        <row r="10">
          <cell r="A10" t="str">
            <v>BA.1333</v>
          </cell>
          <cell r="B10" t="str">
            <v>Ñaøo ñaát moùng baêng roäng £ 3m, saâu £ 3 m ñaát C3</v>
          </cell>
          <cell r="C10" t="str">
            <v>m3</v>
          </cell>
          <cell r="D10">
            <v>0</v>
          </cell>
          <cell r="E10">
            <v>16697</v>
          </cell>
        </row>
        <row r="11">
          <cell r="A11" t="str">
            <v>BA.1334</v>
          </cell>
          <cell r="B11" t="str">
            <v>Ñaøo ñaát moùng baêng roäng £ 3m, saâu £ 3 m ñaát C4</v>
          </cell>
          <cell r="C11" t="str">
            <v>m3</v>
          </cell>
          <cell r="D11">
            <v>0</v>
          </cell>
          <cell r="E11">
            <v>25408</v>
          </cell>
        </row>
        <row r="12">
          <cell r="A12" t="str">
            <v>BA.1343</v>
          </cell>
          <cell r="B12" t="str">
            <v>Ñaøo ñaát moùng baêng roäng £ 3m, saâu &gt; 3 m ñaát C3</v>
          </cell>
          <cell r="C12" t="str">
            <v>m3</v>
          </cell>
          <cell r="D12">
            <v>0</v>
          </cell>
          <cell r="E12">
            <v>18028</v>
          </cell>
        </row>
        <row r="13">
          <cell r="A13" t="str">
            <v>BA.1344</v>
          </cell>
          <cell r="B13" t="str">
            <v>Ñaøo ñaát moùng baêng roäng £ 3m, saâu &gt; 3 m ñaát C4</v>
          </cell>
          <cell r="C13" t="str">
            <v>m3</v>
          </cell>
          <cell r="D13">
            <v>0</v>
          </cell>
          <cell r="E13">
            <v>26981</v>
          </cell>
        </row>
        <row r="14">
          <cell r="A14" t="str">
            <v>BA.1353</v>
          </cell>
          <cell r="B14" t="str">
            <v>Ñaøo ñaát moùng baêng roäng &gt; 3m, saâu £ 1 m ñaát C3</v>
          </cell>
          <cell r="C14" t="str">
            <v>m3</v>
          </cell>
          <cell r="D14">
            <v>0</v>
          </cell>
          <cell r="E14">
            <v>11736</v>
          </cell>
        </row>
        <row r="15">
          <cell r="A15" t="str">
            <v>BA.1354</v>
          </cell>
          <cell r="B15" t="str">
            <v>Ñaøo ñaát moùng baêng roäng &gt; 3m, saâu £ 1 m ñaát C4</v>
          </cell>
          <cell r="C15" t="str">
            <v>m3</v>
          </cell>
          <cell r="D15">
            <v>0</v>
          </cell>
          <cell r="E15">
            <v>17665</v>
          </cell>
        </row>
        <row r="16">
          <cell r="A16" t="str">
            <v>BA.1363</v>
          </cell>
          <cell r="B16" t="str">
            <v>Ñaøo ñaát moùng baêng roäng &gt; 3m, saâu £ 2 m ñaát C3</v>
          </cell>
          <cell r="C16" t="str">
            <v>m3</v>
          </cell>
          <cell r="D16">
            <v>0</v>
          </cell>
          <cell r="E16">
            <v>12341</v>
          </cell>
        </row>
        <row r="17">
          <cell r="A17" t="str">
            <v>BA.1364</v>
          </cell>
          <cell r="B17" t="str">
            <v>Ñaøo ñaát moùng baêng roäng &gt; 3m, saâu £ 2 m ñaát C4</v>
          </cell>
          <cell r="C17" t="str">
            <v>m3</v>
          </cell>
          <cell r="D17">
            <v>0</v>
          </cell>
          <cell r="E17">
            <v>18390</v>
          </cell>
        </row>
        <row r="18">
          <cell r="A18" t="str">
            <v>BA.1373</v>
          </cell>
          <cell r="B18" t="str">
            <v>Ñaøo ñaát moùng baêng roäng &gt; 3m, saâu £ 3 m ñaát C3</v>
          </cell>
          <cell r="C18" t="str">
            <v>m3</v>
          </cell>
          <cell r="D18">
            <v>0</v>
          </cell>
          <cell r="E18">
            <v>13188</v>
          </cell>
        </row>
        <row r="19">
          <cell r="A19" t="str">
            <v>BA.1374</v>
          </cell>
          <cell r="B19" t="str">
            <v>Ñaøo ñaát moùng baêng roäng &gt; 3m, saâu £ 3 m ñaát C4</v>
          </cell>
          <cell r="C19" t="str">
            <v>m3</v>
          </cell>
          <cell r="D19">
            <v>0</v>
          </cell>
          <cell r="E19">
            <v>19358</v>
          </cell>
        </row>
        <row r="20">
          <cell r="A20" t="str">
            <v>BA.1383</v>
          </cell>
          <cell r="B20" t="str">
            <v>Ñaøo ñaát moùng baêng roäng &gt; 3m, saâu &gt; 3 m ñaát C3</v>
          </cell>
          <cell r="C20" t="str">
            <v>m3</v>
          </cell>
          <cell r="D20">
            <v>0</v>
          </cell>
          <cell r="E20">
            <v>14035</v>
          </cell>
        </row>
        <row r="21">
          <cell r="A21" t="str">
            <v>BA.1384</v>
          </cell>
          <cell r="B21" t="str">
            <v>Ñaøo ñaát moùng baêng roäng &gt; 3m, saâu &gt; 3 m ñaát C4</v>
          </cell>
          <cell r="C21" t="str">
            <v>m3</v>
          </cell>
          <cell r="D21">
            <v>0</v>
          </cell>
          <cell r="E21">
            <v>20568</v>
          </cell>
          <cell r="F21">
            <v>2044.95</v>
          </cell>
        </row>
        <row r="22">
          <cell r="A22" t="str">
            <v>BA.1413</v>
          </cell>
          <cell r="B22" t="str">
            <v>Ñaøo ñaát moùng coät roäng £ 1m, saâu £ 1 m ñaát C3</v>
          </cell>
          <cell r="C22" t="str">
            <v>m3</v>
          </cell>
          <cell r="D22">
            <v>0</v>
          </cell>
          <cell r="E22">
            <v>22988</v>
          </cell>
        </row>
        <row r="23">
          <cell r="A23" t="str">
            <v>BA.1423</v>
          </cell>
          <cell r="B23" t="str">
            <v>Ñaøo ñaát moùng coät roäng £ 1m, saâu &gt; 1 m ñaát C3</v>
          </cell>
          <cell r="C23" t="str">
            <v>m3</v>
          </cell>
          <cell r="D23">
            <v>0</v>
          </cell>
          <cell r="E23">
            <v>28312</v>
          </cell>
        </row>
        <row r="24">
          <cell r="A24" t="str">
            <v>BA.1424</v>
          </cell>
          <cell r="B24" t="str">
            <v>Ñaøo ñaát moùng coät roäng £ 1m, saâu &gt; 1 m ñaát C4</v>
          </cell>
          <cell r="C24" t="str">
            <v>m3</v>
          </cell>
          <cell r="D24">
            <v>0</v>
          </cell>
          <cell r="E24">
            <v>43556</v>
          </cell>
        </row>
        <row r="25">
          <cell r="A25" t="str">
            <v>BA.1433</v>
          </cell>
          <cell r="B25" t="str">
            <v>Ñaøo ñaát moùng coät roäng &gt; 1m, saâu £ 1 m ñaát C3</v>
          </cell>
          <cell r="C25" t="str">
            <v>m3</v>
          </cell>
          <cell r="D25">
            <v>0</v>
          </cell>
          <cell r="E25">
            <v>15124</v>
          </cell>
        </row>
        <row r="26">
          <cell r="A26" t="str">
            <v>BA.1434</v>
          </cell>
          <cell r="B26" t="str">
            <v>Ñaøo ñaát moùng coät roäng &gt; 1m, saâu £ 1 m ñaát C4</v>
          </cell>
          <cell r="C26" t="str">
            <v>m3</v>
          </cell>
          <cell r="D26">
            <v>0</v>
          </cell>
          <cell r="E26">
            <v>24198</v>
          </cell>
        </row>
        <row r="27">
          <cell r="A27" t="str">
            <v>BA.1443</v>
          </cell>
          <cell r="B27" t="str">
            <v>Ñaøo ñaát moùng coät roäng &gt; 1m, saâu &gt; 1 m ñaát C3</v>
          </cell>
          <cell r="C27" t="str">
            <v>m3</v>
          </cell>
          <cell r="D27">
            <v>0</v>
          </cell>
          <cell r="E27">
            <v>18269</v>
          </cell>
          <cell r="F27">
            <v>6993.2893750000003</v>
          </cell>
        </row>
        <row r="28">
          <cell r="A28" t="str">
            <v>BA.1444</v>
          </cell>
          <cell r="B28" t="str">
            <v>Ñaøo ñaát moùng coät roäng &gt; 1m, saâu &gt; 1 m ñaát C4</v>
          </cell>
          <cell r="C28" t="str">
            <v>m3</v>
          </cell>
          <cell r="D28">
            <v>0</v>
          </cell>
          <cell r="E28">
            <v>28312</v>
          </cell>
        </row>
        <row r="29">
          <cell r="A29" t="str">
            <v>BA.1513</v>
          </cell>
          <cell r="B29" t="str">
            <v>Ñaøo keânh möông, raõnh thoaùt nöôùc roäng £ 3m, roäng £ 1 m ñaát loaïi 3</v>
          </cell>
          <cell r="C29" t="str">
            <v>m3</v>
          </cell>
          <cell r="D29">
            <v>0</v>
          </cell>
          <cell r="E29">
            <v>16334</v>
          </cell>
        </row>
        <row r="30">
          <cell r="A30" t="str">
            <v>BA.1514</v>
          </cell>
          <cell r="B30" t="str">
            <v>Ñaøo keânh möông, raõnh thoaùt nöôùc roäng £ 3m, roäng £ 1 m ñaát loaïi 4</v>
          </cell>
          <cell r="C30" t="str">
            <v>m3</v>
          </cell>
          <cell r="D30">
            <v>0</v>
          </cell>
          <cell r="E30">
            <v>24924</v>
          </cell>
        </row>
        <row r="31">
          <cell r="A31" t="str">
            <v>BA.1523</v>
          </cell>
          <cell r="B31" t="str">
            <v>Ñaøo keânh möông, raõnh thoaùt nöôùc roäng £ 3m, roäng £ 2 m ñaát loaïi 3</v>
          </cell>
          <cell r="C31" t="str">
            <v>m3</v>
          </cell>
          <cell r="D31">
            <v>0</v>
          </cell>
          <cell r="E31">
            <v>16576</v>
          </cell>
        </row>
        <row r="32">
          <cell r="A32" t="str">
            <v>BA.1524</v>
          </cell>
          <cell r="B32" t="str">
            <v>Ñaøo keânh möông, raõnh thoaùt nöôùc roäng £ 3m, roäng £ 2 m ñaát loaïi 4</v>
          </cell>
          <cell r="C32" t="str">
            <v>m3</v>
          </cell>
          <cell r="D32">
            <v>0</v>
          </cell>
          <cell r="E32">
            <v>25166</v>
          </cell>
        </row>
        <row r="33">
          <cell r="A33" t="str">
            <v>BA.1533</v>
          </cell>
          <cell r="B33" t="str">
            <v>Ñaøo keânh möông, raõnh thoaùt nöôùc roäng £ 3m, roäng £ 3 m ñaát loaïi 3</v>
          </cell>
          <cell r="C33" t="str">
            <v>m3</v>
          </cell>
          <cell r="D33">
            <v>0</v>
          </cell>
          <cell r="E33">
            <v>17423</v>
          </cell>
        </row>
        <row r="34">
          <cell r="A34" t="str">
            <v>BA.1534</v>
          </cell>
          <cell r="B34" t="str">
            <v>Ñaøo keânh möông, raõnh thoaùt nöôùc roäng £ 3m, roäng £ 3 m ñaát loaïi 4</v>
          </cell>
          <cell r="C34" t="str">
            <v>m3</v>
          </cell>
          <cell r="D34">
            <v>0</v>
          </cell>
          <cell r="E34">
            <v>26255</v>
          </cell>
        </row>
        <row r="35">
          <cell r="A35" t="str">
            <v>BA.1543</v>
          </cell>
          <cell r="B35" t="str">
            <v>Ñaøo keânh möông, raõnh thoaùt nöôùc roäng £ 3m, roäng &gt; 3 m ñaát loaïi 3</v>
          </cell>
          <cell r="C35" t="str">
            <v>m3</v>
          </cell>
          <cell r="D35">
            <v>0</v>
          </cell>
          <cell r="E35">
            <v>22262</v>
          </cell>
        </row>
        <row r="36">
          <cell r="A36" t="str">
            <v>BA.1544</v>
          </cell>
          <cell r="B36" t="str">
            <v>Ñaøo keânh möông, raõnh thoaùt nöôùc roäng £ 3m, roäng &gt; 3 m ñaát loaïi 4</v>
          </cell>
          <cell r="C36" t="str">
            <v>m3</v>
          </cell>
          <cell r="D36">
            <v>0</v>
          </cell>
          <cell r="E36">
            <v>28796</v>
          </cell>
        </row>
        <row r="37">
          <cell r="A37" t="str">
            <v>BA.1553</v>
          </cell>
          <cell r="B37" t="str">
            <v>Ñaøo keânh möông, raõnh thoaùt nöôùc roäng &gt; 3m, roäng £ 1 m ñaát loaïi 3</v>
          </cell>
          <cell r="C37" t="str">
            <v>m3</v>
          </cell>
          <cell r="D37">
            <v>0</v>
          </cell>
          <cell r="E37">
            <v>12704</v>
          </cell>
        </row>
        <row r="38">
          <cell r="A38" t="str">
            <v>BA.1554</v>
          </cell>
          <cell r="B38" t="str">
            <v>Ñaøo keânh möông, raõnh thoaùt nöôùc roäng &gt; 3m, roäng £ 1 m ñaát loaïi 4</v>
          </cell>
          <cell r="C38" t="str">
            <v>m3</v>
          </cell>
          <cell r="D38">
            <v>0</v>
          </cell>
          <cell r="E38">
            <v>18995</v>
          </cell>
        </row>
        <row r="39">
          <cell r="A39" t="str">
            <v>BA.1563</v>
          </cell>
          <cell r="B39" t="str">
            <v>Ñaøo keânh möông, raõnh thoaùt nöôùc roäng &gt; 3m, roäng £ 2 m ñaát loaïi 3</v>
          </cell>
          <cell r="C39" t="str">
            <v>m3</v>
          </cell>
          <cell r="D39">
            <v>0</v>
          </cell>
          <cell r="E39">
            <v>13067</v>
          </cell>
        </row>
        <row r="40">
          <cell r="A40" t="str">
            <v>BA.1564</v>
          </cell>
          <cell r="B40" t="str">
            <v>Ñaøo keânh möông, raõnh thoaùt nöôùc roäng &gt; 3m, roäng £ 2 m ñaát loaïi 4</v>
          </cell>
          <cell r="C40" t="str">
            <v>m3</v>
          </cell>
          <cell r="D40">
            <v>0</v>
          </cell>
          <cell r="E40">
            <v>19327</v>
          </cell>
        </row>
        <row r="41">
          <cell r="A41" t="str">
            <v>BA.1573</v>
          </cell>
          <cell r="B41" t="str">
            <v>Ñaøo keânh möông, raõnh thoaùt nöôùc roäng &gt; 3m, roäng £ 3 m ñaát loaïi 3</v>
          </cell>
          <cell r="C41" t="str">
            <v>m3</v>
          </cell>
          <cell r="D41">
            <v>0</v>
          </cell>
          <cell r="E41">
            <v>13672</v>
          </cell>
        </row>
        <row r="42">
          <cell r="A42" t="str">
            <v>BA.1574</v>
          </cell>
          <cell r="B42" t="str">
            <v>Ñaøo keânh möông, raõnh thoaùt nöôùc roäng &gt; 3m, roäng £ 3 m ñaát loaïi 4</v>
          </cell>
          <cell r="C42" t="str">
            <v>m3</v>
          </cell>
          <cell r="D42">
            <v>0</v>
          </cell>
          <cell r="E42">
            <v>19963</v>
          </cell>
        </row>
        <row r="43">
          <cell r="A43" t="str">
            <v>BA.1583</v>
          </cell>
          <cell r="B43" t="str">
            <v>Ñaøo keânh möông, raõnh thoaùt nöôùc roäng &gt; 3m, roäng &gt; 3 m ñaát loaïi 3</v>
          </cell>
          <cell r="C43" t="str">
            <v>m3</v>
          </cell>
          <cell r="D43">
            <v>0</v>
          </cell>
          <cell r="E43">
            <v>14277</v>
          </cell>
        </row>
        <row r="44">
          <cell r="A44" t="str">
            <v>BA.1584</v>
          </cell>
          <cell r="B44" t="str">
            <v>Ñaøo keânh möông, raõnh thoaùt nöôùc roäng &gt; 3m, roäng &gt; 3 m ñaát loaïi 4</v>
          </cell>
          <cell r="C44" t="str">
            <v>m3</v>
          </cell>
          <cell r="D44">
            <v>0</v>
          </cell>
          <cell r="E44">
            <v>20931</v>
          </cell>
        </row>
        <row r="45">
          <cell r="A45" t="str">
            <v>BA.1613</v>
          </cell>
          <cell r="B45" t="str">
            <v>Ñaøo neàn ñöôøng môû roäng baèng TC ñaát C3</v>
          </cell>
          <cell r="C45" t="str">
            <v>m3</v>
          </cell>
          <cell r="D45">
            <v>0</v>
          </cell>
          <cell r="E45">
            <v>12946</v>
          </cell>
        </row>
        <row r="46">
          <cell r="A46" t="str">
            <v>BA.1614</v>
          </cell>
          <cell r="B46" t="str">
            <v>Ñaøo neàn ñöôøng môû roäng baèng TC ñaát C4</v>
          </cell>
          <cell r="C46" t="str">
            <v>m3</v>
          </cell>
          <cell r="D46">
            <v>0</v>
          </cell>
          <cell r="E46">
            <v>19116</v>
          </cell>
        </row>
        <row r="47">
          <cell r="A47" t="str">
            <v>BA.1623</v>
          </cell>
          <cell r="B47" t="str">
            <v>Ñaøo neàn ñöôøng môû laøm môùi baèng TC ñaát C3</v>
          </cell>
          <cell r="C47" t="str">
            <v>m3</v>
          </cell>
          <cell r="D47">
            <v>0</v>
          </cell>
          <cell r="E47">
            <v>10526</v>
          </cell>
        </row>
        <row r="48">
          <cell r="A48" t="str">
            <v>BA.1624</v>
          </cell>
          <cell r="B48" t="str">
            <v>Ñaøo neàn ñöôøng môû laøm môùi baèng TC ñaát C4</v>
          </cell>
          <cell r="C48" t="str">
            <v>m3</v>
          </cell>
          <cell r="D48">
            <v>0</v>
          </cell>
          <cell r="E48">
            <v>16697</v>
          </cell>
        </row>
        <row r="49">
          <cell r="A49" t="str">
            <v>BA.1713</v>
          </cell>
          <cell r="B49" t="str">
            <v>Ñaøo khuoân ñöôøng baèng TC saâu £ 15 cm ñaát C3</v>
          </cell>
          <cell r="C49" t="str">
            <v>m3</v>
          </cell>
          <cell r="D49">
            <v>0</v>
          </cell>
          <cell r="E49">
            <v>16818</v>
          </cell>
        </row>
        <row r="50">
          <cell r="A50" t="str">
            <v>BA.1714</v>
          </cell>
          <cell r="B50" t="str">
            <v>Ñaøo khuoân ñöôøng baèng TC saâu £ 15 cm ñaát C4</v>
          </cell>
          <cell r="C50" t="str">
            <v>m3</v>
          </cell>
          <cell r="D50">
            <v>0</v>
          </cell>
          <cell r="E50">
            <v>25650</v>
          </cell>
        </row>
        <row r="51">
          <cell r="A51" t="str">
            <v>BA.1723</v>
          </cell>
          <cell r="B51" t="str">
            <v>Ñaøo khuoân ñöôøng baèng TC saâu £ 30 cm ñaát C3</v>
          </cell>
          <cell r="C51" t="str">
            <v>m3</v>
          </cell>
          <cell r="D51">
            <v>0</v>
          </cell>
          <cell r="E51">
            <v>15366</v>
          </cell>
        </row>
        <row r="52">
          <cell r="A52" t="str">
            <v>BA.1724</v>
          </cell>
          <cell r="B52" t="str">
            <v>Ñaøo khuoân ñöôøng baèng TC saâu £ 30 cm ñaát C4</v>
          </cell>
          <cell r="C52" t="str">
            <v>m3</v>
          </cell>
          <cell r="D52">
            <v>0</v>
          </cell>
          <cell r="E52">
            <v>23593</v>
          </cell>
        </row>
        <row r="53">
          <cell r="A53" t="str">
            <v>BA.1733</v>
          </cell>
          <cell r="B53" t="str">
            <v>Ñaøo khuoân ñöôøng baèng TC saâu &gt; 30 cm ñaát C3</v>
          </cell>
          <cell r="C53" t="str">
            <v>m3</v>
          </cell>
          <cell r="D53">
            <v>0</v>
          </cell>
          <cell r="E53">
            <v>14156</v>
          </cell>
        </row>
        <row r="54">
          <cell r="A54" t="str">
            <v>BA.1734</v>
          </cell>
          <cell r="B54" t="str">
            <v>Ñaøo khuoân ñöôøng baèng TC saâu &gt; 30 cm ñaát C4</v>
          </cell>
          <cell r="C54" t="str">
            <v>m3</v>
          </cell>
          <cell r="D54">
            <v>0</v>
          </cell>
          <cell r="E54">
            <v>22020</v>
          </cell>
        </row>
        <row r="55">
          <cell r="A55" t="str">
            <v>BB.1113</v>
          </cell>
          <cell r="B55" t="str">
            <v>Laáp ñaát hoá moùng baèng ñaát ñaøo coù saün</v>
          </cell>
          <cell r="C55" t="str">
            <v>m3</v>
          </cell>
          <cell r="D55">
            <v>0</v>
          </cell>
          <cell r="E55">
            <v>8317</v>
          </cell>
        </row>
        <row r="56">
          <cell r="A56" t="str">
            <v>BB.1114</v>
          </cell>
          <cell r="B56" t="str">
            <v>Laáp ñaát hoá moùng baèng ñaát ñaøo coù saün</v>
          </cell>
          <cell r="C56" t="str">
            <v>m3</v>
          </cell>
          <cell r="D56">
            <v>0</v>
          </cell>
          <cell r="E56">
            <v>8317</v>
          </cell>
        </row>
        <row r="57">
          <cell r="A57" t="str">
            <v>BC.1113</v>
          </cell>
          <cell r="B57" t="str">
            <v>Ñaøo san ñaát baèng maùy ñaøo £ 0,4m3. OÂtoâ 5T, maùy uûi £ 110 CV phaïm vi 300m</v>
          </cell>
          <cell r="C57" t="str">
            <v>m3</v>
          </cell>
          <cell r="D57">
            <v>0</v>
          </cell>
          <cell r="E57">
            <v>100.55</v>
          </cell>
          <cell r="F57">
            <v>6280.8</v>
          </cell>
        </row>
        <row r="58">
          <cell r="A58" t="str">
            <v>BC.1123</v>
          </cell>
          <cell r="B58" t="str">
            <v>Ñaøo san ñaát baèng maùy ñaøo £ 0,8m3. OÂtoâ 5T, maùy uûi £ 110 CV phaïm vi 300m</v>
          </cell>
          <cell r="C58" t="str">
            <v>m3</v>
          </cell>
          <cell r="D58">
            <v>0</v>
          </cell>
          <cell r="E58">
            <v>100.55</v>
          </cell>
          <cell r="F58">
            <v>6031.34</v>
          </cell>
        </row>
        <row r="59">
          <cell r="A59" t="str">
            <v>BC.1124</v>
          </cell>
          <cell r="B59" t="str">
            <v>Ñaøo san ñaát baèng maùy ñaøo £ 0,8m3. OÂtoâ 5T, maùy uûi £ 110 CV phaïm vi 300m</v>
          </cell>
          <cell r="C59" t="str">
            <v>m3</v>
          </cell>
          <cell r="D59">
            <v>0</v>
          </cell>
          <cell r="E59">
            <v>142.75</v>
          </cell>
          <cell r="F59">
            <v>6555.89</v>
          </cell>
        </row>
        <row r="60">
          <cell r="A60" t="str">
            <v>BC.1313</v>
          </cell>
          <cell r="B60" t="str">
            <v>Ñaøo san ñaát baèng maùy ñaøo £ 0,4m3. OÂtoâ 5T, maùy uûi £ 110 CV phaïm vi 500m</v>
          </cell>
          <cell r="C60" t="str">
            <v>m3</v>
          </cell>
          <cell r="D60">
            <v>0</v>
          </cell>
          <cell r="E60">
            <v>100.55</v>
          </cell>
          <cell r="F60">
            <v>6993.43</v>
          </cell>
        </row>
        <row r="61">
          <cell r="A61" t="str">
            <v>BC.1323</v>
          </cell>
          <cell r="B61" t="str">
            <v>Ñaøo san ñaát baèng maùy ñaøo £ 0,8m3. OÂtoâ 5T, maùy uûi £ 110 CV phaïm vi 500m</v>
          </cell>
          <cell r="C61" t="str">
            <v>m3</v>
          </cell>
          <cell r="D61">
            <v>0</v>
          </cell>
          <cell r="E61">
            <v>100.55</v>
          </cell>
          <cell r="F61">
            <v>6743.97</v>
          </cell>
        </row>
        <row r="62">
          <cell r="A62" t="str">
            <v>BC.1324</v>
          </cell>
          <cell r="B62" t="str">
            <v>Ñaøo san ñaát baèng maùy ñaøo £ 0,8m3. OÂtoâ 5T, maùy uûi £ 110 CV phaïm vi 500m</v>
          </cell>
          <cell r="C62" t="str">
            <v>m3</v>
          </cell>
          <cell r="D62">
            <v>0</v>
          </cell>
          <cell r="E62">
            <v>142.75</v>
          </cell>
          <cell r="F62">
            <v>7151.64</v>
          </cell>
        </row>
        <row r="63">
          <cell r="A63" t="str">
            <v>BC.1513</v>
          </cell>
          <cell r="B63" t="str">
            <v>Ñaøo san ñaát baèng maùy ñaøo £ 0,4m3. OÂtoâ 5T, maùy uûi £ 110 CV phaïm vi 700m</v>
          </cell>
          <cell r="C63" t="str">
            <v>m3</v>
          </cell>
          <cell r="D63">
            <v>0</v>
          </cell>
          <cell r="E63">
            <v>100.55</v>
          </cell>
          <cell r="F63">
            <v>7458.2</v>
          </cell>
        </row>
        <row r="64">
          <cell r="A64" t="str">
            <v>BC.1523</v>
          </cell>
          <cell r="B64" t="str">
            <v>Ñaøo san ñaát baèng maùy ñaøo £ 0,4m3. OÂtoâ 5T, maùy uûi £ 110 CV phaïm vi 700m</v>
          </cell>
          <cell r="C64" t="str">
            <v>m3</v>
          </cell>
          <cell r="D64">
            <v>0</v>
          </cell>
          <cell r="E64">
            <v>100.55</v>
          </cell>
          <cell r="F64">
            <v>7208.74</v>
          </cell>
        </row>
        <row r="65">
          <cell r="A65" t="str">
            <v>BC.1524</v>
          </cell>
          <cell r="B65" t="str">
            <v>Ñaøo san ñaát baèng maùy ñaøo £ 0,4m3. OÂtoâ 5T, maùy uûi £ 110 CV phaïm vi 700m</v>
          </cell>
          <cell r="C65" t="str">
            <v>m3</v>
          </cell>
          <cell r="D65">
            <v>0</v>
          </cell>
          <cell r="E65">
            <v>142.75</v>
          </cell>
          <cell r="F65">
            <v>7672.17</v>
          </cell>
        </row>
        <row r="66">
          <cell r="A66" t="str">
            <v>BC.1753</v>
          </cell>
          <cell r="B66" t="str">
            <v>Ñaøo san ñaát baèng maùy ñaøo £ 0,8m3. OÂtoâ 10T,maùy uûi £ 110 CV phaïm vi 700m</v>
          </cell>
          <cell r="C66" t="str">
            <v>m3</v>
          </cell>
          <cell r="D66">
            <v>0</v>
          </cell>
          <cell r="E66">
            <v>100.55</v>
          </cell>
          <cell r="F66">
            <v>7349.15</v>
          </cell>
        </row>
        <row r="67">
          <cell r="A67" t="str">
            <v>BC.1754</v>
          </cell>
          <cell r="B67" t="str">
            <v>Ñaøo san ñaát baèng maùy ñaøo £ 0,8m3. OÂtoâ 10T,maùy uûi £ 110 CV phaïm vi 700m</v>
          </cell>
          <cell r="C67" t="str">
            <v>m3</v>
          </cell>
          <cell r="D67">
            <v>0</v>
          </cell>
          <cell r="E67">
            <v>142.75</v>
          </cell>
          <cell r="F67">
            <v>8084.45</v>
          </cell>
        </row>
        <row r="68">
          <cell r="A68" t="str">
            <v>BD.1113</v>
          </cell>
          <cell r="B68" t="str">
            <v xml:space="preserve">Ñaøo xuùc ñaát phaïm vi £ 300m ñaát loaïi 3 (baèng oâtoâ 5T, maùy uûi £110CV, maùy ñaøo £ 0,4 m3) </v>
          </cell>
          <cell r="C68" t="str">
            <v>m3</v>
          </cell>
          <cell r="D68">
            <v>0</v>
          </cell>
          <cell r="E68">
            <v>100.55</v>
          </cell>
          <cell r="F68">
            <v>5977.37</v>
          </cell>
        </row>
        <row r="69">
          <cell r="A69" t="str">
            <v>BD.1123</v>
          </cell>
          <cell r="B69" t="str">
            <v xml:space="preserve">Ñaøo xuùc ñaát phaïm vi £ 300m ñaát loaïi 3 (baèng oâtoâ 5T, maùy uûi £110CV, maùy ñaøo £ 0,8 m3) </v>
          </cell>
          <cell r="C69" t="str">
            <v>m3</v>
          </cell>
          <cell r="D69">
            <v>0</v>
          </cell>
          <cell r="E69">
            <v>100.55</v>
          </cell>
          <cell r="F69">
            <v>5771.27</v>
          </cell>
        </row>
        <row r="70">
          <cell r="A70" t="str">
            <v>BD.1124</v>
          </cell>
          <cell r="B70" t="str">
            <v xml:space="preserve">Ñaøo xuùc ñaát phaïm vi £ 300m ñaát loaïi 3 (baèng oâtoâ 5T, maùy uûi £110CV, maùy ñaøo £ 0,8 m3) </v>
          </cell>
          <cell r="C70" t="str">
            <v>m3</v>
          </cell>
          <cell r="D70">
            <v>0</v>
          </cell>
          <cell r="E70">
            <v>142.75</v>
          </cell>
          <cell r="F70">
            <v>6353.11</v>
          </cell>
        </row>
        <row r="71">
          <cell r="A71" t="str">
            <v>BD.1313</v>
          </cell>
          <cell r="B71" t="str">
            <v xml:space="preserve">Ñaøo xuùc ñaát phaïm vi £ 500m ñaát loaïi 3 (baèng oâtoâ 5T, maùy uûi £110CV, maùy ñaøo £ 0,4 m3) </v>
          </cell>
          <cell r="C71" t="str">
            <v>m3</v>
          </cell>
          <cell r="D71">
            <v>0</v>
          </cell>
          <cell r="E71">
            <v>100.55</v>
          </cell>
          <cell r="F71">
            <v>6690</v>
          </cell>
        </row>
        <row r="72">
          <cell r="A72" t="str">
            <v>BD.1323</v>
          </cell>
          <cell r="B72" t="str">
            <v xml:space="preserve">Ñaøo xuùc ñaát phaïm vi £ 500m ñaát loaïi 3 (baèng oâtoâ 5T, maùy uûi £110CV, maùy ñaøo £ 0,8 m3) </v>
          </cell>
          <cell r="C72" t="str">
            <v>m3</v>
          </cell>
          <cell r="D72">
            <v>0</v>
          </cell>
          <cell r="E72">
            <v>100.55</v>
          </cell>
          <cell r="F72">
            <v>6483.9</v>
          </cell>
        </row>
        <row r="73">
          <cell r="A73" t="str">
            <v>BD.1324</v>
          </cell>
          <cell r="B73" t="str">
            <v xml:space="preserve">Ñaøo xuùc ñaát phaïm vi £ 500m ñaát loaïi 3 (baèng oâtoâ 5T, maùy uûi £110CV, maùy ñaøo £ 0,8 m3) </v>
          </cell>
          <cell r="C73" t="str">
            <v>m3</v>
          </cell>
          <cell r="D73">
            <v>0</v>
          </cell>
          <cell r="E73">
            <v>142.75</v>
          </cell>
          <cell r="F73">
            <v>6848.85</v>
          </cell>
        </row>
        <row r="74">
          <cell r="A74" t="str">
            <v>BD.1513</v>
          </cell>
          <cell r="B74" t="str">
            <v xml:space="preserve">Ñaøo xuùc ñaát phaïm vi £ 700m ñaát loaïi 3 (baèng oâtoâ 5T, maùy uûi £110CV, maùy ñaøo £ 0,4 m3) </v>
          </cell>
          <cell r="C74" t="str">
            <v>m3</v>
          </cell>
          <cell r="D74">
            <v>0</v>
          </cell>
          <cell r="E74">
            <v>100.55</v>
          </cell>
          <cell r="F74">
            <v>7154.77</v>
          </cell>
        </row>
        <row r="75">
          <cell r="A75" t="str">
            <v>BD.1523</v>
          </cell>
          <cell r="B75" t="str">
            <v xml:space="preserve">Ñaøo xuùc ñaát phaïm vi £ 700m ñaát loaïi 3 (baèng oâtoâ 5T, maùy uûi £110CV, maùy ñaøo £ 0,8 m3) </v>
          </cell>
          <cell r="C75" t="str">
            <v>m3</v>
          </cell>
          <cell r="D75">
            <v>0</v>
          </cell>
          <cell r="E75">
            <v>100.55</v>
          </cell>
          <cell r="F75">
            <v>6855.71</v>
          </cell>
        </row>
        <row r="76">
          <cell r="A76" t="str">
            <v>BD.1524</v>
          </cell>
          <cell r="B76" t="str">
            <v xml:space="preserve">Ñaøo xuùc ñaát phaïm vi £ 700m ñaát loaïi 3 (baèng oâtoâ 5T, maùy uûi £110CV, maùy ñaøo £ 0,8 m3) </v>
          </cell>
          <cell r="C76" t="str">
            <v>m3</v>
          </cell>
          <cell r="D76">
            <v>0</v>
          </cell>
          <cell r="E76">
            <v>142.75</v>
          </cell>
          <cell r="F76">
            <v>7369.38</v>
          </cell>
        </row>
        <row r="77">
          <cell r="A77" t="str">
            <v>BD.1713</v>
          </cell>
          <cell r="B77" t="str">
            <v xml:space="preserve">Ñaøo xuùc ñaát phaïm vi £ 1000m ñaát loaïi 3 (baèng oâtoâ 5T, maùy uûi £110CV, maùy ñaøo £ 0,4 m3) </v>
          </cell>
          <cell r="C77" t="str">
            <v>m3</v>
          </cell>
          <cell r="D77">
            <v>0</v>
          </cell>
          <cell r="E77">
            <v>100.55</v>
          </cell>
          <cell r="F77">
            <v>7836.42</v>
          </cell>
        </row>
        <row r="78">
          <cell r="A78" t="str">
            <v>BD.1723</v>
          </cell>
          <cell r="B78" t="str">
            <v xml:space="preserve">Ñaøo xuùc ñaát phaïm vi £ 1000m ñaát loaïi 3 (baèng oâtoâ 5T, maùy uûi £110CV, maùy ñaøo £ 0,8 m3) </v>
          </cell>
          <cell r="C78" t="str">
            <v>m3</v>
          </cell>
          <cell r="D78">
            <v>0</v>
          </cell>
          <cell r="E78">
            <v>100.55</v>
          </cell>
          <cell r="F78">
            <v>8123.57</v>
          </cell>
        </row>
        <row r="79">
          <cell r="A79" t="str">
            <v>BG.1113</v>
          </cell>
          <cell r="B79" t="str">
            <v xml:space="preserve">Ñaøo neàn ñöôøng laøm môùi phaïm vi £ 300m ñaát C3 (baèng oâtoâ 5T, maùy uûi £110CV, maùy ñaøo £ 0,4 m3) </v>
          </cell>
          <cell r="C79" t="str">
            <v>m3</v>
          </cell>
          <cell r="D79">
            <v>0</v>
          </cell>
          <cell r="E79">
            <v>2420.54</v>
          </cell>
          <cell r="F79">
            <v>6843.64</v>
          </cell>
        </row>
        <row r="80">
          <cell r="A80" t="str">
            <v>BG.1123</v>
          </cell>
          <cell r="B80" t="str">
            <v xml:space="preserve">Ñaøo neàn ñöôøng laøm môùi phaïm vi £ 300m ñaát C3 (baèng oâtoâ 5T, maùy uûi £110CV, maùy ñaøo £ 0,8 m3) </v>
          </cell>
          <cell r="C80" t="str">
            <v>m3</v>
          </cell>
          <cell r="D80">
            <v>0</v>
          </cell>
          <cell r="E80">
            <v>2420.54</v>
          </cell>
          <cell r="F80">
            <v>6553.43</v>
          </cell>
        </row>
        <row r="81">
          <cell r="A81" t="str">
            <v>BG.1124</v>
          </cell>
          <cell r="B81" t="str">
            <v xml:space="preserve">Ñaøo neàn ñöôøng laøm môùi phaïm vi £ 300m ñaát C3 (baèng oâtoâ 5T, maùy uûi £110CV, maùy ñaøo £ 0,8 m3) </v>
          </cell>
          <cell r="C81" t="str">
            <v>m3</v>
          </cell>
          <cell r="D81">
            <v>0</v>
          </cell>
          <cell r="E81">
            <v>2805.34</v>
          </cell>
          <cell r="F81">
            <v>7220.33</v>
          </cell>
        </row>
        <row r="82">
          <cell r="A82" t="str">
            <v>BG.1713</v>
          </cell>
          <cell r="B82" t="str">
            <v xml:space="preserve">Ñaøo neàn ñöôøng laøm môùi phaïm vi £ 1000m ñaát C3 (baèng oâtoâ 5T, maùy uûi £110CV, maùy ñaøo £ 0,4 m3) </v>
          </cell>
          <cell r="C82" t="str">
            <v>m3</v>
          </cell>
          <cell r="D82">
            <v>0</v>
          </cell>
          <cell r="E82">
            <v>2420.54</v>
          </cell>
          <cell r="F82">
            <v>8702.69</v>
          </cell>
        </row>
        <row r="83">
          <cell r="A83" t="str">
            <v>BG.1733</v>
          </cell>
          <cell r="B83" t="str">
            <v xml:space="preserve">Ñaøo neàn ñöôøng laøm môùi phaïm vi £ 300m ñaát C3 (baèng oâtoâ 7T, maùy uûi £110CV, maùy ñaøo £ 0,4 m3) </v>
          </cell>
          <cell r="C83" t="str">
            <v>m3</v>
          </cell>
          <cell r="D83">
            <v>0</v>
          </cell>
          <cell r="E83">
            <v>2420.54</v>
          </cell>
          <cell r="F83">
            <v>8412.48</v>
          </cell>
        </row>
        <row r="84">
          <cell r="A84" t="str">
            <v>BG.1734</v>
          </cell>
          <cell r="B84" t="str">
            <v xml:space="preserve">Ñaøo neàn ñöôøng laøm môùi phaïm vi £ 300m ñaát C3 (baèng oâtoâ 7T, maùy uûi £110CV, maùy ñaøo £ 0,4 m3) </v>
          </cell>
          <cell r="C84" t="str">
            <v>m3</v>
          </cell>
          <cell r="D84">
            <v>0</v>
          </cell>
          <cell r="E84">
            <v>2805.34</v>
          </cell>
          <cell r="F84">
            <v>9079.3700000000008</v>
          </cell>
        </row>
        <row r="85">
          <cell r="A85" t="str">
            <v>BJ.1111</v>
          </cell>
          <cell r="B85" t="str">
            <v>Vaän chuyeån lôùp thaûo moäc cöï ly 1000 meùt</v>
          </cell>
          <cell r="C85" t="str">
            <v>m3</v>
          </cell>
          <cell r="D85">
            <v>0</v>
          </cell>
          <cell r="E85">
            <v>0</v>
          </cell>
          <cell r="F85">
            <v>2044.95</v>
          </cell>
        </row>
        <row r="86">
          <cell r="A86" t="str">
            <v>BJ.1114</v>
          </cell>
          <cell r="B86" t="str">
            <v>Vaän chuyeån lôùp thaûo moäc cöï ly 1000 meùt</v>
          </cell>
          <cell r="C86" t="str">
            <v>m3</v>
          </cell>
          <cell r="D86">
            <v>0</v>
          </cell>
          <cell r="E86">
            <v>0</v>
          </cell>
          <cell r="F86">
            <v>2726.6</v>
          </cell>
        </row>
        <row r="87">
          <cell r="A87" t="str">
            <v>BJ.1113</v>
          </cell>
          <cell r="B87" t="str">
            <v>Vaän chuyeån ñaát thöøa xa 1000m baèng oâtoâ 5T</v>
          </cell>
          <cell r="C87" t="str">
            <v>m3</v>
          </cell>
          <cell r="D87">
            <v>0</v>
          </cell>
          <cell r="E87">
            <v>0</v>
          </cell>
          <cell r="F87">
            <v>2664.63</v>
          </cell>
        </row>
        <row r="88">
          <cell r="A88" t="str">
            <v>BJ.1114</v>
          </cell>
          <cell r="B88" t="str">
            <v>Vaän chuyeån ñaát thöøa xa 1000m baèng oâtoâ 5T</v>
          </cell>
          <cell r="C88" t="str">
            <v>m3</v>
          </cell>
          <cell r="D88">
            <v>0</v>
          </cell>
          <cell r="E88">
            <v>0</v>
          </cell>
          <cell r="F88">
            <v>2726.6</v>
          </cell>
        </row>
        <row r="89">
          <cell r="A89" t="str">
            <v>BK.2103</v>
          </cell>
          <cell r="B89" t="str">
            <v>San ñaàm ñaát maët baèng ñaát caáp 3 baèng maùy ñaàm 9T, maùy uûi 110 CV</v>
          </cell>
          <cell r="C89" t="str">
            <v>m3</v>
          </cell>
          <cell r="D89">
            <v>0</v>
          </cell>
          <cell r="E89">
            <v>0</v>
          </cell>
          <cell r="F89">
            <v>2133.14</v>
          </cell>
        </row>
        <row r="90">
          <cell r="A90" t="str">
            <v>BK.2104</v>
          </cell>
          <cell r="B90" t="str">
            <v>San ñaàm ñaát maët baèng ñaát caáp 3 baèng maùy ñaàm 9T, maùy uûi 110 CV</v>
          </cell>
          <cell r="C90" t="str">
            <v>m3</v>
          </cell>
          <cell r="D90">
            <v>0</v>
          </cell>
          <cell r="E90">
            <v>0</v>
          </cell>
          <cell r="F90">
            <v>2528.52</v>
          </cell>
        </row>
        <row r="91">
          <cell r="A91" t="str">
            <v>BK.2203</v>
          </cell>
          <cell r="B91" t="str">
            <v>San ñaàm ñaát maët baèng ñaát caáp 3 baèng maùy ñaàm 16T, maùy uûi 110 CV</v>
          </cell>
          <cell r="C91" t="str">
            <v>m3</v>
          </cell>
          <cell r="D91">
            <v>0</v>
          </cell>
          <cell r="E91">
            <v>0</v>
          </cell>
          <cell r="F91">
            <v>1840.04</v>
          </cell>
        </row>
        <row r="92">
          <cell r="A92" t="str">
            <v>BK.2204</v>
          </cell>
          <cell r="B92" t="str">
            <v>San ñaàm ñaát maët baèng ñaát caáp 3 baèng maùy ñaàm 16T, maùy uûi 110 CV</v>
          </cell>
          <cell r="C92" t="str">
            <v>m3</v>
          </cell>
          <cell r="D92">
            <v>0</v>
          </cell>
          <cell r="E92">
            <v>0</v>
          </cell>
          <cell r="F92">
            <v>2343.25</v>
          </cell>
        </row>
        <row r="93">
          <cell r="A93" t="str">
            <v>BK.2303</v>
          </cell>
          <cell r="B93" t="str">
            <v>San ñaàm ñaát maët baèng ñaát caáp 3 baèng maùy ñaàm 25T, maùy uûi 110 CV</v>
          </cell>
          <cell r="C93" t="str">
            <v>m3</v>
          </cell>
          <cell r="D93">
            <v>0</v>
          </cell>
          <cell r="E93">
            <v>0</v>
          </cell>
          <cell r="F93">
            <v>1756.17</v>
          </cell>
        </row>
        <row r="94">
          <cell r="A94" t="str">
            <v>BK.2304</v>
          </cell>
          <cell r="B94" t="str">
            <v>San ñaàm ñaát maët baèng ñaát caáp 3 baèng maùy ñaàm 25T, maùy uûi 110 CV</v>
          </cell>
          <cell r="C94" t="str">
            <v>m3</v>
          </cell>
          <cell r="D94">
            <v>0</v>
          </cell>
          <cell r="E94">
            <v>0</v>
          </cell>
          <cell r="F94">
            <v>2231.8000000000002</v>
          </cell>
        </row>
        <row r="95">
          <cell r="A95" t="str">
            <v>BK.4113</v>
          </cell>
          <cell r="B95" t="str">
            <v>Ñaép ñaát neàn ñöôøng maùy ñaàm 9T, maùy uûi 110 CV ñaát caáp 3 (K=0,9)</v>
          </cell>
          <cell r="C95" t="str">
            <v>m3</v>
          </cell>
          <cell r="D95">
            <v>0</v>
          </cell>
          <cell r="E95">
            <v>392.25</v>
          </cell>
          <cell r="F95">
            <v>2486.8200000000002</v>
          </cell>
        </row>
        <row r="96">
          <cell r="A96" t="str">
            <v>BK.4114</v>
          </cell>
          <cell r="B96" t="str">
            <v>Ñaép ñaát neàn ñöôøng maùy ñaàm 9T, maùy uûi 110 CV ñaát caáp 3 (K=0,9)</v>
          </cell>
          <cell r="C96" t="str">
            <v>m3</v>
          </cell>
          <cell r="D96">
            <v>0</v>
          </cell>
          <cell r="E96">
            <v>392.25</v>
          </cell>
          <cell r="F96">
            <v>2533.5300000000002</v>
          </cell>
        </row>
        <row r="97">
          <cell r="A97" t="str">
            <v>BK.4123</v>
          </cell>
          <cell r="B97" t="str">
            <v>Ñaép ñaát neàn ñöôøng maùy ñaàm 9T, maùy uûi 110 CV ñaát caáp 3 (K=0,95)</v>
          </cell>
          <cell r="C97" t="str">
            <v>m3</v>
          </cell>
          <cell r="D97">
            <v>0</v>
          </cell>
          <cell r="E97">
            <v>392.25</v>
          </cell>
          <cell r="F97">
            <v>3607.89</v>
          </cell>
        </row>
        <row r="98">
          <cell r="A98" t="str">
            <v>BK.4124</v>
          </cell>
          <cell r="B98" t="str">
            <v>Ñaép ñaát neàn ñöôøng maùy ñaàm 9T, maùy uûi 110 CV ñaát caáp 3 (K=0,95)</v>
          </cell>
          <cell r="C98" t="str">
            <v>m3</v>
          </cell>
          <cell r="D98">
            <v>0</v>
          </cell>
          <cell r="E98">
            <v>392.25</v>
          </cell>
          <cell r="F98">
            <v>3674.61</v>
          </cell>
        </row>
        <row r="99">
          <cell r="A99" t="str">
            <v>BK.4213</v>
          </cell>
          <cell r="B99" t="str">
            <v>Ñaép ñaát neàn ñöôøng maùy ñaàm 16T, maùy uûi 110 CV ñaát caáp 3 (K=0,90)</v>
          </cell>
          <cell r="C99" t="str">
            <v>m3</v>
          </cell>
          <cell r="D99">
            <v>0</v>
          </cell>
          <cell r="E99">
            <v>392.25</v>
          </cell>
          <cell r="F99">
            <v>2147.0100000000002</v>
          </cell>
        </row>
        <row r="100">
          <cell r="A100" t="str">
            <v>BK.4214</v>
          </cell>
          <cell r="B100" t="str">
            <v>Ñaép ñaát neàn ñöôøng maùy ñaàm 16T, maùy uûi 110 CV ñaát caáp 3 (K=0,90)</v>
          </cell>
          <cell r="C100" t="str">
            <v>m3</v>
          </cell>
          <cell r="D100">
            <v>0</v>
          </cell>
          <cell r="E100">
            <v>392.25</v>
          </cell>
          <cell r="F100">
            <v>2192.29</v>
          </cell>
        </row>
        <row r="101">
          <cell r="A101" t="str">
            <v>BK.4223</v>
          </cell>
          <cell r="B101" t="str">
            <v>Ñaép ñaát neàn ñöôøng maùy ñaàm 16T, maùy uûi 110 CV ñaát caáp 3 (K=0,95)</v>
          </cell>
          <cell r="C101" t="str">
            <v>m3</v>
          </cell>
          <cell r="D101">
            <v>0</v>
          </cell>
          <cell r="E101">
            <v>392.25</v>
          </cell>
          <cell r="F101">
            <v>3103.09</v>
          </cell>
        </row>
        <row r="102">
          <cell r="A102" t="str">
            <v>BK.4224</v>
          </cell>
          <cell r="B102" t="str">
            <v>Ñaép ñaát neàn ñöôøng maùy ñaàm 16T, maùy uûi 110 CV ñaát caáp 3 (K=0,95)</v>
          </cell>
          <cell r="C102" t="str">
            <v>m3</v>
          </cell>
          <cell r="D102">
            <v>0</v>
          </cell>
          <cell r="E102">
            <v>392.25</v>
          </cell>
          <cell r="F102">
            <v>3165.15</v>
          </cell>
        </row>
        <row r="103">
          <cell r="A103" t="str">
            <v>BK.4313</v>
          </cell>
          <cell r="B103" t="str">
            <v>Ñaép ñaát neàn ñöôøng maùy ñaàm 25T, maùy uûi 110 CV ñaát caáp 3 (K=0,90)</v>
          </cell>
          <cell r="C103" t="str">
            <v>m3</v>
          </cell>
          <cell r="D103">
            <v>0</v>
          </cell>
          <cell r="E103">
            <v>392.25</v>
          </cell>
          <cell r="F103">
            <v>2048.87</v>
          </cell>
        </row>
        <row r="104">
          <cell r="A104" t="str">
            <v>BK.4314</v>
          </cell>
          <cell r="B104" t="str">
            <v>Ñaép ñaát neàn ñöôøng maùy ñaàm 25T, maùy uûi 110 CV ñaát caáp 3 (K=0,90)</v>
          </cell>
          <cell r="C104" t="str">
            <v>m3</v>
          </cell>
          <cell r="D104">
            <v>0</v>
          </cell>
          <cell r="E104">
            <v>392.25</v>
          </cell>
          <cell r="F104">
            <v>2085.46</v>
          </cell>
        </row>
        <row r="105">
          <cell r="A105" t="str">
            <v>BK.4323</v>
          </cell>
          <cell r="B105" t="str">
            <v>Ñaép ñaát neàn ñöôøng maùy ñaàm 25T, maùy uûi 110 CV ñaát caáp 3 (K=0,95)</v>
          </cell>
          <cell r="C105" t="str">
            <v>m3</v>
          </cell>
          <cell r="D105">
            <v>0</v>
          </cell>
          <cell r="E105">
            <v>392.25</v>
          </cell>
          <cell r="F105">
            <v>2963.54</v>
          </cell>
        </row>
        <row r="106">
          <cell r="A106" t="str">
            <v>BK.4324</v>
          </cell>
          <cell r="B106" t="str">
            <v>Ñaép ñaát neàn ñöôøng maùy ñaàm 25T, maùy uûi 110 CV ñaát caáp 3 (K=0,95)</v>
          </cell>
          <cell r="C106" t="str">
            <v>m3</v>
          </cell>
          <cell r="D106">
            <v>0</v>
          </cell>
          <cell r="E106">
            <v>392.25</v>
          </cell>
          <cell r="F106">
            <v>3014.82</v>
          </cell>
        </row>
        <row r="107">
          <cell r="A107" t="str">
            <v>BK.5111</v>
          </cell>
          <cell r="B107" t="str">
            <v xml:space="preserve">Ñaép caùt hoá moùng </v>
          </cell>
          <cell r="C107" t="str">
            <v>m3</v>
          </cell>
          <cell r="D107">
            <v>92775.58</v>
          </cell>
          <cell r="E107">
            <v>1880.8</v>
          </cell>
          <cell r="F107">
            <v>2388.5500000000002</v>
          </cell>
        </row>
        <row r="108">
          <cell r="A108" t="str">
            <v>BK.5112</v>
          </cell>
          <cell r="B108" t="str">
            <v>Ñaép caùt maët baèng</v>
          </cell>
          <cell r="C108" t="str">
            <v>m3</v>
          </cell>
          <cell r="D108">
            <v>92775.58</v>
          </cell>
          <cell r="E108">
            <v>194.57</v>
          </cell>
          <cell r="F108">
            <v>2207.56</v>
          </cell>
        </row>
        <row r="109">
          <cell r="A109" t="str">
            <v>BK.5113</v>
          </cell>
          <cell r="B109" t="str">
            <v>Ñaép caùt neàn ñöôøng K=0,95</v>
          </cell>
          <cell r="C109" t="str">
            <v>m3</v>
          </cell>
          <cell r="D109">
            <v>92775.58</v>
          </cell>
          <cell r="E109">
            <v>259.42</v>
          </cell>
          <cell r="F109">
            <v>3212.15</v>
          </cell>
        </row>
        <row r="110">
          <cell r="A110" t="str">
            <v>BK.5114</v>
          </cell>
          <cell r="B110" t="str">
            <v>Ñaép caùt neàn ñöôøng K=0,98</v>
          </cell>
          <cell r="C110" t="str">
            <v>m3</v>
          </cell>
          <cell r="D110">
            <v>36976.980000000003</v>
          </cell>
          <cell r="E110">
            <v>259.42</v>
          </cell>
          <cell r="F110">
            <v>3729.73</v>
          </cell>
        </row>
        <row r="111">
          <cell r="A111" t="str">
            <v>EB.1110</v>
          </cell>
          <cell r="B111" t="str">
            <v>Laøm moùng ñöôøng baèng ñaù ba, ñaù hoäc chieàu daøy ñaõ leøn eùp £ 20cm</v>
          </cell>
          <cell r="C111" t="str">
            <v>m3</v>
          </cell>
          <cell r="D111">
            <v>110363</v>
          </cell>
          <cell r="E111">
            <v>7944</v>
          </cell>
          <cell r="F111">
            <v>2528</v>
          </cell>
        </row>
        <row r="112">
          <cell r="A112" t="str">
            <v>EB.1120</v>
          </cell>
          <cell r="B112" t="str">
            <v>Laøm moùng ñöôøng baèng ñaù ba, ñaù hoäc chieàu daøy ñaõ leøn eùp &gt; 20cm</v>
          </cell>
          <cell r="C112" t="str">
            <v>m3</v>
          </cell>
          <cell r="D112">
            <v>110363</v>
          </cell>
          <cell r="E112">
            <v>6976</v>
          </cell>
          <cell r="F112">
            <v>2275</v>
          </cell>
        </row>
        <row r="113">
          <cell r="A113" t="str">
            <v>EB.2110</v>
          </cell>
          <cell r="B113" t="str">
            <v xml:space="preserve">Laøm moùng caáp phoái ñaù daêm lôùp döôùi ñöôøng môû roäng </v>
          </cell>
          <cell r="C113" t="str">
            <v>m3</v>
          </cell>
          <cell r="D113">
            <v>66240</v>
          </cell>
          <cell r="E113">
            <v>568.22</v>
          </cell>
          <cell r="F113">
            <v>9787.66</v>
          </cell>
        </row>
        <row r="114">
          <cell r="A114" t="str">
            <v>EB.2120</v>
          </cell>
          <cell r="B114" t="str">
            <v>Laøm moùng caáp phoái ñaù daêm lôùp döôùi ñöôøng laøm môùi</v>
          </cell>
          <cell r="C114" t="str">
            <v>m3</v>
          </cell>
          <cell r="D114">
            <v>66240</v>
          </cell>
          <cell r="E114">
            <v>527.63</v>
          </cell>
          <cell r="F114">
            <v>8300.2800000000007</v>
          </cell>
        </row>
        <row r="115">
          <cell r="A115" t="str">
            <v>EB.2210</v>
          </cell>
          <cell r="B115" t="str">
            <v xml:space="preserve">Laøm moùng caáp phoái ñaù daêm lôùp döôùi ñöôøng môû roäng </v>
          </cell>
          <cell r="C115" t="str">
            <v>m3</v>
          </cell>
          <cell r="D115">
            <v>66240</v>
          </cell>
          <cell r="E115">
            <v>622.33000000000004</v>
          </cell>
          <cell r="F115">
            <v>7988.29</v>
          </cell>
        </row>
        <row r="116">
          <cell r="A116" t="str">
            <v>EB.2220</v>
          </cell>
          <cell r="B116" t="str">
            <v>Laøm moùng caáp phoái ñaù daêm lôùp döôùi ñöôøng laøm môùi</v>
          </cell>
          <cell r="C116" t="str">
            <v>m3</v>
          </cell>
          <cell r="D116">
            <v>66240</v>
          </cell>
          <cell r="E116">
            <v>595.28</v>
          </cell>
          <cell r="F116">
            <v>6710.16</v>
          </cell>
        </row>
        <row r="117">
          <cell r="A117" t="str">
            <v>EC.1111</v>
          </cell>
          <cell r="B117" t="str">
            <v>Laøm maët ñöôøng ñaù daêm nöôùc lôùp treân chieàu daøy ñaõ leøn eùp 8 cm</v>
          </cell>
          <cell r="C117" t="str">
            <v>m3</v>
          </cell>
          <cell r="D117">
            <v>12125.09</v>
          </cell>
          <cell r="E117">
            <v>1355.09</v>
          </cell>
          <cell r="F117">
            <v>3159.02</v>
          </cell>
        </row>
        <row r="118">
          <cell r="A118" t="str">
            <v>EC.1112</v>
          </cell>
          <cell r="B118" t="str">
            <v>Laøm maët ñöôøng ñaù daêm nöôùc lôùp treân chieàu daøy ñaõ leøn eùp 10 cm</v>
          </cell>
          <cell r="C118" t="str">
            <v>m3</v>
          </cell>
          <cell r="D118">
            <v>14831.61</v>
          </cell>
          <cell r="E118">
            <v>1451.88</v>
          </cell>
          <cell r="F118">
            <v>3902.32</v>
          </cell>
        </row>
        <row r="119">
          <cell r="A119" t="str">
            <v>EC.1113</v>
          </cell>
          <cell r="B119" t="str">
            <v>Laøm maët ñöôøng ñaù daêm nöôùc lôùp treân chieàu daøy ñaõ leøn eùp 12 cm</v>
          </cell>
          <cell r="C119" t="str">
            <v>m3</v>
          </cell>
          <cell r="D119">
            <v>17263.3</v>
          </cell>
          <cell r="E119">
            <v>1520.84</v>
          </cell>
          <cell r="F119">
            <v>4672.17</v>
          </cell>
        </row>
        <row r="120">
          <cell r="A120" t="str">
            <v>EC.1114</v>
          </cell>
          <cell r="B120" t="str">
            <v>Laøm maët ñöôøng ñaù daêm nöôùc lôùp treân chieàu daøy ñaõ leøn eùp 14 cm</v>
          </cell>
          <cell r="C120" t="str">
            <v>m3</v>
          </cell>
          <cell r="D120">
            <v>20163.75</v>
          </cell>
          <cell r="E120">
            <v>1586.18</v>
          </cell>
          <cell r="F120">
            <v>5442.02</v>
          </cell>
        </row>
        <row r="121">
          <cell r="A121" t="str">
            <v>EC.1115</v>
          </cell>
          <cell r="B121" t="str">
            <v>Laøm maët ñöôøng ñaù daêm nöôùc lôùp treân chieàu daøy ñaõ leøn eùp 15 cm</v>
          </cell>
          <cell r="C121" t="str">
            <v>m3</v>
          </cell>
          <cell r="D121">
            <v>17282.490000000002</v>
          </cell>
          <cell r="E121">
            <v>1624.9</v>
          </cell>
          <cell r="F121">
            <v>5813.66</v>
          </cell>
        </row>
        <row r="122">
          <cell r="A122" t="str">
            <v>EC.1211</v>
          </cell>
          <cell r="B122" t="str">
            <v>Laøm maët ñöôøng ñaù daêm nöôùc lôùp döôùi chieàu daøy ñaõ leøn eùp 8 cm</v>
          </cell>
          <cell r="C122" t="str">
            <v>m3</v>
          </cell>
          <cell r="D122">
            <v>8738.7800000000007</v>
          </cell>
          <cell r="E122">
            <v>661.82</v>
          </cell>
          <cell r="F122">
            <v>2654.64</v>
          </cell>
        </row>
        <row r="123">
          <cell r="A123" t="str">
            <v>EC.1212</v>
          </cell>
          <cell r="B123" t="str">
            <v>Laøm maët ñöôøng ñaù daêm nöôùc lôùp döôùi chieàu daøy ñaõ leøn eùp 10 cm</v>
          </cell>
          <cell r="C123" t="str">
            <v>m3</v>
          </cell>
          <cell r="D123">
            <v>10915.2</v>
          </cell>
          <cell r="E123">
            <v>741.67</v>
          </cell>
          <cell r="F123">
            <v>3185.57</v>
          </cell>
        </row>
        <row r="124">
          <cell r="A124" t="str">
            <v>EC.1213</v>
          </cell>
          <cell r="B124" t="str">
            <v>Laøm maët ñöôøng ñaù daêm nöôùc lôùp döôùi chieàu daøy ñaõ leøn eùp 12 cm</v>
          </cell>
          <cell r="C124" t="str">
            <v>m3</v>
          </cell>
          <cell r="D124">
            <v>13099.9</v>
          </cell>
          <cell r="E124">
            <v>793.69</v>
          </cell>
          <cell r="F124">
            <v>4167.79</v>
          </cell>
        </row>
        <row r="125">
          <cell r="A125" t="str">
            <v>EC.1214</v>
          </cell>
          <cell r="B125" t="str">
            <v>Laøm maët ñöôøng ñaù daêm nöôùc lôùp döôùi chieàu daøy ñaõ leøn eùp 14 cm</v>
          </cell>
          <cell r="C125" t="str">
            <v>m3</v>
          </cell>
          <cell r="D125">
            <v>15284.6</v>
          </cell>
          <cell r="E125">
            <v>846.93</v>
          </cell>
          <cell r="F125">
            <v>4619.08</v>
          </cell>
        </row>
        <row r="126">
          <cell r="A126" t="str">
            <v>EC.1215</v>
          </cell>
          <cell r="B126" t="str">
            <v>Laøm maët ñöôøng ñaù daêm nöôùc lôùp döôùi chieàu daøy ñaõ leøn eùp 15 cm</v>
          </cell>
          <cell r="C126" t="str">
            <v>m3</v>
          </cell>
          <cell r="D126">
            <v>16376.94</v>
          </cell>
          <cell r="E126">
            <v>873.55</v>
          </cell>
          <cell r="F126">
            <v>4937.63</v>
          </cell>
        </row>
        <row r="127">
          <cell r="A127" t="str">
            <v>EC.2111</v>
          </cell>
          <cell r="B127" t="str">
            <v>Laøm maët ñöôøng caáp phoái lôùp treân chieàu daøy ñaõ leøn eùp 6 cm</v>
          </cell>
          <cell r="C127" t="str">
            <v>m3</v>
          </cell>
          <cell r="D127">
            <v>3024.46</v>
          </cell>
          <cell r="E127">
            <v>398.28</v>
          </cell>
          <cell r="F127">
            <v>1884.8</v>
          </cell>
        </row>
        <row r="128">
          <cell r="A128" t="str">
            <v>EC.2112</v>
          </cell>
          <cell r="B128" t="str">
            <v>Laøm maët ñöôøng caáp phoái lôùp treân chieàu daøy ñaõ leøn eùp 8 cm</v>
          </cell>
          <cell r="C128" t="str">
            <v>m3</v>
          </cell>
          <cell r="D128">
            <v>3708.46</v>
          </cell>
          <cell r="E128">
            <v>423.25</v>
          </cell>
          <cell r="F128">
            <v>2601.5500000000002</v>
          </cell>
        </row>
        <row r="129">
          <cell r="A129" t="str">
            <v>EC.2113</v>
          </cell>
          <cell r="B129" t="str">
            <v>Laøm maët ñöôøng caáp phoái lôùp treân chieàu daøy ñaõ leøn eùp 10 cm</v>
          </cell>
          <cell r="C129" t="str">
            <v>m3</v>
          </cell>
          <cell r="D129">
            <v>4394.8599999999997</v>
          </cell>
          <cell r="E129">
            <v>449.4</v>
          </cell>
          <cell r="F129">
            <v>3185.57</v>
          </cell>
        </row>
        <row r="130">
          <cell r="A130" t="str">
            <v>EC.2114</v>
          </cell>
          <cell r="B130" t="str">
            <v>Laøm maët ñöôøng caáp phoái lôùp treân chieàu daøy ñaõ leøn eùp 12 cm</v>
          </cell>
          <cell r="C130" t="str">
            <v>m3</v>
          </cell>
          <cell r="D130">
            <v>5081.26</v>
          </cell>
          <cell r="E130">
            <v>475.56</v>
          </cell>
          <cell r="F130">
            <v>3875.78</v>
          </cell>
        </row>
        <row r="131">
          <cell r="A131" t="str">
            <v>EC.2115</v>
          </cell>
          <cell r="B131" t="str">
            <v>Laøm maët ñöôøng caáp phoái lôùp treân chieàu daøy ñaõ leøn eùp 14 cm</v>
          </cell>
          <cell r="C131" t="str">
            <v>m3</v>
          </cell>
          <cell r="D131">
            <v>5765.26</v>
          </cell>
          <cell r="E131">
            <v>501.72</v>
          </cell>
          <cell r="F131">
            <v>4512.8900000000003</v>
          </cell>
        </row>
        <row r="132">
          <cell r="A132" t="str">
            <v>EC.2116</v>
          </cell>
          <cell r="B132" t="str">
            <v>Laøm maët ñöôøng caáp phoái lôùp treân chieàu daøy ñaõ leøn eùp 16 cm</v>
          </cell>
          <cell r="C132" t="str">
            <v>m3</v>
          </cell>
          <cell r="D132">
            <v>4651.66</v>
          </cell>
          <cell r="E132">
            <v>527.87</v>
          </cell>
          <cell r="F132">
            <v>5070.37</v>
          </cell>
        </row>
        <row r="133">
          <cell r="A133" t="str">
            <v>EC.2117</v>
          </cell>
          <cell r="B133" t="str">
            <v>Laøm maët ñöôøng caáp phoái lôùp treân chieàu daøy ñaõ leøn eùp 18 cm</v>
          </cell>
          <cell r="C133" t="str">
            <v>m3</v>
          </cell>
          <cell r="D133">
            <v>7135.66</v>
          </cell>
          <cell r="E133">
            <v>552.84</v>
          </cell>
          <cell r="F133">
            <v>5760.57</v>
          </cell>
        </row>
        <row r="134">
          <cell r="A134" t="str">
            <v>EC.2118</v>
          </cell>
          <cell r="B134" t="str">
            <v>Laøm maët ñöôøng caáp phoái lôùp treân chieàu daøy ñaõ leøn eùp 20 cm</v>
          </cell>
          <cell r="C134" t="str">
            <v>m3</v>
          </cell>
          <cell r="D134">
            <v>7822.06</v>
          </cell>
          <cell r="E134">
            <v>578.99</v>
          </cell>
          <cell r="F134">
            <v>6397.68</v>
          </cell>
        </row>
        <row r="135">
          <cell r="A135" t="str">
            <v>EC.2211</v>
          </cell>
          <cell r="B135" t="str">
            <v>Laøm maët ñöôøng caáp phoái lôùp döôùi chieàu daøy ñaõ leøn eùp 8 cm</v>
          </cell>
          <cell r="C135" t="str">
            <v>m3</v>
          </cell>
          <cell r="D135">
            <v>2056.8000000000002</v>
          </cell>
          <cell r="E135">
            <v>235.4</v>
          </cell>
          <cell r="F135">
            <v>1353.87</v>
          </cell>
        </row>
        <row r="136">
          <cell r="A136" t="str">
            <v>EC.2212</v>
          </cell>
          <cell r="B136" t="str">
            <v>Laøm maët ñöôøng caáp phoái lôùp döôùi chieàu daøy ñaõ leøn eùp 8 cm</v>
          </cell>
          <cell r="C136" t="str">
            <v>m3</v>
          </cell>
          <cell r="D136">
            <v>2740.8</v>
          </cell>
          <cell r="E136">
            <v>261.56</v>
          </cell>
          <cell r="F136">
            <v>1858.25</v>
          </cell>
        </row>
        <row r="137">
          <cell r="A137" t="str">
            <v>EC.2213</v>
          </cell>
          <cell r="B137" t="str">
            <v>Laøm maët ñöôøng caáp phoái lôùp döôùi chieàu daøy ñaõ leøn eùp 10 cm</v>
          </cell>
          <cell r="C137" t="str">
            <v>m3</v>
          </cell>
          <cell r="D137">
            <v>3427.2</v>
          </cell>
          <cell r="E137">
            <v>287.70999999999998</v>
          </cell>
          <cell r="F137">
            <v>2256.4499999999998</v>
          </cell>
        </row>
        <row r="138">
          <cell r="A138" t="str">
            <v>EC.2214</v>
          </cell>
          <cell r="B138" t="str">
            <v>Laøm maët ñöôøng caáp phoái lôùp döôùi chieàu daøy ñaõ leøn eùp 12 cm</v>
          </cell>
          <cell r="C138" t="str">
            <v>m3</v>
          </cell>
          <cell r="D138">
            <v>4113.6000000000004</v>
          </cell>
          <cell r="E138">
            <v>313.87</v>
          </cell>
          <cell r="F138">
            <v>2760.83</v>
          </cell>
        </row>
        <row r="139">
          <cell r="A139" t="str">
            <v>EC.2215</v>
          </cell>
          <cell r="B139" t="str">
            <v>Laøm maët ñöôøng caáp phoái lôùp döôùi chieàu daøy ñaõ leøn eùp 14 cm</v>
          </cell>
          <cell r="C139" t="str">
            <v>m3</v>
          </cell>
          <cell r="D139">
            <v>4797.6000000000004</v>
          </cell>
          <cell r="E139">
            <v>340.03</v>
          </cell>
          <cell r="F139">
            <v>3212.12</v>
          </cell>
        </row>
        <row r="140">
          <cell r="A140" t="str">
            <v>EC.2216</v>
          </cell>
          <cell r="B140" t="str">
            <v>Laøm maët ñöôøng caáp phoái lôùp döôùi chieàu daøy ñaõ leøn eùp 16 cm</v>
          </cell>
          <cell r="C140" t="str">
            <v>m3</v>
          </cell>
          <cell r="D140">
            <v>5484</v>
          </cell>
          <cell r="E140">
            <v>364.99</v>
          </cell>
          <cell r="F140">
            <v>3610.31</v>
          </cell>
        </row>
        <row r="141">
          <cell r="A141" t="str">
            <v>EC.2217</v>
          </cell>
          <cell r="B141" t="str">
            <v>Laøm maët ñöôøng caáp phoái lôùp döôùi chieàu daøy ñaõ leøn eùp 18 cm</v>
          </cell>
          <cell r="C141" t="str">
            <v>m3</v>
          </cell>
          <cell r="D141">
            <v>6168</v>
          </cell>
          <cell r="E141">
            <v>391.15</v>
          </cell>
          <cell r="F141">
            <v>4114.7</v>
          </cell>
        </row>
        <row r="142">
          <cell r="A142" t="str">
            <v>EC.2218</v>
          </cell>
          <cell r="B142" t="str">
            <v>Laøm maët ñöôøng caáp phoái lôùp döôùi chieàu daøy ñaõ leøn eùp 20 cm</v>
          </cell>
          <cell r="C142" t="str">
            <v>m3</v>
          </cell>
          <cell r="D142">
            <v>6854.4</v>
          </cell>
          <cell r="E142">
            <v>417.3</v>
          </cell>
          <cell r="F142">
            <v>4725.26</v>
          </cell>
        </row>
        <row r="143">
          <cell r="A143" t="str">
            <v>EC.4112</v>
          </cell>
          <cell r="B143" t="str">
            <v>Laøm maët ñöôøng ñaù daêm nhöïa thaâm nhaäp laùng nhöïa tieâu chuaån 5,5 kg/m2 chieàu daøy ñaõ leøn eùp 6 cm</v>
          </cell>
          <cell r="C143" t="str">
            <v>m2</v>
          </cell>
          <cell r="D143">
            <v>31381.43</v>
          </cell>
          <cell r="E143">
            <v>1893.77</v>
          </cell>
          <cell r="F143">
            <v>3286.7</v>
          </cell>
        </row>
        <row r="144">
          <cell r="A144" t="str">
            <v>EC.4113</v>
          </cell>
          <cell r="B144" t="str">
            <v>Laøm maët ñöôøng ñaù daêm nhöïa thaâm nhaäp laùng nhöïa tieâu chuaån 5,5 kg/m2 chieàu daøy ñaõ leøn eùp 7 cm</v>
          </cell>
          <cell r="C144" t="str">
            <v>m2</v>
          </cell>
          <cell r="D144">
            <v>33223.22</v>
          </cell>
          <cell r="E144">
            <v>1893.77</v>
          </cell>
          <cell r="F144">
            <v>3286.7</v>
          </cell>
        </row>
        <row r="145">
          <cell r="A145" t="str">
            <v>EC.4114</v>
          </cell>
          <cell r="B145" t="str">
            <v>Laøm maët ñöôøng ñaù daêm nhöïa thaâm nhaäp laùng nhöïa tieâu chuaån 5,5 kg/m2 chieàu daøy ñaõ leøn eùp 8 cm</v>
          </cell>
          <cell r="C145" t="str">
            <v>m2</v>
          </cell>
          <cell r="D145">
            <v>35065.019999999997</v>
          </cell>
          <cell r="E145">
            <v>1893.77</v>
          </cell>
          <cell r="F145">
            <v>3286.7</v>
          </cell>
        </row>
        <row r="146">
          <cell r="A146" t="str">
            <v>EC.4312</v>
          </cell>
          <cell r="B146" t="str">
            <v>Laøm maët ñöôøng ñaù daêm nhöïa thaâm nhaäp saâu laùng nhöïa tieâu chuaån 7kg/m2 chieàu daøy ñaõ leøn eùp 6 cm</v>
          </cell>
          <cell r="C146" t="str">
            <v>m2</v>
          </cell>
          <cell r="D146">
            <v>35524.26</v>
          </cell>
          <cell r="E146">
            <v>1893.77</v>
          </cell>
          <cell r="F146">
            <v>3286.7</v>
          </cell>
        </row>
        <row r="147">
          <cell r="A147" t="str">
            <v>EC.4313</v>
          </cell>
          <cell r="B147" t="str">
            <v>Laøm maët ñöôøng ñaù daêm nhöïa thaâm nhaäp saâu laùng nhöïa tieâu chuaån 7kg/m2 chieàu daøy ñaõ leøn eùp 7 cm</v>
          </cell>
          <cell r="C147" t="str">
            <v>m2</v>
          </cell>
          <cell r="D147">
            <v>37366.06</v>
          </cell>
          <cell r="E147">
            <v>1893.77</v>
          </cell>
          <cell r="F147">
            <v>3286.7</v>
          </cell>
        </row>
        <row r="148">
          <cell r="A148" t="str">
            <v>EC.4314</v>
          </cell>
          <cell r="B148" t="str">
            <v>Laøm maët ñöôøng ñaù daêm nhöïa thaâm nhaäp saâu laùng nhöïa tieâu chuaån 7kg/m2 chieàu daøy ñaõ leøn eùp 8 cm</v>
          </cell>
          <cell r="C148" t="str">
            <v>m2</v>
          </cell>
          <cell r="D148">
            <v>39207.85</v>
          </cell>
          <cell r="E148">
            <v>1893.77</v>
          </cell>
          <cell r="F148">
            <v>3286.7</v>
          </cell>
        </row>
        <row r="149">
          <cell r="A149" t="str">
            <v>GA.1113</v>
          </cell>
          <cell r="B149" t="str">
            <v>Xaây moùng ñaù hoäc M#50</v>
          </cell>
          <cell r="C149" t="str">
            <v>m3</v>
          </cell>
          <cell r="D149">
            <v>228755</v>
          </cell>
          <cell r="E149">
            <v>24775</v>
          </cell>
        </row>
        <row r="150">
          <cell r="A150" t="str">
            <v>GA.1114</v>
          </cell>
          <cell r="B150" t="str">
            <v>Xaây moùng ñaù hoäc M#75</v>
          </cell>
          <cell r="C150" t="str">
            <v>m3</v>
          </cell>
          <cell r="D150">
            <v>257601</v>
          </cell>
          <cell r="E150">
            <v>24775</v>
          </cell>
        </row>
        <row r="151">
          <cell r="A151" t="str">
            <v>GA.1115</v>
          </cell>
          <cell r="B151" t="str">
            <v>Xaây moùng ñaù hoäc M#100</v>
          </cell>
          <cell r="C151" t="str">
            <v>m3</v>
          </cell>
          <cell r="D151">
            <v>288603</v>
          </cell>
          <cell r="E151">
            <v>24775</v>
          </cell>
        </row>
        <row r="152">
          <cell r="A152" t="str">
            <v>GE.1114</v>
          </cell>
          <cell r="B152" t="str">
            <v>Xaây moùng gaïch theû 5x10x20 vöõa XM#75 daøy £ 30cm</v>
          </cell>
          <cell r="C152" t="str">
            <v>m3</v>
          </cell>
          <cell r="D152">
            <v>361203</v>
          </cell>
          <cell r="E152">
            <v>21791</v>
          </cell>
        </row>
        <row r="153">
          <cell r="A153" t="str">
            <v>GE.1124</v>
          </cell>
          <cell r="B153" t="str">
            <v>Xaây moùng gaïch theû 5x10x20 vöõa XM#75 daøy &gt; 30cm</v>
          </cell>
          <cell r="C153" t="str">
            <v>m3</v>
          </cell>
          <cell r="D153">
            <v>354989</v>
          </cell>
          <cell r="E153">
            <v>19327</v>
          </cell>
        </row>
        <row r="154">
          <cell r="A154" t="str">
            <v>GE.2114</v>
          </cell>
          <cell r="B154" t="str">
            <v>Xaây töôøng gaïch theû 5x10x20 vöõa XM#75 daøy £10cm cao £4m</v>
          </cell>
          <cell r="C154" t="str">
            <v>m3</v>
          </cell>
          <cell r="D154">
            <v>375070</v>
          </cell>
          <cell r="E154">
            <v>28925</v>
          </cell>
          <cell r="F154">
            <v>1631</v>
          </cell>
        </row>
        <row r="155">
          <cell r="A155" t="str">
            <v>GE.2124</v>
          </cell>
          <cell r="B155" t="str">
            <v>Xaây töôøng gaïch theû 5x10x20 vöõa XM#75 daøy £10cm cao &gt;4m</v>
          </cell>
          <cell r="C155" t="str">
            <v>m3</v>
          </cell>
          <cell r="D155">
            <v>429847</v>
          </cell>
          <cell r="E155">
            <v>31520</v>
          </cell>
          <cell r="F155">
            <v>5990</v>
          </cell>
        </row>
        <row r="156">
          <cell r="A156" t="str">
            <v>GE.2214</v>
          </cell>
          <cell r="B156" t="str">
            <v>Xaây töôøng gaïch theû 5x10x20 vöõa XM#75 daøy £30cm cao £4m</v>
          </cell>
          <cell r="C156" t="str">
            <v>m3</v>
          </cell>
          <cell r="D156">
            <v>385632</v>
          </cell>
          <cell r="E156">
            <v>23737</v>
          </cell>
          <cell r="F156">
            <v>1631</v>
          </cell>
        </row>
        <row r="157">
          <cell r="A157" t="str">
            <v>GE.2224</v>
          </cell>
          <cell r="B157" t="str">
            <v>Xaây töôøng gaïch theû 5x10x20 vöõa XM#75 daøy £30cm cao &gt;4m</v>
          </cell>
          <cell r="C157" t="str">
            <v>m3</v>
          </cell>
          <cell r="D157">
            <v>440409</v>
          </cell>
          <cell r="E157">
            <v>25553</v>
          </cell>
          <cell r="F157">
            <v>5990</v>
          </cell>
        </row>
        <row r="158">
          <cell r="A158" t="str">
            <v>GE.3114</v>
          </cell>
          <cell r="B158" t="str">
            <v>Xaây truï gaïch theû 5x10x20 vöõa XM#75 cao £4m</v>
          </cell>
          <cell r="C158" t="str">
            <v>m3</v>
          </cell>
          <cell r="D158">
            <v>380058</v>
          </cell>
          <cell r="E158">
            <v>46696</v>
          </cell>
          <cell r="F158">
            <v>1631</v>
          </cell>
        </row>
        <row r="159">
          <cell r="A159" t="str">
            <v>GE.3124</v>
          </cell>
          <cell r="B159" t="str">
            <v>Xaây truï gaïch theû 5x10x20  vöõa XM#75 cao &gt;4m</v>
          </cell>
          <cell r="C159" t="str">
            <v>m3</v>
          </cell>
          <cell r="D159">
            <v>434835</v>
          </cell>
          <cell r="E159">
            <v>51884</v>
          </cell>
          <cell r="F159">
            <v>5990</v>
          </cell>
        </row>
        <row r="160">
          <cell r="A160" t="str">
            <v>GG.1114</v>
          </cell>
          <cell r="B160" t="str">
            <v>Xaây moùng gaïch theû 4x8x19 vöõa XM#75 daøy £ 30cm</v>
          </cell>
          <cell r="C160" t="str">
            <v>m3</v>
          </cell>
          <cell r="D160">
            <v>430729</v>
          </cell>
          <cell r="E160">
            <v>30482</v>
          </cell>
        </row>
        <row r="161">
          <cell r="A161" t="str">
            <v>GG.1124</v>
          </cell>
          <cell r="B161" t="str">
            <v>Xaây moùng gaïch theû 4x8x19 vöõa XM#75 daøy &gt; 30cm</v>
          </cell>
          <cell r="C161" t="str">
            <v>m3</v>
          </cell>
          <cell r="D161">
            <v>427369</v>
          </cell>
          <cell r="E161">
            <v>26980</v>
          </cell>
        </row>
        <row r="162">
          <cell r="A162" t="str">
            <v>GG.2114</v>
          </cell>
          <cell r="B162" t="str">
            <v>Xaây töôøng gaïch theû 4x8x19 vöõa XM#75 daøy £10cm cao £4m</v>
          </cell>
          <cell r="C162" t="str">
            <v>m3</v>
          </cell>
          <cell r="D162">
            <v>447793</v>
          </cell>
          <cell r="E162">
            <v>35022</v>
          </cell>
          <cell r="F162">
            <v>906</v>
          </cell>
        </row>
        <row r="163">
          <cell r="A163" t="str">
            <v>GG.2124</v>
          </cell>
          <cell r="B163" t="str">
            <v>Xaây töôøng gaïch theû 4x8x19 vöõa XM#75 daøy £10cm cao &gt;4m</v>
          </cell>
          <cell r="C163" t="str">
            <v>m3</v>
          </cell>
          <cell r="D163">
            <v>502570</v>
          </cell>
          <cell r="E163">
            <v>38913</v>
          </cell>
          <cell r="F163">
            <v>5810</v>
          </cell>
        </row>
        <row r="164">
          <cell r="A164" t="str">
            <v>GG.2214</v>
          </cell>
          <cell r="B164" t="str">
            <v>Xaây töôøng gaïch theû 4x8x19 vöõa XM#75 daøy £30cm cao £4m</v>
          </cell>
          <cell r="C164" t="str">
            <v>m3</v>
          </cell>
          <cell r="D164">
            <v>434790</v>
          </cell>
          <cell r="E164">
            <v>31130</v>
          </cell>
          <cell r="F164">
            <v>1495</v>
          </cell>
        </row>
        <row r="165">
          <cell r="A165" t="str">
            <v>GG.2224</v>
          </cell>
          <cell r="B165" t="str">
            <v>Xaây töôøng gaïch theû 4x8x19 vöõa XM#75 daøy £30cm cao &gt;4m</v>
          </cell>
          <cell r="C165" t="str">
            <v>m3</v>
          </cell>
          <cell r="D165">
            <v>489567</v>
          </cell>
          <cell r="E165">
            <v>33725</v>
          </cell>
          <cell r="F165">
            <v>5854</v>
          </cell>
        </row>
        <row r="166">
          <cell r="A166" t="str">
            <v>GG.3114</v>
          </cell>
          <cell r="B166" t="str">
            <v>Xaây truï gaïch theû 4x8x19 vöõa XM#75 cao £4m</v>
          </cell>
          <cell r="C166" t="str">
            <v>m3</v>
          </cell>
          <cell r="D166">
            <v>419047</v>
          </cell>
          <cell r="E166">
            <v>60704</v>
          </cell>
          <cell r="F166">
            <v>1359</v>
          </cell>
        </row>
        <row r="167">
          <cell r="A167" t="str">
            <v>GG.3124</v>
          </cell>
          <cell r="B167" t="str">
            <v>Xaây truï gaïch theû 4x8x19  vöõa XM#75 cao &gt;4m</v>
          </cell>
          <cell r="C167" t="str">
            <v>m3</v>
          </cell>
          <cell r="D167">
            <v>473824</v>
          </cell>
          <cell r="E167">
            <v>67449</v>
          </cell>
          <cell r="F167">
            <v>5718</v>
          </cell>
        </row>
        <row r="168">
          <cell r="A168" t="str">
            <v>GI.1114</v>
          </cell>
          <cell r="B168" t="str">
            <v>Xaây töôøng gaïch oáng 8x8x19 vöõa XM#75 daøy £10cm cao £4m</v>
          </cell>
          <cell r="C168" t="str">
            <v>m3</v>
          </cell>
          <cell r="D168">
            <v>300526</v>
          </cell>
          <cell r="E168">
            <v>25293</v>
          </cell>
          <cell r="F168">
            <v>906</v>
          </cell>
        </row>
        <row r="169">
          <cell r="A169" t="str">
            <v>GI.1124</v>
          </cell>
          <cell r="B169" t="str">
            <v>Xaây töôøng gaïch oáng 8x8x19 vöõa XM#75 daøy £10cm cao &gt;4m</v>
          </cell>
          <cell r="C169" t="str">
            <v>m3</v>
          </cell>
          <cell r="D169">
            <v>355303</v>
          </cell>
          <cell r="E169">
            <v>27888</v>
          </cell>
          <cell r="F169">
            <v>4176</v>
          </cell>
        </row>
        <row r="170">
          <cell r="A170" t="str">
            <v>GI.1214</v>
          </cell>
          <cell r="B170" t="str">
            <v>Xaây töôøng gaïch oáng 8x8x19 vöõa XM#75 daøy £30cm cao £4m</v>
          </cell>
          <cell r="C170" t="str">
            <v>m3</v>
          </cell>
          <cell r="D170">
            <v>303531</v>
          </cell>
          <cell r="E170">
            <v>22051</v>
          </cell>
          <cell r="F170">
            <v>1359</v>
          </cell>
        </row>
        <row r="171">
          <cell r="A171" t="str">
            <v>GI.1224</v>
          </cell>
          <cell r="B171" t="str">
            <v>Xaây töôøng gaïch oáng 8x8x19 vöõa XM#75 daøy £30cm cao &gt;4m</v>
          </cell>
          <cell r="C171" t="str">
            <v>m3</v>
          </cell>
          <cell r="D171">
            <v>358309</v>
          </cell>
          <cell r="E171">
            <v>23996</v>
          </cell>
          <cell r="F171">
            <v>4084</v>
          </cell>
        </row>
        <row r="172">
          <cell r="A172" t="str">
            <v>HA.1111</v>
          </cell>
          <cell r="B172" t="str">
            <v>Beâ toâng loùt moùng ñaù 4x6 M#100</v>
          </cell>
          <cell r="C172" t="str">
            <v>m3</v>
          </cell>
          <cell r="D172">
            <v>288905</v>
          </cell>
          <cell r="E172">
            <v>20481</v>
          </cell>
          <cell r="F172">
            <v>12041</v>
          </cell>
        </row>
        <row r="173">
          <cell r="A173" t="str">
            <v>HA.1112</v>
          </cell>
          <cell r="B173" t="str">
            <v>Beâ toâng loùt moùng ñaù 4x6 M#150</v>
          </cell>
          <cell r="C173" t="str">
            <v>m3</v>
          </cell>
          <cell r="D173">
            <v>334587</v>
          </cell>
          <cell r="E173">
            <v>20481</v>
          </cell>
          <cell r="F173">
            <v>12041</v>
          </cell>
        </row>
        <row r="174">
          <cell r="A174" t="str">
            <v>HA.1213</v>
          </cell>
          <cell r="B174" t="str">
            <v>Beâ toâng moùng ñaù 1x2 M#200 chieàu roäng £250cm</v>
          </cell>
          <cell r="C174" t="str">
            <v>m3</v>
          </cell>
          <cell r="D174">
            <v>467231</v>
          </cell>
          <cell r="E174">
            <v>20357</v>
          </cell>
          <cell r="F174">
            <v>12480</v>
          </cell>
        </row>
        <row r="175">
          <cell r="A175" t="str">
            <v>HA.1214</v>
          </cell>
          <cell r="B175" t="str">
            <v>Beâ toâng moùng ñaù 1x2 M#250 chieàu roäng £250cm</v>
          </cell>
          <cell r="C175" t="str">
            <v>m3</v>
          </cell>
          <cell r="D175">
            <v>519141</v>
          </cell>
          <cell r="E175">
            <v>20357</v>
          </cell>
          <cell r="F175">
            <v>12480</v>
          </cell>
        </row>
        <row r="176">
          <cell r="A176" t="str">
            <v>HA.1223</v>
          </cell>
          <cell r="B176" t="str">
            <v>Beâ toâng moùng ñaù 1x2 M#200 chieàu roäng &gt;250cm</v>
          </cell>
          <cell r="C176" t="str">
            <v>m3</v>
          </cell>
          <cell r="D176">
            <v>501505</v>
          </cell>
          <cell r="E176">
            <v>29915</v>
          </cell>
          <cell r="F176">
            <v>12480</v>
          </cell>
        </row>
        <row r="177">
          <cell r="A177" t="str">
            <v>HA.1233</v>
          </cell>
          <cell r="B177" t="str">
            <v>Beâ toâng moùng ñaù 2x4 M#200 chieàu roäng £250cm</v>
          </cell>
          <cell r="C177" t="str">
            <v>m3</v>
          </cell>
          <cell r="D177">
            <v>431019</v>
          </cell>
          <cell r="E177">
            <v>20357</v>
          </cell>
          <cell r="F177">
            <v>12480</v>
          </cell>
        </row>
        <row r="178">
          <cell r="A178" t="str">
            <v>HA.1243</v>
          </cell>
          <cell r="B178" t="str">
            <v>Beâ toâng moùng ñaù 2x4 M#200 chieàu roäng &gt;250cm</v>
          </cell>
          <cell r="C178" t="str">
            <v>m3</v>
          </cell>
          <cell r="D178">
            <v>465293</v>
          </cell>
          <cell r="E178">
            <v>29915</v>
          </cell>
          <cell r="F178">
            <v>12480</v>
          </cell>
        </row>
        <row r="179">
          <cell r="A179" t="str">
            <v>HA.1332</v>
          </cell>
          <cell r="B179" t="str">
            <v>Beâ toâng neàn ñaù 4x6 M#150</v>
          </cell>
          <cell r="C179" t="str">
            <v>m3</v>
          </cell>
          <cell r="D179">
            <v>337932</v>
          </cell>
          <cell r="E179">
            <v>19613</v>
          </cell>
          <cell r="F179">
            <v>12480</v>
          </cell>
        </row>
        <row r="180">
          <cell r="A180" t="str">
            <v>HA.2113</v>
          </cell>
          <cell r="B180" t="str">
            <v>Beâ toâng töôøng ñaù 1x2 M#200 daøy £45cm cao £4m</v>
          </cell>
          <cell r="C180" t="str">
            <v>m3</v>
          </cell>
          <cell r="D180">
            <v>581692</v>
          </cell>
          <cell r="E180">
            <v>49030</v>
          </cell>
          <cell r="F180">
            <v>15888</v>
          </cell>
        </row>
        <row r="181">
          <cell r="A181" t="str">
            <v>HA.2123</v>
          </cell>
          <cell r="B181" t="str">
            <v>Beâ toâng töôøng ñaù 1x2 M#200 daøy £45cm cao &gt;4m</v>
          </cell>
          <cell r="C181" t="str">
            <v>m3</v>
          </cell>
          <cell r="D181">
            <v>582315</v>
          </cell>
          <cell r="E181">
            <v>54738</v>
          </cell>
          <cell r="F181">
            <v>21882</v>
          </cell>
        </row>
        <row r="182">
          <cell r="A182" t="str">
            <v>HA.2313</v>
          </cell>
          <cell r="B182" t="str">
            <v>Beâ toâng coät ñaù 1x2 M#200; S£0,1m2 cao £4m</v>
          </cell>
          <cell r="C182" t="str">
            <v>m3</v>
          </cell>
          <cell r="D182">
            <v>511614</v>
          </cell>
          <cell r="E182">
            <v>58370</v>
          </cell>
          <cell r="F182">
            <v>15888</v>
          </cell>
        </row>
        <row r="183">
          <cell r="A183" t="str">
            <v>HA.2323</v>
          </cell>
          <cell r="B183" t="str">
            <v>Beâ toâng coät ñaù 1x2 M#200; S£0,1m2 cao &gt;4m</v>
          </cell>
          <cell r="C183" t="str">
            <v>m3</v>
          </cell>
          <cell r="D183">
            <v>511614</v>
          </cell>
          <cell r="E183">
            <v>62520</v>
          </cell>
          <cell r="F183">
            <v>21882</v>
          </cell>
        </row>
        <row r="184">
          <cell r="A184" t="str">
            <v>HA.3113</v>
          </cell>
          <cell r="B184" t="str">
            <v>Beâ toâng daàm, giaèng ñaù 1x2 M#200</v>
          </cell>
          <cell r="C184" t="str">
            <v>m3</v>
          </cell>
          <cell r="D184">
            <v>467231</v>
          </cell>
          <cell r="E184">
            <v>46117</v>
          </cell>
          <cell r="F184">
            <v>21882</v>
          </cell>
        </row>
        <row r="185">
          <cell r="A185" t="str">
            <v>HA.3213</v>
          </cell>
          <cell r="B185" t="str">
            <v>Beâ toâng saøn maùi ñaù 1x2 M#200</v>
          </cell>
          <cell r="C185" t="str">
            <v>m3</v>
          </cell>
          <cell r="D185">
            <v>467231</v>
          </cell>
          <cell r="E185">
            <v>32168</v>
          </cell>
          <cell r="F185">
            <v>18474</v>
          </cell>
        </row>
        <row r="186">
          <cell r="A186" t="str">
            <v>HA.3313</v>
          </cell>
          <cell r="B186" t="str">
            <v>Beâ toâng oâ vaêng, taám ñan maùi ñaù 1x2 M#200</v>
          </cell>
          <cell r="C186" t="str">
            <v>m3</v>
          </cell>
          <cell r="D186">
            <v>467231</v>
          </cell>
          <cell r="E186">
            <v>49290</v>
          </cell>
          <cell r="F186">
            <v>18474</v>
          </cell>
        </row>
        <row r="187">
          <cell r="A187" t="str">
            <v>HA.3315</v>
          </cell>
          <cell r="B187" t="str">
            <v>Beâ toâng oâ vaêng, taám ñan maùi ñaù 1x2 M#300</v>
          </cell>
          <cell r="C187" t="str">
            <v>m3</v>
          </cell>
          <cell r="D187">
            <v>568610</v>
          </cell>
          <cell r="E187">
            <v>49290</v>
          </cell>
          <cell r="F187">
            <v>18474</v>
          </cell>
        </row>
        <row r="188">
          <cell r="A188" t="str">
            <v>HA.3413</v>
          </cell>
          <cell r="B188" t="str">
            <v>Beâ toâng caàu thanh thöôøng ñaù 1x2 M#200</v>
          </cell>
          <cell r="C188" t="str">
            <v>m3</v>
          </cell>
          <cell r="D188">
            <v>467231</v>
          </cell>
          <cell r="E188">
            <v>37616</v>
          </cell>
          <cell r="F188">
            <v>18474</v>
          </cell>
        </row>
        <row r="189">
          <cell r="A189" t="str">
            <v>HA.3423</v>
          </cell>
          <cell r="B189" t="str">
            <v>Beâ toâng caàu thanh xoay ñaù 1x2 M#200</v>
          </cell>
          <cell r="C189" t="str">
            <v>m3</v>
          </cell>
          <cell r="D189">
            <v>467231</v>
          </cell>
          <cell r="E189">
            <v>39821</v>
          </cell>
          <cell r="F189">
            <v>18474</v>
          </cell>
        </row>
        <row r="190">
          <cell r="A190" t="str">
            <v>HA.5213</v>
          </cell>
          <cell r="B190" t="str">
            <v>Beâ toâng möông caùp, raõnh nöôùc ñaù 1x2 M#200</v>
          </cell>
          <cell r="C190" t="str">
            <v>m3</v>
          </cell>
          <cell r="D190">
            <v>467231</v>
          </cell>
          <cell r="E190">
            <v>28666</v>
          </cell>
          <cell r="F190">
            <v>9146</v>
          </cell>
        </row>
        <row r="191">
          <cell r="A191" t="str">
            <v>HA.8113</v>
          </cell>
          <cell r="B191" t="str">
            <v>Beâ toâng maët ñöôøng ñaù 1x2 M#200 chieàu daøy £25cm</v>
          </cell>
          <cell r="C191" t="str">
            <v>m3</v>
          </cell>
          <cell r="D191">
            <v>505644</v>
          </cell>
          <cell r="E191">
            <v>24623</v>
          </cell>
          <cell r="F191">
            <v>15375</v>
          </cell>
        </row>
        <row r="192">
          <cell r="A192" t="str">
            <v>HG.4113</v>
          </cell>
          <cell r="B192" t="str">
            <v>Ñoå beâ toâng naép möông M#200 ñaù 1x2</v>
          </cell>
          <cell r="C192" t="str">
            <v>m3</v>
          </cell>
          <cell r="D192">
            <v>460382</v>
          </cell>
          <cell r="E192">
            <v>31901</v>
          </cell>
          <cell r="F192">
            <v>9146</v>
          </cell>
        </row>
        <row r="193">
          <cell r="A193" t="str">
            <v>IA.1110</v>
          </cell>
          <cell r="B193" t="str">
            <v>Saûn xuaát vaø gia coâng theùp moùng F £10</v>
          </cell>
          <cell r="C193" t="str">
            <v>kg</v>
          </cell>
          <cell r="D193">
            <v>4373.9030000000002</v>
          </cell>
          <cell r="E193">
            <v>146.83199999999999</v>
          </cell>
          <cell r="F193">
            <v>15.916</v>
          </cell>
        </row>
        <row r="194">
          <cell r="A194" t="str">
            <v>IA.1120</v>
          </cell>
          <cell r="B194" t="str">
            <v>Saûn xuaát vaø gia coâng theùp moùng F £18</v>
          </cell>
          <cell r="C194" t="str">
            <v>kg</v>
          </cell>
          <cell r="D194">
            <v>4377.4989999999998</v>
          </cell>
          <cell r="E194">
            <v>108.178</v>
          </cell>
          <cell r="F194">
            <v>99.350999999999999</v>
          </cell>
        </row>
        <row r="195">
          <cell r="A195" t="str">
            <v>IA.1130</v>
          </cell>
          <cell r="B195" t="str">
            <v>Saûn xuaát vaø gia coâng theùp moùng F &gt;18</v>
          </cell>
          <cell r="C195" t="str">
            <v>kg</v>
          </cell>
          <cell r="D195">
            <v>4382.4889999999996</v>
          </cell>
          <cell r="E195">
            <v>82.366</v>
          </cell>
          <cell r="F195">
            <v>104.586</v>
          </cell>
        </row>
        <row r="196">
          <cell r="A196" t="str">
            <v>IA.2111</v>
          </cell>
          <cell r="B196" t="str">
            <v>Saûn xuaát vaø gia coâng theùp töôøng F £10 cao £4m</v>
          </cell>
          <cell r="C196" t="str">
            <v>kg</v>
          </cell>
          <cell r="D196">
            <v>4373.9030000000002</v>
          </cell>
          <cell r="E196">
            <v>179.834</v>
          </cell>
          <cell r="F196">
            <v>15.916</v>
          </cell>
        </row>
        <row r="197">
          <cell r="A197" t="str">
            <v>IA.2121</v>
          </cell>
          <cell r="B197" t="str">
            <v>Saûn xuaát vaø gia coâng theùp töôøng F £18 cao £4m</v>
          </cell>
          <cell r="C197" t="str">
            <v>kg</v>
          </cell>
          <cell r="D197">
            <v>4377.4989999999998</v>
          </cell>
          <cell r="E197">
            <v>147.37700000000001</v>
          </cell>
          <cell r="F197">
            <v>99.350999999999999</v>
          </cell>
        </row>
        <row r="198">
          <cell r="A198" t="str">
            <v>IA.2131</v>
          </cell>
          <cell r="B198" t="str">
            <v>Saûn xuaát vaø gia coâng theùp töôøng F &gt;18 cao £4m</v>
          </cell>
          <cell r="C198" t="str">
            <v>kg</v>
          </cell>
          <cell r="D198">
            <v>4382.4889999999996</v>
          </cell>
          <cell r="E198">
            <v>120.065</v>
          </cell>
          <cell r="F198">
            <v>104.586</v>
          </cell>
        </row>
        <row r="199">
          <cell r="A199" t="str">
            <v>IA.2211</v>
          </cell>
          <cell r="B199" t="str">
            <v>Saûn xuaát vaø gia coâng theùp truï F £10 cao £4m</v>
          </cell>
          <cell r="C199" t="str">
            <v>kg</v>
          </cell>
          <cell r="D199">
            <v>4373.9030000000002</v>
          </cell>
          <cell r="E199">
            <v>179.38399999999999</v>
          </cell>
          <cell r="F199">
            <v>15.916</v>
          </cell>
        </row>
        <row r="200">
          <cell r="A200" t="str">
            <v>IA.2221</v>
          </cell>
          <cell r="B200" t="str">
            <v>Saûn xuaát vaø gia coâng theùp truï F £18 cao £4m</v>
          </cell>
          <cell r="C200" t="str">
            <v>kg</v>
          </cell>
          <cell r="D200">
            <v>4378.8599999999997</v>
          </cell>
          <cell r="E200">
            <v>132.20400000000001</v>
          </cell>
          <cell r="F200">
            <v>102.444</v>
          </cell>
        </row>
        <row r="201">
          <cell r="A201" t="str">
            <v>IA.2231</v>
          </cell>
          <cell r="B201" t="str">
            <v>Saûn xuaát vaø gia coâng theùp truï F &gt;18 cao £4m</v>
          </cell>
          <cell r="C201" t="str">
            <v>kg</v>
          </cell>
          <cell r="D201">
            <v>4389.2929999999997</v>
          </cell>
          <cell r="E201">
            <v>111.88500000000001</v>
          </cell>
          <cell r="F201">
            <v>121.6</v>
          </cell>
        </row>
        <row r="202">
          <cell r="A202" t="str">
            <v>IA.2311</v>
          </cell>
          <cell r="B202" t="str">
            <v>Saûn xuaát vaø gia coâng theùp daàm F £10 cao £4m</v>
          </cell>
          <cell r="C202" t="str">
            <v>kg</v>
          </cell>
          <cell r="D202">
            <v>4373.9030000000002</v>
          </cell>
          <cell r="E202">
            <v>213.74299999999999</v>
          </cell>
          <cell r="F202">
            <v>15.916</v>
          </cell>
        </row>
        <row r="203">
          <cell r="A203" t="str">
            <v>IA.2321</v>
          </cell>
          <cell r="B203" t="str">
            <v>Saûn xuaát vaø gia coâng theùp daàm F £18 cao £4m</v>
          </cell>
          <cell r="C203" t="str">
            <v>kg</v>
          </cell>
          <cell r="D203">
            <v>4377.9530000000004</v>
          </cell>
          <cell r="E203">
            <v>132.46799999999999</v>
          </cell>
          <cell r="F203">
            <v>100.35599999999999</v>
          </cell>
        </row>
        <row r="204">
          <cell r="A204" t="str">
            <v>IA.2331</v>
          </cell>
          <cell r="B204" t="str">
            <v>Saûn xuaát vaø gia coâng theùp daàm F &gt;18 cao £4m</v>
          </cell>
          <cell r="C204" t="str">
            <v>kg</v>
          </cell>
          <cell r="D204">
            <v>4388.0990000000002</v>
          </cell>
          <cell r="E204">
            <v>120.065</v>
          </cell>
          <cell r="F204">
            <v>118.97</v>
          </cell>
        </row>
        <row r="205">
          <cell r="A205" t="str">
            <v>IA.2411</v>
          </cell>
          <cell r="B205" t="str">
            <v>SX, gia coâng coát theùp oâ vaêng, taám ñan F £10</v>
          </cell>
          <cell r="C205" t="str">
            <v>kg</v>
          </cell>
          <cell r="D205">
            <v>4373.9030000000002</v>
          </cell>
          <cell r="E205">
            <v>286.57400000000001</v>
          </cell>
          <cell r="F205">
            <v>15.916</v>
          </cell>
        </row>
        <row r="206">
          <cell r="A206" t="str">
            <v>IA.2421</v>
          </cell>
          <cell r="B206" t="str">
            <v>SX, gia coâng coát theùp oâ vaêng, taám ñan F £18</v>
          </cell>
          <cell r="C206" t="str">
            <v>kg</v>
          </cell>
          <cell r="D206">
            <v>4377.326</v>
          </cell>
          <cell r="E206">
            <v>272.19200000000001</v>
          </cell>
          <cell r="F206">
            <v>99.582999999999998</v>
          </cell>
        </row>
        <row r="207">
          <cell r="A207" t="str">
            <v>IA.2431</v>
          </cell>
          <cell r="B207" t="str">
            <v>SX, gia coâng coát theùp oâ vaêng, taám ñan F &gt;18</v>
          </cell>
          <cell r="C207" t="str">
            <v>kg</v>
          </cell>
          <cell r="D207">
            <v>4382.4889999999996</v>
          </cell>
          <cell r="E207">
            <v>267.31</v>
          </cell>
          <cell r="F207">
            <v>105.127</v>
          </cell>
        </row>
        <row r="208">
          <cell r="A208" t="str">
            <v>IA.2511</v>
          </cell>
          <cell r="B208" t="str">
            <v>Saûn xuaát vaø gia coâng theùp saøn F £10 cao £16m</v>
          </cell>
          <cell r="C208" t="str">
            <v>kg</v>
          </cell>
          <cell r="D208">
            <v>4373.9030000000002</v>
          </cell>
          <cell r="E208">
            <v>189.76599999999999</v>
          </cell>
          <cell r="F208">
            <v>18.096</v>
          </cell>
        </row>
        <row r="209">
          <cell r="A209" t="str">
            <v>IA.2521</v>
          </cell>
          <cell r="B209" t="str">
            <v>Saûn xuaát vaø gia coâng theùp saøn F £18 cao £16m</v>
          </cell>
          <cell r="C209" t="str">
            <v>kg</v>
          </cell>
          <cell r="D209">
            <v>4377.326</v>
          </cell>
          <cell r="E209">
            <v>141.51400000000001</v>
          </cell>
          <cell r="F209">
            <v>101.76300000000001</v>
          </cell>
        </row>
        <row r="210">
          <cell r="A210" t="str">
            <v>IA.2531</v>
          </cell>
          <cell r="B210" t="str">
            <v>Saûn xuaát vaø gia coâng theùp saøn F &gt;18 cao £16m</v>
          </cell>
          <cell r="C210" t="str">
            <v>kg</v>
          </cell>
          <cell r="D210">
            <v>4382.4889999999996</v>
          </cell>
          <cell r="E210">
            <v>107.65900000000001</v>
          </cell>
          <cell r="F210">
            <v>107.307</v>
          </cell>
        </row>
        <row r="211">
          <cell r="A211" t="str">
            <v>IA.2611</v>
          </cell>
          <cell r="B211" t="str">
            <v>SX, gia coâng coát theùp caàu thang thöôøng F £10</v>
          </cell>
          <cell r="C211" t="str">
            <v>kg</v>
          </cell>
          <cell r="D211">
            <v>4373.9030000000002</v>
          </cell>
          <cell r="E211">
            <v>239.20699999999999</v>
          </cell>
          <cell r="F211">
            <v>15.916</v>
          </cell>
        </row>
        <row r="212">
          <cell r="A212" t="str">
            <v>IA.2621</v>
          </cell>
          <cell r="B212" t="str">
            <v>SX, gia coâng coát theùp caàu thang thöôøng F £18</v>
          </cell>
          <cell r="C212" t="str">
            <v>kg</v>
          </cell>
          <cell r="D212">
            <v>4377.326</v>
          </cell>
          <cell r="E212">
            <v>193.02799999999999</v>
          </cell>
          <cell r="F212">
            <v>99.582999999999998</v>
          </cell>
        </row>
        <row r="213">
          <cell r="A213" t="str">
            <v>IA.2631</v>
          </cell>
          <cell r="B213" t="str">
            <v>SX, gia coâng coát theùp caàu thang thöôøng F &gt;18</v>
          </cell>
          <cell r="C213" t="str">
            <v>kg</v>
          </cell>
          <cell r="D213">
            <v>4382.4889999999996</v>
          </cell>
          <cell r="E213">
            <v>185.11199999999999</v>
          </cell>
          <cell r="F213">
            <v>105.127</v>
          </cell>
        </row>
        <row r="214">
          <cell r="A214" t="str">
            <v>IA.3511</v>
          </cell>
          <cell r="B214" t="str">
            <v>SX, gia coâng coát theùp möông caùp F £10</v>
          </cell>
          <cell r="C214" t="str">
            <v>kg</v>
          </cell>
          <cell r="D214">
            <v>4373.9030000000002</v>
          </cell>
          <cell r="E214">
            <v>142.292</v>
          </cell>
          <cell r="F214">
            <v>15.916</v>
          </cell>
        </row>
        <row r="215">
          <cell r="A215" t="str">
            <v>IA.3521</v>
          </cell>
          <cell r="B215" t="str">
            <v>SX, gia coâng coát theùp möông caùp F &gt;10</v>
          </cell>
          <cell r="C215" t="str">
            <v>kg</v>
          </cell>
          <cell r="D215">
            <v>4382.4889999999996</v>
          </cell>
          <cell r="E215">
            <v>90.019000000000005</v>
          </cell>
          <cell r="F215">
            <v>111.72499999999999</v>
          </cell>
        </row>
        <row r="216">
          <cell r="A216" t="str">
            <v>IB.2511</v>
          </cell>
          <cell r="B216" t="str">
            <v>Saûn xuaát vaø gia coâng theùp naép möông</v>
          </cell>
          <cell r="C216" t="str">
            <v>kg</v>
          </cell>
          <cell r="D216">
            <v>4373.9030000000002</v>
          </cell>
          <cell r="E216">
            <v>221.804</v>
          </cell>
          <cell r="F216">
            <v>15.916</v>
          </cell>
        </row>
        <row r="217">
          <cell r="A217" t="str">
            <v>KA.1110</v>
          </cell>
          <cell r="B217" t="str">
            <v>Vaùn khuoân moùng daøi, beä maùy</v>
          </cell>
          <cell r="C217" t="str">
            <v>m2</v>
          </cell>
          <cell r="D217">
            <v>28799.81</v>
          </cell>
          <cell r="E217">
            <v>1765.35</v>
          </cell>
        </row>
        <row r="218">
          <cell r="A218" t="str">
            <v>KA.1220</v>
          </cell>
          <cell r="B218" t="str">
            <v>Vaùn khuoân moùng coät vuoâng, hình chöõ nhaät</v>
          </cell>
          <cell r="C218" t="str">
            <v>m2</v>
          </cell>
          <cell r="D218">
            <v>29021.41</v>
          </cell>
          <cell r="E218">
            <v>3852.39</v>
          </cell>
        </row>
        <row r="219">
          <cell r="A219" t="str">
            <v>KA.2120</v>
          </cell>
          <cell r="B219" t="str">
            <v>Vaùn khuoân coät vuoâng, hình chöõ nhaät</v>
          </cell>
          <cell r="C219" t="str">
            <v>m2</v>
          </cell>
          <cell r="D219">
            <v>37805.980000000003</v>
          </cell>
          <cell r="E219">
            <v>10659.5</v>
          </cell>
        </row>
        <row r="220">
          <cell r="A220" t="str">
            <v>KA.2210</v>
          </cell>
          <cell r="B220" t="str">
            <v>Vaùn khuoân xaø daàm, giaèng</v>
          </cell>
          <cell r="C220" t="str">
            <v>m2</v>
          </cell>
          <cell r="D220">
            <v>40621.279999999999</v>
          </cell>
          <cell r="E220">
            <v>4651.2700000000004</v>
          </cell>
        </row>
        <row r="221">
          <cell r="A221" t="str">
            <v>KA.2310</v>
          </cell>
          <cell r="B221" t="str">
            <v>Vaùn khuoân saøn maùi</v>
          </cell>
          <cell r="C221" t="str">
            <v>m2</v>
          </cell>
          <cell r="D221">
            <v>33042.699999999997</v>
          </cell>
          <cell r="E221">
            <v>3646.07</v>
          </cell>
        </row>
        <row r="222">
          <cell r="A222" t="str">
            <v>KA.2320</v>
          </cell>
          <cell r="B222" t="str">
            <v>Vaùn khuoân lanh toâ, lanh toâ lieàn maùi haét, taám ñan</v>
          </cell>
          <cell r="C222" t="str">
            <v>m2</v>
          </cell>
          <cell r="D222">
            <v>33042.699999999997</v>
          </cell>
          <cell r="E222">
            <v>3851.71</v>
          </cell>
        </row>
        <row r="223">
          <cell r="A223" t="str">
            <v>KA.2510</v>
          </cell>
          <cell r="B223" t="str">
            <v>Vaùn khuoân töôøng thaúng chieàu daøy £45cm</v>
          </cell>
          <cell r="C223" t="str">
            <v>m2</v>
          </cell>
          <cell r="D223">
            <v>29079.74</v>
          </cell>
          <cell r="E223">
            <v>3758.36</v>
          </cell>
        </row>
        <row r="224">
          <cell r="A224" t="str">
            <v>KA.7110</v>
          </cell>
          <cell r="B224" t="str">
            <v>Vaùn khuoân maùi bôø keânh möông</v>
          </cell>
          <cell r="C224" t="str">
            <v>m2</v>
          </cell>
          <cell r="D224">
            <v>771.45</v>
          </cell>
          <cell r="E224">
            <v>1716.38</v>
          </cell>
          <cell r="F224">
            <v>2612.9699999999998</v>
          </cell>
        </row>
        <row r="225">
          <cell r="A225" t="str">
            <v>KP.2310</v>
          </cell>
          <cell r="B225" t="str">
            <v>Vaùn khuoân naép ñan</v>
          </cell>
          <cell r="C225" t="str">
            <v>m2</v>
          </cell>
          <cell r="D225">
            <v>2698.5</v>
          </cell>
          <cell r="E225">
            <v>3180.21</v>
          </cell>
        </row>
        <row r="226">
          <cell r="A226" t="str">
            <v>LA.5110</v>
          </cell>
          <cell r="B226" t="str">
            <v>Laép CKBT ñuùc saün P £50 kg</v>
          </cell>
          <cell r="C226" t="str">
            <v>caùi</v>
          </cell>
          <cell r="D226">
            <v>1120</v>
          </cell>
          <cell r="E226">
            <v>2029</v>
          </cell>
        </row>
        <row r="227">
          <cell r="A227" t="str">
            <v>LA.5120</v>
          </cell>
          <cell r="B227" t="str">
            <v>Laép CKBT ñuùc saün P £100 kg</v>
          </cell>
          <cell r="C227" t="str">
            <v>Caùi</v>
          </cell>
          <cell r="D227">
            <v>1866</v>
          </cell>
          <cell r="E227">
            <v>3382</v>
          </cell>
        </row>
        <row r="228">
          <cell r="A228" t="str">
            <v>LA.5130</v>
          </cell>
          <cell r="B228" t="str">
            <v>Laép CKBT ñuùc saün P £250 kg</v>
          </cell>
          <cell r="C228" t="str">
            <v>Caùi</v>
          </cell>
          <cell r="D228">
            <v>2613</v>
          </cell>
          <cell r="E228">
            <v>6088</v>
          </cell>
        </row>
        <row r="229">
          <cell r="A229" t="str">
            <v>LA.5140</v>
          </cell>
          <cell r="B229" t="str">
            <v>Laép CKBT ñuùc saün P &gt;250 kg</v>
          </cell>
          <cell r="C229" t="str">
            <v>caùi</v>
          </cell>
          <cell r="D229">
            <v>3733</v>
          </cell>
          <cell r="E229">
            <v>11500</v>
          </cell>
        </row>
        <row r="230">
          <cell r="A230" t="str">
            <v>MA.2410</v>
          </cell>
          <cell r="B230" t="str">
            <v>Xaø goà goã 5x10cm ñoùng traàn</v>
          </cell>
          <cell r="C230" t="str">
            <v>m3</v>
          </cell>
          <cell r="D230">
            <v>2409291</v>
          </cell>
          <cell r="E230">
            <v>51495</v>
          </cell>
        </row>
        <row r="231">
          <cell r="A231" t="str">
            <v>NA.1320</v>
          </cell>
          <cell r="B231" t="str">
            <v xml:space="preserve">Saûn xuaát xaø goà theùp U100x46x4,5 </v>
          </cell>
          <cell r="C231" t="str">
            <v>taán</v>
          </cell>
          <cell r="D231">
            <v>4763643</v>
          </cell>
          <cell r="E231">
            <v>91056</v>
          </cell>
        </row>
        <row r="232">
          <cell r="A232" t="str">
            <v>NA.1520</v>
          </cell>
          <cell r="B232" t="str">
            <v>Saûn xuaát lan can saét</v>
          </cell>
          <cell r="C232" t="str">
            <v>taán</v>
          </cell>
          <cell r="D232">
            <v>4723650</v>
          </cell>
          <cell r="E232">
            <v>477125</v>
          </cell>
          <cell r="F232">
            <v>218510</v>
          </cell>
        </row>
        <row r="233">
          <cell r="A233" t="str">
            <v>NA.1530</v>
          </cell>
          <cell r="B233" t="str">
            <v>Saûn xuaát cöûa soå rôøi</v>
          </cell>
          <cell r="C233" t="str">
            <v>taán</v>
          </cell>
          <cell r="D233">
            <v>4805536</v>
          </cell>
          <cell r="E233">
            <v>1172060</v>
          </cell>
          <cell r="F233">
            <v>1277772</v>
          </cell>
        </row>
        <row r="234">
          <cell r="A234" t="str">
            <v>NA.1610</v>
          </cell>
          <cell r="B234" t="str">
            <v>Saûn xuaát haøng raøo löôùi theùp</v>
          </cell>
          <cell r="C234" t="str">
            <v>m2</v>
          </cell>
          <cell r="D234">
            <v>83396</v>
          </cell>
          <cell r="E234">
            <v>15176</v>
          </cell>
          <cell r="F234">
            <v>7734</v>
          </cell>
        </row>
        <row r="235">
          <cell r="A235" t="str">
            <v>NA.1620</v>
          </cell>
          <cell r="B235" t="str">
            <v>Saûn xuaát cöûa löôùi theùp</v>
          </cell>
          <cell r="C235" t="str">
            <v>m2</v>
          </cell>
          <cell r="D235">
            <v>100782</v>
          </cell>
          <cell r="E235">
            <v>16862</v>
          </cell>
          <cell r="F235">
            <v>9281</v>
          </cell>
        </row>
        <row r="236">
          <cell r="A236" t="str">
            <v>NA.1630</v>
          </cell>
          <cell r="B236" t="str">
            <v>Saûn xuaát haøng raøo song saét</v>
          </cell>
          <cell r="C236" t="str">
            <v>m2</v>
          </cell>
          <cell r="D236">
            <v>93111</v>
          </cell>
          <cell r="E236">
            <v>19457</v>
          </cell>
          <cell r="F236">
            <v>11601</v>
          </cell>
        </row>
        <row r="237">
          <cell r="A237" t="str">
            <v>NA.1640</v>
          </cell>
          <cell r="B237" t="str">
            <v>Saûn xuaát cöûa song saét</v>
          </cell>
          <cell r="C237" t="str">
            <v>m2</v>
          </cell>
          <cell r="D237">
            <v>108674</v>
          </cell>
          <cell r="E237">
            <v>22051</v>
          </cell>
          <cell r="F237">
            <v>11601</v>
          </cell>
        </row>
        <row r="238">
          <cell r="A238" t="str">
            <v>NB.1310</v>
          </cell>
          <cell r="B238" t="str">
            <v>Laép döïng xaø goà theùp</v>
          </cell>
          <cell r="C238" t="str">
            <v>taán</v>
          </cell>
          <cell r="D238">
            <v>122436</v>
          </cell>
          <cell r="E238">
            <v>35411</v>
          </cell>
          <cell r="F238">
            <v>362719</v>
          </cell>
        </row>
        <row r="239">
          <cell r="A239" t="str">
            <v>NB.2120</v>
          </cell>
          <cell r="B239" t="str">
            <v>Laép döïng cöûa khung saét + khung nhoâm</v>
          </cell>
          <cell r="C239" t="str">
            <v>m2</v>
          </cell>
          <cell r="D239">
            <v>2679</v>
          </cell>
          <cell r="E239">
            <v>4059</v>
          </cell>
        </row>
        <row r="240">
          <cell r="A240" t="str">
            <v>NB.3110</v>
          </cell>
          <cell r="B240" t="str">
            <v>Laép döïng keát caáu theùp</v>
          </cell>
          <cell r="C240" t="str">
            <v>taán</v>
          </cell>
          <cell r="D240">
            <v>282240</v>
          </cell>
          <cell r="E240">
            <v>151242</v>
          </cell>
          <cell r="F240">
            <v>280350</v>
          </cell>
        </row>
        <row r="241">
          <cell r="A241" t="str">
            <v>OB.1220</v>
          </cell>
          <cell r="B241" t="str">
            <v>Lôïp maùi toân traùng keõm Austnam</v>
          </cell>
          <cell r="C241" t="str">
            <v>m2</v>
          </cell>
          <cell r="D241">
            <v>71511.78</v>
          </cell>
          <cell r="E241">
            <v>583.70000000000005</v>
          </cell>
        </row>
        <row r="242">
          <cell r="A242" t="str">
            <v>OB.1310</v>
          </cell>
          <cell r="B242" t="str">
            <v>Traàn nhöïa</v>
          </cell>
          <cell r="C242" t="str">
            <v>m2</v>
          </cell>
          <cell r="D242">
            <v>30589.7</v>
          </cell>
          <cell r="E242">
            <v>664.12</v>
          </cell>
        </row>
        <row r="243">
          <cell r="A243" t="str">
            <v>PA.1214</v>
          </cell>
          <cell r="B243" t="str">
            <v>Traùt töôøng XM#75 daøy 1,5 cm cao £4m</v>
          </cell>
          <cell r="C243" t="str">
            <v>m2</v>
          </cell>
          <cell r="D243">
            <v>6604</v>
          </cell>
          <cell r="E243">
            <v>1808</v>
          </cell>
          <cell r="F243">
            <v>136</v>
          </cell>
        </row>
        <row r="244">
          <cell r="A244" t="str">
            <v>PA.2214</v>
          </cell>
          <cell r="B244" t="str">
            <v xml:space="preserve">Traùt coät, lam, caàu thang XM#75 daøy 1,5 cm </v>
          </cell>
          <cell r="C244" t="str">
            <v>m2</v>
          </cell>
          <cell r="D244">
            <v>7028</v>
          </cell>
          <cell r="E244">
            <v>6571</v>
          </cell>
          <cell r="F244">
            <v>190</v>
          </cell>
        </row>
        <row r="245">
          <cell r="A245" t="str">
            <v>PA.3114</v>
          </cell>
          <cell r="B245" t="str">
            <v xml:space="preserve">Traùt daàm vöõa XM#75 </v>
          </cell>
          <cell r="C245" t="str">
            <v>m2</v>
          </cell>
          <cell r="D245">
            <v>6993</v>
          </cell>
          <cell r="E245">
            <v>4354</v>
          </cell>
          <cell r="F245">
            <v>190</v>
          </cell>
        </row>
        <row r="246">
          <cell r="A246" t="str">
            <v>PA.3214</v>
          </cell>
          <cell r="B246" t="str">
            <v xml:space="preserve">Traùt traàn vöõa XM#75 </v>
          </cell>
          <cell r="C246" t="str">
            <v>m2</v>
          </cell>
          <cell r="D246">
            <v>6993</v>
          </cell>
          <cell r="E246">
            <v>3958</v>
          </cell>
          <cell r="F246">
            <v>190</v>
          </cell>
        </row>
        <row r="247">
          <cell r="A247" t="str">
            <v>PA.4214</v>
          </cell>
          <cell r="B247" t="str">
            <v>Traùt gôø chæ vöõa XM#75</v>
          </cell>
          <cell r="C247" t="str">
            <v>m</v>
          </cell>
          <cell r="D247">
            <v>972</v>
          </cell>
          <cell r="E247">
            <v>1821</v>
          </cell>
        </row>
        <row r="248">
          <cell r="A248" t="str">
            <v>PA.5114</v>
          </cell>
          <cell r="B248" t="str">
            <v>Traùt oâ vaêng, lam, seânoâ vöõa XM#75</v>
          </cell>
          <cell r="C248" t="str">
            <v>m2</v>
          </cell>
          <cell r="D248">
            <v>4662</v>
          </cell>
          <cell r="E248">
            <v>3167</v>
          </cell>
        </row>
        <row r="249">
          <cell r="A249" t="str">
            <v>PD.3214</v>
          </cell>
          <cell r="B249" t="str">
            <v>Traùt Granitoâ daøy 1,5cm vöõa XM#75</v>
          </cell>
          <cell r="C249" t="str">
            <v>m2</v>
          </cell>
          <cell r="D249">
            <v>45490</v>
          </cell>
          <cell r="E249">
            <v>20451</v>
          </cell>
        </row>
        <row r="250">
          <cell r="A250" t="str">
            <v>QB.1110</v>
          </cell>
          <cell r="B250" t="str">
            <v>OÁp töôøng gaïch men söù 15x15cm cao £4m</v>
          </cell>
          <cell r="C250" t="str">
            <v>m2</v>
          </cell>
          <cell r="D250">
            <v>47938</v>
          </cell>
          <cell r="E250">
            <v>9064</v>
          </cell>
        </row>
        <row r="251">
          <cell r="A251" t="str">
            <v>QB.1120</v>
          </cell>
          <cell r="B251" t="str">
            <v>OÁp töôøng gaïch men söù 15x15cm cao &gt;4m</v>
          </cell>
          <cell r="C251" t="str">
            <v>m2</v>
          </cell>
          <cell r="D251">
            <v>48175</v>
          </cell>
          <cell r="E251">
            <v>9606</v>
          </cell>
          <cell r="F251">
            <v>218</v>
          </cell>
        </row>
        <row r="252">
          <cell r="A252" t="str">
            <v>QB.1210</v>
          </cell>
          <cell r="B252" t="str">
            <v>OÁp töôøng gaïch men söù 11x11cm cao £4m</v>
          </cell>
          <cell r="C252" t="str">
            <v>m2</v>
          </cell>
          <cell r="D252">
            <v>61982</v>
          </cell>
          <cell r="E252">
            <v>9606</v>
          </cell>
        </row>
        <row r="253">
          <cell r="A253" t="str">
            <v>QB.1220</v>
          </cell>
          <cell r="B253" t="str">
            <v>OÁp töôøng gaïch men söù 11x11cm cao &gt;4m</v>
          </cell>
          <cell r="C253" t="str">
            <v>m2</v>
          </cell>
          <cell r="D253">
            <v>62289</v>
          </cell>
          <cell r="E253">
            <v>10526</v>
          </cell>
          <cell r="F253">
            <v>218</v>
          </cell>
        </row>
        <row r="254">
          <cell r="A254" t="str">
            <v>QP.1110</v>
          </cell>
          <cell r="B254" t="str">
            <v>OÁp töôøng ñaù caåm thaïch 20x20cm</v>
          </cell>
          <cell r="C254" t="str">
            <v>m2</v>
          </cell>
          <cell r="D254">
            <v>128593</v>
          </cell>
          <cell r="E254">
            <v>18955</v>
          </cell>
        </row>
        <row r="255">
          <cell r="A255" t="str">
            <v>QP.1120</v>
          </cell>
          <cell r="B255" t="str">
            <v>OÁp töôøng ñaù caåm thaïch 30x30cm</v>
          </cell>
          <cell r="C255" t="str">
            <v>m2</v>
          </cell>
          <cell r="D255">
            <v>164055</v>
          </cell>
          <cell r="E255">
            <v>21790</v>
          </cell>
        </row>
        <row r="256">
          <cell r="A256" t="str">
            <v>QP.1130</v>
          </cell>
          <cell r="B256" t="str">
            <v>OÁp töôøng ñaù caåm thaïch 40x40cm</v>
          </cell>
          <cell r="C256" t="str">
            <v>m2</v>
          </cell>
          <cell r="D256">
            <v>149549</v>
          </cell>
          <cell r="E256">
            <v>19402</v>
          </cell>
        </row>
        <row r="257">
          <cell r="A257" t="str">
            <v>QP.1210</v>
          </cell>
          <cell r="B257" t="str">
            <v>OÁp töôøng ñaù caåm thaïch 20x20cm</v>
          </cell>
          <cell r="C257" t="str">
            <v>m2</v>
          </cell>
          <cell r="D257">
            <v>128593</v>
          </cell>
          <cell r="E257">
            <v>22984</v>
          </cell>
        </row>
        <row r="258">
          <cell r="A258" t="str">
            <v>QP.1220</v>
          </cell>
          <cell r="B258" t="str">
            <v>OÁp töôøng ñaù caåm thaïch 30x30cm</v>
          </cell>
          <cell r="C258" t="str">
            <v>m2</v>
          </cell>
          <cell r="D258">
            <v>164055</v>
          </cell>
          <cell r="E258">
            <v>30298</v>
          </cell>
        </row>
        <row r="259">
          <cell r="A259" t="str">
            <v>QP.1230</v>
          </cell>
          <cell r="B259" t="str">
            <v>OÁp töôøng ñaù caåm thaïch 40x40cm</v>
          </cell>
          <cell r="C259" t="str">
            <v>m2</v>
          </cell>
          <cell r="D259">
            <v>149549</v>
          </cell>
          <cell r="E259">
            <v>24776</v>
          </cell>
        </row>
        <row r="260">
          <cell r="A260" t="str">
            <v>RA.1114</v>
          </cell>
          <cell r="B260" t="str">
            <v>Laùng neàn, saøn khoâng ñaùnh maøu vöõa XM#75 daøy 2cm cao £4m</v>
          </cell>
          <cell r="C260" t="str">
            <v>m2</v>
          </cell>
          <cell r="D260">
            <v>8483</v>
          </cell>
          <cell r="E260">
            <v>897</v>
          </cell>
          <cell r="F260">
            <v>136</v>
          </cell>
        </row>
        <row r="261">
          <cell r="A261" t="str">
            <v>RA.1214</v>
          </cell>
          <cell r="B261" t="str">
            <v>_x000C_aùng neàn, saøn khoâng ñaùnh maøu vöõa XM#75 daøy 3cm cao £4m</v>
          </cell>
          <cell r="C261" t="str">
            <v>m2</v>
          </cell>
          <cell r="D261">
            <v>11877</v>
          </cell>
          <cell r="E261">
            <v>1399</v>
          </cell>
          <cell r="F261">
            <v>181</v>
          </cell>
        </row>
        <row r="262">
          <cell r="A262" t="str">
            <v>RB.1114</v>
          </cell>
          <cell r="B262" t="str">
            <v>Laùng neàn, saøn coù ñaùnh maøu vöõa XM#75 daøy 2cm cao £4m</v>
          </cell>
          <cell r="C262" t="str">
            <v>m2</v>
          </cell>
          <cell r="D262">
            <v>8741</v>
          </cell>
          <cell r="E262">
            <v>1201</v>
          </cell>
          <cell r="F262">
            <v>136</v>
          </cell>
        </row>
        <row r="263">
          <cell r="A263" t="str">
            <v>RB.1214</v>
          </cell>
          <cell r="B263" t="str">
            <v>Laùng neàn, saøn coù ñaùnh maøu vöõa XM#75 daøy 3cm cao £4m</v>
          </cell>
          <cell r="C263" t="str">
            <v>m2</v>
          </cell>
          <cell r="D263">
            <v>12134</v>
          </cell>
          <cell r="E263">
            <v>1649</v>
          </cell>
          <cell r="F263">
            <v>181</v>
          </cell>
        </row>
        <row r="264">
          <cell r="A264" t="str">
            <v>RB.2114</v>
          </cell>
          <cell r="B264" t="str">
            <v>Laùng seânoâ, maùi haét daøy 1cm vöõa XM#75</v>
          </cell>
          <cell r="C264" t="str">
            <v>m2</v>
          </cell>
          <cell r="D264">
            <v>4411</v>
          </cell>
          <cell r="E264">
            <v>1557</v>
          </cell>
          <cell r="F264">
            <v>136</v>
          </cell>
        </row>
        <row r="265">
          <cell r="A265" t="str">
            <v>RB.2124</v>
          </cell>
          <cell r="B265" t="str">
            <v>Laùng seânoâ, maùi haét daøy 2cm vöõa XM#75</v>
          </cell>
          <cell r="C265" t="str">
            <v>m2</v>
          </cell>
          <cell r="D265">
            <v>8742</v>
          </cell>
          <cell r="E265">
            <v>1874</v>
          </cell>
          <cell r="F265">
            <v>136</v>
          </cell>
        </row>
        <row r="266">
          <cell r="A266" t="str">
            <v>RB.2134</v>
          </cell>
          <cell r="B266" t="str">
            <v>Laùng möông caùp daøy 1cm vöõa XM#75</v>
          </cell>
          <cell r="C266" t="str">
            <v>m2</v>
          </cell>
          <cell r="D266">
            <v>4411</v>
          </cell>
          <cell r="E266">
            <v>1557</v>
          </cell>
          <cell r="F266">
            <v>136</v>
          </cell>
        </row>
        <row r="267">
          <cell r="A267" t="str">
            <v>RB.2144</v>
          </cell>
          <cell r="B267" t="str">
            <v>Laùng heø daøy 3cm vöõa XM#75</v>
          </cell>
          <cell r="C267" t="str">
            <v>m2</v>
          </cell>
          <cell r="D267">
            <v>12134</v>
          </cell>
          <cell r="E267">
            <v>1781</v>
          </cell>
          <cell r="F267">
            <v>136</v>
          </cell>
        </row>
        <row r="268">
          <cell r="A268" t="str">
            <v>SA.7111</v>
          </cell>
          <cell r="B268" t="str">
            <v>Laùt neàn baèng gaïch ceâramic vöõa XM#75 30x30 cm</v>
          </cell>
          <cell r="C268" t="str">
            <v>m2</v>
          </cell>
          <cell r="D268">
            <v>75200</v>
          </cell>
          <cell r="E268">
            <v>5412</v>
          </cell>
        </row>
        <row r="269">
          <cell r="A269" t="str">
            <v>SA.9110</v>
          </cell>
          <cell r="B269" t="str">
            <v>Laùt saân gaïch xi maêng 30x30cm</v>
          </cell>
          <cell r="C269" t="str">
            <v>m2</v>
          </cell>
        </row>
        <row r="270">
          <cell r="A270" t="str">
            <v>SA.9120</v>
          </cell>
          <cell r="B270" t="str">
            <v>Laùt saân gaïch xi maêng 40x40cm</v>
          </cell>
          <cell r="C270" t="str">
            <v>m2</v>
          </cell>
        </row>
        <row r="271">
          <cell r="A271" t="str">
            <v>SA.9310</v>
          </cell>
          <cell r="B271" t="str">
            <v>Laùt saân gaïch xi maêng töï cheøn daøy 3,5cm</v>
          </cell>
          <cell r="C271" t="str">
            <v>m2</v>
          </cell>
        </row>
        <row r="272">
          <cell r="A272" t="str">
            <v>SA.9320</v>
          </cell>
          <cell r="B272" t="str">
            <v>Laùt saân gaïch xi maêng töï cheøn daøy 5,5cm</v>
          </cell>
          <cell r="C272" t="str">
            <v>m2</v>
          </cell>
        </row>
        <row r="273">
          <cell r="A273" t="str">
            <v>SC.3110</v>
          </cell>
          <cell r="B273" t="str">
            <v>Boù væa khuoân ñöôøng 18x22x100 cm</v>
          </cell>
          <cell r="C273" t="str">
            <v>m</v>
          </cell>
          <cell r="D273">
            <v>24324</v>
          </cell>
          <cell r="E273">
            <v>1353</v>
          </cell>
        </row>
        <row r="274">
          <cell r="A274" t="str">
            <v>SC.3120</v>
          </cell>
          <cell r="B274" t="str">
            <v>Boù væa khuoân ñöôøng 18x33x100 cm</v>
          </cell>
          <cell r="C274" t="str">
            <v>m</v>
          </cell>
          <cell r="D274">
            <v>35702</v>
          </cell>
          <cell r="E274">
            <v>1894</v>
          </cell>
        </row>
        <row r="275">
          <cell r="A275" t="str">
            <v>SC.3130</v>
          </cell>
          <cell r="B275" t="str">
            <v>Boù væa khuoân ñöôøng cong 20x20 cm</v>
          </cell>
          <cell r="C275" t="str">
            <v>m</v>
          </cell>
          <cell r="D275">
            <v>28126</v>
          </cell>
          <cell r="E275">
            <v>6223</v>
          </cell>
        </row>
        <row r="276">
          <cell r="A276" t="str">
            <v>UA.1110</v>
          </cell>
          <cell r="B276" t="str">
            <v>Queùt voâi 1 nöôùc traéng 2 nöôùc maøu cao £4m</v>
          </cell>
          <cell r="C276" t="str">
            <v>m2</v>
          </cell>
          <cell r="D276">
            <v>669</v>
          </cell>
          <cell r="E276">
            <v>415</v>
          </cell>
        </row>
        <row r="277">
          <cell r="A277" t="str">
            <v>UA.1120</v>
          </cell>
          <cell r="B277" t="str">
            <v>Queùt voâi 1 nöôùc traéng 2 nöôùc maøu cao &gt;4m</v>
          </cell>
          <cell r="C277" t="str">
            <v>m2</v>
          </cell>
          <cell r="D277">
            <v>669</v>
          </cell>
          <cell r="E277">
            <v>493</v>
          </cell>
        </row>
        <row r="278">
          <cell r="A278" t="str">
            <v>UA.1310</v>
          </cell>
          <cell r="B278" t="str">
            <v>Queùt 2 nöôùc xi maêng cao £4m</v>
          </cell>
          <cell r="C278" t="str">
            <v>m2</v>
          </cell>
          <cell r="D278">
            <v>351</v>
          </cell>
          <cell r="E278">
            <v>246</v>
          </cell>
        </row>
        <row r="279">
          <cell r="A279" t="str">
            <v>UA.1320</v>
          </cell>
          <cell r="B279" t="str">
            <v>Queùt 2 nöôùc xi maêng cao &gt;4m</v>
          </cell>
          <cell r="C279" t="str">
            <v>m2</v>
          </cell>
          <cell r="D279">
            <v>351</v>
          </cell>
          <cell r="E279">
            <v>272</v>
          </cell>
        </row>
        <row r="280">
          <cell r="A280" t="str">
            <v>UB.1110</v>
          </cell>
          <cell r="B280" t="str">
            <v>Baû ma tít töôøng</v>
          </cell>
          <cell r="C280" t="str">
            <v>m2</v>
          </cell>
          <cell r="D280">
            <v>4906</v>
          </cell>
          <cell r="E280">
            <v>4059</v>
          </cell>
        </row>
        <row r="281">
          <cell r="A281" t="str">
            <v>UB.1120</v>
          </cell>
          <cell r="B281" t="str">
            <v>Baû ma tít traàn, coät, lam ñöùng, maùi haét, seâ noâ</v>
          </cell>
          <cell r="C281" t="str">
            <v>m2</v>
          </cell>
          <cell r="D281">
            <v>4906</v>
          </cell>
          <cell r="E281">
            <v>4870</v>
          </cell>
        </row>
        <row r="282">
          <cell r="A282" t="str">
            <v>UC.2220</v>
          </cell>
          <cell r="B282" t="str">
            <v>Sôn oáng maøu traéng 3 nöôùc (sôn daàu)</v>
          </cell>
          <cell r="C282" t="str">
            <v>m2</v>
          </cell>
          <cell r="D282">
            <v>1205</v>
          </cell>
          <cell r="E282">
            <v>960</v>
          </cell>
        </row>
        <row r="283">
          <cell r="A283" t="str">
            <v>UC.3110</v>
          </cell>
          <cell r="B283" t="str">
            <v xml:space="preserve">Sôn töôøng baèng sôn si li caùt </v>
          </cell>
          <cell r="C283" t="str">
            <v>m2</v>
          </cell>
          <cell r="D283">
            <v>4387</v>
          </cell>
          <cell r="E283">
            <v>731</v>
          </cell>
        </row>
        <row r="284">
          <cell r="A284" t="str">
            <v>UC.3120</v>
          </cell>
          <cell r="B284" t="str">
            <v xml:space="preserve">Sôn traàn, daàm, coät baèng sôn si li caùt </v>
          </cell>
          <cell r="C284" t="str">
            <v>m2</v>
          </cell>
          <cell r="D284">
            <v>4387</v>
          </cell>
          <cell r="E284">
            <v>920</v>
          </cell>
        </row>
        <row r="285">
          <cell r="A285" t="str">
            <v>UC.4210</v>
          </cell>
          <cell r="B285" t="str">
            <v>Queùt xi Flinkote choáng thaám seâ noâ</v>
          </cell>
          <cell r="C285" t="str">
            <v>m2</v>
          </cell>
          <cell r="D285">
            <v>27720</v>
          </cell>
          <cell r="E285">
            <v>372</v>
          </cell>
        </row>
        <row r="286">
          <cell r="A286" t="str">
            <v>VB.4111</v>
          </cell>
          <cell r="B286" t="str">
            <v xml:space="preserve">Troàng coû ta luy neàn ñöôøng </v>
          </cell>
          <cell r="C286" t="str">
            <v>m2</v>
          </cell>
          <cell r="D286">
            <v>0</v>
          </cell>
          <cell r="E286">
            <v>1088.9100000000001</v>
          </cell>
        </row>
        <row r="287">
          <cell r="A287" t="str">
            <v>ZH.3340</v>
          </cell>
          <cell r="B287" t="str">
            <v>Laép ñaët kim thu seùt</v>
          </cell>
          <cell r="C287" t="str">
            <v>Caùi</v>
          </cell>
          <cell r="D287">
            <v>7274</v>
          </cell>
          <cell r="E287">
            <v>20714</v>
          </cell>
          <cell r="F287">
            <v>2514</v>
          </cell>
        </row>
        <row r="288">
          <cell r="A288" t="str">
            <v>ZI.1110</v>
          </cell>
          <cell r="B288" t="str">
            <v>Laép ñaët lavabo 1 voøi röûa</v>
          </cell>
          <cell r="C288" t="str">
            <v>boä</v>
          </cell>
          <cell r="D288">
            <v>144642</v>
          </cell>
          <cell r="E288">
            <v>6905</v>
          </cell>
        </row>
        <row r="289">
          <cell r="A289" t="str">
            <v>ZI.1120</v>
          </cell>
          <cell r="B289" t="str">
            <v>Laép ñaët lavabo 2 voøi röûa</v>
          </cell>
          <cell r="C289" t="str">
            <v>boä</v>
          </cell>
          <cell r="D289">
            <v>189738</v>
          </cell>
          <cell r="E289">
            <v>8285</v>
          </cell>
        </row>
        <row r="290">
          <cell r="A290" t="str">
            <v>ZI.2110</v>
          </cell>
          <cell r="B290" t="str">
            <v>Laép ñaët môùi beä xí beät</v>
          </cell>
          <cell r="C290" t="str">
            <v>boä</v>
          </cell>
          <cell r="D290">
            <v>535500</v>
          </cell>
          <cell r="E290">
            <v>20714</v>
          </cell>
        </row>
        <row r="291">
          <cell r="A291" t="str">
            <v>ZI.2210</v>
          </cell>
          <cell r="B291" t="str">
            <v>Laép ñaët môùi chaäu tieåu nam</v>
          </cell>
          <cell r="C291" t="str">
            <v>boä</v>
          </cell>
          <cell r="D291">
            <v>126573</v>
          </cell>
          <cell r="E291">
            <v>20714</v>
          </cell>
        </row>
        <row r="292">
          <cell r="A292" t="str">
            <v>ZI.2220</v>
          </cell>
          <cell r="B292" t="str">
            <v>Laép ñaët môùi chaäu tieåu nöõ</v>
          </cell>
          <cell r="C292" t="str">
            <v>boä</v>
          </cell>
          <cell r="D292">
            <v>389455</v>
          </cell>
          <cell r="E292">
            <v>20714</v>
          </cell>
        </row>
        <row r="293">
          <cell r="A293" t="str">
            <v>ZI.3110</v>
          </cell>
          <cell r="B293" t="str">
            <v xml:space="preserve">Laép ñaët voøi taém höông sen </v>
          </cell>
          <cell r="C293" t="str">
            <v>boä</v>
          </cell>
          <cell r="D293">
            <v>67536</v>
          </cell>
          <cell r="E293">
            <v>2762</v>
          </cell>
        </row>
        <row r="294">
          <cell r="A294" t="str">
            <v>ZI.6110</v>
          </cell>
          <cell r="B294" t="str">
            <v>Laép ñaët göông môùi</v>
          </cell>
          <cell r="C294" t="str">
            <v>boä</v>
          </cell>
          <cell r="D294">
            <v>66826</v>
          </cell>
          <cell r="E294">
            <v>1795</v>
          </cell>
          <cell r="F294">
            <v>278</v>
          </cell>
        </row>
        <row r="295">
          <cell r="A295" t="str">
            <v>ZI.6120</v>
          </cell>
          <cell r="B295" t="str">
            <v xml:space="preserve">Laép ñaët keä kính </v>
          </cell>
          <cell r="C295" t="str">
            <v>caùi</v>
          </cell>
          <cell r="D295">
            <v>10503</v>
          </cell>
          <cell r="E295">
            <v>1795</v>
          </cell>
          <cell r="F295">
            <v>278</v>
          </cell>
        </row>
        <row r="296">
          <cell r="A296" t="str">
            <v>ZI.6130</v>
          </cell>
          <cell r="B296" t="str">
            <v>Laép ñaët giaù treo</v>
          </cell>
          <cell r="C296" t="str">
            <v>caùi</v>
          </cell>
          <cell r="D296">
            <v>22957</v>
          </cell>
          <cell r="E296">
            <v>1243</v>
          </cell>
          <cell r="F296">
            <v>139</v>
          </cell>
        </row>
        <row r="297">
          <cell r="A297" t="str">
            <v>ZI.6140</v>
          </cell>
          <cell r="B297" t="str">
            <v>Laép ñaët hoäp ñöïng xaø phoøng , giaáy veä sinh</v>
          </cell>
          <cell r="C297" t="str">
            <v>caùi</v>
          </cell>
          <cell r="D297">
            <v>6218</v>
          </cell>
          <cell r="E297">
            <v>1243</v>
          </cell>
          <cell r="F297">
            <v>139</v>
          </cell>
        </row>
        <row r="298">
          <cell r="A298" t="str">
            <v>ZI.8110</v>
          </cell>
          <cell r="B298" t="str">
            <v>Boàn nöôùc inox 1000 lít</v>
          </cell>
          <cell r="C298" t="str">
            <v>caùi</v>
          </cell>
          <cell r="D298">
            <v>2422159</v>
          </cell>
          <cell r="E298">
            <v>19873</v>
          </cell>
        </row>
        <row r="299">
          <cell r="A299" t="str">
            <v>ZJ.1110</v>
          </cell>
          <cell r="B299" t="str">
            <v>Oáng theùp F26 daãn nöôùc ra saân tröôùc</v>
          </cell>
          <cell r="C299" t="str">
            <v>m</v>
          </cell>
          <cell r="D299">
            <v>12151.18</v>
          </cell>
          <cell r="E299">
            <v>4439.59</v>
          </cell>
        </row>
        <row r="300">
          <cell r="A300" t="str">
            <v>ZJ.1120</v>
          </cell>
          <cell r="B300" t="str">
            <v>Oáng theùp F32 daãn nöôùc ra saân tröôùc</v>
          </cell>
          <cell r="C300" t="str">
            <v>m</v>
          </cell>
          <cell r="D300">
            <v>27326.91</v>
          </cell>
          <cell r="E300">
            <v>4690.92</v>
          </cell>
        </row>
        <row r="301">
          <cell r="A301" t="str">
            <v>ZJ.1130</v>
          </cell>
          <cell r="B301" t="str">
            <v>Oáng theùp F40 daãn nöôùc ra saân tröôùc</v>
          </cell>
          <cell r="C301" t="str">
            <v>m</v>
          </cell>
          <cell r="D301">
            <v>35181.03</v>
          </cell>
          <cell r="E301">
            <v>5468.36</v>
          </cell>
        </row>
        <row r="302">
          <cell r="A302" t="str">
            <v>ZJ.1140</v>
          </cell>
          <cell r="B302" t="str">
            <v>Oáng theùp F50 daãn nöôùc ra saân tröôùc</v>
          </cell>
          <cell r="C302" t="str">
            <v>m</v>
          </cell>
          <cell r="D302">
            <v>44447.57</v>
          </cell>
          <cell r="E302">
            <v>6296.9</v>
          </cell>
        </row>
        <row r="303">
          <cell r="A303" t="str">
            <v>ZJ.5150</v>
          </cell>
          <cell r="B303" t="str">
            <v>Laép ñaët oáng gang F 200 baèng PP xaûm oáng</v>
          </cell>
          <cell r="C303" t="str">
            <v>m</v>
          </cell>
          <cell r="D303">
            <v>263171.81</v>
          </cell>
          <cell r="E303">
            <v>10986.44</v>
          </cell>
        </row>
        <row r="304">
          <cell r="A304" t="str">
            <v>ZJ.6150</v>
          </cell>
          <cell r="B304" t="str">
            <v>Laép ñaët oáng gang F 200 baèng maët bích</v>
          </cell>
          <cell r="C304" t="str">
            <v>m</v>
          </cell>
          <cell r="D304">
            <v>264697.08</v>
          </cell>
          <cell r="E304">
            <v>3410.82</v>
          </cell>
        </row>
        <row r="305">
          <cell r="A305" t="str">
            <v>ZJ.7110</v>
          </cell>
          <cell r="B305" t="str">
            <v>Laép ñaët  oáng nhöïa PVC F 32 baèng mieäng baùt</v>
          </cell>
          <cell r="C305" t="str">
            <v>m</v>
          </cell>
          <cell r="D305">
            <v>5399.89</v>
          </cell>
          <cell r="E305">
            <v>897.59</v>
          </cell>
        </row>
        <row r="306">
          <cell r="A306" t="str">
            <v>ZJ.7120</v>
          </cell>
          <cell r="B306" t="str">
            <v>Laép ñaët  oáng nhöïa PVC F 40 baèng mieäng baùt</v>
          </cell>
          <cell r="C306" t="str">
            <v>m</v>
          </cell>
          <cell r="D306">
            <v>6987.71</v>
          </cell>
          <cell r="E306">
            <v>1121.29</v>
          </cell>
        </row>
        <row r="307">
          <cell r="A307" t="str">
            <v>ZJ.7130</v>
          </cell>
          <cell r="B307" t="str">
            <v>Laép ñaët  oáng nhöïa PVC F 50 baèng mieäng baùt</v>
          </cell>
          <cell r="C307" t="str">
            <v>m</v>
          </cell>
          <cell r="D307">
            <v>9098.74</v>
          </cell>
          <cell r="E307">
            <v>1400.23</v>
          </cell>
        </row>
        <row r="308">
          <cell r="A308" t="str">
            <v>ZJ.7140</v>
          </cell>
          <cell r="B308" t="str">
            <v>Laép ñaët  oáng nhöïa PVC F 65 baèng mieäng baùt</v>
          </cell>
          <cell r="C308" t="str">
            <v>m</v>
          </cell>
          <cell r="D308">
            <v>11218.48</v>
          </cell>
          <cell r="E308">
            <v>1518.99</v>
          </cell>
        </row>
        <row r="309">
          <cell r="A309" t="str">
            <v>ZJ.7150</v>
          </cell>
          <cell r="B309" t="str">
            <v>Laép ñaët  oáng nhöïa PVC F 89 baèng mieäng baùt</v>
          </cell>
          <cell r="C309" t="str">
            <v>m</v>
          </cell>
          <cell r="D309">
            <v>26875.87</v>
          </cell>
          <cell r="E309">
            <v>1778.6</v>
          </cell>
        </row>
        <row r="310">
          <cell r="A310" t="str">
            <v>ZJ.7160</v>
          </cell>
          <cell r="B310" t="str">
            <v>Laép ñaët  oáng nhöïa PVC F 100 baèng mieäng baùt</v>
          </cell>
          <cell r="C310" t="str">
            <v>m</v>
          </cell>
          <cell r="D310">
            <v>44741.24</v>
          </cell>
          <cell r="E310">
            <v>2188.73</v>
          </cell>
        </row>
        <row r="311">
          <cell r="A311" t="str">
            <v>ZJ.7170</v>
          </cell>
          <cell r="B311" t="str">
            <v>Laép ñaët  oáng nhöïa PVC F 125 baèng mieäng baùt</v>
          </cell>
          <cell r="C311" t="str">
            <v>m</v>
          </cell>
          <cell r="D311">
            <v>89343.039999999994</v>
          </cell>
          <cell r="E311">
            <v>2212.1999999999998</v>
          </cell>
        </row>
        <row r="312">
          <cell r="A312" t="str">
            <v>ZJ.7180</v>
          </cell>
          <cell r="B312" t="str">
            <v>Laép ñaët  oáng nhöïa PVC F 150 baèng mieäng baùt</v>
          </cell>
          <cell r="C312" t="str">
            <v>m</v>
          </cell>
          <cell r="D312">
            <v>133424.10999999999</v>
          </cell>
          <cell r="E312">
            <v>2460.7600000000002</v>
          </cell>
        </row>
        <row r="313">
          <cell r="A313" t="str">
            <v>ZJ.7230</v>
          </cell>
          <cell r="B313" t="str">
            <v>Laép ñaët  oáng nhöïa PVC F 25 baèng mang soâng</v>
          </cell>
          <cell r="C313" t="str">
            <v>m</v>
          </cell>
          <cell r="D313">
            <v>3883.78</v>
          </cell>
          <cell r="E313">
            <v>1443.04</v>
          </cell>
        </row>
        <row r="314">
          <cell r="A314" t="str">
            <v>ZJ.7240</v>
          </cell>
          <cell r="B314" t="str">
            <v>Laép ñaët  oáng nhöïa PVC F 32 baèng mang soâng</v>
          </cell>
          <cell r="C314" t="str">
            <v>m</v>
          </cell>
          <cell r="D314">
            <v>5551.08</v>
          </cell>
          <cell r="E314">
            <v>1415.42</v>
          </cell>
        </row>
        <row r="315">
          <cell r="A315" t="str">
            <v>ZJ.7250</v>
          </cell>
          <cell r="B315" t="str">
            <v>Laép ñaët  oáng nhöïa PVC F 40 baèng mang soâng</v>
          </cell>
          <cell r="C315" t="str">
            <v>m</v>
          </cell>
          <cell r="D315">
            <v>7211.09</v>
          </cell>
          <cell r="E315">
            <v>1739.93</v>
          </cell>
        </row>
        <row r="316">
          <cell r="A316" t="str">
            <v>ZJ.7260</v>
          </cell>
          <cell r="B316" t="str">
            <v>Laép ñaët  oáng nhöïa PVC F 50 baèng mang soâng</v>
          </cell>
          <cell r="C316" t="str">
            <v>m</v>
          </cell>
          <cell r="D316">
            <v>9426.5499999999993</v>
          </cell>
          <cell r="E316">
            <v>2209.44</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sheetData sheetId="33"/>
      <sheetData sheetId="34" refreshError="1"/>
      <sheetData sheetId="35" refreshError="1"/>
      <sheetData sheetId="36" refreshError="1"/>
      <sheetData sheetId="37" refreshError="1"/>
      <sheetData sheetId="38" refreshError="1"/>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sheetData sheetId="10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sheetData sheetId="135"/>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sheetData sheetId="303"/>
      <sheetData sheetId="304"/>
      <sheetData sheetId="305"/>
      <sheetData sheetId="306"/>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sheetData sheetId="341" refreshError="1"/>
      <sheetData sheetId="342" refreshError="1"/>
    </sheetDataSet>
  </externalBook>
</externalLink>
</file>

<file path=xl/externalLinks/externalLink1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n gia CT"/>
      <sheetName val="Don gia III"/>
      <sheetName val="Liet ke"/>
      <sheetName val="Bang tong hop"/>
      <sheetName val="TH VL-NC"/>
      <sheetName val="Chiet tinh - VL-NC"/>
      <sheetName val="VC"/>
      <sheetName val="Tk"/>
      <sheetName val="000"/>
      <sheetName val="XL4Poppy"/>
      <sheetName val="dg tphcm"/>
      <sheetName val="Don gia Dak Lak"/>
      <sheetName val="Don_gia_CT"/>
      <sheetName val="Don_gia_III"/>
      <sheetName val="Liet_ke"/>
      <sheetName val="Bang_tong_hop"/>
      <sheetName val="TH_VL-NC"/>
      <sheetName val="Chiet_tinh_-_VL-NC"/>
      <sheetName val="Don_gia_Dak_Lak"/>
      <sheetName val="Don gia Tay Ninh"/>
      <sheetName val="Don_gia_CT1"/>
      <sheetName val="Don_gia_III1"/>
      <sheetName val="Liet_ke1"/>
      <sheetName val="Bang_tong_hop1"/>
      <sheetName val="TH_VL-NC1"/>
      <sheetName val="Chiet_tinh_-_VL-NC1"/>
      <sheetName val="Don_gia_Dak_Lak1"/>
      <sheetName val="DON GIA CAN THO"/>
      <sheetName val="0 0"/>
      <sheetName val="dg_tphcm"/>
      <sheetName val="V.c noi bo"/>
      <sheetName val="DG"/>
      <sheetName val="Don gia II"/>
      <sheetName val="_x0000__x0000__x0000__x0000__x0000__x0000__x0000__x0000_"/>
      <sheetName val="Don_gia_Tay_Ninh"/>
      <sheetName val="Don gia Soc Trang"/>
      <sheetName val="????????"/>
      <sheetName val="KKKKKKKK"/>
      <sheetName val="dg_tphcm1"/>
      <sheetName val="0_0"/>
      <sheetName val="DON_GIA_CAN_THO"/>
      <sheetName val="Don_gia_II"/>
      <sheetName val="V_c_noi_bo"/>
      <sheetName val="Don_gia_CT2"/>
      <sheetName val="Don_gia_III2"/>
      <sheetName val="Liet_ke2"/>
      <sheetName val="Bang_tong_hop2"/>
      <sheetName val="TH_VL-NC2"/>
      <sheetName val="Chiet_tinh_-_VL-NC2"/>
      <sheetName val="dg_tphcm2"/>
      <sheetName val="Don_gia_Dak_Lak2"/>
      <sheetName val="Don_gia_CT3"/>
      <sheetName val="Don_gia_III3"/>
      <sheetName val="Liet_ke3"/>
      <sheetName val="Bang_tong_hop3"/>
      <sheetName val="TH_VL-NC3"/>
      <sheetName val="Chiet_tinh_-_VL-NC3"/>
      <sheetName val="dg_tphcm3"/>
      <sheetName val="Don_gia_Dak_Lak3"/>
      <sheetName val="Don_gia_CT4"/>
      <sheetName val="Don_gia_III4"/>
      <sheetName val="Liet_ke4"/>
      <sheetName val="Bang_tong_hop4"/>
      <sheetName val="TH_VL-NC4"/>
      <sheetName val="Chiet_tinh_-_VL-NC4"/>
      <sheetName val="dg_tphcm4"/>
      <sheetName val="Don_gia_Dak_Lak4"/>
      <sheetName val="________"/>
      <sheetName val="Don_gia_Tay_Ninh1"/>
      <sheetName val="Don_gia_Soc_Trang"/>
      <sheetName val="template"/>
      <sheetName val="nkc"/>
    </sheetNames>
    <sheetDataSet>
      <sheetData sheetId="0" refreshError="1">
        <row r="4">
          <cell r="A4">
            <v>1</v>
          </cell>
          <cell r="B4">
            <v>2</v>
          </cell>
          <cell r="C4">
            <v>3</v>
          </cell>
          <cell r="D4">
            <v>4</v>
          </cell>
          <cell r="E4">
            <v>5</v>
          </cell>
          <cell r="F4">
            <v>6</v>
          </cell>
        </row>
        <row r="5">
          <cell r="A5" t="str">
            <v>Ñaø caûn BTCT 1,2m</v>
          </cell>
          <cell r="B5" t="str">
            <v>caùi</v>
          </cell>
          <cell r="C5">
            <v>60060</v>
          </cell>
          <cell r="D5">
            <v>0</v>
          </cell>
          <cell r="E5">
            <v>0</v>
          </cell>
          <cell r="F5" t="str">
            <v>XN beâ toâng TÑöùc</v>
          </cell>
        </row>
        <row r="6">
          <cell r="A6" t="str">
            <v>Ñaø caûn BTCT 1,5m</v>
          </cell>
          <cell r="B6" t="str">
            <v>caùi</v>
          </cell>
          <cell r="C6">
            <v>178500</v>
          </cell>
          <cell r="D6">
            <v>0</v>
          </cell>
          <cell r="E6">
            <v>0</v>
          </cell>
          <cell r="F6" t="str">
            <v>XN beâ toâng TÑöùc</v>
          </cell>
        </row>
        <row r="7">
          <cell r="A7" t="str">
            <v>Ñaø caûn BTCT 2,5m</v>
          </cell>
          <cell r="B7" t="str">
            <v>caùi</v>
          </cell>
          <cell r="C7">
            <v>256200</v>
          </cell>
          <cell r="D7">
            <v>0</v>
          </cell>
          <cell r="E7">
            <v>0</v>
          </cell>
          <cell r="F7" t="str">
            <v>XN beâ toâng TÑöùc</v>
          </cell>
        </row>
        <row r="8">
          <cell r="A8" t="str">
            <v>Coät</v>
          </cell>
          <cell r="B8" t="str">
            <v>caùi</v>
          </cell>
          <cell r="C8">
            <v>256200</v>
          </cell>
        </row>
        <row r="9">
          <cell r="A9" t="str">
            <v>Coät BTLT 6,5m</v>
          </cell>
          <cell r="B9" t="str">
            <v>Coät</v>
          </cell>
          <cell r="C9">
            <v>0</v>
          </cell>
          <cell r="D9">
            <v>0</v>
          </cell>
          <cell r="E9">
            <v>0</v>
          </cell>
          <cell r="F9" t="str">
            <v>XN beâ toâng TÑöùc</v>
          </cell>
        </row>
        <row r="10">
          <cell r="A10" t="str">
            <v>Coät BTLT 7,4m</v>
          </cell>
          <cell r="B10" t="str">
            <v>Coät</v>
          </cell>
          <cell r="C10">
            <v>577500</v>
          </cell>
          <cell r="D10">
            <v>0</v>
          </cell>
          <cell r="E10">
            <v>0</v>
          </cell>
          <cell r="F10" t="str">
            <v>XN beâ toâng TÑöùc</v>
          </cell>
        </row>
        <row r="11">
          <cell r="A11" t="str">
            <v>Coät BT vuoâng 7,5m</v>
          </cell>
          <cell r="B11" t="str">
            <v>Coät</v>
          </cell>
          <cell r="C11">
            <v>0</v>
          </cell>
          <cell r="D11">
            <v>0</v>
          </cell>
          <cell r="E11">
            <v>0</v>
          </cell>
          <cell r="F11" t="str">
            <v>XN beâ toâng TÑöùc</v>
          </cell>
        </row>
        <row r="12">
          <cell r="A12" t="str">
            <v>Coät BTLT 8,4m</v>
          </cell>
          <cell r="B12" t="str">
            <v>Coät</v>
          </cell>
          <cell r="C12">
            <v>716100</v>
          </cell>
          <cell r="D12">
            <v>0</v>
          </cell>
          <cell r="E12">
            <v>0</v>
          </cell>
          <cell r="F12" t="str">
            <v>XN beâ toâng TÑöùc</v>
          </cell>
        </row>
        <row r="13">
          <cell r="A13" t="str">
            <v>Coät BTLT 9m</v>
          </cell>
          <cell r="B13" t="str">
            <v>Coät</v>
          </cell>
          <cell r="C13">
            <v>0</v>
          </cell>
          <cell r="D13">
            <v>0</v>
          </cell>
          <cell r="E13">
            <v>0</v>
          </cell>
          <cell r="F13" t="str">
            <v>XN beâ toâng TÑöùc</v>
          </cell>
        </row>
        <row r="14">
          <cell r="A14" t="str">
            <v>Coät BTLT 10,5m</v>
          </cell>
          <cell r="B14" t="str">
            <v>Coät</v>
          </cell>
          <cell r="C14">
            <v>1197000</v>
          </cell>
          <cell r="D14">
            <v>0</v>
          </cell>
          <cell r="E14">
            <v>0</v>
          </cell>
          <cell r="F14" t="str">
            <v>XN beâ toâng TÑöùc</v>
          </cell>
        </row>
        <row r="15">
          <cell r="A15" t="str">
            <v>Coät BTLT 12m</v>
          </cell>
          <cell r="B15" t="str">
            <v>Coät</v>
          </cell>
          <cell r="C15">
            <v>1470000</v>
          </cell>
          <cell r="D15">
            <v>0</v>
          </cell>
          <cell r="E15">
            <v>0</v>
          </cell>
          <cell r="F15" t="str">
            <v>XN beâ toâng TÑöùc</v>
          </cell>
        </row>
        <row r="16">
          <cell r="A16" t="str">
            <v>Coät BTLT 14m</v>
          </cell>
          <cell r="B16" t="str">
            <v>Coät</v>
          </cell>
          <cell r="C16">
            <v>2583000</v>
          </cell>
          <cell r="D16">
            <v>0</v>
          </cell>
          <cell r="E16">
            <v>0</v>
          </cell>
          <cell r="F16" t="str">
            <v>XN beâ toâng TÑöùc</v>
          </cell>
        </row>
        <row r="17">
          <cell r="A17" t="str">
            <v>Coät BTLT 18m</v>
          </cell>
          <cell r="B17" t="str">
            <v>Coät</v>
          </cell>
          <cell r="C17">
            <v>0</v>
          </cell>
          <cell r="D17">
            <v>0</v>
          </cell>
          <cell r="E17">
            <v>0</v>
          </cell>
          <cell r="F17" t="str">
            <v>XN beâ toâng TÑöùc</v>
          </cell>
        </row>
        <row r="18">
          <cell r="A18" t="str">
            <v>Coät BTLT 20m</v>
          </cell>
          <cell r="B18" t="str">
            <v>Coät</v>
          </cell>
          <cell r="C18">
            <v>6405000</v>
          </cell>
          <cell r="D18">
            <v>0</v>
          </cell>
          <cell r="E18">
            <v>0</v>
          </cell>
          <cell r="F18" t="str">
            <v>XN beâ toâng TÑöùc</v>
          </cell>
        </row>
        <row r="19">
          <cell r="A19" t="str">
            <v>02-1461</v>
          </cell>
          <cell r="B19" t="str">
            <v>taán</v>
          </cell>
          <cell r="C19">
            <v>0</v>
          </cell>
          <cell r="D19">
            <v>140241</v>
          </cell>
          <cell r="E19">
            <v>0</v>
          </cell>
          <cell r="F19" t="str">
            <v>V/c coät BTLT cöï ly 100m</v>
          </cell>
        </row>
        <row r="20">
          <cell r="A20" t="str">
            <v>02-1462</v>
          </cell>
          <cell r="B20" t="str">
            <v>taán</v>
          </cell>
          <cell r="C20">
            <v>0</v>
          </cell>
          <cell r="D20">
            <v>131705</v>
          </cell>
          <cell r="E20">
            <v>0</v>
          </cell>
          <cell r="F20" t="str">
            <v>V/c coät BTLT cöï ly 300m</v>
          </cell>
        </row>
        <row r="21">
          <cell r="A21" t="str">
            <v>02-1463</v>
          </cell>
          <cell r="B21" t="str">
            <v>taán</v>
          </cell>
          <cell r="C21">
            <v>0</v>
          </cell>
          <cell r="D21">
            <v>129940</v>
          </cell>
          <cell r="E21">
            <v>0</v>
          </cell>
          <cell r="F21" t="str">
            <v>V/c coät BTLT cöï ly 500m</v>
          </cell>
        </row>
        <row r="22">
          <cell r="A22" t="str">
            <v>02-1464</v>
          </cell>
          <cell r="B22" t="str">
            <v>taán</v>
          </cell>
          <cell r="C22">
            <v>0</v>
          </cell>
          <cell r="D22">
            <v>128762</v>
          </cell>
          <cell r="E22">
            <v>0</v>
          </cell>
          <cell r="F22" t="str">
            <v>V/c coät BTLT cöï ly &gt;500m</v>
          </cell>
        </row>
        <row r="23">
          <cell r="A23" t="str">
            <v>Daây söù phuï kieän</v>
          </cell>
          <cell r="B23" t="str">
            <v>kg</v>
          </cell>
          <cell r="C23">
            <v>26100</v>
          </cell>
        </row>
        <row r="24">
          <cell r="A24" t="str">
            <v>Daây daãn AC-35</v>
          </cell>
          <cell r="B24" t="str">
            <v>kg</v>
          </cell>
          <cell r="C24">
            <v>26100</v>
          </cell>
        </row>
        <row r="25">
          <cell r="A25" t="str">
            <v>Daây daãn AC-50</v>
          </cell>
          <cell r="B25" t="str">
            <v>kg</v>
          </cell>
          <cell r="C25">
            <v>26100</v>
          </cell>
        </row>
        <row r="26">
          <cell r="A26" t="str">
            <v>Daây daãn AC-70</v>
          </cell>
          <cell r="B26" t="str">
            <v>kg</v>
          </cell>
          <cell r="C26">
            <v>25800</v>
          </cell>
        </row>
        <row r="27">
          <cell r="A27" t="str">
            <v>Daây daãn AC-95</v>
          </cell>
          <cell r="B27" t="str">
            <v>kg</v>
          </cell>
          <cell r="C27">
            <v>26100</v>
          </cell>
        </row>
        <row r="28">
          <cell r="A28" t="str">
            <v>Daây daãn AC-120</v>
          </cell>
          <cell r="B28" t="str">
            <v>kg</v>
          </cell>
          <cell r="C28">
            <v>26100</v>
          </cell>
        </row>
        <row r="29">
          <cell r="A29" t="str">
            <v>Daây daãn AC-150</v>
          </cell>
          <cell r="B29" t="str">
            <v>kg</v>
          </cell>
          <cell r="C29">
            <v>26100</v>
          </cell>
        </row>
        <row r="30">
          <cell r="A30" t="str">
            <v>Daây daãn AC-185</v>
          </cell>
          <cell r="B30" t="str">
            <v>kg</v>
          </cell>
          <cell r="C30">
            <v>26100</v>
          </cell>
        </row>
        <row r="31">
          <cell r="A31" t="str">
            <v>Daây daãn AC-240</v>
          </cell>
          <cell r="B31" t="str">
            <v>kg</v>
          </cell>
          <cell r="C31">
            <v>26100</v>
          </cell>
        </row>
        <row r="32">
          <cell r="A32" t="str">
            <v>Daây daãn A-16</v>
          </cell>
          <cell r="B32" t="str">
            <v>kg</v>
          </cell>
          <cell r="C32">
            <v>34000</v>
          </cell>
        </row>
        <row r="33">
          <cell r="A33" t="str">
            <v>Daây daãn A-25</v>
          </cell>
          <cell r="B33" t="str">
            <v>kg</v>
          </cell>
          <cell r="C33">
            <v>34000</v>
          </cell>
        </row>
        <row r="34">
          <cell r="A34" t="str">
            <v>Daây daãn A-35</v>
          </cell>
          <cell r="B34" t="str">
            <v>kg</v>
          </cell>
          <cell r="C34">
            <v>34000</v>
          </cell>
        </row>
        <row r="35">
          <cell r="A35" t="str">
            <v>Daây daãn A-50</v>
          </cell>
          <cell r="B35" t="str">
            <v>kg</v>
          </cell>
          <cell r="C35">
            <v>34000</v>
          </cell>
        </row>
        <row r="36">
          <cell r="A36" t="str">
            <v>Daây daãn A-70</v>
          </cell>
          <cell r="B36" t="str">
            <v>kg</v>
          </cell>
          <cell r="C36">
            <v>32500</v>
          </cell>
        </row>
        <row r="37">
          <cell r="A37" t="str">
            <v>Daây daãn A-95</v>
          </cell>
          <cell r="B37" t="str">
            <v>kg</v>
          </cell>
          <cell r="C37">
            <v>32500</v>
          </cell>
        </row>
        <row r="38">
          <cell r="A38" t="str">
            <v>Daây daãn A-120</v>
          </cell>
          <cell r="B38" t="str">
            <v>kg</v>
          </cell>
          <cell r="C38">
            <v>32500</v>
          </cell>
        </row>
        <row r="39">
          <cell r="A39" t="str">
            <v>Daây daãn A-150</v>
          </cell>
          <cell r="B39" t="str">
            <v>kg</v>
          </cell>
          <cell r="C39">
            <v>32500</v>
          </cell>
        </row>
        <row r="40">
          <cell r="A40" t="str">
            <v>Daây daãn A-185</v>
          </cell>
          <cell r="B40" t="str">
            <v>kg</v>
          </cell>
          <cell r="C40">
            <v>32000</v>
          </cell>
        </row>
        <row r="41">
          <cell r="A41" t="str">
            <v>Daây daãn A-240</v>
          </cell>
          <cell r="B41" t="str">
            <v>kg</v>
          </cell>
          <cell r="C41">
            <v>32000</v>
          </cell>
        </row>
        <row r="42">
          <cell r="A42" t="str">
            <v>Daây daãn A-300</v>
          </cell>
          <cell r="B42" t="str">
            <v>kg</v>
          </cell>
          <cell r="C42">
            <v>32000</v>
          </cell>
        </row>
        <row r="43">
          <cell r="A43" t="str">
            <v>Daây daãn CV-22</v>
          </cell>
          <cell r="B43" t="str">
            <v>m</v>
          </cell>
          <cell r="C43">
            <v>10300</v>
          </cell>
        </row>
        <row r="44">
          <cell r="A44" t="str">
            <v>Daây daãn CV-25</v>
          </cell>
          <cell r="B44" t="str">
            <v>m</v>
          </cell>
          <cell r="C44">
            <v>11500</v>
          </cell>
        </row>
        <row r="45">
          <cell r="A45" t="str">
            <v>Daây daãn CV-30</v>
          </cell>
          <cell r="B45" t="str">
            <v>m</v>
          </cell>
          <cell r="C45">
            <v>13100</v>
          </cell>
        </row>
        <row r="46">
          <cell r="A46" t="str">
            <v>Daây daãn CV-35</v>
          </cell>
          <cell r="B46" t="str">
            <v>m</v>
          </cell>
          <cell r="C46">
            <v>15600</v>
          </cell>
          <cell r="F46" t="str">
            <v>Maét n</v>
          </cell>
        </row>
        <row r="47">
          <cell r="A47" t="str">
            <v>Daây daãn CV-38</v>
          </cell>
          <cell r="B47" t="str">
            <v>m</v>
          </cell>
          <cell r="C47">
            <v>16000</v>
          </cell>
        </row>
        <row r="48">
          <cell r="A48" t="str">
            <v>Daây daãn CV-50</v>
          </cell>
          <cell r="B48" t="str">
            <v>m</v>
          </cell>
          <cell r="C48">
            <v>21000</v>
          </cell>
        </row>
        <row r="49">
          <cell r="A49" t="str">
            <v>Daây daãn CV-60</v>
          </cell>
          <cell r="B49" t="str">
            <v>m</v>
          </cell>
          <cell r="C49">
            <v>26400</v>
          </cell>
        </row>
        <row r="50">
          <cell r="A50" t="str">
            <v>Daây daãn CV-70</v>
          </cell>
          <cell r="B50" t="str">
            <v>m</v>
          </cell>
          <cell r="C50">
            <v>29900</v>
          </cell>
        </row>
        <row r="51">
          <cell r="A51" t="str">
            <v>Daây daãn CV-75</v>
          </cell>
          <cell r="B51" t="str">
            <v>m</v>
          </cell>
          <cell r="C51">
            <v>32700</v>
          </cell>
        </row>
        <row r="52">
          <cell r="A52" t="str">
            <v>Daây daãn CV-80</v>
          </cell>
          <cell r="B52" t="str">
            <v>m</v>
          </cell>
          <cell r="C52">
            <v>34100</v>
          </cell>
        </row>
        <row r="53">
          <cell r="A53" t="str">
            <v>Daây daãn CV-95</v>
          </cell>
          <cell r="B53" t="str">
            <v>m</v>
          </cell>
          <cell r="C53">
            <v>40300</v>
          </cell>
        </row>
        <row r="54">
          <cell r="A54" t="str">
            <v>Daây daãn CV-100</v>
          </cell>
          <cell r="B54" t="str">
            <v>m</v>
          </cell>
          <cell r="C54">
            <v>42700</v>
          </cell>
        </row>
        <row r="55">
          <cell r="A55" t="str">
            <v>Daây daãn CV-120</v>
          </cell>
          <cell r="B55" t="str">
            <v>m</v>
          </cell>
          <cell r="C55">
            <v>48200</v>
          </cell>
        </row>
        <row r="56">
          <cell r="A56" t="str">
            <v>Daây daãn CV-125</v>
          </cell>
          <cell r="B56" t="str">
            <v>m</v>
          </cell>
          <cell r="C56">
            <v>52400</v>
          </cell>
        </row>
        <row r="57">
          <cell r="A57" t="str">
            <v>Daây daãn CV-150</v>
          </cell>
          <cell r="B57" t="str">
            <v>m</v>
          </cell>
          <cell r="C57">
            <v>63500</v>
          </cell>
        </row>
        <row r="58">
          <cell r="A58" t="str">
            <v>Daây daãn CV-185</v>
          </cell>
          <cell r="B58" t="str">
            <v>m</v>
          </cell>
          <cell r="C58">
            <v>76800</v>
          </cell>
        </row>
        <row r="59">
          <cell r="A59" t="str">
            <v>Daây daãn CV-200</v>
          </cell>
          <cell r="B59" t="str">
            <v>m</v>
          </cell>
          <cell r="C59">
            <v>81600</v>
          </cell>
        </row>
        <row r="60">
          <cell r="A60" t="str">
            <v>Daây daãn CV-240</v>
          </cell>
          <cell r="B60" t="str">
            <v>m</v>
          </cell>
          <cell r="C60">
            <v>99400</v>
          </cell>
        </row>
        <row r="61">
          <cell r="A61" t="str">
            <v>Daây daãn CV-250</v>
          </cell>
          <cell r="B61" t="str">
            <v>m</v>
          </cell>
          <cell r="C61">
            <v>106000</v>
          </cell>
        </row>
        <row r="62">
          <cell r="A62" t="str">
            <v>Daây daãn CV-300</v>
          </cell>
          <cell r="B62" t="str">
            <v>m</v>
          </cell>
          <cell r="C62">
            <v>123600</v>
          </cell>
        </row>
        <row r="63">
          <cell r="A63" t="str">
            <v>Daây daãn CV-325</v>
          </cell>
          <cell r="B63" t="str">
            <v>m</v>
          </cell>
          <cell r="C63">
            <v>134100</v>
          </cell>
        </row>
        <row r="64">
          <cell r="A64" t="str">
            <v>Daây daãn CV-350</v>
          </cell>
          <cell r="B64" t="str">
            <v>m</v>
          </cell>
          <cell r="C64">
            <v>149500</v>
          </cell>
        </row>
        <row r="65">
          <cell r="A65" t="str">
            <v>Daây daãn CV-400</v>
          </cell>
          <cell r="B65" t="str">
            <v>m</v>
          </cell>
          <cell r="C65">
            <v>164800</v>
          </cell>
        </row>
        <row r="66">
          <cell r="A66" t="str">
            <v>Daây daãn CV-500</v>
          </cell>
          <cell r="B66" t="str">
            <v>m</v>
          </cell>
          <cell r="C66">
            <v>199400</v>
          </cell>
        </row>
        <row r="67">
          <cell r="A67" t="str">
            <v>Caùp ñoàng boïc XLPE/PVC 24KV-1x16mm2</v>
          </cell>
          <cell r="B67" t="str">
            <v>m</v>
          </cell>
          <cell r="C67">
            <v>36800</v>
          </cell>
        </row>
        <row r="68">
          <cell r="A68" t="str">
            <v>Caùp ñoàng boïc XLPE/PVC 24KV-1x22mm2</v>
          </cell>
          <cell r="B68" t="str">
            <v>m</v>
          </cell>
          <cell r="C68">
            <v>40200</v>
          </cell>
        </row>
        <row r="69">
          <cell r="A69" t="str">
            <v>Caùp ñoàng boïc XLPE/PVC 24KV-1x25mm2</v>
          </cell>
          <cell r="B69" t="str">
            <v>m</v>
          </cell>
          <cell r="C69">
            <v>42200</v>
          </cell>
        </row>
        <row r="70">
          <cell r="A70" t="str">
            <v>Caùp ñoàng boïc XLPE/PVC 24KV-1x35mm2</v>
          </cell>
          <cell r="B70" t="str">
            <v>m</v>
          </cell>
          <cell r="C70">
            <v>48300</v>
          </cell>
        </row>
        <row r="71">
          <cell r="A71" t="str">
            <v>Caùp ñoàng boïc XLPE/PVC 24KV-1x38mm2</v>
          </cell>
          <cell r="B71" t="str">
            <v>m</v>
          </cell>
          <cell r="C71">
            <v>49600</v>
          </cell>
        </row>
        <row r="72">
          <cell r="A72" t="str">
            <v>Caùp ñoàng boïc XLPE/PVC 24KV-1x50mm2</v>
          </cell>
          <cell r="B72" t="str">
            <v>m</v>
          </cell>
          <cell r="C72">
            <v>57200</v>
          </cell>
        </row>
        <row r="73">
          <cell r="A73" t="str">
            <v>Caùp ñoàng boïc XLPE/PVC 24KV-1x60mm2</v>
          </cell>
          <cell r="B73" t="str">
            <v>m</v>
          </cell>
          <cell r="C73">
            <v>62800</v>
          </cell>
        </row>
        <row r="74">
          <cell r="A74" t="str">
            <v>Caùp ñoàng boïc XLPE/PVC 24KV-1x70mm2</v>
          </cell>
          <cell r="B74" t="str">
            <v>m</v>
          </cell>
          <cell r="C74">
            <v>68300</v>
          </cell>
        </row>
        <row r="75">
          <cell r="A75" t="str">
            <v>Caùp ñoàng boïc XLPE/PVC 24KV-1x75mm2</v>
          </cell>
          <cell r="B75" t="str">
            <v>m</v>
          </cell>
          <cell r="C75">
            <v>73100</v>
          </cell>
        </row>
        <row r="76">
          <cell r="A76" t="str">
            <v>Caùp ñoàng boïc XLPE/PVC 24KV-1x95mm2</v>
          </cell>
          <cell r="B76" t="str">
            <v>m</v>
          </cell>
          <cell r="C76">
            <v>82800</v>
          </cell>
        </row>
        <row r="77">
          <cell r="A77" t="str">
            <v>Caùp ñoàng boïc XLPE/PVC 24KV-1x100mm2</v>
          </cell>
          <cell r="B77" t="str">
            <v>m</v>
          </cell>
          <cell r="C77">
            <v>87200</v>
          </cell>
        </row>
        <row r="78">
          <cell r="A78" t="str">
            <v>Caùp ñoàng boïc XLPE/PVC 24KV-1x120mm2</v>
          </cell>
          <cell r="B78" t="str">
            <v>m</v>
          </cell>
          <cell r="C78">
            <v>94500</v>
          </cell>
        </row>
        <row r="79">
          <cell r="A79" t="str">
            <v>Daây ñoàng traàn M-16 mm2</v>
          </cell>
          <cell r="B79" t="str">
            <v>kg</v>
          </cell>
          <cell r="C79">
            <v>40500</v>
          </cell>
        </row>
        <row r="80">
          <cell r="A80" t="str">
            <v>Daây ñoàng traàn M-25 mm2</v>
          </cell>
          <cell r="B80" t="str">
            <v>kg</v>
          </cell>
          <cell r="C80">
            <v>38500</v>
          </cell>
        </row>
        <row r="81">
          <cell r="A81" t="str">
            <v>Daây ñoàng traàn M-35 mm2</v>
          </cell>
          <cell r="B81" t="str">
            <v>kg</v>
          </cell>
          <cell r="C81">
            <v>38500</v>
          </cell>
        </row>
        <row r="82">
          <cell r="A82" t="str">
            <v>Daây ñoàng traàn M-50 mm2</v>
          </cell>
          <cell r="B82" t="str">
            <v>kg</v>
          </cell>
          <cell r="C82">
            <v>38500</v>
          </cell>
        </row>
        <row r="83">
          <cell r="A83" t="str">
            <v>Daây ñoàng traàn M-70 mm2</v>
          </cell>
          <cell r="B83" t="str">
            <v>kg</v>
          </cell>
          <cell r="C83">
            <v>38500</v>
          </cell>
        </row>
        <row r="84">
          <cell r="A84" t="str">
            <v>Daây ñoàng traàn M-95 mm2</v>
          </cell>
          <cell r="B84" t="str">
            <v>kg</v>
          </cell>
          <cell r="C84">
            <v>38500</v>
          </cell>
        </row>
        <row r="85">
          <cell r="A85" t="str">
            <v>Daây ñoàng traàn M-120 mm2</v>
          </cell>
          <cell r="B85" t="str">
            <v>kg</v>
          </cell>
          <cell r="C85">
            <v>38500</v>
          </cell>
        </row>
        <row r="86">
          <cell r="A86" t="str">
            <v>Daây ñoàng traàn M-150 mm2</v>
          </cell>
          <cell r="B86" t="str">
            <v>kg</v>
          </cell>
          <cell r="C86">
            <v>38500</v>
          </cell>
        </row>
        <row r="87">
          <cell r="A87" t="str">
            <v>Daây ñoàng traàn M-180 mm2</v>
          </cell>
          <cell r="B87" t="str">
            <v>kg</v>
          </cell>
          <cell r="C87">
            <v>38500</v>
          </cell>
        </row>
        <row r="88">
          <cell r="A88" t="str">
            <v>Daây ñoàng traàn M-240 mm2</v>
          </cell>
          <cell r="B88" t="str">
            <v>kg</v>
          </cell>
          <cell r="C88">
            <v>38500</v>
          </cell>
        </row>
        <row r="89">
          <cell r="A89" t="str">
            <v>Daây ñoàng traàn M-300 mm2</v>
          </cell>
          <cell r="B89" t="str">
            <v>kg</v>
          </cell>
          <cell r="C89">
            <v>38500</v>
          </cell>
        </row>
        <row r="90">
          <cell r="A90" t="str">
            <v>Caùch ñieän</v>
          </cell>
        </row>
        <row r="91">
          <cell r="A91" t="str">
            <v>Söù chaèng</v>
          </cell>
          <cell r="B91" t="str">
            <v>Caùi</v>
          </cell>
          <cell r="C91">
            <v>12390</v>
          </cell>
        </row>
        <row r="92">
          <cell r="A92" t="str">
            <v>Söù treo Polymer 24 kV</v>
          </cell>
          <cell r="B92" t="str">
            <v>Caùi</v>
          </cell>
          <cell r="C92">
            <v>262500</v>
          </cell>
        </row>
        <row r="93">
          <cell r="A93" t="str">
            <v>Söù ñöùng 6 kV</v>
          </cell>
          <cell r="B93" t="str">
            <v>boä</v>
          </cell>
        </row>
        <row r="94">
          <cell r="A94" t="str">
            <v>Söù ñöùng 10 kV</v>
          </cell>
          <cell r="B94" t="str">
            <v>boä</v>
          </cell>
        </row>
        <row r="95">
          <cell r="A95" t="str">
            <v>Söù ñöùng 15 kV</v>
          </cell>
          <cell r="B95" t="str">
            <v>boä</v>
          </cell>
          <cell r="C95">
            <v>35000</v>
          </cell>
        </row>
        <row r="96">
          <cell r="A96" t="str">
            <v>Söù ñöùng 22 kV</v>
          </cell>
          <cell r="B96" t="str">
            <v>boä</v>
          </cell>
          <cell r="C96">
            <v>50000</v>
          </cell>
        </row>
        <row r="97">
          <cell r="A97" t="str">
            <v>Söù ñöùng choáng nhieãm maën</v>
          </cell>
          <cell r="B97" t="str">
            <v>boä</v>
          </cell>
          <cell r="C97">
            <v>80000</v>
          </cell>
        </row>
        <row r="98">
          <cell r="A98" t="str">
            <v>Ty söù ñöùng</v>
          </cell>
          <cell r="B98" t="str">
            <v>boä</v>
          </cell>
          <cell r="C98">
            <v>9905</v>
          </cell>
        </row>
        <row r="99">
          <cell r="A99" t="str">
            <v>Söù ñöùng 35 kV</v>
          </cell>
          <cell r="B99" t="str">
            <v>boä</v>
          </cell>
          <cell r="C99">
            <v>95000</v>
          </cell>
        </row>
        <row r="100">
          <cell r="A100" t="str">
            <v>Söù ñöùng 35 kV (ty maï)</v>
          </cell>
          <cell r="B100" t="str">
            <v>boä</v>
          </cell>
          <cell r="C100">
            <v>111762</v>
          </cell>
        </row>
        <row r="101">
          <cell r="A101" t="str">
            <v>Chaân söù ñænh</v>
          </cell>
          <cell r="B101" t="str">
            <v>Caùi</v>
          </cell>
          <cell r="C101">
            <v>29000</v>
          </cell>
        </row>
        <row r="102">
          <cell r="A102" t="str">
            <v xml:space="preserve">Söù oáng chæ </v>
          </cell>
          <cell r="B102" t="str">
            <v>boä</v>
          </cell>
          <cell r="C102">
            <v>3675</v>
          </cell>
        </row>
        <row r="103">
          <cell r="A103" t="str">
            <v>Söù baùt 24 kV</v>
          </cell>
          <cell r="B103" t="str">
            <v>boä</v>
          </cell>
          <cell r="C103">
            <v>85000</v>
          </cell>
        </row>
        <row r="104">
          <cell r="A104" t="str">
            <v>Moùc treo chöõ U (ma ní)</v>
          </cell>
          <cell r="B104" t="str">
            <v>boä</v>
          </cell>
          <cell r="C104">
            <v>12601</v>
          </cell>
        </row>
        <row r="105">
          <cell r="A105" t="str">
            <v>Uclevis + Buloâng 16-250/65</v>
          </cell>
          <cell r="B105" t="str">
            <v>boä</v>
          </cell>
          <cell r="C105">
            <v>6780</v>
          </cell>
        </row>
        <row r="106">
          <cell r="A106" t="str">
            <v>Rack 1 söù</v>
          </cell>
          <cell r="B106" t="str">
            <v>boä</v>
          </cell>
          <cell r="C106">
            <v>3619</v>
          </cell>
        </row>
        <row r="107">
          <cell r="A107" t="str">
            <v>Rack 2 söù</v>
          </cell>
          <cell r="B107" t="str">
            <v>boä</v>
          </cell>
          <cell r="C107">
            <v>16286</v>
          </cell>
        </row>
        <row r="108">
          <cell r="A108" t="str">
            <v>Rack 3 söù</v>
          </cell>
          <cell r="B108" t="str">
            <v>boä</v>
          </cell>
          <cell r="C108">
            <v>22762</v>
          </cell>
        </row>
        <row r="109">
          <cell r="A109" t="str">
            <v>Rack 4 söù</v>
          </cell>
          <cell r="B109" t="str">
            <v>boä</v>
          </cell>
          <cell r="C109">
            <v>32571</v>
          </cell>
        </row>
        <row r="110">
          <cell r="A110" t="str">
            <v>Maùng che daây chaèng (keøm bu loâng)</v>
          </cell>
          <cell r="B110" t="str">
            <v>caùi</v>
          </cell>
          <cell r="C110">
            <v>15225</v>
          </cell>
        </row>
        <row r="111">
          <cell r="A111" t="str">
            <v>Taêng ñô caùp</v>
          </cell>
          <cell r="B111" t="str">
            <v>caùi</v>
          </cell>
          <cell r="C111">
            <v>15000</v>
          </cell>
        </row>
        <row r="112">
          <cell r="A112" t="str">
            <v>Bulon</v>
          </cell>
        </row>
        <row r="113">
          <cell r="A113" t="str">
            <v>Bulon: M12 x 50</v>
          </cell>
          <cell r="B113" t="str">
            <v>boä</v>
          </cell>
          <cell r="C113">
            <v>930</v>
          </cell>
        </row>
        <row r="114">
          <cell r="A114" t="str">
            <v>Bulon: M16 x 50</v>
          </cell>
          <cell r="B114" t="str">
            <v>boä</v>
          </cell>
          <cell r="C114">
            <v>2190</v>
          </cell>
        </row>
        <row r="115">
          <cell r="A115" t="str">
            <v>Bulon: M16 x 70</v>
          </cell>
          <cell r="B115" t="str">
            <v>boä</v>
          </cell>
          <cell r="C115">
            <v>2800</v>
          </cell>
        </row>
        <row r="116">
          <cell r="A116" t="str">
            <v>Bulon: M16 x 100</v>
          </cell>
          <cell r="B116" t="str">
            <v>boä</v>
          </cell>
          <cell r="C116">
            <v>2900</v>
          </cell>
        </row>
        <row r="117">
          <cell r="A117" t="str">
            <v>Bulon: M16 x 120</v>
          </cell>
          <cell r="B117" t="str">
            <v>boä</v>
          </cell>
          <cell r="C117">
            <v>3300</v>
          </cell>
        </row>
        <row r="118">
          <cell r="A118" t="str">
            <v>Bulon: M16 x 150</v>
          </cell>
          <cell r="B118" t="str">
            <v>boä</v>
          </cell>
          <cell r="C118">
            <v>3619</v>
          </cell>
        </row>
        <row r="119">
          <cell r="A119" t="str">
            <v>Bulon: M16 x 175</v>
          </cell>
          <cell r="B119" t="str">
            <v>boä</v>
          </cell>
          <cell r="C119">
            <v>4182</v>
          </cell>
        </row>
        <row r="120">
          <cell r="A120" t="str">
            <v>Bulon: M16 x 200</v>
          </cell>
          <cell r="B120" t="str">
            <v>boä</v>
          </cell>
          <cell r="C120">
            <v>4381</v>
          </cell>
        </row>
        <row r="121">
          <cell r="A121" t="str">
            <v>Bulon: M16 x 240</v>
          </cell>
          <cell r="B121" t="str">
            <v>boä</v>
          </cell>
          <cell r="C121">
            <v>4885.8499999999995</v>
          </cell>
        </row>
        <row r="122">
          <cell r="A122" t="str">
            <v>Bulon: M16 x 250</v>
          </cell>
          <cell r="B122" t="str">
            <v>boä</v>
          </cell>
          <cell r="C122">
            <v>5143</v>
          </cell>
        </row>
        <row r="123">
          <cell r="A123" t="str">
            <v>Bulon: M16 x 280</v>
          </cell>
          <cell r="B123" t="str">
            <v>boä</v>
          </cell>
          <cell r="C123">
            <v>6062</v>
          </cell>
        </row>
        <row r="124">
          <cell r="A124" t="str">
            <v>Bulon maét M16 x 300</v>
          </cell>
          <cell r="B124" t="str">
            <v>boä</v>
          </cell>
          <cell r="C124">
            <v>10762</v>
          </cell>
        </row>
        <row r="125">
          <cell r="A125" t="str">
            <v>Bulon maét M16 x 230</v>
          </cell>
          <cell r="B125" t="str">
            <v>boä</v>
          </cell>
          <cell r="C125">
            <v>9685.8000000000011</v>
          </cell>
        </row>
        <row r="126">
          <cell r="A126" t="str">
            <v>Bulon: M16 x 300</v>
          </cell>
          <cell r="B126" t="str">
            <v>boä</v>
          </cell>
          <cell r="C126">
            <v>5905</v>
          </cell>
        </row>
        <row r="127">
          <cell r="A127" t="str">
            <v>Bulon: M16 x 350</v>
          </cell>
          <cell r="B127" t="str">
            <v>boä</v>
          </cell>
          <cell r="C127">
            <v>6381</v>
          </cell>
        </row>
        <row r="128">
          <cell r="A128" t="str">
            <v>Bulon: M16 x 400</v>
          </cell>
          <cell r="B128" t="str">
            <v>boä</v>
          </cell>
          <cell r="C128">
            <v>7143</v>
          </cell>
        </row>
        <row r="129">
          <cell r="A129" t="str">
            <v>Bulon: M16 x 450</v>
          </cell>
          <cell r="B129" t="str">
            <v>boä</v>
          </cell>
          <cell r="C129">
            <v>7810</v>
          </cell>
        </row>
        <row r="130">
          <cell r="A130" t="str">
            <v>Bulon: M16 x 280</v>
          </cell>
          <cell r="B130" t="str">
            <v>boä</v>
          </cell>
          <cell r="C130">
            <v>5000</v>
          </cell>
        </row>
        <row r="131">
          <cell r="A131" t="str">
            <v>Bulon: M18 x 50</v>
          </cell>
          <cell r="B131" t="str">
            <v>boä</v>
          </cell>
          <cell r="C131">
            <v>2000</v>
          </cell>
        </row>
        <row r="132">
          <cell r="A132" t="str">
            <v>Bulon: M20 x 45</v>
          </cell>
          <cell r="B132" t="str">
            <v>boä</v>
          </cell>
          <cell r="C132">
            <v>3900</v>
          </cell>
        </row>
        <row r="133">
          <cell r="A133" t="str">
            <v>Bulon: M20 x 60</v>
          </cell>
          <cell r="B133" t="str">
            <v>boä</v>
          </cell>
          <cell r="C133">
            <v>4300</v>
          </cell>
        </row>
        <row r="134">
          <cell r="A134" t="str">
            <v>Bulon: M20 x 70</v>
          </cell>
          <cell r="B134" t="str">
            <v>boä</v>
          </cell>
          <cell r="C134">
            <v>4700</v>
          </cell>
        </row>
        <row r="135">
          <cell r="A135" t="str">
            <v>Bulon: M20 x 100</v>
          </cell>
          <cell r="B135" t="str">
            <v>boä</v>
          </cell>
          <cell r="C135">
            <v>6300</v>
          </cell>
        </row>
        <row r="136">
          <cell r="A136" t="str">
            <v>Bulon: M20 x 120</v>
          </cell>
          <cell r="B136" t="str">
            <v>boä</v>
          </cell>
          <cell r="C136">
            <v>5800</v>
          </cell>
        </row>
        <row r="137">
          <cell r="A137" t="str">
            <v>Bulon: M20 x 150</v>
          </cell>
          <cell r="B137" t="str">
            <v>boä</v>
          </cell>
          <cell r="C137">
            <v>6400</v>
          </cell>
        </row>
        <row r="138">
          <cell r="A138" t="str">
            <v>Bulon: M20 x 200</v>
          </cell>
          <cell r="B138" t="str">
            <v>boä</v>
          </cell>
          <cell r="C138">
            <v>7500</v>
          </cell>
        </row>
        <row r="139">
          <cell r="A139" t="str">
            <v>Bulon: M20 x 250</v>
          </cell>
          <cell r="B139" t="str">
            <v>boä</v>
          </cell>
          <cell r="C139">
            <v>8500</v>
          </cell>
        </row>
        <row r="140">
          <cell r="A140" t="str">
            <v>Bulon: M20 x 300</v>
          </cell>
          <cell r="B140" t="str">
            <v>boä</v>
          </cell>
          <cell r="C140">
            <v>9500</v>
          </cell>
        </row>
        <row r="141">
          <cell r="A141" t="str">
            <v>Bulon: M20 x 350</v>
          </cell>
          <cell r="B141" t="str">
            <v>boä</v>
          </cell>
          <cell r="C141">
            <v>10500</v>
          </cell>
        </row>
        <row r="142">
          <cell r="A142" t="str">
            <v>Bulon: M20 x 400</v>
          </cell>
          <cell r="B142" t="str">
            <v>boä</v>
          </cell>
          <cell r="C142">
            <v>11500</v>
          </cell>
        </row>
        <row r="143">
          <cell r="A143" t="str">
            <v>Bulon: M20 x 500</v>
          </cell>
          <cell r="B143" t="str">
            <v>boä</v>
          </cell>
          <cell r="C143">
            <v>13500</v>
          </cell>
        </row>
        <row r="144">
          <cell r="A144" t="str">
            <v>Bulon: M22 x 80</v>
          </cell>
          <cell r="B144" t="str">
            <v>boä</v>
          </cell>
          <cell r="C144">
            <v>6000</v>
          </cell>
        </row>
        <row r="145">
          <cell r="A145" t="str">
            <v>Bulon: M22 x 100</v>
          </cell>
          <cell r="B145" t="str">
            <v>boä</v>
          </cell>
          <cell r="C145">
            <v>6500</v>
          </cell>
        </row>
        <row r="146">
          <cell r="A146" t="str">
            <v>Bulon: M22 x 120</v>
          </cell>
          <cell r="B146" t="str">
            <v>boä</v>
          </cell>
          <cell r="C146">
            <v>7000</v>
          </cell>
        </row>
        <row r="147">
          <cell r="A147" t="str">
            <v>Bulon: M22 x 150</v>
          </cell>
          <cell r="B147" t="str">
            <v>boä</v>
          </cell>
          <cell r="C147">
            <v>7700</v>
          </cell>
        </row>
        <row r="148">
          <cell r="A148" t="str">
            <v>Bulon: M22 x 180</v>
          </cell>
          <cell r="B148" t="str">
            <v>boä</v>
          </cell>
          <cell r="C148">
            <v>8400</v>
          </cell>
        </row>
        <row r="149">
          <cell r="A149" t="str">
            <v>Bulon: M22 x 200</v>
          </cell>
          <cell r="B149" t="str">
            <v>boä</v>
          </cell>
          <cell r="C149">
            <v>9000</v>
          </cell>
        </row>
        <row r="150">
          <cell r="A150" t="str">
            <v>Bulon: M22 x 250</v>
          </cell>
          <cell r="B150" t="str">
            <v>boä</v>
          </cell>
          <cell r="C150">
            <v>10200</v>
          </cell>
        </row>
        <row r="151">
          <cell r="A151" t="str">
            <v>Bulon: M22 x 300</v>
          </cell>
          <cell r="B151" t="str">
            <v>boä</v>
          </cell>
          <cell r="C151">
            <v>11500</v>
          </cell>
        </row>
        <row r="152">
          <cell r="A152" t="str">
            <v>Bulon: M22 x 350</v>
          </cell>
          <cell r="B152" t="str">
            <v>boä</v>
          </cell>
          <cell r="C152">
            <v>12200</v>
          </cell>
        </row>
        <row r="153">
          <cell r="A153" t="str">
            <v>Bulon: M22 x 400</v>
          </cell>
          <cell r="B153" t="str">
            <v>boä</v>
          </cell>
          <cell r="C153">
            <v>13700</v>
          </cell>
        </row>
        <row r="154">
          <cell r="A154" t="str">
            <v>Bulon: M22 x 450</v>
          </cell>
          <cell r="B154" t="str">
            <v>boä</v>
          </cell>
          <cell r="C154">
            <v>15300</v>
          </cell>
        </row>
        <row r="155">
          <cell r="A155" t="str">
            <v>Bulon: M22 x 500</v>
          </cell>
          <cell r="B155" t="str">
            <v>boä</v>
          </cell>
          <cell r="C155">
            <v>17300</v>
          </cell>
        </row>
        <row r="156">
          <cell r="A156" t="str">
            <v>Bulon: M22 x 600</v>
          </cell>
          <cell r="B156" t="str">
            <v>boä</v>
          </cell>
          <cell r="C156">
            <v>23524</v>
          </cell>
        </row>
        <row r="157">
          <cell r="A157" t="str">
            <v>Bulon: M22 x 650</v>
          </cell>
          <cell r="B157" t="str">
            <v>boä</v>
          </cell>
          <cell r="C157">
            <v>24857</v>
          </cell>
        </row>
        <row r="158">
          <cell r="A158" t="str">
            <v>Bulon: M22 x 700</v>
          </cell>
          <cell r="B158" t="str">
            <v>boä</v>
          </cell>
          <cell r="C158">
            <v>26286</v>
          </cell>
        </row>
        <row r="159">
          <cell r="A159" t="str">
            <v>Bulon: M22 x 800</v>
          </cell>
          <cell r="B159" t="str">
            <v>boä</v>
          </cell>
          <cell r="C159">
            <v>29143</v>
          </cell>
        </row>
        <row r="161">
          <cell r="A161" t="str">
            <v>Bulon: M22 x 800</v>
          </cell>
          <cell r="B161" t="str">
            <v>boä</v>
          </cell>
          <cell r="C161">
            <v>29143</v>
          </cell>
        </row>
        <row r="162">
          <cell r="A162" t="str">
            <v>Phuï kieän</v>
          </cell>
        </row>
        <row r="163">
          <cell r="A163" t="str">
            <v>Thanh choáng F 60/50 daøi 1500</v>
          </cell>
          <cell r="B163" t="str">
            <v>Caùi</v>
          </cell>
          <cell r="C163">
            <v>37000</v>
          </cell>
        </row>
        <row r="164">
          <cell r="A164" t="str">
            <v>Long ñeàn vuoâng F18</v>
          </cell>
          <cell r="B164" t="str">
            <v>Caùi</v>
          </cell>
          <cell r="C164">
            <v>1800</v>
          </cell>
        </row>
        <row r="165">
          <cell r="A165" t="str">
            <v>Coïc neo - 2,4m</v>
          </cell>
          <cell r="B165" t="str">
            <v>Caùi</v>
          </cell>
          <cell r="C165">
            <v>37500</v>
          </cell>
        </row>
        <row r="166">
          <cell r="A166" t="str">
            <v>Keïp Splitbolt</v>
          </cell>
          <cell r="B166" t="str">
            <v>Caùi</v>
          </cell>
          <cell r="C166">
            <v>8000</v>
          </cell>
        </row>
        <row r="167">
          <cell r="A167" t="str">
            <v>Keïp 3 bulon</v>
          </cell>
          <cell r="B167" t="str">
            <v>Caùi</v>
          </cell>
          <cell r="C167">
            <v>9000</v>
          </cell>
        </row>
        <row r="168">
          <cell r="A168" t="str">
            <v>Keïp coïc noái ñaát</v>
          </cell>
          <cell r="B168" t="str">
            <v>Caùi</v>
          </cell>
          <cell r="C168">
            <v>3000</v>
          </cell>
        </row>
        <row r="169">
          <cell r="A169" t="str">
            <v>OÁng noái daây 35</v>
          </cell>
          <cell r="B169" t="str">
            <v>oáng</v>
          </cell>
          <cell r="C169">
            <v>19800</v>
          </cell>
        </row>
        <row r="170">
          <cell r="A170" t="str">
            <v>OÁng noái daây 50</v>
          </cell>
          <cell r="B170" t="str">
            <v>oáng</v>
          </cell>
          <cell r="C170">
            <v>19800</v>
          </cell>
        </row>
        <row r="171">
          <cell r="A171" t="str">
            <v>OÁng noái daây 70</v>
          </cell>
          <cell r="B171" t="str">
            <v>oáng</v>
          </cell>
          <cell r="C171">
            <v>22500</v>
          </cell>
        </row>
        <row r="172">
          <cell r="A172" t="str">
            <v>OÁng noái daây 95</v>
          </cell>
          <cell r="B172" t="str">
            <v>oáng</v>
          </cell>
          <cell r="C172">
            <v>28000</v>
          </cell>
        </row>
        <row r="173">
          <cell r="A173" t="str">
            <v>OÁng noái daây 120</v>
          </cell>
          <cell r="B173" t="str">
            <v>oáng</v>
          </cell>
          <cell r="C173">
            <v>39200</v>
          </cell>
        </row>
        <row r="174">
          <cell r="A174" t="str">
            <v>OÁng noái daây 150</v>
          </cell>
          <cell r="B174" t="str">
            <v>oáng</v>
          </cell>
          <cell r="C174">
            <v>60000</v>
          </cell>
        </row>
        <row r="175">
          <cell r="A175" t="str">
            <v>OÁng noái daây 185</v>
          </cell>
          <cell r="B175" t="str">
            <v>oáng</v>
          </cell>
          <cell r="C175">
            <v>66600</v>
          </cell>
        </row>
        <row r="176">
          <cell r="A176" t="str">
            <v>OÁng noái daây 240</v>
          </cell>
          <cell r="B176" t="str">
            <v>oáng</v>
          </cell>
          <cell r="C176">
            <v>78400</v>
          </cell>
        </row>
        <row r="177">
          <cell r="A177" t="str">
            <v>OÁng eùp daây 240mm2</v>
          </cell>
          <cell r="B177" t="str">
            <v>oáng</v>
          </cell>
          <cell r="C177">
            <v>95000</v>
          </cell>
        </row>
        <row r="178">
          <cell r="A178" t="str">
            <v>Vong treo ñaàu troøn VT-7</v>
          </cell>
          <cell r="B178" t="str">
            <v>boä</v>
          </cell>
          <cell r="C178">
            <v>4773</v>
          </cell>
          <cell r="D178">
            <v>0</v>
          </cell>
          <cell r="E178">
            <v>0</v>
          </cell>
          <cell r="F178" t="str">
            <v>VT7</v>
          </cell>
        </row>
        <row r="179">
          <cell r="A179" t="str">
            <v>Vong treo ñaàu troøn VT-10</v>
          </cell>
          <cell r="B179" t="str">
            <v>boä</v>
          </cell>
          <cell r="C179">
            <v>5728</v>
          </cell>
          <cell r="D179">
            <v>0</v>
          </cell>
          <cell r="E179">
            <v>0</v>
          </cell>
          <cell r="F179" t="str">
            <v>VT10</v>
          </cell>
        </row>
        <row r="180">
          <cell r="A180" t="str">
            <v>Vong treo ñaàu troøn VT-12</v>
          </cell>
          <cell r="B180" t="str">
            <v>boä</v>
          </cell>
          <cell r="C180">
            <v>8591</v>
          </cell>
          <cell r="D180">
            <v>0</v>
          </cell>
          <cell r="E180">
            <v>0</v>
          </cell>
          <cell r="F180" t="str">
            <v>VT12</v>
          </cell>
        </row>
        <row r="181">
          <cell r="A181" t="str">
            <v>Maét noái ñôn MN 1-7</v>
          </cell>
          <cell r="B181" t="str">
            <v>boä</v>
          </cell>
          <cell r="C181">
            <v>39900</v>
          </cell>
          <cell r="D181">
            <v>0</v>
          </cell>
          <cell r="E181">
            <v>0</v>
          </cell>
          <cell r="F181" t="str">
            <v>MN 1-7</v>
          </cell>
        </row>
        <row r="182">
          <cell r="A182" t="str">
            <v>Maét noái ñôn MN 1-10</v>
          </cell>
          <cell r="B182" t="str">
            <v>Caùi</v>
          </cell>
          <cell r="C182">
            <v>0</v>
          </cell>
          <cell r="D182">
            <v>0</v>
          </cell>
          <cell r="E182">
            <v>0</v>
          </cell>
          <cell r="F182" t="str">
            <v>MN 1-10</v>
          </cell>
        </row>
        <row r="183">
          <cell r="A183" t="str">
            <v>Maét noái ñôn MN 1-12</v>
          </cell>
          <cell r="B183" t="str">
            <v>Caùi</v>
          </cell>
          <cell r="C183">
            <v>0</v>
          </cell>
          <cell r="D183">
            <v>0</v>
          </cell>
          <cell r="E183">
            <v>0</v>
          </cell>
          <cell r="F183" t="str">
            <v>MN 1-12</v>
          </cell>
        </row>
        <row r="184">
          <cell r="A184" t="str">
            <v>Maét noái keùp MN 2-7</v>
          </cell>
          <cell r="B184" t="str">
            <v>Caùi</v>
          </cell>
          <cell r="C184">
            <v>0</v>
          </cell>
          <cell r="D184">
            <v>0</v>
          </cell>
          <cell r="E184">
            <v>0</v>
          </cell>
          <cell r="F184" t="str">
            <v>MN 2-7</v>
          </cell>
        </row>
        <row r="185">
          <cell r="A185" t="str">
            <v>Maét noái keùp MN 2-10</v>
          </cell>
          <cell r="B185" t="str">
            <v>Caùi</v>
          </cell>
          <cell r="C185">
            <v>0</v>
          </cell>
          <cell r="D185">
            <v>0</v>
          </cell>
          <cell r="E185">
            <v>0</v>
          </cell>
          <cell r="F185" t="str">
            <v>MN 2-10</v>
          </cell>
        </row>
        <row r="186">
          <cell r="A186" t="str">
            <v>Maét noái keùp MN 2-12</v>
          </cell>
          <cell r="B186" t="str">
            <v>Caùi</v>
          </cell>
          <cell r="C186">
            <v>0</v>
          </cell>
          <cell r="D186">
            <v>0</v>
          </cell>
          <cell r="E186">
            <v>0</v>
          </cell>
          <cell r="F186" t="str">
            <v>MN 2-12</v>
          </cell>
        </row>
        <row r="187">
          <cell r="A187" t="str">
            <v>Maét noái trung gian NG-7</v>
          </cell>
          <cell r="B187" t="str">
            <v>Caùi</v>
          </cell>
          <cell r="C187">
            <v>6300</v>
          </cell>
        </row>
        <row r="188">
          <cell r="A188" t="str">
            <v>Maét noái trung gian NG-10</v>
          </cell>
          <cell r="B188" t="str">
            <v>Caùi</v>
          </cell>
          <cell r="C188">
            <v>7753</v>
          </cell>
        </row>
        <row r="189">
          <cell r="A189" t="str">
            <v>Maét noái trung gian NG-12</v>
          </cell>
          <cell r="B189" t="str">
            <v>Caùi</v>
          </cell>
          <cell r="C189">
            <v>10309</v>
          </cell>
        </row>
        <row r="190">
          <cell r="A190" t="str">
            <v>Maét noái trung gian 3 chaân NG3-7</v>
          </cell>
          <cell r="B190" t="str">
            <v>Caùi</v>
          </cell>
          <cell r="C190">
            <v>7753</v>
          </cell>
        </row>
        <row r="191">
          <cell r="A191" t="str">
            <v>Maét noái trung gian 3 chaân NG3-10</v>
          </cell>
          <cell r="B191" t="str">
            <v>Caùi</v>
          </cell>
          <cell r="C191">
            <v>11646</v>
          </cell>
        </row>
        <row r="192">
          <cell r="A192" t="str">
            <v>Maét noái trung gian 3 chaân NG3-12</v>
          </cell>
          <cell r="B192" t="str">
            <v>Caùi</v>
          </cell>
          <cell r="C192">
            <v>15082</v>
          </cell>
        </row>
        <row r="193">
          <cell r="A193" t="str">
            <v>Khoaù ñôõ daây D -357</v>
          </cell>
          <cell r="B193" t="str">
            <v>Caùi</v>
          </cell>
          <cell r="C193">
            <v>22762</v>
          </cell>
          <cell r="D193">
            <v>0</v>
          </cell>
          <cell r="E193">
            <v>0</v>
          </cell>
          <cell r="F193" t="str">
            <v>D -357</v>
          </cell>
        </row>
        <row r="194">
          <cell r="A194" t="str">
            <v>Khoaù ñôõ daây D -912</v>
          </cell>
          <cell r="B194" t="str">
            <v>Caùi</v>
          </cell>
          <cell r="C194">
            <v>24657</v>
          </cell>
          <cell r="D194">
            <v>0</v>
          </cell>
          <cell r="E194">
            <v>0</v>
          </cell>
          <cell r="F194" t="str">
            <v>D -912</v>
          </cell>
        </row>
        <row r="195">
          <cell r="A195" t="str">
            <v>Khoaù ñôõ daây D -159</v>
          </cell>
          <cell r="B195" t="str">
            <v>Caùi</v>
          </cell>
          <cell r="C195">
            <v>38000</v>
          </cell>
          <cell r="D195">
            <v>0</v>
          </cell>
          <cell r="E195">
            <v>0</v>
          </cell>
          <cell r="F195" t="str">
            <v>D -159</v>
          </cell>
        </row>
        <row r="196">
          <cell r="A196" t="str">
            <v>Khoaù neùo daây D -357</v>
          </cell>
          <cell r="B196" t="str">
            <v>Caùi</v>
          </cell>
          <cell r="C196">
            <v>27700</v>
          </cell>
          <cell r="D196">
            <v>0</v>
          </cell>
          <cell r="E196">
            <v>0</v>
          </cell>
          <cell r="F196" t="str">
            <v xml:space="preserve">N -357 </v>
          </cell>
        </row>
        <row r="197">
          <cell r="A197" t="str">
            <v>Khoaù neùo daây D -912</v>
          </cell>
          <cell r="B197" t="str">
            <v>Caùi</v>
          </cell>
          <cell r="C197">
            <v>41900</v>
          </cell>
          <cell r="D197">
            <v>0</v>
          </cell>
          <cell r="E197">
            <v>0</v>
          </cell>
          <cell r="F197" t="str">
            <v>N -912</v>
          </cell>
        </row>
        <row r="198">
          <cell r="A198" t="str">
            <v>Khoaù neùo daây D -159</v>
          </cell>
          <cell r="B198" t="str">
            <v>Caùi</v>
          </cell>
          <cell r="C198">
            <v>54887</v>
          </cell>
          <cell r="D198">
            <v>0</v>
          </cell>
          <cell r="E198">
            <v>0</v>
          </cell>
          <cell r="F198" t="str">
            <v>N -158</v>
          </cell>
        </row>
        <row r="199">
          <cell r="A199" t="str">
            <v>Moùc treo chöõ U(ma ní) MT-7</v>
          </cell>
          <cell r="B199" t="str">
            <v>Caùi</v>
          </cell>
          <cell r="C199">
            <v>7063</v>
          </cell>
          <cell r="D199">
            <v>0</v>
          </cell>
          <cell r="E199">
            <v>0</v>
          </cell>
          <cell r="F199" t="str">
            <v>MT -7</v>
          </cell>
        </row>
        <row r="200">
          <cell r="A200" t="str">
            <v>Moùc treo chöõ U(ma ní) MT-10</v>
          </cell>
          <cell r="B200" t="str">
            <v>Caùi</v>
          </cell>
          <cell r="C200">
            <v>8113</v>
          </cell>
          <cell r="D200">
            <v>0</v>
          </cell>
          <cell r="E200">
            <v>0</v>
          </cell>
          <cell r="F200" t="str">
            <v>MT -10</v>
          </cell>
        </row>
        <row r="201">
          <cell r="A201" t="str">
            <v>Moùc treo chöõ U(ma ní) MT-12</v>
          </cell>
          <cell r="B201" t="str">
            <v>Caùi</v>
          </cell>
          <cell r="C201">
            <v>12601</v>
          </cell>
          <cell r="D201">
            <v>0</v>
          </cell>
          <cell r="E201">
            <v>0</v>
          </cell>
          <cell r="F201" t="str">
            <v>MT -12</v>
          </cell>
        </row>
        <row r="202">
          <cell r="A202" t="str">
            <v xml:space="preserve">Keïp noái eùp </v>
          </cell>
          <cell r="B202" t="str">
            <v>Caùi</v>
          </cell>
          <cell r="C202">
            <v>6300</v>
          </cell>
        </row>
        <row r="203">
          <cell r="A203" t="str">
            <v>Keïp quai 2/0</v>
          </cell>
          <cell r="B203" t="str">
            <v>Caùi</v>
          </cell>
          <cell r="C203">
            <v>12180</v>
          </cell>
        </row>
        <row r="204">
          <cell r="A204" t="str">
            <v>Keïp Hotline 2/0</v>
          </cell>
          <cell r="B204" t="str">
            <v>Caùi</v>
          </cell>
          <cell r="C204">
            <v>12915</v>
          </cell>
        </row>
        <row r="205">
          <cell r="A205" t="str">
            <v>Split bolt Cu-AL 2/0AWG</v>
          </cell>
          <cell r="B205" t="str">
            <v>Caùi</v>
          </cell>
          <cell r="C205">
            <v>6615</v>
          </cell>
        </row>
        <row r="206">
          <cell r="A206" t="str">
            <v>Baêng keo caùch ñieän</v>
          </cell>
          <cell r="B206" t="str">
            <v>cuoän</v>
          </cell>
          <cell r="C206">
            <v>5000</v>
          </cell>
        </row>
        <row r="207">
          <cell r="A207" t="str">
            <v>Khoùa neùo daây N357</v>
          </cell>
          <cell r="B207" t="str">
            <v>Caùi</v>
          </cell>
          <cell r="C207">
            <v>27700</v>
          </cell>
        </row>
        <row r="208">
          <cell r="A208" t="str">
            <v>Khoùa neùo daây N912</v>
          </cell>
          <cell r="B208" t="str">
            <v>Caùi</v>
          </cell>
          <cell r="C208">
            <v>41900</v>
          </cell>
        </row>
        <row r="209">
          <cell r="A209" t="str">
            <v>Khoùa neùo daây N158</v>
          </cell>
          <cell r="B209" t="str">
            <v>Caùi</v>
          </cell>
          <cell r="C209">
            <v>54887</v>
          </cell>
        </row>
        <row r="210">
          <cell r="A210" t="str">
            <v>Khoùa neùo daây N357</v>
          </cell>
          <cell r="B210" t="str">
            <v>Caùi</v>
          </cell>
          <cell r="C210">
            <v>22813</v>
          </cell>
        </row>
        <row r="211">
          <cell r="A211" t="str">
            <v>Khoùa neùo daây N912</v>
          </cell>
          <cell r="B211" t="str">
            <v>Caùi</v>
          </cell>
          <cell r="C211">
            <v>24251</v>
          </cell>
        </row>
        <row r="212">
          <cell r="A212" t="str">
            <v>Caùp neo 3/8"</v>
          </cell>
          <cell r="B212" t="str">
            <v>m</v>
          </cell>
          <cell r="C212">
            <v>3810</v>
          </cell>
        </row>
        <row r="213">
          <cell r="A213" t="str">
            <v>Yeám caùp</v>
          </cell>
          <cell r="B213" t="str">
            <v>Caùi</v>
          </cell>
          <cell r="C213">
            <v>3150</v>
          </cell>
        </row>
        <row r="214">
          <cell r="A214" t="str">
            <v>Ty neo D22x3,7m</v>
          </cell>
          <cell r="B214" t="str">
            <v>Caùi</v>
          </cell>
          <cell r="C214">
            <v>118125</v>
          </cell>
        </row>
        <row r="215">
          <cell r="A215" t="str">
            <v>Baûng soá vaø bieån baùo</v>
          </cell>
          <cell r="B215" t="str">
            <v>Caùi</v>
          </cell>
          <cell r="C215">
            <v>10500</v>
          </cell>
        </row>
        <row r="216">
          <cell r="A216" t="str">
            <v>Coïc tieáp ñòa M16 x 2400</v>
          </cell>
          <cell r="B216" t="str">
            <v>caùi</v>
          </cell>
          <cell r="C216">
            <v>28952</v>
          </cell>
        </row>
        <row r="217">
          <cell r="A217" t="str">
            <v xml:space="preserve">Daây tieáp ñòa ñoàng traàn 25 mm2  </v>
          </cell>
          <cell r="B217" t="str">
            <v>kg</v>
          </cell>
          <cell r="C217">
            <v>38500</v>
          </cell>
        </row>
        <row r="218">
          <cell r="A218" t="str">
            <v>Keïp Splitbolt hoaëc ñoàng nhoâm 2/0</v>
          </cell>
          <cell r="B218" t="str">
            <v>caùi</v>
          </cell>
          <cell r="C218">
            <v>6615</v>
          </cell>
        </row>
        <row r="219">
          <cell r="A219" t="str">
            <v>Keïp coïc noái ñaát</v>
          </cell>
          <cell r="B219" t="str">
            <v>caùi</v>
          </cell>
          <cell r="C219">
            <v>3000</v>
          </cell>
        </row>
        <row r="220">
          <cell r="A220" t="str">
            <v>Keïp nhoâm AC35</v>
          </cell>
          <cell r="B220" t="str">
            <v>Caùi</v>
          </cell>
          <cell r="C220">
            <v>3905</v>
          </cell>
        </row>
        <row r="221">
          <cell r="A221" t="str">
            <v>Keïp nhoâm AC50</v>
          </cell>
          <cell r="B221" t="str">
            <v>Caùi</v>
          </cell>
          <cell r="C221">
            <v>7429</v>
          </cell>
        </row>
        <row r="222">
          <cell r="A222" t="str">
            <v>Keïp nhoâm AC70</v>
          </cell>
          <cell r="B222" t="str">
            <v>Caùi</v>
          </cell>
          <cell r="C222">
            <v>7429</v>
          </cell>
        </row>
        <row r="223">
          <cell r="A223" t="str">
            <v>Keïp nhoâm AC95</v>
          </cell>
          <cell r="B223" t="str">
            <v>Caùi</v>
          </cell>
          <cell r="C223">
            <v>11400</v>
          </cell>
        </row>
        <row r="224">
          <cell r="A224" t="str">
            <v>Keïp nhoâm AC120</v>
          </cell>
          <cell r="B224" t="str">
            <v>Caùi</v>
          </cell>
          <cell r="C224">
            <v>16857</v>
          </cell>
        </row>
        <row r="225">
          <cell r="A225" t="str">
            <v>Keïp nhoâm AC150</v>
          </cell>
          <cell r="B225" t="str">
            <v>Caùi</v>
          </cell>
          <cell r="C225">
            <v>16857</v>
          </cell>
        </row>
        <row r="226">
          <cell r="A226" t="str">
            <v>Keïp nhoâm AC185</v>
          </cell>
          <cell r="B226" t="str">
            <v>Caùi</v>
          </cell>
          <cell r="C226">
            <v>31429</v>
          </cell>
        </row>
        <row r="227">
          <cell r="A227" t="str">
            <v>Keïp nhoâm AC240</v>
          </cell>
          <cell r="B227" t="str">
            <v>Caùi</v>
          </cell>
          <cell r="C227">
            <v>31429</v>
          </cell>
        </row>
        <row r="228">
          <cell r="A228" t="str">
            <v>Keïp nhoâm AC300</v>
          </cell>
          <cell r="B228" t="str">
            <v>Caùi</v>
          </cell>
          <cell r="C228">
            <v>51429</v>
          </cell>
        </row>
      </sheetData>
      <sheetData sheetId="1" refreshError="1">
        <row r="3">
          <cell r="A3">
            <v>1</v>
          </cell>
          <cell r="B3">
            <v>2</v>
          </cell>
          <cell r="C3">
            <v>3</v>
          </cell>
          <cell r="D3">
            <v>4</v>
          </cell>
          <cell r="E3">
            <v>5</v>
          </cell>
          <cell r="F3">
            <v>6</v>
          </cell>
        </row>
        <row r="4">
          <cell r="A4" t="str">
            <v>03.1112</v>
          </cell>
          <cell r="B4" t="str">
            <v>Ñaøo ñaát hoá theá saâu &gt;1m S ñaùy hoá £ 5 m 2  ñaát C2</v>
          </cell>
          <cell r="C4" t="str">
            <v>m 3</v>
          </cell>
          <cell r="D4">
            <v>0</v>
          </cell>
          <cell r="E4">
            <v>16776</v>
          </cell>
        </row>
        <row r="5">
          <cell r="A5" t="str">
            <v>03.1113</v>
          </cell>
          <cell r="B5" t="str">
            <v>Ñaøo ñaát hoá theá saâu &gt;1m S ñaùy hoá £ 5 m 2  ñaát C3</v>
          </cell>
          <cell r="C5" t="str">
            <v>m 3</v>
          </cell>
          <cell r="D5">
            <v>0</v>
          </cell>
          <cell r="E5">
            <v>24428</v>
          </cell>
        </row>
        <row r="6">
          <cell r="A6" t="str">
            <v>03.2203</v>
          </cell>
          <cell r="B6" t="str">
            <v>Laáp ñaát hoá theá</v>
          </cell>
          <cell r="C6" t="str">
            <v>m 3</v>
          </cell>
          <cell r="D6">
            <v>0</v>
          </cell>
          <cell r="E6">
            <v>10890</v>
          </cell>
        </row>
        <row r="7">
          <cell r="A7" t="str">
            <v>03.1122</v>
          </cell>
          <cell r="B7" t="str">
            <v>Ñaøo moùng baèng TC ñaát C2  saâu £ 2 m dieän tích ñaùy moùng £ 15 m2</v>
          </cell>
          <cell r="C7" t="str">
            <v>m 3</v>
          </cell>
          <cell r="D7">
            <v>0</v>
          </cell>
          <cell r="E7">
            <v>11037</v>
          </cell>
        </row>
        <row r="8">
          <cell r="A8" t="str">
            <v>03.1123</v>
          </cell>
          <cell r="B8" t="str">
            <v>Ñaøo moùng baèng TC ñaát C3  saâu £ 2 m dieän tích ñaùy moùng £ 15 m2</v>
          </cell>
          <cell r="C8" t="str">
            <v>m 3</v>
          </cell>
          <cell r="D8">
            <v>0</v>
          </cell>
          <cell r="E8">
            <v>16482</v>
          </cell>
        </row>
        <row r="9">
          <cell r="A9" t="str">
            <v>03.1132</v>
          </cell>
          <cell r="B9" t="str">
            <v>Ñaøo moùng baèng TC ñaát C2  saâu £ 3 m dieän tích ñaùy moùng £ 15 m2</v>
          </cell>
          <cell r="C9" t="str">
            <v>m 3</v>
          </cell>
          <cell r="D9">
            <v>0</v>
          </cell>
          <cell r="E9">
            <v>11773</v>
          </cell>
        </row>
        <row r="10">
          <cell r="A10" t="str">
            <v>03.1133</v>
          </cell>
          <cell r="B10" t="str">
            <v>Ñaøo moùng baèng TC ñaát C3  saâu £ 3 m dieän tích ñaùy moùng £ 15 m2</v>
          </cell>
          <cell r="C10" t="str">
            <v>m 3</v>
          </cell>
          <cell r="D10">
            <v>0</v>
          </cell>
          <cell r="E10">
            <v>17659</v>
          </cell>
        </row>
        <row r="11">
          <cell r="A11" t="str">
            <v>03.1152</v>
          </cell>
          <cell r="B11" t="str">
            <v>Ñaøo moùng baèng TC ñaát C2  saâu £ 2 m dieän tích ñaùy moùng £ 25 m2</v>
          </cell>
          <cell r="C11" t="str">
            <v>m 3</v>
          </cell>
          <cell r="D11">
            <v>0</v>
          </cell>
          <cell r="E11">
            <v>11478</v>
          </cell>
        </row>
        <row r="12">
          <cell r="A12" t="str">
            <v>03.1153</v>
          </cell>
          <cell r="B12" t="str">
            <v>Ñaøo moùng baèng TC ñaát C3  saâu £ 2 m dieän tích ñaùy moùng £ 25 m2</v>
          </cell>
          <cell r="C12" t="str">
            <v>m 3</v>
          </cell>
          <cell r="D12">
            <v>0</v>
          </cell>
          <cell r="E12">
            <v>17365</v>
          </cell>
        </row>
        <row r="13">
          <cell r="A13" t="str">
            <v>03.1162</v>
          </cell>
          <cell r="B13" t="str">
            <v>Ñaøo moùng baèng TC ñaát C2  saâu £ 3 m dieän tích ñaùy moùng £ 25 m2</v>
          </cell>
          <cell r="C13" t="str">
            <v>m 3</v>
          </cell>
          <cell r="D13">
            <v>0</v>
          </cell>
          <cell r="E13">
            <v>12508</v>
          </cell>
        </row>
        <row r="14">
          <cell r="A14" t="str">
            <v>03.1163</v>
          </cell>
          <cell r="B14" t="str">
            <v>Ñaøo moùng baèng TC ñaát C3  saâu £ 3 m dieän tích ñaùy moùng £ 25 m2</v>
          </cell>
          <cell r="C14" t="str">
            <v>m 3</v>
          </cell>
          <cell r="D14">
            <v>0</v>
          </cell>
          <cell r="E14">
            <v>18395</v>
          </cell>
        </row>
        <row r="15">
          <cell r="A15" t="str">
            <v>03.1182</v>
          </cell>
          <cell r="B15" t="str">
            <v>Ñaøo moùng baèng TC ñaát C2  saâu £ 2 m dieän tích ñaùy moùng £ 35 m2</v>
          </cell>
          <cell r="C15" t="str">
            <v>m 3</v>
          </cell>
          <cell r="D15">
            <v>0</v>
          </cell>
          <cell r="E15">
            <v>12214</v>
          </cell>
        </row>
        <row r="16">
          <cell r="A16" t="str">
            <v>03.1183</v>
          </cell>
          <cell r="B16" t="str">
            <v>Ñaøo moùng baèng TC ñaát C3  saâu £ 2 m dieän tích ñaùy moùng £ 35 m2</v>
          </cell>
          <cell r="C16" t="str">
            <v>m 3</v>
          </cell>
          <cell r="D16">
            <v>0</v>
          </cell>
          <cell r="E16">
            <v>18100</v>
          </cell>
        </row>
        <row r="17">
          <cell r="A17" t="str">
            <v>03.1192</v>
          </cell>
          <cell r="B17" t="str">
            <v>Ñaøo moùng baèng TC ñaát C2  saâu £ 3 m dieän tích ñaùy moùng £ 35 m2</v>
          </cell>
          <cell r="C17" t="str">
            <v>m 3</v>
          </cell>
          <cell r="D17">
            <v>0</v>
          </cell>
          <cell r="E17">
            <v>13097</v>
          </cell>
        </row>
        <row r="18">
          <cell r="A18" t="str">
            <v>03.1193</v>
          </cell>
          <cell r="B18" t="str">
            <v>Ñaøo moùng baèng TC ñaát C3  saâu £ 3 m dieän tích ñaùy moùng £ 35 m2</v>
          </cell>
          <cell r="C18" t="str">
            <v>m 3</v>
          </cell>
          <cell r="D18">
            <v>0</v>
          </cell>
          <cell r="E18">
            <v>19425</v>
          </cell>
        </row>
        <row r="19">
          <cell r="A19" t="str">
            <v>03.1212</v>
          </cell>
          <cell r="B19" t="str">
            <v>Ñaøo moùng baèng TC ñaát C2  saâu £ 2 m dieän tích ñaùy moùng £ 50 m2</v>
          </cell>
          <cell r="C19" t="str">
            <v>m 3</v>
          </cell>
          <cell r="D19">
            <v>15646</v>
          </cell>
          <cell r="E19">
            <v>12803</v>
          </cell>
        </row>
        <row r="20">
          <cell r="A20" t="str">
            <v>03.1213</v>
          </cell>
          <cell r="B20" t="str">
            <v>Ñaøo moùng baèng TC ñaát C3  saâu £ 2 m dieän tích ñaùy moùng £ 50 m2</v>
          </cell>
          <cell r="C20" t="str">
            <v>m 3</v>
          </cell>
          <cell r="D20">
            <v>0</v>
          </cell>
          <cell r="E20">
            <v>19130</v>
          </cell>
          <cell r="F20">
            <v>0</v>
          </cell>
        </row>
        <row r="21">
          <cell r="A21" t="str">
            <v>03.1222</v>
          </cell>
          <cell r="B21" t="str">
            <v>Ñaøo moùng baèng TC ñaát C2  saâu £ 3 m dieän tích ñaùy moùng £ 50 m2</v>
          </cell>
          <cell r="C21" t="str">
            <v>m 3</v>
          </cell>
          <cell r="D21">
            <v>0</v>
          </cell>
          <cell r="E21">
            <v>13833</v>
          </cell>
        </row>
        <row r="22">
          <cell r="A22" t="str">
            <v>03.1223</v>
          </cell>
          <cell r="B22" t="str">
            <v>Ñaøo moùng baèng TC ñaát C3  saâu £ 3 m dieän tích ñaùy moùng £ 50 m2</v>
          </cell>
          <cell r="C22" t="str">
            <v>m 3</v>
          </cell>
          <cell r="D22">
            <v>0</v>
          </cell>
          <cell r="E22">
            <v>20455</v>
          </cell>
        </row>
        <row r="23">
          <cell r="A23" t="str">
            <v>03.1252</v>
          </cell>
          <cell r="B23" t="str">
            <v>Ñaøo moùng baèng TC ñaát C2  saâu £ 2 m dieän tích ñaùy moùng £ 75 m2</v>
          </cell>
          <cell r="C23" t="str">
            <v>m 3</v>
          </cell>
          <cell r="D23">
            <v>0</v>
          </cell>
          <cell r="E23">
            <v>13097</v>
          </cell>
        </row>
        <row r="24">
          <cell r="A24" t="str">
            <v>03.1253</v>
          </cell>
          <cell r="B24" t="str">
            <v>Ñaøo moùng baèng TC ñaát C3  saâu £ 2 m dieän tích ñaùy moùng £ 75 m2</v>
          </cell>
          <cell r="C24" t="str">
            <v>m 3</v>
          </cell>
          <cell r="D24">
            <v>0</v>
          </cell>
          <cell r="E24">
            <v>19572</v>
          </cell>
        </row>
        <row r="25">
          <cell r="A25" t="str">
            <v>03.1262</v>
          </cell>
          <cell r="B25" t="str">
            <v>Ñaøo moùng baèng TC ñaát C2  saâu £ 3 m dieän tích ñaùy moùng £ 75 m2</v>
          </cell>
          <cell r="C25" t="str">
            <v>m 3</v>
          </cell>
          <cell r="D25">
            <v>0</v>
          </cell>
          <cell r="E25">
            <v>14127</v>
          </cell>
        </row>
        <row r="26">
          <cell r="A26" t="str">
            <v>03.1263</v>
          </cell>
          <cell r="B26" t="str">
            <v>Ñaøo moùng baèng TC ñaát C3  saâu £ 3 m dieän tích ñaùy moùng £ 75 m2</v>
          </cell>
          <cell r="C26" t="str">
            <v>m 3</v>
          </cell>
          <cell r="D26">
            <v>0</v>
          </cell>
          <cell r="E26">
            <v>21043</v>
          </cell>
        </row>
        <row r="27">
          <cell r="A27" t="str">
            <v>03.1292</v>
          </cell>
          <cell r="B27" t="str">
            <v>Ñaøo moùng baèng TC ñaát C2  saâu £ 2 m dieän tích ñaùy moùng £ 100 m2</v>
          </cell>
          <cell r="C27" t="str">
            <v>m 3</v>
          </cell>
          <cell r="D27">
            <v>0</v>
          </cell>
          <cell r="E27">
            <v>13391</v>
          </cell>
        </row>
        <row r="28">
          <cell r="A28" t="str">
            <v>03.1293</v>
          </cell>
          <cell r="B28" t="str">
            <v>Ñaøo moùng baèng TC ñaát C3  saâu £ 2 m dieän tích ñaùy moùng £ 100 m2</v>
          </cell>
          <cell r="C28" t="str">
            <v>m 3</v>
          </cell>
          <cell r="D28">
            <v>0</v>
          </cell>
          <cell r="E28">
            <v>20308</v>
          </cell>
        </row>
        <row r="29">
          <cell r="A29" t="str">
            <v>03.1302</v>
          </cell>
          <cell r="B29" t="str">
            <v>Ñaøo moùng baèng TC ñaát C2  saâu £ 3 m dieän tích ñaùy moùng £ 100 m2</v>
          </cell>
          <cell r="C29" t="str">
            <v>m 3</v>
          </cell>
          <cell r="D29">
            <v>0</v>
          </cell>
          <cell r="E29">
            <v>14569</v>
          </cell>
        </row>
        <row r="30">
          <cell r="A30" t="str">
            <v>03.1303</v>
          </cell>
          <cell r="B30" t="str">
            <v>Ñaøo moùng baèng TC ñaát C3  saâu £ 3 m dieän tích ñaùy moùng £ 100 m2</v>
          </cell>
          <cell r="C30" t="str">
            <v>m 3</v>
          </cell>
          <cell r="D30">
            <v>0</v>
          </cell>
          <cell r="E30">
            <v>21632</v>
          </cell>
        </row>
        <row r="31">
          <cell r="A31" t="str">
            <v>03.1332</v>
          </cell>
          <cell r="B31" t="str">
            <v>Ñaøo moùng baèng TC ñaát C2  saâu £ 2 m dieän tích ñaùy moùng £ 150 m2</v>
          </cell>
          <cell r="C31" t="str">
            <v>m 3</v>
          </cell>
          <cell r="D31">
            <v>0</v>
          </cell>
          <cell r="E31">
            <v>14127</v>
          </cell>
        </row>
        <row r="32">
          <cell r="A32" t="str">
            <v>03.1333</v>
          </cell>
          <cell r="B32" t="str">
            <v>Ñaøo moùng baèng TC ñaát C3  saâu £ 2 m dieän tích ñaùy moùng £ 150 m2</v>
          </cell>
          <cell r="C32" t="str">
            <v>m 3</v>
          </cell>
          <cell r="D32">
            <v>0</v>
          </cell>
          <cell r="E32">
            <v>21191</v>
          </cell>
        </row>
        <row r="33">
          <cell r="A33" t="str">
            <v>03.1342</v>
          </cell>
          <cell r="B33" t="str">
            <v>Ñaøo moùng baèng TC ñaát C2  saâu £ 3 m dieän tích ñaùy moùng £ 150 m2</v>
          </cell>
          <cell r="C33" t="str">
            <v>m 3</v>
          </cell>
          <cell r="D33">
            <v>0</v>
          </cell>
          <cell r="E33">
            <v>15451</v>
          </cell>
        </row>
        <row r="34">
          <cell r="A34" t="str">
            <v>03.1343</v>
          </cell>
          <cell r="B34" t="str">
            <v>Ñaøo moùng baèng TC ñaát C3  saâu £ 3 m dieän tích ñaùy moùng £ 150 m2</v>
          </cell>
          <cell r="C34" t="str">
            <v>m 3</v>
          </cell>
          <cell r="D34">
            <v>0</v>
          </cell>
          <cell r="E34">
            <v>22809</v>
          </cell>
        </row>
        <row r="35">
          <cell r="A35" t="str">
            <v>03.1352</v>
          </cell>
          <cell r="B35" t="str">
            <v>Ñaøo moùng baèng TC ñaát C2  saâu £ 4 m dieän tích ñaùy moùng £ 150 m2</v>
          </cell>
          <cell r="C35" t="str">
            <v>m 3</v>
          </cell>
          <cell r="D35">
            <v>0</v>
          </cell>
          <cell r="E35">
            <v>16629</v>
          </cell>
        </row>
        <row r="36">
          <cell r="A36" t="str">
            <v>03.1353</v>
          </cell>
          <cell r="B36" t="str">
            <v>Ñaøo moùng baèng TC ñaát C3  saâu £ 4 m dieän tích ñaùy moùng £ 150 m2</v>
          </cell>
          <cell r="C36" t="str">
            <v>m 3</v>
          </cell>
          <cell r="D36">
            <v>0</v>
          </cell>
          <cell r="E36">
            <v>24134</v>
          </cell>
        </row>
        <row r="37">
          <cell r="A37" t="str">
            <v>03.1372</v>
          </cell>
          <cell r="B37" t="str">
            <v>Ñaøo moùng baèng TC ñaát C2  saâu £ 2 m dieän tích ñaùy moùng £ 200 m2</v>
          </cell>
          <cell r="C37" t="str">
            <v>m 3</v>
          </cell>
          <cell r="D37">
            <v>0</v>
          </cell>
          <cell r="E37">
            <v>14716</v>
          </cell>
        </row>
        <row r="38">
          <cell r="A38" t="str">
            <v>03.1373</v>
          </cell>
          <cell r="B38" t="str">
            <v>Ñaøo moùng baèng TC ñaát C3  saâu £ 2 m dieän tích ñaùy moùng £ 200 m2</v>
          </cell>
          <cell r="C38" t="str">
            <v>m 3</v>
          </cell>
          <cell r="D38">
            <v>0</v>
          </cell>
          <cell r="E38">
            <v>22074</v>
          </cell>
        </row>
        <row r="39">
          <cell r="A39" t="str">
            <v>03.1382</v>
          </cell>
          <cell r="B39" t="str">
            <v>Ñaøo moùng baèng TC ñaát C2  saâu £ 3 m dieän tích ñaùy moùng £ 200 m2</v>
          </cell>
          <cell r="C39" t="str">
            <v>m 3</v>
          </cell>
          <cell r="D39">
            <v>0</v>
          </cell>
          <cell r="E39">
            <v>16334</v>
          </cell>
        </row>
        <row r="40">
          <cell r="A40" t="str">
            <v>03.1383</v>
          </cell>
          <cell r="B40" t="str">
            <v>Ñaøo moùng baèng TC ñaát C3  saâu £ 3 m dieän tích ñaùy moùng £ 200 m2</v>
          </cell>
          <cell r="C40" t="str">
            <v>m 3</v>
          </cell>
          <cell r="D40">
            <v>0</v>
          </cell>
          <cell r="E40">
            <v>23987</v>
          </cell>
        </row>
        <row r="41">
          <cell r="A41" t="str">
            <v>03.1392</v>
          </cell>
          <cell r="B41" t="str">
            <v>Ñaøo moùng baèng TC ñaát C2  saâu £ 3 m dieän tích ñaùy moùng £ 200 m2</v>
          </cell>
          <cell r="C41" t="str">
            <v>m 3</v>
          </cell>
          <cell r="D41">
            <v>0</v>
          </cell>
          <cell r="E41">
            <v>17512</v>
          </cell>
        </row>
        <row r="42">
          <cell r="A42" t="str">
            <v>03.1393</v>
          </cell>
          <cell r="B42" t="str">
            <v>Ñaøo moùng baèng TC ñaát C3  saâu £ 3 m dieän tích ñaùy moùng £ 200 m2</v>
          </cell>
          <cell r="C42" t="str">
            <v>m 3</v>
          </cell>
          <cell r="D42">
            <v>0</v>
          </cell>
          <cell r="E42">
            <v>25311</v>
          </cell>
        </row>
        <row r="43">
          <cell r="A43" t="str">
            <v>03.1422</v>
          </cell>
          <cell r="B43" t="str">
            <v>Ñaøo moùng baèng TC ñaát C2  saâu £ 2 m dieän tích ñaùy moùng &gt; 200 m2</v>
          </cell>
          <cell r="C43" t="str">
            <v>m 3</v>
          </cell>
          <cell r="D43">
            <v>0</v>
          </cell>
          <cell r="E43">
            <v>16187</v>
          </cell>
        </row>
        <row r="44">
          <cell r="A44" t="str">
            <v>03.1423</v>
          </cell>
          <cell r="B44" t="str">
            <v>Ñaøo moùng baèng TC ñaát C3  saâu £ 2 m dieän tích ñaùy moùng &gt; 200 m2</v>
          </cell>
          <cell r="C44" t="str">
            <v>m 3</v>
          </cell>
          <cell r="D44">
            <v>0</v>
          </cell>
          <cell r="E44">
            <v>24281</v>
          </cell>
        </row>
        <row r="45">
          <cell r="A45" t="str">
            <v>03.1432</v>
          </cell>
          <cell r="B45" t="str">
            <v>Ñaøo moùng baèng TC ñaát C2  saâu £ 3 m dieän tích ñaùy moùng &gt; 200 m2</v>
          </cell>
          <cell r="C45" t="str">
            <v>m 3</v>
          </cell>
          <cell r="D45">
            <v>0</v>
          </cell>
          <cell r="E45">
            <v>17217</v>
          </cell>
        </row>
        <row r="46">
          <cell r="A46" t="str">
            <v>03.1433</v>
          </cell>
          <cell r="B46" t="str">
            <v>Ñaøo moùng baèng TC ñaát C3  saâu £ 3 m dieän tích ñaùy moùng &gt; 200 m2</v>
          </cell>
          <cell r="C46" t="str">
            <v>m 3</v>
          </cell>
          <cell r="D46">
            <v>0</v>
          </cell>
          <cell r="E46">
            <v>25458</v>
          </cell>
        </row>
        <row r="47">
          <cell r="A47" t="str">
            <v>03.1442</v>
          </cell>
          <cell r="B47" t="str">
            <v>Ñaøo moùng baèng TC ñaát C2  saâu £ 3 m dieän tích ñaùy moùng &gt; 200 m2</v>
          </cell>
          <cell r="C47" t="str">
            <v>m 3</v>
          </cell>
          <cell r="D47">
            <v>0</v>
          </cell>
          <cell r="E47">
            <v>18836</v>
          </cell>
        </row>
        <row r="48">
          <cell r="A48" t="str">
            <v>03.1443</v>
          </cell>
          <cell r="B48" t="str">
            <v>Ñaøo moùng baèng TC ñaát C3  saâu £ 3 m dieän tích ñaùy moùng &gt; 200 m2</v>
          </cell>
          <cell r="C48" t="str">
            <v>m 3</v>
          </cell>
          <cell r="D48">
            <v>0</v>
          </cell>
          <cell r="E48">
            <v>27960</v>
          </cell>
        </row>
        <row r="49">
          <cell r="A49" t="str">
            <v>03.2202</v>
          </cell>
          <cell r="B49" t="str">
            <v>Laáp hoá moùng + chaân truï C2</v>
          </cell>
          <cell r="C49" t="str">
            <v>m 3</v>
          </cell>
          <cell r="D49">
            <v>0</v>
          </cell>
          <cell r="E49">
            <v>9712</v>
          </cell>
        </row>
        <row r="50">
          <cell r="A50" t="str">
            <v>03.2203</v>
          </cell>
          <cell r="B50" t="str">
            <v>Laáp hoá moùng + chaân truï C3</v>
          </cell>
          <cell r="C50" t="str">
            <v>m 3</v>
          </cell>
          <cell r="D50">
            <v>0</v>
          </cell>
          <cell r="E50">
            <v>10890</v>
          </cell>
        </row>
        <row r="51">
          <cell r="A51" t="str">
            <v>03.3102</v>
          </cell>
          <cell r="B51" t="str">
            <v>Ñaøo ñaát raõnh tieáp ñòa ñaát C2</v>
          </cell>
          <cell r="C51" t="str">
            <v>m 3</v>
          </cell>
          <cell r="D51">
            <v>0</v>
          </cell>
          <cell r="E51">
            <v>14716</v>
          </cell>
        </row>
        <row r="52">
          <cell r="A52" t="str">
            <v>03.3103</v>
          </cell>
          <cell r="B52" t="str">
            <v>Ñaøo ñaát raõnh tieáp ñòa ñaát C3</v>
          </cell>
          <cell r="C52" t="str">
            <v>m 3</v>
          </cell>
          <cell r="D52">
            <v>0</v>
          </cell>
          <cell r="E52">
            <v>21926</v>
          </cell>
        </row>
        <row r="53">
          <cell r="A53" t="str">
            <v>03.3202</v>
          </cell>
          <cell r="B53" t="str">
            <v>Laáp ñaát raõnh tieáp ñòa ñaát C2</v>
          </cell>
          <cell r="C53" t="str">
            <v>m 3</v>
          </cell>
          <cell r="D53">
            <v>0</v>
          </cell>
          <cell r="E53">
            <v>8682</v>
          </cell>
        </row>
        <row r="54">
          <cell r="A54" t="str">
            <v>03.3203</v>
          </cell>
          <cell r="B54" t="str">
            <v>Laáp ñaát raõnh tieáp ñòa ñaát C3</v>
          </cell>
          <cell r="C54" t="str">
            <v>m 3</v>
          </cell>
          <cell r="D54">
            <v>0</v>
          </cell>
          <cell r="E54">
            <v>10007</v>
          </cell>
        </row>
        <row r="55">
          <cell r="A55" t="str">
            <v>03.4001</v>
          </cell>
          <cell r="B55" t="str">
            <v>Ñaép bôø bao ñoä saâu buøn nöôùc £ 30cm</v>
          </cell>
          <cell r="C55" t="str">
            <v>m</v>
          </cell>
          <cell r="D55">
            <v>0</v>
          </cell>
          <cell r="E55">
            <v>5592</v>
          </cell>
        </row>
        <row r="56">
          <cell r="A56" t="str">
            <v>03.4002</v>
          </cell>
          <cell r="B56" t="str">
            <v>Ñaép bôø bao ñoä saâu buøn nöôùc £ 50cm</v>
          </cell>
          <cell r="C56" t="str">
            <v>m</v>
          </cell>
          <cell r="D56">
            <v>24000</v>
          </cell>
          <cell r="E56">
            <v>8241</v>
          </cell>
        </row>
        <row r="57">
          <cell r="A57" t="str">
            <v>03.4003</v>
          </cell>
          <cell r="B57" t="str">
            <v>Ñaép bôø bao ñoä saâu buøn nöôùc £ 80cm</v>
          </cell>
          <cell r="C57" t="str">
            <v>m</v>
          </cell>
          <cell r="D57">
            <v>37500</v>
          </cell>
          <cell r="E57">
            <v>12655</v>
          </cell>
        </row>
        <row r="58">
          <cell r="A58" t="str">
            <v>03.4004</v>
          </cell>
          <cell r="B58" t="str">
            <v>Ñaép bôø bao ñoä saâu buøn nöôùc £ 100cm</v>
          </cell>
          <cell r="C58" t="str">
            <v>m</v>
          </cell>
          <cell r="D58">
            <v>45000</v>
          </cell>
          <cell r="E58">
            <v>16187</v>
          </cell>
        </row>
        <row r="59">
          <cell r="A59" t="str">
            <v>03.5100</v>
          </cell>
          <cell r="B59" t="str">
            <v xml:space="preserve">Bôm taùt nöôùc baèng thuû coâng </v>
          </cell>
          <cell r="C59" t="str">
            <v>m 3</v>
          </cell>
          <cell r="D59">
            <v>0</v>
          </cell>
          <cell r="E59">
            <v>5827</v>
          </cell>
        </row>
        <row r="60">
          <cell r="A60" t="str">
            <v>03.5200</v>
          </cell>
          <cell r="B60" t="str">
            <v>Bôm taùt nöôùc baèng maùy</v>
          </cell>
          <cell r="C60" t="str">
            <v>m 3</v>
          </cell>
          <cell r="D60">
            <v>0</v>
          </cell>
          <cell r="E60">
            <v>0</v>
          </cell>
          <cell r="F60">
            <v>2567</v>
          </cell>
        </row>
        <row r="61">
          <cell r="A61" t="str">
            <v>03.7001</v>
          </cell>
          <cell r="B61" t="str">
            <v>Ñaép caùt coâng trình</v>
          </cell>
          <cell r="C61" t="str">
            <v>m 3</v>
          </cell>
          <cell r="D61">
            <v>24423</v>
          </cell>
          <cell r="E61">
            <v>9124</v>
          </cell>
        </row>
        <row r="62">
          <cell r="A62" t="str">
            <v>04.1101</v>
          </cell>
          <cell r="B62" t="str">
            <v>SX laép döïng coát theùp £ F10</v>
          </cell>
          <cell r="C62" t="str">
            <v>kg</v>
          </cell>
          <cell r="D62">
            <v>4267.6769999999997</v>
          </cell>
          <cell r="E62">
            <v>201.59299999999999</v>
          </cell>
          <cell r="F62">
            <v>16.917999999999999</v>
          </cell>
        </row>
        <row r="63">
          <cell r="A63" t="str">
            <v>04.1102</v>
          </cell>
          <cell r="B63" t="str">
            <v>SX laép döïng coát theùp £ F18</v>
          </cell>
          <cell r="C63" t="str">
            <v>kg</v>
          </cell>
          <cell r="D63">
            <v>4314.6459999999997</v>
          </cell>
          <cell r="E63">
            <v>148.48500000000001</v>
          </cell>
          <cell r="F63">
            <v>187.36099999999999</v>
          </cell>
        </row>
        <row r="64">
          <cell r="A64" t="str">
            <v>04.1103</v>
          </cell>
          <cell r="B64" t="str">
            <v>SX laép döïng coát theùp &gt; F18</v>
          </cell>
          <cell r="C64" t="str">
            <v>kg</v>
          </cell>
          <cell r="D64">
            <v>4320.3580000000002</v>
          </cell>
          <cell r="E64">
            <v>113.02800000000001</v>
          </cell>
          <cell r="F64">
            <v>203.874</v>
          </cell>
        </row>
        <row r="65">
          <cell r="A65" t="str">
            <v>04.2002</v>
          </cell>
          <cell r="B65" t="str">
            <v>Vaùn khuoân</v>
          </cell>
          <cell r="C65" t="str">
            <v>m2</v>
          </cell>
          <cell r="D65">
            <v>26318.45</v>
          </cell>
          <cell r="E65">
            <v>5702.46</v>
          </cell>
        </row>
        <row r="66">
          <cell r="A66" t="str">
            <v>04.3101</v>
          </cell>
          <cell r="B66" t="str">
            <v>Beâ toâng loùt M#100 ñaù 4x6</v>
          </cell>
          <cell r="C66" t="str">
            <v>m 3</v>
          </cell>
          <cell r="D66">
            <v>315919</v>
          </cell>
          <cell r="E66">
            <v>39732</v>
          </cell>
        </row>
        <row r="67">
          <cell r="A67" t="str">
            <v>04.3102</v>
          </cell>
          <cell r="B67" t="str">
            <v>Beâ toâng loùt M#150 ñaù 4x6</v>
          </cell>
          <cell r="C67" t="str">
            <v>m 3</v>
          </cell>
          <cell r="D67">
            <v>367816</v>
          </cell>
          <cell r="E67">
            <v>39732</v>
          </cell>
        </row>
        <row r="68">
          <cell r="A68" t="str">
            <v>04.3111</v>
          </cell>
          <cell r="B68" t="str">
            <v>Beâ toâng loùt moùng baûn M#100 ñaù 4x6</v>
          </cell>
          <cell r="C68" t="str">
            <v>m 3</v>
          </cell>
          <cell r="D68">
            <v>315919</v>
          </cell>
          <cell r="E68">
            <v>32080</v>
          </cell>
        </row>
        <row r="69">
          <cell r="A69" t="str">
            <v>04.3112</v>
          </cell>
          <cell r="B69" t="str">
            <v>Beâ toâng loùt moùng baûn M#150 ñaù 4x6</v>
          </cell>
          <cell r="C69" t="str">
            <v>m 3</v>
          </cell>
          <cell r="D69">
            <v>367816</v>
          </cell>
          <cell r="E69">
            <v>32080</v>
          </cell>
        </row>
        <row r="70">
          <cell r="A70" t="str">
            <v>04.3333</v>
          </cell>
          <cell r="B70" t="str">
            <v>BT moùng truï coù caàu coâng taùc M#200 ñaù 2x4 (TC keát hôïp ñaàm duøi)</v>
          </cell>
          <cell r="C70" t="str">
            <v>m 3</v>
          </cell>
          <cell r="D70">
            <v>476738</v>
          </cell>
          <cell r="E70">
            <v>44589</v>
          </cell>
          <cell r="F70">
            <v>4003</v>
          </cell>
        </row>
        <row r="71">
          <cell r="A71" t="str">
            <v>04.3334</v>
          </cell>
          <cell r="B71" t="str">
            <v>BT moùng truï coù caàu coâng taùc M#250 ñaù 2x4 (TC keát hôïp ñaàm duøi)</v>
          </cell>
          <cell r="C71" t="str">
            <v>m 3</v>
          </cell>
          <cell r="D71">
            <v>533530</v>
          </cell>
          <cell r="E71">
            <v>44589</v>
          </cell>
          <cell r="F71">
            <v>4003</v>
          </cell>
        </row>
        <row r="72">
          <cell r="A72" t="str">
            <v>04.3343</v>
          </cell>
          <cell r="B72" t="str">
            <v>BT moùng truï khoâng coù caàu coâng taùc M#200 ñaù 2x4 (TC keát hôïp ñaàm duøi)</v>
          </cell>
          <cell r="C72" t="str">
            <v>m 3</v>
          </cell>
          <cell r="D72">
            <v>443488</v>
          </cell>
          <cell r="E72">
            <v>38261</v>
          </cell>
          <cell r="F72">
            <v>4003</v>
          </cell>
        </row>
        <row r="73">
          <cell r="A73" t="str">
            <v>04.3344</v>
          </cell>
          <cell r="B73" t="str">
            <v>BT moùng truï khoâng coù caàu coâng taùc M#250 ñaù 2x4 (TC keát hôïp ñaàm duøi)</v>
          </cell>
          <cell r="C73" t="str">
            <v>m 3</v>
          </cell>
          <cell r="D73">
            <v>500280</v>
          </cell>
          <cell r="E73">
            <v>38261</v>
          </cell>
          <cell r="F73">
            <v>4003</v>
          </cell>
        </row>
        <row r="74">
          <cell r="A74" t="str">
            <v>04.3353</v>
          </cell>
          <cell r="B74" t="str">
            <v>BT moùng baûnï coù caàu coâng taùc M#200 ñaù 2x4 (TC keát hôïp ñaàm duøi)</v>
          </cell>
          <cell r="C74" t="str">
            <v>m 3</v>
          </cell>
          <cell r="D74">
            <v>476738</v>
          </cell>
          <cell r="E74">
            <v>41498</v>
          </cell>
          <cell r="F74">
            <v>4003</v>
          </cell>
        </row>
        <row r="75">
          <cell r="A75" t="str">
            <v>04.3354</v>
          </cell>
          <cell r="B75" t="str">
            <v>BT moùng baûnï coù caàu coâng taùc M#250 ñaù 2x4 (TC keát hôïp ñaàm duøi)</v>
          </cell>
          <cell r="C75" t="str">
            <v>m 3</v>
          </cell>
          <cell r="D75">
            <v>533530</v>
          </cell>
          <cell r="E75">
            <v>41498</v>
          </cell>
          <cell r="F75">
            <v>4003</v>
          </cell>
        </row>
        <row r="76">
          <cell r="A76" t="str">
            <v>04.3601</v>
          </cell>
          <cell r="B76">
            <v>0</v>
          </cell>
          <cell r="C76">
            <v>0</v>
          </cell>
          <cell r="D76">
            <v>447735</v>
          </cell>
          <cell r="E76">
            <v>50328</v>
          </cell>
        </row>
        <row r="77">
          <cell r="A77" t="str">
            <v>04.3801</v>
          </cell>
          <cell r="B77" t="str">
            <v>Laép ñaët moùng neùo troïng löôïng £ 0,25T</v>
          </cell>
          <cell r="C77" t="str">
            <v>caùi</v>
          </cell>
          <cell r="D77">
            <v>0</v>
          </cell>
          <cell r="E77">
            <v>11051</v>
          </cell>
        </row>
        <row r="78">
          <cell r="A78" t="str">
            <v>04.3802</v>
          </cell>
          <cell r="B78" t="str">
            <v>Laép ñaët moùng neùo troïng löôïng £ 0,5T</v>
          </cell>
          <cell r="C78" t="str">
            <v>caùi</v>
          </cell>
          <cell r="D78">
            <v>0</v>
          </cell>
          <cell r="E78">
            <v>24214</v>
          </cell>
        </row>
        <row r="79">
          <cell r="A79" t="str">
            <v>04.3803</v>
          </cell>
          <cell r="B79" t="str">
            <v>Laép ñaët moùng neùo troïng löôïng &gt; 0,5T</v>
          </cell>
          <cell r="C79" t="str">
            <v>caùi</v>
          </cell>
          <cell r="D79">
            <v>0</v>
          </cell>
          <cell r="E79">
            <v>42252</v>
          </cell>
        </row>
        <row r="80">
          <cell r="A80" t="str">
            <v>05.4101</v>
          </cell>
          <cell r="B80" t="str">
            <v>Laép ñaët coät theùp baèng thuû coâng (chieáu cao £15m)</v>
          </cell>
          <cell r="C80" t="str">
            <v>taán</v>
          </cell>
          <cell r="D80">
            <v>5359</v>
          </cell>
          <cell r="E80">
            <v>183473</v>
          </cell>
        </row>
        <row r="81">
          <cell r="A81" t="str">
            <v>05.4201</v>
          </cell>
          <cell r="B81" t="str">
            <v>Laép ñaët coät theùp baèng thuû coâng (chieáu cao £25m)</v>
          </cell>
          <cell r="C81" t="str">
            <v>taán</v>
          </cell>
          <cell r="D81">
            <v>12217</v>
          </cell>
          <cell r="E81">
            <v>201837</v>
          </cell>
        </row>
        <row r="82">
          <cell r="A82" t="str">
            <v>05.4301</v>
          </cell>
          <cell r="B82" t="str">
            <v>Laép ñaët coät theùp baèng thuû coâng (chieáu cao £40m)</v>
          </cell>
          <cell r="C82" t="str">
            <v>taán</v>
          </cell>
          <cell r="D82">
            <v>12860</v>
          </cell>
          <cell r="E82">
            <v>232064</v>
          </cell>
        </row>
        <row r="83">
          <cell r="A83" t="str">
            <v>05.4401</v>
          </cell>
          <cell r="B83" t="str">
            <v>Laép ñaët coät theùp baèng thuû coâng (chieáu cao £55m)</v>
          </cell>
          <cell r="C83" t="str">
            <v>taán</v>
          </cell>
          <cell r="D83">
            <v>15646</v>
          </cell>
          <cell r="E83">
            <v>266841</v>
          </cell>
        </row>
        <row r="84">
          <cell r="A84" t="str">
            <v>05.4501</v>
          </cell>
          <cell r="B84" t="str">
            <v>Laép ñaët coät theùp baèng thuû coâng (chieáu cao £70m)</v>
          </cell>
          <cell r="C84" t="str">
            <v>taán</v>
          </cell>
          <cell r="D84">
            <v>16289</v>
          </cell>
          <cell r="E84">
            <v>307143</v>
          </cell>
        </row>
        <row r="85">
          <cell r="A85" t="str">
            <v>05.4601</v>
          </cell>
          <cell r="B85" t="str">
            <v>Laép ñaët coät theùp baèng thuû coâng (chieáu cao £85m)</v>
          </cell>
          <cell r="C85" t="str">
            <v>taán</v>
          </cell>
          <cell r="D85">
            <v>16932</v>
          </cell>
          <cell r="E85">
            <v>352808</v>
          </cell>
        </row>
        <row r="86">
          <cell r="A86" t="str">
            <v>05.4701</v>
          </cell>
          <cell r="B86" t="str">
            <v>Laép ñaët coät theùp baèng thuû coâng (chieáu cao £100m)</v>
          </cell>
          <cell r="C86" t="str">
            <v>taán</v>
          </cell>
          <cell r="D86">
            <v>16932</v>
          </cell>
          <cell r="E86">
            <v>405786</v>
          </cell>
        </row>
        <row r="87">
          <cell r="A87" t="str">
            <v>05.5101</v>
          </cell>
          <cell r="B87" t="str">
            <v>Noái coät beâ toâng baèng maët bích (ÑH bình thöôøng)</v>
          </cell>
          <cell r="C87" t="str">
            <v>moái</v>
          </cell>
          <cell r="D87">
            <v>12573</v>
          </cell>
          <cell r="E87">
            <v>48753</v>
          </cell>
        </row>
        <row r="88">
          <cell r="A88" t="str">
            <v>05.5102</v>
          </cell>
          <cell r="B88" t="str">
            <v>Noái coät beâ toâng baèng maët bích (ÑH söôøn ñoài)</v>
          </cell>
          <cell r="C88" t="str">
            <v>moái</v>
          </cell>
          <cell r="D88">
            <v>12573</v>
          </cell>
          <cell r="E88">
            <v>51190</v>
          </cell>
        </row>
        <row r="89">
          <cell r="A89" t="str">
            <v>05.5103</v>
          </cell>
          <cell r="B89" t="str">
            <v>Noái coät beâ toâng baèng maët bích (ÑH sình laày)</v>
          </cell>
          <cell r="C89" t="str">
            <v>moái</v>
          </cell>
          <cell r="D89">
            <v>34960</v>
          </cell>
          <cell r="E89">
            <v>58503</v>
          </cell>
        </row>
        <row r="90">
          <cell r="A90" t="str">
            <v>05.5211</v>
          </cell>
          <cell r="B90" t="str">
            <v>Döïng coät beâ toâng baèng thuû coâng (chieáu cao £ 8m)</v>
          </cell>
          <cell r="C90" t="str">
            <v>coät</v>
          </cell>
          <cell r="D90">
            <v>20790</v>
          </cell>
          <cell r="E90">
            <v>74917</v>
          </cell>
        </row>
        <row r="91">
          <cell r="A91" t="str">
            <v>05.5212</v>
          </cell>
          <cell r="B91" t="str">
            <v>Döïng coät beâ toâng baèng thuû coâng (chieáu cao £ 10m)</v>
          </cell>
          <cell r="C91" t="str">
            <v>coät</v>
          </cell>
          <cell r="D91">
            <v>20790</v>
          </cell>
          <cell r="E91">
            <v>80605</v>
          </cell>
        </row>
        <row r="92">
          <cell r="A92" t="str">
            <v>05.5213</v>
          </cell>
          <cell r="B92" t="str">
            <v>Döïng coät beâ toâng baèng thuû coâng (chieáu cao £ 12m)</v>
          </cell>
          <cell r="C92" t="str">
            <v>coät</v>
          </cell>
          <cell r="D92">
            <v>20790</v>
          </cell>
          <cell r="E92">
            <v>86293</v>
          </cell>
        </row>
        <row r="93">
          <cell r="A93" t="str">
            <v>05.5214</v>
          </cell>
          <cell r="B93" t="str">
            <v>Döïng coät beâ toâng baèng thuû coâng (chieáu cao £ 14m)</v>
          </cell>
          <cell r="C93" t="str">
            <v>coät</v>
          </cell>
          <cell r="D93">
            <v>20790</v>
          </cell>
          <cell r="E93">
            <v>107419</v>
          </cell>
        </row>
        <row r="94">
          <cell r="A94" t="str">
            <v>05.5215</v>
          </cell>
          <cell r="B94" t="str">
            <v>Döïng coät beâ toâng baèng thuû coâng (chieáu cao £ 16m)</v>
          </cell>
          <cell r="C94" t="str">
            <v>coät</v>
          </cell>
          <cell r="D94">
            <v>24448</v>
          </cell>
          <cell r="E94">
            <v>116844</v>
          </cell>
        </row>
        <row r="95">
          <cell r="A95" t="str">
            <v>05.5216</v>
          </cell>
          <cell r="B95" t="str">
            <v>Döïng coät beâ toâng baèng thuû coâng (chieáu cao £ 18m)</v>
          </cell>
          <cell r="C95" t="str">
            <v>coät</v>
          </cell>
          <cell r="D95">
            <v>24448</v>
          </cell>
          <cell r="E95">
            <v>152271</v>
          </cell>
        </row>
        <row r="96">
          <cell r="A96" t="str">
            <v>05.5217</v>
          </cell>
          <cell r="B96" t="str">
            <v>Döïng coät beâ toâng baèng thuû coâng (chieáu cao £ 20m)</v>
          </cell>
          <cell r="C96" t="str">
            <v>coät</v>
          </cell>
          <cell r="D96">
            <v>24448</v>
          </cell>
          <cell r="E96">
            <v>177460</v>
          </cell>
        </row>
        <row r="97">
          <cell r="A97" t="str">
            <v>05.5218</v>
          </cell>
          <cell r="B97" t="str">
            <v>Döïng coät beâ toâng baèng thuû coâng (chieáu cao &gt; 20m)</v>
          </cell>
          <cell r="C97" t="str">
            <v>coät</v>
          </cell>
          <cell r="D97">
            <v>24448</v>
          </cell>
          <cell r="E97">
            <v>193711</v>
          </cell>
        </row>
        <row r="98">
          <cell r="A98" t="str">
            <v>05.6011</v>
          </cell>
          <cell r="B98" t="str">
            <v>Laép ñaët xaø theùp cho coät ñôõ (troïng löôïng 25 kg)</v>
          </cell>
          <cell r="C98" t="str">
            <v>boä</v>
          </cell>
          <cell r="D98">
            <v>0</v>
          </cell>
          <cell r="E98">
            <v>13161</v>
          </cell>
        </row>
        <row r="99">
          <cell r="A99" t="str">
            <v>05.6021</v>
          </cell>
          <cell r="B99" t="str">
            <v>Laép ñaët xaø theùp cho coät ñôõ (troïng löôïng 50 kg)</v>
          </cell>
          <cell r="C99" t="str">
            <v>boä</v>
          </cell>
          <cell r="D99">
            <v>0</v>
          </cell>
          <cell r="E99">
            <v>17806</v>
          </cell>
        </row>
        <row r="100">
          <cell r="A100" t="str">
            <v>05.6031</v>
          </cell>
          <cell r="B100" t="str">
            <v>Laép ñaët xaø theùp cho coät ñôõ (troïng löôïng 100 kg)</v>
          </cell>
          <cell r="C100" t="str">
            <v>boä</v>
          </cell>
          <cell r="D100">
            <v>0</v>
          </cell>
          <cell r="E100">
            <v>23999</v>
          </cell>
        </row>
        <row r="101">
          <cell r="A101" t="str">
            <v>05.6041</v>
          </cell>
          <cell r="B101" t="str">
            <v>Laép ñaët xaø theùp cho coät ñôõ (troïng löôïng 140 kg)</v>
          </cell>
          <cell r="C101" t="str">
            <v>boä</v>
          </cell>
          <cell r="D101">
            <v>0</v>
          </cell>
          <cell r="E101">
            <v>28799</v>
          </cell>
        </row>
        <row r="102">
          <cell r="A102" t="str">
            <v>05.6051</v>
          </cell>
          <cell r="B102" t="str">
            <v>Laép ñaët xaø theùp cho coät ñôõ (troïng löôïng 230 kg)</v>
          </cell>
          <cell r="C102" t="str">
            <v>boä</v>
          </cell>
          <cell r="D102">
            <v>0</v>
          </cell>
          <cell r="E102">
            <v>39792</v>
          </cell>
        </row>
        <row r="103">
          <cell r="A103" t="str">
            <v>05.6061</v>
          </cell>
          <cell r="B103" t="str">
            <v>Laép ñaët xaø theùp cho coät ñôõ (troïng löôïng 320 kg)</v>
          </cell>
          <cell r="C103" t="str">
            <v>boä</v>
          </cell>
          <cell r="D103">
            <v>0</v>
          </cell>
          <cell r="E103">
            <v>50785</v>
          </cell>
        </row>
        <row r="104">
          <cell r="A104" t="str">
            <v>05.6071</v>
          </cell>
          <cell r="B104" t="str">
            <v>Laép ñaët xaø theùp cho coät ñôõ (troïng löôïng 410 kg)</v>
          </cell>
          <cell r="C104" t="str">
            <v>boä</v>
          </cell>
          <cell r="D104">
            <v>0</v>
          </cell>
          <cell r="E104">
            <v>59920</v>
          </cell>
        </row>
        <row r="105">
          <cell r="A105" t="str">
            <v>05.6081</v>
          </cell>
          <cell r="B105" t="str">
            <v>Laép ñaët xaø theùp cho coät ñôõ (troïng löôïng 500 kg)</v>
          </cell>
          <cell r="C105" t="str">
            <v>boä</v>
          </cell>
          <cell r="D105">
            <v>0</v>
          </cell>
          <cell r="E105">
            <v>70759</v>
          </cell>
        </row>
        <row r="106">
          <cell r="A106" t="str">
            <v>05.6012</v>
          </cell>
          <cell r="B106" t="str">
            <v>Laép ñaët xaø theùp cho coät neùo (troïng löôïng 25 kg)</v>
          </cell>
          <cell r="C106" t="str">
            <v>boä</v>
          </cell>
          <cell r="D106">
            <v>0</v>
          </cell>
          <cell r="E106">
            <v>17496</v>
          </cell>
          <cell r="F106">
            <v>0</v>
          </cell>
        </row>
        <row r="107">
          <cell r="A107" t="str">
            <v>05.6022</v>
          </cell>
          <cell r="B107" t="str">
            <v>Laép ñaët xaø theùp cho coät neùoõ (troïng löôïng 50 kg)</v>
          </cell>
          <cell r="C107" t="str">
            <v>boä</v>
          </cell>
          <cell r="D107">
            <v>0</v>
          </cell>
          <cell r="E107">
            <v>23689</v>
          </cell>
        </row>
        <row r="108">
          <cell r="A108" t="str">
            <v>05.6032</v>
          </cell>
          <cell r="B108" t="str">
            <v>Laép ñaët xaø theùp cho coät neùo (troïng löôïng 100 kg)</v>
          </cell>
          <cell r="C108" t="str">
            <v>boä</v>
          </cell>
          <cell r="D108">
            <v>0</v>
          </cell>
          <cell r="E108">
            <v>31896</v>
          </cell>
        </row>
        <row r="109">
          <cell r="A109" t="str">
            <v>05.6042</v>
          </cell>
          <cell r="B109" t="str">
            <v>Laép ñaët xaø theùp cho coät neùo (troïng löôïng 140 kg)</v>
          </cell>
          <cell r="C109" t="str">
            <v>boä</v>
          </cell>
          <cell r="D109">
            <v>0</v>
          </cell>
          <cell r="E109">
            <v>38244</v>
          </cell>
        </row>
        <row r="110">
          <cell r="A110" t="str">
            <v>05.6052</v>
          </cell>
          <cell r="B110" t="str">
            <v>Laép ñaët xaø theùp cho coät neùo (troïng löôïng 230 kg)</v>
          </cell>
          <cell r="C110" t="str">
            <v>boä</v>
          </cell>
          <cell r="D110">
            <v>0</v>
          </cell>
          <cell r="E110">
            <v>52798</v>
          </cell>
        </row>
        <row r="111">
          <cell r="A111" t="str">
            <v>05.6062</v>
          </cell>
          <cell r="B111" t="str">
            <v>Laép ñaët xaø theùp cho coät neùo (troïng löôïng 320 kg)</v>
          </cell>
          <cell r="C111" t="str">
            <v>boä</v>
          </cell>
          <cell r="D111">
            <v>0</v>
          </cell>
          <cell r="E111">
            <v>67507</v>
          </cell>
        </row>
        <row r="112">
          <cell r="A112" t="str">
            <v>05.6072</v>
          </cell>
          <cell r="B112" t="str">
            <v>Laép ñaët xaø theùp cho coät neùo (troïng löôïng 410 kg)</v>
          </cell>
          <cell r="C112" t="str">
            <v>boä</v>
          </cell>
          <cell r="D112">
            <v>0</v>
          </cell>
          <cell r="E112">
            <v>79584</v>
          </cell>
        </row>
        <row r="113">
          <cell r="A113" t="str">
            <v>05.6082</v>
          </cell>
          <cell r="B113" t="str">
            <v>Laép ñaët xaø theùp cho coät neùo (troïng löôïng 500 kg)</v>
          </cell>
          <cell r="C113" t="str">
            <v>boä</v>
          </cell>
          <cell r="D113">
            <v>0</v>
          </cell>
          <cell r="E113">
            <v>93984</v>
          </cell>
        </row>
        <row r="114">
          <cell r="A114" t="str">
            <v>05.6043</v>
          </cell>
          <cell r="B114" t="str">
            <v>Laép ñaët xaø theùp cho coät ñuùp (troïng löôïng 140 kg)</v>
          </cell>
          <cell r="C114" t="str">
            <v>boä</v>
          </cell>
          <cell r="D114">
            <v>0</v>
          </cell>
          <cell r="E114">
            <v>32515</v>
          </cell>
        </row>
        <row r="115">
          <cell r="A115" t="str">
            <v>05.6053</v>
          </cell>
          <cell r="B115" t="str">
            <v>Laép ñaët xaø theùp cho coät ñuùp (troïng löôïng 230 kg)</v>
          </cell>
          <cell r="C115" t="str">
            <v>boä</v>
          </cell>
          <cell r="D115">
            <v>0</v>
          </cell>
          <cell r="E115">
            <v>46295</v>
          </cell>
        </row>
        <row r="116">
          <cell r="A116" t="str">
            <v>05.6063</v>
          </cell>
          <cell r="B116" t="str">
            <v>Laép ñaët xaø theùp cho coät ñuùp (troïng löôïng 320 kg)</v>
          </cell>
          <cell r="C116" t="str">
            <v>boä</v>
          </cell>
          <cell r="D116">
            <v>0</v>
          </cell>
          <cell r="E116">
            <v>58062</v>
          </cell>
        </row>
        <row r="117">
          <cell r="A117" t="str">
            <v>05.6073</v>
          </cell>
          <cell r="B117" t="str">
            <v>Laép ñaët xaø theùp cho coät ñuùp (troïng löôïng 410 kg)</v>
          </cell>
          <cell r="C117" t="str">
            <v>boä</v>
          </cell>
          <cell r="D117">
            <v>0</v>
          </cell>
          <cell r="E117">
            <v>64101</v>
          </cell>
        </row>
        <row r="118">
          <cell r="A118" t="str">
            <v>05.6083</v>
          </cell>
          <cell r="B118" t="str">
            <v>Laép ñaët xaø theùp cho coät ñuùp (troïng löôïng 500 kg)</v>
          </cell>
          <cell r="C118" t="str">
            <v>boä</v>
          </cell>
          <cell r="D118">
            <v>0</v>
          </cell>
          <cell r="E118">
            <v>69985</v>
          </cell>
        </row>
        <row r="119">
          <cell r="A119" t="str">
            <v>05.6093</v>
          </cell>
          <cell r="B119" t="str">
            <v>Laép ñaët xaø theùp cho coät ñuùp (troïng löôïng 750 kg)</v>
          </cell>
          <cell r="C119" t="str">
            <v>boä</v>
          </cell>
          <cell r="D119">
            <v>0</v>
          </cell>
          <cell r="E119">
            <v>89648</v>
          </cell>
        </row>
        <row r="120">
          <cell r="A120" t="str">
            <v>05.6103</v>
          </cell>
          <cell r="B120" t="str">
            <v>Laép ñaët xaø theùp cho coät ñuùp (troïng löôïng 1000 kg)</v>
          </cell>
          <cell r="C120" t="str">
            <v>boä</v>
          </cell>
          <cell r="D120">
            <v>0</v>
          </cell>
          <cell r="E120">
            <v>105751</v>
          </cell>
        </row>
        <row r="121">
          <cell r="A121" t="str">
            <v>05.6044</v>
          </cell>
          <cell r="B121" t="str">
            <v>Laép ñaët xaø theùp cho coät ñuùp (troïng löôïng 140 kg)</v>
          </cell>
          <cell r="C121" t="str">
            <v>boä</v>
          </cell>
          <cell r="D121">
            <v>0</v>
          </cell>
          <cell r="E121">
            <v>36076</v>
          </cell>
        </row>
        <row r="122">
          <cell r="A122" t="str">
            <v>05.6054</v>
          </cell>
          <cell r="B122" t="str">
            <v>Laép ñaët xaø theùp cho coät ñuùp (troïng löôïng 230 kg)</v>
          </cell>
          <cell r="C122" t="str">
            <v>boä</v>
          </cell>
          <cell r="D122">
            <v>0</v>
          </cell>
          <cell r="E122">
            <v>51559</v>
          </cell>
        </row>
        <row r="123">
          <cell r="A123" t="str">
            <v>05.6064</v>
          </cell>
          <cell r="B123" t="str">
            <v>Laép ñaët xaø theùp cho coät ñuùp (troïng löôïng 320 kg)</v>
          </cell>
          <cell r="C123" t="str">
            <v>boä</v>
          </cell>
          <cell r="D123">
            <v>0</v>
          </cell>
          <cell r="E123">
            <v>64565</v>
          </cell>
        </row>
        <row r="124">
          <cell r="A124" t="str">
            <v>05.6074</v>
          </cell>
          <cell r="B124" t="str">
            <v>Laép ñaët xaø theùp cho coät ñuùp (troïng löôïng 410 kg)</v>
          </cell>
          <cell r="C124" t="str">
            <v>boä</v>
          </cell>
          <cell r="D124">
            <v>0</v>
          </cell>
          <cell r="E124">
            <v>71223</v>
          </cell>
        </row>
        <row r="125">
          <cell r="A125" t="str">
            <v>05.6084</v>
          </cell>
          <cell r="B125" t="str">
            <v>Laép ñaët xaø theùp cho coät ñuùp (troïng löôïng 500 kg)</v>
          </cell>
          <cell r="C125" t="str">
            <v>boä</v>
          </cell>
          <cell r="D125">
            <v>0</v>
          </cell>
          <cell r="E125">
            <v>77726</v>
          </cell>
        </row>
        <row r="126">
          <cell r="A126" t="str">
            <v>05.6094</v>
          </cell>
          <cell r="B126" t="str">
            <v>Laép ñaët xaø theùp cho coät ñuùp (troïng löôïng 750 kg)</v>
          </cell>
          <cell r="C126" t="str">
            <v>boä</v>
          </cell>
          <cell r="D126">
            <v>0</v>
          </cell>
          <cell r="E126">
            <v>99558</v>
          </cell>
        </row>
        <row r="127">
          <cell r="A127" t="str">
            <v>05.6104</v>
          </cell>
          <cell r="B127" t="str">
            <v>Laép ñaët xaø theùp cho coät ñuùp (troïng löôïng 1000 kg)</v>
          </cell>
          <cell r="C127" t="str">
            <v>boä</v>
          </cell>
          <cell r="D127">
            <v>0</v>
          </cell>
          <cell r="E127">
            <v>117518</v>
          </cell>
        </row>
        <row r="128">
          <cell r="A128" t="str">
            <v>05.8002</v>
          </cell>
          <cell r="B128" t="str">
            <v xml:space="preserve">Ñoùng coïc tieáp ñaát </v>
          </cell>
          <cell r="C128">
            <v>0</v>
          </cell>
          <cell r="D128">
            <v>714</v>
          </cell>
          <cell r="E128">
            <v>4335.3</v>
          </cell>
          <cell r="F128">
            <v>776</v>
          </cell>
        </row>
        <row r="129">
          <cell r="A129" t="str">
            <v>05.7001</v>
          </cell>
          <cell r="B129" t="str">
            <v xml:space="preserve">Laép ñaët daây tieáp ñaát </v>
          </cell>
          <cell r="C129">
            <v>0</v>
          </cell>
          <cell r="D129">
            <v>10</v>
          </cell>
          <cell r="E129">
            <v>154.83000000000001</v>
          </cell>
        </row>
        <row r="131">
          <cell r="D131">
            <v>10</v>
          </cell>
          <cell r="E131">
            <v>154.83000000000001</v>
          </cell>
        </row>
        <row r="132">
          <cell r="A132" t="str">
            <v>06.1105</v>
          </cell>
          <cell r="B132" t="str">
            <v>Laép ñaët söù ñöùng 22 kV</v>
          </cell>
          <cell r="C132" t="str">
            <v>söù</v>
          </cell>
          <cell r="D132">
            <v>155</v>
          </cell>
          <cell r="E132">
            <v>3499.2</v>
          </cell>
        </row>
        <row r="133">
          <cell r="A133" t="str">
            <v>06.1106</v>
          </cell>
          <cell r="B133" t="str">
            <v>Laép ñaët söù ñöùng 35 kV</v>
          </cell>
          <cell r="C133" t="str">
            <v>söù</v>
          </cell>
          <cell r="D133">
            <v>155</v>
          </cell>
          <cell r="E133">
            <v>4459.2</v>
          </cell>
        </row>
        <row r="134">
          <cell r="A134" t="str">
            <v>06.1211</v>
          </cell>
          <cell r="B134" t="str">
            <v>Laép ñaët söù ñöùng haï theá loaïi 1 söù</v>
          </cell>
          <cell r="C134" t="str">
            <v>söù</v>
          </cell>
          <cell r="D134">
            <v>2621.9</v>
          </cell>
          <cell r="E134">
            <v>882.9</v>
          </cell>
        </row>
        <row r="135">
          <cell r="A135" t="str">
            <v>06.1213</v>
          </cell>
          <cell r="B135" t="str">
            <v>Laép ñaët söù ñöùng haï theá loaïi 2 söù</v>
          </cell>
          <cell r="C135" t="str">
            <v>söù</v>
          </cell>
          <cell r="D135">
            <v>4735.5</v>
          </cell>
          <cell r="E135">
            <v>2884.3</v>
          </cell>
        </row>
        <row r="136">
          <cell r="A136" t="str">
            <v>06.1214</v>
          </cell>
          <cell r="B136" t="str">
            <v>Laép ñaët söù ñöùng haï theá loaïi 3 söù</v>
          </cell>
          <cell r="C136" t="str">
            <v>söù</v>
          </cell>
          <cell r="D136">
            <v>14490</v>
          </cell>
          <cell r="E136">
            <v>4017.4</v>
          </cell>
        </row>
        <row r="137">
          <cell r="A137" t="str">
            <v>06.1215</v>
          </cell>
          <cell r="B137" t="str">
            <v>Laép ñaët söù ñöùng haï theá loaïi 4 söù</v>
          </cell>
          <cell r="C137" t="str">
            <v>söù</v>
          </cell>
          <cell r="D137">
            <v>21000</v>
          </cell>
          <cell r="E137">
            <v>5665.5</v>
          </cell>
        </row>
        <row r="138">
          <cell r="A138" t="str">
            <v>06.1411</v>
          </cell>
          <cell r="B138" t="str">
            <v>Laép ñaët chuoãi söù ñôõ £ 2 baùt chieàu cao £ 20m</v>
          </cell>
          <cell r="C138" t="str">
            <v>chuoãi</v>
          </cell>
          <cell r="D138">
            <v>405</v>
          </cell>
          <cell r="E138">
            <v>2925</v>
          </cell>
        </row>
        <row r="139">
          <cell r="A139" t="str">
            <v>06.1412</v>
          </cell>
          <cell r="B139" t="str">
            <v>Laép ñaët chuoãi söù ñôõ £ 2 baùt chieàu cao £ 30m</v>
          </cell>
          <cell r="C139" t="str">
            <v>chuoãi</v>
          </cell>
          <cell r="D139">
            <v>405</v>
          </cell>
          <cell r="E139">
            <v>3738</v>
          </cell>
        </row>
        <row r="140">
          <cell r="A140" t="str">
            <v>06.1421</v>
          </cell>
          <cell r="B140" t="str">
            <v>Laép ñaët chuoãi söù ñôõ £ 5 baùt chieàu cao £ 20m</v>
          </cell>
          <cell r="C140" t="str">
            <v>chuoãi</v>
          </cell>
          <cell r="D140">
            <v>610</v>
          </cell>
          <cell r="E140">
            <v>6500</v>
          </cell>
        </row>
        <row r="141">
          <cell r="A141" t="str">
            <v>06.1422</v>
          </cell>
          <cell r="B141" t="str">
            <v>Laép ñaët chuoãi söù ñôõ £ 5 baùt chieàu cao £ 30m</v>
          </cell>
          <cell r="C141" t="str">
            <v>chuoãi</v>
          </cell>
          <cell r="D141">
            <v>610</v>
          </cell>
          <cell r="E141">
            <v>6825</v>
          </cell>
        </row>
        <row r="142">
          <cell r="A142" t="str">
            <v>06.1431</v>
          </cell>
          <cell r="B142" t="str">
            <v>Laép ñaët chuoãi söù ñôõ £ 8 baùt chieàu cao £ 20m</v>
          </cell>
          <cell r="C142" t="str">
            <v>chuoãi</v>
          </cell>
          <cell r="D142">
            <v>975</v>
          </cell>
          <cell r="E142">
            <v>10401</v>
          </cell>
        </row>
        <row r="143">
          <cell r="A143" t="str">
            <v>06.1432</v>
          </cell>
          <cell r="B143" t="str">
            <v>Laép ñaët chuoãi söù ñôõ £ 8 baùt chieàu cao £ 30m</v>
          </cell>
          <cell r="C143" t="str">
            <v>chuoãi</v>
          </cell>
          <cell r="D143">
            <v>975</v>
          </cell>
          <cell r="E143">
            <v>10888</v>
          </cell>
        </row>
        <row r="144">
          <cell r="A144" t="str">
            <v>06.1441</v>
          </cell>
          <cell r="B144" t="str">
            <v>Laép ñaët chuoãi söù ñôõ £ 11 baùt chieàu cao £ 20m</v>
          </cell>
          <cell r="C144" t="str">
            <v>chuoãi</v>
          </cell>
          <cell r="D144">
            <v>1335</v>
          </cell>
          <cell r="E144">
            <v>14626</v>
          </cell>
        </row>
        <row r="145">
          <cell r="A145" t="str">
            <v>06.1442</v>
          </cell>
          <cell r="B145" t="str">
            <v>Laép ñaët chuoãi söù ñôõ £ 11 baùt chieàu cao £ 30m</v>
          </cell>
          <cell r="C145" t="str">
            <v>chuoãi</v>
          </cell>
          <cell r="D145">
            <v>1335</v>
          </cell>
          <cell r="E145">
            <v>15438</v>
          </cell>
        </row>
        <row r="146">
          <cell r="A146" t="str">
            <v>06.1511</v>
          </cell>
          <cell r="B146" t="str">
            <v>Laép ñaët chuoãi söù neùo £ 2 baùt chieàu cao £ 20m</v>
          </cell>
          <cell r="C146" t="str">
            <v>chuoãi</v>
          </cell>
          <cell r="D146">
            <v>405</v>
          </cell>
          <cell r="E146">
            <v>3088</v>
          </cell>
        </row>
        <row r="147">
          <cell r="A147" t="str">
            <v>06.1512</v>
          </cell>
          <cell r="B147" t="str">
            <v>Laép ñaët chuoãi söù neùo £ 2 baùt chieàu cao £ 30m</v>
          </cell>
          <cell r="C147" t="str">
            <v>chuoãi</v>
          </cell>
          <cell r="D147">
            <v>405</v>
          </cell>
          <cell r="E147">
            <v>3900</v>
          </cell>
        </row>
        <row r="148">
          <cell r="A148" t="str">
            <v>06.1521</v>
          </cell>
          <cell r="B148" t="str">
            <v>Laép ñaët chuoãi söù neùo £ 5 baùt chieàu cao £ 20m</v>
          </cell>
          <cell r="C148" t="str">
            <v>chuoãi</v>
          </cell>
          <cell r="D148">
            <v>610</v>
          </cell>
          <cell r="E148">
            <v>7313</v>
          </cell>
        </row>
        <row r="149">
          <cell r="A149" t="str">
            <v>06.1522</v>
          </cell>
          <cell r="B149" t="str">
            <v>Laép ñaët chuoãi söù neùo £ 5 baùt chieàu cao £ 30m</v>
          </cell>
          <cell r="C149" t="str">
            <v>chuoãi</v>
          </cell>
          <cell r="D149">
            <v>610</v>
          </cell>
          <cell r="E149">
            <v>7638</v>
          </cell>
        </row>
        <row r="150">
          <cell r="A150" t="str">
            <v>06.1531</v>
          </cell>
          <cell r="B150" t="str">
            <v>Laép ñaët chuoãi söù neùo £ 8 baùt chieàu cao £ 20m</v>
          </cell>
          <cell r="C150" t="str">
            <v>chuoãi</v>
          </cell>
          <cell r="D150">
            <v>975</v>
          </cell>
          <cell r="E150">
            <v>11538</v>
          </cell>
        </row>
        <row r="151">
          <cell r="A151" t="str">
            <v>06.1532</v>
          </cell>
          <cell r="B151" t="str">
            <v>Laép ñaët chuoãi söù neùo £ 8 baùt chieàu cao £ 30m</v>
          </cell>
          <cell r="C151" t="str">
            <v>chuoãi</v>
          </cell>
          <cell r="D151">
            <v>975</v>
          </cell>
          <cell r="E151">
            <v>12188</v>
          </cell>
        </row>
        <row r="152">
          <cell r="A152" t="str">
            <v>06.1541</v>
          </cell>
          <cell r="B152" t="str">
            <v>Laép ñaët chuoãi söù neùo £ 11 baùt chieàu cao £ 20m</v>
          </cell>
          <cell r="C152" t="str">
            <v>chuoãi</v>
          </cell>
          <cell r="D152">
            <v>1335</v>
          </cell>
          <cell r="E152">
            <v>16413</v>
          </cell>
        </row>
        <row r="153">
          <cell r="A153" t="str">
            <v>06.1542</v>
          </cell>
          <cell r="B153" t="str">
            <v>Laép ñaët chuoãi söù neùo £ 11 baùt chieàu cao £ 30m</v>
          </cell>
          <cell r="C153" t="str">
            <v>chuoãi</v>
          </cell>
          <cell r="D153">
            <v>1335</v>
          </cell>
          <cell r="E153">
            <v>17389</v>
          </cell>
        </row>
        <row r="154">
          <cell r="A154" t="str">
            <v>06.2011</v>
          </cell>
          <cell r="B154" t="str">
            <v>Laép taï choáng rung (Coät coù chieàu cao £ 20m)</v>
          </cell>
          <cell r="C154" t="str">
            <v>boä</v>
          </cell>
          <cell r="D154">
            <v>0</v>
          </cell>
          <cell r="E154">
            <v>5850</v>
          </cell>
        </row>
        <row r="155">
          <cell r="A155" t="str">
            <v>06.2012</v>
          </cell>
          <cell r="B155" t="str">
            <v>Laép taï choáng rung (Coät coù chieàu cao £ 30m)</v>
          </cell>
          <cell r="C155" t="str">
            <v>boä</v>
          </cell>
          <cell r="D155">
            <v>0</v>
          </cell>
          <cell r="E155">
            <v>6175</v>
          </cell>
        </row>
        <row r="156">
          <cell r="A156" t="str">
            <v>06.2013</v>
          </cell>
          <cell r="B156" t="str">
            <v>Laép taï choáng rung (Coät coù chieàu cao £ 40m)</v>
          </cell>
          <cell r="C156" t="str">
            <v>boä</v>
          </cell>
          <cell r="D156">
            <v>0</v>
          </cell>
          <cell r="E156">
            <v>6988</v>
          </cell>
        </row>
        <row r="157">
          <cell r="A157" t="str">
            <v>06.2014</v>
          </cell>
          <cell r="B157" t="str">
            <v>Laép taï choáng rung (Coät coù chieàu cao £ 50m)</v>
          </cell>
          <cell r="C157" t="str">
            <v>boä</v>
          </cell>
          <cell r="D157">
            <v>0</v>
          </cell>
          <cell r="E157">
            <v>7963</v>
          </cell>
        </row>
        <row r="158">
          <cell r="A158" t="str">
            <v>06.2015</v>
          </cell>
          <cell r="B158" t="str">
            <v>Laép taï choáng rung (Coät coù chieàu cao &gt; 50m)</v>
          </cell>
          <cell r="C158" t="str">
            <v>boä</v>
          </cell>
          <cell r="D158">
            <v>0</v>
          </cell>
          <cell r="E158">
            <v>8776</v>
          </cell>
        </row>
        <row r="159">
          <cell r="A159" t="str">
            <v>06.2110</v>
          </cell>
          <cell r="B159" t="str">
            <v>Laép ñaët coå deà</v>
          </cell>
          <cell r="C159" t="str">
            <v>boä</v>
          </cell>
          <cell r="D159">
            <v>0</v>
          </cell>
          <cell r="E159">
            <v>5688</v>
          </cell>
        </row>
        <row r="160">
          <cell r="A160" t="str">
            <v>06.2120</v>
          </cell>
          <cell r="B160" t="str">
            <v xml:space="preserve">Laép ñaët daây neùo </v>
          </cell>
          <cell r="C160" t="str">
            <v>boä</v>
          </cell>
          <cell r="D160">
            <v>0</v>
          </cell>
          <cell r="E160">
            <v>7313</v>
          </cell>
        </row>
        <row r="161">
          <cell r="A161" t="str">
            <v>06.2141</v>
          </cell>
          <cell r="B161" t="str">
            <v>Laép ñaët khoùa ñôõ daây choáng seùt tieát dieän £ 70 (Coät coù chieàu cao £ 20m)</v>
          </cell>
          <cell r="C161" t="str">
            <v>boä</v>
          </cell>
          <cell r="D161">
            <v>0</v>
          </cell>
          <cell r="E161">
            <v>1788</v>
          </cell>
        </row>
        <row r="162">
          <cell r="A162" t="str">
            <v>06.2142</v>
          </cell>
          <cell r="B162" t="str">
            <v>Laép ñaët khoùa ñôõ daây choáng seùt tieát dieän £ 70 (Coät coù chieàu cao £ 30m)</v>
          </cell>
          <cell r="C162" t="str">
            <v>boä</v>
          </cell>
          <cell r="D162">
            <v>0</v>
          </cell>
          <cell r="E162">
            <v>1950</v>
          </cell>
        </row>
        <row r="163">
          <cell r="A163" t="str">
            <v>06.2151</v>
          </cell>
          <cell r="B163" t="str">
            <v>Laép ñaët khoùa ñôõ daây choáng seùt tieát dieän £ 240 (Coät coù chieàu cao £ 20m)</v>
          </cell>
          <cell r="C163" t="str">
            <v>boä</v>
          </cell>
          <cell r="D163">
            <v>0</v>
          </cell>
          <cell r="E163">
            <v>2763</v>
          </cell>
        </row>
        <row r="164">
          <cell r="A164" t="str">
            <v>06.2152</v>
          </cell>
          <cell r="B164" t="str">
            <v>Laép ñaët khoùa ñôõ daây choáng seùt tieát dieän £ 240 (Coät coù chieàu cao £ 30m)</v>
          </cell>
          <cell r="C164" t="str">
            <v>boä</v>
          </cell>
          <cell r="D164">
            <v>0</v>
          </cell>
          <cell r="E164">
            <v>2925</v>
          </cell>
        </row>
        <row r="165">
          <cell r="A165" t="str">
            <v>06.2161</v>
          </cell>
          <cell r="B165" t="str">
            <v>Laép ñaët khoùa ñôõ daây choáng seùt tieát dieän &gt; 240 (Coät coù chieàu cao £ 20m)</v>
          </cell>
          <cell r="C165" t="str">
            <v>boä</v>
          </cell>
          <cell r="D165">
            <v>0</v>
          </cell>
          <cell r="E165">
            <v>5688</v>
          </cell>
        </row>
        <row r="166">
          <cell r="A166" t="str">
            <v>06.2162</v>
          </cell>
          <cell r="B166" t="str">
            <v>Laép ñaët khoùa ñôõ daây choáng seùt tieát dieän &gt; 240 (Coät coù chieàu cao £ 30m)</v>
          </cell>
          <cell r="C166" t="str">
            <v>boä</v>
          </cell>
          <cell r="D166">
            <v>0</v>
          </cell>
          <cell r="E166">
            <v>5850</v>
          </cell>
        </row>
        <row r="167">
          <cell r="A167" t="str">
            <v>06.5011</v>
          </cell>
          <cell r="B167" t="str">
            <v>Vöôït ñöôøng daây thoâng tin tieát dieän daây £ 50</v>
          </cell>
          <cell r="C167" t="str">
            <v>V.trí</v>
          </cell>
          <cell r="D167">
            <v>80046</v>
          </cell>
          <cell r="E167">
            <v>78346</v>
          </cell>
        </row>
        <row r="168">
          <cell r="A168" t="str">
            <v>06.5012</v>
          </cell>
          <cell r="B168" t="str">
            <v>Vöôït ñöôøng daây thoâng tin tieát dieän daây £ 95</v>
          </cell>
          <cell r="C168" t="str">
            <v>V.trí</v>
          </cell>
          <cell r="D168">
            <v>111623</v>
          </cell>
          <cell r="E168">
            <v>90887</v>
          </cell>
        </row>
        <row r="169">
          <cell r="A169" t="str">
            <v>06.5013</v>
          </cell>
          <cell r="B169" t="str">
            <v>Vöôït ñöôøng daây thoâng tin tieát dieän daây £ 150</v>
          </cell>
          <cell r="C169" t="str">
            <v>V.trí</v>
          </cell>
          <cell r="D169">
            <v>143516</v>
          </cell>
          <cell r="E169">
            <v>127737</v>
          </cell>
        </row>
        <row r="170">
          <cell r="A170" t="str">
            <v>06.5014</v>
          </cell>
          <cell r="B170" t="str">
            <v>Vöôït ñöôøng daây thoâng tin tieát dieän daây £ 240</v>
          </cell>
          <cell r="C170" t="str">
            <v>V.trí</v>
          </cell>
          <cell r="D170">
            <v>174462</v>
          </cell>
          <cell r="E170">
            <v>143530</v>
          </cell>
        </row>
        <row r="171">
          <cell r="A171" t="str">
            <v>06.5015</v>
          </cell>
          <cell r="B171" t="str">
            <v>Vöôït ñöôøng daây thoâng tin tieát dieän daây &gt; 240</v>
          </cell>
          <cell r="C171" t="str">
            <v>V.trí</v>
          </cell>
          <cell r="D171">
            <v>238247</v>
          </cell>
          <cell r="E171">
            <v>226521</v>
          </cell>
        </row>
        <row r="172">
          <cell r="A172" t="str">
            <v>06.5011</v>
          </cell>
          <cell r="B172" t="str">
            <v>Vöôït ñöôøng daây haï theá tieát dieän daây £ 50</v>
          </cell>
          <cell r="C172" t="str">
            <v>V.trí</v>
          </cell>
          <cell r="D172">
            <v>80046</v>
          </cell>
          <cell r="E172">
            <v>78346</v>
          </cell>
        </row>
        <row r="173">
          <cell r="A173" t="str">
            <v>06.5012</v>
          </cell>
          <cell r="B173" t="str">
            <v>Vöôït ñöôøng daây haï theá tieát dieän daây £ 95</v>
          </cell>
          <cell r="C173" t="str">
            <v>V.trí</v>
          </cell>
          <cell r="D173">
            <v>111623</v>
          </cell>
          <cell r="E173">
            <v>90887</v>
          </cell>
        </row>
        <row r="174">
          <cell r="A174" t="str">
            <v>06.5013</v>
          </cell>
          <cell r="B174" t="str">
            <v>Vöôït ñöôøng daây haï theá tieát dieän daây £ 150</v>
          </cell>
          <cell r="C174" t="str">
            <v>V.trí</v>
          </cell>
          <cell r="D174">
            <v>143516</v>
          </cell>
          <cell r="E174">
            <v>127737</v>
          </cell>
        </row>
        <row r="175">
          <cell r="A175" t="str">
            <v>06.5014</v>
          </cell>
          <cell r="B175" t="str">
            <v>Vöôït ñöôøng daây haï theá tieát dieän daây £ 240</v>
          </cell>
          <cell r="C175" t="str">
            <v>V.trí</v>
          </cell>
          <cell r="D175">
            <v>174462</v>
          </cell>
          <cell r="E175">
            <v>143530</v>
          </cell>
        </row>
        <row r="176">
          <cell r="A176" t="str">
            <v>06.5015</v>
          </cell>
          <cell r="B176" t="str">
            <v>Vöôït ñöôøng daây haï theá tieát dieän daây &gt; 240</v>
          </cell>
          <cell r="C176" t="str">
            <v>V.trí</v>
          </cell>
          <cell r="D176">
            <v>238247</v>
          </cell>
          <cell r="E176">
            <v>226521</v>
          </cell>
        </row>
        <row r="177">
          <cell r="A177" t="str">
            <v>06.5021</v>
          </cell>
          <cell r="B177" t="str">
            <v>Vöôït ñöôøng daây 35 kV tieát dieän daây £ 50</v>
          </cell>
          <cell r="C177" t="str">
            <v>V.trí</v>
          </cell>
          <cell r="D177">
            <v>127570</v>
          </cell>
          <cell r="E177">
            <v>105596</v>
          </cell>
        </row>
        <row r="178">
          <cell r="A178" t="str">
            <v>06.5022</v>
          </cell>
          <cell r="B178" t="str">
            <v>Vöôït ñöôøng daây 35 kV tieát dieän daây £ 95</v>
          </cell>
          <cell r="C178" t="str">
            <v>V.trí</v>
          </cell>
          <cell r="D178">
            <v>159462</v>
          </cell>
          <cell r="E178">
            <v>121544</v>
          </cell>
          <cell r="F178" t="str">
            <v>VT7</v>
          </cell>
        </row>
        <row r="179">
          <cell r="A179" t="str">
            <v>06.5023</v>
          </cell>
          <cell r="B179" t="str">
            <v>Vöôït ñöôøng daây 35 kV tieát dieän daây £ 150</v>
          </cell>
          <cell r="C179" t="str">
            <v>V.trí</v>
          </cell>
          <cell r="D179">
            <v>190093</v>
          </cell>
          <cell r="E179">
            <v>148495</v>
          </cell>
          <cell r="F179" t="str">
            <v>VT10</v>
          </cell>
        </row>
        <row r="180">
          <cell r="A180" t="str">
            <v>06.5024</v>
          </cell>
          <cell r="B180" t="str">
            <v>Vöôït ñöôøng daây 35 kV tieát dieän daây £ 240</v>
          </cell>
          <cell r="C180" t="str">
            <v>V.trí</v>
          </cell>
          <cell r="D180">
            <v>239193</v>
          </cell>
          <cell r="E180">
            <v>166446</v>
          </cell>
          <cell r="F180" t="str">
            <v>VT12</v>
          </cell>
        </row>
        <row r="181">
          <cell r="A181" t="str">
            <v>06.5025</v>
          </cell>
          <cell r="B181" t="str">
            <v>Vöôït ñöôøng daây 35 kV tieát dieän daây &gt; 240</v>
          </cell>
          <cell r="C181" t="str">
            <v>V.trí</v>
          </cell>
          <cell r="D181">
            <v>334870</v>
          </cell>
          <cell r="E181">
            <v>290467</v>
          </cell>
          <cell r="F181" t="str">
            <v>MN 1-7</v>
          </cell>
        </row>
        <row r="182">
          <cell r="A182" t="str">
            <v>06.5051</v>
          </cell>
          <cell r="B182" t="str">
            <v>Vöôït ñöôøng giao thoâng &lt; 10m tieát dieän daây £ 50</v>
          </cell>
          <cell r="C182" t="str">
            <v>V.trí</v>
          </cell>
          <cell r="D182">
            <v>159462</v>
          </cell>
          <cell r="E182">
            <v>125725</v>
          </cell>
          <cell r="F182" t="str">
            <v>MN 1-10</v>
          </cell>
        </row>
        <row r="183">
          <cell r="A183" t="str">
            <v>06.5052</v>
          </cell>
          <cell r="B183" t="str">
            <v>Vöôït ñöôøng giao thoâng &lt;10m tieát dieän daây £ 95</v>
          </cell>
          <cell r="C183" t="str">
            <v>V.trí</v>
          </cell>
          <cell r="D183">
            <v>221922</v>
          </cell>
          <cell r="E183">
            <v>159014</v>
          </cell>
          <cell r="F183" t="str">
            <v>MN 1-12</v>
          </cell>
        </row>
        <row r="184">
          <cell r="A184" t="str">
            <v>06.5053</v>
          </cell>
          <cell r="B184" t="str">
            <v>Vöôït ñöôøng giao thoâng &lt;10m tieát dieän daây £ 150</v>
          </cell>
          <cell r="C184" t="str">
            <v>V.trí</v>
          </cell>
          <cell r="D184">
            <v>284193</v>
          </cell>
          <cell r="E184">
            <v>194471</v>
          </cell>
          <cell r="F184" t="str">
            <v>MN 2-7</v>
          </cell>
        </row>
        <row r="185">
          <cell r="A185" t="str">
            <v>06.5054</v>
          </cell>
          <cell r="B185" t="str">
            <v>Vöôït ñöôøng giao thoâng &lt;10m tieát dieän daây £ 240</v>
          </cell>
          <cell r="C185" t="str">
            <v>V.trí</v>
          </cell>
          <cell r="D185">
            <v>350186</v>
          </cell>
          <cell r="E185">
            <v>218470</v>
          </cell>
          <cell r="F185" t="str">
            <v>MN 2-10</v>
          </cell>
        </row>
        <row r="186">
          <cell r="A186" t="str">
            <v>06.5055</v>
          </cell>
          <cell r="B186" t="str">
            <v>Vöôït ñöôøng giao thoâng&lt;10m tieát dieän daây &gt; 240</v>
          </cell>
          <cell r="C186" t="str">
            <v>V.trí</v>
          </cell>
          <cell r="D186">
            <v>399412</v>
          </cell>
          <cell r="E186">
            <v>345433</v>
          </cell>
          <cell r="F186" t="str">
            <v>MN 2-12</v>
          </cell>
        </row>
        <row r="187">
          <cell r="A187" t="str">
            <v>06.5061</v>
          </cell>
          <cell r="B187" t="str">
            <v>Vöôït ñöôøng giao thoâng &gt;10m tieát dieän daây £ 50</v>
          </cell>
          <cell r="C187" t="str">
            <v>V.trí</v>
          </cell>
          <cell r="D187">
            <v>189462</v>
          </cell>
          <cell r="E187">
            <v>143995</v>
          </cell>
        </row>
        <row r="188">
          <cell r="A188" t="str">
            <v>06.5062</v>
          </cell>
          <cell r="B188" t="str">
            <v>Vöôït ñöôøng giao thoâng &gt;10m tieát dieän daây £ 95</v>
          </cell>
          <cell r="C188" t="str">
            <v>V.trí</v>
          </cell>
          <cell r="D188">
            <v>269130</v>
          </cell>
          <cell r="E188">
            <v>190445</v>
          </cell>
        </row>
        <row r="189">
          <cell r="A189" t="str">
            <v>06.5063</v>
          </cell>
          <cell r="B189" t="str">
            <v>Vöôït ñöôøng giao thoâng &gt;10m tieát dieän daây £ 150</v>
          </cell>
          <cell r="C189" t="str">
            <v>V.trí</v>
          </cell>
          <cell r="D189">
            <v>350186</v>
          </cell>
          <cell r="E189">
            <v>233024</v>
          </cell>
        </row>
        <row r="190">
          <cell r="A190" t="str">
            <v>06.5064</v>
          </cell>
          <cell r="B190" t="str">
            <v>Vöôït ñöôøng giao thoâng &gt;10m tieát dieän daây £ 240</v>
          </cell>
          <cell r="C190" t="str">
            <v>V.trí</v>
          </cell>
          <cell r="D190">
            <v>411447</v>
          </cell>
          <cell r="E190">
            <v>261823</v>
          </cell>
        </row>
        <row r="191">
          <cell r="A191" t="str">
            <v>06.5065</v>
          </cell>
          <cell r="B191" t="str">
            <v>Vöôït ñöôøng giao thoâng &gt;10m tieát dieän daây &gt; 240</v>
          </cell>
          <cell r="C191" t="str">
            <v>V.trí</v>
          </cell>
          <cell r="D191">
            <v>568260</v>
          </cell>
          <cell r="E191">
            <v>410618</v>
          </cell>
        </row>
        <row r="192">
          <cell r="A192" t="str">
            <v>06.5071</v>
          </cell>
          <cell r="B192" t="str">
            <v>Vò trí beû goùc tieát dieän daây £ 50</v>
          </cell>
          <cell r="C192" t="str">
            <v>V.trí</v>
          </cell>
          <cell r="D192">
            <v>0</v>
          </cell>
          <cell r="E192">
            <v>30697</v>
          </cell>
        </row>
        <row r="193">
          <cell r="A193" t="str">
            <v>06.5072</v>
          </cell>
          <cell r="B193" t="str">
            <v>Vò trí beû goùc tieát dieän daây £ 95</v>
          </cell>
          <cell r="C193" t="str">
            <v>V.trí</v>
          </cell>
          <cell r="D193">
            <v>0</v>
          </cell>
          <cell r="E193">
            <v>61933</v>
          </cell>
          <cell r="F193" t="str">
            <v>D -357</v>
          </cell>
        </row>
        <row r="194">
          <cell r="A194" t="str">
            <v>06.5073</v>
          </cell>
          <cell r="B194" t="str">
            <v>Vò trí beû goùc tieát dieän daây £ 150</v>
          </cell>
          <cell r="C194" t="str">
            <v>V.trí</v>
          </cell>
          <cell r="D194">
            <v>0</v>
          </cell>
          <cell r="E194">
            <v>78346</v>
          </cell>
          <cell r="F194" t="str">
            <v>D -912</v>
          </cell>
        </row>
        <row r="195">
          <cell r="A195" t="str">
            <v>06.5074</v>
          </cell>
          <cell r="B195" t="str">
            <v>Vò trí beû goùc tieát dieän daây £ 240</v>
          </cell>
          <cell r="C195" t="str">
            <v>V.trí</v>
          </cell>
          <cell r="D195">
            <v>0</v>
          </cell>
          <cell r="E195">
            <v>80978</v>
          </cell>
          <cell r="F195" t="str">
            <v>D -159</v>
          </cell>
        </row>
        <row r="196">
          <cell r="A196" t="str">
            <v>06.5075</v>
          </cell>
          <cell r="B196" t="str">
            <v>Vò trí beû goùc tieát dieän daây &gt; 240</v>
          </cell>
          <cell r="C196" t="str">
            <v>V.trí</v>
          </cell>
          <cell r="D196">
            <v>0</v>
          </cell>
          <cell r="E196">
            <v>150188</v>
          </cell>
          <cell r="F196" t="str">
            <v xml:space="preserve">N -357 </v>
          </cell>
        </row>
        <row r="197">
          <cell r="A197" t="str">
            <v>06.5082</v>
          </cell>
          <cell r="B197" t="str">
            <v>Vöôït soâng £ 95</v>
          </cell>
          <cell r="C197" t="str">
            <v>V.trí</v>
          </cell>
          <cell r="D197">
            <v>0</v>
          </cell>
          <cell r="E197">
            <v>261513</v>
          </cell>
          <cell r="F197" t="str">
            <v>N -912</v>
          </cell>
        </row>
        <row r="198">
          <cell r="A198" t="str">
            <v>06.5083</v>
          </cell>
          <cell r="B198" t="str">
            <v>Vöôït soâng £ 150</v>
          </cell>
          <cell r="C198" t="str">
            <v>V.trí</v>
          </cell>
          <cell r="D198">
            <v>0</v>
          </cell>
          <cell r="E198">
            <v>391728</v>
          </cell>
          <cell r="F198" t="str">
            <v>N -158</v>
          </cell>
        </row>
        <row r="199">
          <cell r="A199" t="str">
            <v>06.5084</v>
          </cell>
          <cell r="B199" t="str">
            <v>Vöôït soâng £ 240</v>
          </cell>
          <cell r="C199" t="str">
            <v>V.trí</v>
          </cell>
          <cell r="D199">
            <v>0</v>
          </cell>
          <cell r="E199">
            <v>440965</v>
          </cell>
          <cell r="F199" t="str">
            <v>MT -7</v>
          </cell>
        </row>
        <row r="200">
          <cell r="A200" t="str">
            <v>06.5085</v>
          </cell>
          <cell r="B200" t="str">
            <v>Vöôït soâng &gt; 240</v>
          </cell>
          <cell r="C200" t="str">
            <v>V.trí</v>
          </cell>
          <cell r="D200">
            <v>0</v>
          </cell>
          <cell r="E200">
            <v>799869</v>
          </cell>
          <cell r="F200" t="str">
            <v>MT -10</v>
          </cell>
        </row>
        <row r="201">
          <cell r="A201" t="str">
            <v>06.6104</v>
          </cell>
          <cell r="B201" t="str">
            <v>Raûi caêng daây laáy ñoä voõng daây AC-50mm 2</v>
          </cell>
          <cell r="C201" t="str">
            <v>km</v>
          </cell>
          <cell r="D201">
            <v>227189</v>
          </cell>
          <cell r="E201">
            <v>261153</v>
          </cell>
          <cell r="F201" t="str">
            <v>MT -12</v>
          </cell>
        </row>
        <row r="202">
          <cell r="A202" t="str">
            <v>06.6105</v>
          </cell>
          <cell r="B202" t="str">
            <v>Raûi caêng daây laáy ñoä voõng daây AC-70mm 2</v>
          </cell>
          <cell r="C202" t="str">
            <v>km</v>
          </cell>
          <cell r="D202">
            <v>227189</v>
          </cell>
          <cell r="E202">
            <v>348908</v>
          </cell>
        </row>
        <row r="203">
          <cell r="A203" t="str">
            <v>06.6106</v>
          </cell>
          <cell r="B203" t="str">
            <v>Raûi caêng daây laáy ñoä voõng daây AC-95mm 2</v>
          </cell>
          <cell r="C203" t="str">
            <v>km</v>
          </cell>
          <cell r="D203">
            <v>227189</v>
          </cell>
          <cell r="E203">
            <v>475178</v>
          </cell>
        </row>
        <row r="204">
          <cell r="A204" t="str">
            <v>06.6107</v>
          </cell>
          <cell r="B204" t="str">
            <v>Raûi caêng daây laáy ñoä voõng daây AC-120mm 2</v>
          </cell>
          <cell r="C204" t="str">
            <v>km</v>
          </cell>
          <cell r="D204">
            <v>319671</v>
          </cell>
          <cell r="E204">
            <v>588862</v>
          </cell>
        </row>
        <row r="205">
          <cell r="A205" t="str">
            <v>06.6108</v>
          </cell>
          <cell r="B205" t="str">
            <v>Raûi caêng daây laáy ñoä voõng daây AC-150mm 2</v>
          </cell>
          <cell r="C205" t="str">
            <v>km</v>
          </cell>
          <cell r="D205">
            <v>319671</v>
          </cell>
          <cell r="E205">
            <v>712550</v>
          </cell>
        </row>
        <row r="206">
          <cell r="A206" t="str">
            <v>06.6109</v>
          </cell>
          <cell r="B206" t="str">
            <v>Raûi caêng daây laáy ñoä voõng daây AC-185mm 2</v>
          </cell>
          <cell r="C206" t="str">
            <v>km</v>
          </cell>
          <cell r="D206">
            <v>319671</v>
          </cell>
          <cell r="E206">
            <v>840899</v>
          </cell>
        </row>
        <row r="207">
          <cell r="A207" t="str">
            <v>06.6110</v>
          </cell>
          <cell r="B207" t="str">
            <v>Raûi caêng daây laáy ñoä voõng daây AC-240mm 2</v>
          </cell>
          <cell r="C207" t="str">
            <v>km</v>
          </cell>
          <cell r="D207">
            <v>319671</v>
          </cell>
          <cell r="E207">
            <v>924792</v>
          </cell>
        </row>
        <row r="208">
          <cell r="A208" t="str">
            <v>06.6124</v>
          </cell>
          <cell r="B208" t="str">
            <v>Raûi caêng daây laáy ñoä voõng daây A-50mm 2</v>
          </cell>
          <cell r="C208" t="str">
            <v>km</v>
          </cell>
          <cell r="D208">
            <v>227189</v>
          </cell>
          <cell r="E208">
            <v>208012</v>
          </cell>
        </row>
        <row r="209">
          <cell r="A209" t="str">
            <v>06.6125</v>
          </cell>
          <cell r="B209" t="str">
            <v>Raûi caêng daây laáy ñoä voõng daây A-70mm 2</v>
          </cell>
          <cell r="C209" t="str">
            <v>km</v>
          </cell>
          <cell r="D209">
            <v>227189</v>
          </cell>
          <cell r="E209">
            <v>279516</v>
          </cell>
        </row>
        <row r="210">
          <cell r="A210" t="str">
            <v>06.6126</v>
          </cell>
          <cell r="B210" t="str">
            <v>Raûi caêng daây laáy ñoä voõng daây A-95mm 2</v>
          </cell>
          <cell r="C210" t="str">
            <v>km</v>
          </cell>
          <cell r="D210">
            <v>227189</v>
          </cell>
          <cell r="E210">
            <v>381897</v>
          </cell>
        </row>
        <row r="211">
          <cell r="A211" t="str">
            <v>06.6133</v>
          </cell>
          <cell r="B211" t="str">
            <v>Raûi caêng daây choáng seùt tieát dieän 35mm 2</v>
          </cell>
          <cell r="C211" t="str">
            <v>km</v>
          </cell>
          <cell r="D211">
            <v>226789</v>
          </cell>
          <cell r="E211">
            <v>365484</v>
          </cell>
        </row>
        <row r="212">
          <cell r="A212" t="str">
            <v>06.6134</v>
          </cell>
          <cell r="B212" t="str">
            <v>Raûi caêng daây choáng seùt tieát dieän 50mm 2</v>
          </cell>
          <cell r="C212" t="str">
            <v>km</v>
          </cell>
          <cell r="D212">
            <v>227189</v>
          </cell>
          <cell r="E212">
            <v>409524</v>
          </cell>
        </row>
        <row r="213">
          <cell r="A213" t="str">
            <v>06.6135</v>
          </cell>
          <cell r="B213" t="str">
            <v>Raûi caêng daây choáng seùt tieát dieän 70mm 2</v>
          </cell>
          <cell r="C213" t="str">
            <v>km</v>
          </cell>
          <cell r="D213">
            <v>227189</v>
          </cell>
          <cell r="E213">
            <v>491429</v>
          </cell>
        </row>
        <row r="214">
          <cell r="A214" t="str">
            <v>Ty neo D22x3,7m</v>
          </cell>
          <cell r="B214" t="str">
            <v>Caùi</v>
          </cell>
          <cell r="C214">
            <v>118125</v>
          </cell>
          <cell r="D214">
            <v>227189</v>
          </cell>
          <cell r="E214">
            <v>491429</v>
          </cell>
        </row>
        <row r="215">
          <cell r="A215" t="str">
            <v>02.1211</v>
          </cell>
          <cell r="B215" t="str">
            <v>Vaän chuyeån xi maêng cöï ly 100m</v>
          </cell>
          <cell r="C215" t="str">
            <v>taán</v>
          </cell>
          <cell r="D215">
            <v>0</v>
          </cell>
          <cell r="E215">
            <v>71813</v>
          </cell>
        </row>
        <row r="216">
          <cell r="A216" t="str">
            <v>02.1212</v>
          </cell>
          <cell r="B216" t="str">
            <v>Vaän chuyeån xi maêng cöï ly 300m</v>
          </cell>
          <cell r="C216" t="str">
            <v>taán</v>
          </cell>
          <cell r="D216">
            <v>0</v>
          </cell>
          <cell r="E216">
            <v>67545</v>
          </cell>
        </row>
        <row r="217">
          <cell r="A217" t="str">
            <v>02.1213</v>
          </cell>
          <cell r="B217" t="str">
            <v>Vaän chuyeån xi maêng cöï ly 500m</v>
          </cell>
          <cell r="C217" t="str">
            <v>taán</v>
          </cell>
          <cell r="D217">
            <v>0</v>
          </cell>
          <cell r="E217">
            <v>66956</v>
          </cell>
        </row>
        <row r="218">
          <cell r="A218" t="str">
            <v>02.1214</v>
          </cell>
          <cell r="B218" t="str">
            <v>Vaän chuyeån xi maêng cöï ly &gt;500m</v>
          </cell>
          <cell r="C218" t="str">
            <v>taán</v>
          </cell>
          <cell r="D218">
            <v>0</v>
          </cell>
          <cell r="E218">
            <v>66515</v>
          </cell>
        </row>
        <row r="219">
          <cell r="A219" t="str">
            <v>Keïp coïc noái ñaát</v>
          </cell>
          <cell r="B219" t="str">
            <v>caùi</v>
          </cell>
          <cell r="C219">
            <v>3000</v>
          </cell>
          <cell r="E219">
            <v>66515</v>
          </cell>
        </row>
        <row r="220">
          <cell r="A220" t="str">
            <v>02.1241</v>
          </cell>
          <cell r="B220" t="str">
            <v xml:space="preserve">Vaän chuyeån ñaù </v>
          </cell>
          <cell r="C220" t="str">
            <v>m3</v>
          </cell>
          <cell r="D220">
            <v>0</v>
          </cell>
          <cell r="E220">
            <v>70635</v>
          </cell>
        </row>
        <row r="221">
          <cell r="A221" t="str">
            <v>02.1242</v>
          </cell>
          <cell r="B221" t="str">
            <v xml:space="preserve">Vaän chuyeån ñaù </v>
          </cell>
          <cell r="C221" t="str">
            <v>m3</v>
          </cell>
          <cell r="D221">
            <v>0</v>
          </cell>
          <cell r="E221">
            <v>67692</v>
          </cell>
        </row>
        <row r="222">
          <cell r="A222" t="str">
            <v>02.1243</v>
          </cell>
          <cell r="B222" t="str">
            <v xml:space="preserve">Vaän chuyeån ñaù </v>
          </cell>
          <cell r="C222" t="str">
            <v>m3</v>
          </cell>
          <cell r="D222">
            <v>0</v>
          </cell>
          <cell r="E222">
            <v>67104</v>
          </cell>
        </row>
        <row r="223">
          <cell r="A223" t="str">
            <v>02.1244</v>
          </cell>
          <cell r="B223" t="str">
            <v xml:space="preserve">Vaän chuyeån ñaù </v>
          </cell>
          <cell r="C223" t="str">
            <v>m3</v>
          </cell>
          <cell r="D223">
            <v>0</v>
          </cell>
          <cell r="E223">
            <v>66662</v>
          </cell>
        </row>
        <row r="224">
          <cell r="A224" t="str">
            <v>Keïp nhoâm AC120</v>
          </cell>
          <cell r="B224" t="str">
            <v>Caùi</v>
          </cell>
          <cell r="C224">
            <v>16857</v>
          </cell>
          <cell r="E224">
            <v>66662</v>
          </cell>
        </row>
        <row r="225">
          <cell r="A225" t="str">
            <v>02.1231</v>
          </cell>
          <cell r="B225" t="str">
            <v>Vaän chuyeån caùt</v>
          </cell>
          <cell r="C225" t="str">
            <v>m3</v>
          </cell>
          <cell r="D225">
            <v>0</v>
          </cell>
          <cell r="E225">
            <v>67251</v>
          </cell>
        </row>
        <row r="226">
          <cell r="A226" t="str">
            <v>02.1232</v>
          </cell>
          <cell r="B226" t="str">
            <v>Vaän chuyeån caùt</v>
          </cell>
          <cell r="C226" t="str">
            <v>m3</v>
          </cell>
          <cell r="D226">
            <v>0</v>
          </cell>
          <cell r="E226">
            <v>64308</v>
          </cell>
        </row>
        <row r="227">
          <cell r="A227" t="str">
            <v>02.1233</v>
          </cell>
          <cell r="B227" t="str">
            <v>Vaän chuyeån caùt</v>
          </cell>
          <cell r="C227" t="str">
            <v>m3</v>
          </cell>
          <cell r="D227">
            <v>0</v>
          </cell>
          <cell r="E227">
            <v>63719</v>
          </cell>
        </row>
        <row r="228">
          <cell r="A228" t="str">
            <v>02.1234</v>
          </cell>
          <cell r="B228" t="str">
            <v>Vaän chuyeån caùt</v>
          </cell>
          <cell r="C228" t="str">
            <v>m3</v>
          </cell>
          <cell r="D228">
            <v>0</v>
          </cell>
          <cell r="E228">
            <v>62983</v>
          </cell>
        </row>
        <row r="229">
          <cell r="E229">
            <v>62983</v>
          </cell>
        </row>
        <row r="230">
          <cell r="A230" t="str">
            <v>02.1351</v>
          </cell>
          <cell r="B230" t="str">
            <v>Vaän chuyeån coát theùp + bulon</v>
          </cell>
          <cell r="C230" t="str">
            <v>Taán</v>
          </cell>
          <cell r="D230">
            <v>0</v>
          </cell>
          <cell r="E230">
            <v>110221</v>
          </cell>
        </row>
        <row r="231">
          <cell r="A231" t="str">
            <v>02.1352</v>
          </cell>
          <cell r="B231" t="str">
            <v>Vaän chuyeån coát theùp + bulon</v>
          </cell>
          <cell r="C231" t="str">
            <v>Taán</v>
          </cell>
          <cell r="D231">
            <v>0</v>
          </cell>
          <cell r="E231">
            <v>103451</v>
          </cell>
        </row>
        <row r="232">
          <cell r="A232" t="str">
            <v>02.1353</v>
          </cell>
          <cell r="B232" t="str">
            <v>Vaän chuyeån coát theùp + bulon</v>
          </cell>
          <cell r="C232" t="str">
            <v>Taán</v>
          </cell>
          <cell r="D232">
            <v>0</v>
          </cell>
          <cell r="E232">
            <v>102127</v>
          </cell>
        </row>
        <row r="233">
          <cell r="A233" t="str">
            <v>02.1354</v>
          </cell>
          <cell r="B233" t="str">
            <v>Vaän chuyeån coát theùp + bulon</v>
          </cell>
          <cell r="C233" t="str">
            <v>Taán</v>
          </cell>
          <cell r="D233">
            <v>0</v>
          </cell>
          <cell r="E233">
            <v>93739</v>
          </cell>
        </row>
        <row r="234">
          <cell r="E234">
            <v>93739</v>
          </cell>
        </row>
        <row r="235">
          <cell r="A235" t="str">
            <v>02.1361</v>
          </cell>
          <cell r="B235" t="str">
            <v>Vaän chuyeån coät theùp</v>
          </cell>
          <cell r="C235" t="str">
            <v>Taán</v>
          </cell>
          <cell r="D235">
            <v>0</v>
          </cell>
          <cell r="E235">
            <v>100214</v>
          </cell>
        </row>
        <row r="236">
          <cell r="A236" t="str">
            <v>02.1362</v>
          </cell>
          <cell r="B236" t="str">
            <v>Vaän chuyeån coät theùp</v>
          </cell>
          <cell r="C236" t="str">
            <v>Taán</v>
          </cell>
          <cell r="D236">
            <v>0</v>
          </cell>
          <cell r="E236">
            <v>94033</v>
          </cell>
        </row>
        <row r="237">
          <cell r="A237" t="str">
            <v>02.1363</v>
          </cell>
          <cell r="B237" t="str">
            <v>Vaän chuyeån coät theùp</v>
          </cell>
          <cell r="C237" t="str">
            <v>Taán</v>
          </cell>
          <cell r="D237">
            <v>0</v>
          </cell>
          <cell r="E237">
            <v>92856</v>
          </cell>
        </row>
        <row r="238">
          <cell r="A238" t="str">
            <v>02.1364</v>
          </cell>
          <cell r="B238" t="str">
            <v>Vaän chuyeån coät theùp</v>
          </cell>
          <cell r="C238" t="str">
            <v>Taán</v>
          </cell>
          <cell r="D238">
            <v>0</v>
          </cell>
          <cell r="E238">
            <v>91973</v>
          </cell>
        </row>
        <row r="239">
          <cell r="E239">
            <v>91973</v>
          </cell>
        </row>
        <row r="240">
          <cell r="A240" t="str">
            <v>02.1331</v>
          </cell>
          <cell r="B240" t="str">
            <v>Vaän chuyeån vaùn khuoân</v>
          </cell>
          <cell r="C240" t="str">
            <v>m3</v>
          </cell>
          <cell r="D240">
            <v>0</v>
          </cell>
          <cell r="E240">
            <v>57391</v>
          </cell>
        </row>
        <row r="241">
          <cell r="A241" t="str">
            <v>02.1332</v>
          </cell>
          <cell r="B241" t="str">
            <v>Vaän chuyeån vaùn khuoân</v>
          </cell>
          <cell r="C241" t="str">
            <v>m3</v>
          </cell>
          <cell r="D241">
            <v>0</v>
          </cell>
          <cell r="E241">
            <v>55037</v>
          </cell>
        </row>
        <row r="242">
          <cell r="A242" t="str">
            <v>02.1333</v>
          </cell>
          <cell r="B242" t="str">
            <v>Vaän chuyeån vaùn khuoân</v>
          </cell>
          <cell r="C242" t="str">
            <v>m3</v>
          </cell>
          <cell r="D242">
            <v>0</v>
          </cell>
          <cell r="E242">
            <v>54301</v>
          </cell>
        </row>
        <row r="243">
          <cell r="A243" t="str">
            <v>02.1334</v>
          </cell>
          <cell r="B243" t="str">
            <v>Vaän chuyeån vaùn khuoân</v>
          </cell>
          <cell r="C243" t="str">
            <v>m3</v>
          </cell>
          <cell r="D243">
            <v>0</v>
          </cell>
          <cell r="E243">
            <v>53859</v>
          </cell>
        </row>
        <row r="244">
          <cell r="E244">
            <v>53859</v>
          </cell>
        </row>
        <row r="245">
          <cell r="A245" t="str">
            <v>02.1321</v>
          </cell>
          <cell r="B245" t="str">
            <v>Vaän chuyeån nöôùc</v>
          </cell>
          <cell r="C245" t="str">
            <v>m3</v>
          </cell>
          <cell r="D245">
            <v>0</v>
          </cell>
          <cell r="E245">
            <v>57833</v>
          </cell>
        </row>
        <row r="246">
          <cell r="A246" t="str">
            <v>02.1322</v>
          </cell>
          <cell r="B246" t="str">
            <v>Vaän chuyeån nöôùc</v>
          </cell>
          <cell r="C246" t="str">
            <v>m3</v>
          </cell>
          <cell r="D246">
            <v>0</v>
          </cell>
          <cell r="E246">
            <v>56950</v>
          </cell>
        </row>
        <row r="247">
          <cell r="A247" t="str">
            <v>02.1323</v>
          </cell>
          <cell r="B247" t="str">
            <v>Vaän chuyeån nöôùc</v>
          </cell>
          <cell r="C247" t="str">
            <v>m3</v>
          </cell>
          <cell r="D247">
            <v>0</v>
          </cell>
          <cell r="E247">
            <v>49592</v>
          </cell>
        </row>
        <row r="248">
          <cell r="A248" t="str">
            <v>02.1324</v>
          </cell>
          <cell r="B248" t="str">
            <v>Vaän chuyeån nöôùc</v>
          </cell>
          <cell r="C248" t="str">
            <v>m3</v>
          </cell>
          <cell r="D248">
            <v>0</v>
          </cell>
          <cell r="E248">
            <v>48415</v>
          </cell>
        </row>
        <row r="249">
          <cell r="E249">
            <v>48415</v>
          </cell>
        </row>
        <row r="250">
          <cell r="A250" t="str">
            <v>02.1391</v>
          </cell>
          <cell r="B250" t="str">
            <v>Vaän chuyeån coïc tre</v>
          </cell>
          <cell r="C250" t="str">
            <v>coïc</v>
          </cell>
          <cell r="D250">
            <v>0</v>
          </cell>
          <cell r="E250">
            <v>17953</v>
          </cell>
        </row>
        <row r="251">
          <cell r="A251" t="str">
            <v>02.1392</v>
          </cell>
          <cell r="B251" t="str">
            <v>Vaän chuyeån coïc tre</v>
          </cell>
          <cell r="C251" t="str">
            <v>coïc</v>
          </cell>
          <cell r="D251">
            <v>0</v>
          </cell>
          <cell r="E251">
            <v>16923</v>
          </cell>
        </row>
        <row r="252">
          <cell r="A252" t="str">
            <v>02.1393</v>
          </cell>
          <cell r="B252" t="str">
            <v>Vaän chuyeån coïc tre</v>
          </cell>
          <cell r="C252" t="str">
            <v>coïc</v>
          </cell>
          <cell r="D252">
            <v>0</v>
          </cell>
          <cell r="E252">
            <v>16776</v>
          </cell>
        </row>
        <row r="253">
          <cell r="A253" t="str">
            <v>02.1394</v>
          </cell>
          <cell r="B253" t="str">
            <v>Vaän chuyeån coïc tre</v>
          </cell>
          <cell r="C253" t="str">
            <v>coïc</v>
          </cell>
          <cell r="D253">
            <v>0</v>
          </cell>
          <cell r="E253">
            <v>16629</v>
          </cell>
        </row>
        <row r="254">
          <cell r="E254">
            <v>16629</v>
          </cell>
        </row>
        <row r="255">
          <cell r="A255" t="str">
            <v>02.1391</v>
          </cell>
          <cell r="B255" t="str">
            <v>Vaän chuyeån coùt eùp</v>
          </cell>
          <cell r="C255" t="str">
            <v>taám</v>
          </cell>
          <cell r="D255">
            <v>0</v>
          </cell>
          <cell r="E255">
            <v>17953</v>
          </cell>
        </row>
        <row r="256">
          <cell r="A256" t="str">
            <v>02.1392</v>
          </cell>
          <cell r="B256" t="str">
            <v>Vaän chuyeån coùt eùp</v>
          </cell>
          <cell r="C256" t="str">
            <v>taám</v>
          </cell>
          <cell r="D256">
            <v>0</v>
          </cell>
          <cell r="E256">
            <v>16923</v>
          </cell>
        </row>
        <row r="257">
          <cell r="A257" t="str">
            <v>02.1393</v>
          </cell>
          <cell r="B257" t="str">
            <v>Vaän chuyeån coùt eùp</v>
          </cell>
          <cell r="C257" t="str">
            <v>taám</v>
          </cell>
          <cell r="D257">
            <v>0</v>
          </cell>
          <cell r="E257">
            <v>16776</v>
          </cell>
        </row>
        <row r="258">
          <cell r="A258" t="str">
            <v>02.1394</v>
          </cell>
          <cell r="B258" t="str">
            <v>Vaän chuyeån coùt eùp</v>
          </cell>
          <cell r="C258" t="str">
            <v>taán</v>
          </cell>
          <cell r="D258">
            <v>0</v>
          </cell>
          <cell r="E258">
            <v>16629</v>
          </cell>
        </row>
        <row r="259">
          <cell r="E259">
            <v>16629</v>
          </cell>
        </row>
        <row r="260">
          <cell r="A260" t="str">
            <v>02.1421</v>
          </cell>
          <cell r="B260" t="str">
            <v>Vaän chuyeån phuï kieän</v>
          </cell>
          <cell r="C260" t="str">
            <v>taán</v>
          </cell>
          <cell r="D260">
            <v>0</v>
          </cell>
          <cell r="E260">
            <v>99184</v>
          </cell>
        </row>
        <row r="261">
          <cell r="A261" t="str">
            <v>02.1422</v>
          </cell>
          <cell r="B261" t="str">
            <v>Vaän chuyeån phuï kieän</v>
          </cell>
          <cell r="C261" t="str">
            <v>taán</v>
          </cell>
          <cell r="D261">
            <v>0</v>
          </cell>
          <cell r="E261">
            <v>93150</v>
          </cell>
        </row>
        <row r="262">
          <cell r="A262" t="str">
            <v>02.1423</v>
          </cell>
          <cell r="B262" t="str">
            <v>Vaän chuyeån phuï kieän</v>
          </cell>
          <cell r="C262" t="str">
            <v>taán</v>
          </cell>
          <cell r="D262">
            <v>0</v>
          </cell>
          <cell r="E262">
            <v>91973</v>
          </cell>
        </row>
        <row r="263">
          <cell r="A263" t="str">
            <v>02.1424</v>
          </cell>
          <cell r="B263" t="str">
            <v>Vaän chuyeån phuï kieän</v>
          </cell>
          <cell r="C263" t="str">
            <v>taán</v>
          </cell>
          <cell r="D263">
            <v>0</v>
          </cell>
          <cell r="E263">
            <v>90943</v>
          </cell>
        </row>
        <row r="264">
          <cell r="E264">
            <v>90943</v>
          </cell>
        </row>
        <row r="265">
          <cell r="A265" t="str">
            <v>02.1431</v>
          </cell>
          <cell r="B265" t="str">
            <v>Vaän chuyeån söù caùc loaïi</v>
          </cell>
          <cell r="C265" t="str">
            <v>taán</v>
          </cell>
          <cell r="D265">
            <v>0</v>
          </cell>
          <cell r="E265">
            <v>130234</v>
          </cell>
        </row>
        <row r="266">
          <cell r="A266" t="str">
            <v>02.1432</v>
          </cell>
          <cell r="B266" t="str">
            <v>Vaän chuyeån söù caùc loaïi</v>
          </cell>
          <cell r="C266" t="str">
            <v>taán</v>
          </cell>
          <cell r="D266">
            <v>0</v>
          </cell>
          <cell r="E266">
            <v>122287</v>
          </cell>
        </row>
        <row r="267">
          <cell r="A267" t="str">
            <v>02.1433</v>
          </cell>
          <cell r="B267" t="str">
            <v>Vaän chuyeån söù caùc loaïi</v>
          </cell>
          <cell r="C267" t="str">
            <v>taán</v>
          </cell>
          <cell r="D267">
            <v>0</v>
          </cell>
          <cell r="E267">
            <v>120669</v>
          </cell>
        </row>
        <row r="268">
          <cell r="A268" t="str">
            <v>02.1434</v>
          </cell>
          <cell r="B268" t="str">
            <v>Vaän chuyeån söù caùc loaïi</v>
          </cell>
          <cell r="C268" t="str">
            <v>taán</v>
          </cell>
          <cell r="D268">
            <v>0</v>
          </cell>
          <cell r="E268">
            <v>119491</v>
          </cell>
        </row>
        <row r="269">
          <cell r="E269">
            <v>119491</v>
          </cell>
        </row>
        <row r="270">
          <cell r="A270" t="str">
            <v>02.1441</v>
          </cell>
          <cell r="B270" t="str">
            <v>Vaän chuyeån söù caùc loaïi</v>
          </cell>
          <cell r="C270" t="str">
            <v>taán</v>
          </cell>
          <cell r="D270">
            <v>0</v>
          </cell>
          <cell r="E270">
            <v>100214</v>
          </cell>
        </row>
        <row r="271">
          <cell r="A271" t="str">
            <v>02.1442</v>
          </cell>
          <cell r="B271" t="str">
            <v>Vaän chuyeån söù caùc loaïi</v>
          </cell>
          <cell r="C271" t="str">
            <v>taán</v>
          </cell>
          <cell r="D271">
            <v>0</v>
          </cell>
          <cell r="E271">
            <v>93886</v>
          </cell>
        </row>
        <row r="272">
          <cell r="A272" t="str">
            <v>02.1443</v>
          </cell>
          <cell r="B272" t="str">
            <v>Vaän chuyeån söù caùc loaïi</v>
          </cell>
          <cell r="C272" t="str">
            <v>taán</v>
          </cell>
          <cell r="D272">
            <v>0</v>
          </cell>
          <cell r="E272">
            <v>92856</v>
          </cell>
        </row>
        <row r="273">
          <cell r="A273" t="str">
            <v>02.1444</v>
          </cell>
          <cell r="B273" t="str">
            <v>Vaän chuyeån söù caùc loaïi</v>
          </cell>
          <cell r="C273" t="str">
            <v>taán</v>
          </cell>
          <cell r="D273">
            <v>0</v>
          </cell>
          <cell r="E273">
            <v>91973</v>
          </cell>
        </row>
        <row r="274">
          <cell r="E274">
            <v>91973</v>
          </cell>
        </row>
        <row r="275">
          <cell r="A275" t="str">
            <v>02.1451</v>
          </cell>
          <cell r="B275" t="str">
            <v>Vaän chuyeån caáu kieän beâ toâng ñuùc saün caùc loaïi</v>
          </cell>
          <cell r="C275" t="str">
            <v>taán</v>
          </cell>
          <cell r="D275">
            <v>0</v>
          </cell>
          <cell r="E275">
            <v>90207</v>
          </cell>
        </row>
        <row r="276">
          <cell r="A276" t="str">
            <v>02.1452</v>
          </cell>
          <cell r="B276" t="str">
            <v>Vaän chuyeån caáu kieän beâ toâng ñuùc saün caùc loaïi</v>
          </cell>
          <cell r="C276" t="str">
            <v>taán</v>
          </cell>
          <cell r="D276">
            <v>0</v>
          </cell>
          <cell r="E276">
            <v>84615</v>
          </cell>
        </row>
        <row r="277">
          <cell r="A277" t="str">
            <v>02.1453</v>
          </cell>
          <cell r="B277" t="str">
            <v>Vaän chuyeån caáu kieän beâ toâng ñuùc saün caùc loaïi</v>
          </cell>
          <cell r="C277" t="str">
            <v>taán</v>
          </cell>
          <cell r="D277">
            <v>0</v>
          </cell>
          <cell r="E277">
            <v>83585</v>
          </cell>
        </row>
        <row r="278">
          <cell r="A278" t="str">
            <v>02.1454</v>
          </cell>
          <cell r="B278" t="str">
            <v>Vaän chuyeån caáu kieän beâ toâng ñuùc saün caùc loaïi</v>
          </cell>
          <cell r="C278" t="str">
            <v>taán</v>
          </cell>
          <cell r="D278">
            <v>0</v>
          </cell>
          <cell r="E278">
            <v>82702</v>
          </cell>
        </row>
        <row r="279">
          <cell r="E279">
            <v>82702</v>
          </cell>
        </row>
        <row r="280">
          <cell r="A280" t="str">
            <v>02.1461</v>
          </cell>
          <cell r="B280" t="str">
            <v>Vaän chuyeån coät  BTLT</v>
          </cell>
          <cell r="C280" t="str">
            <v>taán</v>
          </cell>
          <cell r="D280">
            <v>0</v>
          </cell>
          <cell r="E280">
            <v>140241</v>
          </cell>
        </row>
        <row r="281">
          <cell r="A281" t="str">
            <v>02.1462</v>
          </cell>
          <cell r="B281" t="str">
            <v>Vaän chuyeån coät  BTLT</v>
          </cell>
          <cell r="C281" t="str">
            <v>taán</v>
          </cell>
          <cell r="D281">
            <v>0</v>
          </cell>
          <cell r="E281">
            <v>131705</v>
          </cell>
        </row>
        <row r="282">
          <cell r="A282" t="str">
            <v>02.1463</v>
          </cell>
          <cell r="B282" t="str">
            <v>Vaän chuyeån coät  BTLT</v>
          </cell>
          <cell r="C282" t="str">
            <v>taán</v>
          </cell>
          <cell r="D282">
            <v>0</v>
          </cell>
          <cell r="E282">
            <v>129940</v>
          </cell>
        </row>
        <row r="283">
          <cell r="A283" t="str">
            <v>02.1464</v>
          </cell>
          <cell r="B283" t="str">
            <v>Vaän chuyeån coät  BTLT</v>
          </cell>
          <cell r="C283" t="str">
            <v>taán</v>
          </cell>
          <cell r="D283">
            <v>0</v>
          </cell>
          <cell r="E283">
            <v>128762</v>
          </cell>
        </row>
        <row r="284">
          <cell r="E284">
            <v>128762</v>
          </cell>
        </row>
        <row r="285">
          <cell r="A285" t="str">
            <v>02.1481</v>
          </cell>
          <cell r="B285" t="str">
            <v>Vaän chuyeån DCTC</v>
          </cell>
          <cell r="C285" t="str">
            <v>Taán</v>
          </cell>
          <cell r="D285">
            <v>0</v>
          </cell>
          <cell r="E285">
            <v>91090</v>
          </cell>
        </row>
        <row r="286">
          <cell r="A286" t="str">
            <v>02.1482</v>
          </cell>
          <cell r="B286" t="str">
            <v>Vaän chuyeån DCTC</v>
          </cell>
          <cell r="C286" t="str">
            <v>Taán</v>
          </cell>
          <cell r="D286">
            <v>0</v>
          </cell>
          <cell r="E286">
            <v>84615</v>
          </cell>
        </row>
        <row r="287">
          <cell r="A287" t="str">
            <v>02.1483</v>
          </cell>
          <cell r="B287" t="str">
            <v>Vaän chuyeån DCTC</v>
          </cell>
          <cell r="C287" t="str">
            <v>Taán</v>
          </cell>
          <cell r="D287">
            <v>0</v>
          </cell>
          <cell r="E287">
            <v>83585</v>
          </cell>
        </row>
        <row r="288">
          <cell r="A288" t="str">
            <v>02.1484</v>
          </cell>
          <cell r="B288" t="str">
            <v>Vaän chuyeån DCTC</v>
          </cell>
          <cell r="C288" t="str">
            <v>Taán</v>
          </cell>
          <cell r="D288">
            <v>0</v>
          </cell>
          <cell r="E288">
            <v>82849</v>
          </cell>
        </row>
        <row r="289">
          <cell r="E289">
            <v>82849</v>
          </cell>
        </row>
        <row r="290">
          <cell r="A290">
            <v>21481</v>
          </cell>
          <cell r="B290" t="str">
            <v>Vaän chuyeån DCTC</v>
          </cell>
          <cell r="C290" t="str">
            <v>Taán</v>
          </cell>
          <cell r="D290">
            <v>0</v>
          </cell>
          <cell r="E290">
            <v>91090</v>
          </cell>
        </row>
        <row r="291">
          <cell r="A291">
            <v>21482</v>
          </cell>
          <cell r="B291" t="str">
            <v>Vaän chuyeån DCTC</v>
          </cell>
          <cell r="C291" t="str">
            <v>Taán</v>
          </cell>
          <cell r="D291">
            <v>0</v>
          </cell>
          <cell r="E291">
            <v>84615</v>
          </cell>
        </row>
        <row r="292">
          <cell r="A292">
            <v>21483</v>
          </cell>
          <cell r="B292" t="str">
            <v>Vaän chuyeån DCTC</v>
          </cell>
          <cell r="C292" t="str">
            <v>Taán</v>
          </cell>
          <cell r="D292">
            <v>0</v>
          </cell>
          <cell r="E292">
            <v>83585</v>
          </cell>
        </row>
        <row r="293">
          <cell r="A293">
            <v>21484</v>
          </cell>
          <cell r="B293" t="str">
            <v>Vaän chuyeån DCTC</v>
          </cell>
          <cell r="C293" t="str">
            <v>Taán</v>
          </cell>
          <cell r="D293">
            <v>0</v>
          </cell>
          <cell r="E293">
            <v>82849</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g TH VL-NC-M DZ cap ngam GD1"/>
      <sheetName val="Bang tong hop TBA 320 kVA"/>
      <sheetName val="TB_VT TBA 750 kVA"/>
      <sheetName val="Phan xay dung "/>
      <sheetName val="Liet ke TBA 250 kVA"/>
      <sheetName val="BTH du toan"/>
      <sheetName val="TB - VT TBA 250 kVA"/>
      <sheetName val="TB_VT TBA 320 kVA"/>
      <sheetName val="Lap dat tram"/>
      <sheetName val="Phan xay dung"/>
      <sheetName val="Phan DD dau noi"/>
      <sheetName val="Phan DD dau noi (2)"/>
      <sheetName val="Van chuyen duong dai"/>
      <sheetName val="Thi nghiem hieu chinh"/>
      <sheetName val="dg tphcm"/>
      <sheetName val="Bang TH VLP-NC-M TBA 320 kVA"/>
      <sheetName val="Bang TH VLP-NC-M TBA 750 kV"/>
      <sheetName val="Bang THDT TBA 560 kVA"/>
      <sheetName val="TB_VT TBA 560 kVA"/>
      <sheetName val="Bang TH VLP-NC-M TBA 560 kV"/>
      <sheetName val="Bang THDT TBA 750 kV"/>
      <sheetName val="Bang TH du toan phan xD"/>
      <sheetName val="Bang THDT DZ cap ngam GD2"/>
      <sheetName val="Bang TH VL-NC-M DZ cap ngam GD2"/>
      <sheetName val="LIST"/>
      <sheetName val="Don gia III"/>
      <sheetName val="Don gia CT"/>
      <sheetName val="TL rieng"/>
      <sheetName val="ESTI."/>
      <sheetName val="DI-ESTI"/>
      <sheetName val="CHITIET VL-NC-TT1p"/>
      <sheetName val="Gia vat tu"/>
      <sheetName val="CONG TRINH"/>
      <sheetName val="Bang_TH_VL-NC-M_DZ_cap_ngam_GD1"/>
      <sheetName val="Bang_tong_hop_TBA_320_kVA"/>
      <sheetName val="TB_VT_TBA_750_kVA"/>
      <sheetName val="Phan_xay_dung_"/>
      <sheetName val="Liet_ke_TBA_250_kVA"/>
      <sheetName val="BTH_du_toan"/>
      <sheetName val="TB_-_VT_TBA_250_kVA"/>
      <sheetName val="TB_VT_TBA_320_kVA"/>
      <sheetName val="Lap_dat_tram"/>
      <sheetName val="Phan_xay_dung"/>
      <sheetName val="Phan_DD_dau_noi"/>
      <sheetName val="Phan_DD_dau_noi_(2)"/>
      <sheetName val="Van_chuyen_duong_dai"/>
      <sheetName val="Thi_nghiem_hieu_chinh"/>
      <sheetName val="dg_tphcm"/>
      <sheetName val="Bang_TH_VLP-NC-M_TBA_320_kVA"/>
      <sheetName val="Bang_TH_VLP-NC-M_TBA_750_kV"/>
      <sheetName val="Bang_THDT_TBA_560_kVA"/>
      <sheetName val="TB_VT_TBA_560_kVA"/>
      <sheetName val="Bang_TH_VLP-NC-M_TBA_560_kV"/>
      <sheetName val="Bang_THDT_TBA_750_kV"/>
      <sheetName val="Bang_TH_du_toan_phan_xD"/>
      <sheetName val="Bang_THDT_DZ_cap_ngam_GD2"/>
      <sheetName val="Bang_TH_VL-NC-M_DZ_cap_ngam_GD2"/>
      <sheetName val="Don_gia_III"/>
      <sheetName val="Don_gia_CT"/>
      <sheetName val="Don gia Dak Lak"/>
      <sheetName val="Bang_TH_VL-NC-M_DZ_cap_ngam_GD3"/>
      <sheetName val="Bang_tong_hop_TBA_320_kVA1"/>
      <sheetName val="TB_VT_TBA_750_kVA1"/>
      <sheetName val="Phan_xay_dung_1"/>
      <sheetName val="Liet_ke_TBA_250_kVA1"/>
      <sheetName val="BTH_du_toan1"/>
      <sheetName val="TB_-_VT_TBA_250_kVA1"/>
      <sheetName val="TB_VT_TBA_320_kVA1"/>
      <sheetName val="Lap_dat_tram1"/>
      <sheetName val="Phan_xay_dung1"/>
      <sheetName val="Phan_DD_dau_noi1"/>
      <sheetName val="Phan_DD_dau_noi_(2)1"/>
      <sheetName val="Van_chuyen_duong_dai1"/>
      <sheetName val="Thi_nghiem_hieu_chinh1"/>
      <sheetName val="dg_tphcm1"/>
      <sheetName val="Bang_TH_VLP-NC-M_TBA_320_kVA1"/>
      <sheetName val="Bang_TH_VLP-NC-M_TBA_750_kV1"/>
      <sheetName val="Bang_THDT_TBA_560_kVA1"/>
      <sheetName val="TB_VT_TBA_560_kVA1"/>
      <sheetName val="Bang_TH_VLP-NC-M_TBA_560_kV1"/>
      <sheetName val="Bang_THDT_TBA_750_kV1"/>
      <sheetName val="Bang_TH_du_toan_phan_xD1"/>
      <sheetName val="Bang_THDT_DZ_cap_ngam_GD21"/>
      <sheetName val="Bang_TH_VL-NC-M_DZ_cap_ngam_GD4"/>
      <sheetName val="Don_gia_III1"/>
      <sheetName val="Don_gia_CT1"/>
      <sheetName val="TBA 250 KVA Thanh Da1"/>
      <sheetName val="DG-LAP6"/>
      <sheetName val="Gia_vat_tu"/>
      <sheetName val="TL_rieng"/>
      <sheetName val="TBA_250_KVA_Thanh_Da1"/>
      <sheetName val="Sheet2"/>
      <sheetName val="KH-Q1,Q2,01"/>
      <sheetName val="CHITIET VL-NC"/>
      <sheetName val="DON GIA CAN THO"/>
      <sheetName val="NKC"/>
      <sheetName val="Du_lieu"/>
      <sheetName val="ESTI_"/>
      <sheetName val="CONG_TRINH"/>
      <sheetName val="Don_gia_Dak_Lak"/>
      <sheetName val="CHITIET_VL-NC-TT1p"/>
      <sheetName val="Ctinh 10kV"/>
      <sheetName val="IBASE"/>
      <sheetName val="MTO REV.2(ARMOR)"/>
      <sheetName val="Xaytuong"/>
      <sheetName val="Don gia Tay Ninh"/>
      <sheetName val="Chiet tinh dz35"/>
      <sheetName val="MTP"/>
      <sheetName val="PNT-QUOT-#3"/>
      <sheetName val="#REF!$A$6"/>
      <sheetName val="$G$194 tphcm"/>
      <sheetName val="BaNG_x0000_TH_x0000_dU_x0000_TOAn_x0000_pHAN_x0000_XD"/>
      <sheetName val="BaNG"/>
      <sheetName val="Don gia Soc Trang"/>
      <sheetName val="TL_rieng1"/>
      <sheetName val="ESTI_1"/>
      <sheetName val="Gia_vat_tu1"/>
      <sheetName val="CONG_TRINH1"/>
      <sheetName val="Don_gia_Dak_Lak1"/>
      <sheetName val="CHITIET_VL-NC-TT1p1"/>
      <sheetName val="TBA_250_KVA_Thanh_Da11"/>
      <sheetName val="CHITIET_VL-NC"/>
      <sheetName val="DON_GIA_CAN_THO"/>
      <sheetName val="Bang_TH_VL-NC-M_DZ_cap_ngam_GD5"/>
      <sheetName val="Bang_tong_hop_TBA_320_kVA2"/>
      <sheetName val="TB_VT_TBA_750_kVA2"/>
      <sheetName val="Phan_xay_dung_2"/>
      <sheetName val="Liet_ke_TBA_250_kVA2"/>
      <sheetName val="BTH_du_toan2"/>
      <sheetName val="TB_-_VT_TBA_250_kVA2"/>
      <sheetName val="TB_VT_TBA_320_kVA2"/>
      <sheetName val="Lap_dat_tram2"/>
      <sheetName val="Phan_xay_dung2"/>
      <sheetName val="Phan_DD_dau_noi2"/>
      <sheetName val="Phan_DD_dau_noi_(2)2"/>
      <sheetName val="Van_chuyen_duong_dai2"/>
      <sheetName val="Thi_nghiem_hieu_chinh2"/>
      <sheetName val="dg_tphcm2"/>
      <sheetName val="Bang_TH_VLP-NC-M_TBA_320_kVA2"/>
      <sheetName val="Bang_TH_VLP-NC-M_TBA_750_kV2"/>
      <sheetName val="Bang_THDT_TBA_560_kVA2"/>
      <sheetName val="TB_VT_TBA_560_kVA2"/>
      <sheetName val="Bang_TH_VLP-NC-M_TBA_560_kV2"/>
      <sheetName val="Bang_THDT_TBA_750_kV2"/>
      <sheetName val="Bang_TH_du_toan_phan_xD2"/>
      <sheetName val="Bang_THDT_DZ_cap_ngam_GD22"/>
      <sheetName val="Bang_TH_VL-NC-M_DZ_cap_ngam_GD6"/>
      <sheetName val="TL_rieng2"/>
      <sheetName val="ESTI_2"/>
      <sheetName val="Don_gia_III2"/>
      <sheetName val="Don_gia_CT2"/>
      <sheetName val="Gia_vat_tu2"/>
      <sheetName val="CONG_TRINH2"/>
      <sheetName val="Bang_TH_VL-NC-M_DZ_cap_ngam_GD7"/>
      <sheetName val="Bang_tong_hop_TBA_320_kVA3"/>
      <sheetName val="TB_VT_TBA_750_kVA3"/>
      <sheetName val="Phan_xay_dung_3"/>
      <sheetName val="Liet_ke_TBA_250_kVA3"/>
      <sheetName val="BTH_du_toan3"/>
      <sheetName val="TB_-_VT_TBA_250_kVA3"/>
      <sheetName val="TB_VT_TBA_320_kVA3"/>
      <sheetName val="Lap_dat_tram3"/>
      <sheetName val="Phan_xay_dung3"/>
      <sheetName val="Phan_DD_dau_noi3"/>
      <sheetName val="Phan_DD_dau_noi_(2)3"/>
      <sheetName val="Van_chuyen_duong_dai3"/>
      <sheetName val="Thi_nghiem_hieu_chinh3"/>
      <sheetName val="dg_tphcm3"/>
      <sheetName val="Bang_TH_VLP-NC-M_TBA_320_kVA3"/>
      <sheetName val="Bang_TH_VLP-NC-M_TBA_750_kV3"/>
      <sheetName val="Bang_THDT_TBA_560_kVA3"/>
      <sheetName val="TB_VT_TBA_560_kVA3"/>
      <sheetName val="Bang_TH_VLP-NC-M_TBA_560_kV3"/>
      <sheetName val="Bang_THDT_TBA_750_kV3"/>
      <sheetName val="Bang_TH_du_toan_phan_xD3"/>
      <sheetName val="Bang_THDT_DZ_cap_ngam_GD23"/>
      <sheetName val="Bang_TH_VL-NC-M_DZ_cap_ngam_GD8"/>
      <sheetName val="TL_rieng3"/>
      <sheetName val="ESTI_3"/>
      <sheetName val="Don_gia_III3"/>
      <sheetName val="Don_gia_CT3"/>
      <sheetName val="Gia_vat_tu3"/>
      <sheetName val="CONG_TRINH3"/>
      <sheetName val="Bang_TH_VL-NC-M_DZ_cap_ngam_GD9"/>
      <sheetName val="Bang_tong_hop_TBA_320_kVA4"/>
      <sheetName val="TB_VT_TBA_750_kVA4"/>
      <sheetName val="Phan_xay_dung_4"/>
      <sheetName val="Liet_ke_TBA_250_kVA4"/>
      <sheetName val="BTH_du_toan4"/>
      <sheetName val="TB_-_VT_TBA_250_kVA4"/>
      <sheetName val="TB_VT_TBA_320_kVA4"/>
      <sheetName val="Lap_dat_tram4"/>
      <sheetName val="Phan_xay_dung4"/>
      <sheetName val="Phan_DD_dau_noi4"/>
      <sheetName val="Phan_DD_dau_noi_(2)4"/>
      <sheetName val="Van_chuyen_duong_dai4"/>
      <sheetName val="Thi_nghiem_hieu_chinh4"/>
      <sheetName val="dg_tphcm4"/>
      <sheetName val="Bang_TH_VLP-NC-M_TBA_320_kVA4"/>
      <sheetName val="Bang_TH_VLP-NC-M_TBA_750_kV4"/>
      <sheetName val="Bang_THDT_TBA_560_kVA4"/>
      <sheetName val="TB_VT_TBA_560_kVA4"/>
      <sheetName val="Bang_TH_VLP-NC-M_TBA_560_kV4"/>
      <sheetName val="Bang_THDT_TBA_750_kV4"/>
      <sheetName val="Bang_TH_du_toan_phan_xD4"/>
      <sheetName val="Bang_THDT_DZ_cap_ngam_GD24"/>
      <sheetName val="Bang_TH_VL-NC-M_DZ_cap_ngam_G10"/>
      <sheetName val="TL_rieng4"/>
      <sheetName val="ESTI_4"/>
      <sheetName val="Don_gia_III4"/>
      <sheetName val="Don_gia_CT4"/>
      <sheetName val="Gia_vat_tu4"/>
      <sheetName val="CONG_TRINH4"/>
      <sheetName val="Ctinh_10kV"/>
      <sheetName val="MTO_REV_2(ARMOR)"/>
      <sheetName val="$G$194_tphcm"/>
      <sheetName val="BaNG?TH?dU?TOAn?pHAN?XD"/>
      <sheetName val="dtxl"/>
      <sheetName val="CHITIET VL-NC-TT -1p"/>
      <sheetName val="CHITIET VL-NC-TT-3p"/>
      <sheetName val="Tæng kª"/>
      <sheetName val="KPVC-BD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row r="4">
          <cell r="A4">
            <v>1</v>
          </cell>
          <cell r="B4">
            <v>2</v>
          </cell>
          <cell r="C4">
            <v>3</v>
          </cell>
          <cell r="D4">
            <v>4</v>
          </cell>
          <cell r="E4">
            <v>5</v>
          </cell>
          <cell r="F4">
            <v>6</v>
          </cell>
        </row>
        <row r="5">
          <cell r="A5" t="str">
            <v>BA.1101</v>
          </cell>
          <cell r="B5" t="str">
            <v>Ñaøo buøn ñaëc</v>
          </cell>
          <cell r="C5" t="str">
            <v>m3</v>
          </cell>
          <cell r="D5">
            <v>0</v>
          </cell>
          <cell r="E5">
            <v>11373</v>
          </cell>
        </row>
        <row r="6">
          <cell r="A6" t="str">
            <v>BA.1102</v>
          </cell>
          <cell r="B6" t="str">
            <v>Ñaøo laãn raùc</v>
          </cell>
          <cell r="C6" t="str">
            <v>m3</v>
          </cell>
          <cell r="D6">
            <v>0</v>
          </cell>
          <cell r="E6">
            <v>12099</v>
          </cell>
        </row>
        <row r="7">
          <cell r="A7" t="str">
            <v>BA.1103</v>
          </cell>
          <cell r="B7" t="str">
            <v>Ñaøo laãn soûi ñaù</v>
          </cell>
          <cell r="C7" t="str">
            <v>m3</v>
          </cell>
          <cell r="D7">
            <v>0</v>
          </cell>
          <cell r="E7">
            <v>19721</v>
          </cell>
        </row>
        <row r="8">
          <cell r="A8" t="str">
            <v>BA.1104</v>
          </cell>
          <cell r="B8" t="str">
            <v>Ñaøo buøn loûng</v>
          </cell>
          <cell r="C8" t="str">
            <v>m3</v>
          </cell>
          <cell r="D8">
            <v>0</v>
          </cell>
          <cell r="E8">
            <v>17302</v>
          </cell>
        </row>
        <row r="9">
          <cell r="A9" t="str">
            <v>BA.1201</v>
          </cell>
          <cell r="B9" t="str">
            <v>Ñaøo boùc lôùp thaûo moäc baèng thuû coâng</v>
          </cell>
          <cell r="C9" t="str">
            <v>m3</v>
          </cell>
          <cell r="D9">
            <v>0</v>
          </cell>
          <cell r="E9">
            <v>5445</v>
          </cell>
        </row>
        <row r="10">
          <cell r="A10" t="str">
            <v>BA.1312</v>
          </cell>
          <cell r="B10" t="str">
            <v>Ñaøo ñaát moùng baêng roäng £ 3m, saâu £ 2 m ñaát C2</v>
          </cell>
          <cell r="C10" t="str">
            <v>m3</v>
          </cell>
          <cell r="D10">
            <v>0</v>
          </cell>
          <cell r="E10">
            <v>9921</v>
          </cell>
        </row>
        <row r="11">
          <cell r="A11" t="str">
            <v>BA.1313</v>
          </cell>
          <cell r="B11" t="str">
            <v>Ñaøo ñaát moùng baêng roäng £ 3m, saâu £ 2 m ñaát C3</v>
          </cell>
          <cell r="C11" t="str">
            <v>m3</v>
          </cell>
          <cell r="D11">
            <v>0</v>
          </cell>
          <cell r="E11">
            <v>15003</v>
          </cell>
        </row>
        <row r="12">
          <cell r="A12" t="str">
            <v>BA.1314</v>
          </cell>
          <cell r="B12" t="str">
            <v>Ñaøo ñaát moùng baêng roäng £ 3m, saâu £ 2 m ñaát C4</v>
          </cell>
          <cell r="C12" t="str">
            <v>m3</v>
          </cell>
          <cell r="D12">
            <v>0</v>
          </cell>
          <cell r="E12">
            <v>23351</v>
          </cell>
        </row>
        <row r="13">
          <cell r="A13" t="str">
            <v>BA.1322</v>
          </cell>
          <cell r="B13" t="str">
            <v>Ñaøo ñaát moùng baêng roäng £ 3m, saâu £ 2 m ñaát C2</v>
          </cell>
          <cell r="C13" t="str">
            <v>m3</v>
          </cell>
          <cell r="D13">
            <v>0</v>
          </cell>
          <cell r="E13">
            <v>10647</v>
          </cell>
        </row>
        <row r="14">
          <cell r="A14" t="str">
            <v>BA.1323</v>
          </cell>
          <cell r="B14" t="str">
            <v>Ñaøo ñaát moùng baêng roäng £ 3m, saâu £ 2 m ñaát C3</v>
          </cell>
          <cell r="C14" t="str">
            <v>m3</v>
          </cell>
          <cell r="D14">
            <v>0</v>
          </cell>
          <cell r="E14">
            <v>15850</v>
          </cell>
        </row>
        <row r="15">
          <cell r="A15" t="str">
            <v>BA.1324</v>
          </cell>
          <cell r="B15" t="str">
            <v>Ñaøo ñaát moùng baêng roäng £ 3m, saâu £ 2 m ñaát C4</v>
          </cell>
          <cell r="C15" t="str">
            <v>m3</v>
          </cell>
          <cell r="D15">
            <v>0</v>
          </cell>
          <cell r="E15">
            <v>24198</v>
          </cell>
        </row>
        <row r="16">
          <cell r="A16" t="str">
            <v>BA.1332</v>
          </cell>
          <cell r="B16" t="str">
            <v>Ñaøo ñaát moùng baêng roäng £ 3m, saâu £ 3 m ñaát C2</v>
          </cell>
          <cell r="C16" t="str">
            <v>m3</v>
          </cell>
          <cell r="D16">
            <v>0</v>
          </cell>
          <cell r="E16">
            <v>11494</v>
          </cell>
        </row>
        <row r="17">
          <cell r="A17" t="str">
            <v>BA.1333</v>
          </cell>
          <cell r="B17" t="str">
            <v>Ñaøo ñaát moùng baêng roäng £ 3m, saâu £ 3 m ñaát C3</v>
          </cell>
          <cell r="C17" t="str">
            <v>m3</v>
          </cell>
          <cell r="D17">
            <v>0</v>
          </cell>
          <cell r="E17">
            <v>16697</v>
          </cell>
          <cell r="F17">
            <v>5534.8</v>
          </cell>
        </row>
        <row r="18">
          <cell r="A18" t="str">
            <v>BA.1334</v>
          </cell>
          <cell r="B18" t="str">
            <v>Ñaøo ñaát moùng baêng roäng £ 3m, saâu £ 3 m ñaát C4</v>
          </cell>
          <cell r="C18" t="str">
            <v>m3</v>
          </cell>
          <cell r="D18">
            <v>0</v>
          </cell>
          <cell r="E18">
            <v>25408</v>
          </cell>
        </row>
        <row r="19">
          <cell r="A19" t="str">
            <v>BA.1343</v>
          </cell>
          <cell r="B19" t="str">
            <v>Ñaøo ñaát moùng baêng roäng £ 3m, saâu &gt; 3 m ñaát C3</v>
          </cell>
          <cell r="C19" t="str">
            <v>m3</v>
          </cell>
          <cell r="D19">
            <v>0</v>
          </cell>
          <cell r="E19">
            <v>18028</v>
          </cell>
        </row>
        <row r="20">
          <cell r="A20" t="str">
            <v>BA.1344</v>
          </cell>
          <cell r="B20" t="str">
            <v>Ñaøo ñaát moùng baêng roäng £ 3m, saâu &gt; 3 m ñaát C4</v>
          </cell>
          <cell r="C20" t="str">
            <v>m3</v>
          </cell>
          <cell r="D20">
            <v>0</v>
          </cell>
          <cell r="E20">
            <v>26981</v>
          </cell>
        </row>
        <row r="21">
          <cell r="A21" t="str">
            <v>BA.1352</v>
          </cell>
          <cell r="B21" t="str">
            <v>Ñaøo ñaát moùng baêng roäng &gt; 3m, saâu £ 1 m ñaát C2</v>
          </cell>
          <cell r="C21" t="str">
            <v>m3</v>
          </cell>
          <cell r="D21">
            <v>0</v>
          </cell>
          <cell r="E21">
            <v>7622</v>
          </cell>
        </row>
        <row r="22">
          <cell r="A22" t="str">
            <v>BA.1353</v>
          </cell>
          <cell r="B22" t="str">
            <v>Ñaøo ñaát moùng baêng roäng &gt; 3m, saâu £ 1 m ñaát C3</v>
          </cell>
          <cell r="C22" t="str">
            <v>m3</v>
          </cell>
          <cell r="D22">
            <v>0</v>
          </cell>
          <cell r="E22">
            <v>11736</v>
          </cell>
        </row>
        <row r="23">
          <cell r="A23" t="str">
            <v>BA.1354</v>
          </cell>
          <cell r="B23" t="str">
            <v>Ñaøo ñaát moùng baêng roäng &gt; 3m, saâu £ 1 m ñaát C4</v>
          </cell>
          <cell r="C23" t="str">
            <v>m3</v>
          </cell>
          <cell r="D23">
            <v>0</v>
          </cell>
          <cell r="E23">
            <v>17665</v>
          </cell>
        </row>
        <row r="24">
          <cell r="A24" t="str">
            <v>BA.1362</v>
          </cell>
          <cell r="B24" t="str">
            <v>Ñaøo ñaát moùng baêng roäng &gt; 3m, saâu £ 2 m ñaát C2</v>
          </cell>
          <cell r="C24" t="str">
            <v>m3</v>
          </cell>
          <cell r="D24">
            <v>0</v>
          </cell>
          <cell r="E24">
            <v>8227</v>
          </cell>
        </row>
        <row r="25">
          <cell r="A25" t="str">
            <v>BA.1363</v>
          </cell>
          <cell r="B25" t="str">
            <v>Ñaøo ñaát moùng baêng roäng &gt; 3m, saâu £ 2 m ñaát C3</v>
          </cell>
          <cell r="C25" t="str">
            <v>m3</v>
          </cell>
          <cell r="D25" t="str">
            <v>maùy</v>
          </cell>
          <cell r="E25">
            <v>12341</v>
          </cell>
          <cell r="F25">
            <v>477191</v>
          </cell>
        </row>
        <row r="26">
          <cell r="A26" t="str">
            <v>BA.1364</v>
          </cell>
          <cell r="B26" t="str">
            <v>Ñaøo ñaát moùng baêng roäng &gt; 3m, saâu £ 2 m ñaát C4</v>
          </cell>
          <cell r="C26" t="str">
            <v>m3</v>
          </cell>
          <cell r="D26" t="str">
            <v>maùy</v>
          </cell>
          <cell r="E26">
            <v>18390</v>
          </cell>
          <cell r="F26">
            <v>479146</v>
          </cell>
        </row>
        <row r="27">
          <cell r="A27" t="str">
            <v>BA.1372</v>
          </cell>
          <cell r="B27" t="str">
            <v>Ñaøo ñaát moùng baêng roäng &gt; 3m, saâu £ 3 m ñaát C2</v>
          </cell>
          <cell r="C27" t="str">
            <v>m3</v>
          </cell>
          <cell r="D27" t="str">
            <v>maùy</v>
          </cell>
          <cell r="E27">
            <v>8832</v>
          </cell>
          <cell r="F27">
            <v>479767</v>
          </cell>
        </row>
        <row r="28">
          <cell r="A28" t="str">
            <v>BA.1373</v>
          </cell>
          <cell r="B28" t="str">
            <v>Ñaøo ñaát moùng baêng roäng &gt; 3m, saâu £ 3 m ñaát C3</v>
          </cell>
          <cell r="C28" t="str">
            <v>m3</v>
          </cell>
          <cell r="D28" t="str">
            <v>maùy</v>
          </cell>
          <cell r="E28">
            <v>13188</v>
          </cell>
          <cell r="F28">
            <v>479767</v>
          </cell>
        </row>
        <row r="29">
          <cell r="A29" t="str">
            <v>BA.1374</v>
          </cell>
          <cell r="B29" t="str">
            <v>Ñaøo ñaát moùng baêng roäng &gt; 3m, saâu £ 3 m ñaát C4</v>
          </cell>
          <cell r="C29" t="str">
            <v>m3</v>
          </cell>
          <cell r="D29">
            <v>0</v>
          </cell>
          <cell r="E29">
            <v>19358</v>
          </cell>
        </row>
        <row r="30">
          <cell r="A30" t="str">
            <v>BA.1382</v>
          </cell>
          <cell r="B30" t="str">
            <v>Ñaøo ñaát moùng baêng roäng &gt; 3m, saâu &gt; 3 m ñaát C2</v>
          </cell>
          <cell r="C30" t="str">
            <v>m3</v>
          </cell>
          <cell r="D30" t="str">
            <v>maùy</v>
          </cell>
          <cell r="E30">
            <v>9679</v>
          </cell>
          <cell r="F30">
            <v>853807</v>
          </cell>
        </row>
        <row r="31">
          <cell r="A31" t="str">
            <v>BA.1383</v>
          </cell>
          <cell r="B31" t="str">
            <v>Ñaøo ñaát moùng baêng roäng &gt; 3m, saâu &gt; 3 m ñaát C3</v>
          </cell>
          <cell r="C31" t="str">
            <v>m3</v>
          </cell>
          <cell r="D31" t="str">
            <v>maùy</v>
          </cell>
          <cell r="E31">
            <v>14035</v>
          </cell>
          <cell r="F31">
            <v>785748</v>
          </cell>
        </row>
        <row r="32">
          <cell r="A32" t="str">
            <v>BA.1384</v>
          </cell>
          <cell r="B32" t="str">
            <v>Ñaøo ñaát moùng baêng roäng &gt; 3m, saâu &gt; 3 m ñaát C4</v>
          </cell>
          <cell r="C32" t="str">
            <v>m3</v>
          </cell>
          <cell r="D32" t="str">
            <v>maùy</v>
          </cell>
          <cell r="E32">
            <v>20568</v>
          </cell>
          <cell r="F32">
            <v>610696</v>
          </cell>
        </row>
        <row r="33">
          <cell r="A33" t="str">
            <v>BA.1411</v>
          </cell>
          <cell r="B33" t="str">
            <v>Ñaøo ñaát moùng coät roäng £ 1m, saâu £ 1 m ñaát C1</v>
          </cell>
          <cell r="C33" t="str">
            <v>m3</v>
          </cell>
          <cell r="D33" t="str">
            <v>maùy</v>
          </cell>
          <cell r="E33">
            <v>9195</v>
          </cell>
          <cell r="F33">
            <v>559235</v>
          </cell>
        </row>
        <row r="34">
          <cell r="A34" t="str">
            <v>BA.1412</v>
          </cell>
          <cell r="B34" t="str">
            <v>Ñaøo ñaát moùng coät roäng £ 1m, saâu £ 1 m ñaát C2</v>
          </cell>
          <cell r="C34" t="str">
            <v>m3</v>
          </cell>
          <cell r="D34" t="str">
            <v>maùy</v>
          </cell>
          <cell r="E34">
            <v>14398</v>
          </cell>
          <cell r="F34">
            <v>518052</v>
          </cell>
        </row>
        <row r="35">
          <cell r="A35" t="str">
            <v>BA.1413</v>
          </cell>
          <cell r="B35" t="str">
            <v>Ñaøo ñaát moùng coät roäng £ 1m, saâu £ 1 m ñaát C3</v>
          </cell>
          <cell r="C35" t="str">
            <v>m3</v>
          </cell>
          <cell r="D35" t="str">
            <v>maùy</v>
          </cell>
          <cell r="E35">
            <v>22988</v>
          </cell>
          <cell r="F35">
            <v>131050</v>
          </cell>
        </row>
        <row r="36">
          <cell r="A36" t="str">
            <v>BA.1414</v>
          </cell>
          <cell r="B36" t="str">
            <v>Ñaøo ñaát moùng coät roäng £ 1m, saâu £ 1 m ñaát C4</v>
          </cell>
          <cell r="C36" t="str">
            <v>m3</v>
          </cell>
          <cell r="D36" t="str">
            <v>maùy</v>
          </cell>
          <cell r="E36">
            <v>37507</v>
          </cell>
          <cell r="F36">
            <v>183715</v>
          </cell>
        </row>
        <row r="37">
          <cell r="A37" t="str">
            <v>BA.1422</v>
          </cell>
          <cell r="B37" t="str">
            <v>Ñaøo ñaát moùng coät roäng £ 1m, saâu &gt; 1 m ñaát C2</v>
          </cell>
          <cell r="C37" t="str">
            <v>m3</v>
          </cell>
          <cell r="D37" t="str">
            <v>maùy</v>
          </cell>
          <cell r="E37">
            <v>19116</v>
          </cell>
          <cell r="F37">
            <v>226719</v>
          </cell>
        </row>
        <row r="38">
          <cell r="A38" t="str">
            <v>BA.1423</v>
          </cell>
          <cell r="B38" t="str">
            <v>Ñaøo ñaát moùng coät roäng £ 1m, saâu &gt; 1 m ñaát C3</v>
          </cell>
          <cell r="C38" t="str">
            <v>m3</v>
          </cell>
          <cell r="D38" t="str">
            <v>maùy</v>
          </cell>
          <cell r="E38">
            <v>28312</v>
          </cell>
          <cell r="F38">
            <v>261672</v>
          </cell>
        </row>
        <row r="39">
          <cell r="A39" t="str">
            <v>BA.1424</v>
          </cell>
          <cell r="B39" t="str">
            <v>Ñaøo ñaát moùng coät roäng £ 1m, saâu &gt; 1 m ñaát C4</v>
          </cell>
          <cell r="C39" t="str">
            <v>m3</v>
          </cell>
          <cell r="D39" t="str">
            <v>maùy</v>
          </cell>
          <cell r="E39">
            <v>43556</v>
          </cell>
          <cell r="F39">
            <v>300729</v>
          </cell>
        </row>
        <row r="40">
          <cell r="A40" t="str">
            <v>BA.1431</v>
          </cell>
          <cell r="B40" t="str">
            <v>Ñaøo ñaát moùng coät roäng &gt; 1m, saâu £ 1 m ñaát C1</v>
          </cell>
          <cell r="C40" t="str">
            <v>m3</v>
          </cell>
          <cell r="D40" t="str">
            <v>maùy</v>
          </cell>
          <cell r="E40">
            <v>6050</v>
          </cell>
          <cell r="F40">
            <v>67463</v>
          </cell>
        </row>
        <row r="41">
          <cell r="A41" t="str">
            <v>BA.1432</v>
          </cell>
          <cell r="B41" t="str">
            <v>Ñaøo ñaát moùng coät roäng &gt; 1m, saâu £ 1 m ñaát C2</v>
          </cell>
          <cell r="C41" t="str">
            <v>m3</v>
          </cell>
          <cell r="D41" t="str">
            <v>maùy</v>
          </cell>
          <cell r="E41">
            <v>9316</v>
          </cell>
          <cell r="F41">
            <v>74658</v>
          </cell>
        </row>
        <row r="42">
          <cell r="A42" t="str">
            <v>BA.1433</v>
          </cell>
          <cell r="B42" t="str">
            <v>Ñaøo ñaát moùng coät roäng &gt; 1m, saâu £ 1 m ñaát C3</v>
          </cell>
          <cell r="C42" t="str">
            <v>m3</v>
          </cell>
          <cell r="D42" t="str">
            <v>maùy</v>
          </cell>
          <cell r="E42">
            <v>15124</v>
          </cell>
          <cell r="F42">
            <v>94376</v>
          </cell>
        </row>
        <row r="43">
          <cell r="A43" t="str">
            <v>BA.1434</v>
          </cell>
          <cell r="B43" t="str">
            <v>Ñaøo ñaát moùng coät roäng &gt; 1m, saâu £ 1 m ñaát C4</v>
          </cell>
          <cell r="C43" t="str">
            <v>m3</v>
          </cell>
          <cell r="D43" t="str">
            <v>maùy</v>
          </cell>
          <cell r="E43">
            <v>24198</v>
          </cell>
          <cell r="F43">
            <v>99556</v>
          </cell>
        </row>
        <row r="44">
          <cell r="A44" t="str">
            <v>BA.1442</v>
          </cell>
          <cell r="B44" t="str">
            <v>Ñaøo ñaát moùng coät roäng &gt; 1m, saâu &gt; 1 m ñaát C2</v>
          </cell>
          <cell r="C44" t="str">
            <v>m3</v>
          </cell>
          <cell r="D44" t="str">
            <v>maùy</v>
          </cell>
          <cell r="E44">
            <v>12583</v>
          </cell>
          <cell r="F44">
            <v>128576</v>
          </cell>
        </row>
        <row r="45">
          <cell r="A45" t="str">
            <v>BA.1443</v>
          </cell>
          <cell r="B45" t="str">
            <v>Ñaøo ñaát moùng coät roäng &gt; 1m, saâu &gt; 1 m ñaát C3</v>
          </cell>
          <cell r="C45" t="str">
            <v>m3</v>
          </cell>
          <cell r="D45" t="str">
            <v>maùy</v>
          </cell>
          <cell r="E45">
            <v>18269</v>
          </cell>
          <cell r="F45">
            <v>137785</v>
          </cell>
        </row>
        <row r="46">
          <cell r="A46" t="str">
            <v>BA.1444</v>
          </cell>
          <cell r="B46" t="str">
            <v>Ñaøo ñaát moùng coät roäng &gt; 1m, saâu &gt; 1 m ñaát C4</v>
          </cell>
          <cell r="C46" t="str">
            <v>m3</v>
          </cell>
          <cell r="D46" t="str">
            <v>maùy</v>
          </cell>
          <cell r="E46">
            <v>28312</v>
          </cell>
          <cell r="F46">
            <v>156670</v>
          </cell>
        </row>
        <row r="47">
          <cell r="A47" t="str">
            <v>BA.1511</v>
          </cell>
          <cell r="B47" t="str">
            <v>Ñaøo keânh möông, raõnh thoaùt nöôùc roäng £ 3m, roäng £ 1 m ñaát loaïi 2</v>
          </cell>
          <cell r="C47" t="str">
            <v>m3</v>
          </cell>
          <cell r="D47">
            <v>0</v>
          </cell>
          <cell r="E47">
            <v>7380</v>
          </cell>
        </row>
        <row r="48">
          <cell r="A48" t="str">
            <v>BA.1512</v>
          </cell>
          <cell r="B48" t="str">
            <v>Ñaøo keânh möông, raõnh thoaùt nöôùc roäng £ 3m, roäng £ 1 m ñaát loaïi 2</v>
          </cell>
          <cell r="C48" t="str">
            <v>m3</v>
          </cell>
          <cell r="D48" t="str">
            <v>taán</v>
          </cell>
          <cell r="E48">
            <v>11010</v>
          </cell>
          <cell r="F48">
            <v>4565</v>
          </cell>
        </row>
        <row r="49">
          <cell r="A49" t="str">
            <v>BA.1513</v>
          </cell>
          <cell r="B49" t="str">
            <v>Ñaøo keânh möông, raõnh thoaùt nöôùc roäng £ 3m, roäng £ 1 m ñaát loaïi 3</v>
          </cell>
          <cell r="C49" t="str">
            <v>m3</v>
          </cell>
          <cell r="D49" t="str">
            <v>taán</v>
          </cell>
          <cell r="E49">
            <v>16334</v>
          </cell>
          <cell r="F49">
            <v>5001</v>
          </cell>
        </row>
        <row r="50">
          <cell r="A50" t="str">
            <v>BA.1514</v>
          </cell>
          <cell r="B50" t="str">
            <v>Ñaøo keânh möông, raõnh thoaùt nöôùc roäng £ 3m, roäng £ 1 m ñaát loaïi 4</v>
          </cell>
          <cell r="C50" t="str">
            <v>m3</v>
          </cell>
          <cell r="D50" t="str">
            <v>taán</v>
          </cell>
          <cell r="E50">
            <v>24924</v>
          </cell>
          <cell r="F50">
            <v>4669</v>
          </cell>
        </row>
        <row r="51">
          <cell r="A51" t="str">
            <v>BA.1522</v>
          </cell>
          <cell r="B51" t="str">
            <v>Ñaøo keânh möông, raõnh thoaùt nöôùc roäng £ 3m, roäng £ 2 m ñaát loaïi 2</v>
          </cell>
          <cell r="C51" t="str">
            <v>m3</v>
          </cell>
          <cell r="D51" t="str">
            <v>maùy</v>
          </cell>
          <cell r="E51">
            <v>11373</v>
          </cell>
          <cell r="F51">
            <v>152500</v>
          </cell>
        </row>
        <row r="52">
          <cell r="A52" t="str">
            <v>BA.1523</v>
          </cell>
          <cell r="B52" t="str">
            <v>Ñaøo keânh möông, raõnh thoaùt nöôùc roäng £ 3m, roäng £ 2 m ñaát loaïi 3</v>
          </cell>
          <cell r="C52" t="str">
            <v>m3</v>
          </cell>
          <cell r="D52">
            <v>0</v>
          </cell>
          <cell r="E52">
            <v>16576</v>
          </cell>
        </row>
        <row r="53">
          <cell r="A53" t="str">
            <v>BA.1524</v>
          </cell>
          <cell r="B53" t="str">
            <v>Ñaøo keânh möông, raõnh thoaùt nöôùc roäng £ 3m, roäng £ 2 m ñaát loaïi 4</v>
          </cell>
          <cell r="C53" t="str">
            <v>m3</v>
          </cell>
          <cell r="D53" t="str">
            <v>boä</v>
          </cell>
          <cell r="E53">
            <v>25166</v>
          </cell>
          <cell r="F53">
            <v>22642</v>
          </cell>
        </row>
        <row r="54">
          <cell r="A54" t="str">
            <v>BA.1532</v>
          </cell>
          <cell r="B54" t="str">
            <v>Ñaøo keânh möông, raõnh thoaùt nöôùc roäng £ 3m, roäng £ 3 m ñaát loaïi 2</v>
          </cell>
          <cell r="C54" t="str">
            <v>m3</v>
          </cell>
          <cell r="D54" t="str">
            <v>boä</v>
          </cell>
          <cell r="E54">
            <v>12099</v>
          </cell>
          <cell r="F54">
            <v>22642</v>
          </cell>
        </row>
        <row r="55">
          <cell r="A55" t="str">
            <v>BA.1533</v>
          </cell>
          <cell r="B55" t="str">
            <v>Ñaøo keânh möông, raõnh thoaùt nöôùc roäng £ 3m, roäng £ 3 m ñaát loaïi 3</v>
          </cell>
          <cell r="C55" t="str">
            <v>m3</v>
          </cell>
          <cell r="D55" t="str">
            <v>boä</v>
          </cell>
          <cell r="E55">
            <v>17423</v>
          </cell>
          <cell r="F55">
            <v>9741</v>
          </cell>
        </row>
        <row r="56">
          <cell r="A56" t="str">
            <v>BA.1534</v>
          </cell>
          <cell r="B56" t="str">
            <v>Ñaøo keânh möông, raõnh thoaùt nöôùc roäng £ 3m, roäng £ 3 m ñaát loaïi 4</v>
          </cell>
          <cell r="C56" t="str">
            <v>m3</v>
          </cell>
          <cell r="D56" t="str">
            <v>boä</v>
          </cell>
          <cell r="E56">
            <v>26255</v>
          </cell>
          <cell r="F56">
            <v>18113</v>
          </cell>
        </row>
        <row r="57">
          <cell r="A57" t="str">
            <v>BA.1542</v>
          </cell>
          <cell r="B57" t="str">
            <v>Ñaøo keânh möông, raõnh thoaùt nöôùc roäng £ 3m, roäng &gt; 3 m ñaát loaïi 2</v>
          </cell>
          <cell r="C57" t="str">
            <v>m3</v>
          </cell>
          <cell r="D57" t="str">
            <v>boä</v>
          </cell>
          <cell r="E57">
            <v>13188</v>
          </cell>
          <cell r="F57">
            <v>7793</v>
          </cell>
        </row>
        <row r="58">
          <cell r="A58" t="str">
            <v>BA.1543</v>
          </cell>
          <cell r="B58" t="str">
            <v>Ñaøo keânh möông, raõnh thoaùt nöôùc roäng £ 3m, roäng &gt; 3 m ñaát loaïi 3</v>
          </cell>
          <cell r="C58" t="str">
            <v>m3</v>
          </cell>
          <cell r="D58">
            <v>0</v>
          </cell>
          <cell r="E58">
            <v>22262</v>
          </cell>
        </row>
        <row r="59">
          <cell r="A59" t="str">
            <v>BA.1544</v>
          </cell>
          <cell r="B59" t="str">
            <v>Ñaøo keânh möông, raõnh thoaùt nöôùc roäng £ 3m, roäng &gt; 3 m ñaát loaïi 4</v>
          </cell>
          <cell r="C59" t="str">
            <v>m3</v>
          </cell>
          <cell r="D59" t="str">
            <v>boä</v>
          </cell>
          <cell r="E59">
            <v>28796</v>
          </cell>
          <cell r="F59">
            <v>22642</v>
          </cell>
        </row>
        <row r="60">
          <cell r="A60" t="str">
            <v>BA.1552</v>
          </cell>
          <cell r="B60" t="str">
            <v>Ñaøo keânh möông, raõnh thoaùt nöôùc roäng &gt; 3m, roäng £ 1 m ñaát loaïi 2</v>
          </cell>
          <cell r="C60" t="str">
            <v>m3</v>
          </cell>
          <cell r="D60" t="str">
            <v>boä</v>
          </cell>
          <cell r="E60">
            <v>8469</v>
          </cell>
          <cell r="F60">
            <v>22642</v>
          </cell>
        </row>
        <row r="61">
          <cell r="A61" t="str">
            <v>BA.1553</v>
          </cell>
          <cell r="B61" t="str">
            <v>Ñaøo keânh möông, raõnh thoaùt nöôùc roäng &gt; 3m, roäng £ 1 m ñaát loaïi 3</v>
          </cell>
          <cell r="C61" t="str">
            <v>m3</v>
          </cell>
          <cell r="D61" t="str">
            <v>boä</v>
          </cell>
          <cell r="E61">
            <v>12704</v>
          </cell>
          <cell r="F61">
            <v>22642</v>
          </cell>
        </row>
        <row r="62">
          <cell r="A62" t="str">
            <v>BA.1554</v>
          </cell>
          <cell r="B62" t="str">
            <v>Ñaøo keânh möông, raõnh thoaùt nöôùc roäng &gt; 3m, roäng £ 1 m ñaát loaïi 4</v>
          </cell>
          <cell r="C62" t="str">
            <v>m3</v>
          </cell>
          <cell r="D62" t="str">
            <v>boä</v>
          </cell>
          <cell r="E62">
            <v>18995</v>
          </cell>
          <cell r="F62">
            <v>9741</v>
          </cell>
        </row>
        <row r="63">
          <cell r="A63" t="str">
            <v>BA.1562</v>
          </cell>
          <cell r="B63" t="str">
            <v>Ñaøo keânh möông, raõnh thoaùt nöôùc roäng &gt; 3m, roäng £ 2 m ñaát loaïi 2</v>
          </cell>
          <cell r="C63" t="str">
            <v>m3</v>
          </cell>
          <cell r="D63">
            <v>0</v>
          </cell>
          <cell r="E63">
            <v>8832</v>
          </cell>
        </row>
        <row r="64">
          <cell r="A64" t="str">
            <v>BA.1563</v>
          </cell>
          <cell r="B64" t="str">
            <v>Ñaøo keânh möông, raõnh thoaùt nöôùc roäng &gt; 3m, roäng £ 2 m ñaát loaïi 3</v>
          </cell>
          <cell r="C64" t="str">
            <v>m3</v>
          </cell>
          <cell r="D64" t="str">
            <v>maùy</v>
          </cell>
          <cell r="E64">
            <v>13067</v>
          </cell>
          <cell r="F64">
            <v>176163</v>
          </cell>
        </row>
        <row r="65">
          <cell r="A65" t="str">
            <v>BA.1564</v>
          </cell>
          <cell r="B65" t="str">
            <v>Ñaøo keânh möông, raõnh thoaùt nöôùc roäng &gt; 3m, roäng £ 2 m ñaát loaïi 4</v>
          </cell>
          <cell r="C65" t="str">
            <v>m3</v>
          </cell>
          <cell r="D65" t="str">
            <v>maùy</v>
          </cell>
          <cell r="E65">
            <v>19327</v>
          </cell>
          <cell r="F65">
            <v>118358</v>
          </cell>
        </row>
        <row r="66">
          <cell r="A66" t="str">
            <v>BA.1572</v>
          </cell>
          <cell r="B66" t="str">
            <v>Ñaøo keânh möông, raõnh thoaùt nöôùc roäng &gt; 3m, roäng £ 3 m ñaát loaïi 3</v>
          </cell>
          <cell r="C66" t="str">
            <v>m3</v>
          </cell>
          <cell r="D66" t="str">
            <v>maùy</v>
          </cell>
          <cell r="E66">
            <v>10042</v>
          </cell>
          <cell r="F66">
            <v>176163</v>
          </cell>
        </row>
        <row r="67">
          <cell r="A67" t="str">
            <v>BA.1573</v>
          </cell>
          <cell r="B67" t="str">
            <v>Ñaøo keânh möông, raõnh thoaùt nöôùc roäng &gt; 3m, roäng £ 3 m ñaát loaïi 3</v>
          </cell>
          <cell r="C67" t="str">
            <v>m3</v>
          </cell>
          <cell r="D67" t="str">
            <v>maùy</v>
          </cell>
          <cell r="E67">
            <v>13672</v>
          </cell>
          <cell r="F67">
            <v>118358</v>
          </cell>
        </row>
        <row r="68">
          <cell r="A68" t="str">
            <v>BA.1574</v>
          </cell>
          <cell r="B68" t="str">
            <v>Ñaøo keânh möông, raõnh thoaùt nöôùc roäng &gt; 3m, roäng £ 3 m ñaát loaïi 4</v>
          </cell>
          <cell r="C68" t="str">
            <v>m3</v>
          </cell>
          <cell r="D68" t="str">
            <v>maùy</v>
          </cell>
          <cell r="E68">
            <v>19963</v>
          </cell>
          <cell r="F68">
            <v>118358</v>
          </cell>
        </row>
        <row r="69">
          <cell r="A69" t="str">
            <v>BA.1582</v>
          </cell>
          <cell r="B69" t="str">
            <v>Ñaøo keânh möông, raõnh thoaùt nöôùc roäng &gt; 3m, roäng &gt; 3 m ñaát loaïi 2</v>
          </cell>
          <cell r="C69" t="str">
            <v>m3</v>
          </cell>
          <cell r="D69" t="str">
            <v>maùy</v>
          </cell>
          <cell r="E69">
            <v>10889</v>
          </cell>
          <cell r="F69">
            <v>118358</v>
          </cell>
        </row>
        <row r="70">
          <cell r="A70" t="str">
            <v>BA.1583</v>
          </cell>
          <cell r="B70" t="str">
            <v>Ñaøo keânh möông, raõnh thoaùt nöôùc roäng &gt; 3m, roäng &gt; 3 m ñaát loaïi 3</v>
          </cell>
          <cell r="C70" t="str">
            <v>m3</v>
          </cell>
          <cell r="D70">
            <v>0</v>
          </cell>
          <cell r="E70">
            <v>14277</v>
          </cell>
        </row>
        <row r="71">
          <cell r="A71" t="str">
            <v>BA.1584</v>
          </cell>
          <cell r="B71" t="str">
            <v>Ñaøo keânh möông, raõnh thoaùt nöôùc roäng &gt; 3m, roäng &gt; 3 m ñaát loaïi 4</v>
          </cell>
          <cell r="C71" t="str">
            <v>m3</v>
          </cell>
          <cell r="D71" t="str">
            <v>boä</v>
          </cell>
          <cell r="E71">
            <v>20931</v>
          </cell>
          <cell r="F71">
            <v>28911</v>
          </cell>
        </row>
        <row r="72">
          <cell r="A72" t="str">
            <v>BA.1612</v>
          </cell>
          <cell r="B72" t="str">
            <v>Ñaøo neàn ñöôøng môû roäng baèng TC ñaát C2</v>
          </cell>
          <cell r="C72" t="str">
            <v>m3</v>
          </cell>
          <cell r="D72" t="str">
            <v>boä</v>
          </cell>
          <cell r="E72">
            <v>8953</v>
          </cell>
          <cell r="F72">
            <v>19082</v>
          </cell>
        </row>
        <row r="73">
          <cell r="A73" t="str">
            <v>BA.1613</v>
          </cell>
          <cell r="B73" t="str">
            <v>Ñaøo neàn ñöôøng môû roäng baèng TC ñaát C3</v>
          </cell>
          <cell r="C73" t="str">
            <v>m3</v>
          </cell>
          <cell r="D73" t="str">
            <v>boä</v>
          </cell>
          <cell r="E73">
            <v>12946</v>
          </cell>
          <cell r="F73">
            <v>16822</v>
          </cell>
        </row>
        <row r="74">
          <cell r="A74" t="str">
            <v>BA.1614</v>
          </cell>
          <cell r="B74" t="str">
            <v>Ñaøo neàn ñöôøng môû roäng baèng TC ñaát C4</v>
          </cell>
          <cell r="C74" t="str">
            <v>m3</v>
          </cell>
          <cell r="D74" t="str">
            <v>boä</v>
          </cell>
          <cell r="E74">
            <v>19116</v>
          </cell>
          <cell r="F74">
            <v>28911</v>
          </cell>
        </row>
        <row r="75">
          <cell r="A75" t="str">
            <v>BA.1622</v>
          </cell>
          <cell r="B75" t="str">
            <v>Ñaøo neàn ñöôøng môû laøm môùi baèng TC ñaát C2</v>
          </cell>
          <cell r="C75" t="str">
            <v>m3</v>
          </cell>
          <cell r="D75" t="str">
            <v>boä</v>
          </cell>
          <cell r="E75">
            <v>6533</v>
          </cell>
          <cell r="F75">
            <v>19082</v>
          </cell>
        </row>
        <row r="76">
          <cell r="A76" t="str">
            <v>BA.1623</v>
          </cell>
          <cell r="B76" t="str">
            <v>Ñaøo neàn ñöôøng môû laøm môùi baèng TC ñaát C3</v>
          </cell>
          <cell r="C76" t="str">
            <v>m3</v>
          </cell>
          <cell r="D76" t="str">
            <v>boä</v>
          </cell>
          <cell r="E76">
            <v>10526</v>
          </cell>
          <cell r="F76">
            <v>16822</v>
          </cell>
        </row>
        <row r="77">
          <cell r="A77" t="str">
            <v>BA.1624</v>
          </cell>
          <cell r="B77" t="str">
            <v>Ñaøo neàn ñöôøng môû laøm môùi baèng TC ñaát C4</v>
          </cell>
          <cell r="C77" t="str">
            <v>m3</v>
          </cell>
          <cell r="D77" t="str">
            <v>boä</v>
          </cell>
          <cell r="E77">
            <v>16697</v>
          </cell>
          <cell r="F77">
            <v>28911</v>
          </cell>
        </row>
        <row r="78">
          <cell r="A78" t="str">
            <v>BA.1712</v>
          </cell>
          <cell r="B78" t="str">
            <v>Ñaøo khuoân ñöôøng baèng TC saâu £ 15 cm ñaát C2</v>
          </cell>
          <cell r="C78" t="str">
            <v>m3</v>
          </cell>
          <cell r="D78" t="str">
            <v>boä</v>
          </cell>
          <cell r="E78">
            <v>11615</v>
          </cell>
          <cell r="F78">
            <v>19082</v>
          </cell>
        </row>
        <row r="79">
          <cell r="A79" t="str">
            <v>BA.1713</v>
          </cell>
          <cell r="B79" t="str">
            <v>Ñaøo khuoân ñöôøng baèng TC saâu £ 15 cm ñaát C3</v>
          </cell>
          <cell r="C79" t="str">
            <v>m3</v>
          </cell>
          <cell r="D79" t="str">
            <v>boä</v>
          </cell>
          <cell r="E79">
            <v>16818</v>
          </cell>
          <cell r="F79">
            <v>16822</v>
          </cell>
        </row>
        <row r="80">
          <cell r="A80" t="str">
            <v>BA.1714</v>
          </cell>
          <cell r="B80" t="str">
            <v>Ñaøo khuoân ñöôøng baèng TC saâu £ 15 cm ñaát C4</v>
          </cell>
          <cell r="C80" t="str">
            <v>m3</v>
          </cell>
          <cell r="D80" t="str">
            <v>boä</v>
          </cell>
          <cell r="E80">
            <v>25650</v>
          </cell>
          <cell r="F80">
            <v>79116</v>
          </cell>
        </row>
        <row r="81">
          <cell r="A81" t="str">
            <v>BA.1722</v>
          </cell>
          <cell r="B81" t="str">
            <v>Ñaøo khuoân ñöôøng baèng TC saâu £ 30 cm ñaát C2</v>
          </cell>
          <cell r="C81" t="str">
            <v>m3</v>
          </cell>
          <cell r="D81" t="str">
            <v>boä</v>
          </cell>
          <cell r="E81">
            <v>10526</v>
          </cell>
          <cell r="F81">
            <v>51280</v>
          </cell>
        </row>
        <row r="82">
          <cell r="A82" t="str">
            <v>BA.1723</v>
          </cell>
          <cell r="B82" t="str">
            <v>Ñaøo khuoân ñöôøng baèng TC saâu £ 30 cm ñaát C3</v>
          </cell>
          <cell r="C82" t="str">
            <v>m3</v>
          </cell>
          <cell r="D82" t="str">
            <v>boä</v>
          </cell>
          <cell r="E82">
            <v>15366</v>
          </cell>
          <cell r="F82">
            <v>47384</v>
          </cell>
        </row>
        <row r="83">
          <cell r="A83" t="str">
            <v>BA.1724</v>
          </cell>
          <cell r="B83" t="str">
            <v>Ñaøo khuoân ñöôøng baèng TC saâu £ 30 cm ñaát C4</v>
          </cell>
          <cell r="C83" t="str">
            <v>m3</v>
          </cell>
          <cell r="D83" t="str">
            <v>boä</v>
          </cell>
          <cell r="E83">
            <v>23593</v>
          </cell>
          <cell r="F83">
            <v>79116</v>
          </cell>
        </row>
        <row r="84">
          <cell r="A84" t="str">
            <v>BA.1732</v>
          </cell>
          <cell r="B84" t="str">
            <v>Ñaøo khuoân ñöôøng baèng TC saâu &gt; 30 cm ñaát C2</v>
          </cell>
          <cell r="C84" t="str">
            <v>m3</v>
          </cell>
          <cell r="D84" t="str">
            <v>boä</v>
          </cell>
          <cell r="E84">
            <v>9679</v>
          </cell>
          <cell r="F84">
            <v>51280</v>
          </cell>
        </row>
        <row r="85">
          <cell r="A85" t="str">
            <v>BA.1733</v>
          </cell>
          <cell r="B85" t="str">
            <v>Ñaøo khuoân ñöôøng baèng TC saâu &gt; 30 cm ñaát C3</v>
          </cell>
          <cell r="C85" t="str">
            <v>m3</v>
          </cell>
          <cell r="D85" t="str">
            <v>boä</v>
          </cell>
          <cell r="E85">
            <v>14156</v>
          </cell>
          <cell r="F85">
            <v>47384</v>
          </cell>
        </row>
        <row r="86">
          <cell r="A86" t="str">
            <v>BA.1734</v>
          </cell>
          <cell r="B86" t="str">
            <v>Ñaøo khuoân ñöôøng baèng TC saâu &gt; 30 cm ñaát C4</v>
          </cell>
          <cell r="C86" t="str">
            <v>m3</v>
          </cell>
          <cell r="D86" t="str">
            <v>boä</v>
          </cell>
          <cell r="E86">
            <v>22020</v>
          </cell>
          <cell r="F86">
            <v>79116</v>
          </cell>
        </row>
        <row r="87">
          <cell r="A87" t="str">
            <v>BB.1112</v>
          </cell>
          <cell r="B87" t="str">
            <v>Laáp ñaát neàn moùng ñaát C2</v>
          </cell>
          <cell r="C87" t="str">
            <v>m3</v>
          </cell>
          <cell r="D87" t="str">
            <v>boä</v>
          </cell>
          <cell r="E87">
            <v>7448</v>
          </cell>
          <cell r="F87">
            <v>51280</v>
          </cell>
        </row>
        <row r="88">
          <cell r="A88" t="str">
            <v>BB.1113</v>
          </cell>
          <cell r="B88" t="str">
            <v>Laáp ñaát neàn moùng ñaát C3</v>
          </cell>
          <cell r="C88" t="str">
            <v>m3</v>
          </cell>
          <cell r="D88" t="str">
            <v>boä</v>
          </cell>
          <cell r="E88">
            <v>8317</v>
          </cell>
          <cell r="F88">
            <v>47384</v>
          </cell>
        </row>
        <row r="89">
          <cell r="A89" t="str">
            <v>BB.1114</v>
          </cell>
          <cell r="B89" t="str">
            <v>Laáp ñaát neàn moùng ñaát C4</v>
          </cell>
          <cell r="C89" t="str">
            <v>m3</v>
          </cell>
          <cell r="D89">
            <v>0</v>
          </cell>
          <cell r="E89">
            <v>8317</v>
          </cell>
        </row>
        <row r="90">
          <cell r="A90" t="str">
            <v>BB.1122</v>
          </cell>
          <cell r="B90" t="str">
            <v>Laáp ñaát neàn moùng ñöôøng oáng ñaát C2</v>
          </cell>
          <cell r="C90" t="str">
            <v>m3</v>
          </cell>
          <cell r="D90" t="str">
            <v>boä</v>
          </cell>
          <cell r="E90">
            <v>6703</v>
          </cell>
        </row>
        <row r="91">
          <cell r="A91" t="str">
            <v>BB.1123</v>
          </cell>
          <cell r="B91" t="str">
            <v>Laáp ñaát neàn moùng ñöôøng oáng ñaát C3</v>
          </cell>
          <cell r="C91" t="str">
            <v>m3</v>
          </cell>
          <cell r="D91" t="str">
            <v>boä</v>
          </cell>
          <cell r="E91">
            <v>7696</v>
          </cell>
        </row>
        <row r="92">
          <cell r="A92" t="str">
            <v>BB.1124</v>
          </cell>
          <cell r="B92" t="str">
            <v>Laáp ñaát neàn moùng ñöôøng oáng ñaát C4</v>
          </cell>
          <cell r="C92" t="str">
            <v>m3</v>
          </cell>
          <cell r="D92" t="str">
            <v>boä</v>
          </cell>
          <cell r="E92">
            <v>7696</v>
          </cell>
        </row>
        <row r="93">
          <cell r="A93" t="str">
            <v>BB.1212</v>
          </cell>
          <cell r="B93" t="str">
            <v>Ñaép bôø keânh möông, ñeâ ñaäp roäng &lt;=2m, dung troïng &lt;=1,45T/m3 ñaát caáp 2</v>
          </cell>
          <cell r="C93" t="str">
            <v>m3</v>
          </cell>
          <cell r="D93" t="str">
            <v>boä</v>
          </cell>
          <cell r="E93">
            <v>4345</v>
          </cell>
          <cell r="F93">
            <v>10430</v>
          </cell>
        </row>
        <row r="94">
          <cell r="A94" t="str">
            <v>BB.1213</v>
          </cell>
          <cell r="B94" t="str">
            <v>Ñaép bôø keânh möông, ñeâ ñaäp roäng &lt;=2m, dung troïng &lt;=1,45T/m3 ñaát caáp 3</v>
          </cell>
          <cell r="C94" t="str">
            <v>m3</v>
          </cell>
          <cell r="D94" t="str">
            <v>boä</v>
          </cell>
          <cell r="E94">
            <v>3352</v>
          </cell>
          <cell r="F94">
            <v>10430</v>
          </cell>
        </row>
        <row r="95">
          <cell r="A95" t="str">
            <v>BB.1222</v>
          </cell>
          <cell r="B95" t="str">
            <v>Ñaép bôø keânh möông, ñeâ ñaäp roäng &lt;=2m, dung troïng &gt;1,45T/m3 ñaát caáp 2</v>
          </cell>
          <cell r="C95" t="str">
            <v>m3</v>
          </cell>
          <cell r="D95" t="str">
            <v>boä</v>
          </cell>
          <cell r="E95">
            <v>4345</v>
          </cell>
          <cell r="F95">
            <v>10780</v>
          </cell>
        </row>
        <row r="96">
          <cell r="A96" t="str">
            <v>BB.1223</v>
          </cell>
          <cell r="B96" t="str">
            <v>Ñaép bôø keânh möông, ñeâ ñaäp roäng &lt;=2m, dung troïng &gt;1,45T/m3 ñaát caáp 3</v>
          </cell>
          <cell r="C96" t="str">
            <v>m3</v>
          </cell>
          <cell r="D96" t="str">
            <v>boä</v>
          </cell>
          <cell r="E96">
            <v>3352</v>
          </cell>
          <cell r="F96">
            <v>10780</v>
          </cell>
        </row>
        <row r="97">
          <cell r="A97" t="str">
            <v>BB.1232</v>
          </cell>
          <cell r="B97" t="str">
            <v>Ñaép bôø keânh möông, ñeâ ñaäp roäng &gt;2m, dung troïng &lt;=1,45T/m3 ñaát caáp 2</v>
          </cell>
          <cell r="C97" t="str">
            <v>m3</v>
          </cell>
          <cell r="D97" t="str">
            <v>boä</v>
          </cell>
          <cell r="E97">
            <v>3972</v>
          </cell>
          <cell r="F97">
            <v>10780</v>
          </cell>
        </row>
        <row r="98">
          <cell r="A98" t="str">
            <v>BB.1233</v>
          </cell>
          <cell r="B98" t="str">
            <v>Ñaép bôø keânh möông, ñeâ ñaäp roäng &gt;2m, dung troïng &lt;=1,45T/m3 ñaát caáp 3</v>
          </cell>
          <cell r="C98" t="str">
            <v>m3</v>
          </cell>
          <cell r="D98" t="str">
            <v>boä</v>
          </cell>
          <cell r="E98">
            <v>2855</v>
          </cell>
          <cell r="F98">
            <v>32715</v>
          </cell>
        </row>
        <row r="99">
          <cell r="A99" t="str">
            <v>BB.1242</v>
          </cell>
          <cell r="B99" t="str">
            <v>Ñaép bôø keânh möông, ñeâ ñaäp roäng &gt;2m, dung troïng &lt;=1,5T/m3 ñaát caáp 2</v>
          </cell>
          <cell r="C99" t="str">
            <v>m3</v>
          </cell>
          <cell r="D99" t="str">
            <v>boä</v>
          </cell>
          <cell r="E99">
            <v>4469</v>
          </cell>
          <cell r="F99">
            <v>32715</v>
          </cell>
        </row>
        <row r="100">
          <cell r="A100" t="str">
            <v>BB.1243</v>
          </cell>
          <cell r="B100" t="str">
            <v>Ñaép bôø keânh möông, ñeâ ñaäp roäng &gt;2m, dung troïng &lt;=1,5T/m3 ñaát caáp 3</v>
          </cell>
          <cell r="C100" t="str">
            <v>m3</v>
          </cell>
          <cell r="D100" t="str">
            <v>boä</v>
          </cell>
          <cell r="E100">
            <v>3227</v>
          </cell>
          <cell r="F100">
            <v>24340</v>
          </cell>
        </row>
        <row r="101">
          <cell r="A101" t="str">
            <v>BB.1252</v>
          </cell>
          <cell r="B101" t="str">
            <v>Ñaép bôø keânh möông, ñeâ ñaäp roäng &gt;2m, dung troïng &lt;=1,55T/m3 ñaát caáp 2</v>
          </cell>
          <cell r="C101" t="str">
            <v>m3</v>
          </cell>
          <cell r="D101" t="str">
            <v>boä</v>
          </cell>
          <cell r="E101">
            <v>5710</v>
          </cell>
          <cell r="F101">
            <v>8113.333333333333</v>
          </cell>
        </row>
        <row r="102">
          <cell r="A102" t="str">
            <v>BB.1253</v>
          </cell>
          <cell r="B102" t="str">
            <v>Ñaép bôø keânh möông, ñeâ ñaäp roäng &gt;2m, dung troïng &lt;=1,55T/m3 ñaát caáp 3</v>
          </cell>
          <cell r="C102" t="str">
            <v>m3</v>
          </cell>
          <cell r="D102" t="str">
            <v>boä</v>
          </cell>
          <cell r="E102">
            <v>3600</v>
          </cell>
        </row>
        <row r="103">
          <cell r="A103" t="str">
            <v>BB.1262</v>
          </cell>
          <cell r="B103" t="str">
            <v>Ñaép bôø keânh möông, ñeâ ñaäp roäng &gt;2m, dung troïng &lt;=1,6T/m3 ñaát caáp 2</v>
          </cell>
          <cell r="C103" t="str">
            <v>m3</v>
          </cell>
          <cell r="D103" t="str">
            <v>boä</v>
          </cell>
          <cell r="E103">
            <v>15765</v>
          </cell>
          <cell r="F103">
            <v>28310</v>
          </cell>
        </row>
        <row r="104">
          <cell r="A104" t="str">
            <v>BB.1263</v>
          </cell>
          <cell r="B104" t="str">
            <v>Ñaép bôø keânh möông, ñeâ ñaäp roäng &gt;2m, dung troïng &lt;=1,6T/m3 ñaát caáp 3</v>
          </cell>
          <cell r="C104" t="str">
            <v>m3</v>
          </cell>
          <cell r="D104" t="str">
            <v>boä</v>
          </cell>
          <cell r="E104">
            <v>8937</v>
          </cell>
          <cell r="F104">
            <v>8033</v>
          </cell>
        </row>
        <row r="105">
          <cell r="A105" t="str">
            <v>BB.1272</v>
          </cell>
          <cell r="B105" t="str">
            <v>Ñaép bôø keânh möông, ñeâ ñaäp roäng &gt;2m, dung troïng &lt;=1,65T/m3 ñaát caáp 2</v>
          </cell>
          <cell r="C105" t="str">
            <v>m3</v>
          </cell>
          <cell r="D105" t="str">
            <v>boä</v>
          </cell>
          <cell r="E105">
            <v>22840</v>
          </cell>
        </row>
        <row r="106">
          <cell r="A106" t="str">
            <v>BB.1273</v>
          </cell>
          <cell r="B106" t="str">
            <v>Ñaép bôø keânh möông, ñeâ ñaäp roäng &gt;2m, dung troïng &lt;=1,65T/m3 ñaát caáp 3</v>
          </cell>
          <cell r="C106" t="str">
            <v>m3</v>
          </cell>
          <cell r="D106" t="str">
            <v>boä</v>
          </cell>
          <cell r="E106">
            <v>12041</v>
          </cell>
          <cell r="F106">
            <v>16833</v>
          </cell>
        </row>
        <row r="107">
          <cell r="A107" t="str">
            <v>BB.1272</v>
          </cell>
          <cell r="B107" t="str">
            <v>Ñaép bôø keânh möông, ñeâ ñaäp roäng &gt;2m, dung troïng &gt;1,65T/m3 ñaát caáp 2</v>
          </cell>
          <cell r="C107" t="str">
            <v>m3</v>
          </cell>
          <cell r="D107">
            <v>0</v>
          </cell>
          <cell r="E107">
            <v>32150</v>
          </cell>
        </row>
        <row r="108">
          <cell r="A108" t="str">
            <v>BB.1273</v>
          </cell>
          <cell r="B108" t="str">
            <v>Ñaép bôø keânh möông, ñeâ ñaäp roäng &gt;2m, dung troïng &gt;1,65T/m3 ñaát caáp 3</v>
          </cell>
          <cell r="C108" t="str">
            <v>m3</v>
          </cell>
          <cell r="D108" t="str">
            <v>kg</v>
          </cell>
          <cell r="E108">
            <v>17006</v>
          </cell>
          <cell r="F108">
            <v>692.3</v>
          </cell>
        </row>
        <row r="109">
          <cell r="A109" t="str">
            <v>BB.1322</v>
          </cell>
          <cell r="B109" t="str">
            <v>Ñaép neàn ñöôøngmôû roäng K=0,9 ñaát caáp 2</v>
          </cell>
          <cell r="C109" t="str">
            <v>m3</v>
          </cell>
          <cell r="D109" t="str">
            <v>kg</v>
          </cell>
          <cell r="E109">
            <v>11010</v>
          </cell>
          <cell r="F109">
            <v>692.3</v>
          </cell>
        </row>
        <row r="110">
          <cell r="A110" t="str">
            <v>BB.1323</v>
          </cell>
          <cell r="B110" t="str">
            <v>Ñaép neàn ñöôøngmôû roäng K=0,9 ñaát caáp 3</v>
          </cell>
          <cell r="C110" t="str">
            <v>m3</v>
          </cell>
          <cell r="D110" t="str">
            <v>m</v>
          </cell>
          <cell r="E110">
            <v>13067</v>
          </cell>
          <cell r="F110">
            <v>3661.6</v>
          </cell>
        </row>
        <row r="111">
          <cell r="A111" t="str">
            <v>BB.1332</v>
          </cell>
          <cell r="B111" t="str">
            <v>Ñaép neàn ñöôøngmôû roäng K=0,95 ñaát caáp 2</v>
          </cell>
          <cell r="C111" t="str">
            <v>m3</v>
          </cell>
          <cell r="D111" t="str">
            <v>bình</v>
          </cell>
          <cell r="E111">
            <v>16334</v>
          </cell>
          <cell r="F111">
            <v>4472.3</v>
          </cell>
        </row>
        <row r="112">
          <cell r="A112" t="str">
            <v>BB.1333</v>
          </cell>
          <cell r="B112" t="str">
            <v>Ñaép neàn ñöôøngmôû roäng K=0,95 ñaát caáp 3</v>
          </cell>
          <cell r="C112" t="str">
            <v>m3</v>
          </cell>
          <cell r="D112" t="str">
            <v>bình</v>
          </cell>
          <cell r="E112">
            <v>21536</v>
          </cell>
          <cell r="F112">
            <v>8653.7000000000007</v>
          </cell>
        </row>
        <row r="113">
          <cell r="A113" t="str">
            <v>BB.1352</v>
          </cell>
          <cell r="B113" t="str">
            <v>Ñaép neàn ñöôøng laøm môùi K=0,9 ñaát caáp 2</v>
          </cell>
          <cell r="C113" t="str">
            <v>m3</v>
          </cell>
          <cell r="D113" t="str">
            <v xml:space="preserve">tuû </v>
          </cell>
          <cell r="E113">
            <v>10405</v>
          </cell>
          <cell r="F113">
            <v>6055</v>
          </cell>
        </row>
        <row r="114">
          <cell r="A114" t="str">
            <v>BB.1353</v>
          </cell>
          <cell r="B114" t="str">
            <v>Ñaép neàn ñöôøng laøm môùi K=0,9 ñaát caáp 3</v>
          </cell>
          <cell r="C114" t="str">
            <v>m3</v>
          </cell>
          <cell r="D114" t="str">
            <v xml:space="preserve">tuû </v>
          </cell>
          <cell r="E114">
            <v>12583</v>
          </cell>
          <cell r="F114">
            <v>9208</v>
          </cell>
        </row>
        <row r="115">
          <cell r="A115" t="str">
            <v>BB.1362</v>
          </cell>
          <cell r="B115" t="str">
            <v>Ñaép neàn ñöôøng laøm môùi K=0,95 ñaát caáp 2</v>
          </cell>
          <cell r="C115" t="str">
            <v>m3</v>
          </cell>
          <cell r="D115" t="str">
            <v>maùy</v>
          </cell>
          <cell r="E115">
            <v>15608</v>
          </cell>
          <cell r="F115">
            <v>87675</v>
          </cell>
        </row>
        <row r="116">
          <cell r="A116" t="str">
            <v>BB.1363</v>
          </cell>
          <cell r="B116" t="str">
            <v>Ñaép neàn ñöôøng laøm môùi K=0,95 ñaát caáp 3</v>
          </cell>
          <cell r="C116" t="str">
            <v>m3</v>
          </cell>
          <cell r="D116" t="str">
            <v>maùy</v>
          </cell>
          <cell r="E116">
            <v>21052</v>
          </cell>
          <cell r="F116">
            <v>87675</v>
          </cell>
        </row>
        <row r="117">
          <cell r="A117" t="str">
            <v>BB.1411</v>
          </cell>
          <cell r="B117" t="str">
            <v xml:space="preserve">Ñaép caùt coâng trình baèng thuû coâng </v>
          </cell>
          <cell r="C117" t="str">
            <v>m3</v>
          </cell>
          <cell r="D117">
            <v>49776</v>
          </cell>
          <cell r="E117">
            <v>6775</v>
          </cell>
          <cell r="F117">
            <v>87675</v>
          </cell>
        </row>
        <row r="118">
          <cell r="A118" t="str">
            <v>05.6103</v>
          </cell>
          <cell r="B118" t="str">
            <v xml:space="preserve"> Cöï ly  300m</v>
          </cell>
          <cell r="C118" t="str">
            <v xml:space="preserve">Laép maùy laïnh 2 cuïc </v>
          </cell>
          <cell r="D118" t="str">
            <v>maùy</v>
          </cell>
          <cell r="E118">
            <v>105751</v>
          </cell>
        </row>
        <row r="119">
          <cell r="A119" t="str">
            <v>BC.1112</v>
          </cell>
          <cell r="B119" t="str">
            <v>Ñaøo san ñaát baèng maùy ñaøo £ 0,4m3. OÂtoâ 5T, maùy uûi £ 110 CV phaïm vi 300m ñaát C2</v>
          </cell>
          <cell r="C119" t="str">
            <v>m3</v>
          </cell>
          <cell r="D119" t="str">
            <v>maùy</v>
          </cell>
          <cell r="E119">
            <v>80.680000000000007</v>
          </cell>
          <cell r="F119">
            <v>4939.6499999999996</v>
          </cell>
        </row>
        <row r="120">
          <cell r="A120" t="str">
            <v>BC.1113</v>
          </cell>
          <cell r="B120" t="str">
            <v>Ñaøo san ñaát baèng maùy ñaøo £ 0,4m3. OÂtoâ 5T, maùy uûi £ 110 CV phaïm vi 300m ñaát C3</v>
          </cell>
          <cell r="C120" t="str">
            <v>m3</v>
          </cell>
          <cell r="D120" t="str">
            <v>maùy</v>
          </cell>
          <cell r="E120">
            <v>100.55</v>
          </cell>
          <cell r="F120">
            <v>6280.8</v>
          </cell>
        </row>
        <row r="121">
          <cell r="A121" t="str">
            <v>BC.1122</v>
          </cell>
          <cell r="B121" t="str">
            <v>Ñaøo san ñaát baèng maùy ñaøo £ 0,8m3. OÂtoâ 5T, maùy uûi £ 110 CV phaïm vi 300m ñaát C2</v>
          </cell>
          <cell r="C121" t="str">
            <v>m3</v>
          </cell>
          <cell r="D121" t="str">
            <v>maùy</v>
          </cell>
          <cell r="E121">
            <v>80.680000000000007</v>
          </cell>
          <cell r="F121">
            <v>4917.2299999999996</v>
          </cell>
        </row>
        <row r="122">
          <cell r="A122" t="str">
            <v>BC.1123</v>
          </cell>
          <cell r="B122" t="str">
            <v>Ñaøo san ñaát baèng maùy ñaøo £ 0,8m3. OÂtoâ 5T, maùy uûi £ 110 CV phaïm vi 300m ñaát C3</v>
          </cell>
          <cell r="C122" t="str">
            <v>m3</v>
          </cell>
          <cell r="D122" t="str">
            <v>taán</v>
          </cell>
          <cell r="E122">
            <v>100.55</v>
          </cell>
          <cell r="F122">
            <v>6031.34</v>
          </cell>
        </row>
        <row r="123">
          <cell r="A123" t="str">
            <v>BC.1124</v>
          </cell>
          <cell r="B123" t="str">
            <v>Ñaøo san ñaát baèng maùy ñaøo £ 0,8m3. OÂtoâ 5T, maùy uûi £ 110 CV phaïm vi 300m ñaát C4</v>
          </cell>
          <cell r="C123" t="str">
            <v>m3</v>
          </cell>
          <cell r="D123" t="str">
            <v>caùi</v>
          </cell>
          <cell r="E123">
            <v>142.75</v>
          </cell>
          <cell r="F123">
            <v>6655.89</v>
          </cell>
        </row>
        <row r="124">
          <cell r="A124" t="str">
            <v>BC.1132</v>
          </cell>
          <cell r="B124" t="str">
            <v>Ñaøo san ñaát baèng maùy ñaøo £ 0,8m3. OÂtoâ 7T, maùy uûi £ 110 CV phaïm vi 300m ñaát C2</v>
          </cell>
          <cell r="C124" t="str">
            <v>m3</v>
          </cell>
          <cell r="D124">
            <v>0</v>
          </cell>
          <cell r="E124">
            <v>80.680000000000007</v>
          </cell>
          <cell r="F124">
            <v>4950.21</v>
          </cell>
        </row>
        <row r="125">
          <cell r="A125" t="str">
            <v>BC.1133</v>
          </cell>
          <cell r="B125" t="str">
            <v>Ñaøo san ñaát baèng maùy ñaøo £ 0,8m3. OÂtoâ 7T, maùy uûi £ 110 CV phaïm vi 300m ñaát C3</v>
          </cell>
          <cell r="C125" t="str">
            <v>m3</v>
          </cell>
          <cell r="D125" t="str">
            <v>caùi</v>
          </cell>
          <cell r="E125">
            <v>100.55</v>
          </cell>
          <cell r="F125">
            <v>6222.61</v>
          </cell>
        </row>
        <row r="126">
          <cell r="A126" t="str">
            <v>BC.1134</v>
          </cell>
          <cell r="B126" t="str">
            <v>Ñaøo san ñaát baèng maùy ñaøo £ 0,8m3. OÂtoâ 7T, maùy uûi £ 110 CV phaïm vi 300m ñaát C4</v>
          </cell>
          <cell r="C126" t="str">
            <v>m3</v>
          </cell>
          <cell r="D126" t="str">
            <v>caùi</v>
          </cell>
          <cell r="E126">
            <v>142.75</v>
          </cell>
          <cell r="F126">
            <v>6848.5</v>
          </cell>
        </row>
        <row r="127">
          <cell r="A127" t="str">
            <v>BC.1142</v>
          </cell>
          <cell r="B127" t="str">
            <v>Ñaøo san ñaát baèng maùy ñaøo £ 0,8m3. OÂtoâ 10T, maùy uûi £ 110 CV phaïm vi 300m ñaát C2</v>
          </cell>
          <cell r="C127" t="str">
            <v>m3</v>
          </cell>
          <cell r="D127" t="str">
            <v>caùi</v>
          </cell>
          <cell r="E127">
            <v>80.680000000000007</v>
          </cell>
          <cell r="F127">
            <v>5254.11</v>
          </cell>
        </row>
        <row r="128">
          <cell r="A128" t="str">
            <v>BC.1143</v>
          </cell>
          <cell r="B128" t="str">
            <v>Ñaøo san ñaát baèng maùy ñaøo £ 0,8m3. OÂtoâ 10T, maùy uûi £ 110 CV phaïm vi 300m ñaát C3</v>
          </cell>
          <cell r="C128" t="str">
            <v>m3</v>
          </cell>
          <cell r="D128" t="str">
            <v>caùi</v>
          </cell>
          <cell r="E128">
            <v>100.55</v>
          </cell>
          <cell r="F128">
            <v>608737</v>
          </cell>
        </row>
        <row r="129">
          <cell r="A129" t="str">
            <v>BC.1144</v>
          </cell>
          <cell r="B129" t="str">
            <v>Ñaøo san ñaát baèng maùy ñaøo £ 0,8m3. OÂtoâ 10T, maùy uûi £ 110 CV phaïm vi 300m ñaát C4</v>
          </cell>
          <cell r="C129" t="str">
            <v>m3</v>
          </cell>
          <cell r="D129" t="str">
            <v>caùi</v>
          </cell>
          <cell r="E129">
            <v>142.75</v>
          </cell>
          <cell r="F129">
            <v>671752</v>
          </cell>
        </row>
        <row r="130">
          <cell r="A130" t="str">
            <v>BC.1152</v>
          </cell>
          <cell r="B130" t="str">
            <v>Ñaøo san ñaát baèng maùy ñaøo £ 0,8m3. OÂtoâ 12T, maùy uûi £ 110 CV phaïm vi 300m ñaát C2</v>
          </cell>
          <cell r="C130" t="str">
            <v>m3</v>
          </cell>
          <cell r="D130" t="str">
            <v>caùi</v>
          </cell>
          <cell r="E130">
            <v>80.680000000000007</v>
          </cell>
          <cell r="F130">
            <v>5018.78</v>
          </cell>
        </row>
        <row r="131">
          <cell r="A131" t="str">
            <v>BC.1153</v>
          </cell>
          <cell r="B131" t="str">
            <v>Ñaøo san ñaát baèng maùy ñaøo £ 0,8m3. OÂtoâ 12T, maùy uûi £ 110 CV phaïm vi 300m ñaát C3</v>
          </cell>
          <cell r="C131" t="str">
            <v>m3</v>
          </cell>
          <cell r="D131" t="str">
            <v>caùi</v>
          </cell>
          <cell r="E131">
            <v>100.55</v>
          </cell>
          <cell r="F131">
            <v>6048.13</v>
          </cell>
        </row>
        <row r="132">
          <cell r="A132" t="str">
            <v>BC.1154</v>
          </cell>
          <cell r="B132" t="str">
            <v>Ñaøo san ñaát baèng maùy ñaøo £ 0,8m3. OÂtoâ 12T, maùy uûi £ 110 CV phaïm vi 300m ñaát C4</v>
          </cell>
          <cell r="C132" t="str">
            <v>m3</v>
          </cell>
          <cell r="D132" t="str">
            <v>caùi</v>
          </cell>
          <cell r="E132">
            <v>142.75</v>
          </cell>
          <cell r="F132">
            <v>6593.59</v>
          </cell>
        </row>
        <row r="133">
          <cell r="A133" t="str">
            <v>BC.1162</v>
          </cell>
          <cell r="B133" t="str">
            <v>Ñaøo san ñaát baèng maùy ñaøo £ 1,25m3. OÂtoâ 7T, maùy uûi £ 110 CV phaïm vi 300m ñaát C2</v>
          </cell>
          <cell r="C133" t="str">
            <v>m3</v>
          </cell>
          <cell r="D133" t="str">
            <v>1x100kvar</v>
          </cell>
          <cell r="E133">
            <v>80.680000000000007</v>
          </cell>
          <cell r="F133">
            <v>5575.88</v>
          </cell>
        </row>
        <row r="134">
          <cell r="A134" t="str">
            <v>BC.1163</v>
          </cell>
          <cell r="B134" t="str">
            <v>Ñaøo san ñaát baèng maùy ñaøo £ 1,25m3. OÂtoâ 7T, maùy uûi £ 110 CV phaïm vi 300m ñaát C3</v>
          </cell>
          <cell r="C134" t="str">
            <v>m3</v>
          </cell>
          <cell r="D134" t="str">
            <v>2x100kvar</v>
          </cell>
          <cell r="E134">
            <v>100.55</v>
          </cell>
          <cell r="F134">
            <v>6757.85</v>
          </cell>
        </row>
        <row r="135">
          <cell r="A135" t="str">
            <v>BC.1164</v>
          </cell>
          <cell r="B135" t="str">
            <v>Ñaøo san ñaát baèng maùy ñaøo £ 1,25m3. OÂtoâ 7T, maùy uûi £ 110 CV phaïm vi 300m ñaát C4</v>
          </cell>
          <cell r="C135" t="str">
            <v>m3</v>
          </cell>
          <cell r="D135">
            <v>0</v>
          </cell>
          <cell r="E135">
            <v>142.75</v>
          </cell>
          <cell r="F135">
            <v>8274.7800000000007</v>
          </cell>
        </row>
        <row r="136">
          <cell r="A136" t="str">
            <v>BC.1172</v>
          </cell>
          <cell r="B136" t="str">
            <v>Ñaøo san ñaát baèng maùy ñaøo £ 1,25m3. OÂtoâ 10T, maùy uûi £ 110 CV phaïm vi 300m ñaát C2</v>
          </cell>
          <cell r="C136" t="str">
            <v>m3</v>
          </cell>
          <cell r="D136" t="str">
            <v>m</v>
          </cell>
          <cell r="E136">
            <v>80.680000000000007</v>
          </cell>
          <cell r="F136">
            <v>5879.78</v>
          </cell>
        </row>
        <row r="137">
          <cell r="A137" t="str">
            <v>BC.1173</v>
          </cell>
          <cell r="B137" t="str">
            <v>Ñaøo san ñaát baèng maùy ñaøo £ 1,25m3. OÂtoâ 10T, maùy uûi £ 110 CV phaïm vi 300m ñaát C3</v>
          </cell>
          <cell r="C137" t="str">
            <v>m3</v>
          </cell>
          <cell r="D137" t="str">
            <v>m</v>
          </cell>
          <cell r="E137">
            <v>100.55</v>
          </cell>
          <cell r="F137">
            <v>6570.04</v>
          </cell>
        </row>
        <row r="138">
          <cell r="A138" t="str">
            <v>BC.1174</v>
          </cell>
          <cell r="B138" t="str">
            <v>Ñaøo san ñaát baèng maùy ñaøo £ 1,25m3. OÂtoâ 10T, maùy uûi £ 110 CV phaïm vi 300m ñaát C4</v>
          </cell>
          <cell r="C138" t="str">
            <v>m3</v>
          </cell>
          <cell r="D138" t="str">
            <v>m</v>
          </cell>
          <cell r="E138">
            <v>142.75</v>
          </cell>
          <cell r="F138">
            <v>8091.23</v>
          </cell>
        </row>
        <row r="139">
          <cell r="A139" t="str">
            <v>BC.1182</v>
          </cell>
          <cell r="B139" t="str">
            <v>Ñaøo san ñaát baèng maùy ñaøo £ 1,25m3. OÂtoâ 12T, maùy uûi £ 110 CV phaïm vi 300m ñaát C2</v>
          </cell>
          <cell r="C139" t="str">
            <v>m3</v>
          </cell>
          <cell r="D139" t="str">
            <v>m</v>
          </cell>
          <cell r="E139">
            <v>80.680000000000007</v>
          </cell>
          <cell r="F139">
            <v>5644.45</v>
          </cell>
        </row>
        <row r="140">
          <cell r="A140" t="str">
            <v>BC.1183</v>
          </cell>
          <cell r="B140" t="str">
            <v>Ñaøo san ñaát baèng maùy ñaøo £ 1,25m3. OÂtoâ 12T, maùy uûi £ 110 CV phaïm vi 300m ñaát C3</v>
          </cell>
          <cell r="C140" t="str">
            <v>m3</v>
          </cell>
          <cell r="D140" t="str">
            <v>m</v>
          </cell>
          <cell r="E140">
            <v>100.55</v>
          </cell>
          <cell r="F140">
            <v>6583.37</v>
          </cell>
        </row>
        <row r="141">
          <cell r="A141" t="str">
            <v>BC.1184</v>
          </cell>
          <cell r="B141" t="str">
            <v>Ñaøo san ñaát baèng maùy ñaøo £ 1,25m3. OÂtoâ 12T, maùy uûi £ 110 CV phaïm vi 300m ñaát C4</v>
          </cell>
          <cell r="C141" t="str">
            <v>m3</v>
          </cell>
          <cell r="D141" t="str">
            <v>m</v>
          </cell>
          <cell r="E141">
            <v>142.75</v>
          </cell>
          <cell r="F141">
            <v>8019.87</v>
          </cell>
        </row>
        <row r="142">
          <cell r="A142" t="str">
            <v>BC.1192</v>
          </cell>
          <cell r="B142" t="str">
            <v>Ñaøo san ñaát baèng maùy ñaøo £ 1,6m3. OÂtoâ 10T, maùy uûi £ 110 CV phaïm vi 300m ñaát C2</v>
          </cell>
          <cell r="C142" t="str">
            <v>m3</v>
          </cell>
          <cell r="D142" t="str">
            <v>m</v>
          </cell>
          <cell r="E142">
            <v>80.680000000000007</v>
          </cell>
          <cell r="F142">
            <v>5770.13</v>
          </cell>
        </row>
        <row r="143">
          <cell r="A143" t="str">
            <v>BC.1193</v>
          </cell>
          <cell r="B143" t="str">
            <v>Ñaøo san ñaát baèng maùy ñaøo £ 1,6m3. OÂtoâ 10T, maùy uûi £ 110 CV phaïm vi 300m ñaát C3</v>
          </cell>
          <cell r="C143" t="str">
            <v>m3</v>
          </cell>
          <cell r="D143" t="str">
            <v>m</v>
          </cell>
          <cell r="E143">
            <v>100.55</v>
          </cell>
          <cell r="F143">
            <v>6483</v>
          </cell>
        </row>
        <row r="144">
          <cell r="A144" t="str">
            <v>BC.1194</v>
          </cell>
          <cell r="B144" t="str">
            <v>Ñaøo san ñaát baèng maùy ñaøo £ 1,6m3. OÂtoâ 10T, maùy uûi £ 110 CV phaïm vi 300m ñaát C4</v>
          </cell>
          <cell r="C144" t="str">
            <v>m3</v>
          </cell>
          <cell r="D144" t="str">
            <v>m</v>
          </cell>
          <cell r="E144">
            <v>142.75</v>
          </cell>
          <cell r="F144">
            <v>8244.07</v>
          </cell>
        </row>
        <row r="145">
          <cell r="A145" t="str">
            <v>BC.1202</v>
          </cell>
          <cell r="B145" t="str">
            <v>Ñaøo san ñaát baèng maùy ñaøo £ 1,6m3. OÂtoâ 12T, maùy uûi £ 110 CV phaïm vi 300m ñaát C2</v>
          </cell>
          <cell r="C145" t="str">
            <v>m3</v>
          </cell>
          <cell r="D145" t="str">
            <v>m</v>
          </cell>
          <cell r="E145">
            <v>80.680000000000007</v>
          </cell>
          <cell r="F145">
            <v>5534.8</v>
          </cell>
        </row>
        <row r="146">
          <cell r="A146" t="str">
            <v>BC.1203</v>
          </cell>
          <cell r="B146" t="str">
            <v>Ñaøo san ñaát baèng maùy ñaøo £ 1,6m3. OÂtoâ 12T, maùy uûi £ 110 CV phaïm vi 300m ñaát C3</v>
          </cell>
          <cell r="C146" t="str">
            <v>m3</v>
          </cell>
          <cell r="D146" t="str">
            <v>m</v>
          </cell>
          <cell r="E146">
            <v>100.55</v>
          </cell>
          <cell r="F146">
            <v>6496.33</v>
          </cell>
        </row>
        <row r="147">
          <cell r="A147" t="str">
            <v>BC.1204</v>
          </cell>
          <cell r="B147" t="str">
            <v>Ñaøo san ñaát baèng maùy ñaøo £ 1,6m3. OÂtoâ 12T, maùy uûi £ 110 CV phaïm vi 300m ñaát C4</v>
          </cell>
          <cell r="C147" t="str">
            <v>m3</v>
          </cell>
          <cell r="D147" t="str">
            <v>m</v>
          </cell>
          <cell r="E147">
            <v>142.75</v>
          </cell>
          <cell r="F147">
            <v>8172.71</v>
          </cell>
        </row>
        <row r="148">
          <cell r="A148" t="str">
            <v>BC.1212</v>
          </cell>
          <cell r="B148" t="str">
            <v>Ñaøo san ñaát baèng maùy ñaøo £ 2,3m3. OÂtoâ 12T, maùy uûi £ 110 CV phaïm vi 300m ñaát C2</v>
          </cell>
          <cell r="C148" t="str">
            <v>m3</v>
          </cell>
          <cell r="D148" t="str">
            <v>m</v>
          </cell>
          <cell r="E148">
            <v>80.680000000000007</v>
          </cell>
          <cell r="F148">
            <v>5599.41</v>
          </cell>
        </row>
        <row r="149">
          <cell r="A149" t="str">
            <v>BC.1213</v>
          </cell>
          <cell r="B149" t="str">
            <v>Ñaøo san ñaát baèng maùy ñaøo £ 1,6m3. OÂtoâ 10T, maùy uûi £ 110 CV phaïm vi 300m ñaát C3</v>
          </cell>
          <cell r="C149" t="str">
            <v>m3</v>
          </cell>
          <cell r="D149" t="str">
            <v>m</v>
          </cell>
          <cell r="E149">
            <v>100.55</v>
          </cell>
          <cell r="F149">
            <v>6785.15</v>
          </cell>
        </row>
        <row r="150">
          <cell r="A150" t="str">
            <v>BC.1214</v>
          </cell>
          <cell r="B150" t="str">
            <v>Ñaøo san ñaát baèng maùy ñaøo £ 1,6m3. OÂtoâ 10T, maùy uûi £ 110 CV phaïm vi 300m ñaát C4</v>
          </cell>
          <cell r="C150" t="str">
            <v>m3</v>
          </cell>
          <cell r="D150" t="str">
            <v>m</v>
          </cell>
          <cell r="E150">
            <v>142.75</v>
          </cell>
          <cell r="F150">
            <v>8488.08</v>
          </cell>
        </row>
        <row r="151">
          <cell r="A151" t="str">
            <v>06.2015</v>
          </cell>
          <cell r="B151" t="str">
            <v xml:space="preserve"> Cöï ly  500m</v>
          </cell>
          <cell r="C151" t="str">
            <v>Laép ñaët caùp trong oáng baûo veä, caùp &lt;=4,5kg/m</v>
          </cell>
          <cell r="D151" t="str">
            <v>m</v>
          </cell>
          <cell r="E151">
            <v>8776</v>
          </cell>
          <cell r="F151">
            <v>534.4</v>
          </cell>
        </row>
        <row r="152">
          <cell r="A152" t="str">
            <v>BC.1312</v>
          </cell>
          <cell r="B152" t="str">
            <v>Ñaøo san ñaát baèng maùy ñaøo £ 0,4m3. OÂtoâ 5T, maùy uûi £ 110 CV phaïm vi 500m ñaát C2</v>
          </cell>
          <cell r="C152" t="str">
            <v>m3</v>
          </cell>
          <cell r="D152" t="str">
            <v>m</v>
          </cell>
          <cell r="E152">
            <v>80.680000000000007</v>
          </cell>
          <cell r="F152">
            <v>5311.45</v>
          </cell>
        </row>
        <row r="153">
          <cell r="A153" t="str">
            <v>BC.1313</v>
          </cell>
          <cell r="B153" t="str">
            <v>Ñaøo san ñaát baèng maùy ñaøo £ 0,4m3. OÂtoâ 5T, maùy uûi £ 110 CV phaïm vi 500m ñaát C3</v>
          </cell>
          <cell r="C153" t="str">
            <v>m3</v>
          </cell>
          <cell r="D153">
            <v>0</v>
          </cell>
          <cell r="E153">
            <v>100.55</v>
          </cell>
          <cell r="F153">
            <v>6993.43</v>
          </cell>
        </row>
        <row r="154">
          <cell r="A154" t="str">
            <v>BC.1322</v>
          </cell>
          <cell r="B154" t="str">
            <v>Ñaøo san ñaát baèng maùy ñaøo £ 0,8m3. OÂtoâ 5T, maùy uûi £ 110 CV phaïm vi 500m ñaát C2</v>
          </cell>
          <cell r="C154" t="str">
            <v>m3</v>
          </cell>
          <cell r="D154" t="str">
            <v>ñaàu</v>
          </cell>
          <cell r="E154">
            <v>80.680000000000007</v>
          </cell>
          <cell r="F154">
            <v>5285.94</v>
          </cell>
        </row>
        <row r="155">
          <cell r="A155" t="str">
            <v>BC.1323</v>
          </cell>
          <cell r="B155" t="str">
            <v>Ñaøo san ñaát baèng maùy ñaøo £ 0,8m3. OÂtoâ 5T, maùy uûi £ 110 CV phaïm vi 500m ñaát C3</v>
          </cell>
          <cell r="C155" t="str">
            <v>m3</v>
          </cell>
          <cell r="D155" t="str">
            <v>ñaàu</v>
          </cell>
          <cell r="E155">
            <v>100.55</v>
          </cell>
          <cell r="F155">
            <v>6743.97</v>
          </cell>
        </row>
        <row r="156">
          <cell r="A156" t="str">
            <v>BC.1324</v>
          </cell>
          <cell r="B156" t="str">
            <v>Ñaøo san ñaát baèng maùy ñaøo £ 0,8m3. OÂtoâ 5T, maùy uûi £ 110 CV phaïm vi 500m ñaát C4</v>
          </cell>
          <cell r="C156" t="str">
            <v>m3</v>
          </cell>
          <cell r="D156" t="str">
            <v>ñaàu</v>
          </cell>
          <cell r="E156">
            <v>142.75</v>
          </cell>
          <cell r="F156">
            <v>7151.64</v>
          </cell>
        </row>
        <row r="157">
          <cell r="A157" t="str">
            <v>BC.1332</v>
          </cell>
          <cell r="B157" t="str">
            <v>Ñaøo san ñaát baèng maùy ñaøo £ 0,8m3. OÂtoâ 7T, maùy uûi £ 110 CV phaïm vi 500m ñaát C2</v>
          </cell>
          <cell r="C157" t="str">
            <v>m3</v>
          </cell>
          <cell r="D157" t="str">
            <v>ñaàu</v>
          </cell>
          <cell r="E157">
            <v>80.680000000000007</v>
          </cell>
          <cell r="F157">
            <v>5754.85</v>
          </cell>
        </row>
        <row r="158">
          <cell r="A158" t="str">
            <v>BC.1333</v>
          </cell>
          <cell r="B158" t="str">
            <v>Ñaøo san ñaát baèng maùy ñaøo £ 0,8m3. OÂtoâ 7T, maùy uûi £ 110 CV phaïm vi 500m ñaát C3</v>
          </cell>
          <cell r="C158" t="str">
            <v>m3</v>
          </cell>
          <cell r="D158" t="str">
            <v>ñaàu</v>
          </cell>
          <cell r="E158">
            <v>100.55</v>
          </cell>
          <cell r="F158">
            <v>6756.07</v>
          </cell>
        </row>
        <row r="159">
          <cell r="A159" t="str">
            <v>BC.1334</v>
          </cell>
          <cell r="B159" t="str">
            <v>Ñaøo san ñaát baèng maùy ñaøo £ 0,8m3. OÂtoâ 7T, maùy uûi £ 110 CV phaïm vi 500m ñaát C4</v>
          </cell>
          <cell r="C159" t="str">
            <v>m3</v>
          </cell>
          <cell r="D159" t="str">
            <v>ñaàu</v>
          </cell>
          <cell r="E159">
            <v>142.75</v>
          </cell>
          <cell r="F159">
            <v>7381.96</v>
          </cell>
        </row>
        <row r="160">
          <cell r="A160" t="str">
            <v>BC.1342</v>
          </cell>
          <cell r="B160" t="str">
            <v>Ñaøo san ñaát baèng maùy ñaøo £ 0,8m3. OÂtoâ 10T, maùy uûi £ 110 CV phaïm vi 500m ñaát C2</v>
          </cell>
          <cell r="C160" t="str">
            <v>m3</v>
          </cell>
          <cell r="D160" t="str">
            <v>ñaàu</v>
          </cell>
          <cell r="E160">
            <v>80.680000000000007</v>
          </cell>
          <cell r="F160">
            <v>5516.98</v>
          </cell>
        </row>
        <row r="161">
          <cell r="A161" t="str">
            <v>BC.1343</v>
          </cell>
          <cell r="B161" t="str">
            <v>Ñaøo san ñaát baèng maùy ñaøo £ 0,8m3. OÂtoâ 10T, maùy uûi £ 110 CV phaïm vi 500m ñaát C3</v>
          </cell>
          <cell r="C161" t="str">
            <v>m3</v>
          </cell>
          <cell r="D161">
            <v>0</v>
          </cell>
          <cell r="E161">
            <v>100.55</v>
          </cell>
          <cell r="F161">
            <v>6402.81</v>
          </cell>
        </row>
        <row r="162">
          <cell r="A162" t="str">
            <v>BC.1344</v>
          </cell>
          <cell r="B162" t="str">
            <v>Ñaøo san ñaát baèng maùy ñaøo £ 0,8m3. OÂtoâ 10T, maùy uûi £ 110 CV phaïm vi 500m ñaát C4</v>
          </cell>
          <cell r="C162" t="str">
            <v>m3</v>
          </cell>
          <cell r="D162" t="str">
            <v>ñaàu</v>
          </cell>
          <cell r="E162">
            <v>142.75</v>
          </cell>
          <cell r="F162">
            <v>7032.97</v>
          </cell>
        </row>
        <row r="163">
          <cell r="A163" t="str">
            <v>BC.1352</v>
          </cell>
          <cell r="B163" t="str">
            <v>Ñaøo san ñaát baèng maùy ñaøo £ 0,8m3. OÂtoâ 12T, maùy uûi £ 110 CV phaïm vi 500m ñaát C2</v>
          </cell>
          <cell r="C163" t="str">
            <v>m3</v>
          </cell>
          <cell r="D163" t="str">
            <v>ñaàu</v>
          </cell>
          <cell r="E163">
            <v>80.680000000000007</v>
          </cell>
          <cell r="F163">
            <v>5416.83</v>
          </cell>
        </row>
        <row r="164">
          <cell r="A164" t="str">
            <v>BC.1353</v>
          </cell>
          <cell r="B164" t="str">
            <v>Ñaøo san ñaát baèng maùy ñaøo £ 0,8m3. OÂtoâ 12T, maùy uûi £ 110 CV phaïm vi 500m ñaát C3</v>
          </cell>
          <cell r="C164" t="str">
            <v>m3</v>
          </cell>
          <cell r="D164" t="str">
            <v>ñaàu</v>
          </cell>
          <cell r="E164">
            <v>100.55</v>
          </cell>
          <cell r="F164">
            <v>6394.26</v>
          </cell>
        </row>
        <row r="165">
          <cell r="A165" t="str">
            <v>BC.1354</v>
          </cell>
          <cell r="B165" t="str">
            <v>Ñaøo san ñaát baèng maùy ñaøo £ 0,8m3. OÂtoâ 12T, maùy uûi £ 110 CV phaïm vi 500m ñaát C4</v>
          </cell>
          <cell r="C165" t="str">
            <v>m3</v>
          </cell>
          <cell r="D165" t="str">
            <v>ñaàu</v>
          </cell>
          <cell r="E165">
            <v>142.75</v>
          </cell>
          <cell r="F165">
            <v>6997.41</v>
          </cell>
        </row>
        <row r="166">
          <cell r="A166" t="str">
            <v>BC.1362</v>
          </cell>
          <cell r="B166" t="str">
            <v>Ñaøo san ñaát baèng maùy ñaøo £ 1,25m3. OÂtoâ 7T, maùy uûi £ 110 CV phaïm vi 500m ñaát C2</v>
          </cell>
          <cell r="C166" t="str">
            <v>m3</v>
          </cell>
          <cell r="D166" t="str">
            <v>ñaàu</v>
          </cell>
          <cell r="E166">
            <v>80.680000000000007</v>
          </cell>
          <cell r="F166">
            <v>6380.52</v>
          </cell>
        </row>
        <row r="167">
          <cell r="A167" t="str">
            <v>BC.1363</v>
          </cell>
          <cell r="B167" t="str">
            <v>Ñaøo san ñaát baèng maùy ñaøo £ 1,25m3. OÂtoâ 7T, maùy uûi £ 110 CV phaïm vi 500m ñaát C3</v>
          </cell>
          <cell r="C167" t="str">
            <v>m3</v>
          </cell>
          <cell r="D167">
            <v>0</v>
          </cell>
          <cell r="E167">
            <v>100.55</v>
          </cell>
          <cell r="F167">
            <v>7291.31</v>
          </cell>
        </row>
        <row r="168">
          <cell r="A168" t="str">
            <v>BC.1364</v>
          </cell>
          <cell r="B168" t="str">
            <v>Ñaøo san ñaát baèng maùy ñaøo £ 1,25m3. OÂtoâ 7T, maùy uûi £ 110 CV phaïm vi 500m ñaát C4</v>
          </cell>
          <cell r="C168" t="str">
            <v>m3</v>
          </cell>
          <cell r="D168" t="str">
            <v>ñaàu</v>
          </cell>
          <cell r="E168">
            <v>142.75</v>
          </cell>
          <cell r="F168">
            <v>8808.24</v>
          </cell>
        </row>
        <row r="169">
          <cell r="A169" t="str">
            <v>BC.1372</v>
          </cell>
          <cell r="B169" t="str">
            <v>Ñaøo san ñaát baèng maùy ñaøo £ 1,25m3. OÂtoâ 10T, maùy uûi £ 110 CV phaïm vi 500m ñaát C2</v>
          </cell>
          <cell r="C169" t="str">
            <v>m3</v>
          </cell>
          <cell r="D169" t="str">
            <v>ñaàu</v>
          </cell>
          <cell r="E169">
            <v>80.680000000000007</v>
          </cell>
          <cell r="F169">
            <v>6142.65</v>
          </cell>
        </row>
        <row r="170">
          <cell r="A170" t="str">
            <v>BC.1373</v>
          </cell>
          <cell r="B170" t="str">
            <v>Ñaøo san ñaát baèng maùy ñaøo £ 1,25m3. OÂtoâ 10T, maùy uûi £ 110 CV phaïm vi 500m ñaát C3</v>
          </cell>
          <cell r="C170" t="str">
            <v>m3</v>
          </cell>
          <cell r="D170" t="str">
            <v>ñaàu</v>
          </cell>
          <cell r="E170">
            <v>100.55</v>
          </cell>
          <cell r="F170">
            <v>6938.05</v>
          </cell>
        </row>
        <row r="171">
          <cell r="A171" t="str">
            <v>BC.1374</v>
          </cell>
          <cell r="B171" t="str">
            <v>Ñaøo san ñaát baèng maùy ñaøo £ 1,25m3. OÂtoâ 10T, maùy uûi £ 110 CV phaïm vi 500m ñaát C4</v>
          </cell>
          <cell r="C171" t="str">
            <v>m3</v>
          </cell>
          <cell r="D171" t="str">
            <v>ñaàu</v>
          </cell>
          <cell r="E171">
            <v>142.75</v>
          </cell>
          <cell r="F171">
            <v>8459.25</v>
          </cell>
        </row>
        <row r="172">
          <cell r="A172" t="str">
            <v>BC.1382</v>
          </cell>
          <cell r="B172" t="str">
            <v>Ñaøo san ñaát baèng maùy ñaøo £ 1,25m3. OÂtoâ 12T, maùy uûi £ 110 CV phaïm vi 500m ñaát C2</v>
          </cell>
          <cell r="C172" t="str">
            <v>m3</v>
          </cell>
          <cell r="D172" t="str">
            <v>ñaàu</v>
          </cell>
          <cell r="E172">
            <v>80.680000000000007</v>
          </cell>
          <cell r="F172">
            <v>6042.5</v>
          </cell>
        </row>
        <row r="173">
          <cell r="A173" t="str">
            <v>BC.1383</v>
          </cell>
          <cell r="B173" t="str">
            <v>Ñaøo san ñaát baèng maùy ñaøo £ 1,25m3. OÂtoâ 12T, maùy uûi £ 110 CV phaïm vi 500m ñaát C3</v>
          </cell>
          <cell r="C173" t="str">
            <v>m3</v>
          </cell>
          <cell r="D173">
            <v>0</v>
          </cell>
          <cell r="E173">
            <v>100.55</v>
          </cell>
          <cell r="F173">
            <v>6929.5</v>
          </cell>
        </row>
        <row r="174">
          <cell r="A174" t="str">
            <v>BC.1384</v>
          </cell>
          <cell r="B174" t="str">
            <v>Ñaøo san ñaát baèng maùy ñaøo £ 1,25m3. OÂtoâ 12T, maùy uûi £ 110 CV phaïm vi 500m ñaát C4</v>
          </cell>
          <cell r="C174" t="str">
            <v>m3</v>
          </cell>
          <cell r="D174" t="str">
            <v>m3</v>
          </cell>
          <cell r="E174">
            <v>142.75</v>
          </cell>
          <cell r="F174">
            <v>8423.69</v>
          </cell>
        </row>
        <row r="175">
          <cell r="A175" t="str">
            <v>BC.1392</v>
          </cell>
          <cell r="B175" t="str">
            <v>Ñaøo san ñaát baèng maùy ñaøo £ 1,6m3. OÂtoâ 10T, maùy uûi £ 110 CV phaïm vi 500m ñaát C2</v>
          </cell>
          <cell r="C175" t="str">
            <v>m3</v>
          </cell>
          <cell r="D175" t="str">
            <v>m3</v>
          </cell>
          <cell r="E175">
            <v>80.680000000000007</v>
          </cell>
          <cell r="F175">
            <v>6033</v>
          </cell>
        </row>
        <row r="176">
          <cell r="A176" t="str">
            <v>BC.1393</v>
          </cell>
          <cell r="B176" t="str">
            <v>Ñaøo san ñaát baèng maùy ñaøo £ 1,6m3. OÂtoâ 10T, maùy uûi £ 110 CV phaïm vi 500m ñaát C3</v>
          </cell>
          <cell r="C176" t="str">
            <v>m3</v>
          </cell>
          <cell r="D176" t="str">
            <v>m3</v>
          </cell>
          <cell r="E176">
            <v>100.55</v>
          </cell>
          <cell r="F176">
            <v>6851.01</v>
          </cell>
        </row>
        <row r="177">
          <cell r="A177" t="str">
            <v>BC.1394</v>
          </cell>
          <cell r="B177" t="str">
            <v>Ñaøo san ñaát baèng maùy ñaøo £ 1,6m3. OÂtoâ 10T, maùy uûi £ 110 CV phaïm vi 500m ñaát C4</v>
          </cell>
          <cell r="C177" t="str">
            <v>m3</v>
          </cell>
          <cell r="D177" t="str">
            <v>m3</v>
          </cell>
          <cell r="E177">
            <v>142.75</v>
          </cell>
          <cell r="F177">
            <v>8612.09</v>
          </cell>
        </row>
        <row r="178">
          <cell r="A178" t="str">
            <v>BC.1402</v>
          </cell>
          <cell r="B178" t="str">
            <v>Ñaøo san ñaát baèng maùy ñaøo £ 1,6m3. OÂtoâ 12T, maùy uûi £ 110 CV phaïm vi 500m ñaát C2</v>
          </cell>
          <cell r="C178" t="str">
            <v>m3</v>
          </cell>
          <cell r="D178">
            <v>0</v>
          </cell>
          <cell r="E178">
            <v>80.680000000000007</v>
          </cell>
          <cell r="F178">
            <v>5932.85</v>
          </cell>
        </row>
        <row r="179">
          <cell r="A179" t="str">
            <v>BC.1403</v>
          </cell>
          <cell r="B179" t="str">
            <v>Ñaøo san ñaát baèng maùy ñaøo £ 1,6m3. OÂtoâ 12T, maùy uûi £ 110 CV phaïm vi 500m ñaát C3</v>
          </cell>
          <cell r="C179" t="str">
            <v>m3</v>
          </cell>
          <cell r="D179" t="str">
            <v>hoäp</v>
          </cell>
          <cell r="E179">
            <v>100.55</v>
          </cell>
          <cell r="F179">
            <v>6842.46</v>
          </cell>
        </row>
        <row r="180">
          <cell r="A180" t="str">
            <v>BC.1404</v>
          </cell>
          <cell r="B180" t="str">
            <v>Ñaøo san ñaát baèng maùy ñaøo £ 1,6m3. OÂtoâ 12T, maùy uûi £ 110 CV phaïm vi 500m ñaát C4</v>
          </cell>
          <cell r="C180" t="str">
            <v>m3</v>
          </cell>
          <cell r="D180" t="str">
            <v>hoäp</v>
          </cell>
          <cell r="E180">
            <v>142.75</v>
          </cell>
          <cell r="F180">
            <v>8576.5300000000007</v>
          </cell>
        </row>
        <row r="181">
          <cell r="A181" t="str">
            <v>BC.1412</v>
          </cell>
          <cell r="B181" t="str">
            <v>Ñaøo san ñaát baèng maùy ñaøo £ 2,3m3. OÂtoâ 12T, maùy uûi £ 110 CV phaïm vi 500m ñaát C2</v>
          </cell>
          <cell r="C181" t="str">
            <v>m3</v>
          </cell>
          <cell r="D181" t="str">
            <v>hoäp</v>
          </cell>
          <cell r="E181">
            <v>80.680000000000007</v>
          </cell>
          <cell r="F181">
            <v>5997.46</v>
          </cell>
        </row>
        <row r="182">
          <cell r="A182" t="str">
            <v>BC.1413</v>
          </cell>
          <cell r="B182" t="str">
            <v>Ñaøo san ñaát baèng maùy ñaøo £ 2,3m3. OÂtoâ 12T, maùy uûi £ 110 CV phaïm vi 500m ñaát C3</v>
          </cell>
          <cell r="C182" t="str">
            <v>m3</v>
          </cell>
          <cell r="D182" t="str">
            <v>hoäp</v>
          </cell>
          <cell r="E182">
            <v>100.55</v>
          </cell>
          <cell r="F182">
            <v>7131.28</v>
          </cell>
        </row>
        <row r="183">
          <cell r="A183" t="str">
            <v>BC.1414</v>
          </cell>
          <cell r="B183" t="str">
            <v>Ñaøo san ñaát baèng maùy ñaøo £ 2,3m3. OÂtoâ 12T, maùy uûi £ 110 CV phaïm vi 500m ñaát C4</v>
          </cell>
          <cell r="C183" t="str">
            <v>m3</v>
          </cell>
          <cell r="D183" t="str">
            <v>hoäp</v>
          </cell>
          <cell r="E183">
            <v>142.75</v>
          </cell>
          <cell r="F183">
            <v>8891.9</v>
          </cell>
        </row>
        <row r="184">
          <cell r="B184" t="str">
            <v xml:space="preserve"> Cöï ly  700m</v>
          </cell>
          <cell r="C184" t="str">
            <v>Soá ruoät &lt;= 36</v>
          </cell>
          <cell r="D184" t="str">
            <v>hoäp</v>
          </cell>
        </row>
        <row r="185">
          <cell r="A185" t="str">
            <v>BC.1512</v>
          </cell>
          <cell r="B185" t="str">
            <v>Ñaøo san ñaát baèng maùy ñaøo £ 0,4m3. OÂtoâ 5T, maùy uûi £ 110 CV phaïm vi 700m ñaát C2</v>
          </cell>
          <cell r="C185" t="str">
            <v>m3</v>
          </cell>
          <cell r="D185">
            <v>0</v>
          </cell>
          <cell r="E185">
            <v>80.680000000000007</v>
          </cell>
          <cell r="F185">
            <v>5801</v>
          </cell>
        </row>
        <row r="186">
          <cell r="A186" t="str">
            <v>BC.1513</v>
          </cell>
          <cell r="B186" t="str">
            <v>Ñaøo san ñaát baèng maùy ñaøo £ 0,4m3. OÂtoâ 5T, maùy uûi £ 110 CV phaïm vi 700m ñaát C3</v>
          </cell>
          <cell r="C186" t="str">
            <v>m3</v>
          </cell>
          <cell r="D186" t="str">
            <v>m</v>
          </cell>
          <cell r="E186">
            <v>100.55</v>
          </cell>
          <cell r="F186">
            <v>7458.2</v>
          </cell>
        </row>
        <row r="187">
          <cell r="A187" t="str">
            <v>BC.1522</v>
          </cell>
          <cell r="B187" t="str">
            <v>Ñaøo san ñaát baèng maùy ñaøo £ 0,4m3. OÂtoâ 5T, maùy uûi £ 110 CV phaïm vi 700m ñaát C2</v>
          </cell>
          <cell r="C187" t="str">
            <v>m3</v>
          </cell>
          <cell r="D187" t="str">
            <v>m</v>
          </cell>
          <cell r="E187">
            <v>80.680000000000007</v>
          </cell>
          <cell r="F187">
            <v>5778.58</v>
          </cell>
        </row>
        <row r="188">
          <cell r="A188" t="str">
            <v>BC.1523</v>
          </cell>
          <cell r="B188" t="str">
            <v>Ñaøo san ñaát baèng maùy ñaøo £ 0,4m3. OÂtoâ 5T, maùy uûi £ 110 CV phaïm vi 700m ñaát C3</v>
          </cell>
          <cell r="C188" t="str">
            <v>m3</v>
          </cell>
          <cell r="D188" t="str">
            <v>m</v>
          </cell>
          <cell r="E188">
            <v>100.55</v>
          </cell>
          <cell r="F188">
            <v>7208.74</v>
          </cell>
        </row>
        <row r="189">
          <cell r="A189" t="str">
            <v>BC.1524</v>
          </cell>
          <cell r="B189" t="str">
            <v>Ñaøo san ñaát baèng maùy ñaøo £ 0,4m3. OÂtoâ 5T, maùy uûi £ 110 CV phaïm vi 700m ñaát C4</v>
          </cell>
          <cell r="C189" t="str">
            <v>m3</v>
          </cell>
          <cell r="D189" t="str">
            <v>m</v>
          </cell>
          <cell r="E189">
            <v>142.75</v>
          </cell>
          <cell r="F189">
            <v>7672.17</v>
          </cell>
        </row>
        <row r="190">
          <cell r="B190" t="str">
            <v xml:space="preserve"> Cöï ly  1000m</v>
          </cell>
          <cell r="C190" t="str">
            <v>Keùo daây AC tieát dieän &lt;=120mm2</v>
          </cell>
          <cell r="D190" t="str">
            <v>m</v>
          </cell>
          <cell r="F190">
            <v>3.82</v>
          </cell>
        </row>
        <row r="191">
          <cell r="A191" t="str">
            <v>BC.1742</v>
          </cell>
          <cell r="B191" t="str">
            <v>Ñaøo san ñaát baèng maùy ñaøo £ 0,8m3. OÂtoâ 7T,maùy uûi £ 110 CV phaïm vi 1000m ñaát C2</v>
          </cell>
          <cell r="C191" t="str">
            <v>m3</v>
          </cell>
          <cell r="D191" t="str">
            <v>m</v>
          </cell>
          <cell r="E191">
            <v>80.680000000000007</v>
          </cell>
          <cell r="F191">
            <v>6781.76</v>
          </cell>
        </row>
        <row r="192">
          <cell r="A192" t="str">
            <v>BC.1743</v>
          </cell>
          <cell r="B192" t="str">
            <v>Ñaøo san ñaát baèng maùy ñaøo £ 0,8m3. OÂtoâ 7T,maùy uûi £ 110 CV phaïm vi 1000m ñaát C3</v>
          </cell>
          <cell r="C192" t="str">
            <v>m3</v>
          </cell>
          <cell r="D192" t="str">
            <v>m</v>
          </cell>
          <cell r="E192">
            <v>100.55</v>
          </cell>
          <cell r="F192">
            <v>8267.5400000000009</v>
          </cell>
        </row>
        <row r="193">
          <cell r="A193" t="str">
            <v>BC.1744</v>
          </cell>
          <cell r="B193" t="str">
            <v>Ñaøo san ñaát baèng maùy ñaøo £ 0,8m3. OÂtoâ 7T,maùy uûi £ 110 CV phaïm vi 1000m ñaát C4</v>
          </cell>
          <cell r="C193" t="str">
            <v>m3</v>
          </cell>
          <cell r="D193" t="str">
            <v>m</v>
          </cell>
          <cell r="E193">
            <v>142.75</v>
          </cell>
          <cell r="F193">
            <v>8937.89</v>
          </cell>
        </row>
        <row r="194">
          <cell r="A194" t="str">
            <v>BC.1752</v>
          </cell>
          <cell r="B194" t="str">
            <v>Ñaøo san ñaát baèng maùy ñaøo £ 0,8m3. OÂtoâ 10T,maùy uûi £ 110 CV phaïm vi 1000m ñaát C2</v>
          </cell>
          <cell r="C194" t="str">
            <v>m3</v>
          </cell>
          <cell r="D194" t="str">
            <v>m</v>
          </cell>
          <cell r="E194">
            <v>80.680000000000007</v>
          </cell>
          <cell r="F194">
            <v>5837.68</v>
          </cell>
        </row>
        <row r="195">
          <cell r="A195" t="str">
            <v>BC.1753</v>
          </cell>
          <cell r="B195" t="str">
            <v>Ñaøo san ñaát baèng maùy ñaøo £ 0,8m3. OÂtoâ 10T,maùy uûi £ 110 CV phaïm vi 1000m ñaát C3</v>
          </cell>
          <cell r="C195" t="str">
            <v>m3</v>
          </cell>
          <cell r="D195" t="str">
            <v>m</v>
          </cell>
          <cell r="E195">
            <v>100.55</v>
          </cell>
          <cell r="F195">
            <v>7349.15</v>
          </cell>
        </row>
        <row r="196">
          <cell r="A196" t="str">
            <v>BC.1754</v>
          </cell>
          <cell r="B196" t="str">
            <v>Ñaøo san ñaát baèng maùy ñaøo £ 0,8m3. OÂtoâ 10T,maùy uûi £ 110 CV phaïm vi 1000m ñaát C4</v>
          </cell>
          <cell r="C196" t="str">
            <v>m3</v>
          </cell>
          <cell r="D196" t="str">
            <v>m</v>
          </cell>
          <cell r="E196">
            <v>142.75</v>
          </cell>
          <cell r="F196">
            <v>8084.45</v>
          </cell>
        </row>
        <row r="197">
          <cell r="A197" t="str">
            <v>BC.1762</v>
          </cell>
          <cell r="B197" t="str">
            <v>Ñaøo san ñaát baèng maùy ñaøo £ 0,8m3. OÂtoâ 12T,maùy uûi £ 110 CV phaïm vi 1000m ñaát C2</v>
          </cell>
          <cell r="C197" t="str">
            <v>m3</v>
          </cell>
          <cell r="D197" t="str">
            <v>m</v>
          </cell>
          <cell r="E197">
            <v>80.680000000000007</v>
          </cell>
          <cell r="F197">
            <v>6316.78</v>
          </cell>
        </row>
        <row r="198">
          <cell r="A198" t="str">
            <v>BC.1763</v>
          </cell>
          <cell r="B198" t="str">
            <v>Ñaøo san ñaát baèng maùy ñaøo £ 0,8m3. OÂtoâ 12T,maùy uûi £ 110 CV phaïm vi 1000m ñaát C3</v>
          </cell>
          <cell r="C198" t="str">
            <v>m3</v>
          </cell>
          <cell r="D198">
            <v>0</v>
          </cell>
          <cell r="E198">
            <v>100.55</v>
          </cell>
          <cell r="F198">
            <v>7374.97</v>
          </cell>
        </row>
        <row r="199">
          <cell r="A199" t="str">
            <v>BC.1764</v>
          </cell>
          <cell r="B199" t="str">
            <v>Ñaøo san ñaát baèng maùy ñaøo £ 0,8m3. OÂtoâ 12T,maùy uûi £ 110 CV phaïm vi 1000m ñaát C4</v>
          </cell>
          <cell r="C199" t="str">
            <v>m3</v>
          </cell>
          <cell r="D199">
            <v>0</v>
          </cell>
          <cell r="E199">
            <v>142.75</v>
          </cell>
          <cell r="F199">
            <v>8093.5</v>
          </cell>
        </row>
        <row r="200">
          <cell r="A200" t="str">
            <v>BC.1772</v>
          </cell>
          <cell r="B200" t="str">
            <v>Ñaøo san ñaát baèng maùy ñaøo £ 1,25m3. OÂtoâ 7T,maùy uûi £ 110 CV phaïm vi 1000m ñaát C2</v>
          </cell>
          <cell r="C200" t="str">
            <v>m3</v>
          </cell>
          <cell r="D200" t="str">
            <v>caùi</v>
          </cell>
          <cell r="E200">
            <v>80.680000000000007</v>
          </cell>
          <cell r="F200">
            <v>7407.43</v>
          </cell>
        </row>
        <row r="201">
          <cell r="A201" t="str">
            <v>BC.1773</v>
          </cell>
          <cell r="B201" t="str">
            <v>Ñaøo san ñaát baèng maùy ñaøo £ 1,25m3. OÂtoâ 7T,maùy uûi £ 110 CV phaïm vi 1000m ñaát C3</v>
          </cell>
          <cell r="C201" t="str">
            <v>m3</v>
          </cell>
          <cell r="D201" t="str">
            <v>caùi</v>
          </cell>
          <cell r="E201">
            <v>100.55</v>
          </cell>
          <cell r="F201">
            <v>8802.7800000000007</v>
          </cell>
        </row>
        <row r="202">
          <cell r="A202" t="str">
            <v>BC.1774</v>
          </cell>
          <cell r="B202" t="str">
            <v>Ñaøo san ñaát baèng maùy ñaøo £ 1,25m3. OÂtoâ 7T,maùy uûi £ 110 CV phaïm vi 1000m ñaát C4</v>
          </cell>
          <cell r="C202" t="str">
            <v>m3</v>
          </cell>
          <cell r="D202" t="str">
            <v>caùi</v>
          </cell>
          <cell r="E202">
            <v>142.75</v>
          </cell>
          <cell r="F202">
            <v>10364.17</v>
          </cell>
        </row>
        <row r="203">
          <cell r="A203" t="str">
            <v>BC.1782</v>
          </cell>
          <cell r="B203" t="str">
            <v>Ñaøo san ñaát baèng maùy ñaøo £ 1,25m3. OÂtoâ 10T,maùy uûi £ 110 CV phaïm vi 1000m ñaát C2</v>
          </cell>
          <cell r="C203" t="str">
            <v>m3</v>
          </cell>
          <cell r="D203" t="str">
            <v>caùi</v>
          </cell>
          <cell r="E203">
            <v>80.680000000000007</v>
          </cell>
          <cell r="F203">
            <v>6989.09</v>
          </cell>
        </row>
        <row r="204">
          <cell r="A204" t="str">
            <v>BC.1783</v>
          </cell>
          <cell r="B204" t="str">
            <v>Ñaøo san ñaát baèng maùy ñaøo £ 1,25m3. OÂtoâ 10T,maùy uûi £ 110 CV phaïm vi 1000m ñaát C3</v>
          </cell>
          <cell r="C204" t="str">
            <v>m3</v>
          </cell>
          <cell r="D204" t="str">
            <v>caùi</v>
          </cell>
          <cell r="E204">
            <v>100.55</v>
          </cell>
          <cell r="F204">
            <v>7884.39</v>
          </cell>
        </row>
        <row r="205">
          <cell r="A205" t="str">
            <v>BC.1784</v>
          </cell>
          <cell r="B205" t="str">
            <v>Ñaøo san ñaát baèng maùy ñaøo £ 1,25m3. OÂtoâ 10T,maùy uûi £ 110 CV phaïm vi 1000m ñaát C4</v>
          </cell>
          <cell r="C205" t="str">
            <v>m3</v>
          </cell>
          <cell r="D205" t="str">
            <v>caùi</v>
          </cell>
          <cell r="E205">
            <v>142.75</v>
          </cell>
          <cell r="F205">
            <v>9510.73</v>
          </cell>
        </row>
        <row r="206">
          <cell r="A206" t="str">
            <v>BC.1792</v>
          </cell>
          <cell r="B206" t="str">
            <v>Ñaøo san ñaát baèng maùy ñaøo £ 1,25m3. OÂtoâ 12T,maùy uûi £ 110 CV phaïm vi 1000m ñaát C2</v>
          </cell>
          <cell r="C206" t="str">
            <v>m3</v>
          </cell>
          <cell r="D206" t="str">
            <v>caùi</v>
          </cell>
          <cell r="E206">
            <v>80.680000000000007</v>
          </cell>
          <cell r="F206">
            <v>6942.45</v>
          </cell>
        </row>
        <row r="207">
          <cell r="A207" t="str">
            <v>BC.1793</v>
          </cell>
          <cell r="B207" t="str">
            <v>Ñaøo san ñaát baèng maùy ñaøo £ 1,25m3. OÂtoâ 12T,maùy uûi £ 110 CV phaïm vi 1000m ñaát C3</v>
          </cell>
          <cell r="C207" t="str">
            <v>m3</v>
          </cell>
          <cell r="D207" t="str">
            <v>caùi</v>
          </cell>
          <cell r="E207">
            <v>100.55</v>
          </cell>
          <cell r="F207">
            <v>7910.21</v>
          </cell>
        </row>
        <row r="208">
          <cell r="A208" t="str">
            <v>BC.1794</v>
          </cell>
          <cell r="B208" t="str">
            <v>Ñaøo san ñaát baèng maùy ñaøo £ 1,25m3. OÂtoâ 12T,maùy uûi £ 110 CV phaïm vi 1000m ñaát C4</v>
          </cell>
          <cell r="C208" t="str">
            <v>m3</v>
          </cell>
          <cell r="D208" t="str">
            <v>caùi</v>
          </cell>
          <cell r="E208">
            <v>142.75</v>
          </cell>
          <cell r="F208">
            <v>9519.7800000000007</v>
          </cell>
        </row>
        <row r="209">
          <cell r="A209" t="str">
            <v>BC.1802</v>
          </cell>
          <cell r="B209" t="str">
            <v>Ñaøo san ñaát baèng maùy ñaøo £ 1,6m3. OÂtoâ 10T,maùy uûi £ 110 CV phaïm vi 1000m ñaát C2</v>
          </cell>
          <cell r="C209" t="str">
            <v>m3</v>
          </cell>
          <cell r="D209" t="str">
            <v>caùi</v>
          </cell>
          <cell r="E209">
            <v>80.680000000000007</v>
          </cell>
          <cell r="F209">
            <v>6879.44</v>
          </cell>
        </row>
        <row r="210">
          <cell r="A210" t="str">
            <v>BC.1803</v>
          </cell>
          <cell r="B210" t="str">
            <v>Ñaøo san ñaát baèng maùy ñaøo £ 1,6m3. OÂtoâ 10T,maùy uûi £ 110 CV phaïm vi 1000m ñaát C3</v>
          </cell>
          <cell r="C210" t="str">
            <v>m3</v>
          </cell>
          <cell r="D210" t="str">
            <v>m</v>
          </cell>
          <cell r="E210">
            <v>100.55</v>
          </cell>
          <cell r="F210">
            <v>7797.35</v>
          </cell>
        </row>
        <row r="211">
          <cell r="A211" t="str">
            <v>BC.1804</v>
          </cell>
          <cell r="B211" t="str">
            <v>Ñaøo san ñaát baèng maùy ñaøo £ 1,6m3. OÂtoâ 10T,maùy uûi £ 110 CV phaïm vi 1000m ñaát C4</v>
          </cell>
          <cell r="C211" t="str">
            <v>m3</v>
          </cell>
          <cell r="D211">
            <v>0</v>
          </cell>
          <cell r="E211">
            <v>142.75</v>
          </cell>
          <cell r="F211">
            <v>9663.57</v>
          </cell>
        </row>
        <row r="212">
          <cell r="A212" t="str">
            <v>BC.1812</v>
          </cell>
          <cell r="B212" t="str">
            <v>Ñaøo san ñaát baèng maùy ñaøo £ 1,6m3. OÂtoâ 12T,maùy uûi £ 110 CV phaïm vi 1000m ñaát C2</v>
          </cell>
          <cell r="C212" t="str">
            <v>m3</v>
          </cell>
          <cell r="D212" t="str">
            <v>chuoãi</v>
          </cell>
          <cell r="E212">
            <v>80.680000000000007</v>
          </cell>
          <cell r="F212">
            <v>6832.8</v>
          </cell>
        </row>
        <row r="213">
          <cell r="A213" t="str">
            <v>BC.1813</v>
          </cell>
          <cell r="B213" t="str">
            <v>Ñaøo san ñaát baèng maùy ñaøo £ 1,6m3. OÂtoâ 12T,maùy uûi £ 110 CV phaïm vi 1000m ñaát C3</v>
          </cell>
          <cell r="C213" t="str">
            <v>m3</v>
          </cell>
          <cell r="D213" t="str">
            <v>Chuoãi</v>
          </cell>
          <cell r="E213">
            <v>100.55</v>
          </cell>
          <cell r="F213">
            <v>7823.17</v>
          </cell>
        </row>
        <row r="214">
          <cell r="A214" t="str">
            <v>BC.1814</v>
          </cell>
          <cell r="B214" t="str">
            <v>Ñaøo san ñaát baèng maùy ñaøo £ 1,6m3. OÂtoâ 12T,maùy uûi £ 110 CV phaïm vi 1000m ñaát C4</v>
          </cell>
          <cell r="C214" t="str">
            <v>m3</v>
          </cell>
          <cell r="D214" t="str">
            <v>chuoãi</v>
          </cell>
          <cell r="E214">
            <v>142.75</v>
          </cell>
          <cell r="F214">
            <v>9672.6200000000008</v>
          </cell>
        </row>
        <row r="215">
          <cell r="A215" t="str">
            <v>BC.1822</v>
          </cell>
          <cell r="B215" t="str">
            <v>Ñaøo san ñaát baèng maùy ñaøo £ 2,3m3. OÂtoâ 12T,maùy uûi £ 110 CV phaïm vi 1000m ñaát C2</v>
          </cell>
          <cell r="C215" t="str">
            <v>m3</v>
          </cell>
          <cell r="D215" t="str">
            <v>chuoãi</v>
          </cell>
          <cell r="E215">
            <v>80.680000000000007</v>
          </cell>
          <cell r="F215">
            <v>6897.41</v>
          </cell>
        </row>
        <row r="216">
          <cell r="A216" t="str">
            <v>BC.1823</v>
          </cell>
          <cell r="B216" t="str">
            <v>Ñaøo san ñaát baèng maùy ñaøo £ 2,3m3. OÂtoâ 12T,maùy uûi £ 110 CV phaïm vi 1000m ñaát C3</v>
          </cell>
          <cell r="C216" t="str">
            <v>m3</v>
          </cell>
          <cell r="D216" t="str">
            <v>caùi</v>
          </cell>
          <cell r="E216">
            <v>100.55</v>
          </cell>
          <cell r="F216">
            <v>8111.99</v>
          </cell>
        </row>
        <row r="217">
          <cell r="A217" t="str">
            <v>BC.1824</v>
          </cell>
          <cell r="B217" t="str">
            <v>Ñaøo san ñaát baèng maùy ñaøo £ 2,3m3. OÂtoâ 12T,maùy uûi £ 110 CV phaïm vi 1000m ñaát C4</v>
          </cell>
          <cell r="C217" t="str">
            <v>m3</v>
          </cell>
          <cell r="D217" t="str">
            <v>caùi</v>
          </cell>
          <cell r="E217">
            <v>142.75</v>
          </cell>
          <cell r="F217">
            <v>9987.99</v>
          </cell>
        </row>
        <row r="218">
          <cell r="B218" t="str">
            <v>ÑAØO XUÙC ÑAÁT ÑEÅ ÑAÉP HOAËC ÑOÅI ÑI</v>
          </cell>
          <cell r="C218" t="str">
            <v>Laép ñaët söù ñöùng 220kV</v>
          </cell>
          <cell r="D218" t="str">
            <v>caùi</v>
          </cell>
          <cell r="F218">
            <v>16626</v>
          </cell>
        </row>
        <row r="219">
          <cell r="B219" t="str">
            <v>Phaïm vi 300m</v>
          </cell>
          <cell r="C219" t="str">
            <v>Laép ñaët söù xuyeân 10-35kV</v>
          </cell>
          <cell r="D219" t="str">
            <v>caùi</v>
          </cell>
        </row>
        <row r="220">
          <cell r="A220" t="str">
            <v>BD.1112</v>
          </cell>
          <cell r="B220" t="str">
            <v>Ñaøo xuùc ñaát phaïm vi £ 300m (baèng oâtoâ 5T, maùy uûi £110CV, maùy ñaøo £ 0,4 m3) ñaát C2</v>
          </cell>
          <cell r="C220" t="str">
            <v>m3</v>
          </cell>
          <cell r="D220" t="str">
            <v>caùi</v>
          </cell>
          <cell r="E220">
            <v>80.680000000000007</v>
          </cell>
          <cell r="F220">
            <v>4710.99</v>
          </cell>
        </row>
        <row r="221">
          <cell r="A221" t="str">
            <v>BD.1113</v>
          </cell>
          <cell r="B221" t="str">
            <v>Ñaøo xuùc ñaát phaïm vi £ 300m (baèng oâtoâ 5T, maùy uûi £110CV, maùy ñaøo £ 0,4 m3) ñaát C3</v>
          </cell>
          <cell r="C221" t="str">
            <v>m3</v>
          </cell>
          <cell r="D221" t="str">
            <v>caùi</v>
          </cell>
          <cell r="E221">
            <v>100.55</v>
          </cell>
          <cell r="F221">
            <v>5977.37</v>
          </cell>
        </row>
        <row r="222">
          <cell r="A222" t="str">
            <v>BD.1122</v>
          </cell>
          <cell r="B222" t="str">
            <v>Ñaøo xuùc ñaát phaïm vi £ 300m (baèng oâtoâ 5T, maùy uûi £110CV, maùy ñaøo £ 0,8 m3) ñaát C2</v>
          </cell>
          <cell r="C222" t="str">
            <v>m3</v>
          </cell>
          <cell r="D222" t="str">
            <v>caùi</v>
          </cell>
          <cell r="E222">
            <v>100.55</v>
          </cell>
          <cell r="F222">
            <v>4706.57</v>
          </cell>
        </row>
        <row r="223">
          <cell r="A223" t="str">
            <v>BD.1123</v>
          </cell>
          <cell r="B223" t="str">
            <v>Ñaøo xuùc ñaát phaïm vi £ 300m (baèng oâtoâ 5T, maùy uûi £110CV, maùy ñaøo £ 0,8 m3) ñaát C3</v>
          </cell>
          <cell r="C223" t="str">
            <v>m3</v>
          </cell>
          <cell r="D223">
            <v>0</v>
          </cell>
          <cell r="E223">
            <v>100.55</v>
          </cell>
          <cell r="F223">
            <v>5771.27</v>
          </cell>
        </row>
        <row r="224">
          <cell r="A224" t="str">
            <v>BD.1124</v>
          </cell>
          <cell r="B224" t="str">
            <v>Ñaøo xuùc ñaát phaïm vi £ 300m (baèng oâtoâ 5T, maùy uûi £110CV, maùy ñaøo £ 0,8 m3) ñaát C4</v>
          </cell>
          <cell r="C224" t="str">
            <v>m3</v>
          </cell>
          <cell r="D224" t="str">
            <v>m</v>
          </cell>
          <cell r="E224">
            <v>100.55</v>
          </cell>
          <cell r="F224">
            <v>6353.11</v>
          </cell>
        </row>
        <row r="225">
          <cell r="B225" t="str">
            <v>Phaïm vi 500m</v>
          </cell>
          <cell r="C225" t="str">
            <v>Tieát dieän  &lt;=50mm2</v>
          </cell>
          <cell r="D225" t="str">
            <v>m</v>
          </cell>
          <cell r="F225">
            <v>2.9</v>
          </cell>
        </row>
        <row r="226">
          <cell r="A226" t="str">
            <v>BD.1313</v>
          </cell>
          <cell r="B226" t="str">
            <v xml:space="preserve">Ñaøo xuùc ñaát phaïm vi £ 500m ñaát loaïi 3 (baèng oâtoâ 5T, maùy uûi £110CV, maùy ñaøo £ 0,4 m3) </v>
          </cell>
          <cell r="C226" t="str">
            <v>m3</v>
          </cell>
          <cell r="D226" t="str">
            <v>m</v>
          </cell>
          <cell r="E226">
            <v>100.55</v>
          </cell>
          <cell r="F226">
            <v>6690</v>
          </cell>
        </row>
        <row r="227">
          <cell r="A227" t="str">
            <v>BD.1323</v>
          </cell>
          <cell r="B227" t="str">
            <v xml:space="preserve">Ñaøo xuùc ñaát phaïm vi £ 500m ñaát loaïi 3 (baèng oâtoâ 5T, maùy uûi £110CV, maùy ñaøo £ 0,8 m3) </v>
          </cell>
          <cell r="C227" t="str">
            <v>m3</v>
          </cell>
          <cell r="D227" t="str">
            <v>m</v>
          </cell>
          <cell r="E227">
            <v>100.55</v>
          </cell>
          <cell r="F227">
            <v>6483.9</v>
          </cell>
        </row>
        <row r="228">
          <cell r="B228" t="str">
            <v>Phaïm vi 700m</v>
          </cell>
          <cell r="C228" t="str">
            <v>Tieát dieän  &lt;=120mm2</v>
          </cell>
          <cell r="D228" t="str">
            <v>m</v>
          </cell>
          <cell r="F228">
            <v>3.82</v>
          </cell>
        </row>
        <row r="229">
          <cell r="A229" t="str">
            <v>BD.1513</v>
          </cell>
          <cell r="B229" t="str">
            <v xml:space="preserve">Ñaøo xuùc ñaát phaïm vi £ 700m ñaát loaïi 3 (baèng oâtoâ 5T, maùy uûi £110CV, maùy ñaøo £ 0,4 m3) </v>
          </cell>
          <cell r="C229" t="str">
            <v>m3</v>
          </cell>
          <cell r="D229" t="str">
            <v>m</v>
          </cell>
          <cell r="E229">
            <v>100.55</v>
          </cell>
          <cell r="F229">
            <v>7154.77</v>
          </cell>
        </row>
        <row r="230">
          <cell r="A230" t="str">
            <v>BD.1523</v>
          </cell>
          <cell r="B230" t="str">
            <v xml:space="preserve">Ñaøo xuùc ñaát phaïm vi £ 700m ñaát loaïi 3 (baèng oâtoâ 5T, maùy uûi £110CV, maùy ñaøo £ 0,8 m3) </v>
          </cell>
          <cell r="C230" t="str">
            <v>m3</v>
          </cell>
          <cell r="D230" t="str">
            <v>m</v>
          </cell>
          <cell r="E230">
            <v>100.55</v>
          </cell>
          <cell r="F230">
            <v>6855.71</v>
          </cell>
        </row>
        <row r="231">
          <cell r="B231" t="str">
            <v>Phaïm vi 1000m</v>
          </cell>
          <cell r="C231" t="str">
            <v>Tieát dieän  &lt;=240mm2</v>
          </cell>
          <cell r="D231" t="str">
            <v>m</v>
          </cell>
          <cell r="F231">
            <v>4.21</v>
          </cell>
        </row>
        <row r="232">
          <cell r="A232" t="str">
            <v>BD.1712</v>
          </cell>
          <cell r="B232" t="str">
            <v>Ñaøo xuùc ñaát phaïm vi £ 1000m (baèng oâtoâ 5T, maùy uûi £110CV, maùy ñaøo £ 0,4 m3) ñaát C2</v>
          </cell>
          <cell r="C232" t="str">
            <v>m3</v>
          </cell>
          <cell r="D232" t="str">
            <v>m</v>
          </cell>
          <cell r="E232">
            <v>80.680000000000007</v>
          </cell>
          <cell r="F232">
            <v>6244.7</v>
          </cell>
        </row>
        <row r="233">
          <cell r="A233" t="str">
            <v>BD.1713</v>
          </cell>
          <cell r="B233" t="str">
            <v>Ñaøo xuùc ñaát phaïm vi £ 1000m (baèng oâtoâ 5T, maùy uûi £110CV, maùy ñaøo £ 0,4 m3) ñaát C3</v>
          </cell>
          <cell r="C233" t="str">
            <v>m3</v>
          </cell>
          <cell r="D233">
            <v>0</v>
          </cell>
          <cell r="E233">
            <v>100.55</v>
          </cell>
          <cell r="F233">
            <v>7836.42</v>
          </cell>
        </row>
        <row r="234">
          <cell r="A234" t="str">
            <v>BD.1722</v>
          </cell>
          <cell r="B234" t="str">
            <v>Ñaøo xuùc ñaát phaïm vi £ 1000m (baèng oâtoâ 7T, maùy uûi £110CV, maùy ñaøo £ 0,4 m3) ñaát C2</v>
          </cell>
          <cell r="C234" t="str">
            <v>m3</v>
          </cell>
          <cell r="D234" t="str">
            <v>m</v>
          </cell>
          <cell r="E234">
            <v>80.680000000000007</v>
          </cell>
          <cell r="F234">
            <v>6755.52</v>
          </cell>
        </row>
        <row r="235">
          <cell r="A235" t="str">
            <v>BD.1723</v>
          </cell>
          <cell r="B235" t="str">
            <v>Ñaøo xuùc ñaát phaïm vi £ 1000m (baèng oâtoâ 7T, maùy uûi £110CV, maùy ñaøo £ 0,4 m3) ñaát C3</v>
          </cell>
          <cell r="C235" t="str">
            <v>m3</v>
          </cell>
          <cell r="D235" t="str">
            <v>m</v>
          </cell>
          <cell r="E235">
            <v>100.55</v>
          </cell>
          <cell r="F235">
            <v>8213.57</v>
          </cell>
        </row>
        <row r="236">
          <cell r="A236" t="str">
            <v>BD.1732</v>
          </cell>
          <cell r="B236" t="str">
            <v>Ñaøo xuùc ñaát phaïm vi £ 1000m (baèng oâtoâ 5T, maùy uûi £110CV, maùy ñaøo £ 0,8 m3) ñaát C2</v>
          </cell>
          <cell r="C236" t="str">
            <v>m3</v>
          </cell>
          <cell r="D236" t="str">
            <v>m</v>
          </cell>
          <cell r="E236">
            <v>80.680000000000007</v>
          </cell>
          <cell r="F236">
            <v>6240.28</v>
          </cell>
        </row>
        <row r="237">
          <cell r="A237" t="str">
            <v>BD.1733</v>
          </cell>
          <cell r="B237" t="str">
            <v>Ñaøo xuùc ñaát phaïm vi £ 1000m (baèng oâtoâ 5T, maùy uûi £110CV, maùy ñaøo £ 0,8 m3) ñaát C3</v>
          </cell>
          <cell r="C237" t="str">
            <v>m3</v>
          </cell>
          <cell r="D237" t="str">
            <v>m</v>
          </cell>
          <cell r="E237">
            <v>100.55</v>
          </cell>
          <cell r="F237">
            <v>7630.32</v>
          </cell>
        </row>
        <row r="238">
          <cell r="A238" t="str">
            <v>BD.1734</v>
          </cell>
          <cell r="B238" t="str">
            <v>Ñaøo xuùc ñaát phaïm vi £ 1000m (baèng oâtoâ 5T, maùy uûi £110CV, maùy ñaøo £ 0,8 m3) ñaát C4</v>
          </cell>
          <cell r="C238" t="str">
            <v>m3</v>
          </cell>
          <cell r="D238" t="str">
            <v>m</v>
          </cell>
          <cell r="E238">
            <v>142.75</v>
          </cell>
          <cell r="F238">
            <v>8212.16</v>
          </cell>
        </row>
        <row r="239">
          <cell r="A239" t="str">
            <v>BD.1742</v>
          </cell>
          <cell r="B239" t="str">
            <v>Ñaøo xuùc ñaát phaïm vi £ 1000m (baèng oâtoâ 7T, maùy uûi £110CV, maùy ñaøo £ 0,8 m3) ñaát C2</v>
          </cell>
          <cell r="C239" t="str">
            <v>m3</v>
          </cell>
          <cell r="D239">
            <v>0</v>
          </cell>
          <cell r="E239">
            <v>80.680000000000007</v>
          </cell>
          <cell r="F239">
            <v>6571.1</v>
          </cell>
        </row>
        <row r="240">
          <cell r="A240" t="str">
            <v>BD.1743</v>
          </cell>
          <cell r="B240" t="str">
            <v>Ñaøo xuùc ñaát phaïm vi £ 1000m (baèng oâtoâ 7T, maùy uûi £110CV, maùy ñaøo £ 0,8 m3) ñaát C3</v>
          </cell>
          <cell r="C240" t="str">
            <v>m3</v>
          </cell>
          <cell r="D240" t="str">
            <v>boä</v>
          </cell>
          <cell r="E240">
            <v>100.55</v>
          </cell>
          <cell r="F240">
            <v>8007.47</v>
          </cell>
        </row>
        <row r="241">
          <cell r="A241" t="str">
            <v>BD.1744</v>
          </cell>
          <cell r="B241" t="str">
            <v>Ñaøo xuùc ñaát phaïm vi £ 1000m (baèng oâtoâ 7T, maùy uûi £110CV, maùy ñaøo £ 0,8 m3) ñaát C4</v>
          </cell>
          <cell r="C241" t="str">
            <v>m3</v>
          </cell>
          <cell r="D241" t="str">
            <v>boä</v>
          </cell>
          <cell r="E241">
            <v>142.75</v>
          </cell>
          <cell r="F241">
            <v>8635.11</v>
          </cell>
        </row>
        <row r="242">
          <cell r="A242" t="str">
            <v>BD.1752</v>
          </cell>
          <cell r="B242" t="str">
            <v>Ñaøo xuùc ñaát phaïm vi £ 1000m (baèng oâtoâ 10T, maùy uûi £110CV, maùy ñaøo £ 0,8 m3) ñaát C2</v>
          </cell>
          <cell r="C242" t="str">
            <v>m3</v>
          </cell>
          <cell r="D242" t="str">
            <v>boä</v>
          </cell>
          <cell r="E242">
            <v>80.680000000000007</v>
          </cell>
          <cell r="F242">
            <v>6152.76</v>
          </cell>
        </row>
        <row r="243">
          <cell r="A243" t="str">
            <v>BD.1753</v>
          </cell>
          <cell r="B243" t="str">
            <v>Ñaøo xuùc ñaát phaïm vi £ 1000m (baèng oâtoâ 10T, maùy uûi £110CV, maùy ñaøo £ 0,8 m3) ñaát C3</v>
          </cell>
          <cell r="C243" t="str">
            <v>m3</v>
          </cell>
          <cell r="D243" t="str">
            <v>boä</v>
          </cell>
          <cell r="E243">
            <v>100.55</v>
          </cell>
          <cell r="F243">
            <v>7089.08</v>
          </cell>
        </row>
        <row r="244">
          <cell r="A244" t="str">
            <v>BD.1754</v>
          </cell>
          <cell r="B244" t="str">
            <v>Ñaøo xuùc ñaát phaïm vi £ 1000m (baèng oâtoâ 10T, maùy uûi £110CV, maùy ñaøo £ 0,8 m3) ñaát C4</v>
          </cell>
          <cell r="C244" t="str">
            <v>m3</v>
          </cell>
          <cell r="D244" t="str">
            <v>boä</v>
          </cell>
          <cell r="E244">
            <v>142.75</v>
          </cell>
          <cell r="F244">
            <v>7781.67</v>
          </cell>
        </row>
        <row r="245">
          <cell r="A245" t="str">
            <v>BD.1762</v>
          </cell>
          <cell r="B245" t="str">
            <v>Ñaøo xuùc ñaát phaïm vi £ 1000m (baèng oâtoâ 12T, maùy uûi £110CV, maùy ñaøo £ 0,8 m3) ñaát C2</v>
          </cell>
          <cell r="C245" t="str">
            <v>m3</v>
          </cell>
          <cell r="D245" t="str">
            <v>m</v>
          </cell>
          <cell r="E245">
            <v>80.680000000000007</v>
          </cell>
          <cell r="F245">
            <v>6106.12</v>
          </cell>
        </row>
        <row r="246">
          <cell r="A246" t="str">
            <v>BD.1763</v>
          </cell>
          <cell r="B246" t="str">
            <v>Ñaøo xuùc ñaát phaïm vi £ 1000m (baèng oâtoâ 12T, maùy uûi £110CV, maùy ñaøo £ 0,8 m3) ñaát C3</v>
          </cell>
          <cell r="C246" t="str">
            <v>m3</v>
          </cell>
          <cell r="D246" t="str">
            <v>m</v>
          </cell>
          <cell r="E246">
            <v>100.55</v>
          </cell>
          <cell r="F246">
            <v>7114.9</v>
          </cell>
        </row>
        <row r="247">
          <cell r="A247" t="str">
            <v>BD.1764</v>
          </cell>
          <cell r="B247" t="str">
            <v>Ñaøo xuùc ñaát phaïm vi £ 1000m (baèng oâtoâ 12T, maùy uûi £110CV, maùy ñaøo £ 0,8 m3) ñaát C4</v>
          </cell>
          <cell r="C247" t="str">
            <v>m3</v>
          </cell>
          <cell r="D247" t="str">
            <v>m</v>
          </cell>
          <cell r="E247">
            <v>142.75</v>
          </cell>
          <cell r="F247">
            <v>7790.72</v>
          </cell>
        </row>
        <row r="248">
          <cell r="A248" t="str">
            <v>BD.1772</v>
          </cell>
          <cell r="B248" t="str">
            <v>Ñaøo xuùc ñaát phaïm vi £ 1000m (baèng oâtoâ 7T, maùy uûi £110CV, maùy ñaøo £ 1,25 m3) ñaát C2</v>
          </cell>
          <cell r="C248" t="str">
            <v>m3</v>
          </cell>
          <cell r="D248" t="str">
            <v>m</v>
          </cell>
          <cell r="E248">
            <v>80.680000000000007</v>
          </cell>
          <cell r="F248">
            <v>7139.56</v>
          </cell>
        </row>
        <row r="249">
          <cell r="A249" t="str">
            <v>BD.1773</v>
          </cell>
          <cell r="B249" t="str">
            <v>Ñaøo xuùc ñaát phaïm vi £ 1000m (baèng oâtoâ 7T, maùy uûi £110CV, maùy ñaøo £ 1,25 m3) ñaát C3</v>
          </cell>
          <cell r="C249" t="str">
            <v>m3</v>
          </cell>
          <cell r="D249" t="str">
            <v>m</v>
          </cell>
          <cell r="E249">
            <v>100.55</v>
          </cell>
          <cell r="F249">
            <v>8472.9699999999993</v>
          </cell>
        </row>
        <row r="250">
          <cell r="A250" t="str">
            <v>BD.1774</v>
          </cell>
          <cell r="B250" t="str">
            <v>Ñaøo xuùc ñaát phaïm vi £ 1000m (baèng oâtoâ 7T, maùy uûi £110CV, maùy ñaøo £ 1,25 m3) ñaát C4</v>
          </cell>
          <cell r="C250" t="str">
            <v>m3</v>
          </cell>
          <cell r="D250" t="str">
            <v>m</v>
          </cell>
          <cell r="E250">
            <v>142.75</v>
          </cell>
          <cell r="F250">
            <v>9954.33</v>
          </cell>
        </row>
        <row r="251">
          <cell r="A251" t="str">
            <v>BD.1782</v>
          </cell>
          <cell r="B251" t="str">
            <v>Ñaøo xuùc ñaát phaïm vi £ 1000m (baèng oâtoâ 10T, maùy uûi £110CV, maùy ñaøo £ 1,25 m3) ñaát C2</v>
          </cell>
          <cell r="C251" t="str">
            <v>m3</v>
          </cell>
          <cell r="D251" t="str">
            <v>coïc</v>
          </cell>
          <cell r="E251">
            <v>80.680000000000007</v>
          </cell>
          <cell r="F251">
            <v>6721.22</v>
          </cell>
        </row>
        <row r="252">
          <cell r="A252" t="str">
            <v>BD.1783</v>
          </cell>
          <cell r="B252" t="str">
            <v>Ñaøo xuùc ñaát phaïm vi £ 1000m (baèng oâtoâ 10T, maùy uûi £110CV, maùy ñaøo £ 1,25 m3) ñaát C3</v>
          </cell>
          <cell r="C252" t="str">
            <v>m3</v>
          </cell>
          <cell r="D252" t="str">
            <v>m</v>
          </cell>
          <cell r="E252">
            <v>100.55</v>
          </cell>
          <cell r="F252">
            <v>7554.58</v>
          </cell>
        </row>
        <row r="253">
          <cell r="A253" t="str">
            <v>BD.1784</v>
          </cell>
          <cell r="B253" t="str">
            <v>Ñaøo xuùc ñaát phaïm vi £ 1000m (baèng oâtoâ 10T, maùy uûi £110CV, maùy ñaøo £ 1,25 m3) ñaát C4</v>
          </cell>
          <cell r="C253" t="str">
            <v>m3</v>
          </cell>
          <cell r="D253" t="str">
            <v>Taán</v>
          </cell>
          <cell r="E253">
            <v>142.75</v>
          </cell>
          <cell r="F253">
            <v>9100.89</v>
          </cell>
        </row>
        <row r="254">
          <cell r="A254" t="str">
            <v>BD.1792</v>
          </cell>
          <cell r="B254" t="str">
            <v>Ñaøo xuùc ñaát phaïm vi £ 1000m (baèng oâtoâ 12T, maùy uûi £110CV, maùy ñaøo £ 1,25 m3) ñaát C2</v>
          </cell>
          <cell r="C254" t="str">
            <v>m3</v>
          </cell>
          <cell r="D254" t="str">
            <v>m</v>
          </cell>
          <cell r="E254">
            <v>80.680000000000007</v>
          </cell>
          <cell r="F254">
            <v>6674.58</v>
          </cell>
        </row>
        <row r="255">
          <cell r="A255" t="str">
            <v>BD.1793</v>
          </cell>
          <cell r="B255" t="str">
            <v>Ñaøo xuùc ñaát phaïm vi £ 1000m (baèng oâtoâ 12T, maùy uûi £110CV, maùy ñaøo £ 1,25 m3) ñaát C3</v>
          </cell>
          <cell r="C255" t="str">
            <v>m3</v>
          </cell>
          <cell r="D255" t="str">
            <v>m</v>
          </cell>
          <cell r="E255">
            <v>100.55</v>
          </cell>
          <cell r="F255">
            <v>7580.4</v>
          </cell>
        </row>
        <row r="256">
          <cell r="A256" t="str">
            <v>BD.1794</v>
          </cell>
          <cell r="B256" t="str">
            <v>Ñaøo xuùc ñaát phaïm vi £ 1000m (baèng oâtoâ 12T, maùy uûi £110CV, maùy ñaøo £ 1,25 m3) ñaát C4</v>
          </cell>
          <cell r="C256" t="str">
            <v>m3</v>
          </cell>
          <cell r="D256" t="str">
            <v>m</v>
          </cell>
          <cell r="E256">
            <v>142.75</v>
          </cell>
          <cell r="F256">
            <v>9109.94</v>
          </cell>
        </row>
        <row r="257">
          <cell r="A257" t="str">
            <v>BD.1802</v>
          </cell>
          <cell r="B257" t="str">
            <v>Ñaøo xuùc ñaát phaïm vi £ 1000m (baèng oâtoâ 10T, maùy uûi £110CV, maùy ñaøo £ 1,6 m3) ñaát C2</v>
          </cell>
          <cell r="C257" t="str">
            <v>m3</v>
          </cell>
          <cell r="D257" t="str">
            <v>m</v>
          </cell>
          <cell r="E257">
            <v>80.680000000000007</v>
          </cell>
          <cell r="F257">
            <v>6625.04</v>
          </cell>
        </row>
        <row r="258">
          <cell r="A258" t="str">
            <v>BD.1803</v>
          </cell>
          <cell r="B258" t="str">
            <v>Ñaøo xuùc ñaát phaïm vi £ 1000m (baèng oâtoâ 10T, maùy uûi £110CV, maùy ñaøo £ 1,6 m3) ñaát C3</v>
          </cell>
          <cell r="C258" t="str">
            <v>m3</v>
          </cell>
          <cell r="D258" t="str">
            <v>Taán</v>
          </cell>
          <cell r="E258">
            <v>100.55</v>
          </cell>
          <cell r="F258">
            <v>7501.61</v>
          </cell>
        </row>
        <row r="259">
          <cell r="A259" t="str">
            <v>BD.1804</v>
          </cell>
          <cell r="B259" t="str">
            <v>Ñaøo xuùc ñaát phaïm vi £ 1000m (baèng oâtoâ 10T, maùy uûi £110CV, maùy ñaøo £ 1,6 m3) ñaát C4</v>
          </cell>
          <cell r="C259" t="str">
            <v>m3</v>
          </cell>
          <cell r="D259" t="str">
            <v>tuû</v>
          </cell>
          <cell r="E259">
            <v>142.75</v>
          </cell>
          <cell r="F259">
            <v>9209.1299999999992</v>
          </cell>
        </row>
        <row r="260">
          <cell r="A260" t="str">
            <v>BD.1812</v>
          </cell>
          <cell r="B260" t="str">
            <v>Ñaøo xuùc ñaát phaïm vi £ 1000m (baèng oâtoâ 12T, maùy uûi £110CV, maùy ñaøo £ 1,6 m3) ñaát C2</v>
          </cell>
          <cell r="C260" t="str">
            <v>m3</v>
          </cell>
          <cell r="D260" t="str">
            <v>tuû</v>
          </cell>
          <cell r="E260">
            <v>80.680000000000007</v>
          </cell>
          <cell r="F260">
            <v>6578.4</v>
          </cell>
        </row>
        <row r="261">
          <cell r="A261" t="str">
            <v>BD.1813</v>
          </cell>
          <cell r="B261" t="str">
            <v>Ñaøo xuùc ñaát phaïm vi £ 1000m (baèng oâtoâ 12T, maùy uûi £110CV, maùy ñaøo £ 1,6 m3) ñaát C3</v>
          </cell>
          <cell r="C261" t="str">
            <v>m3</v>
          </cell>
          <cell r="D261" t="str">
            <v>tuû</v>
          </cell>
          <cell r="E261">
            <v>100.55</v>
          </cell>
          <cell r="F261">
            <v>7527.43</v>
          </cell>
        </row>
        <row r="262">
          <cell r="A262" t="str">
            <v>BD.1814</v>
          </cell>
          <cell r="B262" t="str">
            <v>Ñaøo xuùc ñaát phaïm vi £ 1000m (baèng oâtoâ 12T, maùy uûi £110CV, maùy ñaøo £ 1,6 m3) ñaát C4</v>
          </cell>
          <cell r="C262" t="str">
            <v>m3</v>
          </cell>
          <cell r="D262" t="str">
            <v>tuû</v>
          </cell>
          <cell r="E262">
            <v>142.75</v>
          </cell>
          <cell r="F262">
            <v>9218.18</v>
          </cell>
        </row>
        <row r="263">
          <cell r="A263" t="str">
            <v>BD.1822</v>
          </cell>
          <cell r="B263" t="str">
            <v>Ñaøo xuùc ñaát phaïm vi £ 1000m (baèng oâtoâ 12T, maùy uûi £110CV, maùy ñaøo £ 2,3 m3) ñaát C2</v>
          </cell>
          <cell r="C263" t="str">
            <v>m3</v>
          </cell>
          <cell r="D263" t="str">
            <v>tuû</v>
          </cell>
          <cell r="E263">
            <v>80.680000000000007</v>
          </cell>
          <cell r="F263">
            <v>6530.92</v>
          </cell>
        </row>
        <row r="264">
          <cell r="A264" t="str">
            <v>BD.1823</v>
          </cell>
          <cell r="B264" t="str">
            <v>Ñaøo xuùc ñaát phaïm vi £ 1000m (baèng oâtoâ 12T, maùy uûi £110CV, maùy ñaøo £ 2,3 m3) ñaát C3</v>
          </cell>
          <cell r="C264" t="str">
            <v>m3</v>
          </cell>
          <cell r="D264" t="str">
            <v>tuû</v>
          </cell>
          <cell r="E264">
            <v>100.55</v>
          </cell>
          <cell r="F264">
            <v>7712.5</v>
          </cell>
        </row>
        <row r="265">
          <cell r="A265" t="str">
            <v>BD.1824</v>
          </cell>
          <cell r="B265" t="str">
            <v>Ñaøo xuùc ñaát phaïm vi £ 1000m (baèng oâtoâ 12T, maùy uûi £110CV, maùy ñaøo £ 2,3 m3) ñaát C4</v>
          </cell>
          <cell r="C265" t="str">
            <v>m3</v>
          </cell>
          <cell r="D265" t="str">
            <v>tuû</v>
          </cell>
          <cell r="E265">
            <v>142.75</v>
          </cell>
          <cell r="F265">
            <v>9496.23</v>
          </cell>
        </row>
        <row r="266">
          <cell r="B266" t="str">
            <v>ÑAØO MOÙNG COÂNG TRÌNH</v>
          </cell>
          <cell r="C266" t="str">
            <v>Laép ñaët tu ñieàu khieån CB vaø tuû ñaáu daây</v>
          </cell>
          <cell r="D266" t="str">
            <v>tuû</v>
          </cell>
          <cell r="F266">
            <v>33693</v>
          </cell>
        </row>
        <row r="267">
          <cell r="B267" t="str">
            <v>Ñaøo moùng beø treân caïn</v>
          </cell>
          <cell r="C267" t="str">
            <v>Laép ñaë caùc thieát bò khaùc cho maïch nhò thöù: ÑK, BV, ÑL</v>
          </cell>
          <cell r="D267">
            <v>0</v>
          </cell>
          <cell r="E267">
            <v>2025.8</v>
          </cell>
          <cell r="F267">
            <v>6199.0321875</v>
          </cell>
        </row>
        <row r="268">
          <cell r="A268" t="str">
            <v>BE.1112</v>
          </cell>
          <cell r="B268" t="str">
            <v>Ñaøo moùng beø treân caïn baèng maùy ñaøo £ 0,8 m3, maùy uûi £ 110Cv ñaát C2</v>
          </cell>
          <cell r="C268" t="str">
            <v>m3</v>
          </cell>
          <cell r="D268" t="str">
            <v>tuû</v>
          </cell>
          <cell r="E268">
            <v>320.26</v>
          </cell>
          <cell r="F268">
            <v>2725.56</v>
          </cell>
        </row>
        <row r="269">
          <cell r="A269" t="str">
            <v>BE.1113</v>
          </cell>
          <cell r="B269" t="str">
            <v>Ñaøo moùng beø treân caïn baèng maùy ñaøo £ 0,8 m3, maùy uûi £ 110Cv ñaát C3</v>
          </cell>
          <cell r="C269" t="str">
            <v>m3</v>
          </cell>
          <cell r="D269" t="str">
            <v>tuû</v>
          </cell>
          <cell r="E269">
            <v>394.73</v>
          </cell>
          <cell r="F269">
            <v>3435.18</v>
          </cell>
        </row>
        <row r="270">
          <cell r="A270" t="str">
            <v>BE.1114</v>
          </cell>
          <cell r="B270" t="str">
            <v>Ñaøo moùng beø treân caïn baèng maùy ñaøo £ 0,8 m3, maùy uûi £ 110Cv ñaát C4</v>
          </cell>
          <cell r="C270" t="str">
            <v>m3</v>
          </cell>
          <cell r="D270" t="str">
            <v>tuû</v>
          </cell>
          <cell r="E270">
            <v>629.34</v>
          </cell>
          <cell r="F270">
            <v>4391.8500000000004</v>
          </cell>
        </row>
        <row r="271">
          <cell r="A271" t="str">
            <v>BE.1122</v>
          </cell>
          <cell r="B271" t="str">
            <v>Ñaøo moùng beø treân caïn baèng maùy ñaøo £ 1,25 m3, maùy uûi £ 110Cv ñaát C2</v>
          </cell>
          <cell r="C271" t="str">
            <v>m3</v>
          </cell>
          <cell r="D271" t="str">
            <v>tuû</v>
          </cell>
          <cell r="E271">
            <v>320.26</v>
          </cell>
          <cell r="F271">
            <v>3474.58</v>
          </cell>
        </row>
        <row r="272">
          <cell r="A272" t="str">
            <v>BE.1123</v>
          </cell>
          <cell r="B272" t="str">
            <v>Ñaøo moùng beø treân caïn baèng maùy ñaøo £ 1,25 m3, maùy uûi £ 110Cv ñaát C3</v>
          </cell>
          <cell r="C272" t="str">
            <v>m3</v>
          </cell>
          <cell r="D272" t="str">
            <v>tuû</v>
          </cell>
          <cell r="E272">
            <v>394.73</v>
          </cell>
          <cell r="F272">
            <v>4079.95</v>
          </cell>
        </row>
        <row r="273">
          <cell r="A273" t="str">
            <v>BE.1124</v>
          </cell>
          <cell r="B273" t="str">
            <v>Ñaøo moùng beø treân caïn baèng maùy ñaøo £ 1,25 m3, maùy uûi £ 110Cv ñaát C4</v>
          </cell>
          <cell r="C273" t="str">
            <v>m3</v>
          </cell>
          <cell r="D273" t="str">
            <v>tuû</v>
          </cell>
          <cell r="E273">
            <v>629.34</v>
          </cell>
          <cell r="F273">
            <v>5515.4</v>
          </cell>
        </row>
        <row r="274">
          <cell r="A274" t="str">
            <v>BE.1132</v>
          </cell>
          <cell r="B274" t="str">
            <v>Ñaøo moùng beø treân caïn baèng maùy ñaøo £ 1,6 m3, maùy uûi £ 110Cv ñaát C2</v>
          </cell>
          <cell r="C274" t="str">
            <v>m3</v>
          </cell>
          <cell r="D274" t="str">
            <v>tuû</v>
          </cell>
          <cell r="E274">
            <v>320.26</v>
          </cell>
          <cell r="F274">
            <v>3342.16</v>
          </cell>
        </row>
        <row r="275">
          <cell r="A275" t="str">
            <v>BE.1133</v>
          </cell>
          <cell r="B275" t="str">
            <v>Ñaøo moùng beø treân caïn baèng maùy ñaøo £ 1,6 m3, maùy uûi £ 110Cv ñaát C3</v>
          </cell>
          <cell r="C275" t="str">
            <v>m3</v>
          </cell>
          <cell r="D275" t="str">
            <v>tuû</v>
          </cell>
          <cell r="E275">
            <v>394.73</v>
          </cell>
          <cell r="F275">
            <v>3967.51</v>
          </cell>
        </row>
        <row r="276">
          <cell r="A276" t="str">
            <v>BE.1134</v>
          </cell>
          <cell r="B276" t="str">
            <v>Ñaøo moùng beø treân caïn baèng maùy ñaøo £ 1,6 m3, maùy uûi £ 110Cv ñaát C4</v>
          </cell>
          <cell r="C276" t="str">
            <v>m3</v>
          </cell>
          <cell r="D276" t="str">
            <v>tuû</v>
          </cell>
          <cell r="E276">
            <v>629.34</v>
          </cell>
          <cell r="F276">
            <v>5695.5</v>
          </cell>
        </row>
        <row r="277">
          <cell r="A277" t="str">
            <v>BE.1142</v>
          </cell>
          <cell r="B277" t="str">
            <v>Ñaøo moùng beø treân caïn baèng maùy ñaøo £ 2,3 m3, maùy uûi £ 110Cv ñaát C2</v>
          </cell>
          <cell r="C277" t="str">
            <v>m3</v>
          </cell>
          <cell r="D277" t="str">
            <v>tuû</v>
          </cell>
          <cell r="E277">
            <v>320.26</v>
          </cell>
          <cell r="F277">
            <v>3424.67</v>
          </cell>
        </row>
        <row r="278">
          <cell r="A278" t="str">
            <v>BE.1143</v>
          </cell>
          <cell r="B278" t="str">
            <v>Ñaøo moùng beø treân caïn baèng maùy ñaøo £ 2,3 m3, maùy uûi £ 110Cv ñaát C3</v>
          </cell>
          <cell r="C278" t="str">
            <v>m3</v>
          </cell>
          <cell r="D278" t="str">
            <v>loâ</v>
          </cell>
          <cell r="E278">
            <v>394.73</v>
          </cell>
          <cell r="F278">
            <v>4309.7</v>
          </cell>
        </row>
        <row r="279">
          <cell r="A279" t="str">
            <v>BE.1144</v>
          </cell>
          <cell r="B279" t="str">
            <v>Ñaøo moùng beø treân caïn baèng maùy ñaøo £ 2,3 m3, maùy uûi £ 110Cv ñaát C4</v>
          </cell>
          <cell r="C279" t="str">
            <v>m3</v>
          </cell>
          <cell r="D279">
            <v>0</v>
          </cell>
          <cell r="E279">
            <v>629.34</v>
          </cell>
          <cell r="F279">
            <v>6085.51</v>
          </cell>
        </row>
        <row r="280">
          <cell r="B280" t="str">
            <v>Ñaøo moùng beø döôùi nöôùc</v>
          </cell>
          <cell r="C280" t="str">
            <v xml:space="preserve">Ñeøn pha treân coät </v>
          </cell>
          <cell r="D280" t="str">
            <v>boä</v>
          </cell>
        </row>
        <row r="281">
          <cell r="A281" t="str">
            <v>BE.1211</v>
          </cell>
          <cell r="B281" t="str">
            <v>Ñaøo moùng beø döôùi nöôùc baèng maùy gaàu ngoaëm 1,5m3 saâu &lt;=2 ñaát C1</v>
          </cell>
          <cell r="C281" t="str">
            <v>m3</v>
          </cell>
          <cell r="D281" t="str">
            <v>boä</v>
          </cell>
          <cell r="E281">
            <v>286.74</v>
          </cell>
          <cell r="F281">
            <v>4713.8</v>
          </cell>
        </row>
        <row r="282">
          <cell r="A282" t="str">
            <v>BE.1212</v>
          </cell>
          <cell r="B282" t="str">
            <v>Ñaøo moùng beø döôùi nöôùc baèng maùy gaàu ngoaëm 1,5m3 saâu &lt;=2 ñaát C2</v>
          </cell>
          <cell r="C282" t="str">
            <v>m3</v>
          </cell>
          <cell r="D282" t="str">
            <v>boä</v>
          </cell>
          <cell r="E282">
            <v>417.08</v>
          </cell>
          <cell r="F282">
            <v>4713.8</v>
          </cell>
        </row>
        <row r="283">
          <cell r="A283" t="str">
            <v>BE.1221</v>
          </cell>
          <cell r="B283" t="str">
            <v>Ñaøo moùng beø döôùi nöôùc baèng maùy gaàu ngoaëm 1,5m3 saâu &lt;=5 ñaát C1</v>
          </cell>
          <cell r="C283" t="str">
            <v>m3</v>
          </cell>
          <cell r="D283" t="str">
            <v>boä</v>
          </cell>
          <cell r="E283">
            <v>343.84</v>
          </cell>
          <cell r="F283">
            <v>13217.94</v>
          </cell>
        </row>
        <row r="284">
          <cell r="A284" t="str">
            <v>BE.1222</v>
          </cell>
          <cell r="B284" t="str">
            <v>Ñaøo moùng beø döôùi nöôùc baèng maùy gaàu ngoaëm 1,5m3 saâu &lt;=5 ñaát C2</v>
          </cell>
          <cell r="C284" t="str">
            <v>m3</v>
          </cell>
          <cell r="D284" t="str">
            <v>boä</v>
          </cell>
          <cell r="E284">
            <v>500.24</v>
          </cell>
          <cell r="F284">
            <v>13217.94</v>
          </cell>
        </row>
        <row r="285">
          <cell r="A285" t="str">
            <v>BE.1231</v>
          </cell>
          <cell r="B285" t="str">
            <v>Ñaøo moùng beø döôùi nöôùc baèng maùy gaàu ngoaëm 1,5m3 saâu &gt;5 ñaát C1</v>
          </cell>
          <cell r="C285" t="str">
            <v>m3</v>
          </cell>
          <cell r="D285" t="str">
            <v>boä</v>
          </cell>
          <cell r="E285">
            <v>372.39</v>
          </cell>
          <cell r="F285">
            <v>14044.65</v>
          </cell>
        </row>
        <row r="286">
          <cell r="A286" t="str">
            <v>BE.1232</v>
          </cell>
          <cell r="B286" t="str">
            <v>Ñaøo moùng beø döôùi nöôùc baèng maùy gaàu ngoaëm 1,5m3 saâu &gt;5 ñaát C2</v>
          </cell>
          <cell r="C286" t="str">
            <v>m3</v>
          </cell>
          <cell r="D286" t="str">
            <v>boä</v>
          </cell>
          <cell r="E286">
            <v>556.1</v>
          </cell>
          <cell r="F286">
            <v>14044.65</v>
          </cell>
        </row>
        <row r="287">
          <cell r="B287" t="str">
            <v xml:space="preserve">Ñaøo moùng coät </v>
          </cell>
          <cell r="C287" t="str">
            <v xml:space="preserve">Caàn ñeøn caùc loaïi </v>
          </cell>
          <cell r="D287" t="str">
            <v>boä</v>
          </cell>
        </row>
        <row r="288">
          <cell r="A288" t="str">
            <v>BE.1312</v>
          </cell>
          <cell r="B288" t="str">
            <v>Ñaøo moùng coät baèng maùy ñaøo &lt;=0,4 ñaát C2</v>
          </cell>
          <cell r="C288" t="str">
            <v>m3</v>
          </cell>
          <cell r="D288" t="str">
            <v>boä</v>
          </cell>
          <cell r="E288">
            <v>480.38</v>
          </cell>
          <cell r="F288">
            <v>2475.42</v>
          </cell>
        </row>
        <row r="289">
          <cell r="A289" t="str">
            <v>BE.1313</v>
          </cell>
          <cell r="B289" t="str">
            <v>Ñaøo moùng coät baèng maùy ñaøo &lt;=0,4 ñaát C3</v>
          </cell>
          <cell r="C289" t="str">
            <v>m3</v>
          </cell>
          <cell r="D289" t="str">
            <v>boä</v>
          </cell>
          <cell r="E289">
            <v>592.1</v>
          </cell>
          <cell r="F289">
            <v>3085.42</v>
          </cell>
        </row>
        <row r="290">
          <cell r="A290" t="str">
            <v>BE.1314</v>
          </cell>
          <cell r="B290" t="str">
            <v>Ñaøo moùng coät baèng maùy ñaøo &lt;=0,4 ñaát C4</v>
          </cell>
          <cell r="C290" t="str">
            <v>m3</v>
          </cell>
          <cell r="D290" t="str">
            <v>boä</v>
          </cell>
          <cell r="E290">
            <v>969.46</v>
          </cell>
          <cell r="F290">
            <v>4329.04</v>
          </cell>
        </row>
        <row r="291">
          <cell r="B291" t="str">
            <v>ÑAØO NEÀN ÑÖÔØNG LAØM MÔÙI</v>
          </cell>
          <cell r="C291" t="str">
            <v>Relay caùc loaïi</v>
          </cell>
          <cell r="D291" t="str">
            <v>caùi</v>
          </cell>
          <cell r="F291">
            <v>235</v>
          </cell>
        </row>
        <row r="292">
          <cell r="B292" t="str">
            <v>Phaïm vi 300m</v>
          </cell>
          <cell r="C292" t="str">
            <v>Relay caùc loaïi</v>
          </cell>
          <cell r="D292" t="str">
            <v>caùi</v>
          </cell>
          <cell r="F292">
            <v>235</v>
          </cell>
        </row>
        <row r="293">
          <cell r="A293" t="str">
            <v>BG.1112</v>
          </cell>
          <cell r="B293" t="str">
            <v>Ñaøo neàn ñöôøng laøm môùi phaïm vi £ 300m (baèng oâtoâ 5T, maùy uûi £110CV, maùy ñaøo £ 0,4 m3) ñaát C2</v>
          </cell>
          <cell r="C293" t="str">
            <v>m3</v>
          </cell>
          <cell r="D293" t="str">
            <v>caùi</v>
          </cell>
          <cell r="E293">
            <v>2025.8</v>
          </cell>
          <cell r="F293">
            <v>5388.36</v>
          </cell>
        </row>
        <row r="294">
          <cell r="A294" t="str">
            <v>BG.1113</v>
          </cell>
          <cell r="B294" t="str">
            <v xml:space="preserve">Ñaøo neàn ñöôøng laøm môùi phaïm vi £ 300m (baèng oâtoâ 5T, maùy uûi £110CV, maùy ñaøo £ 0,4 m3) ñaát C3 </v>
          </cell>
          <cell r="C294" t="str">
            <v>m3</v>
          </cell>
          <cell r="D294" t="str">
            <v>caùi</v>
          </cell>
          <cell r="E294">
            <v>2420.54</v>
          </cell>
          <cell r="F294">
            <v>6843.64</v>
          </cell>
        </row>
        <row r="295">
          <cell r="A295" t="str">
            <v>BG.1122</v>
          </cell>
          <cell r="B295" t="str">
            <v>Ñaøo neàn ñöôøng laøm môùi phaïm vi £ 300m (baèng oâtoâ 5T, maùy uûi £110CV, maùy ñaøo £ 0,8 m3) ñaát C2</v>
          </cell>
          <cell r="C295" t="str">
            <v>m3</v>
          </cell>
          <cell r="D295" t="str">
            <v>caùi</v>
          </cell>
          <cell r="E295">
            <v>2025.8</v>
          </cell>
          <cell r="F295">
            <v>5361.67</v>
          </cell>
        </row>
        <row r="296">
          <cell r="A296" t="str">
            <v>BG.1123</v>
          </cell>
          <cell r="B296" t="str">
            <v>Ñaøo neàn ñöôøng laøm môùi phaïm vi £ 300m (baèng oâtoâ 5T, maùy uûi £110CV, maùy ñaøo £ 0,8 m3) ñaát C3</v>
          </cell>
          <cell r="C296" t="str">
            <v>m3</v>
          </cell>
          <cell r="D296" t="str">
            <v>Boä</v>
          </cell>
          <cell r="E296">
            <v>2420.54</v>
          </cell>
          <cell r="F296">
            <v>6553.43</v>
          </cell>
        </row>
        <row r="297">
          <cell r="A297" t="str">
            <v>BG.1124</v>
          </cell>
          <cell r="B297" t="str">
            <v>Ñaøo neàn ñöôøng laøm môùi phaïm vi £ 300m (baèng oâtoâ 5T, maùy uûi £110CV, maùy ñaøo £ 0,8 m3) ñaát C4</v>
          </cell>
          <cell r="C297" t="str">
            <v>m3</v>
          </cell>
          <cell r="D297">
            <v>0</v>
          </cell>
          <cell r="E297">
            <v>2805.34</v>
          </cell>
          <cell r="F297">
            <v>7220.32</v>
          </cell>
        </row>
        <row r="298">
          <cell r="A298" t="str">
            <v>BG.1132</v>
          </cell>
          <cell r="B298" t="str">
            <v>Ñaøo neàn ñöôøng laøm môùi phaïm vi £ 300m (baèng oâtoâ 7T, maùy uûi £110CV, maùy ñaøo £ 0,8 m3) ñaát C2</v>
          </cell>
          <cell r="C298" t="str">
            <v>m3</v>
          </cell>
          <cell r="D298" t="str">
            <v>km</v>
          </cell>
          <cell r="E298">
            <v>2025.8</v>
          </cell>
          <cell r="F298">
            <v>5394.65</v>
          </cell>
        </row>
        <row r="299">
          <cell r="A299" t="str">
            <v>BG.1133</v>
          </cell>
          <cell r="B299" t="str">
            <v>Ñaøo neàn ñöôøng laøm môùi phaïm vi £ 300m (baèng oâtoâ 7T, maùy uûi £110CV, maùy ñaøo £ 0,8 m3) ñaát C3</v>
          </cell>
          <cell r="C299" t="str">
            <v>m3</v>
          </cell>
          <cell r="D299" t="str">
            <v xml:space="preserve">chuoãi </v>
          </cell>
          <cell r="E299">
            <v>2420.54</v>
          </cell>
          <cell r="F299">
            <v>6744.7</v>
          </cell>
        </row>
        <row r="300">
          <cell r="A300" t="str">
            <v>BG.1134</v>
          </cell>
          <cell r="B300" t="str">
            <v>Ñaøo neàn ñöôøng laøm môùi phaïm vi £ 300m (baèng oâtoâ 7T, maùy uûi £110CV, maùy ñaøo £ 0,8 m3) ñaát C4</v>
          </cell>
          <cell r="C300" t="str">
            <v>m3</v>
          </cell>
          <cell r="D300" t="str">
            <v>Boä</v>
          </cell>
          <cell r="E300">
            <v>2805.34</v>
          </cell>
          <cell r="F300">
            <v>7412.93</v>
          </cell>
        </row>
        <row r="301">
          <cell r="A301" t="str">
            <v>BG.1142</v>
          </cell>
          <cell r="B301" t="str">
            <v>Ñaøo neàn ñöôøng laøm môùi phaïm vi £ 300m (baèng oâtoâ 10T, maùy uûi £110CV, maùy ñaøo £ 0,8 m3) ñaát C2</v>
          </cell>
          <cell r="C301" t="str">
            <v>m3</v>
          </cell>
          <cell r="D301" t="str">
            <v>boä</v>
          </cell>
          <cell r="E301">
            <v>2025.8</v>
          </cell>
          <cell r="F301">
            <v>5698.55</v>
          </cell>
        </row>
        <row r="302">
          <cell r="A302" t="str">
            <v>BG.1143</v>
          </cell>
          <cell r="B302" t="str">
            <v>Ñaøo neàn ñöôøng laøm môùi phaïm vi £ 300m (baèng oâtoâ 10T, maùy uûi £110CV, maùy ñaøo £ 0,8 m3) ñaát C3</v>
          </cell>
          <cell r="C302" t="str">
            <v>m3</v>
          </cell>
          <cell r="D302" t="str">
            <v>boä</v>
          </cell>
          <cell r="E302">
            <v>2420.54</v>
          </cell>
          <cell r="F302">
            <v>6556.89</v>
          </cell>
        </row>
        <row r="303">
          <cell r="A303" t="str">
            <v>BG.1144</v>
          </cell>
          <cell r="B303" t="str">
            <v>Ñaøo neàn ñöôøng laøm môùi phaïm vi £ 300m (baèng oâtoâ 10T, maùy uûi £110CV, maùy ñaøo £ 0,8 m3) ñaát C4</v>
          </cell>
          <cell r="C303" t="str">
            <v>m3</v>
          </cell>
          <cell r="D303" t="str">
            <v>boä</v>
          </cell>
          <cell r="E303">
            <v>2805.34</v>
          </cell>
          <cell r="F303">
            <v>7229.38</v>
          </cell>
        </row>
        <row r="304">
          <cell r="A304" t="str">
            <v>BG.1152</v>
          </cell>
          <cell r="B304" t="str">
            <v>Ñaøo neàn ñöôøng laøm môùi phaïm vi £ 300m (baèng oâtoâ 12T, maùy uûi £110CV, maùy ñaøo £ 0,8 m3) ñaát C2</v>
          </cell>
          <cell r="C304" t="str">
            <v>m3</v>
          </cell>
          <cell r="D304" t="str">
            <v>boä</v>
          </cell>
          <cell r="E304">
            <v>2025.8</v>
          </cell>
          <cell r="F304">
            <v>5463.22</v>
          </cell>
        </row>
        <row r="305">
          <cell r="A305" t="str">
            <v>BG.1153</v>
          </cell>
          <cell r="B305" t="str">
            <v>Ñaøo neàn ñöôøng laøm môùi phaïm vi £ 300m (baèng oâtoâ 12T, maùy uûi £110CV, maùy ñaøo £ 0,8 m3) ñaát C3</v>
          </cell>
          <cell r="C305" t="str">
            <v>m3</v>
          </cell>
          <cell r="D305" t="str">
            <v>boä</v>
          </cell>
          <cell r="E305">
            <v>2420.54</v>
          </cell>
          <cell r="F305">
            <v>6570.22</v>
          </cell>
        </row>
        <row r="306">
          <cell r="A306" t="str">
            <v>BG.1154</v>
          </cell>
          <cell r="B306" t="str">
            <v>Ñaøo neàn ñöôøng laøm môùi phaïm vi £ 300m (baèng oâtoâ 12T, maùy uûi £110CV, maùy ñaøo £ 0,8 m3) ñaát C4</v>
          </cell>
          <cell r="C306" t="str">
            <v>m3</v>
          </cell>
          <cell r="D306" t="str">
            <v>boä</v>
          </cell>
          <cell r="E306">
            <v>2805.34</v>
          </cell>
          <cell r="F306">
            <v>7158.02</v>
          </cell>
        </row>
        <row r="307">
          <cell r="A307" t="str">
            <v>BG.1162</v>
          </cell>
          <cell r="B307" t="str">
            <v>Ñaøo neàn ñöôøng laøm môùi phaïm vi £ 300m (baèng oâtoâ 7T, maùy uûi £110CV, maùy ñaøo £ 1,25 m3) ñaát C2</v>
          </cell>
          <cell r="C307" t="str">
            <v>m3</v>
          </cell>
          <cell r="D307" t="str">
            <v>boä</v>
          </cell>
          <cell r="E307">
            <v>2025.8</v>
          </cell>
          <cell r="F307">
            <v>6118.59</v>
          </cell>
        </row>
        <row r="308">
          <cell r="A308" t="str">
            <v>BG.1163</v>
          </cell>
          <cell r="B308" t="str">
            <v>Ñaøo neàn ñöôøng laøm môùi phaïm vi £ 300m (baèng oâtoâ 7T, maùy uûi £110CV, maùy ñaøo £ 1,25 m3) ñaát C3</v>
          </cell>
          <cell r="C308" t="str">
            <v>m3</v>
          </cell>
          <cell r="D308" t="str">
            <v>caùi</v>
          </cell>
          <cell r="E308">
            <v>2420.54</v>
          </cell>
          <cell r="F308">
            <v>7362.52</v>
          </cell>
        </row>
        <row r="309">
          <cell r="A309" t="str">
            <v>BG.1164</v>
          </cell>
          <cell r="B309" t="str">
            <v>Ñaøo neàn ñöôøng laøm môùi phaïm vi £ 300m (baèng oâtoâ 7T, maùy uûi £110CV, maùy ñaøo £ 1,25 m3) ñaát C4</v>
          </cell>
          <cell r="C309" t="str">
            <v>m3</v>
          </cell>
          <cell r="D309" t="str">
            <v>caùi</v>
          </cell>
          <cell r="E309">
            <v>2805.34</v>
          </cell>
          <cell r="F309">
            <v>9052.89</v>
          </cell>
        </row>
        <row r="310">
          <cell r="A310" t="str">
            <v>BG.1172</v>
          </cell>
          <cell r="B310" t="str">
            <v>Ñaøo neàn ñöôøng laøm môùi phaïm vi £ 300m (baèng oâtoâ 10T, maùy uûi £110CV, maùy ñaøo £ 1,25 m3) ñaát C2</v>
          </cell>
          <cell r="C310" t="str">
            <v>m3</v>
          </cell>
          <cell r="D310" t="str">
            <v>caùi</v>
          </cell>
          <cell r="E310">
            <v>2025.8</v>
          </cell>
          <cell r="F310">
            <v>6422.49</v>
          </cell>
        </row>
        <row r="311">
          <cell r="A311" t="str">
            <v>BG.1173</v>
          </cell>
          <cell r="B311" t="str">
            <v>Ñaøo neàn ñöôøng laøm môùi phaïm vi £ 300m (baèng oâtoâ 10T, maùy uûi £110CV, maùy ñaøo £ 1,25 m3) ñaát C3</v>
          </cell>
          <cell r="C311" t="str">
            <v>m3</v>
          </cell>
          <cell r="D311" t="str">
            <v>caùi</v>
          </cell>
          <cell r="E311">
            <v>2420.54</v>
          </cell>
          <cell r="F311">
            <v>7174.71</v>
          </cell>
        </row>
        <row r="312">
          <cell r="A312" t="str">
            <v>BG.1174</v>
          </cell>
          <cell r="B312" t="str">
            <v>Ñaøo neàn ñöôøng laøm môùi phaïm vi £ 300m (baèng oâtoâ 10T, maùy uûi £110CV, maùy ñaøo £ 1,25 m3) ñaát C4</v>
          </cell>
          <cell r="C312" t="str">
            <v>m3</v>
          </cell>
          <cell r="D312" t="str">
            <v>caùi</v>
          </cell>
          <cell r="E312">
            <v>2805.34</v>
          </cell>
          <cell r="F312">
            <v>8869.34</v>
          </cell>
        </row>
        <row r="313">
          <cell r="A313" t="str">
            <v>BG.1182</v>
          </cell>
          <cell r="B313" t="str">
            <v>Ñaøo neàn ñöôøng laøm môùi phaïm vi £ 300m (baèng oâtoâ 12T, maùy uûi £110CV, maùy ñaøo £ 1,25 m3) ñaát C2</v>
          </cell>
          <cell r="C313" t="str">
            <v>m3</v>
          </cell>
          <cell r="D313" t="str">
            <v>caùi</v>
          </cell>
          <cell r="E313">
            <v>2025.8</v>
          </cell>
          <cell r="F313">
            <v>6187.16</v>
          </cell>
        </row>
        <row r="314">
          <cell r="A314" t="str">
            <v>BG.1183</v>
          </cell>
          <cell r="B314" t="str">
            <v>Ñaøo neàn ñöôøng laøm môùi phaïm vi £ 300m (baèng oâtoâ 12T, maùy uûi £110CV, maùy ñaøo £ 1,25 m3) ñaát C3</v>
          </cell>
          <cell r="C314" t="str">
            <v>m3</v>
          </cell>
          <cell r="D314">
            <v>0</v>
          </cell>
          <cell r="E314">
            <v>2420.54</v>
          </cell>
          <cell r="F314">
            <v>7188.04</v>
          </cell>
        </row>
        <row r="315">
          <cell r="A315" t="str">
            <v>BG.1184</v>
          </cell>
          <cell r="B315" t="str">
            <v>Ñaøo neàn ñöôøng laøm môùi phaïm vi £ 300m (baèng oâtoâ 12T, maùy uûi £110CV, maùy ñaøo £ 1,25 m3) ñaát C4</v>
          </cell>
          <cell r="C315" t="str">
            <v>m3</v>
          </cell>
          <cell r="D315">
            <v>0</v>
          </cell>
          <cell r="E315">
            <v>2805.34</v>
          </cell>
          <cell r="F315">
            <v>8797.98</v>
          </cell>
        </row>
        <row r="316">
          <cell r="A316" t="str">
            <v>BG.1192</v>
          </cell>
          <cell r="B316" t="str">
            <v>Ñaøo neàn ñöôøng laøm môùi phaïm vi £ 300m (baèng oâtoâ 10T, maùy uûi £110CV, maùy ñaøo £ 1,6 m3) ñaát C2</v>
          </cell>
          <cell r="C316" t="str">
            <v>m3</v>
          </cell>
          <cell r="D316">
            <v>0</v>
          </cell>
          <cell r="E316">
            <v>2025.8</v>
          </cell>
          <cell r="F316">
            <v>6289.92</v>
          </cell>
        </row>
        <row r="317">
          <cell r="A317" t="str">
            <v>BG.1193</v>
          </cell>
          <cell r="B317" t="str">
            <v>Ñaøo neàn ñöôøng laøm môùi phaïm vi £ 300m (baèng oâtoâ 10T, maùy uûi £110CV, maùy ñaøo £ 1,6 m3) ñaát C3</v>
          </cell>
          <cell r="C317" t="str">
            <v>m3</v>
          </cell>
          <cell r="D317">
            <v>0</v>
          </cell>
          <cell r="E317">
            <v>2420.54</v>
          </cell>
          <cell r="F317">
            <v>7071.71</v>
          </cell>
        </row>
        <row r="318">
          <cell r="A318" t="str">
            <v>BG.1194</v>
          </cell>
          <cell r="B318" t="str">
            <v>Ñaøo neàn ñöôøng laøm môùi phaïm vi £ 300m (baèng oâtoâ 10T, maùy uûi £110CV, maùy ñaøo £ 1,6 m3) ñaát C4</v>
          </cell>
          <cell r="C318" t="str">
            <v>m3</v>
          </cell>
          <cell r="D318">
            <v>0</v>
          </cell>
          <cell r="E318">
            <v>2805.34</v>
          </cell>
          <cell r="F318">
            <v>9039.5300000000007</v>
          </cell>
        </row>
        <row r="319">
          <cell r="A319" t="str">
            <v>BG.1202</v>
          </cell>
          <cell r="B319" t="str">
            <v>Ñaøo neàn ñöôøng laøm môùi phaïm vi £ 300m (baèng oâtoâ 12T, maùy uûi £110CV, maùy ñaøo £ 1,6 m3) ñaát C2</v>
          </cell>
          <cell r="C319" t="str">
            <v>m3</v>
          </cell>
          <cell r="D319">
            <v>0</v>
          </cell>
          <cell r="E319">
            <v>2025.8</v>
          </cell>
          <cell r="F319">
            <v>6054.59</v>
          </cell>
        </row>
        <row r="320">
          <cell r="A320" t="str">
            <v>BG.1203</v>
          </cell>
          <cell r="B320" t="str">
            <v>Ñaøo neàn ñöôøng laøm môùi phaïm vi £ 300m (baèng oâtoâ 12T, maùy uûi £110CV, maùy ñaøo £ 1,6 m3) ñaát C3</v>
          </cell>
          <cell r="C320" t="str">
            <v>m3</v>
          </cell>
          <cell r="D320">
            <v>0</v>
          </cell>
          <cell r="E320">
            <v>2420.54</v>
          </cell>
          <cell r="F320">
            <v>7085.04</v>
          </cell>
        </row>
        <row r="321">
          <cell r="A321" t="str">
            <v>BG.1204</v>
          </cell>
          <cell r="B321" t="str">
            <v>Ñaøo neàn ñöôøng laøm môùi phaïm vi £ 300m (baèng oâtoâ 12T, maùy uûi £110CV, maùy ñaøo £ 1,6 m3) ñaát C4</v>
          </cell>
          <cell r="C321" t="str">
            <v>m3</v>
          </cell>
          <cell r="D321">
            <v>0</v>
          </cell>
          <cell r="E321">
            <v>2805.34</v>
          </cell>
          <cell r="F321">
            <v>8968.17</v>
          </cell>
        </row>
        <row r="322">
          <cell r="A322" t="str">
            <v>BG.1212</v>
          </cell>
          <cell r="B322" t="str">
            <v>Ñaøo neàn ñöôøng laøm môùi phaïm vi £ 300m (baèng oâtoâ 12T, maùy uûi £110CV, maùy ñaøo £ 2,3 m3) ñaát C2</v>
          </cell>
          <cell r="C322" t="str">
            <v>m3</v>
          </cell>
          <cell r="D322">
            <v>0</v>
          </cell>
          <cell r="E322">
            <v>2025.8</v>
          </cell>
          <cell r="F322">
            <v>6129.18</v>
          </cell>
        </row>
        <row r="323">
          <cell r="A323" t="str">
            <v>BG.1213</v>
          </cell>
          <cell r="B323" t="str">
            <v>Ñaøo neàn ñöôøng laøm môùi phaïm vi £ 300m (baèng oâtoâ 12T, maùy uûi £110CV, maùy ñaøo £ 2,3 m3) ñaát C3</v>
          </cell>
          <cell r="C323" t="str">
            <v>m3</v>
          </cell>
          <cell r="D323">
            <v>0</v>
          </cell>
          <cell r="E323">
            <v>2420.54</v>
          </cell>
          <cell r="F323">
            <v>7413.89</v>
          </cell>
        </row>
        <row r="324">
          <cell r="A324" t="str">
            <v>BG.1214</v>
          </cell>
          <cell r="B324" t="str">
            <v>Ñaøo neàn ñöôøng laøm môùi phaïm vi £ 300m (baèng oâtoâ 12T, maùy uûi £110CV, maùy ñaøo £ 2,3 m3) ñaát C4</v>
          </cell>
          <cell r="C324" t="str">
            <v>m3</v>
          </cell>
          <cell r="D324">
            <v>0</v>
          </cell>
          <cell r="E324">
            <v>2805.34</v>
          </cell>
          <cell r="F324">
            <v>9331.27</v>
          </cell>
        </row>
        <row r="325">
          <cell r="A325" t="str">
            <v>BG.1312</v>
          </cell>
          <cell r="B325" t="str">
            <v>Phaïm vi 500m</v>
          </cell>
          <cell r="C325" t="str">
            <v>m3</v>
          </cell>
        </row>
        <row r="326">
          <cell r="A326" t="str">
            <v>BG.1312</v>
          </cell>
          <cell r="B326" t="str">
            <v>Ñaøo neàn ñöôøng laøm môùi phaïm vi £ 500m (baèng oâtoâ 5T, maùy uûi £110CV, maùy ñaøo £ 0,4 m3) ñaát C2</v>
          </cell>
          <cell r="C326" t="str">
            <v>m3</v>
          </cell>
          <cell r="D326">
            <v>0</v>
          </cell>
          <cell r="E326">
            <v>2025.8</v>
          </cell>
          <cell r="F326">
            <v>5757.07</v>
          </cell>
        </row>
        <row r="327">
          <cell r="A327" t="str">
            <v>BG.1313</v>
          </cell>
          <cell r="B327" t="str">
            <v xml:space="preserve">Ñaøo neàn ñöôøng laøm môùi phaïm vi £ 500m (baèng oâtoâ 5T, maùy uûi £110CV, maùy ñaøo £ 0,4 m3) ñaát C3 </v>
          </cell>
          <cell r="C327" t="str">
            <v>m3</v>
          </cell>
          <cell r="D327">
            <v>0</v>
          </cell>
          <cell r="E327">
            <v>2420.54</v>
          </cell>
          <cell r="F327">
            <v>7556.27</v>
          </cell>
        </row>
        <row r="328">
          <cell r="A328" t="str">
            <v>BG.1322</v>
          </cell>
          <cell r="B328" t="str">
            <v>Ñaøo neàn ñöôøng laøm môùi phaïm vi £ 500m (baèng oâtoâ 5T, maùy uûi £110CV, maùy ñaøo £ 0,8 m3) ñaát C2</v>
          </cell>
          <cell r="C328" t="str">
            <v>m3</v>
          </cell>
          <cell r="D328">
            <v>0</v>
          </cell>
          <cell r="E328">
            <v>2025.8</v>
          </cell>
          <cell r="F328">
            <v>5730.38</v>
          </cell>
        </row>
        <row r="329">
          <cell r="A329" t="str">
            <v>BG.1323</v>
          </cell>
          <cell r="B329" t="str">
            <v>Ñaøo neàn ñöôøng laøm môùi phaïm vi £ 500m (baèng oâtoâ 5T, maùy uûi £110CV, maùy ñaøo £ 0,8 m3) ñaát C3</v>
          </cell>
          <cell r="C329" t="str">
            <v>m3</v>
          </cell>
          <cell r="D329">
            <v>0</v>
          </cell>
          <cell r="E329">
            <v>2420.54</v>
          </cell>
          <cell r="F329">
            <v>7266.06</v>
          </cell>
        </row>
        <row r="330">
          <cell r="A330" t="str">
            <v>BG.1324</v>
          </cell>
          <cell r="B330" t="str">
            <v>Ñaøo neàn ñöôøng laøm môùi phaïm vi £ 500m (baèng oâtoâ 5T, maùy uûi £110CV, maùy ñaøo £ 0,8 m3) ñaát C4</v>
          </cell>
          <cell r="C330" t="str">
            <v>m3</v>
          </cell>
          <cell r="D330">
            <v>0</v>
          </cell>
          <cell r="E330">
            <v>2805.34</v>
          </cell>
          <cell r="F330">
            <v>7716.07</v>
          </cell>
        </row>
        <row r="331">
          <cell r="A331" t="str">
            <v>BG.1332</v>
          </cell>
          <cell r="B331" t="str">
            <v>Ñaøo neàn ñöôøng laøm môùi phaïm vi £ 500m (baèng oâtoâ 7T, maùy uûi £110CV, maùy ñaøo £ 0,8 m3) ñaát C2</v>
          </cell>
          <cell r="C331" t="str">
            <v>m3</v>
          </cell>
          <cell r="D331">
            <v>0</v>
          </cell>
          <cell r="E331">
            <v>2025.8</v>
          </cell>
          <cell r="F331">
            <v>6199.29</v>
          </cell>
        </row>
        <row r="332">
          <cell r="A332" t="str">
            <v>BG.1333</v>
          </cell>
          <cell r="B332" t="str">
            <v>Ñaøo neàn ñöôøng laøm môùi phaïm vi £ 500m (baèng oâtoâ 7T, maùy uûi £110CV, maùy ñaøo £ 0,8 m3) ñaát C3</v>
          </cell>
          <cell r="C332" t="str">
            <v>m3</v>
          </cell>
          <cell r="D332">
            <v>0</v>
          </cell>
          <cell r="E332">
            <v>2420.54</v>
          </cell>
          <cell r="F332">
            <v>7278.16</v>
          </cell>
        </row>
        <row r="333">
          <cell r="A333" t="str">
            <v>BG.1334</v>
          </cell>
          <cell r="B333" t="str">
            <v>Ñaøo neàn ñöôøng laøm môùi phaïm vi £ 500m (baèng oâtoâ 7T, maùy uûi £110CV, maùy ñaøo £ 0,8 m3) ñaát C4</v>
          </cell>
          <cell r="C333" t="str">
            <v>m3</v>
          </cell>
          <cell r="D333">
            <v>0</v>
          </cell>
          <cell r="E333">
            <v>2805.34</v>
          </cell>
          <cell r="F333">
            <v>7946.39</v>
          </cell>
        </row>
        <row r="334">
          <cell r="A334" t="str">
            <v>BG.1342</v>
          </cell>
          <cell r="B334" t="str">
            <v>Ñaøo neàn ñöôøng laøm môùi phaïm vi £ 500m (baèng oâtoâ 10T, maùy uûi £110CV, maùy ñaøo £ 0,8 m3) ñaát C2</v>
          </cell>
          <cell r="C334" t="str">
            <v>m3</v>
          </cell>
          <cell r="D334">
            <v>0</v>
          </cell>
          <cell r="E334">
            <v>2025.8</v>
          </cell>
          <cell r="F334">
            <v>5961.42</v>
          </cell>
        </row>
        <row r="335">
          <cell r="A335" t="str">
            <v>BG.1343</v>
          </cell>
          <cell r="B335" t="str">
            <v>Ñaøo neàn ñöôøng laøm môùi phaïm vi £ 500m (baèng oâtoâ 10T, maùy uûi £110CV, maùy ñaøo £ 0,8 m3) ñaát C3</v>
          </cell>
          <cell r="C335" t="str">
            <v>m3</v>
          </cell>
          <cell r="D335">
            <v>0</v>
          </cell>
          <cell r="E335">
            <v>2420.54</v>
          </cell>
          <cell r="F335">
            <v>6924.9</v>
          </cell>
        </row>
        <row r="336">
          <cell r="A336" t="str">
            <v>BG.1344</v>
          </cell>
          <cell r="B336" t="str">
            <v>Ñaøo neàn ñöôøng laøm môùi phaïm vi £ 500m (baèng oâtoâ 10T, maùy uûi £110CV, maùy ñaøo £ 0,8 m3) ñaát C4</v>
          </cell>
          <cell r="C336" t="str">
            <v>m3</v>
          </cell>
          <cell r="D336">
            <v>0</v>
          </cell>
          <cell r="E336">
            <v>2805.34</v>
          </cell>
          <cell r="F336">
            <v>7597.4</v>
          </cell>
        </row>
        <row r="337">
          <cell r="A337" t="str">
            <v>BG.1352</v>
          </cell>
          <cell r="B337" t="str">
            <v>Ñaøo neàn ñöôøng laøm môùi phaïm vi £ 500m (baèng oâtoâ 12T, maùy uûi £110CV, maùy ñaøo £ 0,8 m3) ñaát C2</v>
          </cell>
          <cell r="C337" t="str">
            <v>m3</v>
          </cell>
          <cell r="D337">
            <v>0</v>
          </cell>
          <cell r="E337">
            <v>2025.8</v>
          </cell>
          <cell r="F337">
            <v>5861.27</v>
          </cell>
        </row>
        <row r="338">
          <cell r="A338" t="str">
            <v>BG.1353</v>
          </cell>
          <cell r="B338" t="str">
            <v>Ñaøo neàn ñöôøng laøm môùi phaïm vi £ 500m (baèng oâtoâ 12T, maùy uûi £110CV, maùy ñaøo £ 0,8 m3) ñaát C3</v>
          </cell>
          <cell r="C338" t="str">
            <v>m3</v>
          </cell>
          <cell r="D338">
            <v>0</v>
          </cell>
          <cell r="E338">
            <v>2420.54</v>
          </cell>
          <cell r="F338">
            <v>6916.35</v>
          </cell>
        </row>
        <row r="339">
          <cell r="A339" t="str">
            <v>BG.1354</v>
          </cell>
          <cell r="B339" t="str">
            <v>Ñaøo neàn ñöôøng laøm môùi phaïm vi £ 500m (baèng oâtoâ 12T, maùy uûi £110CV, maùy ñaøo £ 0,8 m3) ñaát C4</v>
          </cell>
          <cell r="C339" t="str">
            <v>m3</v>
          </cell>
          <cell r="D339">
            <v>0</v>
          </cell>
          <cell r="E339">
            <v>2805.34</v>
          </cell>
          <cell r="F339">
            <v>7561.84</v>
          </cell>
        </row>
        <row r="340">
          <cell r="A340" t="str">
            <v>BG.1362</v>
          </cell>
          <cell r="B340" t="str">
            <v>Ñaøo neàn ñöôøng laøm môùi phaïm vi £ 500m (baèng oâtoâ 7T, maùy uûi £110CV, maùy ñaøo £ 1,25 m3) ñaát C2</v>
          </cell>
          <cell r="C340" t="str">
            <v>m3</v>
          </cell>
          <cell r="D340">
            <v>0</v>
          </cell>
          <cell r="E340">
            <v>2025.8</v>
          </cell>
          <cell r="F340">
            <v>6923.23</v>
          </cell>
        </row>
        <row r="341">
          <cell r="A341" t="str">
            <v>BG.1363</v>
          </cell>
          <cell r="B341" t="str">
            <v>Ñaøo neàn ñöôøng laøm môùi phaïm vi £ 500m (baèng oâtoâ 7T, maùy uûi £110CV, maùy ñaøo £ 1,25 m3) ñaát C3</v>
          </cell>
          <cell r="C341" t="str">
            <v>m3</v>
          </cell>
          <cell r="D341">
            <v>0</v>
          </cell>
          <cell r="E341">
            <v>2420.54</v>
          </cell>
          <cell r="F341">
            <v>7895.98</v>
          </cell>
        </row>
        <row r="342">
          <cell r="A342" t="str">
            <v>BG.1364</v>
          </cell>
          <cell r="B342" t="str">
            <v>Ñaøo neàn ñöôøng laøm môùi phaïm vi £ 500m (baèng oâtoâ 7T, maùy uûi £110CV, maùy ñaøo £ 1,25 m3) ñaát C4</v>
          </cell>
          <cell r="C342" t="str">
            <v>m3</v>
          </cell>
          <cell r="D342">
            <v>0</v>
          </cell>
          <cell r="E342">
            <v>2805.34</v>
          </cell>
          <cell r="F342">
            <v>9586.35</v>
          </cell>
        </row>
        <row r="343">
          <cell r="A343" t="str">
            <v>BG.1372</v>
          </cell>
          <cell r="B343" t="str">
            <v>Ñaøo neàn ñöôøng laøm môùi phaïm vi £ 500m (baèng oâtoâ 10T, maùy uûi £110CV, maùy ñaøo £ 1,25 m3) ñaát C2</v>
          </cell>
          <cell r="C343" t="str">
            <v>m3</v>
          </cell>
          <cell r="D343">
            <v>0</v>
          </cell>
          <cell r="E343">
            <v>2025.8</v>
          </cell>
          <cell r="F343">
            <v>6685.36</v>
          </cell>
        </row>
        <row r="344">
          <cell r="A344" t="str">
            <v>BG.1373</v>
          </cell>
          <cell r="B344" t="str">
            <v>Ñaøo neàn ñöôøng laøm môùi phaïm vi £ 500m (baèng oâtoâ 10T, maùy uûi £110CV, maùy ñaøo £ 1,25 m3) ñaát C3</v>
          </cell>
          <cell r="C344" t="str">
            <v>m3</v>
          </cell>
          <cell r="D344">
            <v>0</v>
          </cell>
          <cell r="E344">
            <v>2420.54</v>
          </cell>
          <cell r="F344">
            <v>7542.72</v>
          </cell>
        </row>
        <row r="345">
          <cell r="A345" t="str">
            <v>BG.1374</v>
          </cell>
          <cell r="B345" t="str">
            <v>Ñaøo neàn ñöôøng laøm môùi phaïm vi £ 500m (baèng oâtoâ 10T, maùy uûi £110CV, maùy ñaøo £ 1,25 m3) ñaát C4</v>
          </cell>
          <cell r="C345" t="str">
            <v>m3</v>
          </cell>
          <cell r="D345">
            <v>0</v>
          </cell>
          <cell r="E345">
            <v>2805.34</v>
          </cell>
          <cell r="F345">
            <v>9237.36</v>
          </cell>
        </row>
        <row r="346">
          <cell r="A346" t="str">
            <v>BG.1382</v>
          </cell>
          <cell r="B346" t="str">
            <v>Ñaøo neàn ñöôøng laøm môùi phaïm vi £ 500m (baèng oâtoâ 12T, maùy uûi £110CV, maùy ñaøo £ 1,25 m3) ñaát C2</v>
          </cell>
          <cell r="C346" t="str">
            <v>m3</v>
          </cell>
          <cell r="D346">
            <v>0</v>
          </cell>
          <cell r="E346">
            <v>2025.8</v>
          </cell>
          <cell r="F346">
            <v>6585.21</v>
          </cell>
        </row>
        <row r="347">
          <cell r="A347" t="str">
            <v>BG.1383</v>
          </cell>
          <cell r="B347" t="str">
            <v>Ñaøo neàn ñöôøng laøm môùi phaïm vi £ 500m (baèng oâtoâ 12T, maùy uûi £110CV, maùy ñaøo £ 1,25 m3) ñaát C3</v>
          </cell>
          <cell r="C347" t="str">
            <v>m3</v>
          </cell>
          <cell r="D347">
            <v>0</v>
          </cell>
          <cell r="E347">
            <v>2420.54</v>
          </cell>
          <cell r="F347">
            <v>7534.17</v>
          </cell>
        </row>
        <row r="348">
          <cell r="A348" t="str">
            <v>BG.1384</v>
          </cell>
          <cell r="B348" t="str">
            <v>Ñaøo neàn ñöôøng laøm môùi phaïm vi £ 500m (baèng oâtoâ 12T, maùy uûi £110CV, maùy ñaøo £ 1,25 m3) ñaát C4</v>
          </cell>
          <cell r="C348" t="str">
            <v>m3</v>
          </cell>
          <cell r="D348">
            <v>0</v>
          </cell>
          <cell r="E348">
            <v>2805.34</v>
          </cell>
          <cell r="F348">
            <v>9201.7999999999993</v>
          </cell>
        </row>
        <row r="349">
          <cell r="A349" t="str">
            <v>BG.1392</v>
          </cell>
          <cell r="B349" t="str">
            <v>Ñaøo neàn ñöôøng laøm môùi phaïm vi £ 500m (baèng oâtoâ 10T, maùy uûi £110CV, maùy ñaøo £ 1,6 m3) ñaát C2</v>
          </cell>
          <cell r="C349" t="str">
            <v>m3</v>
          </cell>
          <cell r="D349">
            <v>0</v>
          </cell>
          <cell r="E349">
            <v>2025.8</v>
          </cell>
          <cell r="F349">
            <v>6552.79</v>
          </cell>
        </row>
        <row r="350">
          <cell r="A350" t="str">
            <v>BG.1393</v>
          </cell>
          <cell r="B350" t="str">
            <v>Ñaøo neàn ñöôøng laøm môùi phaïm vi £ 500m (baèng oâtoâ 10T, maùy uûi £110CV, maùy ñaøo £ 1,6 m3) ñaát C3</v>
          </cell>
          <cell r="C350" t="str">
            <v>m3</v>
          </cell>
          <cell r="D350">
            <v>0</v>
          </cell>
          <cell r="E350">
            <v>2420.54</v>
          </cell>
          <cell r="F350">
            <v>7439.72</v>
          </cell>
        </row>
        <row r="351">
          <cell r="A351" t="str">
            <v>BG.1394</v>
          </cell>
          <cell r="B351" t="str">
            <v>Ñaøo neàn ñöôøng laøm môùi phaïm vi £ 500m (baèng oâtoâ 10T, maùy uûi £110CV, maùy ñaøo £ 1,6 m3) ñaát C4</v>
          </cell>
          <cell r="C351" t="str">
            <v>m3</v>
          </cell>
          <cell r="D351">
            <v>0</v>
          </cell>
          <cell r="E351">
            <v>2805.34</v>
          </cell>
          <cell r="F351">
            <v>9407.5499999999993</v>
          </cell>
        </row>
        <row r="352">
          <cell r="A352" t="str">
            <v>BG.1402</v>
          </cell>
          <cell r="B352" t="str">
            <v>Ñaøo neàn ñöôøng laøm môùi phaïm vi £ 500m (baèng oâtoâ 12T, maùy uûi £110CV, maùy ñaøo £ 1,6 m3) ñaát C2</v>
          </cell>
          <cell r="C352" t="str">
            <v>m3</v>
          </cell>
          <cell r="D352">
            <v>0</v>
          </cell>
          <cell r="E352">
            <v>2025.8</v>
          </cell>
          <cell r="F352">
            <v>6452.64</v>
          </cell>
        </row>
        <row r="353">
          <cell r="A353" t="str">
            <v>BG.1403</v>
          </cell>
          <cell r="B353" t="str">
            <v>Ñaøo neàn ñöôøng laøm môùi phaïm vi £ 500m (baèng oâtoâ 12T, maùy uûi £110CV, maùy ñaøo £ 1,6 m3) ñaát C3</v>
          </cell>
          <cell r="C353" t="str">
            <v>m3</v>
          </cell>
          <cell r="D353">
            <v>0</v>
          </cell>
          <cell r="E353">
            <v>2420.54</v>
          </cell>
          <cell r="F353">
            <v>7431.17</v>
          </cell>
        </row>
        <row r="354">
          <cell r="A354" t="str">
            <v>BG.1404</v>
          </cell>
          <cell r="B354" t="str">
            <v>Ñaøo neàn ñöôøng laøm môùi phaïm vi £ 500m (baèng oâtoâ 12T, maùy uûi £110CV, maùy ñaøo £ 1,6 m3) ñaát C4</v>
          </cell>
          <cell r="C354" t="str">
            <v>m3</v>
          </cell>
          <cell r="D354">
            <v>0</v>
          </cell>
          <cell r="E354">
            <v>2805.34</v>
          </cell>
          <cell r="F354">
            <v>9371.99</v>
          </cell>
        </row>
        <row r="355">
          <cell r="A355" t="str">
            <v>BG.1412</v>
          </cell>
          <cell r="B355" t="str">
            <v>Ñaøo neàn ñöôøng laøm môùi phaïm vi £ 500m (baèng oâtoâ 12T, maùy uûi £110CV, maùy ñaøo £ 2,3 m3) ñaát C2</v>
          </cell>
          <cell r="C355" t="str">
            <v>m3</v>
          </cell>
          <cell r="D355">
            <v>0</v>
          </cell>
          <cell r="E355">
            <v>2025.8</v>
          </cell>
          <cell r="F355">
            <v>6527.23</v>
          </cell>
        </row>
        <row r="356">
          <cell r="A356" t="str">
            <v>BG.1413</v>
          </cell>
          <cell r="B356" t="str">
            <v>Ñaøo neàn ñöôøng laøm môùi phaïm vi £ 500m (baèng oâtoâ 12T, maùy uûi £110CV, maùy ñaøo £ 2,3 m3) ñaát C3</v>
          </cell>
          <cell r="C356" t="str">
            <v>m3</v>
          </cell>
          <cell r="D356">
            <v>0</v>
          </cell>
          <cell r="E356">
            <v>2420.54</v>
          </cell>
          <cell r="F356">
            <v>7760.02</v>
          </cell>
        </row>
        <row r="357">
          <cell r="A357" t="str">
            <v>BG.1414</v>
          </cell>
          <cell r="B357" t="str">
            <v>Ñaøo neàn ñöôøng laøm môùi phaïm vi £ 500m (baèng oâtoâ 12T, maùy uûi £110CV, maùy ñaøo £ 2,3 m3) ñaát C4</v>
          </cell>
          <cell r="C357" t="str">
            <v>m3</v>
          </cell>
          <cell r="D357">
            <v>0</v>
          </cell>
          <cell r="E357">
            <v>2805.34</v>
          </cell>
          <cell r="F357">
            <v>9735.09</v>
          </cell>
        </row>
        <row r="358">
          <cell r="B358" t="str">
            <v>Phaïm vi 700m</v>
          </cell>
        </row>
        <row r="359">
          <cell r="A359" t="str">
            <v>BG.1512</v>
          </cell>
          <cell r="B359" t="str">
            <v>Ñaøo neàn ñöôøng laøm môùi phaïm vi £ 700m (baèng oâtoâ 5T, maùy uûi £110CV, maùy ñaøo £ 0,4 m3) ñaát C2</v>
          </cell>
          <cell r="C359" t="str">
            <v>m3</v>
          </cell>
          <cell r="D359">
            <v>0</v>
          </cell>
          <cell r="E359">
            <v>2025.8</v>
          </cell>
        </row>
        <row r="360">
          <cell r="A360" t="str">
            <v>BG.1513</v>
          </cell>
          <cell r="B360" t="str">
            <v xml:space="preserve">Ñaøo neàn ñöôøng laøm môùi phaïm vi £ 700m (baèng oâtoâ 5T, maùy uûi £110CV, maùy ñaøo £ 0,4 m3) ñaát C3 </v>
          </cell>
          <cell r="C360" t="str">
            <v>m3</v>
          </cell>
          <cell r="D360">
            <v>0</v>
          </cell>
          <cell r="E360">
            <v>2420.54</v>
          </cell>
        </row>
        <row r="361">
          <cell r="A361" t="str">
            <v>BG.1522</v>
          </cell>
          <cell r="B361" t="str">
            <v>Ñaøo neàn ñöôøng laøm môùi phaïm vi £ 700m (baèng oâtoâ 5T, maùy uûi £110CV, maùy ñaøo £ 0,8 m3) ñaát C2</v>
          </cell>
          <cell r="C361" t="str">
            <v>m3</v>
          </cell>
          <cell r="D361">
            <v>0</v>
          </cell>
          <cell r="E361">
            <v>2025.8</v>
          </cell>
        </row>
        <row r="362">
          <cell r="A362" t="str">
            <v>BG.1523</v>
          </cell>
          <cell r="B362" t="str">
            <v>Ñaøo neàn ñöôøng laøm môùi phaïm vi £ 700m (baèng oâtoâ 5T, maùy uûi £110CV, maùy ñaøo £ 0,8 m3) ñaát C3</v>
          </cell>
          <cell r="C362" t="str">
            <v>m3</v>
          </cell>
          <cell r="D362">
            <v>0</v>
          </cell>
          <cell r="E362">
            <v>2420.54</v>
          </cell>
        </row>
        <row r="363">
          <cell r="A363" t="str">
            <v>BG.1524</v>
          </cell>
          <cell r="B363" t="str">
            <v>Ñaøo neàn ñöôøng laøm môùi phaïm vi £ 700m (baèng oâtoâ 5T, maùy uûi £110CV, maùy ñaøo £ 0,8 m3) ñaát C4</v>
          </cell>
          <cell r="C363" t="str">
            <v>m3</v>
          </cell>
          <cell r="D363">
            <v>0</v>
          </cell>
          <cell r="E363">
            <v>2805.34</v>
          </cell>
        </row>
        <row r="364">
          <cell r="A364" t="str">
            <v>BG.1532</v>
          </cell>
          <cell r="B364" t="str">
            <v>Ñaøo neàn ñöôøng laøm môùi phaïm vi £ 700m (baèng oâtoâ 7T, maùy uûi £110CV, maùy ñaøo £ 0,8 m3) ñaát C2</v>
          </cell>
          <cell r="C364" t="str">
            <v>m3</v>
          </cell>
          <cell r="D364">
            <v>0</v>
          </cell>
          <cell r="E364">
            <v>2025.8</v>
          </cell>
        </row>
        <row r="365">
          <cell r="A365" t="str">
            <v>BG.1533</v>
          </cell>
          <cell r="B365" t="str">
            <v>Ñaøo neàn ñöôøng laøm môùi phaïm vi £ 700m (baèng oâtoâ 7T, maùy uûi £110CV, maùy ñaøo £ 0,8 m3) ñaát C3</v>
          </cell>
          <cell r="C365" t="str">
            <v>m3</v>
          </cell>
          <cell r="D365">
            <v>0</v>
          </cell>
          <cell r="E365">
            <v>2420.54</v>
          </cell>
          <cell r="F365">
            <v>0</v>
          </cell>
        </row>
        <row r="366">
          <cell r="A366" t="str">
            <v>BG.1534</v>
          </cell>
          <cell r="B366" t="str">
            <v>Ñaøo neàn ñöôøng laøm môùi phaïm vi £ 700m (baèng oâtoâ 7T, maùy uûi £110CV, maùy ñaøo £ 0,8 m3) ñaát C4</v>
          </cell>
          <cell r="C366" t="str">
            <v>m3</v>
          </cell>
          <cell r="D366">
            <v>0</v>
          </cell>
          <cell r="E366">
            <v>2805.34</v>
          </cell>
        </row>
        <row r="367">
          <cell r="A367" t="str">
            <v>BG.1542</v>
          </cell>
          <cell r="B367" t="str">
            <v>Ñaøo neàn ñöôøng laøm môùi phaïm vi £ 700m (baèng oâtoâ 10T, maùy uûi £110CV, maùy ñaøo £ 0,8 m3) ñaát C2</v>
          </cell>
          <cell r="C367" t="str">
            <v>m3</v>
          </cell>
          <cell r="D367">
            <v>0</v>
          </cell>
          <cell r="E367">
            <v>2025.8</v>
          </cell>
        </row>
        <row r="368">
          <cell r="A368" t="str">
            <v>BG.1543</v>
          </cell>
          <cell r="B368" t="str">
            <v>Ñaøo neàn ñöôøng laøm môùi phaïm vi £ 700m (baèng oâtoâ 10T, maùy uûi £110CV, maùy ñaøo £ 0,8 m3) ñaát C3</v>
          </cell>
          <cell r="C368" t="str">
            <v>m3</v>
          </cell>
          <cell r="D368">
            <v>0</v>
          </cell>
          <cell r="E368">
            <v>2420.54</v>
          </cell>
        </row>
        <row r="369">
          <cell r="A369" t="str">
            <v>BG.1544</v>
          </cell>
          <cell r="B369" t="str">
            <v>Ñaøo neàn ñöôøng laøm môùi phaïm vi £ 700m (baèng oâtoâ 10T, maùy uûi £110CV, maùy ñaøo £ 0,8 m3) ñaát C4</v>
          </cell>
          <cell r="C369" t="str">
            <v>m3</v>
          </cell>
          <cell r="D369">
            <v>0</v>
          </cell>
          <cell r="E369">
            <v>2805.34</v>
          </cell>
        </row>
        <row r="370">
          <cell r="A370" t="str">
            <v>BG.1552</v>
          </cell>
          <cell r="B370" t="str">
            <v>Ñaøo neàn ñöôøng laøm môùi phaïm vi £ 700m (baèng oâtoâ 12T, maùy uûi £110CV, maùy ñaøo £ 0,8 m3) ñaát C2</v>
          </cell>
          <cell r="C370" t="str">
            <v>m3</v>
          </cell>
          <cell r="D370">
            <v>0</v>
          </cell>
          <cell r="E370">
            <v>2025.8</v>
          </cell>
        </row>
        <row r="371">
          <cell r="A371" t="str">
            <v>BG.1553</v>
          </cell>
          <cell r="B371" t="str">
            <v>Ñaøo neàn ñöôøng laøm môùi phaïm vi £ 700m (baèng oâtoâ 12T, maùy uûi £110CV, maùy ñaøo £ 0,8 m3) ñaát C3</v>
          </cell>
          <cell r="C371" t="str">
            <v>m3</v>
          </cell>
          <cell r="D371">
            <v>0</v>
          </cell>
          <cell r="E371">
            <v>2420.54</v>
          </cell>
        </row>
        <row r="372">
          <cell r="A372" t="str">
            <v>BG.1554</v>
          </cell>
          <cell r="B372" t="str">
            <v>Ñaøo neàn ñöôøng laøm môùi phaïm vi £ 700m (baèng oâtoâ 12T, maùy uûi £110CV, maùy ñaøo £ 0,8 m3) ñaát C4</v>
          </cell>
          <cell r="C372" t="str">
            <v>m3</v>
          </cell>
          <cell r="D372">
            <v>0</v>
          </cell>
          <cell r="E372">
            <v>2805.34</v>
          </cell>
        </row>
        <row r="373">
          <cell r="A373" t="str">
            <v>BG.1562</v>
          </cell>
          <cell r="B373" t="str">
            <v>Ñaøo neàn ñöôøng laøm môùi phaïm vi £ 700m (baèng oâtoâ 7T, maùy uûi £110CV, maùy ñaøo £ 1,25 m3) ñaát C2</v>
          </cell>
          <cell r="C373" t="str">
            <v>m3</v>
          </cell>
          <cell r="D373">
            <v>0</v>
          </cell>
          <cell r="E373">
            <v>2025.8</v>
          </cell>
        </row>
        <row r="374">
          <cell r="A374" t="str">
            <v>BG.1563</v>
          </cell>
          <cell r="B374" t="str">
            <v>Ñaøo neàn ñöôøng laøm môùi phaïm vi £ 700m (baèng oâtoâ 7T, maùy uûi £110CV, maùy ñaøo £ 1,25 m3) ñaát C3</v>
          </cell>
          <cell r="C374" t="str">
            <v>m3</v>
          </cell>
          <cell r="D374">
            <v>0</v>
          </cell>
          <cell r="E374">
            <v>2420.54</v>
          </cell>
        </row>
        <row r="375">
          <cell r="A375" t="str">
            <v>BG.1564</v>
          </cell>
          <cell r="B375" t="str">
            <v>Ñaøo neàn ñöôøng laøm môùi phaïm vi £ 700m (baèng oâtoâ 7T, maùy uûi £110CV, maùy ñaøo £ 1,25 m3) ñaát C4</v>
          </cell>
          <cell r="C375" t="str">
            <v>m3</v>
          </cell>
          <cell r="D375">
            <v>0</v>
          </cell>
          <cell r="E375">
            <v>2805.34</v>
          </cell>
        </row>
        <row r="376">
          <cell r="A376" t="str">
            <v>BG.1572</v>
          </cell>
          <cell r="B376" t="str">
            <v>Ñaøo neàn ñöôøng laøm môùi phaïm vi £ 700m (baèng oâtoâ 10T, maùy uûi £110CV, maùy ñaøo £ 1,25 m3) ñaát C2</v>
          </cell>
          <cell r="C376" t="str">
            <v>m3</v>
          </cell>
          <cell r="D376">
            <v>0</v>
          </cell>
          <cell r="E376">
            <v>2025.8</v>
          </cell>
        </row>
        <row r="377">
          <cell r="A377" t="str">
            <v>BG.1573</v>
          </cell>
          <cell r="B377" t="str">
            <v>Ñaøo neàn ñöôøng laøm môùi phaïm vi £ 700m (baèng oâtoâ 10T, maùy uûi £110CV, maùy ñaøo £ 1,25 m3) ñaát C3</v>
          </cell>
          <cell r="C377" t="str">
            <v>m3</v>
          </cell>
          <cell r="D377">
            <v>0</v>
          </cell>
          <cell r="E377">
            <v>2420.54</v>
          </cell>
        </row>
        <row r="378">
          <cell r="A378" t="str">
            <v>BG.1574</v>
          </cell>
          <cell r="B378" t="str">
            <v>Ñaøo neàn ñöôøng laøm môùi phaïm vi £ 700m (baèng oâtoâ 10T, maùy uûi £110CV, maùy ñaøo £ 1,25 m3) ñaát C4</v>
          </cell>
          <cell r="C378" t="str">
            <v>m3</v>
          </cell>
          <cell r="D378">
            <v>0</v>
          </cell>
          <cell r="E378">
            <v>2805.34</v>
          </cell>
        </row>
        <row r="379">
          <cell r="A379" t="str">
            <v>BG.1582</v>
          </cell>
          <cell r="B379" t="str">
            <v>Ñaøo neàn ñöôøng laøm môùi phaïm vi £ 700m (baèng oâtoâ 12T, maùy uûi £110CV, maùy ñaøo £ 1,25 m3) ñaát C2</v>
          </cell>
          <cell r="C379" t="str">
            <v>m3</v>
          </cell>
          <cell r="D379">
            <v>0</v>
          </cell>
          <cell r="E379">
            <v>2025.8</v>
          </cell>
        </row>
        <row r="380">
          <cell r="A380" t="str">
            <v>BG.1583</v>
          </cell>
          <cell r="B380" t="str">
            <v>Ñaøo neàn ñöôøng laøm môùi phaïm vi £ 700m (baèng oâtoâ 12T, maùy uûi £110CV, maùy ñaøo £ 1,25 m3) ñaát C3</v>
          </cell>
          <cell r="C380" t="str">
            <v>m3</v>
          </cell>
          <cell r="D380">
            <v>0</v>
          </cell>
          <cell r="E380">
            <v>2420.54</v>
          </cell>
        </row>
        <row r="381">
          <cell r="A381" t="str">
            <v>BG.1584</v>
          </cell>
          <cell r="B381" t="str">
            <v>Ñaøo neàn ñöôøng laøm môùi phaïm vi £ 700m (baèng oâtoâ 12T, maùy uûi £110CV, maùy ñaøo £ 1,25 m3) ñaát C4</v>
          </cell>
          <cell r="C381" t="str">
            <v>m3</v>
          </cell>
          <cell r="D381">
            <v>0</v>
          </cell>
          <cell r="E381">
            <v>2805.34</v>
          </cell>
        </row>
        <row r="382">
          <cell r="A382" t="str">
            <v>BG.1592</v>
          </cell>
          <cell r="B382" t="str">
            <v>Ñaøo neàn ñöôøng laøm môùi phaïm vi £ 700m (baèng oâtoâ 10T, maùy uûi £110CV, maùy ñaøo £ 1,6 m3) ñaát C2</v>
          </cell>
          <cell r="C382" t="str">
            <v>m3</v>
          </cell>
          <cell r="D382">
            <v>0</v>
          </cell>
          <cell r="E382">
            <v>2025.8</v>
          </cell>
        </row>
        <row r="383">
          <cell r="A383" t="str">
            <v>BG.1593</v>
          </cell>
          <cell r="B383" t="str">
            <v>Ñaøo neàn ñöôøng laøm môùi phaïm vi £ 700m (baèng oâtoâ 10T, maùy uûi £110CV, maùy ñaøo £ 1,6 m3) ñaát C3</v>
          </cell>
          <cell r="C383" t="str">
            <v>m3</v>
          </cell>
          <cell r="D383">
            <v>0</v>
          </cell>
          <cell r="E383">
            <v>2420.54</v>
          </cell>
        </row>
        <row r="384">
          <cell r="A384" t="str">
            <v>BG.1594</v>
          </cell>
          <cell r="B384" t="str">
            <v>Ñaøo neàn ñöôøng laøm môùi phaïm vi £ 700m (baèng oâtoâ 10T, maùy uûi £110CV, maùy ñaøo £ 1,6 m3) ñaát C4</v>
          </cell>
          <cell r="C384" t="str">
            <v>m3</v>
          </cell>
          <cell r="D384">
            <v>0</v>
          </cell>
          <cell r="E384">
            <v>2805.34</v>
          </cell>
        </row>
        <row r="385">
          <cell r="A385" t="str">
            <v>BG.1602</v>
          </cell>
          <cell r="B385" t="str">
            <v>Ñaøo neàn ñöôøng laøm môùi phaïm vi £ 700m (baèng oâtoâ 12T, maùy uûi £110CV, maùy ñaøo £ 1,6 m3) ñaát C2</v>
          </cell>
          <cell r="C385" t="str">
            <v>m3</v>
          </cell>
          <cell r="D385">
            <v>0</v>
          </cell>
          <cell r="E385">
            <v>2025.8</v>
          </cell>
        </row>
        <row r="386">
          <cell r="A386" t="str">
            <v>BG.1603</v>
          </cell>
          <cell r="B386" t="str">
            <v>Ñaøo neàn ñöôøng laøm môùi phaïm vi £ 700m (baèng oâtoâ 12T, maùy uûi £110CV, maùy ñaøo £ 1,6 m3) ñaát C3</v>
          </cell>
          <cell r="C386" t="str">
            <v>m3</v>
          </cell>
          <cell r="D386">
            <v>0</v>
          </cell>
          <cell r="E386">
            <v>2420.54</v>
          </cell>
        </row>
        <row r="387">
          <cell r="A387" t="str">
            <v>BG.1604</v>
          </cell>
          <cell r="B387" t="str">
            <v>Ñaøo neàn ñöôøng laøm môùi phaïm vi £ 700m (baèng oâtoâ 12T, maùy uûi £110CV, maùy ñaøo £ 1,6 m3) ñaát C4</v>
          </cell>
          <cell r="C387" t="str">
            <v>m3</v>
          </cell>
          <cell r="D387">
            <v>0</v>
          </cell>
          <cell r="E387">
            <v>2805.34</v>
          </cell>
        </row>
        <row r="388">
          <cell r="A388" t="str">
            <v>BG.1612</v>
          </cell>
          <cell r="B388" t="str">
            <v>Ñaøo neàn ñöôøng laøm môùi phaïm vi £ 700m (baèng oâtoâ 12T, maùy uûi £110CV, maùy ñaøo £ 2,3 m3) ñaát C2</v>
          </cell>
          <cell r="C388" t="str">
            <v>m3</v>
          </cell>
          <cell r="D388">
            <v>0</v>
          </cell>
          <cell r="E388">
            <v>2025.8</v>
          </cell>
        </row>
        <row r="389">
          <cell r="A389" t="str">
            <v>BG.1613</v>
          </cell>
          <cell r="B389" t="str">
            <v>Ñaøo neàn ñöôøng laøm môùi phaïm vi £ 700m (baèng oâtoâ 12T, maùy uûi £110CV, maùy ñaøo £ 2,3 m3) ñaát C3</v>
          </cell>
          <cell r="C389" t="str">
            <v>m3</v>
          </cell>
          <cell r="D389">
            <v>0</v>
          </cell>
          <cell r="E389">
            <v>2420.54</v>
          </cell>
        </row>
        <row r="390">
          <cell r="A390" t="str">
            <v>BG.1614</v>
          </cell>
          <cell r="B390" t="str">
            <v>Ñaøo neàn ñöôøng laøm môùi phaïm vi £ 700m (baèng oâtoâ 12T, maùy uûi £110CV, maùy ñaøo £ 2,3 m3) ñaát C4</v>
          </cell>
          <cell r="C390" t="str">
            <v>m3</v>
          </cell>
          <cell r="D390">
            <v>0</v>
          </cell>
          <cell r="E390">
            <v>2805.34</v>
          </cell>
        </row>
        <row r="391">
          <cell r="B391" t="str">
            <v>Phaïm vi 1000m</v>
          </cell>
        </row>
        <row r="392">
          <cell r="A392" t="str">
            <v>BG.1712</v>
          </cell>
          <cell r="B392" t="str">
            <v>Ñaøo neàn ñöôøng laøm môùi phaïm vi £ 1000m (baèng oâtoâ 5T, maùy uûi £110CV, maùy ñaøo £ 0,4 m3) ñaát C2</v>
          </cell>
          <cell r="C392" t="str">
            <v>m3</v>
          </cell>
          <cell r="D392">
            <v>0</v>
          </cell>
          <cell r="E392">
            <v>2025.8</v>
          </cell>
          <cell r="F392">
            <v>6922.07</v>
          </cell>
        </row>
        <row r="393">
          <cell r="A393" t="str">
            <v>BG.1713</v>
          </cell>
          <cell r="B393" t="str">
            <v xml:space="preserve">Ñaøo neàn ñöôøng laøm môùi phaïm vi £ 1000m (baèng oâtoâ 5T, maùy uûi £110CV, maùy ñaøo £ 0,4 m3) ñaát C3 </v>
          </cell>
          <cell r="C393" t="str">
            <v>m3</v>
          </cell>
          <cell r="D393">
            <v>0</v>
          </cell>
          <cell r="E393">
            <v>2420.54</v>
          </cell>
          <cell r="F393">
            <v>8702.69</v>
          </cell>
        </row>
        <row r="394">
          <cell r="A394" t="str">
            <v>BG.1721</v>
          </cell>
          <cell r="B394" t="str">
            <v>Ñaøo neàn ñöôøng laøm môùi phaïm vi £ 1000m (baèng oâtoâ 5T, maùy uûi £110CV, maùy ñaøo £ 0,4 m3) ñaát C1</v>
          </cell>
          <cell r="C394">
            <v>0</v>
          </cell>
          <cell r="D394">
            <v>0</v>
          </cell>
          <cell r="E394">
            <v>1624.86</v>
          </cell>
          <cell r="F394">
            <v>6211.99</v>
          </cell>
        </row>
        <row r="395">
          <cell r="A395" t="str">
            <v>BG.1722</v>
          </cell>
          <cell r="B395" t="str">
            <v>Ñaøo neàn ñöôøng laøm môùi phaïm vi £ 1000m (baèng oâtoâ 5T, maùy uûi £110CV, maùy ñaøo £ 0,4 m3) ñaát C2</v>
          </cell>
          <cell r="C395">
            <v>0</v>
          </cell>
          <cell r="D395">
            <v>0</v>
          </cell>
          <cell r="E395">
            <v>2025.8</v>
          </cell>
          <cell r="F395">
            <v>7252.89</v>
          </cell>
        </row>
        <row r="396">
          <cell r="A396" t="str">
            <v>BG.1723</v>
          </cell>
          <cell r="B396" t="str">
            <v xml:space="preserve">Ñaøo neàn ñöôøng laøm môùi phaïm vi £ 1000m (baèng oâtoâ 5T, maùy uûi £110CV, maùy ñaøo £ 0,4 m3) ñaát C3 </v>
          </cell>
          <cell r="C396">
            <v>0</v>
          </cell>
          <cell r="D396">
            <v>0</v>
          </cell>
          <cell r="E396">
            <v>2420.54</v>
          </cell>
          <cell r="F396">
            <v>9079.84</v>
          </cell>
        </row>
        <row r="397">
          <cell r="A397" t="str">
            <v>BG.1732</v>
          </cell>
          <cell r="B397" t="str">
            <v>Ñaøo neàn ñöôøng laøm môùi phaïm vi £ 1000m (baèng oâtoâ 5T, maùy uûi £110CV, maùy ñaøo £ 0,8 m3) ñaát C2</v>
          </cell>
          <cell r="C397" t="str">
            <v>m3</v>
          </cell>
          <cell r="D397">
            <v>0</v>
          </cell>
          <cell r="E397">
            <v>2025.8</v>
          </cell>
          <cell r="F397">
            <v>6895.38</v>
          </cell>
        </row>
        <row r="398">
          <cell r="A398" t="str">
            <v>BG.1733</v>
          </cell>
          <cell r="B398" t="str">
            <v>Ñaøo neàn ñöôøng laøm môùi phaïm vi £ 1000m (baèng oâtoâ 5T, maùy uûi £110CV, maùy ñaøo £ 0,8 m3) ñaát C3</v>
          </cell>
          <cell r="C398" t="str">
            <v>m3</v>
          </cell>
          <cell r="D398">
            <v>0</v>
          </cell>
          <cell r="E398">
            <v>2420.54</v>
          </cell>
          <cell r="F398">
            <v>8412.48</v>
          </cell>
        </row>
        <row r="399">
          <cell r="A399" t="str">
            <v>BG.1734</v>
          </cell>
          <cell r="B399" t="str">
            <v>Ñaøo neàn ñöôøng laøm môùi phaïm vi £ 1000m (baèng oâtoâ 5T, maùy uûi £110CV, maùy ñaøo £ 0,8 m3) ñaát C4</v>
          </cell>
          <cell r="C399" t="str">
            <v>m3</v>
          </cell>
          <cell r="D399">
            <v>0</v>
          </cell>
          <cell r="E399">
            <v>2805.34</v>
          </cell>
          <cell r="F399">
            <v>9079.3700000000008</v>
          </cell>
        </row>
        <row r="400">
          <cell r="A400" t="str">
            <v>BG.1742</v>
          </cell>
          <cell r="B400" t="str">
            <v>Ñaøo neàn ñöôøng laøm môùi phaïm vi £ 1000m (baèng oâtoâ 7T, maùy uûi £110CV, maùy ñaøo £ 0,8 m3) ñaát C2</v>
          </cell>
          <cell r="C400" t="str">
            <v>m3</v>
          </cell>
          <cell r="D400">
            <v>0</v>
          </cell>
          <cell r="E400">
            <v>2025.8</v>
          </cell>
          <cell r="F400">
            <v>7226.2</v>
          </cell>
        </row>
        <row r="401">
          <cell r="A401" t="str">
            <v>BG.1743</v>
          </cell>
          <cell r="B401" t="str">
            <v>Ñaøo neàn ñöôøng laøm môùi phaïm vi £ 1000m (baèng oâtoâ 7T, maùy uûi £110CV, maùy ñaøo £ 0,8 m3) ñaát C3</v>
          </cell>
          <cell r="C401" t="str">
            <v>m3</v>
          </cell>
          <cell r="D401">
            <v>0</v>
          </cell>
          <cell r="E401">
            <v>2420.54</v>
          </cell>
          <cell r="F401">
            <v>8789.6299999999992</v>
          </cell>
        </row>
        <row r="402">
          <cell r="A402" t="str">
            <v>BG.1744</v>
          </cell>
          <cell r="B402" t="str">
            <v>Ñaøo neàn ñöôøng laøm môùi phaïm vi £ 1000m (baèng oâtoâ 7T, maùy uûi £110CV, maùy ñaøo £ 0,8 m3) ñaát C4</v>
          </cell>
          <cell r="C402" t="str">
            <v>m3</v>
          </cell>
          <cell r="D402">
            <v>0</v>
          </cell>
          <cell r="E402">
            <v>2805.34</v>
          </cell>
          <cell r="F402">
            <v>9502.32</v>
          </cell>
        </row>
        <row r="403">
          <cell r="A403" t="str">
            <v>BG.1752</v>
          </cell>
          <cell r="B403" t="str">
            <v>Ñaøo neàn ñöôøng laøm môùi phaïm vi £ 1000m (baèng oâtoâ 10T, maùy uûi £110CV, maùy ñaøo £ 0,8 m3) ñaát C2</v>
          </cell>
          <cell r="C403" t="str">
            <v>m3</v>
          </cell>
          <cell r="D403">
            <v>0</v>
          </cell>
          <cell r="E403">
            <v>2025.8</v>
          </cell>
          <cell r="F403">
            <v>6282.12</v>
          </cell>
        </row>
        <row r="404">
          <cell r="A404" t="str">
            <v>BG.1753</v>
          </cell>
          <cell r="B404" t="str">
            <v>Ñaøo neàn ñöôøng laøm môùi phaïm vi £ 1000m (baèng oâtoâ 10T, maùy uûi £110CV, maùy ñaøo £ 0,8 m3) ñaát C3</v>
          </cell>
          <cell r="C404" t="str">
            <v>m3</v>
          </cell>
          <cell r="D404">
            <v>0</v>
          </cell>
          <cell r="E404">
            <v>2420.54</v>
          </cell>
          <cell r="F404">
            <v>7871.24</v>
          </cell>
        </row>
        <row r="405">
          <cell r="A405" t="str">
            <v>BG.1754</v>
          </cell>
          <cell r="B405" t="str">
            <v>Ñaøo neàn ñöôøng laøm môùi phaïm vi £ 1000m (baèng oâtoâ 10T, maùy uûi £110CV, maùy ñaøo £ 0,8 m3) ñaát C4</v>
          </cell>
          <cell r="C405" t="str">
            <v>m3</v>
          </cell>
          <cell r="D405">
            <v>0</v>
          </cell>
          <cell r="E405">
            <v>2805.34</v>
          </cell>
          <cell r="F405">
            <v>8648.8799999999992</v>
          </cell>
        </row>
        <row r="406">
          <cell r="A406" t="str">
            <v>BG.1762</v>
          </cell>
          <cell r="B406" t="str">
            <v>Ñaøo neàn ñöôøng laøm môùi phaïm vi £ 1000m (baèng oâtoâ 12T, maùy uûi £110CV, maùy ñaøo £ 0,8 m3) ñaát C2</v>
          </cell>
          <cell r="C406" t="str">
            <v>m3</v>
          </cell>
          <cell r="D406">
            <v>0</v>
          </cell>
          <cell r="E406">
            <v>2025.8</v>
          </cell>
          <cell r="F406">
            <v>6761.22</v>
          </cell>
        </row>
        <row r="407">
          <cell r="A407" t="str">
            <v>BG.1763</v>
          </cell>
          <cell r="B407" t="str">
            <v>Ñaøo neàn ñöôøng laøm môùi phaïm vi £ 1000m (baèng oâtoâ 12T, maùy uûi £110CV, maùy ñaøo £ 0,8 m3) ñaát C3</v>
          </cell>
          <cell r="C407" t="str">
            <v>m3</v>
          </cell>
          <cell r="D407">
            <v>0</v>
          </cell>
          <cell r="E407">
            <v>2420.54</v>
          </cell>
          <cell r="F407">
            <v>7897.06</v>
          </cell>
        </row>
        <row r="408">
          <cell r="A408" t="str">
            <v>BG.1764</v>
          </cell>
          <cell r="B408" t="str">
            <v>Ñaøo neàn ñöôøng laøm môùi phaïm vi £ 1000m (baèng oâtoâ 12T, maùy uûi £110CV, maùy ñaøo £ 0,8 m3) ñaát C4</v>
          </cell>
          <cell r="C408" t="str">
            <v>m3</v>
          </cell>
          <cell r="D408">
            <v>0</v>
          </cell>
          <cell r="E408">
            <v>2805.34</v>
          </cell>
          <cell r="F408">
            <v>8657.93</v>
          </cell>
        </row>
        <row r="409">
          <cell r="A409" t="str">
            <v>BG.1772</v>
          </cell>
          <cell r="B409" t="str">
            <v>Ñaøo neàn ñöôøng laøm môùi phaïm vi £ 1000m (baèng oâtoâ 7T, maùy uûi £110CV, maùy ñaøo £ 1,25 m3) ñaát C2</v>
          </cell>
          <cell r="C409" t="str">
            <v>m3</v>
          </cell>
          <cell r="D409">
            <v>0</v>
          </cell>
          <cell r="E409">
            <v>2025.8</v>
          </cell>
          <cell r="F409">
            <v>7950.14</v>
          </cell>
        </row>
        <row r="410">
          <cell r="A410" t="str">
            <v>BG.1773</v>
          </cell>
          <cell r="B410" t="str">
            <v>Ñaøo neàn ñöôøng laøm môùi phaïm vi £ 1000m (baèng oâtoâ 7T, maùy uûi £110CV, maùy ñaøo £ 1,25 m3) ñaát C3</v>
          </cell>
          <cell r="C410" t="str">
            <v>m3</v>
          </cell>
          <cell r="D410">
            <v>0</v>
          </cell>
          <cell r="E410">
            <v>2420.54</v>
          </cell>
          <cell r="F410">
            <v>9407.4500000000007</v>
          </cell>
        </row>
        <row r="411">
          <cell r="A411" t="str">
            <v>BG.1774</v>
          </cell>
          <cell r="B411" t="str">
            <v>Ñaøo neàn ñöôøng laøm môùi phaïm vi £ 1000m (baèng oâtoâ 7T, maùy uûi £110CV, maùy ñaøo £ 1,25 m3) ñaát C4</v>
          </cell>
          <cell r="C411" t="str">
            <v>m3</v>
          </cell>
          <cell r="D411">
            <v>0</v>
          </cell>
          <cell r="E411">
            <v>2805.34</v>
          </cell>
          <cell r="F411">
            <v>11142.28</v>
          </cell>
        </row>
        <row r="412">
          <cell r="A412" t="str">
            <v>BG.1782</v>
          </cell>
          <cell r="B412" t="str">
            <v>Ñaøo neàn ñöôøng laøm môùi phaïm vi £ 1000m (baèng oâtoâ 10T, maùy uûi £110CV, maùy ñaøo £ 1,25 m3) ñaát C2</v>
          </cell>
          <cell r="C412" t="str">
            <v>m3</v>
          </cell>
          <cell r="D412">
            <v>0</v>
          </cell>
          <cell r="E412">
            <v>2025.8</v>
          </cell>
          <cell r="F412">
            <v>7531.8</v>
          </cell>
        </row>
        <row r="413">
          <cell r="A413" t="str">
            <v>BG.1783</v>
          </cell>
          <cell r="B413" t="str">
            <v>Ñaøo neàn ñöôøng laøm môùi phaïm vi £ 1000m (baèng oâtoâ 10T, maùy uûi £110CV, maùy ñaøo £ 1,25 m3) ñaát C3</v>
          </cell>
          <cell r="C413" t="str">
            <v>m3</v>
          </cell>
          <cell r="D413">
            <v>0</v>
          </cell>
          <cell r="E413">
            <v>2420.54</v>
          </cell>
          <cell r="F413">
            <v>8489.06</v>
          </cell>
        </row>
        <row r="414">
          <cell r="A414" t="str">
            <v>BG.1784</v>
          </cell>
          <cell r="B414" t="str">
            <v>Ñaøo neàn ñöôøng laøm môùi phaïm vi £ 1000m (baèng oâtoâ 10T, maùy uûi £110CV, maùy ñaøo £ 1,25 m3) ñaát C4</v>
          </cell>
          <cell r="C414" t="str">
            <v>m3</v>
          </cell>
          <cell r="D414">
            <v>0</v>
          </cell>
          <cell r="E414">
            <v>2805.34</v>
          </cell>
          <cell r="F414">
            <v>10288.84</v>
          </cell>
        </row>
        <row r="415">
          <cell r="A415" t="str">
            <v>BG.1792</v>
          </cell>
          <cell r="B415" t="str">
            <v>Ñaøo neàn ñöôøng laøm môùi phaïm vi £ 1000m (baèng oâtoâ 12T, maùy uûi £110CV, maùy ñaøo £ 1,25 m3) ñaát C2</v>
          </cell>
          <cell r="C415" t="str">
            <v>m3</v>
          </cell>
          <cell r="D415">
            <v>0</v>
          </cell>
          <cell r="E415">
            <v>2025.8</v>
          </cell>
          <cell r="F415">
            <v>7485.16</v>
          </cell>
        </row>
        <row r="416">
          <cell r="A416" t="str">
            <v>BG.1793</v>
          </cell>
          <cell r="B416" t="str">
            <v>Ñaøo neàn ñöôøng laøm môùi phaïm vi £ 1000m (baèng oâtoâ 12T, maùy uûi £110CV, maùy ñaøo £ 1,25 m3) ñaát C3</v>
          </cell>
          <cell r="C416" t="str">
            <v>m3</v>
          </cell>
          <cell r="D416">
            <v>0</v>
          </cell>
          <cell r="E416">
            <v>2420.54</v>
          </cell>
          <cell r="F416">
            <v>8514.8799999999992</v>
          </cell>
        </row>
        <row r="417">
          <cell r="A417" t="str">
            <v>BG.1794</v>
          </cell>
          <cell r="B417" t="str">
            <v>Ñaøo neàn ñöôøng laøm môùi phaïm vi £ 1000m (baèng oâtoâ 12T, maùy uûi £110CV, maùy ñaøo £ 1,25 m3) ñaát C4</v>
          </cell>
          <cell r="C417" t="str">
            <v>m3</v>
          </cell>
          <cell r="D417">
            <v>0</v>
          </cell>
          <cell r="E417">
            <v>2805.34</v>
          </cell>
          <cell r="F417">
            <v>10297.89</v>
          </cell>
        </row>
        <row r="418">
          <cell r="A418" t="str">
            <v>BG.1802</v>
          </cell>
          <cell r="B418" t="str">
            <v>Ñaøo neàn ñöôøng laøm môùi phaïm vi £ 1000m (baèng oâtoâ 10T, maùy uûi £110CV, maùy ñaøo £ 1,6 m3) ñaát C2</v>
          </cell>
          <cell r="C418" t="str">
            <v>m3</v>
          </cell>
          <cell r="D418">
            <v>0</v>
          </cell>
          <cell r="E418">
            <v>2025.8</v>
          </cell>
          <cell r="F418">
            <v>7399.23</v>
          </cell>
        </row>
        <row r="419">
          <cell r="A419" t="str">
            <v>BG.1803</v>
          </cell>
          <cell r="B419" t="str">
            <v>Ñaøo neàn ñöôøng laøm môùi phaïm vi £ 1000m (baèng oâtoâ 10T, maùy uûi £110CV, maùy ñaøo £ 1,6 m3) ñaát C3</v>
          </cell>
          <cell r="C419" t="str">
            <v>m3</v>
          </cell>
          <cell r="D419">
            <v>0</v>
          </cell>
          <cell r="E419">
            <v>2420.54</v>
          </cell>
          <cell r="F419">
            <v>8386.06</v>
          </cell>
        </row>
        <row r="420">
          <cell r="A420" t="str">
            <v>BG.1804</v>
          </cell>
          <cell r="B420" t="str">
            <v>Ñaøo neàn ñöôøng laøm môùi phaïm vi £ 1000m (baèng oâtoâ 10T, maùy uûi £110CV, maùy ñaøo £ 1,6 m3) ñaát C4</v>
          </cell>
          <cell r="C420" t="str">
            <v>m3</v>
          </cell>
          <cell r="D420">
            <v>0</v>
          </cell>
          <cell r="E420">
            <v>2805.34</v>
          </cell>
          <cell r="F420">
            <v>10459.030000000001</v>
          </cell>
        </row>
        <row r="421">
          <cell r="A421" t="str">
            <v>BG.1812</v>
          </cell>
          <cell r="B421" t="str">
            <v>Ñaøo neàn ñöôøng laøm môùi phaïm vi £ 1000m (baèng oâtoâ 12T, maùy uûi £110CV, maùy ñaøo £ 1,6 m3) ñaát C2</v>
          </cell>
          <cell r="C421" t="str">
            <v>m3</v>
          </cell>
          <cell r="D421">
            <v>0</v>
          </cell>
          <cell r="E421">
            <v>2025.8</v>
          </cell>
          <cell r="F421">
            <v>7352.59</v>
          </cell>
        </row>
        <row r="422">
          <cell r="A422" t="str">
            <v>BG.1813</v>
          </cell>
          <cell r="B422" t="str">
            <v>Ñaøo neàn ñöôøng laøm môùi phaïm vi £ 1000m (baèng oâtoâ 12T, maùy uûi £110CV, maùy ñaøo £ 1,6 m3) ñaát C3</v>
          </cell>
          <cell r="C422" t="str">
            <v>m3</v>
          </cell>
          <cell r="D422">
            <v>0</v>
          </cell>
          <cell r="E422">
            <v>2420.54</v>
          </cell>
          <cell r="F422">
            <v>8411.8799999999992</v>
          </cell>
        </row>
        <row r="423">
          <cell r="A423" t="str">
            <v>BG.1814</v>
          </cell>
          <cell r="B423" t="str">
            <v>Ñaøo neàn ñöôøng laøm môùi phaïm vi £ 1000m (baèng oâtoâ 12T, maùy uûi £110CV, maùy ñaøo £ 1,6 m3) ñaát C4</v>
          </cell>
          <cell r="C423" t="str">
            <v>m3</v>
          </cell>
          <cell r="D423">
            <v>0</v>
          </cell>
          <cell r="E423">
            <v>2805.34</v>
          </cell>
          <cell r="F423">
            <v>10468.08</v>
          </cell>
        </row>
        <row r="424">
          <cell r="A424" t="str">
            <v>BG.1812</v>
          </cell>
          <cell r="B424" t="str">
            <v>Ñaøo neàn ñöôøng laøm môùi phaïm vi £ 1000m (baèng oâtoâ 12T, maùy uûi £110CV, maùy ñaøo £ 2,3 m3) ñaát C2</v>
          </cell>
          <cell r="C424" t="str">
            <v>m3</v>
          </cell>
          <cell r="D424">
            <v>0</v>
          </cell>
          <cell r="E424">
            <v>2025.8</v>
          </cell>
          <cell r="F424">
            <v>7427.18</v>
          </cell>
        </row>
        <row r="425">
          <cell r="A425" t="str">
            <v>BG.1813</v>
          </cell>
          <cell r="B425" t="str">
            <v>Ñaøo neàn ñöôøng laøm môùi phaïm vi £ 1000m (baèng oâtoâ 12T, maùy uûi £110CV, maùy ñaøo £ 2,3 m3) ñaát C3</v>
          </cell>
          <cell r="C425" t="str">
            <v>m3</v>
          </cell>
          <cell r="D425">
            <v>0</v>
          </cell>
          <cell r="E425">
            <v>2420.54</v>
          </cell>
          <cell r="F425">
            <v>8740.73</v>
          </cell>
        </row>
        <row r="426">
          <cell r="A426" t="str">
            <v>BG.1814</v>
          </cell>
          <cell r="B426" t="str">
            <v>Ñaøo neàn ñöôøng laøm môùi phaïm vi £ 1000m (baèng oâtoâ 12T, maùy uûi £110CV, maùy ñaøo £ 2,3 m3) ñaát C4</v>
          </cell>
          <cell r="C426" t="str">
            <v>m3</v>
          </cell>
          <cell r="D426">
            <v>0</v>
          </cell>
          <cell r="E426">
            <v>2805.34</v>
          </cell>
          <cell r="F426">
            <v>10831.18</v>
          </cell>
        </row>
        <row r="427">
          <cell r="B427" t="str">
            <v>VAÄN CHUYEÅN BAÈNG XE OÂTOÂ TÖÏ ÑOÅ</v>
          </cell>
        </row>
        <row r="428">
          <cell r="A428" t="str">
            <v>BJ.1111</v>
          </cell>
          <cell r="B428" t="str">
            <v>Vaän chuyeån ñaát thöøa xa 1000m baèng oâtoâ 5T ñaát C1</v>
          </cell>
          <cell r="C428" t="str">
            <v>m3</v>
          </cell>
          <cell r="D428">
            <v>0</v>
          </cell>
          <cell r="E428">
            <v>0</v>
          </cell>
          <cell r="F428">
            <v>2049.0500000000002</v>
          </cell>
        </row>
        <row r="429">
          <cell r="A429" t="str">
            <v>BJ.1112</v>
          </cell>
          <cell r="B429" t="str">
            <v>Vaän chuyeån ñaát thöøa xa 1000m baèng oâtoâ 5T ñaát C2</v>
          </cell>
          <cell r="C429" t="str">
            <v>m3</v>
          </cell>
          <cell r="D429">
            <v>0</v>
          </cell>
          <cell r="E429">
            <v>0</v>
          </cell>
          <cell r="F429">
            <v>2230.86</v>
          </cell>
        </row>
        <row r="430">
          <cell r="A430" t="str">
            <v>BJ.1113</v>
          </cell>
          <cell r="B430" t="str">
            <v>Vaän chuyeån ñaát thöøa xa 1000m baèng oâtoâ 5T ñaát C3</v>
          </cell>
          <cell r="C430" t="str">
            <v>m3</v>
          </cell>
          <cell r="D430">
            <v>0</v>
          </cell>
          <cell r="E430">
            <v>0</v>
          </cell>
          <cell r="F430">
            <v>2664.63</v>
          </cell>
        </row>
        <row r="431">
          <cell r="A431" t="str">
            <v>BJ.1114</v>
          </cell>
          <cell r="B431" t="str">
            <v>Vaän chuyeån ñaát thöøa xa 1000m baèng oâtoâ 5T ñaát C4</v>
          </cell>
          <cell r="C431" t="str">
            <v>m3</v>
          </cell>
          <cell r="D431">
            <v>0</v>
          </cell>
          <cell r="E431">
            <v>0</v>
          </cell>
          <cell r="F431">
            <v>2726.6</v>
          </cell>
        </row>
        <row r="432">
          <cell r="A432" t="str">
            <v>BJ.1121</v>
          </cell>
          <cell r="B432" t="str">
            <v>Vaän chuyeån ñaát thöøa xa 1000m baèng oâtoâ 7T ñaát C1</v>
          </cell>
          <cell r="C432" t="str">
            <v>m3</v>
          </cell>
          <cell r="D432">
            <v>0</v>
          </cell>
          <cell r="E432">
            <v>0</v>
          </cell>
          <cell r="F432">
            <v>1911.57</v>
          </cell>
        </row>
        <row r="433">
          <cell r="A433" t="str">
            <v>BJ.1122</v>
          </cell>
          <cell r="B433" t="str">
            <v>Vaän chuyeån ñaát thöøa xa 1000m baèng oâtoâ 7T ñaát C2</v>
          </cell>
          <cell r="C433" t="str">
            <v>m3</v>
          </cell>
          <cell r="D433">
            <v>0</v>
          </cell>
          <cell r="E433">
            <v>0</v>
          </cell>
          <cell r="F433">
            <v>2000.48</v>
          </cell>
        </row>
        <row r="434">
          <cell r="A434" t="str">
            <v>BJ.1123</v>
          </cell>
          <cell r="B434" t="str">
            <v>Vaän chuyeån ñaát thöøa xa 1000m baèng oâtoâ 7T ñaát C3</v>
          </cell>
          <cell r="C434" t="str">
            <v>m3</v>
          </cell>
          <cell r="D434">
            <v>0</v>
          </cell>
          <cell r="E434">
            <v>0</v>
          </cell>
          <cell r="F434">
            <v>2133.84</v>
          </cell>
        </row>
        <row r="435">
          <cell r="A435" t="str">
            <v>BJ.1124</v>
          </cell>
          <cell r="B435" t="str">
            <v>Vaän chuyeån ñaát thöøa xa 1000m baèng oâtoâ 7T ñaát C4</v>
          </cell>
          <cell r="C435" t="str">
            <v>m3</v>
          </cell>
          <cell r="D435">
            <v>0</v>
          </cell>
          <cell r="E435">
            <v>0</v>
          </cell>
          <cell r="F435">
            <v>2222.7600000000002</v>
          </cell>
        </row>
        <row r="436">
          <cell r="A436" t="str">
            <v>BJ.1131</v>
          </cell>
          <cell r="B436" t="str">
            <v>Vaän chuyeån ñaát thöøa xa 1000m baèng oâtoâ 10T ñaát C1</v>
          </cell>
          <cell r="C436" t="str">
            <v>m3</v>
          </cell>
          <cell r="D436">
            <v>0</v>
          </cell>
          <cell r="E436">
            <v>0</v>
          </cell>
          <cell r="F436">
            <v>1577.22</v>
          </cell>
        </row>
        <row r="437">
          <cell r="A437" t="str">
            <v>BJ.1132</v>
          </cell>
          <cell r="B437" t="str">
            <v>Vaän chuyeån ñaát thöøa xa 1000m baèng oâtoâ 10T ñaát C2</v>
          </cell>
          <cell r="C437" t="str">
            <v>m3</v>
          </cell>
          <cell r="D437">
            <v>0</v>
          </cell>
          <cell r="E437">
            <v>0</v>
          </cell>
          <cell r="F437">
            <v>1787.52</v>
          </cell>
        </row>
        <row r="438">
          <cell r="A438" t="str">
            <v>BJ.1133</v>
          </cell>
          <cell r="B438" t="str">
            <v>Vaän chuyeån ñaát thöøa xa 1000m baèng oâtoâ 10T ñaát C3</v>
          </cell>
          <cell r="C438" t="str">
            <v>m3</v>
          </cell>
          <cell r="D438">
            <v>0</v>
          </cell>
          <cell r="E438">
            <v>0</v>
          </cell>
          <cell r="F438">
            <v>1997.81</v>
          </cell>
        </row>
        <row r="439">
          <cell r="A439" t="str">
            <v>BJ.1134</v>
          </cell>
          <cell r="B439" t="str">
            <v>Vaän chuyeån ñaát thöøa xa 1000m baèng oâtoâ 10T ñaát C4</v>
          </cell>
          <cell r="C439" t="str">
            <v>m3</v>
          </cell>
          <cell r="D439">
            <v>0</v>
          </cell>
          <cell r="E439">
            <v>0</v>
          </cell>
          <cell r="F439">
            <v>2208.11</v>
          </cell>
        </row>
        <row r="440">
          <cell r="A440" t="str">
            <v>BJ.1141</v>
          </cell>
          <cell r="B440" t="str">
            <v>Vaän chuyeån ñaát thöøa xa 1000m baèng oâtoâ 12T ñaát C1</v>
          </cell>
          <cell r="C440" t="str">
            <v>m3</v>
          </cell>
          <cell r="D440">
            <v>25327</v>
          </cell>
          <cell r="E440">
            <v>1624.8995117187501</v>
          </cell>
          <cell r="F440">
            <v>1615.29</v>
          </cell>
        </row>
        <row r="441">
          <cell r="A441" t="str">
            <v>BJ.1142</v>
          </cell>
          <cell r="B441" t="str">
            <v>Vaän chuyeån ñaát thöøa xa 1000m baèng oâtoâ 12T ñaát C2</v>
          </cell>
          <cell r="C441" t="str">
            <v>m3</v>
          </cell>
          <cell r="D441">
            <v>0</v>
          </cell>
          <cell r="E441">
            <v>0</v>
          </cell>
          <cell r="F441">
            <v>1846.04</v>
          </cell>
        </row>
        <row r="442">
          <cell r="A442" t="str">
            <v>BJ.1143</v>
          </cell>
          <cell r="B442" t="str">
            <v>Vaän chuyeån ñaát thöøa xa 1000m baèng oâtoâ 12T ñaát C3</v>
          </cell>
          <cell r="C442" t="str">
            <v>m3</v>
          </cell>
          <cell r="D442">
            <v>0</v>
          </cell>
          <cell r="E442">
            <v>0</v>
          </cell>
          <cell r="F442">
            <v>2076.8000000000002</v>
          </cell>
        </row>
        <row r="443">
          <cell r="A443" t="str">
            <v>BJ.1144</v>
          </cell>
          <cell r="B443" t="str">
            <v>Vaän chuyeån ñaát thöøa xa 1000m baèng oâtoâ 12T ñaát C4</v>
          </cell>
          <cell r="C443" t="str">
            <v>m3</v>
          </cell>
          <cell r="D443">
            <v>0</v>
          </cell>
          <cell r="E443">
            <v>0</v>
          </cell>
          <cell r="F443">
            <v>2365.2399999999998</v>
          </cell>
        </row>
        <row r="444">
          <cell r="B444" t="str">
            <v>SAN ÑAÀM ÑAÁT MAËT BAÈNG</v>
          </cell>
        </row>
        <row r="445">
          <cell r="A445" t="str">
            <v>BK.2102</v>
          </cell>
          <cell r="B445" t="str">
            <v>San ñaàm ñaát maët baèng baèng maùy ñaàm 9T, maùy uûi 110 CV ñaát caáp 2</v>
          </cell>
          <cell r="C445" t="str">
            <v>m3</v>
          </cell>
          <cell r="D445">
            <v>0</v>
          </cell>
          <cell r="E445">
            <v>0</v>
          </cell>
          <cell r="F445">
            <v>1743.88</v>
          </cell>
        </row>
        <row r="446">
          <cell r="A446" t="str">
            <v>BK.2103</v>
          </cell>
          <cell r="B446" t="str">
            <v>San ñaàm ñaát maët baèng baèng maùy ñaàm 9T, maùy uûi 110 CV ñaát caáp 3</v>
          </cell>
          <cell r="C446" t="str">
            <v>m3</v>
          </cell>
          <cell r="D446">
            <v>0</v>
          </cell>
          <cell r="E446">
            <v>0</v>
          </cell>
          <cell r="F446">
            <v>2133.14</v>
          </cell>
        </row>
        <row r="447">
          <cell r="A447" t="str">
            <v>BK.2104</v>
          </cell>
          <cell r="B447" t="str">
            <v>San ñaàm ñaát maët baèng baèng maùy ñaàm 9T, maùy uûi 110 CV ñaát caáp 4</v>
          </cell>
          <cell r="C447" t="str">
            <v>m3</v>
          </cell>
          <cell r="D447">
            <v>0</v>
          </cell>
          <cell r="E447">
            <v>0</v>
          </cell>
          <cell r="F447">
            <v>2528.52</v>
          </cell>
        </row>
        <row r="448">
          <cell r="A448" t="str">
            <v>BK.2202</v>
          </cell>
          <cell r="B448" t="str">
            <v>San ñaàm ñaát maët baèng  baèng maùy ñaàm 16T, maùy uûi 110 CV ñaát caáp 2</v>
          </cell>
          <cell r="C448" t="str">
            <v>m3</v>
          </cell>
          <cell r="D448">
            <v>0</v>
          </cell>
          <cell r="E448">
            <v>0</v>
          </cell>
          <cell r="F448">
            <v>1504.57</v>
          </cell>
        </row>
        <row r="449">
          <cell r="A449" t="str">
            <v>BK.2203</v>
          </cell>
          <cell r="B449" t="str">
            <v>San ñaàm ñaát maët baèng  baèng maùy ñaàm 16T, maùy uûi 110 CV ñaát caáp 3</v>
          </cell>
          <cell r="C449" t="str">
            <v>m3</v>
          </cell>
          <cell r="D449">
            <v>0</v>
          </cell>
          <cell r="E449">
            <v>0</v>
          </cell>
          <cell r="F449">
            <v>1840.04</v>
          </cell>
        </row>
        <row r="450">
          <cell r="A450" t="str">
            <v>BK.2204</v>
          </cell>
          <cell r="B450" t="str">
            <v>San ñaàm ñaát maët baèng  baèng maùy ñaàm 16T, maùy uûi 110 CV ñaát caáp 4</v>
          </cell>
          <cell r="C450" t="str">
            <v>m3</v>
          </cell>
          <cell r="D450">
            <v>0</v>
          </cell>
          <cell r="E450">
            <v>0</v>
          </cell>
          <cell r="F450">
            <v>2343.25</v>
          </cell>
        </row>
        <row r="451">
          <cell r="A451" t="str">
            <v>BK.2302</v>
          </cell>
          <cell r="B451" t="str">
            <v>San ñaàm ñaát maët baèng baèng maùy ñaàm 25T, maùy uûi 110 CV ñaát caáp 2</v>
          </cell>
          <cell r="C451" t="str">
            <v>m3</v>
          </cell>
          <cell r="D451">
            <v>0</v>
          </cell>
          <cell r="E451">
            <v>0</v>
          </cell>
          <cell r="F451">
            <v>1426.89</v>
          </cell>
        </row>
        <row r="452">
          <cell r="A452" t="str">
            <v>BK.2303</v>
          </cell>
          <cell r="B452" t="str">
            <v>San ñaàm ñaát maët baèng baèng maùy ñaàm 25T, maùy uûi 110 CV ñaát caáp 3</v>
          </cell>
          <cell r="C452" t="str">
            <v>m3</v>
          </cell>
          <cell r="D452">
            <v>0</v>
          </cell>
          <cell r="E452">
            <v>0</v>
          </cell>
          <cell r="F452">
            <v>1756.17</v>
          </cell>
        </row>
        <row r="453">
          <cell r="A453" t="str">
            <v>BK.2304</v>
          </cell>
          <cell r="B453" t="str">
            <v>San ñaàm ñaát maët baèng baèng maùy ñaàm 25T, maùy uûi 110 CV ñaát caáp 4</v>
          </cell>
          <cell r="C453" t="str">
            <v>m3</v>
          </cell>
          <cell r="D453">
            <v>0</v>
          </cell>
          <cell r="E453">
            <v>0</v>
          </cell>
          <cell r="F453">
            <v>2231.8000000000002</v>
          </cell>
        </row>
        <row r="454">
          <cell r="B454" t="str">
            <v>ÑAÉP NEÀN ÑÖÔØNG</v>
          </cell>
        </row>
        <row r="455">
          <cell r="A455" t="str">
            <v>BK.4112</v>
          </cell>
          <cell r="B455" t="str">
            <v>Ñaép ñaát neàn ñöôøng maùy ñaàm 9T, maùy uûi 110 CV (K=0,9) ñaát caáp 2</v>
          </cell>
          <cell r="C455" t="str">
            <v>m3</v>
          </cell>
          <cell r="D455">
            <v>0</v>
          </cell>
          <cell r="E455">
            <v>392.25</v>
          </cell>
          <cell r="F455">
            <v>2195.42</v>
          </cell>
        </row>
        <row r="456">
          <cell r="A456" t="str">
            <v>BK.4113</v>
          </cell>
          <cell r="B456" t="str">
            <v>Ñaép ñaát neàn ñöôøng maùy ñaàm 9T, maùy uûi 110 CV (K=0,9) ñaát caáp 3</v>
          </cell>
          <cell r="C456" t="str">
            <v>m3</v>
          </cell>
          <cell r="D456">
            <v>0</v>
          </cell>
          <cell r="E456">
            <v>392.25</v>
          </cell>
          <cell r="F456">
            <v>2486.8200000000002</v>
          </cell>
        </row>
        <row r="457">
          <cell r="A457" t="str">
            <v>BK.4114</v>
          </cell>
          <cell r="B457" t="str">
            <v>Ñaép ñaát neàn ñöôøng maùy ñaàm 9T, maùy uûi 110 CV (K=0,9) ñaát caáp 4</v>
          </cell>
          <cell r="C457" t="str">
            <v>m3</v>
          </cell>
          <cell r="D457">
            <v>0</v>
          </cell>
          <cell r="E457">
            <v>392.25</v>
          </cell>
          <cell r="F457">
            <v>2533.5300000000002</v>
          </cell>
        </row>
        <row r="458">
          <cell r="A458" t="str">
            <v>BK.4122</v>
          </cell>
          <cell r="B458" t="str">
            <v>Ñaép ñaát neàn ñöôøng maùy ñaàm 9T, maùy uûi 110 CV (K=0,95) ñaát caáp 2</v>
          </cell>
          <cell r="C458" t="str">
            <v>m3</v>
          </cell>
          <cell r="D458">
            <v>0</v>
          </cell>
          <cell r="E458">
            <v>392.25</v>
          </cell>
          <cell r="F458">
            <v>2938.36</v>
          </cell>
        </row>
        <row r="459">
          <cell r="A459" t="str">
            <v>BK.4123</v>
          </cell>
          <cell r="B459" t="str">
            <v>Ñaép ñaát neàn ñöôøng maùy ñaàm 9T, maùy uûi 110 CV (K=0,95) ñaát caáp 3</v>
          </cell>
          <cell r="C459" t="str">
            <v>m3</v>
          </cell>
          <cell r="D459">
            <v>0</v>
          </cell>
          <cell r="E459">
            <v>392.25</v>
          </cell>
          <cell r="F459">
            <v>3607.89</v>
          </cell>
        </row>
        <row r="460">
          <cell r="A460" t="str">
            <v>BK.4124</v>
          </cell>
          <cell r="B460" t="str">
            <v>Ñaép ñaát neàn ñöôøng maùy ñaàm 9T, maùy uûi 110 CV (K=0,95) ñaát caáp 4</v>
          </cell>
          <cell r="C460" t="str">
            <v>m3</v>
          </cell>
          <cell r="D460">
            <v>0</v>
          </cell>
          <cell r="E460">
            <v>392.25</v>
          </cell>
          <cell r="F460">
            <v>3674.6</v>
          </cell>
        </row>
        <row r="461">
          <cell r="A461" t="str">
            <v>BK.4212</v>
          </cell>
          <cell r="B461" t="str">
            <v>Ñaép ñaát neàn ñöôøng maùy ñaàm 16T, maùy uûi 110 CV (K=0,90) ñaát caáp 2</v>
          </cell>
          <cell r="C461" t="str">
            <v>m3</v>
          </cell>
          <cell r="D461">
            <v>0</v>
          </cell>
          <cell r="E461">
            <v>392.25</v>
          </cell>
          <cell r="F461">
            <v>1895.4</v>
          </cell>
        </row>
        <row r="462">
          <cell r="A462" t="str">
            <v>BK.4213</v>
          </cell>
          <cell r="B462" t="str">
            <v>Ñaép ñaát neàn ñöôøng maùy ñaàm 16T, maùy uûi 110 CV (K=0,90) ñaát caáp 3</v>
          </cell>
          <cell r="C462" t="str">
            <v>m3</v>
          </cell>
          <cell r="D462">
            <v>0</v>
          </cell>
          <cell r="E462">
            <v>392.25</v>
          </cell>
          <cell r="F462">
            <v>2147.0100000000002</v>
          </cell>
        </row>
        <row r="463">
          <cell r="A463" t="str">
            <v>BK.4214</v>
          </cell>
          <cell r="B463" t="str">
            <v>Ñaép ñaát neàn ñöôøng maùy ñaàm 16T, maùy uûi 110 CV (K=0,90) ñaát caáp 4</v>
          </cell>
          <cell r="C463" t="str">
            <v>m3</v>
          </cell>
          <cell r="D463">
            <v>0</v>
          </cell>
          <cell r="E463">
            <v>392.25</v>
          </cell>
          <cell r="F463">
            <v>2192.29</v>
          </cell>
        </row>
        <row r="464">
          <cell r="A464" t="str">
            <v>BK.4222</v>
          </cell>
          <cell r="B464" t="str">
            <v xml:space="preserve">Ñaép ñaát neàn ñöôøng maùy ñaàm 16T, maùy uûi 110 CV (K=0,95) ñaát caáp 2 </v>
          </cell>
          <cell r="C464" t="str">
            <v>m3</v>
          </cell>
          <cell r="D464">
            <v>0</v>
          </cell>
          <cell r="E464">
            <v>392.25</v>
          </cell>
          <cell r="F464">
            <v>2534.4499999999998</v>
          </cell>
        </row>
        <row r="465">
          <cell r="A465" t="str">
            <v>BK.4223</v>
          </cell>
          <cell r="B465" t="str">
            <v>Ñaép ñaát neàn ñöôøng maùy ñaàm 16T, maùy uûi 110 CV (K=0,95) ñaát caáp 3</v>
          </cell>
          <cell r="C465" t="str">
            <v>m3</v>
          </cell>
          <cell r="D465">
            <v>0</v>
          </cell>
          <cell r="E465">
            <v>392.25</v>
          </cell>
          <cell r="F465">
            <v>3103.09</v>
          </cell>
        </row>
        <row r="466">
          <cell r="A466" t="str">
            <v>BK.4224</v>
          </cell>
          <cell r="B466" t="str">
            <v>Ñaép ñaát neàn ñöôøng maùy ñaàm 16T, maùy uûi 110 CV (K=0,95) ñaát caáp 4</v>
          </cell>
          <cell r="C466" t="str">
            <v>m3</v>
          </cell>
          <cell r="D466">
            <v>0</v>
          </cell>
          <cell r="E466">
            <v>392.25</v>
          </cell>
          <cell r="F466">
            <v>3165.15</v>
          </cell>
        </row>
        <row r="467">
          <cell r="A467" t="str">
            <v>BK.4312</v>
          </cell>
          <cell r="B467" t="str">
            <v xml:space="preserve">Ñaép ñaát neàn ñöôøng maùy ñaàm 25T, maùy uûi 110 CV (K=0,90) ñaát caáp 2 </v>
          </cell>
          <cell r="C467" t="str">
            <v>m3</v>
          </cell>
          <cell r="D467">
            <v>0</v>
          </cell>
          <cell r="E467">
            <v>392.25</v>
          </cell>
          <cell r="F467">
            <v>1811.05</v>
          </cell>
        </row>
        <row r="468">
          <cell r="A468" t="str">
            <v>BK.4313</v>
          </cell>
          <cell r="B468" t="str">
            <v>Ñaép ñaát neàn ñöôøng maùy ñaàm 25T, maùy uûi 110 CV (K=0,90) ñaát caáp 3</v>
          </cell>
          <cell r="C468" t="str">
            <v>m3</v>
          </cell>
          <cell r="D468">
            <v>0</v>
          </cell>
          <cell r="E468">
            <v>392.25</v>
          </cell>
          <cell r="F468">
            <v>2048.87</v>
          </cell>
        </row>
        <row r="469">
          <cell r="A469" t="str">
            <v>BK.4314</v>
          </cell>
          <cell r="B469" t="str">
            <v>Ñaép ñaát neàn ñöôøng maùy ñaàm 25T, maùy uûi 110 CV (K=0,90) ñaát caáp 4</v>
          </cell>
          <cell r="C469" t="str">
            <v>m3</v>
          </cell>
          <cell r="D469">
            <v>0</v>
          </cell>
          <cell r="E469">
            <v>392.25</v>
          </cell>
          <cell r="F469">
            <v>2085.46</v>
          </cell>
        </row>
        <row r="470">
          <cell r="A470" t="str">
            <v>BK.4322</v>
          </cell>
          <cell r="B470" t="str">
            <v xml:space="preserve">Ñaép ñaát neàn ñöôøng maùy ñaàm 25T, maùy uûi 110 CV (K=0,95) ñaát caáp 2 </v>
          </cell>
          <cell r="C470" t="str">
            <v>m3</v>
          </cell>
          <cell r="D470">
            <v>0</v>
          </cell>
          <cell r="E470">
            <v>392.25</v>
          </cell>
          <cell r="F470">
            <v>2414.7399999999998</v>
          </cell>
        </row>
        <row r="471">
          <cell r="A471" t="str">
            <v>BK.4323</v>
          </cell>
          <cell r="B471" t="str">
            <v>Ñaép ñaát neàn ñöôøng maùy ñaàm 25T, maùy uûi 110 CV (K=0,95) ñaát caáp 3</v>
          </cell>
          <cell r="C471" t="str">
            <v>m3</v>
          </cell>
          <cell r="D471">
            <v>0</v>
          </cell>
          <cell r="E471">
            <v>392.25</v>
          </cell>
          <cell r="F471">
            <v>2963.54</v>
          </cell>
        </row>
        <row r="472">
          <cell r="A472" t="str">
            <v>BK.4324</v>
          </cell>
          <cell r="B472" t="str">
            <v>Ñaép ñaát neàn ñöôøng maùy ñaàm 25T, maùy uûi 110 CV (K=0,95) ñaát caáp 4</v>
          </cell>
          <cell r="C472" t="str">
            <v>m3</v>
          </cell>
          <cell r="D472">
            <v>0</v>
          </cell>
          <cell r="E472">
            <v>392.25</v>
          </cell>
          <cell r="F472">
            <v>3018.42</v>
          </cell>
        </row>
        <row r="473">
          <cell r="A473" t="str">
            <v>BK.4333</v>
          </cell>
          <cell r="B473" t="str">
            <v>Ñaép ñaát neàn ñöôøng maùy ñaàm 25T, maùy uûi 110 CV (K=0,98)</v>
          </cell>
          <cell r="C473" t="str">
            <v>m3</v>
          </cell>
          <cell r="D473">
            <v>0</v>
          </cell>
          <cell r="E473">
            <v>392.25</v>
          </cell>
          <cell r="F473">
            <v>5126.47</v>
          </cell>
        </row>
        <row r="474">
          <cell r="B474" t="str">
            <v>ÑAÉP CAÙT</v>
          </cell>
        </row>
        <row r="475">
          <cell r="A475" t="str">
            <v>BK.5111</v>
          </cell>
          <cell r="B475" t="str">
            <v xml:space="preserve">Ñaép caùt hoá moùng </v>
          </cell>
          <cell r="C475" t="str">
            <v>m3</v>
          </cell>
          <cell r="D475">
            <v>48800</v>
          </cell>
          <cell r="E475">
            <v>1880.8</v>
          </cell>
          <cell r="F475">
            <v>2388.54</v>
          </cell>
        </row>
        <row r="476">
          <cell r="A476" t="str">
            <v>BK.5112</v>
          </cell>
          <cell r="B476" t="str">
            <v>Ñaép caùt maët baèng</v>
          </cell>
          <cell r="C476" t="str">
            <v>m3</v>
          </cell>
          <cell r="D476">
            <v>48800</v>
          </cell>
          <cell r="E476">
            <v>194.56</v>
          </cell>
          <cell r="F476">
            <v>2207.56</v>
          </cell>
        </row>
        <row r="477">
          <cell r="A477" t="str">
            <v>BK.5113</v>
          </cell>
          <cell r="B477" t="str">
            <v>Ñaép caùt neàn ñöôøng K=0,95</v>
          </cell>
          <cell r="C477" t="str">
            <v>m3</v>
          </cell>
          <cell r="D477">
            <v>48800</v>
          </cell>
          <cell r="E477">
            <v>259.42</v>
          </cell>
          <cell r="F477">
            <v>3212.14</v>
          </cell>
        </row>
        <row r="478">
          <cell r="A478" t="str">
            <v>BK.5114</v>
          </cell>
          <cell r="B478" t="str">
            <v>Ñaép caùt neàn ñöôøng K=0,98</v>
          </cell>
          <cell r="C478" t="str">
            <v>m3</v>
          </cell>
          <cell r="D478">
            <v>48800</v>
          </cell>
          <cell r="E478">
            <v>259.42</v>
          </cell>
          <cell r="F478">
            <v>3729.73</v>
          </cell>
        </row>
        <row r="479">
          <cell r="B479" t="str">
            <v>ÑOÙNG COÏC CÖØ TRAØM</v>
          </cell>
        </row>
        <row r="480">
          <cell r="A480" t="str">
            <v>CA.2111</v>
          </cell>
          <cell r="B480" t="str">
            <v>Ñoùng cöø traøm F 8-10cm ngaäp ñaát &lt;=2,5m buøn</v>
          </cell>
          <cell r="C480" t="str">
            <v>m</v>
          </cell>
          <cell r="D480">
            <v>3652.11</v>
          </cell>
          <cell r="E480">
            <v>216.62</v>
          </cell>
        </row>
        <row r="481">
          <cell r="A481" t="str">
            <v>CA.2112</v>
          </cell>
          <cell r="B481" t="str">
            <v>Ñoùng cöø traøm F 8-10cm ngaäp ñaát &lt;=2,5m ñaát C1</v>
          </cell>
          <cell r="C481" t="str">
            <v>m</v>
          </cell>
          <cell r="D481">
            <v>3662.19</v>
          </cell>
          <cell r="E481">
            <v>281.47000000000003</v>
          </cell>
        </row>
        <row r="482">
          <cell r="A482" t="str">
            <v>CA.2113</v>
          </cell>
          <cell r="B482" t="str">
            <v>Ñoùng cöø traøm F 8-10cm ngaäp ñaát &lt;=2,5m ñaát C2</v>
          </cell>
          <cell r="C482" t="str">
            <v>m</v>
          </cell>
          <cell r="D482">
            <v>3662.19</v>
          </cell>
          <cell r="E482">
            <v>298.33</v>
          </cell>
        </row>
        <row r="483">
          <cell r="A483" t="str">
            <v>CA.2211</v>
          </cell>
          <cell r="B483" t="str">
            <v>Ñoùng cöø traøm F 8-10cm ngaäp ñaát &gt;2,5m buøn</v>
          </cell>
          <cell r="C483" t="str">
            <v>m</v>
          </cell>
          <cell r="D483">
            <v>3630.13</v>
          </cell>
          <cell r="E483">
            <v>374.86</v>
          </cell>
        </row>
        <row r="484">
          <cell r="A484" t="str">
            <v>CA.2212</v>
          </cell>
          <cell r="B484" t="str">
            <v>Ñoùng cöø traøm F 8-10cm ngaäp ñaát &gt;2,5m ñaát C1</v>
          </cell>
          <cell r="C484" t="str">
            <v>m</v>
          </cell>
          <cell r="D484">
            <v>3641.26</v>
          </cell>
          <cell r="E484">
            <v>424.15</v>
          </cell>
        </row>
        <row r="485">
          <cell r="A485" t="str">
            <v>CA.2213</v>
          </cell>
          <cell r="B485" t="str">
            <v>Ñoùng cöø traøm F 8-10cm ngaäp ñaát &gt;2,5m ñaát C2</v>
          </cell>
          <cell r="C485" t="str">
            <v>m</v>
          </cell>
          <cell r="D485">
            <v>3641.26</v>
          </cell>
          <cell r="E485">
            <v>469.55</v>
          </cell>
        </row>
        <row r="486">
          <cell r="B486" t="str">
            <v>COÂNG TAÙC LAØM ÑÖÔØNG</v>
          </cell>
        </row>
        <row r="487">
          <cell r="B487" t="str">
            <v>Laøm moùng ñaù hoäc</v>
          </cell>
        </row>
        <row r="488">
          <cell r="A488" t="str">
            <v>EB.1110</v>
          </cell>
          <cell r="B488" t="str">
            <v>Laøm moùng ñöôøng baèng ñaù hoäc chieàu daøy ñaõ leøn eùp £ 20cm</v>
          </cell>
          <cell r="C488" t="str">
            <v>m3</v>
          </cell>
          <cell r="D488">
            <v>108000</v>
          </cell>
          <cell r="E488">
            <v>7944</v>
          </cell>
          <cell r="F488">
            <v>2528</v>
          </cell>
        </row>
        <row r="489">
          <cell r="A489" t="str">
            <v>EB.1120</v>
          </cell>
          <cell r="B489" t="str">
            <v>Laøm moùng ñöôøng baèng ñaù ba, ñaù hoäc chieàu daøy ñaõ leøn eùp &gt; 20cm</v>
          </cell>
          <cell r="C489" t="str">
            <v>m3</v>
          </cell>
          <cell r="D489">
            <v>108000</v>
          </cell>
          <cell r="E489">
            <v>6976</v>
          </cell>
          <cell r="F489">
            <v>2275</v>
          </cell>
        </row>
        <row r="490">
          <cell r="B490" t="str">
            <v>Laøm moùng baèng caáp phoái ñaù daêm</v>
          </cell>
        </row>
        <row r="491">
          <cell r="A491" t="str">
            <v>EB.2110</v>
          </cell>
          <cell r="B491" t="str">
            <v xml:space="preserve">Laøm moùng caáp phoái ñaù daêm lôùp döôùi ñöôøng môû roäng </v>
          </cell>
          <cell r="C491" t="str">
            <v>m3</v>
          </cell>
          <cell r="D491">
            <v>207000</v>
          </cell>
          <cell r="E491">
            <v>568.22</v>
          </cell>
          <cell r="F491">
            <v>9787.65</v>
          </cell>
        </row>
        <row r="492">
          <cell r="A492" t="str">
            <v>EB.2120</v>
          </cell>
          <cell r="B492" t="str">
            <v>Laøm moùng caáp phoái ñaù daêm lôùp döôùi ñöôøng laøm môùi</v>
          </cell>
          <cell r="C492" t="str">
            <v>m3</v>
          </cell>
          <cell r="D492">
            <v>207000</v>
          </cell>
          <cell r="E492">
            <v>527.63</v>
          </cell>
          <cell r="F492">
            <v>8300.2800000000007</v>
          </cell>
        </row>
        <row r="493">
          <cell r="A493" t="str">
            <v>EB.2210</v>
          </cell>
          <cell r="B493" t="str">
            <v xml:space="preserve">Laøm moùng caáp phoái ñaù daêm lôùp treân ñöôøng môû roäng </v>
          </cell>
          <cell r="C493" t="str">
            <v>m3</v>
          </cell>
          <cell r="D493">
            <v>207000</v>
          </cell>
          <cell r="E493">
            <v>622.33000000000004</v>
          </cell>
          <cell r="F493">
            <v>7988.27</v>
          </cell>
        </row>
        <row r="494">
          <cell r="A494" t="str">
            <v>EB.2220</v>
          </cell>
          <cell r="B494" t="str">
            <v>Laøm moùng caáp phoái ñaù daêm lôùp treân ñöôøng</v>
          </cell>
          <cell r="C494" t="str">
            <v>m3</v>
          </cell>
          <cell r="D494">
            <v>207000</v>
          </cell>
          <cell r="E494">
            <v>595.28</v>
          </cell>
          <cell r="F494">
            <v>6710.16</v>
          </cell>
        </row>
        <row r="495">
          <cell r="B495" t="str">
            <v>Lu leøn laïi maët ñöôøng cuõ</v>
          </cell>
        </row>
        <row r="496">
          <cell r="A496" t="str">
            <v>EB.5010</v>
          </cell>
          <cell r="B496" t="str">
            <v>Lu leøn laïi maët ñöôøng cuõ ñaõ caøy phaù ñeå laøm laïi neàn haï</v>
          </cell>
          <cell r="C496" t="str">
            <v>m2</v>
          </cell>
          <cell r="D496">
            <v>0</v>
          </cell>
          <cell r="E496">
            <v>143.97999999999999</v>
          </cell>
          <cell r="F496">
            <v>1680.78</v>
          </cell>
        </row>
        <row r="497">
          <cell r="A497" t="str">
            <v>EB.6010</v>
          </cell>
          <cell r="B497" t="str">
            <v>Baït leà ñöôøng cuõ</v>
          </cell>
          <cell r="C497" t="str">
            <v>m2</v>
          </cell>
          <cell r="D497">
            <v>0</v>
          </cell>
          <cell r="E497">
            <v>211.73</v>
          </cell>
        </row>
        <row r="498">
          <cell r="A498" t="str">
            <v>EB.6010</v>
          </cell>
          <cell r="B498" t="str">
            <v>Söûa voã maùi ñöôøng cuõ</v>
          </cell>
          <cell r="C498" t="str">
            <v>m2</v>
          </cell>
          <cell r="D498">
            <v>0</v>
          </cell>
          <cell r="E498">
            <v>544.41</v>
          </cell>
        </row>
        <row r="499">
          <cell r="B499" t="str">
            <v>Laøm maët ñöôøng ñaù daêm nöôùc</v>
          </cell>
        </row>
        <row r="500">
          <cell r="A500" t="str">
            <v>EC.1111</v>
          </cell>
          <cell r="B500" t="str">
            <v>Laøm maët ñöôøng ñaù daêm nöôùc lôùp treân chieàu daøy ñaõ leøn eùp 8 cm</v>
          </cell>
          <cell r="C500" t="str">
            <v>m3</v>
          </cell>
          <cell r="D500">
            <v>13940.8</v>
          </cell>
          <cell r="E500">
            <v>1355.09</v>
          </cell>
          <cell r="F500">
            <v>3159.02</v>
          </cell>
        </row>
        <row r="501">
          <cell r="A501" t="str">
            <v>EC.1112</v>
          </cell>
          <cell r="B501" t="str">
            <v>Laøm maët ñöôøng ñaù daêm nöôùc lôùp treân chieàu daøy ñaõ leøn eùp 10 cm</v>
          </cell>
          <cell r="C501" t="str">
            <v>m3</v>
          </cell>
          <cell r="D501">
            <v>17204.3</v>
          </cell>
          <cell r="E501">
            <v>1451.88</v>
          </cell>
          <cell r="F501">
            <v>3902.32</v>
          </cell>
        </row>
        <row r="502">
          <cell r="A502" t="str">
            <v>EC.1113</v>
          </cell>
          <cell r="B502" t="str">
            <v>Laøm maët ñöôøng ñaù daêm nöôùc lôùp treân chieàu daøy ñaõ leøn eùp 12 cm</v>
          </cell>
          <cell r="C502" t="str">
            <v>m3</v>
          </cell>
          <cell r="D502">
            <v>20312.2</v>
          </cell>
          <cell r="E502">
            <v>1520.84</v>
          </cell>
          <cell r="F502">
            <v>4672.16</v>
          </cell>
        </row>
        <row r="503">
          <cell r="A503" t="str">
            <v>EC.1114</v>
          </cell>
          <cell r="B503" t="str">
            <v>Laøm maët ñöôøng ñaù daêm nöôùc lôùp treân chieàu daøy ñaõ leøn eùp 14 cm</v>
          </cell>
          <cell r="C503" t="str">
            <v>m3</v>
          </cell>
          <cell r="D503">
            <v>23715.3</v>
          </cell>
          <cell r="E503">
            <v>1586.18</v>
          </cell>
          <cell r="F503">
            <v>5442.01</v>
          </cell>
        </row>
        <row r="504">
          <cell r="A504" t="str">
            <v>EC.1115</v>
          </cell>
          <cell r="B504" t="str">
            <v>Laøm maët ñöôøng ñaù daêm nöôùc lôùp treân chieàu daøy ñaõ leøn eùp 15 cm</v>
          </cell>
          <cell r="C504" t="str">
            <v>m3</v>
          </cell>
          <cell r="D504">
            <v>25327</v>
          </cell>
          <cell r="E504">
            <v>1624.9</v>
          </cell>
          <cell r="F504">
            <v>5813.66</v>
          </cell>
        </row>
        <row r="505">
          <cell r="A505" t="str">
            <v>EC.1211</v>
          </cell>
          <cell r="B505" t="str">
            <v>Laøm maët ñöôøng ñaù daêm nöôùc lôùp döôùi chieàu daøy ñaõ leøn eùp 8 cm</v>
          </cell>
          <cell r="C505" t="str">
            <v>m3</v>
          </cell>
          <cell r="D505">
            <v>11510.4</v>
          </cell>
          <cell r="E505">
            <v>661.82</v>
          </cell>
          <cell r="F505">
            <v>2654.64</v>
          </cell>
        </row>
        <row r="506">
          <cell r="A506" t="str">
            <v>EC.1212</v>
          </cell>
          <cell r="B506" t="str">
            <v>Laøm maët ñöôøng ñaù daêm nöôùc lôùp döôùi chieàu daøy ñaõ leøn eùp 10 cm</v>
          </cell>
          <cell r="C506" t="str">
            <v>m3</v>
          </cell>
          <cell r="D506">
            <v>14377.1</v>
          </cell>
          <cell r="E506">
            <v>741.67</v>
          </cell>
          <cell r="F506">
            <v>3185.57</v>
          </cell>
        </row>
        <row r="507">
          <cell r="A507" t="str">
            <v>EC.1213</v>
          </cell>
          <cell r="B507" t="str">
            <v>Laøm maët ñöôøng ñaù daêm nöôùc lôùp döôùi chieàu daøy ñaõ leøn eùp 12 cm</v>
          </cell>
          <cell r="C507" t="str">
            <v>m3</v>
          </cell>
          <cell r="D507">
            <v>17254.7</v>
          </cell>
          <cell r="E507">
            <v>793.69</v>
          </cell>
          <cell r="F507">
            <v>4167.79</v>
          </cell>
        </row>
        <row r="508">
          <cell r="A508" t="str">
            <v>EC.1214</v>
          </cell>
          <cell r="B508" t="str">
            <v>Laøm maët ñöôøng ñaù daêm nöôùc lôùp döôùi chieàu daøy ñaõ leøn eùp 14 cm</v>
          </cell>
          <cell r="C508" t="str">
            <v>m3</v>
          </cell>
          <cell r="D508">
            <v>20132.3</v>
          </cell>
          <cell r="E508">
            <v>846.93</v>
          </cell>
          <cell r="F508">
            <v>4619.08</v>
          </cell>
        </row>
        <row r="509">
          <cell r="A509" t="str">
            <v>EC.1215</v>
          </cell>
          <cell r="B509" t="str">
            <v>Laøm maët ñöôøng ñaù daêm nöôùc lôùp döôùi chieàu daøy ñaõ leøn eùp 15 cm</v>
          </cell>
          <cell r="C509" t="str">
            <v>m3</v>
          </cell>
          <cell r="D509">
            <v>21571.1</v>
          </cell>
          <cell r="E509">
            <v>873.55</v>
          </cell>
          <cell r="F509">
            <v>4937.6400000000003</v>
          </cell>
        </row>
        <row r="510">
          <cell r="B510" t="str">
            <v>Laøm maët ñöôøng caáp phoái</v>
          </cell>
        </row>
        <row r="511">
          <cell r="A511" t="str">
            <v>EC.2111</v>
          </cell>
          <cell r="B511" t="str">
            <v>Laøm maët ñöôøng caáp phoái lôùp treân chieàu daøy ñaõ leøn eùp 6 cm</v>
          </cell>
          <cell r="C511" t="str">
            <v>m3</v>
          </cell>
          <cell r="D511">
            <v>5610</v>
          </cell>
          <cell r="E511">
            <v>398.28</v>
          </cell>
          <cell r="F511">
            <v>1884.79</v>
          </cell>
        </row>
        <row r="512">
          <cell r="A512" t="str">
            <v>EC.2112</v>
          </cell>
          <cell r="B512" t="str">
            <v>Laøm maët ñöôøng caáp phoái lôùp treân chieàu daøy ñaõ leøn eùp 8 cm</v>
          </cell>
          <cell r="C512" t="str">
            <v>m3</v>
          </cell>
          <cell r="D512">
            <v>7263</v>
          </cell>
          <cell r="E512">
            <v>423.25</v>
          </cell>
          <cell r="F512">
            <v>2601.5500000000002</v>
          </cell>
        </row>
        <row r="513">
          <cell r="A513" t="str">
            <v>EC.2113</v>
          </cell>
          <cell r="B513" t="str">
            <v>Laøm maët ñöôøng caáp phoái lôùp treân chieàu daøy ñaõ leøn eùp 10 cm</v>
          </cell>
          <cell r="C513" t="str">
            <v>m3</v>
          </cell>
          <cell r="D513">
            <v>8921.7999999999993</v>
          </cell>
          <cell r="E513">
            <v>449.4</v>
          </cell>
          <cell r="F513">
            <v>3185.57</v>
          </cell>
        </row>
        <row r="514">
          <cell r="A514" t="str">
            <v>EC.2114</v>
          </cell>
          <cell r="B514" t="str">
            <v>Laøm maët ñöôøng caáp phoái lôùp treân chieàu daøy ñaõ leøn eùp 12 cm</v>
          </cell>
          <cell r="C514" t="str">
            <v>m3</v>
          </cell>
          <cell r="D514">
            <v>10580.6</v>
          </cell>
          <cell r="E514">
            <v>475.56</v>
          </cell>
          <cell r="F514">
            <v>3875.78</v>
          </cell>
        </row>
        <row r="515">
          <cell r="A515" t="str">
            <v>EC.2115</v>
          </cell>
          <cell r="B515" t="str">
            <v>Laøm maët ñöôøng caáp phoái lôùp treân chieàu daøy ñaõ leøn eùp 14 cm</v>
          </cell>
          <cell r="C515" t="str">
            <v>m3</v>
          </cell>
          <cell r="D515">
            <v>12233.6</v>
          </cell>
          <cell r="E515">
            <v>501.72</v>
          </cell>
          <cell r="F515">
            <v>4512.8900000000003</v>
          </cell>
        </row>
        <row r="516">
          <cell r="A516" t="str">
            <v>EC.2116</v>
          </cell>
          <cell r="B516" t="str">
            <v>Laøm maët ñöôøng caáp phoái lôùp treân chieàu daøy ñaõ leøn eùp 16 cm</v>
          </cell>
          <cell r="C516" t="str">
            <v>m3</v>
          </cell>
          <cell r="D516">
            <v>13892.4</v>
          </cell>
          <cell r="E516">
            <v>527.87</v>
          </cell>
          <cell r="F516">
            <v>5070.37</v>
          </cell>
        </row>
        <row r="517">
          <cell r="A517" t="str">
            <v>EC.2117</v>
          </cell>
          <cell r="B517" t="str">
            <v>Laøm maët ñöôøng caáp phoái lôùp treân chieàu daøy ñaõ leøn eùp 18 cm</v>
          </cell>
          <cell r="C517" t="str">
            <v>m3</v>
          </cell>
          <cell r="D517">
            <v>15545.4</v>
          </cell>
          <cell r="E517">
            <v>552.84</v>
          </cell>
          <cell r="F517">
            <v>5760.57</v>
          </cell>
        </row>
        <row r="518">
          <cell r="A518" t="str">
            <v>EC.2118</v>
          </cell>
          <cell r="B518" t="str">
            <v>Laøm maët ñöôøng caáp phoái lôùp treân chieàu daøy ñaõ leøn eùp 20 cm</v>
          </cell>
          <cell r="C518" t="str">
            <v>m3</v>
          </cell>
          <cell r="D518">
            <v>17204.2</v>
          </cell>
          <cell r="E518">
            <v>578.99</v>
          </cell>
          <cell r="F518">
            <v>6397.68</v>
          </cell>
        </row>
        <row r="519">
          <cell r="A519" t="str">
            <v>EC.2211</v>
          </cell>
          <cell r="B519" t="str">
            <v>Laøm maët ñöôøng caáp phoái lôùp döôùi chieàu daøy ñaõ leøn eùp 8 cm</v>
          </cell>
          <cell r="C519" t="str">
            <v>m3</v>
          </cell>
          <cell r="D519">
            <v>4970.6000000000004</v>
          </cell>
          <cell r="E519">
            <v>235.4</v>
          </cell>
          <cell r="F519">
            <v>1353.87</v>
          </cell>
        </row>
        <row r="520">
          <cell r="A520" t="str">
            <v>EC.2212</v>
          </cell>
          <cell r="B520" t="str">
            <v>Laøm maët ñöôøng caáp phoái lôùp döôùi chieàu daøy ñaõ leøn eùp 8 cm</v>
          </cell>
          <cell r="C520" t="str">
            <v>m3</v>
          </cell>
          <cell r="D520">
            <v>6623.6</v>
          </cell>
          <cell r="E520">
            <v>261.56</v>
          </cell>
          <cell r="F520">
            <v>1858.25</v>
          </cell>
        </row>
        <row r="521">
          <cell r="A521" t="str">
            <v>EC.2213</v>
          </cell>
          <cell r="B521" t="str">
            <v>Laøm maët ñöôøng caáp phoái lôùp döôùi chieàu daøy ñaõ leøn eùp 10 cm</v>
          </cell>
          <cell r="C521" t="str">
            <v>m3</v>
          </cell>
          <cell r="D521">
            <v>8282.4</v>
          </cell>
          <cell r="E521">
            <v>287.70999999999998</v>
          </cell>
          <cell r="F521">
            <v>2256.4499999999998</v>
          </cell>
        </row>
        <row r="522">
          <cell r="A522" t="str">
            <v>EC.2214</v>
          </cell>
          <cell r="B522" t="str">
            <v>Laøm maët ñöôøng caáp phoái lôùp döôùi chieàu daøy ñaõ leøn eùp 12 cm</v>
          </cell>
          <cell r="C522" t="str">
            <v>m3</v>
          </cell>
          <cell r="D522">
            <v>9941.2000000000007</v>
          </cell>
          <cell r="E522">
            <v>313.87</v>
          </cell>
          <cell r="F522">
            <v>2760.83</v>
          </cell>
        </row>
        <row r="523">
          <cell r="A523" t="str">
            <v>EC.2215</v>
          </cell>
          <cell r="B523" t="str">
            <v>Laøm maët ñöôøng caáp phoái lôùp döôùi chieàu daøy ñaõ leøn eùp 14 cm</v>
          </cell>
          <cell r="C523" t="str">
            <v>m3</v>
          </cell>
          <cell r="D523">
            <v>11594.2</v>
          </cell>
          <cell r="E523">
            <v>340.03</v>
          </cell>
          <cell r="F523">
            <v>3212.12</v>
          </cell>
        </row>
        <row r="524">
          <cell r="A524" t="str">
            <v>EC.2216</v>
          </cell>
          <cell r="B524" t="str">
            <v>Laøm maët ñöôøng caáp phoái lôùp döôùi chieàu daøy ñaõ leøn eùp 16 cm</v>
          </cell>
          <cell r="C524" t="str">
            <v>m3</v>
          </cell>
          <cell r="D524">
            <v>13253</v>
          </cell>
          <cell r="E524">
            <v>364.99</v>
          </cell>
          <cell r="F524">
            <v>3610.31</v>
          </cell>
        </row>
        <row r="525">
          <cell r="A525" t="str">
            <v>EC.2217</v>
          </cell>
          <cell r="B525" t="str">
            <v>Laøm maët ñöôøng caáp phoái lôùp döôùi chieàu daøy ñaõ leøn eùp 18 cm</v>
          </cell>
          <cell r="C525" t="str">
            <v>m3</v>
          </cell>
          <cell r="D525">
            <v>14906</v>
          </cell>
          <cell r="E525">
            <v>391.15</v>
          </cell>
          <cell r="F525">
            <v>4114.7</v>
          </cell>
        </row>
        <row r="526">
          <cell r="A526" t="str">
            <v>EC.2218</v>
          </cell>
          <cell r="B526" t="str">
            <v>Laøm maët ñöôøng caáp phoái lôùp döôùi chieàu daøy ñaõ leøn eùp 20 cm</v>
          </cell>
          <cell r="C526" t="str">
            <v>m3</v>
          </cell>
          <cell r="D526">
            <v>16564.8</v>
          </cell>
          <cell r="E526">
            <v>417.3</v>
          </cell>
          <cell r="F526">
            <v>4725.26</v>
          </cell>
        </row>
        <row r="527">
          <cell r="B527" t="str">
            <v>Laøm maët ñöôøng ñaù daêm laùng nhöïa</v>
          </cell>
        </row>
        <row r="528">
          <cell r="A528" t="str">
            <v>EC.3111</v>
          </cell>
          <cell r="B528" t="str">
            <v>Laøm maët ñöôøng ñaù daêm laùng nhöïa tieâu chuaån 3 kg/m2 chieàu daøy ñaõ leøn eùp 8 cm</v>
          </cell>
          <cell r="C528" t="str">
            <v>m2</v>
          </cell>
          <cell r="D528">
            <v>24401</v>
          </cell>
          <cell r="E528">
            <v>1307.83</v>
          </cell>
          <cell r="F528">
            <v>3539.52</v>
          </cell>
        </row>
        <row r="529">
          <cell r="A529" t="str">
            <v>EC.3112</v>
          </cell>
          <cell r="B529" t="str">
            <v>Laøm maët ñöôøng ñaù daêm laùng nhöïa tieâu chuaån 3 kg/m2 chieàu daøy ñaõ leøn eùp 10 cm</v>
          </cell>
          <cell r="C529" t="str">
            <v>m2</v>
          </cell>
          <cell r="D529">
            <v>27538.5</v>
          </cell>
          <cell r="E529">
            <v>1445.56</v>
          </cell>
          <cell r="F529">
            <v>4677.26</v>
          </cell>
        </row>
        <row r="530">
          <cell r="A530" t="str">
            <v>EC.3113</v>
          </cell>
          <cell r="B530" t="str">
            <v>Laøm maët ñöôøng ñaù daêm laùng nhöïa tieâu chuaån 3 kg/m2 chieàu daøy ñaõ leøn eùp 12 cm</v>
          </cell>
          <cell r="C530" t="str">
            <v>m2</v>
          </cell>
          <cell r="D530">
            <v>30655.1</v>
          </cell>
          <cell r="E530">
            <v>1445.56</v>
          </cell>
          <cell r="F530">
            <v>4677.26</v>
          </cell>
        </row>
        <row r="531">
          <cell r="A531" t="str">
            <v>EC.3114</v>
          </cell>
          <cell r="B531" t="str">
            <v>Laøm maët ñöôøng ñaù daêm laùng nhöïa tieâu chuaån 3 kg/m2 chieàu daøy ñaõ leøn eùp 14 cm</v>
          </cell>
          <cell r="C531" t="str">
            <v>m2</v>
          </cell>
          <cell r="D531">
            <v>33869.800000000003</v>
          </cell>
          <cell r="E531">
            <v>1445.56</v>
          </cell>
          <cell r="F531">
            <v>4677.26</v>
          </cell>
        </row>
        <row r="532">
          <cell r="A532" t="str">
            <v>EC.3115</v>
          </cell>
          <cell r="B532" t="str">
            <v>Laøm maët ñöôøng ñaù daêm laùng nhöïa tieâu chuaån 3 kg/m2 chieàu daøy ñaõ leøn eùp 15 cm</v>
          </cell>
          <cell r="C532" t="str">
            <v>m2</v>
          </cell>
          <cell r="D532">
            <v>35326.400000000001</v>
          </cell>
          <cell r="E532">
            <v>1583.29</v>
          </cell>
          <cell r="F532">
            <v>5840.21</v>
          </cell>
        </row>
        <row r="533">
          <cell r="A533" t="str">
            <v>EC.3211</v>
          </cell>
          <cell r="B533" t="str">
            <v>Laøm maët ñöôøng ñaù daêm laùng nhöïa tieâu chuaån 3,5 kg/m2 chieàu daøy ñaõ leøn eùp 8 cm</v>
          </cell>
          <cell r="C533" t="str">
            <v>m2</v>
          </cell>
          <cell r="D533">
            <v>25864.6</v>
          </cell>
          <cell r="E533">
            <v>1307.83</v>
          </cell>
          <cell r="F533">
            <v>3539.52</v>
          </cell>
        </row>
        <row r="534">
          <cell r="A534" t="str">
            <v>EC.3212</v>
          </cell>
          <cell r="B534" t="str">
            <v>Laøm maët ñöôøng ñaù daêm laùng nhöïa tieâu chuaån 3,5 kg/m2 chieàu daøy ñaõ leøn eùp 10 cm</v>
          </cell>
          <cell r="C534" t="str">
            <v>m2</v>
          </cell>
          <cell r="D534">
            <v>29002.1</v>
          </cell>
          <cell r="E534">
            <v>1445.56</v>
          </cell>
          <cell r="F534">
            <v>4677.26</v>
          </cell>
        </row>
        <row r="535">
          <cell r="A535" t="str">
            <v>EC.3213</v>
          </cell>
          <cell r="B535" t="str">
            <v>Laøm maët ñöôøng ñaù daêm laùng nhöïa tieâu chuaån 3,5 kg/m2 chieàu daøy ñaõ leøn eùp 12 cm</v>
          </cell>
          <cell r="C535" t="str">
            <v>m2</v>
          </cell>
          <cell r="D535">
            <v>32118.7</v>
          </cell>
          <cell r="E535">
            <v>1445.56</v>
          </cell>
          <cell r="F535">
            <v>4677.26</v>
          </cell>
        </row>
        <row r="536">
          <cell r="A536" t="str">
            <v>EC.3214</v>
          </cell>
          <cell r="B536" t="str">
            <v>Laøm maët ñöôøng ñaù daêm laùng nhöïa tieâu chuaån 3,5 kg/m2 chieàu daøy ñaõ leøn eùp 14 cm</v>
          </cell>
          <cell r="C536" t="str">
            <v>m2</v>
          </cell>
          <cell r="D536">
            <v>35333.4</v>
          </cell>
          <cell r="E536">
            <v>1445.56</v>
          </cell>
          <cell r="F536">
            <v>4677.26</v>
          </cell>
        </row>
        <row r="537">
          <cell r="A537" t="str">
            <v>EC.3215</v>
          </cell>
          <cell r="B537" t="str">
            <v>Laøm maët ñöôøng ñaù daêm laùng nhöïa tieâu chuaån 3,5 kg/m2 chieàu daøy ñaõ leøn eùp 15 cm</v>
          </cell>
          <cell r="C537" t="str">
            <v>m2</v>
          </cell>
          <cell r="D537">
            <v>36790</v>
          </cell>
          <cell r="E537">
            <v>1583.29</v>
          </cell>
          <cell r="F537">
            <v>5840.21</v>
          </cell>
        </row>
        <row r="538">
          <cell r="A538" t="str">
            <v>EC.3311</v>
          </cell>
          <cell r="B538" t="str">
            <v>Laøm maët ñöôøng ñaù daêm laùng nhöïa tieâu chuaån 5 kg/m2 chieàu daøy ñaõ leøn eùp 8 cm</v>
          </cell>
          <cell r="C538" t="str">
            <v>m2</v>
          </cell>
          <cell r="D538">
            <v>30258.6</v>
          </cell>
          <cell r="E538">
            <v>1721.02</v>
          </cell>
          <cell r="F538">
            <v>3792.34</v>
          </cell>
        </row>
        <row r="539">
          <cell r="A539" t="str">
            <v>EC.3312</v>
          </cell>
          <cell r="B539" t="str">
            <v>Laøm maët ñöôøng ñaù daêm laùng nhöïa tieâu chuaån 5 kg/m2 chieàu daøy ñaõ leøn eùp 10 cm</v>
          </cell>
          <cell r="C539" t="str">
            <v>m2</v>
          </cell>
          <cell r="D539">
            <v>33396.1</v>
          </cell>
          <cell r="E539">
            <v>1858.76</v>
          </cell>
          <cell r="F539">
            <v>5056.46</v>
          </cell>
        </row>
        <row r="540">
          <cell r="A540" t="str">
            <v>EC.3313</v>
          </cell>
          <cell r="B540" t="str">
            <v>Laøm maët ñöôøng ñaù daêm laùng nhöïa tieâu chuaån 5 kg/m2 chieàu daøy ñaõ leøn eùp 12 cm</v>
          </cell>
          <cell r="C540" t="str">
            <v>m2</v>
          </cell>
          <cell r="D540">
            <v>36512.699999999997</v>
          </cell>
          <cell r="E540">
            <v>1858.76</v>
          </cell>
          <cell r="F540">
            <v>5056.46</v>
          </cell>
        </row>
        <row r="541">
          <cell r="A541" t="str">
            <v>EC.3314</v>
          </cell>
          <cell r="B541" t="str">
            <v>Laøm maët ñöôøng ñaù daêm laùng nhöïa tieâu chuaån 5 kg/m2 chieàu daøy ñaõ leøn eùp 14 cm</v>
          </cell>
          <cell r="C541" t="str">
            <v>m2</v>
          </cell>
          <cell r="D541">
            <v>39727.4</v>
          </cell>
          <cell r="E541">
            <v>1858.76</v>
          </cell>
          <cell r="F541">
            <v>5056.46</v>
          </cell>
        </row>
        <row r="542">
          <cell r="A542" t="str">
            <v>EC.3315</v>
          </cell>
          <cell r="B542" t="str">
            <v>Laøm maët ñöôøng ñaù daêm laùng nhöïa tieâu chuaån 5 kg/m2 chieàu daøy ñaõ leøn eùp 15 cm</v>
          </cell>
          <cell r="C542" t="str">
            <v>m2</v>
          </cell>
          <cell r="D542">
            <v>41184</v>
          </cell>
          <cell r="E542">
            <v>1996.49</v>
          </cell>
          <cell r="F542">
            <v>6320.58</v>
          </cell>
        </row>
        <row r="543">
          <cell r="B543" t="str">
            <v>Laøm maët ñöôøng ñaù daêm thaâm nhaäp</v>
          </cell>
        </row>
        <row r="544">
          <cell r="B544" t="str">
            <v xml:space="preserve">      Ghi chuù</v>
          </cell>
        </row>
        <row r="545">
          <cell r="B545" t="str">
            <v xml:space="preserve">                Thaâm nhaäp nheï duøng TC nhöïa 6-7kg/m2</v>
          </cell>
        </row>
        <row r="546">
          <cell r="B546" t="str">
            <v xml:space="preserve">                Thaâm nhaäp saâu duøng TC nhöïa 7-9kg/m2</v>
          </cell>
        </row>
        <row r="547">
          <cell r="B547" t="str">
            <v xml:space="preserve">                Nöûa thaâm nhaäpï duøng TC nhöïa 5,5-6kg/m2</v>
          </cell>
        </row>
        <row r="548">
          <cell r="B548" t="str">
            <v>5,5 kg/m2</v>
          </cell>
        </row>
        <row r="549">
          <cell r="A549" t="str">
            <v>EC.4112</v>
          </cell>
          <cell r="B549" t="str">
            <v>Laøm maët ñöôøng ñaù daêm nhöïa thaâm nhaäp saâu laùng nhöïa tieâu chuaån 5,5 kg/m2 chieàu daøy ñaõ leøn eùp 6 cm</v>
          </cell>
          <cell r="C549" t="str">
            <v>m2</v>
          </cell>
          <cell r="D549">
            <v>30925.3</v>
          </cell>
          <cell r="E549">
            <v>1893.77</v>
          </cell>
          <cell r="F549">
            <v>3286.7</v>
          </cell>
        </row>
        <row r="550">
          <cell r="A550" t="str">
            <v>EC.4113</v>
          </cell>
          <cell r="B550" t="str">
            <v>Laøm maët ñöôøng ñaù daêm nhöïa thaâm nhaäp saâu laùng nhöïa tieâu chuaån 5,5 kg/m2 chieàu daøy ñaõ leøn eùp 7 cm</v>
          </cell>
          <cell r="C550" t="str">
            <v>m2</v>
          </cell>
          <cell r="D550">
            <v>32667.7</v>
          </cell>
          <cell r="E550">
            <v>1893.77</v>
          </cell>
          <cell r="F550">
            <v>3286.7</v>
          </cell>
        </row>
        <row r="551">
          <cell r="A551" t="str">
            <v>EC.4114</v>
          </cell>
          <cell r="B551" t="str">
            <v>Laøm maët ñöôøng ñaù daêm nhöïa thaâm nhaäp saâu laùng nhöïa tieâu chuaån 5,5 kg/m2 chieàu daøy ñaõ leøn eùp 8 cm</v>
          </cell>
          <cell r="C551" t="str">
            <v>m2</v>
          </cell>
          <cell r="D551">
            <v>34410.1</v>
          </cell>
          <cell r="E551">
            <v>1893.77</v>
          </cell>
          <cell r="F551">
            <v>3286.7</v>
          </cell>
        </row>
        <row r="552">
          <cell r="A552" t="str">
            <v>EC.4115</v>
          </cell>
          <cell r="B552" t="str">
            <v>Laøm maët ñöôøng ñaù daêm nhöïa nöûa thaâm nhaäp laùng nhöïa tieâu chuaån 5,5 kg/m2 chieàu daøy ñaõ leøn eùp 8 cm</v>
          </cell>
          <cell r="C552" t="str">
            <v>m2</v>
          </cell>
          <cell r="D552">
            <v>35137.300000000003</v>
          </cell>
          <cell r="E552">
            <v>1893.77</v>
          </cell>
          <cell r="F552">
            <v>3286.7</v>
          </cell>
        </row>
        <row r="553">
          <cell r="A553" t="str">
            <v>EC.4116</v>
          </cell>
          <cell r="B553" t="str">
            <v>Laøm maët ñöôøng ñaù daêm nhöïa nöûa thaâm nhaäp laùng nhöïa tieâu chuaån 5,5 kg/m2 chieàu daøy ñaõ leøn eùp 10 cm</v>
          </cell>
          <cell r="C553" t="str">
            <v>m2</v>
          </cell>
          <cell r="D553">
            <v>38812.9</v>
          </cell>
          <cell r="E553">
            <v>2070.17</v>
          </cell>
          <cell r="F553">
            <v>4803.6400000000003</v>
          </cell>
        </row>
        <row r="554">
          <cell r="A554" t="str">
            <v>EC.4117</v>
          </cell>
          <cell r="B554" t="str">
            <v>Laøm maët ñöôøng ñaù daêm nhöïa nöûa thaâm nhaäp laùng nhöïa tieâu chuaån 5,5 kg/m2 chieàu daøy ñaõ leøn eùp 12 cm</v>
          </cell>
          <cell r="C554" t="str">
            <v>m2</v>
          </cell>
          <cell r="D554">
            <v>42476.2</v>
          </cell>
          <cell r="E554">
            <v>2070.17</v>
          </cell>
          <cell r="F554">
            <v>4803.6400000000003</v>
          </cell>
        </row>
        <row r="555">
          <cell r="A555" t="str">
            <v>EC.4118</v>
          </cell>
          <cell r="B555" t="str">
            <v>Laøm maët ñöôøng ñaù daêm nhöïa nöûa thaâm nhaäp laùng nhöïa tieâu chuaån 5,5 kg/m2 chieàu daøy ñaõ leøn eùp 14 cm</v>
          </cell>
          <cell r="C555" t="str">
            <v>m2</v>
          </cell>
          <cell r="D555">
            <v>46152.7</v>
          </cell>
          <cell r="E555">
            <v>2070.17</v>
          </cell>
          <cell r="F555">
            <v>4803.6400000000003</v>
          </cell>
        </row>
        <row r="556">
          <cell r="A556" t="str">
            <v>EC.4119</v>
          </cell>
          <cell r="B556" t="str">
            <v>Laøm maët ñöôøng ñaù daêm nhöïa nöûa thaâm nhaäp laùng nhöïa tieâu chuaån 5,5 kg/m2 chieàu daøy ñaõ leøn eùp 15 cm</v>
          </cell>
          <cell r="C556" t="str">
            <v>m2</v>
          </cell>
          <cell r="D556">
            <v>48033.1</v>
          </cell>
          <cell r="E556">
            <v>2181.7199999999998</v>
          </cell>
          <cell r="F556">
            <v>5309.28</v>
          </cell>
        </row>
        <row r="557">
          <cell r="B557" t="str">
            <v>6 kg/m2</v>
          </cell>
        </row>
        <row r="558">
          <cell r="A558" t="str">
            <v>EC.4210</v>
          </cell>
          <cell r="B558" t="str">
            <v>Laøm maët ñöôøng ñaù daêm nhöïa thaâm nhaäp nheï laùng nhöïa tieâu chuaån 6kg/m2 chieàu daøy ñaõ leøn eùp 4 cm</v>
          </cell>
          <cell r="C558" t="str">
            <v>m2</v>
          </cell>
          <cell r="D558">
            <v>28294.9</v>
          </cell>
          <cell r="E558">
            <v>1566.9</v>
          </cell>
          <cell r="F558">
            <v>2856.9</v>
          </cell>
        </row>
        <row r="559">
          <cell r="A559" t="str">
            <v>EC.4211</v>
          </cell>
          <cell r="B559" t="str">
            <v>Laøm maët ñöôøng ñaù daêm nhöïa thaâm nhaäp nheï laùng nhöïa tieâu chuaån 6kg/m2 chieàu daøy ñaõ leøn eùp 5 cm</v>
          </cell>
          <cell r="C559" t="str">
            <v>m2</v>
          </cell>
          <cell r="D559">
            <v>30078.5</v>
          </cell>
          <cell r="E559">
            <v>1566.9</v>
          </cell>
          <cell r="F559">
            <v>2856.9</v>
          </cell>
        </row>
        <row r="560">
          <cell r="A560" t="str">
            <v>EC.4212</v>
          </cell>
          <cell r="B560" t="str">
            <v>Laøm maët ñöôøng ñaù daêm nhöïa thaâm nhaäp saâu laùng nhöïa tieâu chuaån 6kg/m2 chieàu daøy ñaõ leøn eùp 6 cm</v>
          </cell>
          <cell r="C560" t="str">
            <v>m2</v>
          </cell>
          <cell r="D560">
            <v>32427.200000000001</v>
          </cell>
          <cell r="E560">
            <v>1893.77</v>
          </cell>
          <cell r="F560">
            <v>3286.7</v>
          </cell>
        </row>
        <row r="561">
          <cell r="A561" t="str">
            <v>EC.4213</v>
          </cell>
          <cell r="B561" t="str">
            <v>Laøm maët ñöôøng ñaù daêm nhöïa thaâm nhaäp saâu laùng nhöïa tieâu chuaån 6kg/m2 chieàu daøy ñaõ leøn eùp 7 cm</v>
          </cell>
          <cell r="C561" t="str">
            <v>m2</v>
          </cell>
          <cell r="D561">
            <v>34169.599999999999</v>
          </cell>
          <cell r="E561">
            <v>1893.77</v>
          </cell>
          <cell r="F561">
            <v>3286.7</v>
          </cell>
        </row>
        <row r="562">
          <cell r="A562" t="str">
            <v>EC.4214</v>
          </cell>
          <cell r="B562" t="str">
            <v>Laøm maët ñöôøng ñaù daêm nhöïa thaâm nhaäp saâu laùng nhöïa tieâu chuaån 6kg/m2 chieàu daøy ñaõ leøn eùp 8 cm</v>
          </cell>
          <cell r="C562" t="str">
            <v>m2</v>
          </cell>
          <cell r="D562">
            <v>35912</v>
          </cell>
          <cell r="E562">
            <v>1893.77</v>
          </cell>
          <cell r="F562">
            <v>3286.7</v>
          </cell>
        </row>
        <row r="563">
          <cell r="A563" t="str">
            <v>EC.4215</v>
          </cell>
          <cell r="B563" t="str">
            <v>Laøm maët ñöôøng ñaù daêm nhöïa nöûa thaâm nhaäp laùng nhöïa tieâu chuaån 6 kg/m2 chieàu daøy ñaõ leøn eùp 8 cm</v>
          </cell>
          <cell r="C563" t="str">
            <v>m2</v>
          </cell>
          <cell r="D563">
            <v>36639.199999999997</v>
          </cell>
          <cell r="E563">
            <v>1893.77</v>
          </cell>
          <cell r="F563">
            <v>3286.7</v>
          </cell>
        </row>
        <row r="564">
          <cell r="A564" t="str">
            <v>EC.4216</v>
          </cell>
          <cell r="B564" t="str">
            <v>Laøm maët ñöôøng ñaù daêm nhöïa nöûa thaâm nhaäp laùng nhöïa tieâu chuaån 6 kg/m2 chieàu daøy ñaõ leøn eùp 10 cm</v>
          </cell>
          <cell r="C564" t="str">
            <v>m2</v>
          </cell>
          <cell r="D564">
            <v>40314.800000000003</v>
          </cell>
          <cell r="E564">
            <v>2070.17</v>
          </cell>
          <cell r="F564">
            <v>4803.6400000000003</v>
          </cell>
        </row>
        <row r="565">
          <cell r="A565" t="str">
            <v>EC.4217</v>
          </cell>
          <cell r="B565" t="str">
            <v>Laøm maët ñöôøng ñaù daêm nhöïa nöûa thaâm nhaäp laùng nhöïa tieâu chuaån 6 kg/m2 chieàu daøy ñaõ leøn eùp 12 cm</v>
          </cell>
          <cell r="C565" t="str">
            <v>m2</v>
          </cell>
          <cell r="D565">
            <v>43978.1</v>
          </cell>
          <cell r="E565">
            <v>2070.17</v>
          </cell>
          <cell r="F565">
            <v>4803.6400000000003</v>
          </cell>
        </row>
        <row r="566">
          <cell r="A566" t="str">
            <v>EC.4218</v>
          </cell>
          <cell r="B566" t="str">
            <v>Laøm maët ñöôøng ñaù daêm nhöïa nöûa thaâm nhaäp laùng nhöïa tieâu chuaån 6 kg/m2 chieàu daøy ñaõ leøn eùp 14 cm</v>
          </cell>
          <cell r="C566" t="str">
            <v>m2</v>
          </cell>
          <cell r="D566">
            <v>47654.6</v>
          </cell>
          <cell r="E566">
            <v>2070.17</v>
          </cell>
          <cell r="F566">
            <v>4803.6400000000003</v>
          </cell>
        </row>
        <row r="567">
          <cell r="A567" t="str">
            <v>EC.4219</v>
          </cell>
          <cell r="B567" t="str">
            <v>Laøm maët ñöôøng ñaù daêm nhöïa nöûa thaâm nhaäp laùng nhöïa tieâu chuaån 6 kg/m2 chieàu daøy ñaõ leøn eùp 15 cm</v>
          </cell>
          <cell r="C567" t="str">
            <v>m2</v>
          </cell>
          <cell r="D567">
            <v>49535</v>
          </cell>
          <cell r="E567">
            <v>2181.7199999999998</v>
          </cell>
          <cell r="F567">
            <v>5309.28</v>
          </cell>
        </row>
        <row r="568">
          <cell r="B568" t="str">
            <v>7 kg/m2</v>
          </cell>
        </row>
        <row r="569">
          <cell r="A569" t="str">
            <v>EC.4310</v>
          </cell>
          <cell r="B569" t="str">
            <v>Laøm maët ñöôøng ñaù daêm nhöïa thaâm nhaäp nheï laùng nhöïa tieâu chuaån 7kg/m2 chieàu daøy ñaõ leøn eùp 4 cm</v>
          </cell>
          <cell r="C569" t="str">
            <v>m2</v>
          </cell>
          <cell r="D569">
            <v>30496.7</v>
          </cell>
          <cell r="E569">
            <v>1644.72</v>
          </cell>
          <cell r="F569">
            <v>2856.9</v>
          </cell>
        </row>
        <row r="570">
          <cell r="A570" t="str">
            <v>EC.4311</v>
          </cell>
          <cell r="B570" t="str">
            <v>Laøm maët ñöôøng ñaù daêm nhöïa thaâm nhaäp nheï laùng nhöïa tieâu chuaån 7kg/m2 chieàu daøy ñaõ leøn eùp 5 cm</v>
          </cell>
          <cell r="C570" t="str">
            <v>m2</v>
          </cell>
          <cell r="D570">
            <v>32280.3</v>
          </cell>
          <cell r="E570">
            <v>1644.72</v>
          </cell>
          <cell r="F570">
            <v>2856.9</v>
          </cell>
        </row>
        <row r="571">
          <cell r="A571" t="str">
            <v>EC.4312</v>
          </cell>
          <cell r="B571" t="str">
            <v>Laøm maët ñöôøng ñaù daêm nhöïa thaâm nhaäp saâu laùng nhöïa tieâu chuaån 7kg/m2 chieàu daøy ñaõ leøn eùp 6 cm</v>
          </cell>
          <cell r="C571" t="str">
            <v>m2</v>
          </cell>
          <cell r="D571">
            <v>35581</v>
          </cell>
          <cell r="E571">
            <v>1893.77</v>
          </cell>
          <cell r="F571">
            <v>3286.7</v>
          </cell>
        </row>
        <row r="572">
          <cell r="A572" t="str">
            <v>EC.4313</v>
          </cell>
          <cell r="B572" t="str">
            <v>Laøm maët ñöôøng ñaù daêm nhöïa thaâm nhaäp saâu laùng nhöïa tieâu chuaån 7kg/m2 chieàu daøy ñaõ leøn eùp 7 cm</v>
          </cell>
          <cell r="C572" t="str">
            <v>m2</v>
          </cell>
          <cell r="D572">
            <v>37323.4</v>
          </cell>
          <cell r="E572">
            <v>1893.77</v>
          </cell>
          <cell r="F572">
            <v>3286.7</v>
          </cell>
        </row>
        <row r="573">
          <cell r="A573" t="str">
            <v>EC.4314</v>
          </cell>
          <cell r="B573" t="str">
            <v>Laøm maët ñöôøng ñaù daêm nhöïa thaâm nhaäp saâu laùng nhöïa tieâu chuaån 7kg/m2 chieàu daøy ñaõ leøn eùp 8 cm</v>
          </cell>
          <cell r="C573" t="str">
            <v>m2</v>
          </cell>
          <cell r="D573">
            <v>39065.800000000003</v>
          </cell>
          <cell r="E573">
            <v>1893.77</v>
          </cell>
          <cell r="F573">
            <v>3286.7</v>
          </cell>
        </row>
        <row r="574">
          <cell r="A574" t="str">
            <v>EC.4314</v>
          </cell>
          <cell r="B574" t="str">
            <v>8 kg/m2</v>
          </cell>
          <cell r="C574" t="str">
            <v>m2</v>
          </cell>
          <cell r="D574">
            <v>39065.800000000003</v>
          </cell>
          <cell r="E574">
            <v>1893.77</v>
          </cell>
          <cell r="F574">
            <v>3286.7</v>
          </cell>
        </row>
        <row r="575">
          <cell r="A575" t="str">
            <v>EC.4412</v>
          </cell>
          <cell r="B575" t="str">
            <v>Laøm maët ñöôøng ñaù daêm nhöïa thaâm nhaäp saâu laùng nhöïa tieâu chuaån 8kg/m2 chieàu daøy ñaõ leøn eùp 6 cm</v>
          </cell>
          <cell r="C575" t="str">
            <v>m2</v>
          </cell>
          <cell r="D575">
            <v>38131.599999999999</v>
          </cell>
          <cell r="E575">
            <v>1893.77</v>
          </cell>
          <cell r="F575">
            <v>3286.7</v>
          </cell>
        </row>
        <row r="576">
          <cell r="A576" t="str">
            <v>EC.4413</v>
          </cell>
          <cell r="B576" t="str">
            <v>Laøm maët ñöôøng ñaù daêm nhöïa thaâm nhaäp saâu laùng nhöïa tieâu chuaån 8kg/m2 chieàu daøy ñaõ leøn eùp 7 cm</v>
          </cell>
          <cell r="C576" t="str">
            <v>m2</v>
          </cell>
          <cell r="D576">
            <v>39874</v>
          </cell>
          <cell r="E576">
            <v>1893.77</v>
          </cell>
          <cell r="F576">
            <v>3286.7</v>
          </cell>
        </row>
        <row r="577">
          <cell r="A577" t="str">
            <v>EC.4414</v>
          </cell>
          <cell r="B577" t="str">
            <v>Laøm maët ñöôøng ñaù daêm nhöïa thaâm nhaäp saâu laùng nhöïa tieâu chuaån 8kg/m2 chieàu daøy ñaõ leøn eùp 8 cm</v>
          </cell>
          <cell r="C577" t="str">
            <v>m2</v>
          </cell>
          <cell r="D577">
            <v>41616.400000000001</v>
          </cell>
          <cell r="E577">
            <v>1893.77</v>
          </cell>
          <cell r="F577">
            <v>3286.7</v>
          </cell>
        </row>
        <row r="578">
          <cell r="B578" t="str">
            <v>9 kg/m2</v>
          </cell>
        </row>
        <row r="579">
          <cell r="A579" t="str">
            <v>EC.4512</v>
          </cell>
          <cell r="B579" t="str">
            <v>Laøm maët ñöôøng ñaù daêm nhöïa thaâm nhaäp saâu laùng nhöïa tieâu chuaån 9kg/m2 chieàu daøy ñaõ leøn eùp 6 cm</v>
          </cell>
          <cell r="C579" t="str">
            <v>m2</v>
          </cell>
          <cell r="D579">
            <v>40588.6</v>
          </cell>
          <cell r="E579">
            <v>1893.77</v>
          </cell>
          <cell r="F579">
            <v>3286.7</v>
          </cell>
        </row>
        <row r="580">
          <cell r="A580" t="str">
            <v>EC.4513</v>
          </cell>
          <cell r="B580" t="str">
            <v>Laøm maët ñöôøng ñaù daêm nhöïa thaâm nhaäp saâu laùng nhöïa tieâu chuaån 9kg/m2 chieàu daøy ñaõ leøn eùp 7 cm</v>
          </cell>
          <cell r="C580" t="str">
            <v>m2</v>
          </cell>
          <cell r="D580">
            <v>42331</v>
          </cell>
          <cell r="E580">
            <v>1893.77</v>
          </cell>
          <cell r="F580">
            <v>3286.7</v>
          </cell>
        </row>
        <row r="581">
          <cell r="A581" t="str">
            <v>EC.4514</v>
          </cell>
          <cell r="B581" t="str">
            <v>Laøm maët ñöôøng ñaù daêm nhöïa thaâm nhaäp saâu laùng nhöïa tieâu chuaån 9kg/m2 chieàu daøy ñaõ leøn eùp 8 cm</v>
          </cell>
          <cell r="C581" t="str">
            <v>m2</v>
          </cell>
          <cell r="D581">
            <v>44073.4</v>
          </cell>
          <cell r="E581">
            <v>1893.77</v>
          </cell>
          <cell r="F581">
            <v>3286.7</v>
          </cell>
        </row>
        <row r="582">
          <cell r="B582" t="str">
            <v>LAØM MAËT ÑÖÔØNG BEÂ TOÂNG NHÖÏA</v>
          </cell>
        </row>
        <row r="583">
          <cell r="A583" t="str">
            <v>ED.2001</v>
          </cell>
          <cell r="B583" t="str">
            <v>Raûi thaûm maët ñöôøng beâ toâng nhöïa haït thoâ chieàu daøy ñaõ leùn eùp 3cm</v>
          </cell>
          <cell r="C583" t="str">
            <v>m2</v>
          </cell>
          <cell r="D583">
            <v>17912.900000000001</v>
          </cell>
          <cell r="E583">
            <v>144.76</v>
          </cell>
          <cell r="F583">
            <v>845.99</v>
          </cell>
        </row>
        <row r="584">
          <cell r="A584" t="str">
            <v>ED.2002</v>
          </cell>
          <cell r="B584" t="str">
            <v>Raûi thaûm maët ñöôøng beâ toâng nhöïa haït thoâ chieàu daøy ñaõ leùn eùp 4cm</v>
          </cell>
          <cell r="C584" t="str">
            <v>m2</v>
          </cell>
          <cell r="D584">
            <v>23901</v>
          </cell>
          <cell r="E584">
            <v>193.46</v>
          </cell>
          <cell r="F584">
            <v>937.79</v>
          </cell>
        </row>
        <row r="585">
          <cell r="A585" t="str">
            <v>ED.2003</v>
          </cell>
          <cell r="B585" t="str">
            <v>Raûi thaûm maët ñöôøng beâ toâng nhöïa haït thoâ chieàu daøy ñaõ leùn eùp 5cm</v>
          </cell>
          <cell r="C585" t="str">
            <v>m2</v>
          </cell>
          <cell r="D585">
            <v>29863.4</v>
          </cell>
          <cell r="E585">
            <v>240.82</v>
          </cell>
          <cell r="F585">
            <v>1080.9100000000001</v>
          </cell>
        </row>
        <row r="586">
          <cell r="A586" t="str">
            <v>ED.2004</v>
          </cell>
          <cell r="B586" t="str">
            <v>Raûi thaûm maët ñöôøng beâ toâng nhöïa haït thoâ chieàu daøy ñaõ leùn eùp 6cm</v>
          </cell>
          <cell r="C586" t="str">
            <v>m2</v>
          </cell>
          <cell r="D586">
            <v>35825.800000000003</v>
          </cell>
          <cell r="E586">
            <v>289.52</v>
          </cell>
          <cell r="F586">
            <v>1172.71</v>
          </cell>
        </row>
        <row r="587">
          <cell r="A587" t="str">
            <v>ED.2005</v>
          </cell>
          <cell r="B587" t="str">
            <v>Raûi thaûm maët ñöôøng beâ toâng nhöïa haït thoâ chieàu daøy ñaõ leùn eùp 7cm</v>
          </cell>
          <cell r="C587" t="str">
            <v>m2</v>
          </cell>
          <cell r="D587">
            <v>41788.199999999997</v>
          </cell>
          <cell r="E587">
            <v>338.22</v>
          </cell>
          <cell r="F587">
            <v>1269.0999999999999</v>
          </cell>
        </row>
        <row r="588">
          <cell r="A588" t="str">
            <v>ED.3001</v>
          </cell>
          <cell r="B588" t="str">
            <v>Raûi thaûm maët ñöôøng beâ toâng nhöïa haït mòn chieàu daøy ñaõ leùn eùp 3cm</v>
          </cell>
          <cell r="C588" t="str">
            <v>m2</v>
          </cell>
          <cell r="D588">
            <v>19343.52</v>
          </cell>
          <cell r="E588">
            <v>150.16999999999999</v>
          </cell>
          <cell r="F588">
            <v>845.99</v>
          </cell>
        </row>
        <row r="589">
          <cell r="A589" t="str">
            <v>ED.3002</v>
          </cell>
          <cell r="B589" t="str">
            <v>Raûi thaûm maët ñöôøng beâ toâng nhöïa haït mòn chieàu daøy ñaõ leùn eùp 4cm</v>
          </cell>
          <cell r="C589" t="str">
            <v>m2</v>
          </cell>
          <cell r="D589">
            <v>25791.360000000001</v>
          </cell>
          <cell r="E589">
            <v>200.23</v>
          </cell>
          <cell r="F589">
            <v>937.79</v>
          </cell>
        </row>
        <row r="590">
          <cell r="A590" t="str">
            <v>ED.3003</v>
          </cell>
          <cell r="B590" t="str">
            <v>Raûi thaûm maët ñöôøng beâ toâng nhöïa haït mòn chieàu daøy ñaõ leùn eùp 5cm</v>
          </cell>
          <cell r="C590" t="str">
            <v>m2</v>
          </cell>
          <cell r="D590">
            <v>32239.200000000001</v>
          </cell>
          <cell r="E590">
            <v>250.29</v>
          </cell>
          <cell r="F590">
            <v>1080.9100000000001</v>
          </cell>
        </row>
        <row r="591">
          <cell r="A591" t="str">
            <v>ED.3004</v>
          </cell>
          <cell r="B591" t="str">
            <v>Raûi thaûm maët ñöôøng beâ toâng nhöïa haït mòn chieàu daøy ñaõ leùn eùp 6cm</v>
          </cell>
          <cell r="C591" t="str">
            <v>m2</v>
          </cell>
          <cell r="D591">
            <v>38676.400000000001</v>
          </cell>
          <cell r="E591">
            <v>300.33999999999997</v>
          </cell>
          <cell r="F591">
            <v>1172.71</v>
          </cell>
        </row>
        <row r="592">
          <cell r="A592" t="str">
            <v>ED.3005</v>
          </cell>
          <cell r="B592" t="str">
            <v>Raûi thaûm maët ñöôøng beâ toâng nhöïa haït mòn chieàu daøy ñaõ leùn eùp 7cm</v>
          </cell>
          <cell r="C592" t="str">
            <v>m2</v>
          </cell>
          <cell r="D592">
            <v>45140.2</v>
          </cell>
          <cell r="E592">
            <v>350.4</v>
          </cell>
          <cell r="F592">
            <v>1269.0999999999999</v>
          </cell>
        </row>
        <row r="593">
          <cell r="B593" t="str">
            <v>Saûn xuaát beâ toâng nhöïa</v>
          </cell>
        </row>
        <row r="594">
          <cell r="A594" t="str">
            <v>EE.1120</v>
          </cell>
          <cell r="B594" t="str">
            <v>Saûn xuaát beâ toâng nhöïa baèng traïm troän 20-25T/h</v>
          </cell>
          <cell r="C594" t="str">
            <v>taán</v>
          </cell>
          <cell r="D594">
            <v>0</v>
          </cell>
          <cell r="E594">
            <v>0</v>
          </cell>
          <cell r="F594">
            <v>51882</v>
          </cell>
        </row>
        <row r="595">
          <cell r="A595" t="str">
            <v>EE.1220</v>
          </cell>
          <cell r="B595" t="str">
            <v>Saûn xuaát beâ toâng nhöïa baèng traïm troän 50-60T/h</v>
          </cell>
          <cell r="C595" t="str">
            <v>taán</v>
          </cell>
          <cell r="D595">
            <v>0</v>
          </cell>
          <cell r="E595">
            <v>0</v>
          </cell>
          <cell r="F595">
            <v>68827</v>
          </cell>
        </row>
        <row r="596">
          <cell r="A596" t="str">
            <v>EE.1320</v>
          </cell>
          <cell r="B596" t="str">
            <v>Saûn xuaát beâ toâng nhöïa baèng traïm troän 80-90T/h</v>
          </cell>
          <cell r="C596" t="str">
            <v>taán</v>
          </cell>
          <cell r="D596">
            <v>0</v>
          </cell>
          <cell r="E596">
            <v>0</v>
          </cell>
          <cell r="F596">
            <v>54725</v>
          </cell>
        </row>
        <row r="597">
          <cell r="B597" t="str">
            <v>Laøm lôùp baùm dính nhöïa ñöôøng</v>
          </cell>
        </row>
        <row r="598">
          <cell r="A598" t="str">
            <v>EE.2001</v>
          </cell>
          <cell r="B598" t="str">
            <v>Laùng nhöïa 0,5 kg/m2</v>
          </cell>
          <cell r="C598" t="str">
            <v>m2</v>
          </cell>
          <cell r="D598">
            <v>1590.93</v>
          </cell>
          <cell r="E598">
            <v>40.729999999999997</v>
          </cell>
          <cell r="F598">
            <v>730.15</v>
          </cell>
        </row>
        <row r="599">
          <cell r="A599" t="str">
            <v>EE.2002</v>
          </cell>
          <cell r="B599" t="str">
            <v>Laùng nhöïa 0,8 kg/m2</v>
          </cell>
          <cell r="C599" t="str">
            <v>m2</v>
          </cell>
          <cell r="D599">
            <v>2807.59</v>
          </cell>
          <cell r="E599">
            <v>40.729999999999997</v>
          </cell>
          <cell r="F599">
            <v>730.15</v>
          </cell>
        </row>
        <row r="600">
          <cell r="A600" t="str">
            <v>EE.2003</v>
          </cell>
          <cell r="B600" t="str">
            <v>Laùng nhöïa 1 kg/m2</v>
          </cell>
          <cell r="C600" t="str">
            <v>m2</v>
          </cell>
          <cell r="D600">
            <v>3509.61</v>
          </cell>
          <cell r="E600">
            <v>40.729999999999997</v>
          </cell>
          <cell r="F600">
            <v>730.15</v>
          </cell>
        </row>
        <row r="601">
          <cell r="B601" t="str">
            <v>Vaän chuyeån beâ toâng nhöïa</v>
          </cell>
        </row>
        <row r="602">
          <cell r="A602" t="str">
            <v>EE.3211</v>
          </cell>
          <cell r="B602" t="str">
            <v>Vaän chuyeån beâ toâng nhöïa baèng oâtoâ 5T cöï ly 1km</v>
          </cell>
          <cell r="C602" t="str">
            <v>taán</v>
          </cell>
          <cell r="D602">
            <v>0</v>
          </cell>
          <cell r="E602">
            <v>0</v>
          </cell>
          <cell r="F602">
            <v>5267</v>
          </cell>
        </row>
        <row r="603">
          <cell r="A603" t="str">
            <v>EE.3212</v>
          </cell>
          <cell r="B603" t="str">
            <v>Vaän chuyeån beâ toâng nhöïa baèng oâtoâ 7T cöï ly 1km</v>
          </cell>
          <cell r="C603" t="str">
            <v>taán</v>
          </cell>
          <cell r="D603">
            <v>0</v>
          </cell>
          <cell r="E603">
            <v>0</v>
          </cell>
          <cell r="F603">
            <v>5690</v>
          </cell>
        </row>
        <row r="604">
          <cell r="A604" t="str">
            <v>EE.3213</v>
          </cell>
          <cell r="B604" t="str">
            <v>Vaän chuyeån beâ toâng nhöïa baèng oâtoâ 10T cöï ly 1km</v>
          </cell>
          <cell r="C604" t="str">
            <v>taán</v>
          </cell>
          <cell r="D604">
            <v>0</v>
          </cell>
          <cell r="E604">
            <v>0</v>
          </cell>
          <cell r="F604">
            <v>4837</v>
          </cell>
        </row>
        <row r="605">
          <cell r="A605" t="str">
            <v>EE.3221</v>
          </cell>
          <cell r="B605" t="str">
            <v>Vaän chuyeån beâ toâng nhöïa baèng oâtoâ 5T cöï ly 2km</v>
          </cell>
          <cell r="C605" t="str">
            <v>taán</v>
          </cell>
          <cell r="D605">
            <v>0</v>
          </cell>
          <cell r="E605">
            <v>0</v>
          </cell>
          <cell r="F605">
            <v>6817</v>
          </cell>
        </row>
        <row r="606">
          <cell r="A606" t="str">
            <v>EE.3222</v>
          </cell>
          <cell r="B606" t="str">
            <v>Vaän chuyeån beâ toâng nhöïa baèng oâtoâ 7T cöï ly 2km</v>
          </cell>
          <cell r="C606" t="str">
            <v>taán</v>
          </cell>
          <cell r="D606">
            <v>0</v>
          </cell>
          <cell r="E606">
            <v>0</v>
          </cell>
          <cell r="F606">
            <v>7113</v>
          </cell>
        </row>
        <row r="607">
          <cell r="A607" t="str">
            <v>EE.3223</v>
          </cell>
          <cell r="B607" t="str">
            <v>Vaän chuyeån beâ toâng nhöïa baèng oâtoâ 10T cöï ly 2km</v>
          </cell>
          <cell r="C607" t="str">
            <v>taán</v>
          </cell>
          <cell r="D607">
            <v>0</v>
          </cell>
          <cell r="E607">
            <v>0</v>
          </cell>
          <cell r="F607">
            <v>6309</v>
          </cell>
        </row>
        <row r="608">
          <cell r="A608" t="str">
            <v>EE.3231</v>
          </cell>
          <cell r="B608" t="str">
            <v>Vaän chuyeån beâ toâng nhöïa baèng oâtoâ 5T cöï ly 3km</v>
          </cell>
          <cell r="C608" t="str">
            <v>taán</v>
          </cell>
          <cell r="D608">
            <v>0</v>
          </cell>
          <cell r="E608">
            <v>0</v>
          </cell>
          <cell r="F608">
            <v>8583</v>
          </cell>
        </row>
        <row r="609">
          <cell r="A609" t="str">
            <v>EE.3232</v>
          </cell>
          <cell r="B609" t="str">
            <v>Vaän chuyeån beâ toâng nhöïa baèng oâtoâ 7T cöï ly 3km</v>
          </cell>
          <cell r="C609" t="str">
            <v>taán</v>
          </cell>
          <cell r="D609">
            <v>0</v>
          </cell>
          <cell r="E609">
            <v>0</v>
          </cell>
          <cell r="F609">
            <v>8358</v>
          </cell>
        </row>
        <row r="610">
          <cell r="A610" t="str">
            <v>EE.3233</v>
          </cell>
          <cell r="B610" t="str">
            <v>Vaän chuyeån beâ toâng nhöïa baèng oâtoâ 10T cöï ly 3km</v>
          </cell>
          <cell r="C610" t="str">
            <v>taán</v>
          </cell>
          <cell r="D610">
            <v>0</v>
          </cell>
          <cell r="E610">
            <v>0</v>
          </cell>
          <cell r="F610">
            <v>7518</v>
          </cell>
        </row>
        <row r="611">
          <cell r="A611" t="str">
            <v>EE.3241</v>
          </cell>
          <cell r="B611" t="str">
            <v>Vaän chuyeån beâ toâng nhöïa baèng oâtoâ 5T cöï ly 4km</v>
          </cell>
          <cell r="C611" t="str">
            <v>taán</v>
          </cell>
          <cell r="D611">
            <v>0</v>
          </cell>
          <cell r="E611">
            <v>0</v>
          </cell>
          <cell r="F611">
            <v>10101</v>
          </cell>
        </row>
        <row r="612">
          <cell r="A612" t="str">
            <v>EE.3242</v>
          </cell>
          <cell r="B612" t="str">
            <v>Vaän chuyeån beâ toâng nhöïa baèng oâtoâ 7T cöï ly 4km</v>
          </cell>
          <cell r="C612" t="str">
            <v>taán</v>
          </cell>
          <cell r="D612">
            <v>0</v>
          </cell>
          <cell r="E612">
            <v>0</v>
          </cell>
          <cell r="F612">
            <v>9602</v>
          </cell>
        </row>
        <row r="613">
          <cell r="A613" t="str">
            <v>EE.3243</v>
          </cell>
          <cell r="B613" t="str">
            <v>Vaän chuyeån beâ toâng nhöïa baèng oâtoâ 10T cöï ly 4km</v>
          </cell>
          <cell r="C613" t="str">
            <v>taán</v>
          </cell>
          <cell r="D613">
            <v>0</v>
          </cell>
          <cell r="E613">
            <v>0</v>
          </cell>
          <cell r="F613">
            <v>8675</v>
          </cell>
        </row>
        <row r="614">
          <cell r="A614" t="str">
            <v>EE.3251</v>
          </cell>
          <cell r="B614" t="str">
            <v>Vaän chuyeån beâ toâng nhöïa baèng oâtoâ 5T 1km tieáp theo</v>
          </cell>
          <cell r="C614" t="str">
            <v>taán</v>
          </cell>
          <cell r="D614">
            <v>0</v>
          </cell>
          <cell r="E614">
            <v>0</v>
          </cell>
          <cell r="F614">
            <v>589</v>
          </cell>
        </row>
        <row r="615">
          <cell r="A615" t="str">
            <v>EE.3252</v>
          </cell>
          <cell r="B615" t="str">
            <v>Vaän chuyeån beâ toâng nhöïa baèng oâtoâ 7T 1km tieáp theo</v>
          </cell>
          <cell r="C615" t="str">
            <v>taán</v>
          </cell>
          <cell r="D615">
            <v>0</v>
          </cell>
          <cell r="E615">
            <v>0</v>
          </cell>
          <cell r="F615">
            <v>622</v>
          </cell>
        </row>
        <row r="616">
          <cell r="A616" t="str">
            <v>EE.3253</v>
          </cell>
          <cell r="B616" t="str">
            <v>Vaän chuyeån beâ toâng nhöïa baèng oâtoâ 10T 1km tieáp theo</v>
          </cell>
          <cell r="C616" t="str">
            <v>taán</v>
          </cell>
          <cell r="D616">
            <v>0</v>
          </cell>
          <cell r="E616">
            <v>0</v>
          </cell>
          <cell r="F616">
            <v>526</v>
          </cell>
        </row>
        <row r="617">
          <cell r="B617" t="str">
            <v>XAÂY ÑAÙ HOÄC</v>
          </cell>
        </row>
        <row r="618">
          <cell r="B618" t="str">
            <v>Xaây moùng</v>
          </cell>
        </row>
        <row r="619">
          <cell r="A619" t="str">
            <v>GA.1114</v>
          </cell>
          <cell r="B619" t="str">
            <v>Xaây moùng ñaù hoäc chieàu daøy &lt;=60cm vöõa XM#50</v>
          </cell>
          <cell r="C619" t="str">
            <v>m3</v>
          </cell>
          <cell r="D619">
            <v>216001</v>
          </cell>
          <cell r="E619">
            <v>24775</v>
          </cell>
        </row>
        <row r="620">
          <cell r="A620" t="str">
            <v>GA.1115</v>
          </cell>
          <cell r="B620" t="str">
            <v>Xaây moùng ñaù hoäc chieàu daøy &lt;=60cm vöõa XM#75</v>
          </cell>
          <cell r="C620" t="str">
            <v>m3</v>
          </cell>
          <cell r="D620">
            <v>246786</v>
          </cell>
          <cell r="E620">
            <v>24775</v>
          </cell>
        </row>
        <row r="621">
          <cell r="A621" t="str">
            <v>GA.1124</v>
          </cell>
          <cell r="B621" t="str">
            <v>Xaây moùng ñaù hoäc chieàu daøy &gt;60cm vöõa XM#50</v>
          </cell>
          <cell r="C621" t="str">
            <v>m3</v>
          </cell>
          <cell r="D621">
            <v>216001</v>
          </cell>
          <cell r="E621">
            <v>23867</v>
          </cell>
        </row>
        <row r="622">
          <cell r="A622" t="str">
            <v>GA.1125</v>
          </cell>
          <cell r="B622" t="str">
            <v>Xaây moùng ñaù hoäc chieàu daøy &gt;60cm vöõa XM#75</v>
          </cell>
          <cell r="C622" t="str">
            <v>m3</v>
          </cell>
          <cell r="D622">
            <v>246786</v>
          </cell>
          <cell r="E622">
            <v>23867</v>
          </cell>
        </row>
        <row r="623">
          <cell r="B623" t="str">
            <v>Xaây töôøng thaúng</v>
          </cell>
        </row>
        <row r="624">
          <cell r="A624" t="str">
            <v>GA.2113</v>
          </cell>
          <cell r="B624" t="str">
            <v>Xaây töôøng ñaù hoäc daøy &lt;=60cm cao &lt;=2m vöõa XM#50</v>
          </cell>
          <cell r="C624" t="str">
            <v>m3</v>
          </cell>
          <cell r="D624">
            <v>216001</v>
          </cell>
          <cell r="E624">
            <v>28017</v>
          </cell>
        </row>
        <row r="625">
          <cell r="A625" t="str">
            <v>GA.2114</v>
          </cell>
          <cell r="B625" t="str">
            <v>Xaây töôøng ñaù hoäc daøy &lt;=60cm cao &lt;=2m vöõa XM#75</v>
          </cell>
          <cell r="C625" t="str">
            <v>m3</v>
          </cell>
          <cell r="D625">
            <v>246786</v>
          </cell>
          <cell r="E625">
            <v>28017</v>
          </cell>
        </row>
        <row r="626">
          <cell r="A626" t="str">
            <v>GA.2123</v>
          </cell>
          <cell r="B626" t="str">
            <v>Xaây töôøng ñaù hoäc daøy &lt;=60cm cao &gt;2m vöõa XM#50</v>
          </cell>
          <cell r="C626" t="str">
            <v>m3</v>
          </cell>
          <cell r="D626">
            <v>249343</v>
          </cell>
          <cell r="E626">
            <v>32428</v>
          </cell>
        </row>
        <row r="627">
          <cell r="A627" t="str">
            <v>GA.2124</v>
          </cell>
          <cell r="B627" t="str">
            <v>Xaây töôøng ñaù hoäc daøy &lt;=60cm cao &gt;2m vöõa XM#75</v>
          </cell>
          <cell r="C627" t="str">
            <v>m3</v>
          </cell>
          <cell r="D627">
            <v>280128</v>
          </cell>
          <cell r="E627">
            <v>32428</v>
          </cell>
        </row>
        <row r="628">
          <cell r="A628" t="str">
            <v>GA.2133</v>
          </cell>
          <cell r="B628" t="str">
            <v>Xaây töôøng ñaù hoäc daøy &gt;60cm cao &lt;=2m vöõa XM#50</v>
          </cell>
          <cell r="C628" t="str">
            <v>m3</v>
          </cell>
          <cell r="D628">
            <v>216001</v>
          </cell>
          <cell r="E628">
            <v>26980</v>
          </cell>
        </row>
        <row r="629">
          <cell r="A629" t="str">
            <v>GA.2134</v>
          </cell>
          <cell r="B629" t="str">
            <v>Xaây töôøng ñaù hoäc daøy &gt;60cm cao &lt;=2m vöõa XM#75</v>
          </cell>
          <cell r="C629" t="str">
            <v>m3</v>
          </cell>
          <cell r="D629">
            <v>246786</v>
          </cell>
          <cell r="E629">
            <v>26980</v>
          </cell>
        </row>
        <row r="630">
          <cell r="A630" t="str">
            <v>GA.2143</v>
          </cell>
          <cell r="B630" t="str">
            <v>Xaây töôøng ñaù hoäc daøy &gt;60cm cao &gt;2m vöõa XM#50</v>
          </cell>
          <cell r="C630" t="str">
            <v>m3</v>
          </cell>
          <cell r="D630">
            <v>241756</v>
          </cell>
          <cell r="E630">
            <v>30741</v>
          </cell>
        </row>
        <row r="631">
          <cell r="A631" t="str">
            <v>GA.2144</v>
          </cell>
          <cell r="B631" t="str">
            <v>Xaây töôøng ñaù hoäc daøy &gt;60cm cao &gt;2m vöõa XM#75</v>
          </cell>
          <cell r="C631" t="str">
            <v>m3</v>
          </cell>
          <cell r="D631">
            <v>272541</v>
          </cell>
          <cell r="E631">
            <v>30741</v>
          </cell>
        </row>
        <row r="632">
          <cell r="B632" t="str">
            <v>Xaây maët baèng maùi doác</v>
          </cell>
        </row>
        <row r="633">
          <cell r="A633" t="str">
            <v>GA.4113</v>
          </cell>
          <cell r="B633" t="str">
            <v>Xaây maët baèng ñaù hoäc vöõa XM#50</v>
          </cell>
          <cell r="C633" t="str">
            <v>m3</v>
          </cell>
          <cell r="D633">
            <v>216001</v>
          </cell>
          <cell r="E633">
            <v>28406</v>
          </cell>
        </row>
        <row r="634">
          <cell r="A634" t="str">
            <v>GA.4114</v>
          </cell>
          <cell r="B634" t="str">
            <v>Xaây maët baèng ñaù hoäc vöõa XM#70</v>
          </cell>
          <cell r="C634" t="str">
            <v>m3</v>
          </cell>
          <cell r="D634">
            <v>246786</v>
          </cell>
          <cell r="E634">
            <v>28406</v>
          </cell>
        </row>
        <row r="635">
          <cell r="A635" t="str">
            <v>GA.4213</v>
          </cell>
          <cell r="B635" t="str">
            <v>Xaây maùi doác thaúng ñaù hoäc vöõa XM#50</v>
          </cell>
          <cell r="C635" t="str">
            <v>m3</v>
          </cell>
          <cell r="D635">
            <v>216001</v>
          </cell>
          <cell r="E635">
            <v>26980</v>
          </cell>
        </row>
        <row r="636">
          <cell r="A636" t="str">
            <v>GA.4214</v>
          </cell>
          <cell r="B636" t="str">
            <v>Xaây maùi doác thaúng ñaù hoäc vöõa XM#75</v>
          </cell>
          <cell r="C636" t="str">
            <v>m3</v>
          </cell>
          <cell r="D636">
            <v>246786</v>
          </cell>
          <cell r="E636">
            <v>26980</v>
          </cell>
        </row>
        <row r="637">
          <cell r="A637" t="str">
            <v>GA.4313</v>
          </cell>
          <cell r="B637" t="str">
            <v>Xaây maùi doác cong ñaù hoäc vöõa XM#50</v>
          </cell>
          <cell r="C637" t="str">
            <v>m3</v>
          </cell>
          <cell r="D637">
            <v>220708</v>
          </cell>
          <cell r="E637">
            <v>31390</v>
          </cell>
        </row>
        <row r="638">
          <cell r="A638" t="str">
            <v>GA.4314</v>
          </cell>
          <cell r="B638" t="str">
            <v>Xaây maùi doác cong ñaù hoäc vöõa XM#75</v>
          </cell>
          <cell r="C638" t="str">
            <v>m3</v>
          </cell>
          <cell r="D638">
            <v>251493</v>
          </cell>
          <cell r="E638">
            <v>31390</v>
          </cell>
        </row>
        <row r="639">
          <cell r="B639" t="str">
            <v xml:space="preserve">Xeáp ñaù khan </v>
          </cell>
        </row>
        <row r="640">
          <cell r="A640" t="str">
            <v>GA.5213</v>
          </cell>
          <cell r="B640" t="str">
            <v>Xeáp ñaù khan chít maïch maët baèng vöõa XM#50</v>
          </cell>
          <cell r="C640" t="str">
            <v>m3</v>
          </cell>
          <cell r="D640">
            <v>131150</v>
          </cell>
          <cell r="E640">
            <v>20105</v>
          </cell>
        </row>
        <row r="641">
          <cell r="A641" t="str">
            <v>GA.5214</v>
          </cell>
          <cell r="B641" t="str">
            <v>Xeáp ñaù khan chít maïch maët baèng vöõa XM#75</v>
          </cell>
          <cell r="C641" t="str">
            <v>m3</v>
          </cell>
          <cell r="D641">
            <v>136062</v>
          </cell>
          <cell r="E641">
            <v>20105</v>
          </cell>
        </row>
        <row r="642">
          <cell r="A642" t="str">
            <v>GA.5223</v>
          </cell>
          <cell r="B642" t="str">
            <v>Xeáp ñaù khan chít maïch maùi doác thaúng vöõa XM#50</v>
          </cell>
          <cell r="C642" t="str">
            <v>m3</v>
          </cell>
          <cell r="D642">
            <v>131150</v>
          </cell>
          <cell r="E642">
            <v>22699</v>
          </cell>
        </row>
        <row r="643">
          <cell r="A643" t="str">
            <v>GA.5224</v>
          </cell>
          <cell r="B643" t="str">
            <v>Xeáp ñaù khan chít maïch maùi doác thaúng vöõa XM#75</v>
          </cell>
          <cell r="C643" t="str">
            <v>m3</v>
          </cell>
          <cell r="D643">
            <v>136062</v>
          </cell>
          <cell r="E643">
            <v>22699</v>
          </cell>
        </row>
        <row r="644">
          <cell r="A644" t="str">
            <v>GA.5223</v>
          </cell>
          <cell r="B644" t="str">
            <v>Xeáp ñaù khan chít maïch maùi doác cong vöõa XM#50</v>
          </cell>
          <cell r="C644" t="str">
            <v>m3</v>
          </cell>
          <cell r="D644">
            <v>135857</v>
          </cell>
          <cell r="E644">
            <v>26072</v>
          </cell>
        </row>
        <row r="645">
          <cell r="A645" t="str">
            <v>GA.5224</v>
          </cell>
          <cell r="B645" t="str">
            <v>Xeáp ñaù khan chít maïch maùi doác cong vöõa XM#75</v>
          </cell>
          <cell r="C645" t="str">
            <v>m3</v>
          </cell>
          <cell r="D645">
            <v>140769</v>
          </cell>
          <cell r="E645">
            <v>26072</v>
          </cell>
        </row>
        <row r="646">
          <cell r="A646" t="str">
            <v>GA.5224</v>
          </cell>
          <cell r="B646" t="str">
            <v>Xaây gaïch theû 4x8x19</v>
          </cell>
          <cell r="C646" t="str">
            <v>m3</v>
          </cell>
          <cell r="D646">
            <v>140769</v>
          </cell>
          <cell r="E646">
            <v>26072</v>
          </cell>
        </row>
        <row r="647">
          <cell r="B647" t="str">
            <v>Xaây moùng</v>
          </cell>
        </row>
        <row r="648">
          <cell r="A648" t="str">
            <v>GG.1113</v>
          </cell>
          <cell r="B648" t="str">
            <v>Xaây moùng gaïch theû 4x8x19 vöõa XM#50 daøy £ 30cm</v>
          </cell>
          <cell r="C648" t="str">
            <v>m3</v>
          </cell>
          <cell r="D648">
            <v>282111</v>
          </cell>
          <cell r="E648">
            <v>30482</v>
          </cell>
        </row>
        <row r="649">
          <cell r="A649" t="str">
            <v>GG.1114</v>
          </cell>
          <cell r="B649" t="str">
            <v>Xaây moùng gaïch theû 4x8x19 vöõa XM#75 daøy £ 30cm</v>
          </cell>
          <cell r="C649" t="str">
            <v>m3</v>
          </cell>
          <cell r="D649">
            <v>307179</v>
          </cell>
          <cell r="E649">
            <v>30482</v>
          </cell>
        </row>
        <row r="650">
          <cell r="A650" t="str">
            <v>GG.1123</v>
          </cell>
          <cell r="B650" t="str">
            <v>Xaây moùng gaïch theû 4x8x19 vöõa XM#50 daøy &gt; 30cm</v>
          </cell>
          <cell r="C650" t="str">
            <v>m3</v>
          </cell>
          <cell r="D650">
            <v>280459</v>
          </cell>
          <cell r="E650">
            <v>26980</v>
          </cell>
        </row>
        <row r="651">
          <cell r="A651" t="str">
            <v>GG.1124</v>
          </cell>
          <cell r="B651" t="str">
            <v>Xaây moùng gaïch theû 4x8x19 vöõa XM#75 daøy &gt; 30cm</v>
          </cell>
          <cell r="C651" t="str">
            <v>m3</v>
          </cell>
          <cell r="D651">
            <v>306553</v>
          </cell>
          <cell r="E651">
            <v>26980</v>
          </cell>
        </row>
        <row r="652">
          <cell r="B652" t="str">
            <v>Xaây töôøng</v>
          </cell>
        </row>
        <row r="653">
          <cell r="A653" t="str">
            <v>GG.2113</v>
          </cell>
          <cell r="B653" t="str">
            <v>Xaây töôøng gaïch theû 4x8x19 vöõa XM#50 daøy £10cm cao £4m</v>
          </cell>
          <cell r="C653" t="str">
            <v>m3</v>
          </cell>
          <cell r="D653">
            <v>283419</v>
          </cell>
          <cell r="E653">
            <v>35022</v>
          </cell>
          <cell r="F653">
            <v>906</v>
          </cell>
        </row>
        <row r="654">
          <cell r="A654" t="str">
            <v>GG.2114</v>
          </cell>
          <cell r="B654" t="str">
            <v>Xaây töôøng gaïch theû 4x8x19 vöõa XM#75 daøy £10cm cao £4m</v>
          </cell>
          <cell r="C654" t="str">
            <v>m3</v>
          </cell>
          <cell r="D654">
            <v>298078</v>
          </cell>
          <cell r="E654">
            <v>35022</v>
          </cell>
          <cell r="F654">
            <v>906</v>
          </cell>
        </row>
        <row r="655">
          <cell r="A655" t="str">
            <v>GG.2123</v>
          </cell>
          <cell r="B655" t="str">
            <v>Xaây töôøng gaïch theû 4x8x19 vöõa XM#50 daøy £10cm cao &gt;4m</v>
          </cell>
          <cell r="C655" t="str">
            <v>m3</v>
          </cell>
          <cell r="D655">
            <v>306150</v>
          </cell>
          <cell r="E655">
            <v>38913</v>
          </cell>
          <cell r="F655">
            <v>5811</v>
          </cell>
        </row>
        <row r="656">
          <cell r="A656" t="str">
            <v>GG.2124</v>
          </cell>
          <cell r="B656" t="str">
            <v>Xaây töôøng gaïch theû 4x8x19 vöõa XM#75 daøy £10cm cao &gt;4m</v>
          </cell>
          <cell r="C656" t="str">
            <v>m3</v>
          </cell>
          <cell r="D656">
            <v>320809</v>
          </cell>
          <cell r="E656">
            <v>38913</v>
          </cell>
          <cell r="F656">
            <v>5811</v>
          </cell>
        </row>
        <row r="657">
          <cell r="A657" t="str">
            <v>GG.2213</v>
          </cell>
          <cell r="B657" t="str">
            <v>Xaây töôøng gaïch theû 4x8x19 vöõa XM#50 daøy £30cm cao £4m</v>
          </cell>
          <cell r="C657" t="str">
            <v>m3</v>
          </cell>
          <cell r="D657">
            <v>279354</v>
          </cell>
          <cell r="E657">
            <v>31130</v>
          </cell>
          <cell r="F657">
            <v>1495</v>
          </cell>
        </row>
        <row r="658">
          <cell r="A658" t="str">
            <v>GG.2214</v>
          </cell>
          <cell r="B658" t="str">
            <v>Xaây töôøng gaïch theû 4x8x19 vöõa XM#75 daøy £30cm cao £4m</v>
          </cell>
          <cell r="C658" t="str">
            <v>m3</v>
          </cell>
          <cell r="D658">
            <v>303177</v>
          </cell>
          <cell r="E658">
            <v>31130</v>
          </cell>
          <cell r="F658">
            <v>1495</v>
          </cell>
        </row>
        <row r="659">
          <cell r="A659" t="str">
            <v>GG.2223</v>
          </cell>
          <cell r="B659" t="str">
            <v>Xaây töôøng gaïch theû 4x8x19 vöõa XM#50 daøy £30cm cao &gt;4m</v>
          </cell>
          <cell r="C659" t="str">
            <v>m3</v>
          </cell>
          <cell r="D659">
            <v>302085</v>
          </cell>
          <cell r="E659">
            <v>33725</v>
          </cell>
          <cell r="F659">
            <v>5855</v>
          </cell>
        </row>
        <row r="660">
          <cell r="A660" t="str">
            <v>GG.2224</v>
          </cell>
          <cell r="B660" t="str">
            <v>Xaây töôøng gaïch theû 4x8x19 vöõa XM#75 daøy £30cm cao &gt;4m</v>
          </cell>
          <cell r="C660" t="str">
            <v>m3</v>
          </cell>
          <cell r="D660">
            <v>325908</v>
          </cell>
          <cell r="E660">
            <v>33725</v>
          </cell>
          <cell r="F660">
            <v>5855</v>
          </cell>
        </row>
        <row r="661">
          <cell r="B661" t="str">
            <v>Xaây truï</v>
          </cell>
        </row>
        <row r="662">
          <cell r="A662" t="str">
            <v>GG.3113</v>
          </cell>
          <cell r="B662" t="str">
            <v>Xaây truï gaïch theû 4x8x19 vöõa XM#50 cao £4m</v>
          </cell>
          <cell r="C662" t="str">
            <v>m3</v>
          </cell>
          <cell r="D662">
            <v>269554</v>
          </cell>
          <cell r="E662">
            <v>60704</v>
          </cell>
          <cell r="F662">
            <v>1359</v>
          </cell>
        </row>
        <row r="663">
          <cell r="A663" t="str">
            <v>GG.3114</v>
          </cell>
          <cell r="B663" t="str">
            <v>Xaây truï gaïch theû 4x8x19 vöõa XM#75 cao £4m</v>
          </cell>
          <cell r="C663" t="str">
            <v>m3</v>
          </cell>
          <cell r="D663">
            <v>293596</v>
          </cell>
          <cell r="E663">
            <v>60704</v>
          </cell>
          <cell r="F663">
            <v>1359</v>
          </cell>
        </row>
        <row r="664">
          <cell r="A664" t="str">
            <v>GG.3123</v>
          </cell>
          <cell r="B664" t="str">
            <v>Xaây truï gaïch theû 4x8x19  vöõa XM#50 cao &gt;4m</v>
          </cell>
          <cell r="C664" t="str">
            <v>m3</v>
          </cell>
          <cell r="D664">
            <v>292285</v>
          </cell>
          <cell r="E664">
            <v>67449</v>
          </cell>
          <cell r="F664">
            <v>5719</v>
          </cell>
        </row>
        <row r="665">
          <cell r="A665" t="str">
            <v>GG.3124</v>
          </cell>
          <cell r="B665" t="str">
            <v>Xaây truï gaïch theû 4x8x19  vöõa XM#75 cao &gt;4m</v>
          </cell>
          <cell r="C665" t="str">
            <v>m3</v>
          </cell>
          <cell r="D665">
            <v>316327</v>
          </cell>
          <cell r="E665">
            <v>67449</v>
          </cell>
          <cell r="F665">
            <v>5719</v>
          </cell>
        </row>
        <row r="666">
          <cell r="A666" t="str">
            <v>GG.4010</v>
          </cell>
          <cell r="B666" t="str">
            <v>Laøm moái noái oáng coáng 5x20cm</v>
          </cell>
          <cell r="C666" t="str">
            <v>m3</v>
          </cell>
          <cell r="D666">
            <v>5230</v>
          </cell>
          <cell r="E666">
            <v>1297</v>
          </cell>
        </row>
        <row r="667">
          <cell r="B667" t="str">
            <v>Xaây gaïch oáng 8x8x19</v>
          </cell>
        </row>
        <row r="668">
          <cell r="A668" t="str">
            <v>GI.1113</v>
          </cell>
          <cell r="B668" t="str">
            <v>Xaây töôøng gaïch oáng 8x8x19 vöõa XM#50 daøy £10cm cao £4m</v>
          </cell>
          <cell r="C668" t="str">
            <v>m3</v>
          </cell>
          <cell r="D668">
            <v>201155</v>
          </cell>
          <cell r="E668">
            <v>25293</v>
          </cell>
          <cell r="F668">
            <v>906</v>
          </cell>
        </row>
        <row r="669">
          <cell r="A669" t="str">
            <v>GI.1114</v>
          </cell>
          <cell r="B669" t="str">
            <v>Xaây töôøng gaïch oáng 8x8x19 vöõa XM#75 daøy £10cm cao £4m</v>
          </cell>
          <cell r="C669" t="str">
            <v>m3</v>
          </cell>
          <cell r="D669">
            <v>213617</v>
          </cell>
          <cell r="E669">
            <v>25293</v>
          </cell>
          <cell r="F669">
            <v>906</v>
          </cell>
        </row>
        <row r="670">
          <cell r="A670" t="str">
            <v>GI.1123</v>
          </cell>
          <cell r="B670" t="str">
            <v>Xaây töôøng gaïch oáng 8x8x19 vöõa XM#50 daøy £10cm cao &gt;4m</v>
          </cell>
          <cell r="C670" t="str">
            <v>m3</v>
          </cell>
          <cell r="D670">
            <v>223886</v>
          </cell>
          <cell r="E670">
            <v>27888</v>
          </cell>
          <cell r="F670">
            <v>4176</v>
          </cell>
        </row>
        <row r="671">
          <cell r="A671" t="str">
            <v>GI.1124</v>
          </cell>
          <cell r="B671" t="str">
            <v>Xaây töôøng gaïch oáng 8x8x19 vöõa XM#75 daøy £10cm cao &gt;4m</v>
          </cell>
          <cell r="C671" t="str">
            <v>m3</v>
          </cell>
          <cell r="D671">
            <v>236348</v>
          </cell>
          <cell r="E671">
            <v>27888</v>
          </cell>
          <cell r="F671">
            <v>4176</v>
          </cell>
        </row>
        <row r="672">
          <cell r="A672" t="str">
            <v>GI.1213</v>
          </cell>
          <cell r="B672" t="str">
            <v>Xaây töôøng gaïch oáng 8x8x19 vöõa XM#50 daøy £30cm cao £4m</v>
          </cell>
          <cell r="C672" t="str">
            <v>m3</v>
          </cell>
          <cell r="D672">
            <v>203813</v>
          </cell>
          <cell r="E672">
            <v>22051</v>
          </cell>
          <cell r="F672">
            <v>1359</v>
          </cell>
        </row>
        <row r="673">
          <cell r="A673" t="str">
            <v>GI.1214</v>
          </cell>
          <cell r="B673" t="str">
            <v>Xaây töôøng gaïch oáng 8x8x19 vöõa XM#75 daøy £30cm cao £4m</v>
          </cell>
          <cell r="C673" t="str">
            <v>m3</v>
          </cell>
          <cell r="D673">
            <v>219206</v>
          </cell>
          <cell r="E673">
            <v>22051</v>
          </cell>
          <cell r="F673">
            <v>1359</v>
          </cell>
        </row>
        <row r="674">
          <cell r="A674" t="str">
            <v>GI.1223</v>
          </cell>
          <cell r="B674" t="str">
            <v>Xaây töôøng gaïch oáng 8x8x19 vöõa XM#50 daøy £30cm cao &gt;4m</v>
          </cell>
          <cell r="C674" t="str">
            <v>m3</v>
          </cell>
          <cell r="D674">
            <v>226544</v>
          </cell>
          <cell r="E674">
            <v>23996</v>
          </cell>
          <cell r="F674">
            <v>4084</v>
          </cell>
        </row>
        <row r="675">
          <cell r="A675" t="str">
            <v>GI.1224</v>
          </cell>
          <cell r="B675" t="str">
            <v>Xaây töôøng gaïch oáng 8x8x19 vöõa XM#75 daøy £30cm cao &gt;4m</v>
          </cell>
          <cell r="C675" t="str">
            <v>m3</v>
          </cell>
          <cell r="D675">
            <v>241937</v>
          </cell>
          <cell r="E675">
            <v>23996</v>
          </cell>
          <cell r="F675">
            <v>4084</v>
          </cell>
        </row>
        <row r="676">
          <cell r="B676" t="str">
            <v xml:space="preserve">BEÂ TOÂNG </v>
          </cell>
        </row>
        <row r="677">
          <cell r="B677" t="str">
            <v>Beâ toâng loùt</v>
          </cell>
        </row>
        <row r="678">
          <cell r="A678" t="str">
            <v>HA.1111</v>
          </cell>
          <cell r="B678" t="str">
            <v>Beâ toâng loùt moùng roäng &lt;= 2,5m ñaù 4x6 M#100</v>
          </cell>
          <cell r="C678" t="str">
            <v>m3</v>
          </cell>
          <cell r="D678">
            <v>306641</v>
          </cell>
          <cell r="E678">
            <v>20481</v>
          </cell>
          <cell r="F678">
            <v>12041</v>
          </cell>
        </row>
        <row r="679">
          <cell r="A679" t="str">
            <v>HA.1112</v>
          </cell>
          <cell r="B679" t="str">
            <v>Beâ toâng loùt moùng roäng &lt;= 2,5m ñaù 4x6 M#150</v>
          </cell>
          <cell r="C679" t="str">
            <v>m3</v>
          </cell>
          <cell r="D679">
            <v>354995</v>
          </cell>
          <cell r="E679">
            <v>20481</v>
          </cell>
          <cell r="F679">
            <v>12041</v>
          </cell>
        </row>
        <row r="680">
          <cell r="A680" t="str">
            <v>HA.1111</v>
          </cell>
          <cell r="B680" t="str">
            <v>Beâ toâng loùt moùng roäng &gt; 2,5m ñaù 4x6 M#100</v>
          </cell>
          <cell r="C680" t="str">
            <v>m3</v>
          </cell>
          <cell r="D680">
            <v>306641</v>
          </cell>
          <cell r="E680">
            <v>14647</v>
          </cell>
          <cell r="F680">
            <v>12041</v>
          </cell>
        </row>
        <row r="681">
          <cell r="A681" t="str">
            <v>HA.1112</v>
          </cell>
          <cell r="B681" t="str">
            <v>Beâ toâng loùt moùng roäng &gt; 2,5m ñaù 4x6 M#150</v>
          </cell>
          <cell r="C681" t="str">
            <v>m3</v>
          </cell>
          <cell r="D681">
            <v>354995</v>
          </cell>
          <cell r="E681">
            <v>14647</v>
          </cell>
          <cell r="F681">
            <v>12041</v>
          </cell>
        </row>
        <row r="682">
          <cell r="B682" t="str">
            <v>Beâ toâng gaïch vôõ</v>
          </cell>
        </row>
        <row r="683">
          <cell r="A683" t="str">
            <v>HA.1131</v>
          </cell>
          <cell r="B683" t="str">
            <v>Beâ toâng gaïch vôõ roäng &lt;= 1m M#50</v>
          </cell>
          <cell r="C683" t="str">
            <v>m3</v>
          </cell>
          <cell r="D683">
            <v>108867</v>
          </cell>
          <cell r="E683">
            <v>14647</v>
          </cell>
          <cell r="F683">
            <v>12041</v>
          </cell>
        </row>
        <row r="684">
          <cell r="A684" t="str">
            <v>HA.1132</v>
          </cell>
          <cell r="B684" t="str">
            <v>Beâ toâng gaïch vôõ roäng &lt;= 1m M#75</v>
          </cell>
          <cell r="C684" t="str">
            <v>m3</v>
          </cell>
          <cell r="D684">
            <v>154828</v>
          </cell>
          <cell r="E684">
            <v>14647</v>
          </cell>
          <cell r="F684">
            <v>12041</v>
          </cell>
        </row>
        <row r="685">
          <cell r="A685" t="str">
            <v>HA.1141</v>
          </cell>
          <cell r="B685" t="str">
            <v>Beâ toâng gaïch vôõ roäng &gt; 1m M#50</v>
          </cell>
          <cell r="C685" t="str">
            <v>m3</v>
          </cell>
          <cell r="D685">
            <v>108867</v>
          </cell>
          <cell r="E685">
            <v>12289</v>
          </cell>
          <cell r="F685">
            <v>12041</v>
          </cell>
        </row>
        <row r="686">
          <cell r="A686" t="str">
            <v>HA.1142</v>
          </cell>
          <cell r="B686" t="str">
            <v>Beâ toâng gaïch vôõ roäng &gt; 1m M#75</v>
          </cell>
          <cell r="C686" t="str">
            <v>m3</v>
          </cell>
          <cell r="D686">
            <v>154828</v>
          </cell>
          <cell r="E686">
            <v>12289</v>
          </cell>
          <cell r="F686">
            <v>12041</v>
          </cell>
        </row>
        <row r="687">
          <cell r="B687" t="str">
            <v>Beâ toâng moùng ñaù 1x2</v>
          </cell>
        </row>
        <row r="688">
          <cell r="A688" t="str">
            <v>HA.1213</v>
          </cell>
          <cell r="B688" t="str">
            <v>Beâ toâng moùng ñaù 1x2 M#200 chieàu roäng £250cm</v>
          </cell>
          <cell r="C688" t="str">
            <v>m3</v>
          </cell>
          <cell r="D688">
            <v>461834</v>
          </cell>
          <cell r="E688">
            <v>20357</v>
          </cell>
          <cell r="F688">
            <v>12480</v>
          </cell>
        </row>
        <row r="689">
          <cell r="A689" t="str">
            <v>HA.1214</v>
          </cell>
          <cell r="B689" t="str">
            <v>Beâ toâng moùng ñaù 1x2 M#250 chieàu roäng £250cm</v>
          </cell>
          <cell r="C689" t="str">
            <v>m3</v>
          </cell>
          <cell r="D689">
            <v>517539</v>
          </cell>
          <cell r="E689">
            <v>20357</v>
          </cell>
          <cell r="F689">
            <v>12480</v>
          </cell>
        </row>
        <row r="690">
          <cell r="A690" t="str">
            <v>HA.1215</v>
          </cell>
          <cell r="B690" t="str">
            <v>Beâ toâng moùng ñaù 1x2 M#300 chieàu roäng £250cm</v>
          </cell>
          <cell r="C690" t="str">
            <v>m3</v>
          </cell>
          <cell r="D690">
            <v>561467</v>
          </cell>
          <cell r="E690">
            <v>20357</v>
          </cell>
          <cell r="F690">
            <v>12480</v>
          </cell>
        </row>
        <row r="691">
          <cell r="A691" t="str">
            <v>HA.1223</v>
          </cell>
          <cell r="B691" t="str">
            <v>Beâ toâng moùng ñaù 1x2 M#200 chieàu roäng &gt;250cm</v>
          </cell>
          <cell r="C691" t="str">
            <v>m3</v>
          </cell>
          <cell r="D691">
            <v>495238</v>
          </cell>
          <cell r="E691">
            <v>29915</v>
          </cell>
          <cell r="F691">
            <v>12480</v>
          </cell>
        </row>
        <row r="692">
          <cell r="A692" t="str">
            <v>HA.1224</v>
          </cell>
          <cell r="B692" t="str">
            <v>Beâ toâng moùng ñaù 1x2 M#250 chieàu roäng &gt;250cm</v>
          </cell>
          <cell r="C692" t="str">
            <v>m3</v>
          </cell>
          <cell r="D692">
            <v>550944</v>
          </cell>
          <cell r="E692">
            <v>29915</v>
          </cell>
          <cell r="F692">
            <v>12480</v>
          </cell>
        </row>
        <row r="693">
          <cell r="A693" t="str">
            <v>HA.1225</v>
          </cell>
          <cell r="B693" t="str">
            <v>Beâ toâng moùng ñaù 1x2 M#300 chieàu roäng &gt;250cm</v>
          </cell>
          <cell r="C693" t="str">
            <v>m3</v>
          </cell>
          <cell r="D693">
            <v>594872</v>
          </cell>
          <cell r="E693">
            <v>29915</v>
          </cell>
          <cell r="F693">
            <v>12480</v>
          </cell>
        </row>
        <row r="694">
          <cell r="B694" t="str">
            <v>Beâ toâng moùng ñaù 2x4</v>
          </cell>
        </row>
        <row r="695">
          <cell r="A695" t="str">
            <v>HA.1233</v>
          </cell>
          <cell r="B695" t="str">
            <v>Beâ toâng moùng ñaù 2x4 M#200 chieàu roäng £250cm</v>
          </cell>
          <cell r="C695" t="str">
            <v>m3</v>
          </cell>
          <cell r="D695">
            <v>436537</v>
          </cell>
          <cell r="E695">
            <v>20357</v>
          </cell>
          <cell r="F695">
            <v>12480</v>
          </cell>
        </row>
        <row r="696">
          <cell r="A696" t="str">
            <v>HA.1234</v>
          </cell>
          <cell r="B696" t="str">
            <v>Beâ toâng moùng ñaù 2x4 M#250 chieàu roäng £250cm</v>
          </cell>
          <cell r="C696" t="str">
            <v>m3</v>
          </cell>
          <cell r="D696">
            <v>490156</v>
          </cell>
          <cell r="E696">
            <v>20357</v>
          </cell>
          <cell r="F696">
            <v>12480</v>
          </cell>
        </row>
        <row r="697">
          <cell r="A697" t="str">
            <v>HA.1243</v>
          </cell>
          <cell r="B697" t="str">
            <v>Beâ toâng moùng ñaù 2x4 M#200 chieàu roäng &gt;250cm</v>
          </cell>
          <cell r="C697" t="str">
            <v>m3</v>
          </cell>
          <cell r="D697">
            <v>469942</v>
          </cell>
          <cell r="E697">
            <v>29915</v>
          </cell>
          <cell r="F697">
            <v>12480</v>
          </cell>
        </row>
        <row r="698">
          <cell r="A698" t="str">
            <v>HA.1244</v>
          </cell>
          <cell r="B698" t="str">
            <v>Beâ toâng moùng ñaù 2x4 M#250 chieàu roäng &gt;250cm</v>
          </cell>
          <cell r="C698" t="str">
            <v>m3</v>
          </cell>
          <cell r="D698">
            <v>523561</v>
          </cell>
          <cell r="E698">
            <v>29915</v>
          </cell>
          <cell r="F698">
            <v>12480</v>
          </cell>
        </row>
        <row r="699">
          <cell r="B699" t="str">
            <v>Beâ toâng neàn ñaù 4x6</v>
          </cell>
        </row>
        <row r="700">
          <cell r="A700" t="str">
            <v>HA.1332</v>
          </cell>
          <cell r="B700" t="str">
            <v>Beâ toâng neàn ñaù 4x6 M#150</v>
          </cell>
          <cell r="C700" t="str">
            <v>m3</v>
          </cell>
          <cell r="D700">
            <v>358545</v>
          </cell>
          <cell r="E700">
            <v>19613</v>
          </cell>
          <cell r="F700">
            <v>12480</v>
          </cell>
        </row>
        <row r="701">
          <cell r="A701" t="str">
            <v>HA.1333</v>
          </cell>
          <cell r="B701" t="str">
            <v>Beâ toâng neàn ñaù 4x6 M#200</v>
          </cell>
          <cell r="C701" t="str">
            <v>m3</v>
          </cell>
          <cell r="D701">
            <v>407478</v>
          </cell>
          <cell r="E701">
            <v>19613</v>
          </cell>
          <cell r="F701">
            <v>12480</v>
          </cell>
        </row>
        <row r="702">
          <cell r="B702" t="str">
            <v>Beâ toâng beä maùy ñaù 1x2</v>
          </cell>
        </row>
        <row r="703">
          <cell r="A703" t="str">
            <v>HA.1413</v>
          </cell>
          <cell r="B703" t="str">
            <v>Beâ toâng beä maùy ñaù 1x2 M#200</v>
          </cell>
          <cell r="C703" t="str">
            <v>m3</v>
          </cell>
          <cell r="D703">
            <v>461834</v>
          </cell>
          <cell r="E703">
            <v>21723</v>
          </cell>
          <cell r="F703">
            <v>12480</v>
          </cell>
        </row>
        <row r="704">
          <cell r="A704" t="str">
            <v>HA.1414</v>
          </cell>
          <cell r="B704" t="str">
            <v>Beâ toâng beä maùy ñaù 1x2 M#201</v>
          </cell>
          <cell r="C704" t="str">
            <v>m3</v>
          </cell>
          <cell r="D704">
            <v>517539</v>
          </cell>
          <cell r="E704">
            <v>21723</v>
          </cell>
          <cell r="F704">
            <v>12480</v>
          </cell>
        </row>
        <row r="705">
          <cell r="A705" t="str">
            <v>HA.1415</v>
          </cell>
          <cell r="B705" t="str">
            <v>Beâ toâng beä maùy ñaù 1x2 M#202</v>
          </cell>
          <cell r="C705" t="str">
            <v>m3</v>
          </cell>
          <cell r="D705">
            <v>561467</v>
          </cell>
          <cell r="E705">
            <v>21723</v>
          </cell>
          <cell r="F705">
            <v>12480</v>
          </cell>
        </row>
        <row r="706">
          <cell r="B706" t="str">
            <v>Beâ toâng töôøng ñaù 1x2</v>
          </cell>
        </row>
        <row r="707">
          <cell r="A707" t="str">
            <v>HA.2113</v>
          </cell>
          <cell r="B707" t="str">
            <v>Beâ toâng töôøng ñaù 1x2 M#200 daøy £45cm cao £4m</v>
          </cell>
          <cell r="C707" t="str">
            <v>m3</v>
          </cell>
          <cell r="D707">
            <v>573811</v>
          </cell>
          <cell r="E707">
            <v>46177</v>
          </cell>
          <cell r="F707">
            <v>15888</v>
          </cell>
        </row>
        <row r="708">
          <cell r="A708" t="str">
            <v>HA.2114</v>
          </cell>
          <cell r="B708" t="str">
            <v>Beâ toâng töôøng ñaù 1x2 M#250 daøy £45cm cao £4m</v>
          </cell>
          <cell r="C708" t="str">
            <v>m3</v>
          </cell>
          <cell r="D708">
            <v>630068</v>
          </cell>
          <cell r="E708">
            <v>46177</v>
          </cell>
          <cell r="F708">
            <v>15888</v>
          </cell>
        </row>
        <row r="709">
          <cell r="A709" t="str">
            <v>HA.2123</v>
          </cell>
          <cell r="B709" t="str">
            <v>Beâ toâng töôøng ñaù 1x2 M#200 daøy £45cm cao &gt;4m</v>
          </cell>
          <cell r="C709" t="str">
            <v>m3</v>
          </cell>
          <cell r="D709">
            <v>573811</v>
          </cell>
          <cell r="E709">
            <v>54738</v>
          </cell>
          <cell r="F709">
            <v>21882</v>
          </cell>
        </row>
        <row r="710">
          <cell r="A710" t="str">
            <v>HA.2124</v>
          </cell>
          <cell r="B710" t="str">
            <v>Beâ toâng töôøng ñaù 1x2 M#200 daøy £45cm cao &gt;4m</v>
          </cell>
          <cell r="C710" t="str">
            <v>m3</v>
          </cell>
          <cell r="D710">
            <v>630068</v>
          </cell>
          <cell r="E710">
            <v>54738</v>
          </cell>
          <cell r="F710">
            <v>21882</v>
          </cell>
        </row>
        <row r="711">
          <cell r="B711" t="str">
            <v>Beâ toâng coät</v>
          </cell>
        </row>
        <row r="712">
          <cell r="A712" t="str">
            <v>HA.2313</v>
          </cell>
          <cell r="B712" t="str">
            <v>Beâ coät ñaù 1x2 M#200 daøy S £ 0,1m2 cao £ 4m</v>
          </cell>
          <cell r="C712" t="str">
            <v>m3</v>
          </cell>
          <cell r="D712">
            <v>505054</v>
          </cell>
          <cell r="E712">
            <v>58370</v>
          </cell>
          <cell r="F712">
            <v>15880</v>
          </cell>
        </row>
        <row r="713">
          <cell r="A713" t="str">
            <v>HA.2314</v>
          </cell>
          <cell r="B713" t="str">
            <v>Beâ coät ñaù 1x2 M#250 daøy S £ 0,1m2 cao £ 4m</v>
          </cell>
          <cell r="C713" t="str">
            <v>m3</v>
          </cell>
          <cell r="D713">
            <v>560759</v>
          </cell>
          <cell r="E713">
            <v>58370</v>
          </cell>
          <cell r="F713">
            <v>15880</v>
          </cell>
        </row>
        <row r="714">
          <cell r="A714" t="str">
            <v>HA.2323</v>
          </cell>
          <cell r="B714" t="str">
            <v>Beâ coät ñaù 1x2 M#200 daøy S £ 0,1m2 cao &gt; 4m</v>
          </cell>
          <cell r="C714" t="str">
            <v>m3</v>
          </cell>
          <cell r="D714">
            <v>505054</v>
          </cell>
          <cell r="E714">
            <v>62520</v>
          </cell>
          <cell r="F714">
            <v>21882</v>
          </cell>
        </row>
        <row r="715">
          <cell r="A715" t="str">
            <v>HA.2324</v>
          </cell>
          <cell r="B715" t="str">
            <v>Beâ coät ñaù 1x2 M#250 daøy S £ 0,1m2 cao &gt; 4m</v>
          </cell>
          <cell r="C715" t="str">
            <v>m3</v>
          </cell>
          <cell r="D715">
            <v>560759</v>
          </cell>
          <cell r="E715">
            <v>62520</v>
          </cell>
          <cell r="F715">
            <v>21882</v>
          </cell>
        </row>
        <row r="716">
          <cell r="B716" t="str">
            <v>Beâ toâng xaø, daàm, giaèng</v>
          </cell>
        </row>
        <row r="717">
          <cell r="A717" t="str">
            <v>HA.3113</v>
          </cell>
          <cell r="B717" t="str">
            <v>Beâ toâng daàm, giaèng ñaù 1x2 M#200</v>
          </cell>
          <cell r="C717" t="str">
            <v>m3</v>
          </cell>
          <cell r="D717">
            <v>461834</v>
          </cell>
          <cell r="E717">
            <v>46117</v>
          </cell>
          <cell r="F717">
            <v>21882</v>
          </cell>
        </row>
        <row r="718">
          <cell r="A718" t="str">
            <v>HA.3114</v>
          </cell>
          <cell r="B718" t="str">
            <v>Beâ toâng daàm, giaèng ñaù 1x2 M#250</v>
          </cell>
          <cell r="C718" t="str">
            <v>m3</v>
          </cell>
          <cell r="D718">
            <v>517539</v>
          </cell>
          <cell r="E718">
            <v>46117</v>
          </cell>
          <cell r="F718">
            <v>21882</v>
          </cell>
        </row>
        <row r="719">
          <cell r="B719" t="str">
            <v>Beâ toâng saøn maùi</v>
          </cell>
        </row>
        <row r="720">
          <cell r="A720" t="str">
            <v>HA.3213</v>
          </cell>
          <cell r="B720" t="str">
            <v>Beâ toâng saøn maùi ñaù 1x2 M#200</v>
          </cell>
          <cell r="C720" t="str">
            <v>m3</v>
          </cell>
          <cell r="D720">
            <v>461834</v>
          </cell>
          <cell r="E720">
            <v>32168</v>
          </cell>
          <cell r="F720">
            <v>18474</v>
          </cell>
        </row>
        <row r="721">
          <cell r="A721" t="str">
            <v>HA.3214</v>
          </cell>
          <cell r="B721" t="str">
            <v>Beâ toâng saøn maùi ñaù 1x2 M#250</v>
          </cell>
          <cell r="C721" t="str">
            <v>m3</v>
          </cell>
          <cell r="D721">
            <v>517539</v>
          </cell>
          <cell r="E721">
            <v>32168</v>
          </cell>
          <cell r="F721">
            <v>18474</v>
          </cell>
        </row>
        <row r="722">
          <cell r="B722" t="str">
            <v xml:space="preserve">Beâ toâng lanh toâ, taám ñan, oâvaêng . . . </v>
          </cell>
        </row>
        <row r="723">
          <cell r="A723" t="str">
            <v>HA.3313</v>
          </cell>
          <cell r="B723" t="str">
            <v>Beâ toâng oâ vaêng, taám ñan maùi ñaù 1x2 M#200</v>
          </cell>
          <cell r="C723" t="str">
            <v>m3</v>
          </cell>
          <cell r="D723">
            <v>461834</v>
          </cell>
          <cell r="E723">
            <v>49290</v>
          </cell>
          <cell r="F723">
            <v>18474</v>
          </cell>
        </row>
        <row r="724">
          <cell r="A724" t="str">
            <v>HA.3314</v>
          </cell>
          <cell r="B724" t="str">
            <v>Beâ toâng oâ vaêng, taám ñan maùi ñaù 1x2 M#250</v>
          </cell>
          <cell r="C724" t="str">
            <v>m3</v>
          </cell>
          <cell r="D724">
            <v>517539</v>
          </cell>
          <cell r="E724">
            <v>49290</v>
          </cell>
          <cell r="F724">
            <v>18474</v>
          </cell>
        </row>
        <row r="725">
          <cell r="A725" t="str">
            <v>HA.3315</v>
          </cell>
          <cell r="B725" t="str">
            <v>Beâ toâng oâ vaêng, taám ñan maùi ñaù 1x2 M#300</v>
          </cell>
          <cell r="C725" t="str">
            <v>m3</v>
          </cell>
          <cell r="D725">
            <v>561467</v>
          </cell>
          <cell r="E725">
            <v>49290</v>
          </cell>
          <cell r="F725">
            <v>18474</v>
          </cell>
        </row>
        <row r="726">
          <cell r="B726" t="str">
            <v>Beâ toâng caàu thang</v>
          </cell>
        </row>
        <row r="727">
          <cell r="A727" t="str">
            <v>HA.3413</v>
          </cell>
          <cell r="B727" t="str">
            <v>Beâ toâng caàu thanh thöôøng ñaù 1x2 M#200</v>
          </cell>
          <cell r="C727" t="str">
            <v>m3</v>
          </cell>
          <cell r="D727">
            <v>461834</v>
          </cell>
          <cell r="E727">
            <v>37616</v>
          </cell>
          <cell r="F727">
            <v>18474</v>
          </cell>
        </row>
        <row r="728">
          <cell r="A728" t="str">
            <v>HA.3414</v>
          </cell>
          <cell r="B728" t="str">
            <v>Beâ toâng caàu thanh thöôøng ñaù 1x2 M#250</v>
          </cell>
          <cell r="C728" t="str">
            <v>m3</v>
          </cell>
          <cell r="D728">
            <v>517539</v>
          </cell>
          <cell r="E728">
            <v>37616</v>
          </cell>
          <cell r="F728">
            <v>18474</v>
          </cell>
        </row>
        <row r="729">
          <cell r="A729" t="str">
            <v>HA.3423</v>
          </cell>
          <cell r="B729" t="str">
            <v>Beâ toâng caàu thanh xoaùy ñaù 1x2 M#200</v>
          </cell>
          <cell r="C729" t="str">
            <v>m3</v>
          </cell>
          <cell r="D729">
            <v>461834</v>
          </cell>
          <cell r="E729">
            <v>39821</v>
          </cell>
          <cell r="F729">
            <v>18474</v>
          </cell>
        </row>
        <row r="730">
          <cell r="A730" t="str">
            <v>HA.3424</v>
          </cell>
          <cell r="B730" t="str">
            <v>Beâ toâng caàu thanh xoaùy ñaù 1x2 M#250</v>
          </cell>
          <cell r="C730" t="str">
            <v>m3</v>
          </cell>
          <cell r="D730">
            <v>517539</v>
          </cell>
          <cell r="E730">
            <v>39821</v>
          </cell>
          <cell r="F730">
            <v>18474</v>
          </cell>
        </row>
        <row r="731">
          <cell r="B731" t="str">
            <v>Beâ toâng möông caùp, raõnh nöôùc</v>
          </cell>
        </row>
        <row r="732">
          <cell r="A732" t="str">
            <v>HA.5213</v>
          </cell>
          <cell r="B732" t="str">
            <v>Beâ toâng möông caùp, raõnh nöôùc ñaù 1x2 M#200</v>
          </cell>
          <cell r="C732" t="str">
            <v>m3</v>
          </cell>
          <cell r="D732">
            <v>461834</v>
          </cell>
          <cell r="E732">
            <v>28666</v>
          </cell>
          <cell r="F732">
            <v>9146</v>
          </cell>
        </row>
        <row r="733">
          <cell r="A733" t="str">
            <v>HA.5214</v>
          </cell>
          <cell r="B733" t="str">
            <v>Beâ toâng möông caùp, raõnh nöôùc ñaù 1x2 M#250</v>
          </cell>
          <cell r="C733" t="str">
            <v>m3</v>
          </cell>
          <cell r="D733">
            <v>517539</v>
          </cell>
          <cell r="E733">
            <v>28666</v>
          </cell>
          <cell r="F733">
            <v>9146</v>
          </cell>
        </row>
        <row r="734">
          <cell r="B734" t="str">
            <v>Beâ toâng maët ñöôøng</v>
          </cell>
        </row>
        <row r="735">
          <cell r="A735" t="str">
            <v>HA.8113</v>
          </cell>
          <cell r="B735" t="str">
            <v>Beâ toâng maët ñöôøng ñaù 1x2 M#200 chieàu daøy £25cm</v>
          </cell>
          <cell r="C735" t="str">
            <v>m3</v>
          </cell>
          <cell r="D735">
            <v>502274</v>
          </cell>
          <cell r="E735">
            <v>24623</v>
          </cell>
          <cell r="F735">
            <v>15375</v>
          </cell>
        </row>
        <row r="736">
          <cell r="A736" t="str">
            <v>HA.8114</v>
          </cell>
          <cell r="B736" t="str">
            <v>Beâ toâng maët ñöôøng ñaù 1x2 M#250 chieàu daøy £25cm</v>
          </cell>
          <cell r="C736" t="str">
            <v>m3</v>
          </cell>
          <cell r="D736">
            <v>558255</v>
          </cell>
          <cell r="E736">
            <v>24623</v>
          </cell>
          <cell r="F736">
            <v>15375</v>
          </cell>
        </row>
        <row r="737">
          <cell r="A737" t="str">
            <v>HA.8123</v>
          </cell>
          <cell r="B737" t="str">
            <v>Beâ toâng maët ñöôøng ñaù 1x2 M#200 chieàu daøy &gt;25cm</v>
          </cell>
          <cell r="C737" t="str">
            <v>m3</v>
          </cell>
          <cell r="D737">
            <v>505237</v>
          </cell>
          <cell r="E737">
            <v>22052</v>
          </cell>
          <cell r="F737">
            <v>15375</v>
          </cell>
        </row>
        <row r="738">
          <cell r="A738" t="str">
            <v>HA.8124</v>
          </cell>
          <cell r="B738" t="str">
            <v>Beâ toâng maët ñöôøng ñaù 1x2 M#250 chieàu daøy &gt;25cm</v>
          </cell>
          <cell r="C738" t="str">
            <v>m3</v>
          </cell>
          <cell r="D738">
            <v>561218</v>
          </cell>
          <cell r="E738">
            <v>22052</v>
          </cell>
          <cell r="F738">
            <v>15375</v>
          </cell>
        </row>
        <row r="739">
          <cell r="A739" t="str">
            <v>HA.8213</v>
          </cell>
          <cell r="B739" t="str">
            <v>Beâ toâng maët ñöôøng ñaù 2x4 M#200 chieàu daøy £25cm</v>
          </cell>
          <cell r="C739" t="str">
            <v>m3</v>
          </cell>
          <cell r="D739">
            <v>476852</v>
          </cell>
          <cell r="E739">
            <v>24623</v>
          </cell>
          <cell r="F739">
            <v>15375</v>
          </cell>
        </row>
        <row r="740">
          <cell r="A740" t="str">
            <v>HA.8214</v>
          </cell>
          <cell r="B740" t="str">
            <v>Beâ toâng maët ñöôøng ñaù 2x4 M#250 chieàu daøy £25cm</v>
          </cell>
          <cell r="C740" t="str">
            <v>m3</v>
          </cell>
          <cell r="D740">
            <v>530736</v>
          </cell>
          <cell r="E740">
            <v>24623</v>
          </cell>
          <cell r="F740">
            <v>15375</v>
          </cell>
        </row>
        <row r="741">
          <cell r="A741" t="str">
            <v>HA.8223</v>
          </cell>
          <cell r="B741" t="str">
            <v>Beâ toâng maët ñöôøng ñaù 2x4 M#200 chieàu daøy &gt;25cm</v>
          </cell>
          <cell r="C741" t="str">
            <v>m3</v>
          </cell>
          <cell r="D741">
            <v>479815</v>
          </cell>
          <cell r="E741">
            <v>22052</v>
          </cell>
          <cell r="F741">
            <v>15375</v>
          </cell>
        </row>
        <row r="742">
          <cell r="A742" t="str">
            <v>HA.8224</v>
          </cell>
          <cell r="B742" t="str">
            <v>Beâ toâng maët ñöôøng ñaù 2x4 M#250 chieàu daøy &gt;25cm</v>
          </cell>
          <cell r="C742" t="str">
            <v>m3</v>
          </cell>
          <cell r="D742">
            <v>533699</v>
          </cell>
          <cell r="E742">
            <v>22052</v>
          </cell>
          <cell r="F742">
            <v>15375</v>
          </cell>
        </row>
        <row r="743">
          <cell r="B743" t="str">
            <v>Beâ toâng ñuùc saün</v>
          </cell>
        </row>
        <row r="744">
          <cell r="A744" t="str">
            <v>HG.4113</v>
          </cell>
          <cell r="B744" t="str">
            <v>Ñoå beâ toâng naép möông M#200 ñaù 1x2</v>
          </cell>
          <cell r="C744" t="str">
            <v>m3</v>
          </cell>
          <cell r="D744">
            <v>455064</v>
          </cell>
          <cell r="E744">
            <v>31901</v>
          </cell>
          <cell r="F744">
            <v>9146</v>
          </cell>
        </row>
        <row r="745">
          <cell r="B745" t="str">
            <v>Coát theùp moùng</v>
          </cell>
        </row>
        <row r="746">
          <cell r="A746" t="str">
            <v>IA.1110</v>
          </cell>
          <cell r="B746" t="str">
            <v>Saûn xuaát vaø gia coâng theùp moùng F £10</v>
          </cell>
          <cell r="C746" t="str">
            <v>kg</v>
          </cell>
          <cell r="D746">
            <v>4142.0940000000001</v>
          </cell>
          <cell r="E746">
            <v>146.83199999999999</v>
          </cell>
          <cell r="F746">
            <v>15.916</v>
          </cell>
        </row>
        <row r="747">
          <cell r="A747" t="str">
            <v>IA.1120</v>
          </cell>
          <cell r="B747" t="str">
            <v>Saûn xuaát vaø gia coâng theùp moùng F £18</v>
          </cell>
          <cell r="C747" t="str">
            <v>kg</v>
          </cell>
          <cell r="D747">
            <v>4294.9480000000003</v>
          </cell>
          <cell r="E747">
            <v>108.178</v>
          </cell>
          <cell r="F747">
            <v>99.350999999999999</v>
          </cell>
        </row>
        <row r="748">
          <cell r="A748" t="str">
            <v>IA.1130</v>
          </cell>
          <cell r="B748" t="str">
            <v>Saûn xuaát vaø gia coâng theùp moùng F &gt;18</v>
          </cell>
          <cell r="C748" t="str">
            <v>kg</v>
          </cell>
          <cell r="D748">
            <v>4299.4359999999997</v>
          </cell>
          <cell r="E748">
            <v>82.366</v>
          </cell>
          <cell r="F748">
            <v>104.58499999999999</v>
          </cell>
        </row>
        <row r="749">
          <cell r="B749" t="str">
            <v>Coát theùp töôøng</v>
          </cell>
        </row>
        <row r="750">
          <cell r="A750" t="str">
            <v>IA.2111</v>
          </cell>
          <cell r="B750" t="str">
            <v>Saûn xuaát vaø gia coâng theùp tuôøng F £10 cao £4m</v>
          </cell>
          <cell r="C750" t="str">
            <v>kg</v>
          </cell>
          <cell r="D750">
            <v>4142.0940000000001</v>
          </cell>
          <cell r="E750">
            <v>179.834</v>
          </cell>
          <cell r="F750">
            <v>15.916</v>
          </cell>
        </row>
        <row r="751">
          <cell r="A751" t="str">
            <v>IA.2121</v>
          </cell>
          <cell r="B751" t="str">
            <v>Saûn xuaát vaø gia coâng theùp tuôøng F £18 cao £4m</v>
          </cell>
          <cell r="C751" t="str">
            <v>kg</v>
          </cell>
          <cell r="D751">
            <v>4294.9480000000003</v>
          </cell>
          <cell r="E751">
            <v>147.37700000000001</v>
          </cell>
          <cell r="F751">
            <v>99.350999999999999</v>
          </cell>
        </row>
        <row r="752">
          <cell r="A752" t="str">
            <v>IA.2131</v>
          </cell>
          <cell r="B752" t="str">
            <v>Saûn xuaát vaø gia coâng theùp tuôøng F &gt;18 cao £4m</v>
          </cell>
          <cell r="C752" t="str">
            <v>kg</v>
          </cell>
          <cell r="D752">
            <v>4299.4359999999997</v>
          </cell>
          <cell r="E752">
            <v>120.065</v>
          </cell>
          <cell r="F752">
            <v>104.58499999999999</v>
          </cell>
        </row>
        <row r="753">
          <cell r="B753" t="str">
            <v>Coát theùp truï</v>
          </cell>
        </row>
        <row r="754">
          <cell r="A754" t="str">
            <v>IA.2211</v>
          </cell>
          <cell r="B754" t="str">
            <v>Saûn xuaát vaø gia coâng theùp truï F £10 cao £4m</v>
          </cell>
          <cell r="C754" t="str">
            <v>kg</v>
          </cell>
          <cell r="D754">
            <v>4142.0940000000001</v>
          </cell>
          <cell r="E754">
            <v>196.327</v>
          </cell>
          <cell r="F754">
            <v>15.916</v>
          </cell>
        </row>
        <row r="755">
          <cell r="A755" t="str">
            <v>IA.2212</v>
          </cell>
          <cell r="B755" t="str">
            <v>Saûn xuaát vaø gia coâng theùp truï F £10 cao &gt;4m</v>
          </cell>
          <cell r="C755" t="str">
            <v>kg</v>
          </cell>
          <cell r="D755">
            <v>4142.0940000000001</v>
          </cell>
          <cell r="E755">
            <v>201.34</v>
          </cell>
          <cell r="F755">
            <v>18.096</v>
          </cell>
        </row>
        <row r="756">
          <cell r="A756" t="str">
            <v>IA.2221</v>
          </cell>
          <cell r="B756" t="str">
            <v>Saûn xuaát vaø gia coâng theùp truï F £18 cao £4m</v>
          </cell>
          <cell r="C756" t="str">
            <v>kg</v>
          </cell>
          <cell r="D756">
            <v>4296.1719999999996</v>
          </cell>
          <cell r="E756">
            <v>132.20400000000001</v>
          </cell>
          <cell r="F756">
            <v>102.444</v>
          </cell>
        </row>
        <row r="757">
          <cell r="A757" t="str">
            <v>IA.2222</v>
          </cell>
          <cell r="B757" t="str">
            <v>Saûn xuaát vaø gia coâng theùp truï F £18 cao &gt;4m</v>
          </cell>
          <cell r="C757" t="str">
            <v>kg</v>
          </cell>
          <cell r="D757">
            <v>4296.1719999999996</v>
          </cell>
          <cell r="E757">
            <v>134.447</v>
          </cell>
          <cell r="F757">
            <v>104.624</v>
          </cell>
        </row>
        <row r="758">
          <cell r="A758" t="str">
            <v>IA.2231</v>
          </cell>
          <cell r="B758" t="str">
            <v>Saûn xuaát vaø gia coâng theùp truï F &gt;18 cao £4m</v>
          </cell>
          <cell r="C758" t="str">
            <v>kg</v>
          </cell>
          <cell r="D758">
            <v>4305.5559999999996</v>
          </cell>
          <cell r="E758">
            <v>111.88500000000001</v>
          </cell>
          <cell r="F758">
            <v>121.6</v>
          </cell>
        </row>
        <row r="759">
          <cell r="A759" t="str">
            <v>IA.2232</v>
          </cell>
          <cell r="B759" t="str">
            <v>Saûn xuaát vaø gia coâng theùp truï F &gt;18 cao &gt;4m</v>
          </cell>
          <cell r="C759" t="str">
            <v>kg</v>
          </cell>
          <cell r="D759">
            <v>4305.5559999999996</v>
          </cell>
          <cell r="E759">
            <v>116.767</v>
          </cell>
          <cell r="F759">
            <v>123.78</v>
          </cell>
        </row>
        <row r="760">
          <cell r="B760" t="str">
            <v>Coát theùp xaø daàm, giaèng</v>
          </cell>
        </row>
        <row r="761">
          <cell r="A761" t="str">
            <v>IA.2311</v>
          </cell>
          <cell r="B761" t="str">
            <v>Saûn xuaát vaø gia coâng theùp daàm F £10 cao £4m</v>
          </cell>
          <cell r="C761" t="str">
            <v>kg</v>
          </cell>
          <cell r="D761">
            <v>4142.0940000000001</v>
          </cell>
          <cell r="E761">
            <v>213.74299999999999</v>
          </cell>
          <cell r="F761">
            <v>15.916</v>
          </cell>
        </row>
        <row r="762">
          <cell r="A762" t="str">
            <v>IA.2312</v>
          </cell>
          <cell r="B762" t="str">
            <v>Saûn xuaát vaø gia coâng theùp daàm F £10 cao &gt;4m</v>
          </cell>
          <cell r="C762" t="str">
            <v>kg</v>
          </cell>
          <cell r="D762">
            <v>4142.0940000000001</v>
          </cell>
          <cell r="E762">
            <v>218.625</v>
          </cell>
          <cell r="F762">
            <v>18.096</v>
          </cell>
        </row>
        <row r="763">
          <cell r="A763" t="str">
            <v>IA.2321</v>
          </cell>
          <cell r="B763" t="str">
            <v>Saûn xuaát vaø gia coâng theùp daàm F £18 cao £4m</v>
          </cell>
          <cell r="C763" t="str">
            <v>kg</v>
          </cell>
          <cell r="D763">
            <v>4295.3559999999998</v>
          </cell>
          <cell r="E763">
            <v>132.46799999999999</v>
          </cell>
          <cell r="F763">
            <v>100.35599999999999</v>
          </cell>
        </row>
        <row r="764">
          <cell r="A764" t="str">
            <v>IA.2322</v>
          </cell>
          <cell r="B764" t="str">
            <v>Saûn xuaát vaø gia coâng theùp daàm F £18 cao &gt;4m</v>
          </cell>
          <cell r="C764" t="str">
            <v>kg</v>
          </cell>
          <cell r="D764">
            <v>4295.3559999999998</v>
          </cell>
          <cell r="E764">
            <v>137.35</v>
          </cell>
          <cell r="F764">
            <v>102.536</v>
          </cell>
        </row>
        <row r="765">
          <cell r="A765" t="str">
            <v>IA.2331</v>
          </cell>
          <cell r="B765" t="str">
            <v>Saûn xuaát vaø gia coâng theùp daàm F &gt;18 cao £4m</v>
          </cell>
          <cell r="C765" t="str">
            <v>kg</v>
          </cell>
          <cell r="D765">
            <v>4304.482</v>
          </cell>
          <cell r="E765">
            <v>120.065</v>
          </cell>
          <cell r="F765">
            <v>118.97</v>
          </cell>
        </row>
        <row r="766">
          <cell r="A766" t="str">
            <v>IA.2332</v>
          </cell>
          <cell r="B766" t="str">
            <v>Saûn xuaát vaø gia coâng theùp daàm F &gt;18 cao &gt;4m</v>
          </cell>
          <cell r="C766" t="str">
            <v>kg</v>
          </cell>
          <cell r="D766">
            <v>4304.482</v>
          </cell>
          <cell r="E766">
            <v>120.989</v>
          </cell>
          <cell r="F766">
            <v>121.15</v>
          </cell>
        </row>
        <row r="767">
          <cell r="B767" t="str">
            <v>Coát theùp lanh toâ, maùng nöôùc, taám ñan</v>
          </cell>
        </row>
        <row r="768">
          <cell r="A768" t="str">
            <v>IA.2411</v>
          </cell>
          <cell r="B768" t="str">
            <v>SX, gia coâng coát theùp oâ vaêng, taám ñan F £10, cao £4m</v>
          </cell>
          <cell r="C768" t="str">
            <v>kg</v>
          </cell>
          <cell r="D768">
            <v>4142.0940000000001</v>
          </cell>
          <cell r="E768">
            <v>286.57400000000001</v>
          </cell>
          <cell r="F768">
            <v>15.916</v>
          </cell>
        </row>
        <row r="769">
          <cell r="A769" t="str">
            <v>IA.2412</v>
          </cell>
          <cell r="B769" t="str">
            <v>SX, gia coâng coát theùp oâ vaêng, taám ñan F £10, cao &gt;4m</v>
          </cell>
          <cell r="C769" t="str">
            <v>kg</v>
          </cell>
          <cell r="D769">
            <v>4142.0940000000001</v>
          </cell>
          <cell r="E769">
            <v>291.71899999999999</v>
          </cell>
          <cell r="F769">
            <v>18.096</v>
          </cell>
        </row>
        <row r="770">
          <cell r="A770" t="str">
            <v>IA.2421</v>
          </cell>
          <cell r="B770" t="str">
            <v>SX, gia coâng coát theùp oâ vaêng, taám ñan F £18</v>
          </cell>
          <cell r="C770" t="str">
            <v>kg</v>
          </cell>
          <cell r="D770">
            <v>4294.7920000000004</v>
          </cell>
          <cell r="E770">
            <v>272.19200000000001</v>
          </cell>
          <cell r="F770">
            <v>99.582999999999998</v>
          </cell>
        </row>
        <row r="771">
          <cell r="A771" t="str">
            <v>IA.2431</v>
          </cell>
          <cell r="B771" t="str">
            <v>SX, gia coâng coát theùp oâ vaêng, taám ñan F &gt;18</v>
          </cell>
          <cell r="C771" t="str">
            <v>kg</v>
          </cell>
          <cell r="D771">
            <v>4299.4359999999997</v>
          </cell>
          <cell r="E771">
            <v>267.31</v>
          </cell>
          <cell r="F771">
            <v>105.127</v>
          </cell>
        </row>
        <row r="772">
          <cell r="B772" t="str">
            <v>Coát theùp saøn</v>
          </cell>
        </row>
        <row r="773">
          <cell r="A773" t="str">
            <v>IA.2511</v>
          </cell>
          <cell r="B773" t="str">
            <v>Saûn xuaát vaø gia coâng theùp saøn F £10 cao £16m</v>
          </cell>
          <cell r="C773" t="str">
            <v>kg</v>
          </cell>
          <cell r="D773">
            <v>4142.0940000000001</v>
          </cell>
          <cell r="E773">
            <v>189.76599999999999</v>
          </cell>
          <cell r="F773">
            <v>18.096</v>
          </cell>
        </row>
        <row r="774">
          <cell r="A774" t="str">
            <v>IA.2521</v>
          </cell>
          <cell r="B774" t="str">
            <v>Saûn xuaát vaø gia coâng theùp saøn F £18 cao £16m</v>
          </cell>
          <cell r="C774" t="str">
            <v>kg</v>
          </cell>
          <cell r="D774">
            <v>4294.7920000000004</v>
          </cell>
          <cell r="E774">
            <v>141.51400000000001</v>
          </cell>
          <cell r="F774">
            <v>101.76300000000001</v>
          </cell>
        </row>
        <row r="775">
          <cell r="A775" t="str">
            <v>IA.2531</v>
          </cell>
          <cell r="B775" t="str">
            <v>Saûn xuaát vaø gia coâng theùp saøn F &gt;18 cao £16m</v>
          </cell>
          <cell r="C775" t="str">
            <v>kg</v>
          </cell>
          <cell r="D775">
            <v>4299.4359999999997</v>
          </cell>
          <cell r="E775">
            <v>107.65900000000001</v>
          </cell>
          <cell r="F775">
            <v>107.307</v>
          </cell>
        </row>
        <row r="776">
          <cell r="B776" t="str">
            <v>Coát theùp caàu thang</v>
          </cell>
        </row>
        <row r="777">
          <cell r="A777" t="str">
            <v>IA.2611</v>
          </cell>
          <cell r="B777" t="str">
            <v>SX, gia coâng coát theùp caàu thang thöôøng F £10 cao £ 4m</v>
          </cell>
          <cell r="C777" t="str">
            <v>kg</v>
          </cell>
          <cell r="D777">
            <v>4142.0940000000001</v>
          </cell>
          <cell r="E777">
            <v>239.20699999999999</v>
          </cell>
          <cell r="F777">
            <v>15.916</v>
          </cell>
        </row>
        <row r="778">
          <cell r="A778" t="str">
            <v>IA.2612</v>
          </cell>
          <cell r="B778" t="str">
            <v>SX, gia coâng coát theùp caàu thang thöôøng F £10, cao &gt;4m</v>
          </cell>
          <cell r="C778" t="str">
            <v>kg</v>
          </cell>
          <cell r="D778">
            <v>4142.0940000000001</v>
          </cell>
          <cell r="E778">
            <v>244.221</v>
          </cell>
          <cell r="F778">
            <v>18.096</v>
          </cell>
        </row>
        <row r="779">
          <cell r="A779" t="str">
            <v>IA.2621</v>
          </cell>
          <cell r="B779" t="str">
            <v>SX, gia coâng coát theùp caàu thang thöôøng F £18 cao £ 4m</v>
          </cell>
          <cell r="C779" t="str">
            <v>kg</v>
          </cell>
          <cell r="D779">
            <v>4294.7920000000004</v>
          </cell>
          <cell r="E779">
            <v>190.126</v>
          </cell>
          <cell r="F779">
            <v>99.582999999999998</v>
          </cell>
        </row>
        <row r="780">
          <cell r="A780" t="str">
            <v>IA.2622</v>
          </cell>
          <cell r="B780" t="str">
            <v>SX, gia coâng coát theùp caàu thang thöôøng F £18, cao &gt;4m</v>
          </cell>
          <cell r="C780" t="str">
            <v>kg</v>
          </cell>
          <cell r="D780">
            <v>4294.7920000000004</v>
          </cell>
          <cell r="E780">
            <v>193.02799999999999</v>
          </cell>
          <cell r="F780">
            <v>101.76300000000001</v>
          </cell>
        </row>
        <row r="781">
          <cell r="A781" t="str">
            <v>IA.2631</v>
          </cell>
          <cell r="B781" t="str">
            <v>SX, gia coâng coát theùp caàu thang thöôøng F &gt;18 cao £ 4m</v>
          </cell>
          <cell r="C781" t="str">
            <v>kg</v>
          </cell>
          <cell r="D781">
            <v>4299.4359999999997</v>
          </cell>
          <cell r="E781">
            <v>185.11199999999999</v>
          </cell>
          <cell r="F781">
            <v>105.127</v>
          </cell>
        </row>
        <row r="782">
          <cell r="A782" t="str">
            <v>IA.2631</v>
          </cell>
          <cell r="B782" t="str">
            <v>SX, gia coâng coát theùp caàu thang thöôøng F &gt;18 cao &gt;4m</v>
          </cell>
          <cell r="C782" t="str">
            <v>kg</v>
          </cell>
          <cell r="D782">
            <v>4299.4359999999997</v>
          </cell>
          <cell r="E782">
            <v>189.994</v>
          </cell>
          <cell r="F782">
            <v>107.307</v>
          </cell>
        </row>
        <row r="783">
          <cell r="B783" t="str">
            <v>Coát theùp möông caùp</v>
          </cell>
        </row>
        <row r="784">
          <cell r="A784" t="str">
            <v>IA.3511</v>
          </cell>
          <cell r="B784" t="str">
            <v>SX, gia coâng coát theùp möông caùp F £10</v>
          </cell>
          <cell r="C784" t="str">
            <v>kg</v>
          </cell>
          <cell r="D784">
            <v>4142.0940000000001</v>
          </cell>
          <cell r="E784">
            <v>142.292</v>
          </cell>
          <cell r="F784">
            <v>15.916</v>
          </cell>
        </row>
        <row r="785">
          <cell r="A785" t="str">
            <v>IA.3521</v>
          </cell>
          <cell r="B785" t="str">
            <v>SX, gia coâng coát theùp möông caùp F &gt;10</v>
          </cell>
          <cell r="C785" t="str">
            <v>kg</v>
          </cell>
          <cell r="D785">
            <v>4299.4359999999997</v>
          </cell>
          <cell r="E785">
            <v>90.019000000000005</v>
          </cell>
          <cell r="F785">
            <v>111.72499999999999</v>
          </cell>
        </row>
        <row r="786">
          <cell r="B786" t="str">
            <v>Coát theùp naép möông ñuùc saün</v>
          </cell>
        </row>
        <row r="787">
          <cell r="A787" t="str">
            <v>IB.2511</v>
          </cell>
          <cell r="B787" t="str">
            <v>Saûn xuaát vaø gia coâng theùp naép möông</v>
          </cell>
          <cell r="C787" t="str">
            <v>kg</v>
          </cell>
          <cell r="D787">
            <v>4142.0940000000001</v>
          </cell>
          <cell r="E787">
            <v>221.804</v>
          </cell>
          <cell r="F787">
            <v>15.916</v>
          </cell>
        </row>
        <row r="788">
          <cell r="B788" t="str">
            <v>Coát theùp coïc, coät, cöø xaø daàm, giaèng ñuùc saün</v>
          </cell>
        </row>
        <row r="789">
          <cell r="A789" t="str">
            <v>IB.2211</v>
          </cell>
          <cell r="B789" t="str">
            <v>Saûn xuaát vaø gia coâng theùp xaø daàm, giaèng F £10</v>
          </cell>
          <cell r="C789" t="str">
            <v>kg</v>
          </cell>
          <cell r="D789">
            <v>4142.0940000000001</v>
          </cell>
          <cell r="E789">
            <v>200.791</v>
          </cell>
          <cell r="F789">
            <v>15.916</v>
          </cell>
        </row>
        <row r="790">
          <cell r="A790" t="str">
            <v>IB.2221</v>
          </cell>
          <cell r="B790" t="str">
            <v>Saûn xuaát vaø gia coâng theùp xaø daàm, giaèng F £18</v>
          </cell>
          <cell r="C790" t="str">
            <v>kg</v>
          </cell>
          <cell r="D790">
            <v>4295.3559999999998</v>
          </cell>
          <cell r="E790">
            <v>101.43300000000001</v>
          </cell>
          <cell r="F790">
            <v>100.35599999999999</v>
          </cell>
        </row>
        <row r="791">
          <cell r="A791" t="str">
            <v>IB.2231</v>
          </cell>
          <cell r="B791" t="str">
            <v>Saûn xuaát vaø gia coâng theùp xaø daàm, giaèng F &gt;18</v>
          </cell>
          <cell r="C791" t="str">
            <v>kg</v>
          </cell>
          <cell r="D791">
            <v>4295.3559999999998</v>
          </cell>
          <cell r="E791">
            <v>97.153000000000006</v>
          </cell>
          <cell r="F791">
            <v>90.896000000000001</v>
          </cell>
        </row>
        <row r="792">
          <cell r="B792" t="str">
            <v>COÁT PHA</v>
          </cell>
        </row>
        <row r="793">
          <cell r="B793" t="str">
            <v>Coát pha moùng</v>
          </cell>
        </row>
        <row r="794">
          <cell r="A794" t="str">
            <v>KA.1110</v>
          </cell>
          <cell r="B794" t="str">
            <v>Vaùn khuoân moùng daøi, beä maùy</v>
          </cell>
          <cell r="C794" t="str">
            <v>m2</v>
          </cell>
          <cell r="D794">
            <v>26901.25</v>
          </cell>
          <cell r="E794">
            <v>1765.35</v>
          </cell>
        </row>
        <row r="795">
          <cell r="A795" t="str">
            <v>KA.1220</v>
          </cell>
          <cell r="B795" t="str">
            <v>Vaùn khuoân moùng coät vuoâng, hình chöõ nhaät</v>
          </cell>
          <cell r="C795" t="str">
            <v>m2</v>
          </cell>
          <cell r="D795">
            <v>27633.1</v>
          </cell>
          <cell r="E795">
            <v>3852.39</v>
          </cell>
        </row>
        <row r="796">
          <cell r="B796" t="str">
            <v>Vaùn khuoân ccaùc loaïi</v>
          </cell>
        </row>
        <row r="797">
          <cell r="A797" t="str">
            <v>KA.2120</v>
          </cell>
          <cell r="B797" t="str">
            <v>Vaùn khuoân coät vuoâng, hình chöõ nhaät</v>
          </cell>
          <cell r="C797" t="str">
            <v>m2</v>
          </cell>
          <cell r="D797">
            <v>29006.09</v>
          </cell>
          <cell r="E797">
            <v>4315.75</v>
          </cell>
        </row>
        <row r="798">
          <cell r="A798" t="str">
            <v>KA.2210</v>
          </cell>
          <cell r="B798" t="str">
            <v>Vaùn khuoân xaø daàm, giaèng</v>
          </cell>
          <cell r="C798" t="str">
            <v>m2</v>
          </cell>
          <cell r="D798">
            <v>37451.120000000003</v>
          </cell>
          <cell r="E798">
            <v>4651.2700000000004</v>
          </cell>
        </row>
        <row r="799">
          <cell r="A799" t="str">
            <v>KA.2310</v>
          </cell>
          <cell r="B799" t="str">
            <v>Vaùn khuoân saøn maùi</v>
          </cell>
          <cell r="C799" t="str">
            <v>m2</v>
          </cell>
          <cell r="D799">
            <v>30684.959999999999</v>
          </cell>
          <cell r="E799">
            <v>3646.07</v>
          </cell>
        </row>
        <row r="800">
          <cell r="A800" t="str">
            <v>KA.2320</v>
          </cell>
          <cell r="B800" t="str">
            <v>Vaùn khuoân lanh toâ, lanh toâ lieàn maùi haét, taám ñan</v>
          </cell>
          <cell r="C800" t="str">
            <v>m2</v>
          </cell>
          <cell r="D800">
            <v>30684.959999999999</v>
          </cell>
          <cell r="E800">
            <v>3851.71</v>
          </cell>
        </row>
        <row r="801">
          <cell r="A801" t="str">
            <v>KA.2410</v>
          </cell>
          <cell r="B801" t="str">
            <v>Vaùn khuoân caàu thang</v>
          </cell>
          <cell r="C801" t="str">
            <v>m2</v>
          </cell>
          <cell r="D801">
            <v>3867.9569999999999</v>
          </cell>
          <cell r="E801">
            <v>619.08699999999999</v>
          </cell>
        </row>
        <row r="802">
          <cell r="A802" t="str">
            <v>KA.2510</v>
          </cell>
          <cell r="B802" t="str">
            <v>Vaùn khuoân töôøng thaúng chieàu daøy £45cm</v>
          </cell>
          <cell r="C802" t="str">
            <v>m2</v>
          </cell>
          <cell r="D802">
            <v>27554.33</v>
          </cell>
          <cell r="E802">
            <v>3758.36</v>
          </cell>
        </row>
        <row r="803">
          <cell r="A803" t="str">
            <v>KA.2520</v>
          </cell>
          <cell r="B803" t="str">
            <v>Vaùn khuoân töôøng thaúng chieàu daøy &gt;45cm</v>
          </cell>
          <cell r="C803" t="str">
            <v>m2</v>
          </cell>
          <cell r="D803">
            <v>30267.32</v>
          </cell>
          <cell r="E803">
            <v>4411.8100000000004</v>
          </cell>
        </row>
        <row r="804">
          <cell r="A804" t="str">
            <v>KA.7110</v>
          </cell>
          <cell r="B804" t="str">
            <v>Vaùn khuoân maùi bôø keânh möông</v>
          </cell>
          <cell r="C804" t="str">
            <v>m2</v>
          </cell>
          <cell r="D804">
            <v>26874.9</v>
          </cell>
          <cell r="E804">
            <v>1636.94</v>
          </cell>
        </row>
        <row r="805">
          <cell r="A805" t="str">
            <v>KP.2210</v>
          </cell>
          <cell r="B805" t="str">
            <v>Vaùn khuoân xaø, daàm ñuùc saün</v>
          </cell>
          <cell r="C805" t="str">
            <v>m2</v>
          </cell>
          <cell r="D805">
            <v>6944.61</v>
          </cell>
          <cell r="E805">
            <v>4119.59</v>
          </cell>
        </row>
        <row r="806">
          <cell r="A806" t="str">
            <v>KP.2310</v>
          </cell>
          <cell r="B806" t="str">
            <v>Vaùn khuoân naép ñan ñuùc saün</v>
          </cell>
          <cell r="C806" t="str">
            <v>m2</v>
          </cell>
          <cell r="D806">
            <v>2617.6999999999998</v>
          </cell>
          <cell r="E806">
            <v>3180.21</v>
          </cell>
        </row>
        <row r="807">
          <cell r="B807" t="str">
            <v>Laép döïng CKBT ñuùc saün</v>
          </cell>
        </row>
        <row r="808">
          <cell r="A808" t="str">
            <v>LA.5110</v>
          </cell>
          <cell r="B808" t="str">
            <v>Laép CKBT ñuùc saün P £50 kg</v>
          </cell>
          <cell r="C808" t="str">
            <v>caùi</v>
          </cell>
          <cell r="D808">
            <v>1055</v>
          </cell>
          <cell r="E808">
            <v>2029</v>
          </cell>
        </row>
        <row r="809">
          <cell r="A809" t="str">
            <v>LA.5120</v>
          </cell>
          <cell r="B809" t="str">
            <v>Laép CKBT ñuùc saün P £100 kg</v>
          </cell>
          <cell r="C809" t="str">
            <v>Caùi</v>
          </cell>
          <cell r="D809">
            <v>1758</v>
          </cell>
          <cell r="E809">
            <v>3382</v>
          </cell>
        </row>
        <row r="810">
          <cell r="A810" t="str">
            <v>LA.5130</v>
          </cell>
          <cell r="B810" t="str">
            <v>Laép CKBT ñuùc saün P £250 kg</v>
          </cell>
          <cell r="C810" t="str">
            <v>Caùi</v>
          </cell>
          <cell r="D810">
            <v>2461</v>
          </cell>
          <cell r="E810">
            <v>6088</v>
          </cell>
        </row>
        <row r="811">
          <cell r="A811" t="str">
            <v>LA.5140</v>
          </cell>
          <cell r="B811" t="str">
            <v>Laép CKBT ñuùc saün P &gt;250 kg</v>
          </cell>
          <cell r="C811" t="str">
            <v>caùi</v>
          </cell>
          <cell r="D811">
            <v>3515</v>
          </cell>
          <cell r="E811">
            <v>11500</v>
          </cell>
        </row>
        <row r="812">
          <cell r="B812" t="str">
            <v>Keát caáu goã</v>
          </cell>
        </row>
        <row r="813">
          <cell r="A813" t="str">
            <v>MA.2410</v>
          </cell>
          <cell r="B813" t="str">
            <v>Xaø goà goã 5x10cm ñoùng traàn</v>
          </cell>
          <cell r="C813" t="str">
            <v>m3</v>
          </cell>
          <cell r="D813">
            <v>4079630</v>
          </cell>
          <cell r="E813">
            <v>51495</v>
          </cell>
        </row>
        <row r="814">
          <cell r="A814" t="str">
            <v>MB.1110</v>
          </cell>
          <cell r="B814" t="str">
            <v>Laép khuoân cöûa ñôn</v>
          </cell>
          <cell r="C814" t="str">
            <v>m</v>
          </cell>
          <cell r="D814">
            <v>3838</v>
          </cell>
          <cell r="E814">
            <v>1946</v>
          </cell>
        </row>
        <row r="815">
          <cell r="A815" t="str">
            <v>MB.2110</v>
          </cell>
          <cell r="B815" t="str">
            <v>Laép döng cöûa vaøo khuoân</v>
          </cell>
          <cell r="C815" t="str">
            <v>m2</v>
          </cell>
          <cell r="D815">
            <v>0</v>
          </cell>
          <cell r="E815">
            <v>3243</v>
          </cell>
        </row>
        <row r="816">
          <cell r="A816" t="str">
            <v>MB.2120</v>
          </cell>
          <cell r="B816" t="str">
            <v xml:space="preserve">Laép cöûa khoâng coù khuoân </v>
          </cell>
          <cell r="C816" t="str">
            <v>m2</v>
          </cell>
          <cell r="D816">
            <v>3355</v>
          </cell>
          <cell r="E816">
            <v>5188</v>
          </cell>
        </row>
        <row r="817">
          <cell r="B817" t="str">
            <v>Keát caáu theùp</v>
          </cell>
        </row>
        <row r="818">
          <cell r="A818" t="str">
            <v>NA.1320</v>
          </cell>
          <cell r="B818" t="str">
            <v xml:space="preserve">Saûn xuaát xaø goà theùp U100x46x4,5 </v>
          </cell>
          <cell r="C818" t="str">
            <v>taán</v>
          </cell>
          <cell r="D818">
            <v>4685667</v>
          </cell>
          <cell r="E818">
            <v>91056</v>
          </cell>
        </row>
        <row r="819">
          <cell r="A819" t="str">
            <v>NA.1510</v>
          </cell>
          <cell r="B819" t="str">
            <v>Saûn xuaát thang saét</v>
          </cell>
          <cell r="C819" t="str">
            <v>taán</v>
          </cell>
          <cell r="D819">
            <v>4693185</v>
          </cell>
          <cell r="E819">
            <v>384136</v>
          </cell>
          <cell r="F819">
            <v>667950</v>
          </cell>
        </row>
        <row r="820">
          <cell r="A820" t="str">
            <v>NA.1520</v>
          </cell>
          <cell r="B820" t="str">
            <v>Saûn xuaát lan can saét</v>
          </cell>
          <cell r="C820" t="str">
            <v>taán</v>
          </cell>
          <cell r="D820">
            <v>4491783</v>
          </cell>
          <cell r="E820">
            <v>477125</v>
          </cell>
          <cell r="F820">
            <v>281510</v>
          </cell>
        </row>
        <row r="821">
          <cell r="A821" t="str">
            <v>NA.1530</v>
          </cell>
          <cell r="B821" t="str">
            <v>Saûn xuaát cöûa soå trôøi</v>
          </cell>
          <cell r="C821" t="str">
            <v>taán</v>
          </cell>
          <cell r="D821">
            <v>4719899</v>
          </cell>
          <cell r="E821">
            <v>1172060</v>
          </cell>
          <cell r="F821">
            <v>1277772</v>
          </cell>
        </row>
        <row r="822">
          <cell r="A822" t="str">
            <v>NA.1610</v>
          </cell>
          <cell r="B822" t="str">
            <v>Saûn xuaát haøng raøo löôùi theùp</v>
          </cell>
          <cell r="C822" t="str">
            <v>m2</v>
          </cell>
          <cell r="D822">
            <v>89298</v>
          </cell>
          <cell r="E822">
            <v>15176</v>
          </cell>
          <cell r="F822">
            <v>7734</v>
          </cell>
        </row>
        <row r="823">
          <cell r="A823" t="str">
            <v>NA.1620</v>
          </cell>
          <cell r="B823" t="str">
            <v>Saûn xuaát cöûa löôùi theùp</v>
          </cell>
          <cell r="C823" t="str">
            <v>m2</v>
          </cell>
          <cell r="D823">
            <v>107009</v>
          </cell>
          <cell r="E823">
            <v>16862</v>
          </cell>
          <cell r="F823">
            <v>9281</v>
          </cell>
        </row>
        <row r="824">
          <cell r="A824" t="str">
            <v>NA.1630</v>
          </cell>
          <cell r="B824" t="str">
            <v>Saûn xuaát haøng raøo song saét</v>
          </cell>
          <cell r="C824" t="str">
            <v>m2</v>
          </cell>
          <cell r="D824">
            <v>91353</v>
          </cell>
          <cell r="E824">
            <v>19456</v>
          </cell>
          <cell r="F824">
            <v>11601</v>
          </cell>
        </row>
        <row r="825">
          <cell r="A825" t="str">
            <v>NA.1640</v>
          </cell>
          <cell r="B825" t="str">
            <v>Saûn xuaát cöûa song saét</v>
          </cell>
          <cell r="C825" t="str">
            <v>m2</v>
          </cell>
          <cell r="D825">
            <v>113071</v>
          </cell>
          <cell r="E825">
            <v>22051</v>
          </cell>
          <cell r="F825">
            <v>11601</v>
          </cell>
        </row>
        <row r="826">
          <cell r="A826" t="str">
            <v>NA.2110</v>
          </cell>
          <cell r="B826" t="str">
            <v>Saûn xuaát khung saøn ñaïo</v>
          </cell>
          <cell r="C826" t="str">
            <v>kg</v>
          </cell>
          <cell r="D826">
            <v>4491.7830000000004</v>
          </cell>
          <cell r="E826">
            <v>497.59699999999998</v>
          </cell>
          <cell r="F826">
            <v>600.43499999999995</v>
          </cell>
        </row>
        <row r="827">
          <cell r="A827" t="str">
            <v>NA.2120</v>
          </cell>
          <cell r="B827" t="str">
            <v>Saûn xuaát heä saøn ñaïo</v>
          </cell>
          <cell r="C827" t="str">
            <v>kg</v>
          </cell>
          <cell r="D827">
            <v>5335.7049999999999</v>
          </cell>
          <cell r="E827">
            <v>305.89100000000002</v>
          </cell>
          <cell r="F827">
            <v>617.09199999999998</v>
          </cell>
        </row>
        <row r="828">
          <cell r="A828" t="str">
            <v>NA.2310</v>
          </cell>
          <cell r="B828" t="str">
            <v>Saûn xuaát caùc boä phaän caàu baèng theùp hình</v>
          </cell>
          <cell r="C828" t="str">
            <v>kg</v>
          </cell>
          <cell r="D828">
            <v>4925.6620000000003</v>
          </cell>
          <cell r="E828">
            <v>395.83199999999999</v>
          </cell>
          <cell r="F828">
            <v>306.24</v>
          </cell>
        </row>
        <row r="829">
          <cell r="A829" t="str">
            <v>NA.2320</v>
          </cell>
          <cell r="B829" t="str">
            <v>Saûn xuaát caùc boä phaän caàu baèng thep deït</v>
          </cell>
          <cell r="C829" t="str">
            <v>kg</v>
          </cell>
          <cell r="D829">
            <v>4265.5619999999999</v>
          </cell>
          <cell r="E829">
            <v>395.83199999999999</v>
          </cell>
          <cell r="F829">
            <v>306.24</v>
          </cell>
        </row>
        <row r="830">
          <cell r="A830" t="str">
            <v>NB.1310</v>
          </cell>
          <cell r="B830" t="str">
            <v>Laép döïng xaø goà theùp</v>
          </cell>
          <cell r="C830" t="str">
            <v>taán</v>
          </cell>
          <cell r="D830">
            <v>214910</v>
          </cell>
          <cell r="E830">
            <v>35411</v>
          </cell>
          <cell r="F830">
            <v>362719</v>
          </cell>
        </row>
        <row r="831">
          <cell r="A831" t="str">
            <v>NB.2120</v>
          </cell>
          <cell r="B831" t="str">
            <v>Laép döïng cöûa khung saét + khung nhoâm</v>
          </cell>
          <cell r="C831" t="str">
            <v>m2</v>
          </cell>
          <cell r="D831">
            <v>4438</v>
          </cell>
          <cell r="E831">
            <v>4059</v>
          </cell>
        </row>
        <row r="832">
          <cell r="A832" t="str">
            <v>NB.2210</v>
          </cell>
          <cell r="B832" t="str">
            <v>Laép döïng lan can saét</v>
          </cell>
          <cell r="C832" t="str">
            <v>m2</v>
          </cell>
          <cell r="D832">
            <v>2267</v>
          </cell>
          <cell r="E832">
            <v>5412</v>
          </cell>
          <cell r="F832">
            <v>7734</v>
          </cell>
        </row>
        <row r="833">
          <cell r="A833" t="str">
            <v>NB.2220</v>
          </cell>
          <cell r="B833" t="str">
            <v>Laép döïng hoa cöûa saét</v>
          </cell>
          <cell r="C833" t="str">
            <v>m2</v>
          </cell>
          <cell r="D833">
            <v>3821</v>
          </cell>
          <cell r="E833">
            <v>2706</v>
          </cell>
        </row>
        <row r="834">
          <cell r="A834" t="str">
            <v>NB.2231</v>
          </cell>
          <cell r="B834" t="str">
            <v>Laép döïng vaùch kính khung nhoâm maët tieàn nhaø</v>
          </cell>
          <cell r="C834" t="str">
            <v>m2</v>
          </cell>
          <cell r="D834">
            <v>671</v>
          </cell>
          <cell r="E834">
            <v>6764</v>
          </cell>
        </row>
        <row r="835">
          <cell r="A835" t="str">
            <v>NB.2232</v>
          </cell>
          <cell r="B835" t="str">
            <v>Laép döïng vaùch kính khung nhoâm maët trong nhaø</v>
          </cell>
          <cell r="C835" t="str">
            <v>m2</v>
          </cell>
          <cell r="D835">
            <v>671</v>
          </cell>
          <cell r="E835">
            <v>4059</v>
          </cell>
        </row>
        <row r="836">
          <cell r="A836" t="str">
            <v>NB.3110</v>
          </cell>
          <cell r="B836" t="str">
            <v>Laép döïng keát caáu theùp</v>
          </cell>
          <cell r="C836" t="str">
            <v>taán</v>
          </cell>
          <cell r="D836">
            <v>428400</v>
          </cell>
          <cell r="E836">
            <v>151242</v>
          </cell>
          <cell r="F836">
            <v>280350</v>
          </cell>
        </row>
        <row r="837">
          <cell r="A837" t="str">
            <v>OB.1220</v>
          </cell>
          <cell r="B837" t="str">
            <v>Lôïp maùi toân traùng keõm Austnam</v>
          </cell>
          <cell r="C837" t="str">
            <v>m2</v>
          </cell>
          <cell r="D837">
            <v>35026.26</v>
          </cell>
          <cell r="E837">
            <v>583.70000000000005</v>
          </cell>
        </row>
        <row r="838">
          <cell r="A838" t="str">
            <v>OB.1310</v>
          </cell>
          <cell r="B838" t="str">
            <v>Traàn nhöïa</v>
          </cell>
          <cell r="C838" t="str">
            <v>m2</v>
          </cell>
          <cell r="D838">
            <v>29601.42</v>
          </cell>
          <cell r="E838">
            <v>664.12</v>
          </cell>
        </row>
        <row r="839">
          <cell r="B839" t="str">
            <v>Coâng taùc traùt</v>
          </cell>
        </row>
        <row r="840">
          <cell r="B840" t="str">
            <v>Coâng taùc töôøng</v>
          </cell>
        </row>
        <row r="841">
          <cell r="A841" t="str">
            <v>PA.1213</v>
          </cell>
          <cell r="B841" t="str">
            <v>Traùt töôøng XM#50 daøy 1,5 cm cao £4m</v>
          </cell>
          <cell r="C841" t="str">
            <v>m2</v>
          </cell>
          <cell r="D841">
            <v>4187</v>
          </cell>
          <cell r="E841">
            <v>1808</v>
          </cell>
          <cell r="F841">
            <v>136</v>
          </cell>
        </row>
        <row r="842">
          <cell r="A842" t="str">
            <v>PA.1214</v>
          </cell>
          <cell r="B842" t="str">
            <v>Traùt töôøng XM#75 daøy 1,5 cm cao £4m</v>
          </cell>
          <cell r="C842" t="str">
            <v>m2</v>
          </cell>
          <cell r="D842">
            <v>5433</v>
          </cell>
          <cell r="E842">
            <v>1808</v>
          </cell>
          <cell r="F842">
            <v>136</v>
          </cell>
        </row>
        <row r="843">
          <cell r="A843" t="str">
            <v>PA.1223</v>
          </cell>
          <cell r="B843" t="str">
            <v>Traùt töôøng XM#50 daøy 1,5 cm cao &gt;4m</v>
          </cell>
          <cell r="C843" t="str">
            <v>m2</v>
          </cell>
          <cell r="D843">
            <v>4208</v>
          </cell>
          <cell r="E843">
            <v>2599</v>
          </cell>
          <cell r="F843">
            <v>190</v>
          </cell>
        </row>
        <row r="844">
          <cell r="A844" t="str">
            <v>PA.1224</v>
          </cell>
          <cell r="B844" t="str">
            <v>Traùt töôøng XM#75 daøy 1,5 cm cao &gt;4m</v>
          </cell>
          <cell r="C844" t="str">
            <v>m2</v>
          </cell>
          <cell r="D844">
            <v>5460</v>
          </cell>
          <cell r="E844">
            <v>2599</v>
          </cell>
          <cell r="F844">
            <v>190</v>
          </cell>
        </row>
        <row r="845">
          <cell r="A845" t="str">
            <v>PA.1313</v>
          </cell>
          <cell r="B845" t="str">
            <v>Traùt töôøng XM#50 daøy 2 cm cao £4m</v>
          </cell>
          <cell r="C845" t="str">
            <v>m2</v>
          </cell>
          <cell r="D845">
            <v>5665</v>
          </cell>
          <cell r="E845">
            <v>1808</v>
          </cell>
          <cell r="F845">
            <v>136</v>
          </cell>
        </row>
        <row r="846">
          <cell r="A846" t="str">
            <v>PA.1314</v>
          </cell>
          <cell r="B846" t="str">
            <v>Traùt töôøng XM#75 daøy 2 cm cao £4m</v>
          </cell>
          <cell r="C846" t="str">
            <v>m2</v>
          </cell>
          <cell r="D846">
            <v>7351</v>
          </cell>
          <cell r="E846">
            <v>1808</v>
          </cell>
          <cell r="F846">
            <v>136</v>
          </cell>
        </row>
        <row r="847">
          <cell r="A847" t="str">
            <v>PA.1323</v>
          </cell>
          <cell r="B847" t="str">
            <v>Traùt töôøng XM#50 daøy 2 cm cao &gt;4m</v>
          </cell>
          <cell r="C847" t="str">
            <v>m2</v>
          </cell>
          <cell r="D847">
            <v>5693</v>
          </cell>
          <cell r="E847">
            <v>2599</v>
          </cell>
          <cell r="F847">
            <v>190</v>
          </cell>
        </row>
        <row r="848">
          <cell r="A848" t="str">
            <v>PA.1324</v>
          </cell>
          <cell r="B848" t="str">
            <v>Traùt töôøng XM#75 daøy 2 cm cao &gt;4m</v>
          </cell>
          <cell r="C848" t="str">
            <v>m2</v>
          </cell>
          <cell r="D848">
            <v>7388</v>
          </cell>
          <cell r="E848">
            <v>2599</v>
          </cell>
          <cell r="F848">
            <v>190</v>
          </cell>
        </row>
        <row r="849">
          <cell r="B849" t="str">
            <v>Coâng taùc truï, lam ñöùng, caàu thang</v>
          </cell>
        </row>
        <row r="850">
          <cell r="A850" t="str">
            <v>PA.2113</v>
          </cell>
          <cell r="B850" t="str">
            <v xml:space="preserve">Traùt coät, lam, caàu thang XM#50 daøy 1 cm </v>
          </cell>
          <cell r="C850" t="str">
            <v>m2</v>
          </cell>
          <cell r="D850">
            <v>3218</v>
          </cell>
          <cell r="E850">
            <v>6571</v>
          </cell>
          <cell r="F850">
            <v>190</v>
          </cell>
        </row>
        <row r="851">
          <cell r="A851" t="str">
            <v>PA.2114</v>
          </cell>
          <cell r="B851" t="str">
            <v xml:space="preserve">Traùt coät, lam, caàu thang XM#75 daøy 1 cm </v>
          </cell>
          <cell r="C851" t="str">
            <v>m2</v>
          </cell>
          <cell r="D851">
            <v>4176</v>
          </cell>
          <cell r="E851">
            <v>6571</v>
          </cell>
          <cell r="F851">
            <v>190</v>
          </cell>
        </row>
        <row r="852">
          <cell r="A852" t="str">
            <v>PA.2213</v>
          </cell>
          <cell r="B852" t="str">
            <v xml:space="preserve">Traùt coät, lam, caàu thang XM#50 daøy 1,5 cm </v>
          </cell>
          <cell r="C852" t="str">
            <v>m2</v>
          </cell>
          <cell r="D852">
            <v>4455</v>
          </cell>
          <cell r="E852">
            <v>6571</v>
          </cell>
          <cell r="F852">
            <v>190</v>
          </cell>
        </row>
        <row r="853">
          <cell r="A853" t="str">
            <v>PA.2214</v>
          </cell>
          <cell r="B853" t="str">
            <v xml:space="preserve">Traùt coät, lam, caàu thang XM#75 daøy 1,5 cm </v>
          </cell>
          <cell r="C853" t="str">
            <v>m2</v>
          </cell>
          <cell r="D853">
            <v>5782</v>
          </cell>
          <cell r="E853">
            <v>6571</v>
          </cell>
          <cell r="F853">
            <v>190</v>
          </cell>
        </row>
        <row r="854">
          <cell r="A854" t="str">
            <v>PA.2313</v>
          </cell>
          <cell r="B854" t="str">
            <v xml:space="preserve">Traùt coät, lam, caàu thang XM#50 daøy 2 cm </v>
          </cell>
          <cell r="C854" t="str">
            <v>m2</v>
          </cell>
          <cell r="D854">
            <v>6188</v>
          </cell>
          <cell r="E854">
            <v>6571</v>
          </cell>
          <cell r="F854">
            <v>190</v>
          </cell>
        </row>
        <row r="855">
          <cell r="A855" t="str">
            <v>PA.2314</v>
          </cell>
          <cell r="B855" t="str">
            <v xml:space="preserve">Traùt coät, lam, caàu thang XM#75 daøy 2 cm </v>
          </cell>
          <cell r="C855" t="str">
            <v>m2</v>
          </cell>
          <cell r="D855">
            <v>8030</v>
          </cell>
          <cell r="E855">
            <v>6571</v>
          </cell>
          <cell r="F855">
            <v>190</v>
          </cell>
        </row>
        <row r="856">
          <cell r="B856" t="str">
            <v>Traùt xaø, daàm, traàn</v>
          </cell>
        </row>
        <row r="857">
          <cell r="A857" t="str">
            <v>PA.3114</v>
          </cell>
          <cell r="B857" t="str">
            <v xml:space="preserve">Traùt daàm vöõa XM#75 </v>
          </cell>
          <cell r="C857" t="str">
            <v>m2</v>
          </cell>
          <cell r="D857">
            <v>5753</v>
          </cell>
          <cell r="E857">
            <v>4354</v>
          </cell>
          <cell r="F857">
            <v>190</v>
          </cell>
        </row>
        <row r="858">
          <cell r="A858" t="str">
            <v>PA.3214</v>
          </cell>
          <cell r="B858" t="str">
            <v xml:space="preserve">Traùt traàn vöõa XM#75 </v>
          </cell>
          <cell r="C858" t="str">
            <v>m2</v>
          </cell>
          <cell r="D858">
            <v>5753</v>
          </cell>
          <cell r="E858">
            <v>3958</v>
          </cell>
          <cell r="F858">
            <v>190</v>
          </cell>
        </row>
        <row r="859">
          <cell r="A859" t="str">
            <v>PA.4114</v>
          </cell>
          <cell r="B859" t="str">
            <v>Traùt phaøo vöõa XM#75</v>
          </cell>
          <cell r="C859" t="str">
            <v>m</v>
          </cell>
          <cell r="D859">
            <v>352</v>
          </cell>
          <cell r="E859">
            <v>2985</v>
          </cell>
        </row>
        <row r="860">
          <cell r="A860" t="str">
            <v>PA.4214</v>
          </cell>
          <cell r="B860" t="str">
            <v>Traùt gôø chæ vöõa XM#75</v>
          </cell>
          <cell r="C860" t="str">
            <v>m</v>
          </cell>
          <cell r="D860">
            <v>799</v>
          </cell>
          <cell r="E860">
            <v>1821</v>
          </cell>
        </row>
        <row r="861">
          <cell r="A861" t="str">
            <v>PA.5114</v>
          </cell>
          <cell r="B861" t="str">
            <v>Traùt oâ vaêng, lam, seânoâ vöõa XM#75</v>
          </cell>
          <cell r="C861" t="str">
            <v>m2</v>
          </cell>
          <cell r="D861">
            <v>3835</v>
          </cell>
          <cell r="E861">
            <v>3167</v>
          </cell>
        </row>
        <row r="862">
          <cell r="A862" t="str">
            <v>PD.3214</v>
          </cell>
          <cell r="B862" t="str">
            <v>Traùt Granitoâ daøy 1,5cm vöõa XM#75</v>
          </cell>
          <cell r="C862" t="str">
            <v>m2</v>
          </cell>
          <cell r="D862">
            <v>41637</v>
          </cell>
          <cell r="E862">
            <v>20451</v>
          </cell>
        </row>
        <row r="863">
          <cell r="A863" t="str">
            <v>PD.3114</v>
          </cell>
          <cell r="B863" t="str">
            <v>Traùt Granitoâ daøy 1,5cm vöõa XM#75</v>
          </cell>
          <cell r="C863" t="str">
            <v>m2</v>
          </cell>
          <cell r="D863">
            <v>37804</v>
          </cell>
          <cell r="E863">
            <v>20451</v>
          </cell>
        </row>
        <row r="864">
          <cell r="B864" t="str">
            <v>Coâng taùc oáp</v>
          </cell>
        </row>
        <row r="865">
          <cell r="B865" t="str">
            <v>Gaïch XM hoa</v>
          </cell>
        </row>
        <row r="866">
          <cell r="A866" t="str">
            <v>QA.1110</v>
          </cell>
          <cell r="B866" t="str">
            <v>OÁp töôøng gaïch men söù 20x20cm cao £4m</v>
          </cell>
          <cell r="C866" t="str">
            <v>m2</v>
          </cell>
          <cell r="D866">
            <v>57454</v>
          </cell>
          <cell r="E866">
            <v>7238</v>
          </cell>
        </row>
        <row r="867">
          <cell r="A867" t="str">
            <v>QA.1120</v>
          </cell>
          <cell r="B867" t="str">
            <v>OÁp töôøng gaïch men söù 20x20cm cao &gt;4m</v>
          </cell>
          <cell r="C867" t="str">
            <v>m2</v>
          </cell>
          <cell r="D867">
            <v>57738</v>
          </cell>
          <cell r="E867">
            <v>7400</v>
          </cell>
          <cell r="F867">
            <v>218</v>
          </cell>
        </row>
        <row r="868">
          <cell r="A868" t="str">
            <v>QA.1210</v>
          </cell>
          <cell r="B868" t="str">
            <v>OÁp truï gaïch men söù 20x20cm cao £4m</v>
          </cell>
          <cell r="C868" t="str">
            <v>m2</v>
          </cell>
          <cell r="D868">
            <v>63033</v>
          </cell>
          <cell r="E868">
            <v>14476</v>
          </cell>
        </row>
        <row r="869">
          <cell r="A869" t="str">
            <v>QA.1220</v>
          </cell>
          <cell r="B869" t="str">
            <v>OÁp truï gaïch men söù 20x20cm cao &gt;4m</v>
          </cell>
          <cell r="C869" t="str">
            <v>m2</v>
          </cell>
          <cell r="D869">
            <v>63033</v>
          </cell>
          <cell r="E869">
            <v>14801</v>
          </cell>
          <cell r="F869">
            <v>218</v>
          </cell>
        </row>
        <row r="870">
          <cell r="A870" t="str">
            <v>QA.1310</v>
          </cell>
          <cell r="B870" t="str">
            <v>OÁp chaân töôøng gaïch men söù 20x20cm cao £4m</v>
          </cell>
          <cell r="C870" t="str">
            <v>m2</v>
          </cell>
          <cell r="D870">
            <v>63033</v>
          </cell>
          <cell r="E870">
            <v>14205</v>
          </cell>
        </row>
        <row r="871">
          <cell r="A871" t="str">
            <v>QA.1320</v>
          </cell>
          <cell r="B871" t="str">
            <v>OÁp chaân töôøng gaïch men söù 20x20cm cao &gt;4m</v>
          </cell>
          <cell r="C871" t="str">
            <v>m2</v>
          </cell>
          <cell r="D871">
            <v>63033</v>
          </cell>
          <cell r="E871">
            <v>14611</v>
          </cell>
          <cell r="F871">
            <v>218</v>
          </cell>
        </row>
        <row r="872">
          <cell r="B872" t="str">
            <v>Gaïch men söù 15x15, 11x11</v>
          </cell>
        </row>
        <row r="873">
          <cell r="A873" t="str">
            <v>QB.1110</v>
          </cell>
          <cell r="B873" t="str">
            <v>OÁp töôøng gaïch men söù 15x15cm cao £4m</v>
          </cell>
          <cell r="C873" t="str">
            <v>m2</v>
          </cell>
          <cell r="D873">
            <v>91754</v>
          </cell>
          <cell r="E873">
            <v>9064</v>
          </cell>
        </row>
        <row r="874">
          <cell r="A874" t="str">
            <v>QB.1120</v>
          </cell>
          <cell r="B874" t="str">
            <v>OÁp töôøng gaïch men söù 15x15cm cao &gt;4m</v>
          </cell>
          <cell r="C874" t="str">
            <v>m2</v>
          </cell>
          <cell r="D874">
            <v>92209</v>
          </cell>
          <cell r="E874">
            <v>9606</v>
          </cell>
          <cell r="F874">
            <v>218</v>
          </cell>
        </row>
        <row r="875">
          <cell r="A875" t="str">
            <v>QB.1210</v>
          </cell>
          <cell r="B875" t="str">
            <v>OÁp töôøng gaïch men söù 11x11cm cao £4m</v>
          </cell>
          <cell r="C875" t="str">
            <v>m2</v>
          </cell>
          <cell r="D875">
            <v>52475</v>
          </cell>
          <cell r="E875">
            <v>9606</v>
          </cell>
        </row>
        <row r="876">
          <cell r="A876" t="str">
            <v>QB.1220</v>
          </cell>
          <cell r="B876" t="str">
            <v>OÁp töôøng gaïch men söù 11x11cm cao &gt;4m</v>
          </cell>
          <cell r="C876" t="str">
            <v>m2</v>
          </cell>
          <cell r="D876">
            <v>52734</v>
          </cell>
          <cell r="E876">
            <v>10526</v>
          </cell>
          <cell r="F876">
            <v>218</v>
          </cell>
        </row>
        <row r="877">
          <cell r="A877" t="str">
            <v>QB.2110</v>
          </cell>
          <cell r="B877" t="str">
            <v xml:space="preserve">OÁp truï coät gaïch men söù 15x15cm </v>
          </cell>
          <cell r="C877" t="str">
            <v>m2</v>
          </cell>
          <cell r="D877">
            <v>92209</v>
          </cell>
          <cell r="E877">
            <v>14151</v>
          </cell>
          <cell r="F877">
            <v>218</v>
          </cell>
        </row>
        <row r="878">
          <cell r="A878" t="str">
            <v>QB.2210</v>
          </cell>
          <cell r="B878" t="str">
            <v xml:space="preserve">OÁp truï coät gaïch men söù 11x11cm </v>
          </cell>
          <cell r="C878" t="str">
            <v>m2</v>
          </cell>
          <cell r="D878">
            <v>52734</v>
          </cell>
          <cell r="E878">
            <v>15004</v>
          </cell>
          <cell r="F878">
            <v>218</v>
          </cell>
        </row>
        <row r="879">
          <cell r="B879" t="str">
            <v>Gaïch men söù 20x15, 20x20, 20x30</v>
          </cell>
        </row>
        <row r="880">
          <cell r="A880" t="str">
            <v>QB.3110</v>
          </cell>
          <cell r="B880" t="str">
            <v>OÁp töôøng gaïch men söù 20x15cm cao &lt;4m</v>
          </cell>
          <cell r="C880" t="str">
            <v>m2</v>
          </cell>
          <cell r="D880">
            <v>93632</v>
          </cell>
          <cell r="E880">
            <v>8794</v>
          </cell>
        </row>
        <row r="881">
          <cell r="A881" t="str">
            <v>QB.3120</v>
          </cell>
          <cell r="B881" t="str">
            <v>OÁp töôøng gaïch men söù 20x15cm cao &gt;4m</v>
          </cell>
          <cell r="C881" t="str">
            <v>m2</v>
          </cell>
          <cell r="D881">
            <v>94096</v>
          </cell>
          <cell r="E881">
            <v>94470</v>
          </cell>
          <cell r="F881">
            <v>163</v>
          </cell>
        </row>
        <row r="882">
          <cell r="A882" t="str">
            <v>QB.4110</v>
          </cell>
          <cell r="B882" t="str">
            <v>OÁp töôøng gaïch men söù 20x20cm cao &lt;4m</v>
          </cell>
          <cell r="C882" t="str">
            <v>m2</v>
          </cell>
          <cell r="D882">
            <v>91548</v>
          </cell>
          <cell r="E882">
            <v>8117</v>
          </cell>
        </row>
        <row r="883">
          <cell r="A883" t="str">
            <v>QB.4120</v>
          </cell>
          <cell r="B883" t="str">
            <v>OÁp töôøng gaïch men söù 20x20cm cao &gt;4m</v>
          </cell>
          <cell r="C883" t="str">
            <v>m2</v>
          </cell>
          <cell r="D883">
            <v>92002</v>
          </cell>
          <cell r="E883">
            <v>8794</v>
          </cell>
          <cell r="F883">
            <v>163</v>
          </cell>
        </row>
        <row r="884">
          <cell r="A884" t="str">
            <v>QB.5110</v>
          </cell>
          <cell r="B884" t="str">
            <v>OÁp töôøng gaïch men söù 20x30cm cao &lt;4m</v>
          </cell>
          <cell r="C884" t="str">
            <v>m2</v>
          </cell>
          <cell r="D884">
            <v>91548</v>
          </cell>
          <cell r="E884">
            <v>6764</v>
          </cell>
        </row>
        <row r="885">
          <cell r="A885" t="str">
            <v>QB.5120</v>
          </cell>
          <cell r="B885" t="str">
            <v>OÁp töôøng gaïch men söù 20x30cm cao &gt;4m</v>
          </cell>
          <cell r="C885" t="str">
            <v>m2</v>
          </cell>
          <cell r="D885">
            <v>92002</v>
          </cell>
          <cell r="E885">
            <v>7441</v>
          </cell>
          <cell r="F885">
            <v>163</v>
          </cell>
        </row>
        <row r="886">
          <cell r="A886" t="str">
            <v>QB.5120</v>
          </cell>
          <cell r="B886" t="str">
            <v>OÁp töôøng gaïch men söù 20x30cm cao &gt;4m</v>
          </cell>
          <cell r="C886" t="str">
            <v>m2</v>
          </cell>
          <cell r="D886">
            <v>92002</v>
          </cell>
          <cell r="E886">
            <v>7441</v>
          </cell>
          <cell r="F886">
            <v>163</v>
          </cell>
        </row>
        <row r="887">
          <cell r="A887" t="str">
            <v>QB.6110</v>
          </cell>
          <cell r="B887" t="str">
            <v>OÁp truï gaïch men söù 20x15cm cao &lt;4m</v>
          </cell>
          <cell r="C887" t="str">
            <v>m2</v>
          </cell>
          <cell r="D887">
            <v>94096</v>
          </cell>
          <cell r="E887">
            <v>10958</v>
          </cell>
        </row>
        <row r="888">
          <cell r="A888" t="str">
            <v>QB.6120</v>
          </cell>
          <cell r="B888" t="str">
            <v>OÁp truï gaïch men söù 20x15cm cao &gt;4m</v>
          </cell>
          <cell r="C888" t="str">
            <v>m2</v>
          </cell>
          <cell r="D888">
            <v>94559</v>
          </cell>
          <cell r="E888">
            <v>12582</v>
          </cell>
          <cell r="F888">
            <v>163</v>
          </cell>
        </row>
        <row r="889">
          <cell r="A889" t="str">
            <v>QB.7110</v>
          </cell>
          <cell r="B889" t="str">
            <v>OÁp truï gaïch men söù 20x20cm cao &lt;4m</v>
          </cell>
          <cell r="C889" t="str">
            <v>m2</v>
          </cell>
          <cell r="D889">
            <v>92002</v>
          </cell>
          <cell r="E889">
            <v>10147</v>
          </cell>
        </row>
        <row r="890">
          <cell r="A890" t="str">
            <v>QB.7120</v>
          </cell>
          <cell r="B890" t="str">
            <v>OÁp truï gaïch men söù 20x20cm cao &gt;4m</v>
          </cell>
          <cell r="C890" t="str">
            <v>m2</v>
          </cell>
          <cell r="D890">
            <v>92455</v>
          </cell>
          <cell r="E890">
            <v>11635</v>
          </cell>
          <cell r="F890">
            <v>163</v>
          </cell>
        </row>
        <row r="891">
          <cell r="A891" t="str">
            <v>QB.8110</v>
          </cell>
          <cell r="B891" t="str">
            <v>OÁp truï gaïch men söù 20x30cm cao &lt;4m</v>
          </cell>
          <cell r="C891" t="str">
            <v>m2</v>
          </cell>
          <cell r="D891">
            <v>92002</v>
          </cell>
          <cell r="E891">
            <v>8388</v>
          </cell>
        </row>
        <row r="892">
          <cell r="A892" t="str">
            <v>QB.8120</v>
          </cell>
          <cell r="B892" t="str">
            <v>OÁp truï gaïch men söù 20x30cm cao &gt;4m</v>
          </cell>
          <cell r="C892" t="str">
            <v>m2</v>
          </cell>
          <cell r="D892">
            <v>92455</v>
          </cell>
          <cell r="E892">
            <v>9606</v>
          </cell>
          <cell r="F892">
            <v>163</v>
          </cell>
        </row>
        <row r="893">
          <cell r="A893" t="str">
            <v>QB.8120</v>
          </cell>
          <cell r="B893" t="str">
            <v>OÁp truï gaïch men söù 20x30cm cao &gt;4m</v>
          </cell>
          <cell r="C893" t="str">
            <v>m2</v>
          </cell>
          <cell r="D893">
            <v>92455</v>
          </cell>
          <cell r="E893">
            <v>9606</v>
          </cell>
          <cell r="F893">
            <v>163</v>
          </cell>
        </row>
        <row r="894">
          <cell r="A894" t="str">
            <v>QP.1110</v>
          </cell>
          <cell r="B894" t="str">
            <v>OÁp töôøng ñaù caåm thaïch 20x20cm</v>
          </cell>
          <cell r="C894" t="str">
            <v>m2</v>
          </cell>
          <cell r="D894">
            <v>72405</v>
          </cell>
          <cell r="E894">
            <v>18955</v>
          </cell>
        </row>
        <row r="895">
          <cell r="A895" t="str">
            <v>QP.1120</v>
          </cell>
          <cell r="B895" t="str">
            <v>OÁp töôøng ñaù caåm thaïch 30x30cm</v>
          </cell>
          <cell r="C895" t="str">
            <v>m2</v>
          </cell>
          <cell r="D895">
            <v>110843</v>
          </cell>
          <cell r="E895">
            <v>21790</v>
          </cell>
        </row>
        <row r="896">
          <cell r="A896" t="str">
            <v>QP.1130</v>
          </cell>
          <cell r="B896" t="str">
            <v>OÁp töôøng ñaù caåm thaïch 40x40cm</v>
          </cell>
          <cell r="C896" t="str">
            <v>m2</v>
          </cell>
          <cell r="D896">
            <v>95228</v>
          </cell>
          <cell r="E896">
            <v>19402</v>
          </cell>
          <cell r="F896">
            <v>0</v>
          </cell>
        </row>
        <row r="897">
          <cell r="A897" t="str">
            <v>QP.1210</v>
          </cell>
          <cell r="B897" t="str">
            <v>OÁp töôøng ñaù caåm thaïch 20x20cm</v>
          </cell>
          <cell r="C897" t="str">
            <v>m2</v>
          </cell>
          <cell r="D897">
            <v>72405</v>
          </cell>
          <cell r="E897">
            <v>22984</v>
          </cell>
        </row>
        <row r="898">
          <cell r="A898" t="str">
            <v>QP.1220</v>
          </cell>
          <cell r="B898" t="str">
            <v>OÁp töôøng ñaù caåm thaïch 30x30cm</v>
          </cell>
          <cell r="C898" t="str">
            <v>m2</v>
          </cell>
          <cell r="D898">
            <v>110843</v>
          </cell>
          <cell r="E898">
            <v>30298</v>
          </cell>
        </row>
        <row r="899">
          <cell r="A899" t="str">
            <v>QP.1230</v>
          </cell>
          <cell r="B899" t="str">
            <v>OÁp töôøng ñaù caåm thaïch 40x40cm</v>
          </cell>
          <cell r="C899" t="str">
            <v>m2</v>
          </cell>
          <cell r="D899">
            <v>95228</v>
          </cell>
          <cell r="E899">
            <v>24776</v>
          </cell>
        </row>
        <row r="900">
          <cell r="A900" t="str">
            <v>RA.1114</v>
          </cell>
          <cell r="B900" t="str">
            <v>Laùng neàn, saøn khoâng ñaùnh maøu vöõa XM#75 daøy 2cm cao £4m</v>
          </cell>
          <cell r="C900" t="str">
            <v>m2</v>
          </cell>
          <cell r="D900">
            <v>7990</v>
          </cell>
          <cell r="E900">
            <v>897</v>
          </cell>
          <cell r="F900">
            <v>136</v>
          </cell>
        </row>
        <row r="901">
          <cell r="A901" t="str">
            <v>RA.1214</v>
          </cell>
          <cell r="B901" t="str">
            <v>Laùng neàn, saøn khoâng ñaùnh maøu vöõa XM#75 daøy 3cm cao £4m</v>
          </cell>
          <cell r="C901" t="str">
            <v>m2</v>
          </cell>
          <cell r="D901">
            <v>11185</v>
          </cell>
          <cell r="E901">
            <v>1399</v>
          </cell>
          <cell r="F901">
            <v>181</v>
          </cell>
        </row>
        <row r="902">
          <cell r="A902" t="str">
            <v>RA.1225</v>
          </cell>
          <cell r="B902" t="str">
            <v>Laùng neàn, saøn khoâng ñaùnh maøu vöõa XM#100 daøy 3cm cao &gt;4m</v>
          </cell>
          <cell r="C902" t="str">
            <v>m2</v>
          </cell>
          <cell r="D902">
            <v>13940</v>
          </cell>
          <cell r="E902">
            <v>1517</v>
          </cell>
          <cell r="F902">
            <v>290</v>
          </cell>
        </row>
        <row r="903">
          <cell r="A903" t="str">
            <v>RB.1114</v>
          </cell>
          <cell r="B903" t="str">
            <v>Laùng neàn, saøn coù ñaùnh maøu vöõa XM#75 daøy 2cm cao £4m</v>
          </cell>
          <cell r="C903" t="str">
            <v>m2</v>
          </cell>
          <cell r="D903">
            <v>8261</v>
          </cell>
          <cell r="E903">
            <v>1201</v>
          </cell>
          <cell r="F903">
            <v>136</v>
          </cell>
        </row>
        <row r="904">
          <cell r="A904" t="str">
            <v>RB.1214</v>
          </cell>
          <cell r="B904" t="str">
            <v>Laùng neàn, saøn coù ñaùnh maøu vöõa XM#75 daøy 3cm cao £4m</v>
          </cell>
          <cell r="C904" t="str">
            <v>m2</v>
          </cell>
          <cell r="D904">
            <v>11456</v>
          </cell>
          <cell r="E904">
            <v>1649</v>
          </cell>
          <cell r="F904">
            <v>181</v>
          </cell>
        </row>
        <row r="905">
          <cell r="A905" t="str">
            <v>RB.2114</v>
          </cell>
          <cell r="B905" t="str">
            <v>Laùng seânoâ, maùi haét daøy 1cm vöõa XM#75</v>
          </cell>
          <cell r="C905" t="str">
            <v>m2</v>
          </cell>
          <cell r="D905">
            <v>4155</v>
          </cell>
          <cell r="E905">
            <v>1557</v>
          </cell>
          <cell r="F905">
            <v>136</v>
          </cell>
        </row>
        <row r="906">
          <cell r="A906" t="str">
            <v>RB.2124</v>
          </cell>
          <cell r="B906" t="str">
            <v>Laùng seânoâ, maùi haét daøy 2cm vöõa XM#75</v>
          </cell>
          <cell r="C906" t="str">
            <v>m2</v>
          </cell>
          <cell r="D906">
            <v>8263</v>
          </cell>
          <cell r="E906">
            <v>1874</v>
          </cell>
          <cell r="F906">
            <v>136</v>
          </cell>
        </row>
        <row r="907">
          <cell r="A907" t="str">
            <v>RB.2134</v>
          </cell>
          <cell r="B907" t="str">
            <v>Laùng möông caùp daøy 1cm vöõa XM#75</v>
          </cell>
          <cell r="C907" t="str">
            <v>m2</v>
          </cell>
          <cell r="D907">
            <v>4155</v>
          </cell>
          <cell r="E907">
            <v>1557</v>
          </cell>
          <cell r="F907">
            <v>136</v>
          </cell>
        </row>
        <row r="908">
          <cell r="A908" t="str">
            <v>RB.2144</v>
          </cell>
          <cell r="B908" t="str">
            <v>Laùng heø daøy 3cm vöõa XM#75</v>
          </cell>
          <cell r="C908" t="str">
            <v>m2</v>
          </cell>
          <cell r="D908">
            <v>11456</v>
          </cell>
          <cell r="E908">
            <v>1781</v>
          </cell>
          <cell r="F908">
            <v>136</v>
          </cell>
        </row>
        <row r="909">
          <cell r="A909" t="str">
            <v>SA.7111</v>
          </cell>
          <cell r="B909" t="str">
            <v>Laùt neàn baèng gaïch ceâramic vöõa XM#75 30x30 cm</v>
          </cell>
          <cell r="C909" t="str">
            <v>m2</v>
          </cell>
          <cell r="D909">
            <v>83385</v>
          </cell>
          <cell r="E909">
            <v>5411</v>
          </cell>
        </row>
        <row r="910">
          <cell r="A910" t="str">
            <v>SA.7410</v>
          </cell>
          <cell r="B910" t="str">
            <v>Laùt neàn baèng gaïch ceâramic vöõa XM#75 20x20 cm</v>
          </cell>
          <cell r="C910" t="str">
            <v>m2</v>
          </cell>
          <cell r="D910">
            <v>89358</v>
          </cell>
          <cell r="E910">
            <v>6494</v>
          </cell>
        </row>
        <row r="911">
          <cell r="A911" t="str">
            <v>SA.9110</v>
          </cell>
          <cell r="B911" t="str">
            <v>Laùt saân gaïch xi maêng 30x30cm</v>
          </cell>
          <cell r="C911" t="str">
            <v>m2</v>
          </cell>
          <cell r="D911">
            <v>42757</v>
          </cell>
          <cell r="E911">
            <v>2706</v>
          </cell>
        </row>
        <row r="912">
          <cell r="A912" t="str">
            <v>SA.9120</v>
          </cell>
          <cell r="B912" t="str">
            <v>Laùt saân gaïch xi maêng 40x40cm</v>
          </cell>
          <cell r="C912" t="str">
            <v>m2</v>
          </cell>
          <cell r="D912">
            <v>30971</v>
          </cell>
          <cell r="E912">
            <v>2435</v>
          </cell>
        </row>
        <row r="913">
          <cell r="A913" t="str">
            <v>SA.9310</v>
          </cell>
          <cell r="B913" t="str">
            <v>Laùt saân gaïch xi maêng töï cheøn daøy 3,5cm</v>
          </cell>
          <cell r="C913" t="str">
            <v>m2</v>
          </cell>
          <cell r="D913">
            <v>65650</v>
          </cell>
          <cell r="E913">
            <v>1894</v>
          </cell>
        </row>
        <row r="914">
          <cell r="A914" t="str">
            <v>SA.9320</v>
          </cell>
          <cell r="B914" t="str">
            <v>Laùt saân gaïch xi maêng töï cheøn daøy 5,5cm</v>
          </cell>
          <cell r="C914" t="str">
            <v>m2</v>
          </cell>
          <cell r="D914">
            <v>72720</v>
          </cell>
          <cell r="E914">
            <v>2165</v>
          </cell>
        </row>
        <row r="915">
          <cell r="A915" t="str">
            <v>SC.3110</v>
          </cell>
          <cell r="B915" t="str">
            <v>Boù væa khuoân ñöôøng 18x22x100 cm</v>
          </cell>
          <cell r="C915" t="str">
            <v>m</v>
          </cell>
          <cell r="D915">
            <v>46247</v>
          </cell>
          <cell r="E915">
            <v>1353</v>
          </cell>
        </row>
        <row r="916">
          <cell r="A916" t="str">
            <v>SC.3120</v>
          </cell>
          <cell r="B916" t="str">
            <v>Boù væa khuoân ñöôøng 18x33x100 cm</v>
          </cell>
          <cell r="C916" t="str">
            <v>m</v>
          </cell>
          <cell r="D916">
            <v>68668</v>
          </cell>
          <cell r="E916">
            <v>1894</v>
          </cell>
        </row>
        <row r="917">
          <cell r="A917" t="str">
            <v>SB.2140</v>
          </cell>
          <cell r="B917" t="str">
            <v>Laùt neàn saøn maùi baèng gaïïch ñaát nung vöõa XM#75 30x30 cm</v>
          </cell>
          <cell r="C917" t="str">
            <v>m</v>
          </cell>
          <cell r="D917">
            <v>31542</v>
          </cell>
          <cell r="E917">
            <v>2341</v>
          </cell>
        </row>
        <row r="918">
          <cell r="A918" t="str">
            <v>UA.1110</v>
          </cell>
          <cell r="B918" t="str">
            <v>Queùt voâi 1 nöôùc traéng 2 nöôùc maøu cao £4m</v>
          </cell>
          <cell r="C918" t="str">
            <v>m2</v>
          </cell>
          <cell r="D918">
            <v>705</v>
          </cell>
          <cell r="E918">
            <v>415</v>
          </cell>
        </row>
        <row r="919">
          <cell r="A919" t="str">
            <v>UA.1120</v>
          </cell>
          <cell r="B919" t="str">
            <v>Queùt voâi 1 nöôùc traéng 2 nöôùc maøu cao &gt;4m</v>
          </cell>
          <cell r="C919" t="str">
            <v>m2</v>
          </cell>
          <cell r="D919">
            <v>705</v>
          </cell>
          <cell r="E919">
            <v>493</v>
          </cell>
        </row>
        <row r="920">
          <cell r="A920" t="str">
            <v>UA.1310</v>
          </cell>
          <cell r="B920" t="str">
            <v>Queùt 2 nöôùc xi maêng cao £4m</v>
          </cell>
          <cell r="C920" t="str">
            <v>m2</v>
          </cell>
          <cell r="D920">
            <v>1039</v>
          </cell>
          <cell r="E920">
            <v>246</v>
          </cell>
        </row>
        <row r="921">
          <cell r="A921" t="str">
            <v>UA.1320</v>
          </cell>
          <cell r="B921" t="str">
            <v>Queùt 2 nöôùc xi maêng cao &gt;4m</v>
          </cell>
          <cell r="C921" t="str">
            <v>m2</v>
          </cell>
          <cell r="D921">
            <v>1039</v>
          </cell>
          <cell r="E921">
            <v>272</v>
          </cell>
        </row>
        <row r="922">
          <cell r="A922" t="str">
            <v>UB.1110</v>
          </cell>
          <cell r="B922" t="str">
            <v>Baû ma tít töôøng</v>
          </cell>
          <cell r="C922" t="str">
            <v>m2</v>
          </cell>
          <cell r="D922">
            <v>5480</v>
          </cell>
          <cell r="E922">
            <v>4059</v>
          </cell>
        </row>
        <row r="923">
          <cell r="A923" t="str">
            <v>UB.1120</v>
          </cell>
          <cell r="B923" t="str">
            <v>Baû ma tít traàn, coät, lam ñöùng, maùi haét, seâ noâ</v>
          </cell>
          <cell r="C923" t="str">
            <v>m2</v>
          </cell>
          <cell r="D923">
            <v>5480</v>
          </cell>
          <cell r="E923">
            <v>4870</v>
          </cell>
        </row>
        <row r="924">
          <cell r="A924" t="str">
            <v>UC.2220</v>
          </cell>
          <cell r="B924" t="str">
            <v>Sôn oáng maøu traéng 3 nöôùc (sôn daàu)</v>
          </cell>
          <cell r="C924" t="str">
            <v>m2</v>
          </cell>
          <cell r="D924">
            <v>2050</v>
          </cell>
          <cell r="E924">
            <v>960</v>
          </cell>
        </row>
        <row r="925">
          <cell r="A925" t="str">
            <v>UC.3110</v>
          </cell>
          <cell r="B925" t="str">
            <v xml:space="preserve">Sôn töôøng baèng sôn si li caùt </v>
          </cell>
          <cell r="C925" t="str">
            <v>m2</v>
          </cell>
          <cell r="D925">
            <v>7070</v>
          </cell>
          <cell r="E925">
            <v>731</v>
          </cell>
        </row>
        <row r="926">
          <cell r="A926" t="str">
            <v>UC.3120</v>
          </cell>
          <cell r="B926" t="str">
            <v xml:space="preserve">Sôn traàn, daàm, coät baèng sôn si li caùt </v>
          </cell>
          <cell r="C926" t="str">
            <v>m2</v>
          </cell>
          <cell r="D926">
            <v>7070</v>
          </cell>
          <cell r="E926">
            <v>920</v>
          </cell>
        </row>
        <row r="927">
          <cell r="A927" t="str">
            <v>UC.2230</v>
          </cell>
          <cell r="B927" t="str">
            <v>Sôn saét theùp caùc loaïi 2 nöôùc</v>
          </cell>
          <cell r="C927" t="str">
            <v>m2</v>
          </cell>
          <cell r="D927">
            <v>4725</v>
          </cell>
          <cell r="E927">
            <v>1116</v>
          </cell>
        </row>
        <row r="928">
          <cell r="A928" t="str">
            <v>UC.4210</v>
          </cell>
          <cell r="B928" t="str">
            <v>Queùt xi Flinkote choáng thaám seâ noâ</v>
          </cell>
          <cell r="C928" t="str">
            <v>m2</v>
          </cell>
          <cell r="D928">
            <v>8250</v>
          </cell>
          <cell r="E928">
            <v>372</v>
          </cell>
        </row>
        <row r="929">
          <cell r="A929" t="str">
            <v>VB.4111</v>
          </cell>
          <cell r="B929" t="str">
            <v xml:space="preserve">Troàng coû ta luy neàn ñöôøng </v>
          </cell>
          <cell r="C929" t="str">
            <v>m2</v>
          </cell>
          <cell r="D929">
            <v>0</v>
          </cell>
          <cell r="E929">
            <v>1101.73</v>
          </cell>
        </row>
        <row r="930">
          <cell r="A930" t="str">
            <v>ZH.3340</v>
          </cell>
          <cell r="B930" t="str">
            <v>Laép ñaët kim thu seùt</v>
          </cell>
          <cell r="C930" t="str">
            <v>Caùi</v>
          </cell>
          <cell r="D930">
            <v>18722</v>
          </cell>
          <cell r="E930">
            <v>20714</v>
          </cell>
          <cell r="F930">
            <v>2514</v>
          </cell>
        </row>
        <row r="931">
          <cell r="A931" t="str">
            <v>ZI.1110</v>
          </cell>
          <cell r="B931" t="str">
            <v>Laép ñaët lavabo 1 voøi röûa</v>
          </cell>
          <cell r="C931" t="str">
            <v>boä</v>
          </cell>
          <cell r="D931">
            <v>177795</v>
          </cell>
          <cell r="E931">
            <v>6904</v>
          </cell>
        </row>
        <row r="932">
          <cell r="A932" t="str">
            <v>ZI.1120</v>
          </cell>
          <cell r="B932" t="str">
            <v>Laép ñaët lavabo 2 voøi röûa</v>
          </cell>
          <cell r="C932" t="str">
            <v>boä</v>
          </cell>
          <cell r="D932">
            <v>332970</v>
          </cell>
          <cell r="E932">
            <v>8285</v>
          </cell>
        </row>
        <row r="933">
          <cell r="A933" t="str">
            <v>ZI.2110</v>
          </cell>
          <cell r="B933" t="str">
            <v>Laép ñaët môùi beä xí beät</v>
          </cell>
          <cell r="C933" t="str">
            <v>boä</v>
          </cell>
          <cell r="D933">
            <v>518160</v>
          </cell>
          <cell r="E933">
            <v>20714</v>
          </cell>
        </row>
        <row r="934">
          <cell r="A934" t="str">
            <v>ZI.2210</v>
          </cell>
          <cell r="B934" t="str">
            <v>Laép ñaët môùi chaäu tieåu nam</v>
          </cell>
          <cell r="C934" t="str">
            <v>boä</v>
          </cell>
          <cell r="D934">
            <v>107100</v>
          </cell>
          <cell r="E934">
            <v>20714</v>
          </cell>
        </row>
        <row r="935">
          <cell r="A935" t="str">
            <v>ZI.2220</v>
          </cell>
          <cell r="B935" t="str">
            <v>Laép ñaët môùi chaäu tieåu nöõ</v>
          </cell>
          <cell r="C935" t="str">
            <v>boä</v>
          </cell>
          <cell r="D935">
            <v>306000</v>
          </cell>
          <cell r="E935">
            <v>20714</v>
          </cell>
        </row>
        <row r="936">
          <cell r="A936" t="str">
            <v>ZI.3110</v>
          </cell>
          <cell r="B936" t="str">
            <v xml:space="preserve">Laép ñaët voøi taém höông sen </v>
          </cell>
          <cell r="C936" t="str">
            <v>boä</v>
          </cell>
          <cell r="D936">
            <v>90450</v>
          </cell>
          <cell r="E936">
            <v>2762</v>
          </cell>
        </row>
        <row r="937">
          <cell r="A937" t="str">
            <v>ZI.6110</v>
          </cell>
          <cell r="B937" t="str">
            <v>Laép ñaët göông môùi</v>
          </cell>
          <cell r="C937" t="str">
            <v>boä</v>
          </cell>
          <cell r="D937">
            <v>190023</v>
          </cell>
          <cell r="E937">
            <v>1795</v>
          </cell>
          <cell r="F937">
            <v>278</v>
          </cell>
        </row>
        <row r="938">
          <cell r="A938" t="str">
            <v>ZI.6120</v>
          </cell>
          <cell r="B938" t="str">
            <v xml:space="preserve">Laép ñaët keä kính </v>
          </cell>
          <cell r="C938" t="str">
            <v>caùi</v>
          </cell>
          <cell r="D938">
            <v>120032</v>
          </cell>
          <cell r="E938">
            <v>1795</v>
          </cell>
          <cell r="F938">
            <v>278</v>
          </cell>
        </row>
        <row r="939">
          <cell r="A939" t="str">
            <v>ZI.6130</v>
          </cell>
          <cell r="B939" t="str">
            <v>Laép ñaët giaù treo</v>
          </cell>
          <cell r="C939" t="str">
            <v>caùi</v>
          </cell>
          <cell r="D939">
            <v>55116</v>
          </cell>
          <cell r="E939">
            <v>1243</v>
          </cell>
          <cell r="F939">
            <v>139</v>
          </cell>
        </row>
        <row r="940">
          <cell r="A940" t="str">
            <v>ZI.6140</v>
          </cell>
          <cell r="B940" t="str">
            <v>Laép ñaët hoäp ñöïng xaø phoøng , giaáy veä sinh</v>
          </cell>
          <cell r="C940" t="str">
            <v>caùi</v>
          </cell>
          <cell r="D940">
            <v>5512</v>
          </cell>
          <cell r="E940">
            <v>1243</v>
          </cell>
          <cell r="F940">
            <v>139</v>
          </cell>
        </row>
        <row r="941">
          <cell r="A941" t="str">
            <v>ZI.8110</v>
          </cell>
          <cell r="B941" t="str">
            <v>Boàn nöôùc inox 1000 lít</v>
          </cell>
          <cell r="C941" t="str">
            <v>caùi</v>
          </cell>
          <cell r="D941">
            <v>3704750</v>
          </cell>
          <cell r="E941">
            <v>19873</v>
          </cell>
        </row>
        <row r="942">
          <cell r="A942" t="str">
            <v>ZJ.1110</v>
          </cell>
          <cell r="B942" t="str">
            <v>Oáng theùp F26 daãn nöôùc ra saân tröôùc</v>
          </cell>
          <cell r="C942" t="str">
            <v>m</v>
          </cell>
          <cell r="D942">
            <v>13691.24</v>
          </cell>
          <cell r="E942">
            <v>4439.59</v>
          </cell>
        </row>
        <row r="943">
          <cell r="A943" t="str">
            <v>ZJ.1120</v>
          </cell>
          <cell r="B943" t="str">
            <v>Oáng theùp F32 daãn nöôùc ra saân tröôùc</v>
          </cell>
          <cell r="C943" t="str">
            <v>m</v>
          </cell>
          <cell r="D943">
            <v>19071.54</v>
          </cell>
          <cell r="E943">
            <v>4690.92</v>
          </cell>
        </row>
        <row r="944">
          <cell r="A944" t="str">
            <v>ZJ.1130</v>
          </cell>
          <cell r="B944" t="str">
            <v>Oáng theùp F40 daãn nöôùc ra saân tröôùc</v>
          </cell>
          <cell r="C944" t="str">
            <v>m</v>
          </cell>
          <cell r="D944">
            <v>25082.61</v>
          </cell>
          <cell r="E944">
            <v>5468.36</v>
          </cell>
        </row>
        <row r="945">
          <cell r="A945" t="str">
            <v>ZJ.1140</v>
          </cell>
          <cell r="B945" t="str">
            <v>Oáng theùp F50 daãn nöôùc ra saân tröôùc</v>
          </cell>
          <cell r="C945" t="str">
            <v>m</v>
          </cell>
          <cell r="D945">
            <v>28037.58</v>
          </cell>
          <cell r="E945">
            <v>6296.9</v>
          </cell>
        </row>
        <row r="946">
          <cell r="A946" t="str">
            <v>ZJ.4230</v>
          </cell>
          <cell r="B946" t="str">
            <v>Laép ñaët oáng xi maêng F 200 baèng PP xaûm oáng</v>
          </cell>
          <cell r="C946" t="str">
            <v>m</v>
          </cell>
          <cell r="D946">
            <v>25287.53</v>
          </cell>
          <cell r="E946">
            <v>9666.2999999999993</v>
          </cell>
        </row>
        <row r="947">
          <cell r="A947" t="str">
            <v>ZJ.5150</v>
          </cell>
          <cell r="B947" t="str">
            <v>Laép ñaët oáng gang F 200 baèng PP xaûm oáng</v>
          </cell>
          <cell r="C947" t="str">
            <v>m</v>
          </cell>
          <cell r="D947">
            <v>213920.3</v>
          </cell>
          <cell r="E947">
            <v>10986.44</v>
          </cell>
        </row>
        <row r="948">
          <cell r="A948" t="str">
            <v>ZJ.6150</v>
          </cell>
          <cell r="B948" t="str">
            <v>Laép ñaët oáng gang F 200 baèng maët bích</v>
          </cell>
          <cell r="C948" t="str">
            <v>m</v>
          </cell>
          <cell r="D948">
            <v>257954.63</v>
          </cell>
          <cell r="E948">
            <v>3410.82</v>
          </cell>
        </row>
        <row r="949">
          <cell r="A949" t="str">
            <v>ZJ.7110</v>
          </cell>
          <cell r="B949" t="str">
            <v>Laép ñaët  oáng nhöïa PVC F 32 baèng mieäng baùt</v>
          </cell>
          <cell r="C949" t="str">
            <v>m</v>
          </cell>
          <cell r="D949">
            <v>4966.04</v>
          </cell>
          <cell r="E949">
            <v>897.58</v>
          </cell>
        </row>
        <row r="950">
          <cell r="A950" t="str">
            <v>ZJ.7120</v>
          </cell>
          <cell r="B950" t="str">
            <v>Laép ñaët  oáng nhöïa PVC F 40 baèng mieäng baùt</v>
          </cell>
          <cell r="C950" t="str">
            <v>m</v>
          </cell>
          <cell r="D950">
            <v>6413.1</v>
          </cell>
          <cell r="E950">
            <v>1121.29</v>
          </cell>
        </row>
        <row r="951">
          <cell r="A951" t="str">
            <v>ZJ.7130</v>
          </cell>
          <cell r="B951" t="str">
            <v>Laép ñaët  oáng nhöïa PVC F 50 baèng mieäng baùt</v>
          </cell>
          <cell r="C951" t="str">
            <v>m</v>
          </cell>
          <cell r="D951">
            <v>8823.7800000000007</v>
          </cell>
          <cell r="E951">
            <v>1400.23</v>
          </cell>
        </row>
        <row r="952">
          <cell r="A952" t="str">
            <v>ZJ.7140</v>
          </cell>
          <cell r="B952" t="str">
            <v>Laép ñaët  oáng nhöïa PVC F 65 baèng mieäng baùt</v>
          </cell>
          <cell r="C952" t="str">
            <v>m</v>
          </cell>
          <cell r="D952">
            <v>11766.84</v>
          </cell>
          <cell r="E952">
            <v>1518.99</v>
          </cell>
        </row>
        <row r="953">
          <cell r="A953" t="str">
            <v>ZJ.7150</v>
          </cell>
          <cell r="B953" t="str">
            <v>Laép ñaët  oáng nhöïa PVC F 89 baèng mieäng baùt</v>
          </cell>
          <cell r="C953" t="str">
            <v>m</v>
          </cell>
          <cell r="D953">
            <v>24560.1</v>
          </cell>
          <cell r="E953">
            <v>1778.6</v>
          </cell>
        </row>
        <row r="954">
          <cell r="A954" t="str">
            <v>ZJ.7160</v>
          </cell>
          <cell r="B954" t="str">
            <v>Laép ñaët  oáng nhöïa PVC F 100 baèng mieäng baùt</v>
          </cell>
          <cell r="C954" t="str">
            <v>m</v>
          </cell>
          <cell r="D954">
            <v>40831.660000000003</v>
          </cell>
          <cell r="E954">
            <v>2188.73</v>
          </cell>
        </row>
        <row r="955">
          <cell r="A955" t="str">
            <v>ZJ.7170</v>
          </cell>
          <cell r="B955" t="str">
            <v>Laép ñaët  oáng nhöïa PVC F 125 baèng mieäng baùt</v>
          </cell>
          <cell r="C955" t="str">
            <v>m</v>
          </cell>
          <cell r="D955">
            <v>44844.27</v>
          </cell>
          <cell r="E955">
            <v>2212.1999999999998</v>
          </cell>
        </row>
        <row r="956">
          <cell r="A956" t="str">
            <v>ZJ.7180</v>
          </cell>
          <cell r="B956" t="str">
            <v>Laép ñaët  oáng nhöïa PVC F 150 baèng mieäng baùt</v>
          </cell>
          <cell r="C956" t="str">
            <v>m</v>
          </cell>
          <cell r="D956">
            <v>53071.839999999997</v>
          </cell>
          <cell r="E956">
            <v>2460.7600000000002</v>
          </cell>
        </row>
        <row r="957">
          <cell r="A957" t="str">
            <v>ZJ.7230</v>
          </cell>
          <cell r="B957" t="str">
            <v>Laép ñaët  oáng nhöïa PVC F 25 baèng mang soâng</v>
          </cell>
          <cell r="C957" t="str">
            <v>m</v>
          </cell>
          <cell r="D957">
            <v>366090</v>
          </cell>
          <cell r="E957">
            <v>1443.04</v>
          </cell>
        </row>
        <row r="958">
          <cell r="A958" t="str">
            <v>ZJ.7240</v>
          </cell>
          <cell r="B958" t="str">
            <v>Laép ñaët  oáng nhöïa PVC F 32 baèng mang soâng</v>
          </cell>
          <cell r="C958" t="str">
            <v>m</v>
          </cell>
          <cell r="D958">
            <v>5213.59</v>
          </cell>
          <cell r="E958">
            <v>1415.42</v>
          </cell>
        </row>
        <row r="959">
          <cell r="A959" t="str">
            <v>ZJ.7250</v>
          </cell>
          <cell r="B959" t="str">
            <v>Laép ñaët  oáng nhöïa PVC F 40 baèng mang soâng</v>
          </cell>
          <cell r="C959" t="str">
            <v>m</v>
          </cell>
          <cell r="D959">
            <v>6781.42</v>
          </cell>
          <cell r="E959">
            <v>1739.93</v>
          </cell>
        </row>
        <row r="960">
          <cell r="A960" t="str">
            <v>ZJ.7260</v>
          </cell>
          <cell r="B960" t="str">
            <v>Laép ñaët  oáng nhöïa PVC F 50 baèng mang soâng</v>
          </cell>
          <cell r="C960" t="str">
            <v>m</v>
          </cell>
          <cell r="D960">
            <v>10754.94</v>
          </cell>
          <cell r="E960">
            <v>2209.44</v>
          </cell>
        </row>
        <row r="961">
          <cell r="A961" t="str">
            <v>ZJ.7271</v>
          </cell>
          <cell r="B961" t="str">
            <v>Laép ñaët  oáng nhöïa PVC F 60 baèng mang soâng</v>
          </cell>
          <cell r="C961" t="str">
            <v>m</v>
          </cell>
          <cell r="D961">
            <v>10657.33</v>
          </cell>
          <cell r="E961">
            <v>2464.5100000000002</v>
          </cell>
        </row>
        <row r="962">
          <cell r="A962" t="str">
            <v>ZJ.7272</v>
          </cell>
          <cell r="B962" t="str">
            <v>Laép ñaët  oáng nhöïa PVC F 73 baèng mang soâng</v>
          </cell>
          <cell r="C962" t="str">
            <v>m</v>
          </cell>
          <cell r="D962">
            <v>17170.53</v>
          </cell>
          <cell r="E962">
            <v>2583.64</v>
          </cell>
        </row>
        <row r="963">
          <cell r="A963" t="str">
            <v>ZJ.7273</v>
          </cell>
          <cell r="B963" t="str">
            <v>Laép ñaët  oáng nhöïa PVC F 90 baèng mang soâng</v>
          </cell>
          <cell r="C963" t="str">
            <v>m</v>
          </cell>
          <cell r="D963">
            <v>26281.040000000001</v>
          </cell>
          <cell r="E963">
            <v>3242.77</v>
          </cell>
        </row>
        <row r="964">
          <cell r="A964" t="str">
            <v>ZJ.7274</v>
          </cell>
          <cell r="B964" t="str">
            <v>Laép ñaët  oáng nhöïa PVC F 114 baèng mang soâng</v>
          </cell>
          <cell r="C964" t="str">
            <v>m</v>
          </cell>
          <cell r="D964">
            <v>43364.61</v>
          </cell>
          <cell r="E964">
            <v>3631.9</v>
          </cell>
        </row>
        <row r="965">
          <cell r="A965" t="str">
            <v>ZJ.7275</v>
          </cell>
          <cell r="B965" t="str">
            <v>Laép ñaët  oáng nhöïa PVC F 168 baèng mang soâng</v>
          </cell>
          <cell r="C965" t="str">
            <v>m</v>
          </cell>
          <cell r="D965">
            <v>60932.17</v>
          </cell>
          <cell r="E965">
            <v>4021.03</v>
          </cell>
        </row>
        <row r="966">
          <cell r="A966" t="str">
            <v>ZJ.7276</v>
          </cell>
          <cell r="B966" t="str">
            <v>Laép ñaët  oáng nhöïa PVC F 220 baèng mang soâng</v>
          </cell>
          <cell r="C966" t="str">
            <v>m</v>
          </cell>
          <cell r="D966">
            <v>148515.24</v>
          </cell>
          <cell r="E966">
            <v>4410.1400000000003</v>
          </cell>
        </row>
        <row r="967">
          <cell r="A967" t="str">
            <v>ZM.1140</v>
          </cell>
          <cell r="B967" t="str">
            <v>Co oáng PVC F32</v>
          </cell>
          <cell r="C967" t="str">
            <v>caùi</v>
          </cell>
          <cell r="D967">
            <v>3937</v>
          </cell>
          <cell r="E967">
            <v>1091</v>
          </cell>
        </row>
        <row r="968">
          <cell r="A968" t="str">
            <v>ZM.1174</v>
          </cell>
          <cell r="B968" t="str">
            <v>Co oáng PVC F114</v>
          </cell>
          <cell r="C968" t="str">
            <v>caùi</v>
          </cell>
          <cell r="D968">
            <v>8464</v>
          </cell>
          <cell r="E968">
            <v>2594</v>
          </cell>
        </row>
        <row r="969">
          <cell r="A969" t="str">
            <v>ZL.3110</v>
          </cell>
          <cell r="B969" t="str">
            <v>Noái oáng PVC F32</v>
          </cell>
          <cell r="C969" t="str">
            <v>caùi</v>
          </cell>
          <cell r="D969">
            <v>3612</v>
          </cell>
          <cell r="E969">
            <v>552</v>
          </cell>
        </row>
        <row r="970">
          <cell r="A970" t="str">
            <v>D.01.01</v>
          </cell>
          <cell r="B970" t="str">
            <v xml:space="preserve">Saûn xuaát vaø laép ñaët lam BTCT ñuùc saün </v>
          </cell>
          <cell r="C970" t="str">
            <v>m2</v>
          </cell>
          <cell r="D970">
            <v>2375766</v>
          </cell>
          <cell r="E970">
            <v>426018</v>
          </cell>
          <cell r="F970">
            <v>53744</v>
          </cell>
        </row>
      </sheetData>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Set>
  </externalBook>
</externalLink>
</file>

<file path=xl/externalLinks/externalLink1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ngia"/>
    </sheetNames>
    <definedNames>
      <definedName name="dongdongia"/>
      <definedName name="Module1.giagoc"/>
      <definedName name="Module1.giatamtinh"/>
      <definedName name="phanbtct"/>
      <definedName name="phandien"/>
      <definedName name="phanhoanthien"/>
      <definedName name="phannuoc"/>
      <definedName name="phanxay"/>
    </definedNames>
    <sheetDataSet>
      <sheetData sheetId="0" refreshError="1"/>
    </sheetDataSet>
  </externalBook>
</externalLink>
</file>

<file path=xl/externalLinks/externalLink1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NG HOP VL-NC TT (2)"/>
      <sheetName val="DON GIA"/>
      <sheetName val="Sheet1"/>
      <sheetName val="Gia thanh 1m3 beton"/>
      <sheetName val="VLP gia cong cot thep"/>
      <sheetName val="CHITIET VL-NC-TT-3p"/>
      <sheetName val="CHITIET VL-NC-TT -1p"/>
      <sheetName val="CHITIET HA THE"/>
      <sheetName val="TONG HOP VL-NC HT"/>
      <sheetName val="KPVC-BD  (2)"/>
      <sheetName val="KPVC-BD "/>
      <sheetName val="TONG HOP VL-NC TT"/>
      <sheetName val="TDTKP2"/>
      <sheetName val="TDTKP1 (3)"/>
      <sheetName val="TDTKP1 (2)"/>
      <sheetName val="TDTKP1"/>
      <sheetName val="DK-KH"/>
      <sheetName val="BIA (2)"/>
      <sheetName val="BIA"/>
      <sheetName val="TM-DT"/>
      <sheetName val="TH-THT (3)"/>
      <sheetName val="TH-THT (2)"/>
      <sheetName val="TH-THT"/>
      <sheetName val="CT THT"/>
      <sheetName val="LKVT-TB-TR -GD1"/>
      <sheetName val="VLP gi   ong cot thep"/>
      <sheetName val="CHITIET VL_NC_TT_3p"/>
      <sheetName val="CHITIET VL_NC_TT _1p"/>
      <sheetName val="KPVC_BD "/>
      <sheetName val="TONG HOP VL_NC TT"/>
      <sheetName val="CHITIET VL-NC-TT1p"/>
      <sheetName val="bdkdt"/>
      <sheetName val="DG_Ninh Binh"/>
      <sheetName val="TANMY~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Set>
  </externalBook>
</externalLink>
</file>

<file path=xl/externalLinks/externalLink1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 THI SINH"/>
      <sheetName val="In DS TS"/>
      <sheetName val="In GTGD"/>
      <sheetName val="AnhDT"/>
      <sheetName val="TheDT"/>
      <sheetName val="DS TT"/>
      <sheetName val="CNtthoi"/>
      <sheetName val="Tobia"/>
      <sheetName val="DU LIEU"/>
      <sheetName val="00000000"/>
      <sheetName val="10000000"/>
    </sheetNames>
    <sheetDataSet>
      <sheetData sheetId="0" refreshError="1">
        <row r="4">
          <cell r="D4" t="str">
            <v>THCS XYZ</v>
          </cell>
          <cell r="H4" t="str">
            <v>Khoùa ngaøy : 22 thaùng 08 naêm 2002</v>
          </cell>
        </row>
        <row r="7">
          <cell r="B7">
            <v>1</v>
          </cell>
          <cell r="O7">
            <v>0</v>
          </cell>
          <cell r="P7">
            <v>0</v>
          </cell>
          <cell r="Q7" t="str">
            <v>H</v>
          </cell>
          <cell r="R7" t="str">
            <v/>
          </cell>
        </row>
        <row r="8">
          <cell r="B8">
            <v>2</v>
          </cell>
          <cell r="O8">
            <v>0</v>
          </cell>
          <cell r="P8">
            <v>0</v>
          </cell>
          <cell r="Q8" t="str">
            <v>H</v>
          </cell>
          <cell r="R8" t="str">
            <v/>
          </cell>
        </row>
        <row r="9">
          <cell r="B9">
            <v>3</v>
          </cell>
          <cell r="O9">
            <v>0</v>
          </cell>
          <cell r="P9">
            <v>0</v>
          </cell>
          <cell r="Q9" t="str">
            <v>H</v>
          </cell>
          <cell r="R9" t="str">
            <v/>
          </cell>
        </row>
        <row r="10">
          <cell r="B10">
            <v>4</v>
          </cell>
          <cell r="O10">
            <v>0</v>
          </cell>
          <cell r="P10">
            <v>0</v>
          </cell>
          <cell r="Q10" t="str">
            <v>H</v>
          </cell>
          <cell r="R10" t="str">
            <v/>
          </cell>
        </row>
        <row r="11">
          <cell r="B11">
            <v>5</v>
          </cell>
          <cell r="O11">
            <v>0</v>
          </cell>
          <cell r="P11">
            <v>0</v>
          </cell>
          <cell r="Q11" t="str">
            <v>H</v>
          </cell>
          <cell r="R11" t="str">
            <v/>
          </cell>
        </row>
        <row r="12">
          <cell r="B12">
            <v>6</v>
          </cell>
          <cell r="O12">
            <v>0</v>
          </cell>
          <cell r="P12">
            <v>0</v>
          </cell>
          <cell r="Q12" t="str">
            <v>H</v>
          </cell>
          <cell r="R12" t="str">
            <v/>
          </cell>
        </row>
        <row r="13">
          <cell r="B13">
            <v>7</v>
          </cell>
          <cell r="O13">
            <v>0</v>
          </cell>
          <cell r="P13">
            <v>0</v>
          </cell>
          <cell r="Q13" t="str">
            <v>H</v>
          </cell>
          <cell r="R13" t="str">
            <v/>
          </cell>
        </row>
        <row r="14">
          <cell r="B14">
            <v>8</v>
          </cell>
          <cell r="O14">
            <v>0</v>
          </cell>
          <cell r="P14">
            <v>0</v>
          </cell>
          <cell r="Q14" t="str">
            <v>H</v>
          </cell>
          <cell r="R14" t="str">
            <v/>
          </cell>
        </row>
        <row r="15">
          <cell r="B15">
            <v>9</v>
          </cell>
          <cell r="O15">
            <v>0</v>
          </cell>
          <cell r="P15">
            <v>0</v>
          </cell>
          <cell r="Q15" t="str">
            <v>H</v>
          </cell>
          <cell r="R15" t="str">
            <v/>
          </cell>
        </row>
        <row r="16">
          <cell r="B16">
            <v>10</v>
          </cell>
          <cell r="O16">
            <v>0</v>
          </cell>
          <cell r="P16">
            <v>0</v>
          </cell>
          <cell r="Q16" t="str">
            <v>H</v>
          </cell>
          <cell r="R16" t="str">
            <v/>
          </cell>
        </row>
        <row r="17">
          <cell r="B17">
            <v>11</v>
          </cell>
          <cell r="O17">
            <v>0</v>
          </cell>
          <cell r="P17">
            <v>0</v>
          </cell>
          <cell r="Q17" t="str">
            <v>H</v>
          </cell>
          <cell r="R17" t="str">
            <v/>
          </cell>
        </row>
        <row r="18">
          <cell r="B18">
            <v>12</v>
          </cell>
          <cell r="O18">
            <v>0</v>
          </cell>
          <cell r="P18">
            <v>0</v>
          </cell>
          <cell r="Q18" t="str">
            <v>H</v>
          </cell>
          <cell r="R18" t="str">
            <v/>
          </cell>
        </row>
        <row r="19">
          <cell r="B19">
            <v>13</v>
          </cell>
          <cell r="O19">
            <v>0</v>
          </cell>
          <cell r="P19">
            <v>0</v>
          </cell>
          <cell r="Q19" t="str">
            <v>H</v>
          </cell>
          <cell r="R19" t="str">
            <v/>
          </cell>
        </row>
        <row r="20">
          <cell r="B20">
            <v>14</v>
          </cell>
          <cell r="O20">
            <v>0</v>
          </cell>
          <cell r="P20">
            <v>0</v>
          </cell>
          <cell r="Q20" t="str">
            <v>H</v>
          </cell>
          <cell r="R20" t="str">
            <v/>
          </cell>
        </row>
        <row r="21">
          <cell r="B21">
            <v>15</v>
          </cell>
          <cell r="O21">
            <v>0</v>
          </cell>
          <cell r="P21">
            <v>0</v>
          </cell>
          <cell r="Q21" t="str">
            <v>H</v>
          </cell>
          <cell r="R21" t="str">
            <v/>
          </cell>
        </row>
        <row r="22">
          <cell r="B22">
            <v>16</v>
          </cell>
          <cell r="O22">
            <v>0</v>
          </cell>
          <cell r="P22">
            <v>0</v>
          </cell>
          <cell r="Q22" t="str">
            <v>H</v>
          </cell>
          <cell r="R22" t="str">
            <v/>
          </cell>
        </row>
        <row r="23">
          <cell r="B23">
            <v>17</v>
          </cell>
          <cell r="O23">
            <v>0</v>
          </cell>
          <cell r="P23">
            <v>0</v>
          </cell>
          <cell r="Q23" t="str">
            <v>H</v>
          </cell>
          <cell r="R23" t="str">
            <v/>
          </cell>
        </row>
        <row r="24">
          <cell r="B24">
            <v>18</v>
          </cell>
          <cell r="O24">
            <v>0</v>
          </cell>
          <cell r="P24">
            <v>0</v>
          </cell>
          <cell r="Q24" t="str">
            <v>H</v>
          </cell>
          <cell r="R24" t="str">
            <v/>
          </cell>
        </row>
        <row r="25">
          <cell r="B25">
            <v>19</v>
          </cell>
          <cell r="O25">
            <v>0</v>
          </cell>
          <cell r="P25">
            <v>0</v>
          </cell>
          <cell r="Q25" t="str">
            <v>H</v>
          </cell>
          <cell r="R25" t="str">
            <v/>
          </cell>
        </row>
        <row r="26">
          <cell r="B26">
            <v>20</v>
          </cell>
          <cell r="O26">
            <v>0</v>
          </cell>
          <cell r="P26">
            <v>0</v>
          </cell>
          <cell r="Q26" t="str">
            <v>H</v>
          </cell>
          <cell r="R26" t="str">
            <v/>
          </cell>
        </row>
        <row r="27">
          <cell r="B27">
            <v>21</v>
          </cell>
          <cell r="O27">
            <v>0</v>
          </cell>
          <cell r="P27">
            <v>0</v>
          </cell>
          <cell r="Q27" t="str">
            <v>H</v>
          </cell>
          <cell r="R27" t="str">
            <v/>
          </cell>
        </row>
        <row r="28">
          <cell r="B28">
            <v>22</v>
          </cell>
          <cell r="O28">
            <v>0</v>
          </cell>
          <cell r="P28">
            <v>0</v>
          </cell>
          <cell r="Q28" t="str">
            <v>H</v>
          </cell>
          <cell r="R28" t="str">
            <v/>
          </cell>
        </row>
        <row r="29">
          <cell r="B29">
            <v>23</v>
          </cell>
          <cell r="O29">
            <v>0</v>
          </cell>
          <cell r="P29">
            <v>0</v>
          </cell>
          <cell r="Q29" t="str">
            <v>H</v>
          </cell>
          <cell r="R29" t="str">
            <v/>
          </cell>
        </row>
        <row r="30">
          <cell r="B30">
            <v>24</v>
          </cell>
          <cell r="O30">
            <v>0</v>
          </cell>
          <cell r="P30">
            <v>0</v>
          </cell>
          <cell r="Q30" t="str">
            <v>H</v>
          </cell>
          <cell r="R30" t="str">
            <v/>
          </cell>
        </row>
        <row r="31">
          <cell r="B31">
            <v>25</v>
          </cell>
          <cell r="O31">
            <v>0</v>
          </cell>
          <cell r="P31">
            <v>0</v>
          </cell>
          <cell r="Q31" t="str">
            <v>H</v>
          </cell>
          <cell r="R31" t="str">
            <v/>
          </cell>
        </row>
        <row r="32">
          <cell r="B32">
            <v>26</v>
          </cell>
          <cell r="O32">
            <v>0</v>
          </cell>
          <cell r="P32">
            <v>0</v>
          </cell>
          <cell r="Q32" t="str">
            <v>H</v>
          </cell>
          <cell r="R32" t="str">
            <v/>
          </cell>
        </row>
        <row r="33">
          <cell r="B33">
            <v>27</v>
          </cell>
          <cell r="O33">
            <v>0</v>
          </cell>
          <cell r="P33">
            <v>0</v>
          </cell>
          <cell r="Q33" t="str">
            <v>H</v>
          </cell>
          <cell r="R33" t="str">
            <v/>
          </cell>
        </row>
        <row r="34">
          <cell r="B34">
            <v>28</v>
          </cell>
          <cell r="O34">
            <v>0</v>
          </cell>
          <cell r="P34">
            <v>0</v>
          </cell>
          <cell r="Q34" t="str">
            <v>H</v>
          </cell>
          <cell r="R34" t="str">
            <v/>
          </cell>
        </row>
        <row r="35">
          <cell r="B35">
            <v>29</v>
          </cell>
          <cell r="O35">
            <v>0</v>
          </cell>
          <cell r="P35">
            <v>0</v>
          </cell>
          <cell r="Q35" t="str">
            <v>H</v>
          </cell>
          <cell r="R35" t="str">
            <v/>
          </cell>
        </row>
        <row r="36">
          <cell r="B36">
            <v>30</v>
          </cell>
          <cell r="O36">
            <v>0</v>
          </cell>
          <cell r="P36">
            <v>0</v>
          </cell>
          <cell r="Q36" t="str">
            <v>H</v>
          </cell>
          <cell r="R36" t="str">
            <v/>
          </cell>
        </row>
        <row r="37">
          <cell r="B37">
            <v>31</v>
          </cell>
          <cell r="O37">
            <v>0</v>
          </cell>
          <cell r="P37">
            <v>0</v>
          </cell>
          <cell r="Q37" t="str">
            <v>H</v>
          </cell>
          <cell r="R37" t="str">
            <v/>
          </cell>
        </row>
        <row r="38">
          <cell r="B38">
            <v>32</v>
          </cell>
          <cell r="O38">
            <v>0</v>
          </cell>
          <cell r="P38">
            <v>0</v>
          </cell>
          <cell r="Q38" t="str">
            <v>H</v>
          </cell>
          <cell r="R38" t="str">
            <v/>
          </cell>
        </row>
        <row r="39">
          <cell r="B39">
            <v>33</v>
          </cell>
          <cell r="O39">
            <v>0</v>
          </cell>
          <cell r="P39">
            <v>0</v>
          </cell>
          <cell r="Q39" t="str">
            <v>H</v>
          </cell>
          <cell r="R39" t="str">
            <v/>
          </cell>
        </row>
        <row r="40">
          <cell r="B40">
            <v>34</v>
          </cell>
          <cell r="O40">
            <v>0</v>
          </cell>
          <cell r="P40">
            <v>0</v>
          </cell>
          <cell r="Q40" t="str">
            <v>H</v>
          </cell>
          <cell r="R40" t="str">
            <v/>
          </cell>
        </row>
        <row r="41">
          <cell r="B41">
            <v>35</v>
          </cell>
          <cell r="O41">
            <v>0</v>
          </cell>
          <cell r="P41">
            <v>0</v>
          </cell>
          <cell r="Q41" t="str">
            <v>H</v>
          </cell>
          <cell r="R41" t="str">
            <v/>
          </cell>
        </row>
        <row r="42">
          <cell r="B42">
            <v>36</v>
          </cell>
          <cell r="O42">
            <v>0</v>
          </cell>
          <cell r="P42">
            <v>0</v>
          </cell>
          <cell r="Q42" t="str">
            <v>H</v>
          </cell>
          <cell r="R42" t="str">
            <v/>
          </cell>
        </row>
        <row r="43">
          <cell r="B43">
            <v>37</v>
          </cell>
          <cell r="O43">
            <v>0</v>
          </cell>
          <cell r="P43">
            <v>0</v>
          </cell>
          <cell r="Q43" t="str">
            <v>H</v>
          </cell>
          <cell r="R43" t="str">
            <v/>
          </cell>
        </row>
        <row r="44">
          <cell r="B44">
            <v>38</v>
          </cell>
          <cell r="O44">
            <v>0</v>
          </cell>
          <cell r="P44">
            <v>0</v>
          </cell>
          <cell r="Q44" t="str">
            <v>H</v>
          </cell>
          <cell r="R44" t="str">
            <v/>
          </cell>
        </row>
        <row r="45">
          <cell r="B45">
            <v>39</v>
          </cell>
          <cell r="O45">
            <v>0</v>
          </cell>
          <cell r="P45">
            <v>0</v>
          </cell>
          <cell r="Q45" t="str">
            <v>H</v>
          </cell>
          <cell r="R45" t="str">
            <v/>
          </cell>
        </row>
        <row r="46">
          <cell r="B46">
            <v>40</v>
          </cell>
          <cell r="O46">
            <v>0</v>
          </cell>
          <cell r="P46">
            <v>0</v>
          </cell>
          <cell r="Q46" t="str">
            <v>H</v>
          </cell>
          <cell r="R46" t="str">
            <v/>
          </cell>
        </row>
        <row r="47">
          <cell r="B47">
            <v>41</v>
          </cell>
          <cell r="O47">
            <v>0</v>
          </cell>
          <cell r="P47">
            <v>0</v>
          </cell>
          <cell r="Q47" t="str">
            <v>H</v>
          </cell>
          <cell r="R47" t="str">
            <v/>
          </cell>
        </row>
        <row r="48">
          <cell r="B48">
            <v>42</v>
          </cell>
          <cell r="O48">
            <v>0</v>
          </cell>
          <cell r="P48">
            <v>0</v>
          </cell>
          <cell r="Q48" t="str">
            <v>H</v>
          </cell>
          <cell r="R48" t="str">
            <v/>
          </cell>
        </row>
        <row r="49">
          <cell r="B49">
            <v>43</v>
          </cell>
          <cell r="O49">
            <v>0</v>
          </cell>
          <cell r="P49">
            <v>0</v>
          </cell>
          <cell r="Q49" t="str">
            <v>H</v>
          </cell>
          <cell r="R49" t="str">
            <v/>
          </cell>
        </row>
        <row r="50">
          <cell r="B50">
            <v>44</v>
          </cell>
          <cell r="O50">
            <v>0</v>
          </cell>
          <cell r="P50">
            <v>0</v>
          </cell>
          <cell r="Q50" t="str">
            <v>H</v>
          </cell>
          <cell r="R50" t="str">
            <v/>
          </cell>
        </row>
        <row r="51">
          <cell r="B51">
            <v>45</v>
          </cell>
          <cell r="O51">
            <v>0</v>
          </cell>
          <cell r="P51">
            <v>0</v>
          </cell>
          <cell r="Q51" t="str">
            <v>H</v>
          </cell>
          <cell r="R51" t="str">
            <v/>
          </cell>
        </row>
        <row r="52">
          <cell r="B52">
            <v>46</v>
          </cell>
          <cell r="O52">
            <v>0</v>
          </cell>
          <cell r="P52">
            <v>0</v>
          </cell>
          <cell r="Q52" t="str">
            <v>H</v>
          </cell>
          <cell r="R52" t="str">
            <v/>
          </cell>
        </row>
        <row r="53">
          <cell r="B53">
            <v>47</v>
          </cell>
          <cell r="O53">
            <v>0</v>
          </cell>
          <cell r="P53">
            <v>0</v>
          </cell>
          <cell r="Q53" t="str">
            <v>H</v>
          </cell>
          <cell r="R53" t="str">
            <v/>
          </cell>
        </row>
        <row r="54">
          <cell r="B54">
            <v>48</v>
          </cell>
          <cell r="O54">
            <v>0</v>
          </cell>
          <cell r="P54">
            <v>0</v>
          </cell>
          <cell r="Q54" t="str">
            <v>H</v>
          </cell>
          <cell r="R54" t="str">
            <v/>
          </cell>
        </row>
        <row r="55">
          <cell r="B55">
            <v>49</v>
          </cell>
          <cell r="O55">
            <v>0</v>
          </cell>
          <cell r="P55">
            <v>0</v>
          </cell>
          <cell r="Q55" t="str">
            <v>H</v>
          </cell>
          <cell r="R55" t="str">
            <v/>
          </cell>
        </row>
        <row r="56">
          <cell r="B56">
            <v>50</v>
          </cell>
          <cell r="O56">
            <v>0</v>
          </cell>
          <cell r="P56">
            <v>0</v>
          </cell>
          <cell r="Q56" t="str">
            <v>H</v>
          </cell>
          <cell r="R56" t="str">
            <v/>
          </cell>
        </row>
        <row r="57">
          <cell r="B57">
            <v>51</v>
          </cell>
          <cell r="O57">
            <v>0</v>
          </cell>
          <cell r="P57">
            <v>0</v>
          </cell>
          <cell r="Q57" t="str">
            <v>H</v>
          </cell>
          <cell r="R57" t="str">
            <v/>
          </cell>
        </row>
        <row r="58">
          <cell r="B58">
            <v>52</v>
          </cell>
          <cell r="O58">
            <v>0</v>
          </cell>
          <cell r="P58">
            <v>0</v>
          </cell>
          <cell r="Q58" t="str">
            <v>H</v>
          </cell>
          <cell r="R58" t="str">
            <v/>
          </cell>
        </row>
        <row r="59">
          <cell r="B59">
            <v>53</v>
          </cell>
          <cell r="O59">
            <v>0</v>
          </cell>
          <cell r="P59">
            <v>0</v>
          </cell>
          <cell r="Q59" t="str">
            <v>H</v>
          </cell>
          <cell r="R59" t="str">
            <v/>
          </cell>
        </row>
        <row r="60">
          <cell r="B60">
            <v>54</v>
          </cell>
          <cell r="O60">
            <v>0</v>
          </cell>
          <cell r="P60">
            <v>0</v>
          </cell>
          <cell r="Q60" t="str">
            <v>H</v>
          </cell>
          <cell r="R60" t="str">
            <v/>
          </cell>
        </row>
        <row r="61">
          <cell r="B61">
            <v>55</v>
          </cell>
          <cell r="O61">
            <v>0</v>
          </cell>
          <cell r="P61">
            <v>0</v>
          </cell>
          <cell r="Q61" t="str">
            <v>H</v>
          </cell>
          <cell r="R61" t="str">
            <v/>
          </cell>
        </row>
        <row r="62">
          <cell r="B62">
            <v>56</v>
          </cell>
          <cell r="O62">
            <v>0</v>
          </cell>
          <cell r="P62">
            <v>0</v>
          </cell>
          <cell r="Q62" t="str">
            <v>H</v>
          </cell>
          <cell r="R62" t="str">
            <v/>
          </cell>
        </row>
        <row r="63">
          <cell r="B63">
            <v>57</v>
          </cell>
          <cell r="O63">
            <v>0</v>
          </cell>
          <cell r="P63">
            <v>0</v>
          </cell>
          <cell r="Q63" t="str">
            <v>H</v>
          </cell>
          <cell r="R63" t="str">
            <v/>
          </cell>
        </row>
        <row r="64">
          <cell r="B64">
            <v>58</v>
          </cell>
          <cell r="O64">
            <v>0</v>
          </cell>
          <cell r="P64">
            <v>0</v>
          </cell>
          <cell r="Q64" t="str">
            <v>H</v>
          </cell>
          <cell r="R64" t="str">
            <v/>
          </cell>
        </row>
        <row r="65">
          <cell r="B65">
            <v>59</v>
          </cell>
          <cell r="O65">
            <v>0</v>
          </cell>
          <cell r="P65">
            <v>0</v>
          </cell>
          <cell r="Q65" t="str">
            <v>H</v>
          </cell>
          <cell r="R65" t="str">
            <v/>
          </cell>
        </row>
        <row r="66">
          <cell r="B66">
            <v>60</v>
          </cell>
          <cell r="O66">
            <v>0</v>
          </cell>
          <cell r="P66">
            <v>0</v>
          </cell>
          <cell r="Q66" t="str">
            <v>H</v>
          </cell>
          <cell r="R66" t="str">
            <v/>
          </cell>
        </row>
        <row r="67">
          <cell r="B67">
            <v>61</v>
          </cell>
          <cell r="O67">
            <v>0</v>
          </cell>
          <cell r="P67">
            <v>0</v>
          </cell>
          <cell r="Q67" t="str">
            <v>H</v>
          </cell>
          <cell r="R67" t="str">
            <v/>
          </cell>
        </row>
        <row r="68">
          <cell r="B68">
            <v>62</v>
          </cell>
          <cell r="O68">
            <v>0</v>
          </cell>
          <cell r="P68">
            <v>0</v>
          </cell>
          <cell r="Q68" t="str">
            <v>H</v>
          </cell>
          <cell r="R68" t="str">
            <v/>
          </cell>
        </row>
        <row r="69">
          <cell r="B69">
            <v>63</v>
          </cell>
          <cell r="O69">
            <v>0</v>
          </cell>
          <cell r="P69">
            <v>0</v>
          </cell>
          <cell r="Q69" t="str">
            <v>H</v>
          </cell>
          <cell r="R69" t="str">
            <v/>
          </cell>
        </row>
        <row r="70">
          <cell r="B70">
            <v>64</v>
          </cell>
          <cell r="O70">
            <v>0</v>
          </cell>
          <cell r="P70">
            <v>0</v>
          </cell>
          <cell r="Q70" t="str">
            <v>H</v>
          </cell>
          <cell r="R70" t="str">
            <v/>
          </cell>
        </row>
        <row r="71">
          <cell r="B71">
            <v>65</v>
          </cell>
          <cell r="O71">
            <v>0</v>
          </cell>
          <cell r="P71">
            <v>0</v>
          </cell>
          <cell r="Q71" t="str">
            <v>H</v>
          </cell>
          <cell r="R71" t="str">
            <v/>
          </cell>
        </row>
        <row r="72">
          <cell r="B72">
            <v>66</v>
          </cell>
          <cell r="O72">
            <v>0</v>
          </cell>
          <cell r="P72">
            <v>0</v>
          </cell>
          <cell r="Q72" t="str">
            <v>H</v>
          </cell>
          <cell r="R72" t="str">
            <v/>
          </cell>
        </row>
        <row r="73">
          <cell r="B73">
            <v>67</v>
          </cell>
          <cell r="O73">
            <v>0</v>
          </cell>
          <cell r="P73">
            <v>0</v>
          </cell>
          <cell r="Q73" t="str">
            <v>H</v>
          </cell>
          <cell r="R73" t="str">
            <v/>
          </cell>
        </row>
        <row r="74">
          <cell r="B74">
            <v>68</v>
          </cell>
          <cell r="O74">
            <v>0</v>
          </cell>
          <cell r="P74">
            <v>0</v>
          </cell>
          <cell r="Q74" t="str">
            <v>H</v>
          </cell>
          <cell r="R74" t="str">
            <v/>
          </cell>
        </row>
        <row r="75">
          <cell r="B75">
            <v>69</v>
          </cell>
          <cell r="O75">
            <v>0</v>
          </cell>
          <cell r="P75">
            <v>0</v>
          </cell>
          <cell r="Q75" t="str">
            <v>H</v>
          </cell>
          <cell r="R75" t="str">
            <v/>
          </cell>
        </row>
        <row r="76">
          <cell r="B76">
            <v>70</v>
          </cell>
          <cell r="O76">
            <v>0</v>
          </cell>
          <cell r="P76">
            <v>0</v>
          </cell>
          <cell r="Q76" t="str">
            <v>H</v>
          </cell>
          <cell r="R76" t="str">
            <v/>
          </cell>
        </row>
        <row r="77">
          <cell r="B77">
            <v>71</v>
          </cell>
          <cell r="O77">
            <v>0</v>
          </cell>
          <cell r="P77">
            <v>0</v>
          </cell>
          <cell r="Q77" t="str">
            <v>H</v>
          </cell>
          <cell r="R77" t="str">
            <v/>
          </cell>
        </row>
        <row r="78">
          <cell r="B78">
            <v>72</v>
          </cell>
          <cell r="O78">
            <v>0</v>
          </cell>
          <cell r="P78">
            <v>0</v>
          </cell>
          <cell r="Q78" t="str">
            <v>H</v>
          </cell>
          <cell r="R78" t="str">
            <v/>
          </cell>
        </row>
        <row r="79">
          <cell r="B79">
            <v>73</v>
          </cell>
          <cell r="O79">
            <v>0</v>
          </cell>
          <cell r="P79">
            <v>0</v>
          </cell>
          <cell r="Q79" t="str">
            <v>H</v>
          </cell>
          <cell r="R79" t="str">
            <v/>
          </cell>
        </row>
        <row r="80">
          <cell r="B80">
            <v>74</v>
          </cell>
          <cell r="O80">
            <v>0</v>
          </cell>
          <cell r="P80">
            <v>0</v>
          </cell>
          <cell r="Q80" t="str">
            <v>H</v>
          </cell>
          <cell r="R80" t="str">
            <v/>
          </cell>
        </row>
        <row r="81">
          <cell r="B81">
            <v>75</v>
          </cell>
          <cell r="O81">
            <v>0</v>
          </cell>
          <cell r="P81">
            <v>0</v>
          </cell>
          <cell r="Q81" t="str">
            <v>H</v>
          </cell>
          <cell r="R81" t="str">
            <v/>
          </cell>
        </row>
        <row r="82">
          <cell r="B82">
            <v>76</v>
          </cell>
          <cell r="O82">
            <v>0</v>
          </cell>
          <cell r="P82">
            <v>0</v>
          </cell>
          <cell r="Q82" t="str">
            <v>H</v>
          </cell>
          <cell r="R82" t="str">
            <v/>
          </cell>
        </row>
        <row r="83">
          <cell r="B83">
            <v>77</v>
          </cell>
          <cell r="O83">
            <v>0</v>
          </cell>
          <cell r="P83">
            <v>0</v>
          </cell>
          <cell r="Q83" t="str">
            <v>H</v>
          </cell>
          <cell r="R83" t="str">
            <v/>
          </cell>
        </row>
        <row r="84">
          <cell r="B84">
            <v>78</v>
          </cell>
          <cell r="O84">
            <v>0</v>
          </cell>
          <cell r="P84">
            <v>0</v>
          </cell>
          <cell r="Q84" t="str">
            <v>H</v>
          </cell>
          <cell r="R84" t="str">
            <v/>
          </cell>
        </row>
        <row r="85">
          <cell r="B85">
            <v>79</v>
          </cell>
          <cell r="O85">
            <v>0</v>
          </cell>
          <cell r="P85">
            <v>0</v>
          </cell>
          <cell r="Q85" t="str">
            <v>H</v>
          </cell>
          <cell r="R85" t="str">
            <v/>
          </cell>
        </row>
        <row r="86">
          <cell r="B86">
            <v>80</v>
          </cell>
          <cell r="O86">
            <v>0</v>
          </cell>
          <cell r="P86">
            <v>0</v>
          </cell>
          <cell r="Q86" t="str">
            <v>H</v>
          </cell>
          <cell r="R86" t="str">
            <v/>
          </cell>
        </row>
        <row r="87">
          <cell r="B87">
            <v>81</v>
          </cell>
          <cell r="O87">
            <v>0</v>
          </cell>
          <cell r="P87">
            <v>0</v>
          </cell>
          <cell r="Q87" t="str">
            <v>H</v>
          </cell>
          <cell r="R87" t="str">
            <v/>
          </cell>
        </row>
        <row r="88">
          <cell r="B88">
            <v>82</v>
          </cell>
          <cell r="O88">
            <v>0</v>
          </cell>
          <cell r="P88">
            <v>0</v>
          </cell>
          <cell r="Q88" t="str">
            <v>H</v>
          </cell>
          <cell r="R88" t="str">
            <v/>
          </cell>
        </row>
        <row r="89">
          <cell r="B89">
            <v>83</v>
          </cell>
          <cell r="O89">
            <v>0</v>
          </cell>
          <cell r="P89">
            <v>0</v>
          </cell>
          <cell r="Q89" t="str">
            <v>H</v>
          </cell>
          <cell r="R89" t="str">
            <v/>
          </cell>
        </row>
        <row r="90">
          <cell r="B90">
            <v>84</v>
          </cell>
          <cell r="O90">
            <v>0</v>
          </cell>
          <cell r="P90">
            <v>0</v>
          </cell>
          <cell r="Q90" t="str">
            <v>H</v>
          </cell>
          <cell r="R90" t="str">
            <v/>
          </cell>
        </row>
        <row r="91">
          <cell r="B91">
            <v>85</v>
          </cell>
          <cell r="O91">
            <v>0</v>
          </cell>
          <cell r="P91">
            <v>0</v>
          </cell>
          <cell r="Q91" t="str">
            <v>H</v>
          </cell>
          <cell r="R91" t="str">
            <v/>
          </cell>
        </row>
        <row r="92">
          <cell r="B92">
            <v>86</v>
          </cell>
          <cell r="O92">
            <v>0</v>
          </cell>
          <cell r="P92">
            <v>0</v>
          </cell>
          <cell r="Q92" t="str">
            <v>H</v>
          </cell>
          <cell r="R92" t="str">
            <v/>
          </cell>
        </row>
        <row r="93">
          <cell r="B93">
            <v>87</v>
          </cell>
          <cell r="O93">
            <v>0</v>
          </cell>
          <cell r="P93">
            <v>0</v>
          </cell>
          <cell r="Q93" t="str">
            <v>H</v>
          </cell>
          <cell r="R93" t="str">
            <v/>
          </cell>
        </row>
        <row r="94">
          <cell r="B94">
            <v>88</v>
          </cell>
          <cell r="O94">
            <v>0</v>
          </cell>
          <cell r="P94">
            <v>0</v>
          </cell>
          <cell r="Q94" t="str">
            <v>H</v>
          </cell>
          <cell r="R94" t="str">
            <v/>
          </cell>
        </row>
        <row r="95">
          <cell r="B95">
            <v>89</v>
          </cell>
          <cell r="O95">
            <v>0</v>
          </cell>
          <cell r="P95">
            <v>0</v>
          </cell>
          <cell r="Q95" t="str">
            <v>H</v>
          </cell>
          <cell r="R95" t="str">
            <v/>
          </cell>
        </row>
        <row r="96">
          <cell r="B96">
            <v>90</v>
          </cell>
          <cell r="O96">
            <v>0</v>
          </cell>
          <cell r="P96">
            <v>0</v>
          </cell>
          <cell r="Q96" t="str">
            <v>H</v>
          </cell>
          <cell r="R96" t="str">
            <v/>
          </cell>
        </row>
        <row r="97">
          <cell r="B97">
            <v>91</v>
          </cell>
          <cell r="O97">
            <v>0</v>
          </cell>
          <cell r="P97">
            <v>0</v>
          </cell>
          <cell r="Q97" t="str">
            <v>H</v>
          </cell>
          <cell r="R97" t="str">
            <v/>
          </cell>
        </row>
        <row r="98">
          <cell r="B98">
            <v>92</v>
          </cell>
          <cell r="O98">
            <v>0</v>
          </cell>
          <cell r="P98">
            <v>0</v>
          </cell>
          <cell r="Q98" t="str">
            <v>H</v>
          </cell>
          <cell r="R98" t="str">
            <v/>
          </cell>
        </row>
        <row r="99">
          <cell r="B99">
            <v>93</v>
          </cell>
          <cell r="O99">
            <v>0</v>
          </cell>
          <cell r="P99">
            <v>0</v>
          </cell>
          <cell r="Q99" t="str">
            <v>H</v>
          </cell>
          <cell r="R99" t="str">
            <v/>
          </cell>
        </row>
        <row r="100">
          <cell r="B100">
            <v>94</v>
          </cell>
          <cell r="O100">
            <v>0</v>
          </cell>
          <cell r="P100">
            <v>0</v>
          </cell>
          <cell r="Q100" t="str">
            <v>H</v>
          </cell>
          <cell r="R100" t="str">
            <v/>
          </cell>
        </row>
        <row r="101">
          <cell r="B101">
            <v>95</v>
          </cell>
          <cell r="O101">
            <v>0</v>
          </cell>
          <cell r="P101">
            <v>0</v>
          </cell>
          <cell r="Q101" t="str">
            <v>H</v>
          </cell>
          <cell r="R101" t="str">
            <v/>
          </cell>
        </row>
        <row r="102">
          <cell r="B102">
            <v>96</v>
          </cell>
          <cell r="O102">
            <v>0</v>
          </cell>
          <cell r="P102">
            <v>0</v>
          </cell>
          <cell r="Q102" t="str">
            <v>H</v>
          </cell>
          <cell r="R102" t="str">
            <v/>
          </cell>
        </row>
        <row r="103">
          <cell r="B103">
            <v>97</v>
          </cell>
          <cell r="O103">
            <v>0</v>
          </cell>
          <cell r="P103">
            <v>0</v>
          </cell>
          <cell r="Q103" t="str">
            <v>H</v>
          </cell>
          <cell r="R103" t="str">
            <v/>
          </cell>
        </row>
        <row r="104">
          <cell r="B104">
            <v>98</v>
          </cell>
          <cell r="O104">
            <v>0</v>
          </cell>
          <cell r="P104">
            <v>0</v>
          </cell>
          <cell r="Q104" t="str">
            <v>H</v>
          </cell>
          <cell r="R104" t="str">
            <v/>
          </cell>
        </row>
        <row r="105">
          <cell r="B105">
            <v>99</v>
          </cell>
          <cell r="O105">
            <v>0</v>
          </cell>
          <cell r="P105">
            <v>0</v>
          </cell>
          <cell r="Q105" t="str">
            <v>H</v>
          </cell>
          <cell r="R105" t="str">
            <v/>
          </cell>
        </row>
        <row r="106">
          <cell r="B106">
            <v>100</v>
          </cell>
          <cell r="O106">
            <v>0</v>
          </cell>
          <cell r="P106">
            <v>0</v>
          </cell>
          <cell r="Q106" t="str">
            <v>H</v>
          </cell>
          <cell r="R106" t="str">
            <v/>
          </cell>
        </row>
        <row r="107">
          <cell r="B107">
            <v>101</v>
          </cell>
          <cell r="O107">
            <v>0</v>
          </cell>
          <cell r="P107">
            <v>0</v>
          </cell>
          <cell r="Q107" t="str">
            <v>H</v>
          </cell>
          <cell r="R107" t="str">
            <v/>
          </cell>
        </row>
        <row r="108">
          <cell r="B108">
            <v>102</v>
          </cell>
          <cell r="O108">
            <v>0</v>
          </cell>
          <cell r="P108">
            <v>0</v>
          </cell>
          <cell r="Q108" t="str">
            <v>H</v>
          </cell>
          <cell r="R108" t="str">
            <v/>
          </cell>
        </row>
        <row r="109">
          <cell r="B109">
            <v>103</v>
          </cell>
          <cell r="O109">
            <v>0</v>
          </cell>
          <cell r="P109">
            <v>0</v>
          </cell>
          <cell r="Q109" t="str">
            <v>H</v>
          </cell>
          <cell r="R109" t="str">
            <v/>
          </cell>
        </row>
        <row r="110">
          <cell r="B110">
            <v>104</v>
          </cell>
          <cell r="O110">
            <v>0</v>
          </cell>
          <cell r="P110">
            <v>0</v>
          </cell>
          <cell r="Q110" t="str">
            <v>H</v>
          </cell>
          <cell r="R110" t="str">
            <v/>
          </cell>
        </row>
        <row r="111">
          <cell r="B111">
            <v>105</v>
          </cell>
          <cell r="O111">
            <v>0</v>
          </cell>
          <cell r="P111">
            <v>0</v>
          </cell>
          <cell r="Q111" t="str">
            <v>H</v>
          </cell>
          <cell r="R111" t="str">
            <v/>
          </cell>
        </row>
        <row r="112">
          <cell r="B112">
            <v>106</v>
          </cell>
          <cell r="O112">
            <v>0</v>
          </cell>
          <cell r="P112">
            <v>0</v>
          </cell>
          <cell r="Q112" t="str">
            <v>H</v>
          </cell>
          <cell r="R112" t="str">
            <v/>
          </cell>
        </row>
        <row r="113">
          <cell r="B113">
            <v>107</v>
          </cell>
          <cell r="O113">
            <v>0</v>
          </cell>
          <cell r="P113">
            <v>0</v>
          </cell>
          <cell r="Q113" t="str">
            <v>H</v>
          </cell>
          <cell r="R113" t="str">
            <v/>
          </cell>
        </row>
        <row r="114">
          <cell r="B114">
            <v>108</v>
          </cell>
          <cell r="O114">
            <v>0</v>
          </cell>
          <cell r="P114">
            <v>0</v>
          </cell>
          <cell r="Q114" t="str">
            <v>H</v>
          </cell>
          <cell r="R114" t="str">
            <v/>
          </cell>
        </row>
        <row r="115">
          <cell r="B115">
            <v>109</v>
          </cell>
          <cell r="O115">
            <v>0</v>
          </cell>
          <cell r="P115">
            <v>0</v>
          </cell>
          <cell r="Q115" t="str">
            <v>H</v>
          </cell>
          <cell r="R115" t="str">
            <v/>
          </cell>
        </row>
        <row r="116">
          <cell r="B116">
            <v>110</v>
          </cell>
          <cell r="O116">
            <v>0</v>
          </cell>
          <cell r="P116">
            <v>0</v>
          </cell>
          <cell r="Q116" t="str">
            <v>H</v>
          </cell>
          <cell r="R116" t="str">
            <v/>
          </cell>
        </row>
        <row r="117">
          <cell r="B117">
            <v>111</v>
          </cell>
          <cell r="O117">
            <v>0</v>
          </cell>
          <cell r="P117">
            <v>0</v>
          </cell>
          <cell r="Q117" t="str">
            <v>H</v>
          </cell>
          <cell r="R117" t="str">
            <v/>
          </cell>
        </row>
        <row r="118">
          <cell r="B118">
            <v>112</v>
          </cell>
          <cell r="O118">
            <v>0</v>
          </cell>
          <cell r="P118">
            <v>0</v>
          </cell>
          <cell r="Q118" t="str">
            <v>H</v>
          </cell>
          <cell r="R118" t="str">
            <v/>
          </cell>
        </row>
        <row r="119">
          <cell r="B119">
            <v>113</v>
          </cell>
          <cell r="O119">
            <v>0</v>
          </cell>
          <cell r="P119">
            <v>0</v>
          </cell>
          <cell r="Q119" t="str">
            <v>H</v>
          </cell>
          <cell r="R119" t="str">
            <v/>
          </cell>
        </row>
        <row r="120">
          <cell r="B120">
            <v>114</v>
          </cell>
          <cell r="O120">
            <v>0</v>
          </cell>
          <cell r="P120">
            <v>0</v>
          </cell>
          <cell r="Q120" t="str">
            <v>H</v>
          </cell>
          <cell r="R120" t="str">
            <v/>
          </cell>
        </row>
        <row r="121">
          <cell r="B121">
            <v>115</v>
          </cell>
          <cell r="O121">
            <v>0</v>
          </cell>
          <cell r="P121">
            <v>0</v>
          </cell>
          <cell r="Q121" t="str">
            <v>H</v>
          </cell>
          <cell r="R121" t="str">
            <v/>
          </cell>
        </row>
        <row r="122">
          <cell r="B122">
            <v>116</v>
          </cell>
          <cell r="O122">
            <v>0</v>
          </cell>
          <cell r="P122">
            <v>0</v>
          </cell>
          <cell r="Q122" t="str">
            <v>H</v>
          </cell>
          <cell r="R122" t="str">
            <v/>
          </cell>
        </row>
        <row r="123">
          <cell r="B123">
            <v>117</v>
          </cell>
          <cell r="O123">
            <v>0</v>
          </cell>
          <cell r="P123">
            <v>0</v>
          </cell>
          <cell r="Q123" t="str">
            <v>H</v>
          </cell>
          <cell r="R123" t="str">
            <v/>
          </cell>
        </row>
        <row r="124">
          <cell r="B124">
            <v>118</v>
          </cell>
          <cell r="O124">
            <v>0</v>
          </cell>
          <cell r="P124">
            <v>0</v>
          </cell>
          <cell r="Q124" t="str">
            <v>H</v>
          </cell>
          <cell r="R124" t="str">
            <v/>
          </cell>
        </row>
        <row r="125">
          <cell r="B125">
            <v>119</v>
          </cell>
          <cell r="O125">
            <v>0</v>
          </cell>
          <cell r="P125">
            <v>0</v>
          </cell>
          <cell r="Q125" t="str">
            <v>H</v>
          </cell>
          <cell r="R125" t="str">
            <v/>
          </cell>
        </row>
        <row r="126">
          <cell r="B126">
            <v>120</v>
          </cell>
          <cell r="O126">
            <v>0</v>
          </cell>
          <cell r="P126">
            <v>0</v>
          </cell>
          <cell r="Q126" t="str">
            <v>H</v>
          </cell>
          <cell r="R126" t="str">
            <v/>
          </cell>
        </row>
        <row r="127">
          <cell r="B127">
            <v>121</v>
          </cell>
          <cell r="O127">
            <v>0</v>
          </cell>
          <cell r="P127">
            <v>0</v>
          </cell>
          <cell r="Q127" t="str">
            <v>H</v>
          </cell>
          <cell r="R127" t="str">
            <v/>
          </cell>
        </row>
        <row r="128">
          <cell r="B128">
            <v>122</v>
          </cell>
          <cell r="O128">
            <v>0</v>
          </cell>
          <cell r="P128">
            <v>0</v>
          </cell>
          <cell r="Q128" t="str">
            <v>H</v>
          </cell>
          <cell r="R128" t="str">
            <v/>
          </cell>
        </row>
        <row r="129">
          <cell r="B129">
            <v>123</v>
          </cell>
          <cell r="O129">
            <v>0</v>
          </cell>
          <cell r="P129">
            <v>0</v>
          </cell>
          <cell r="Q129" t="str">
            <v>H</v>
          </cell>
          <cell r="R129" t="str">
            <v/>
          </cell>
        </row>
        <row r="130">
          <cell r="B130">
            <v>124</v>
          </cell>
          <cell r="O130">
            <v>0</v>
          </cell>
          <cell r="P130">
            <v>0</v>
          </cell>
          <cell r="Q130" t="str">
            <v>H</v>
          </cell>
          <cell r="R130" t="str">
            <v/>
          </cell>
        </row>
        <row r="131">
          <cell r="B131">
            <v>125</v>
          </cell>
          <cell r="O131">
            <v>0</v>
          </cell>
          <cell r="P131">
            <v>0</v>
          </cell>
          <cell r="Q131" t="str">
            <v>H</v>
          </cell>
          <cell r="R131" t="str">
            <v/>
          </cell>
        </row>
        <row r="132">
          <cell r="B132">
            <v>126</v>
          </cell>
          <cell r="O132">
            <v>0</v>
          </cell>
          <cell r="P132">
            <v>0</v>
          </cell>
          <cell r="Q132" t="str">
            <v>H</v>
          </cell>
          <cell r="R132" t="str">
            <v/>
          </cell>
        </row>
        <row r="133">
          <cell r="B133">
            <v>127</v>
          </cell>
          <cell r="O133">
            <v>0</v>
          </cell>
          <cell r="P133">
            <v>0</v>
          </cell>
          <cell r="Q133" t="str">
            <v>H</v>
          </cell>
          <cell r="R133" t="str">
            <v/>
          </cell>
        </row>
        <row r="134">
          <cell r="B134">
            <v>128</v>
          </cell>
          <cell r="O134">
            <v>0</v>
          </cell>
          <cell r="P134">
            <v>0</v>
          </cell>
          <cell r="Q134" t="str">
            <v>H</v>
          </cell>
          <cell r="R134" t="str">
            <v/>
          </cell>
        </row>
        <row r="135">
          <cell r="B135">
            <v>129</v>
          </cell>
          <cell r="O135">
            <v>0</v>
          </cell>
          <cell r="P135">
            <v>0</v>
          </cell>
          <cell r="Q135" t="str">
            <v>H</v>
          </cell>
          <cell r="R135" t="str">
            <v/>
          </cell>
        </row>
        <row r="136">
          <cell r="B136">
            <v>130</v>
          </cell>
          <cell r="O136">
            <v>0</v>
          </cell>
          <cell r="P136">
            <v>0</v>
          </cell>
          <cell r="Q136" t="str">
            <v>H</v>
          </cell>
          <cell r="R136" t="str">
            <v/>
          </cell>
        </row>
        <row r="137">
          <cell r="B137">
            <v>131</v>
          </cell>
          <cell r="O137">
            <v>0</v>
          </cell>
          <cell r="P137">
            <v>0</v>
          </cell>
          <cell r="Q137" t="str">
            <v>H</v>
          </cell>
          <cell r="R137" t="str">
            <v/>
          </cell>
        </row>
        <row r="138">
          <cell r="B138">
            <v>132</v>
          </cell>
          <cell r="O138">
            <v>0</v>
          </cell>
          <cell r="P138">
            <v>0</v>
          </cell>
          <cell r="Q138" t="str">
            <v>H</v>
          </cell>
          <cell r="R138" t="str">
            <v/>
          </cell>
        </row>
        <row r="139">
          <cell r="B139">
            <v>133</v>
          </cell>
          <cell r="O139">
            <v>0</v>
          </cell>
          <cell r="P139">
            <v>0</v>
          </cell>
          <cell r="Q139" t="str">
            <v>H</v>
          </cell>
          <cell r="R139" t="str">
            <v/>
          </cell>
        </row>
        <row r="140">
          <cell r="B140">
            <v>134</v>
          </cell>
          <cell r="O140">
            <v>0</v>
          </cell>
          <cell r="P140">
            <v>0</v>
          </cell>
          <cell r="Q140" t="str">
            <v>H</v>
          </cell>
          <cell r="R140" t="str">
            <v/>
          </cell>
        </row>
        <row r="141">
          <cell r="B141">
            <v>135</v>
          </cell>
          <cell r="O141">
            <v>0</v>
          </cell>
          <cell r="P141">
            <v>0</v>
          </cell>
          <cell r="Q141" t="str">
            <v>H</v>
          </cell>
          <cell r="R141" t="str">
            <v/>
          </cell>
        </row>
        <row r="142">
          <cell r="B142">
            <v>136</v>
          </cell>
          <cell r="O142">
            <v>0</v>
          </cell>
          <cell r="P142">
            <v>0</v>
          </cell>
          <cell r="Q142" t="str">
            <v>H</v>
          </cell>
          <cell r="R142" t="str">
            <v/>
          </cell>
        </row>
        <row r="143">
          <cell r="B143">
            <v>137</v>
          </cell>
          <cell r="O143">
            <v>0</v>
          </cell>
          <cell r="P143">
            <v>0</v>
          </cell>
          <cell r="Q143" t="str">
            <v>H</v>
          </cell>
          <cell r="R143" t="str">
            <v/>
          </cell>
        </row>
        <row r="144">
          <cell r="B144">
            <v>138</v>
          </cell>
          <cell r="O144">
            <v>0</v>
          </cell>
          <cell r="P144">
            <v>0</v>
          </cell>
          <cell r="Q144" t="str">
            <v>H</v>
          </cell>
          <cell r="R144" t="str">
            <v/>
          </cell>
        </row>
        <row r="145">
          <cell r="B145">
            <v>139</v>
          </cell>
          <cell r="O145">
            <v>0</v>
          </cell>
          <cell r="P145">
            <v>0</v>
          </cell>
          <cell r="Q145" t="str">
            <v>H</v>
          </cell>
          <cell r="R145" t="str">
            <v/>
          </cell>
        </row>
        <row r="146">
          <cell r="B146">
            <v>140</v>
          </cell>
          <cell r="O146">
            <v>0</v>
          </cell>
          <cell r="P146">
            <v>0</v>
          </cell>
          <cell r="Q146" t="str">
            <v>H</v>
          </cell>
          <cell r="R146" t="str">
            <v/>
          </cell>
        </row>
        <row r="147">
          <cell r="B147">
            <v>141</v>
          </cell>
          <cell r="O147">
            <v>0</v>
          </cell>
          <cell r="P147">
            <v>0</v>
          </cell>
          <cell r="Q147" t="str">
            <v>H</v>
          </cell>
          <cell r="R147" t="str">
            <v/>
          </cell>
        </row>
        <row r="148">
          <cell r="B148">
            <v>142</v>
          </cell>
          <cell r="O148">
            <v>0</v>
          </cell>
          <cell r="P148">
            <v>0</v>
          </cell>
          <cell r="Q148" t="str">
            <v>H</v>
          </cell>
          <cell r="R148" t="str">
            <v/>
          </cell>
        </row>
        <row r="149">
          <cell r="B149">
            <v>143</v>
          </cell>
          <cell r="O149">
            <v>0</v>
          </cell>
          <cell r="P149">
            <v>0</v>
          </cell>
          <cell r="Q149" t="str">
            <v>H</v>
          </cell>
          <cell r="R149" t="str">
            <v/>
          </cell>
        </row>
        <row r="150">
          <cell r="B150">
            <v>144</v>
          </cell>
          <cell r="O150">
            <v>0</v>
          </cell>
          <cell r="P150">
            <v>0</v>
          </cell>
          <cell r="Q150" t="str">
            <v>H</v>
          </cell>
          <cell r="R150" t="str">
            <v/>
          </cell>
        </row>
        <row r="151">
          <cell r="B151">
            <v>145</v>
          </cell>
          <cell r="O151">
            <v>0</v>
          </cell>
          <cell r="P151">
            <v>0</v>
          </cell>
          <cell r="Q151" t="str">
            <v>H</v>
          </cell>
          <cell r="R151" t="str">
            <v/>
          </cell>
        </row>
        <row r="152">
          <cell r="B152">
            <v>146</v>
          </cell>
          <cell r="O152">
            <v>0</v>
          </cell>
          <cell r="P152">
            <v>0</v>
          </cell>
          <cell r="Q152" t="str">
            <v>H</v>
          </cell>
          <cell r="R152" t="str">
            <v/>
          </cell>
        </row>
        <row r="153">
          <cell r="B153">
            <v>147</v>
          </cell>
          <cell r="O153">
            <v>0</v>
          </cell>
          <cell r="P153">
            <v>0</v>
          </cell>
          <cell r="Q153" t="str">
            <v>H</v>
          </cell>
          <cell r="R153" t="str">
            <v/>
          </cell>
        </row>
        <row r="154">
          <cell r="B154">
            <v>148</v>
          </cell>
          <cell r="O154">
            <v>0</v>
          </cell>
          <cell r="P154">
            <v>0</v>
          </cell>
          <cell r="Q154" t="str">
            <v>H</v>
          </cell>
          <cell r="R154" t="str">
            <v/>
          </cell>
        </row>
        <row r="155">
          <cell r="B155">
            <v>149</v>
          </cell>
          <cell r="O155">
            <v>0</v>
          </cell>
          <cell r="P155">
            <v>0</v>
          </cell>
          <cell r="Q155" t="str">
            <v>H</v>
          </cell>
          <cell r="R155" t="str">
            <v/>
          </cell>
        </row>
        <row r="156">
          <cell r="B156">
            <v>150</v>
          </cell>
          <cell r="O156">
            <v>0</v>
          </cell>
          <cell r="P156">
            <v>0</v>
          </cell>
          <cell r="Q156" t="str">
            <v>H</v>
          </cell>
          <cell r="R156" t="str">
            <v/>
          </cell>
        </row>
        <row r="157">
          <cell r="B157">
            <v>151</v>
          </cell>
          <cell r="O157">
            <v>0</v>
          </cell>
          <cell r="P157">
            <v>0</v>
          </cell>
          <cell r="Q157" t="str">
            <v>H</v>
          </cell>
          <cell r="R157" t="str">
            <v/>
          </cell>
        </row>
        <row r="158">
          <cell r="B158">
            <v>152</v>
          </cell>
          <cell r="O158">
            <v>0</v>
          </cell>
          <cell r="P158">
            <v>0</v>
          </cell>
          <cell r="Q158" t="str">
            <v>H</v>
          </cell>
          <cell r="R158" t="str">
            <v/>
          </cell>
        </row>
        <row r="159">
          <cell r="B159">
            <v>153</v>
          </cell>
          <cell r="O159">
            <v>0</v>
          </cell>
          <cell r="P159">
            <v>0</v>
          </cell>
          <cell r="Q159" t="str">
            <v>H</v>
          </cell>
          <cell r="R159" t="str">
            <v/>
          </cell>
        </row>
        <row r="160">
          <cell r="B160">
            <v>154</v>
          </cell>
          <cell r="O160">
            <v>0</v>
          </cell>
          <cell r="P160">
            <v>0</v>
          </cell>
          <cell r="Q160" t="str">
            <v>H</v>
          </cell>
          <cell r="R160" t="str">
            <v/>
          </cell>
        </row>
        <row r="161">
          <cell r="B161">
            <v>155</v>
          </cell>
          <cell r="O161">
            <v>0</v>
          </cell>
          <cell r="P161">
            <v>0</v>
          </cell>
          <cell r="Q161" t="str">
            <v>H</v>
          </cell>
          <cell r="R161" t="str">
            <v/>
          </cell>
        </row>
        <row r="162">
          <cell r="B162">
            <v>156</v>
          </cell>
          <cell r="O162">
            <v>0</v>
          </cell>
          <cell r="P162">
            <v>0</v>
          </cell>
          <cell r="Q162" t="str">
            <v>H</v>
          </cell>
          <cell r="R162" t="str">
            <v/>
          </cell>
        </row>
        <row r="163">
          <cell r="B163">
            <v>157</v>
          </cell>
          <cell r="O163">
            <v>0</v>
          </cell>
          <cell r="P163">
            <v>0</v>
          </cell>
          <cell r="Q163" t="str">
            <v>H</v>
          </cell>
          <cell r="R163" t="str">
            <v/>
          </cell>
        </row>
        <row r="164">
          <cell r="B164">
            <v>158</v>
          </cell>
          <cell r="O164">
            <v>0</v>
          </cell>
          <cell r="P164">
            <v>0</v>
          </cell>
          <cell r="Q164" t="str">
            <v>H</v>
          </cell>
          <cell r="R164" t="str">
            <v/>
          </cell>
        </row>
        <row r="165">
          <cell r="B165">
            <v>159</v>
          </cell>
          <cell r="O165">
            <v>0</v>
          </cell>
          <cell r="P165">
            <v>0</v>
          </cell>
          <cell r="Q165" t="str">
            <v>H</v>
          </cell>
          <cell r="R165" t="str">
            <v/>
          </cell>
        </row>
        <row r="166">
          <cell r="B166">
            <v>160</v>
          </cell>
          <cell r="O166">
            <v>0</v>
          </cell>
          <cell r="P166">
            <v>0</v>
          </cell>
          <cell r="Q166" t="str">
            <v>H</v>
          </cell>
          <cell r="R166" t="str">
            <v/>
          </cell>
        </row>
        <row r="167">
          <cell r="B167">
            <v>161</v>
          </cell>
          <cell r="O167">
            <v>0</v>
          </cell>
          <cell r="P167">
            <v>0</v>
          </cell>
          <cell r="Q167" t="str">
            <v>H</v>
          </cell>
          <cell r="R167" t="str">
            <v/>
          </cell>
        </row>
        <row r="168">
          <cell r="B168">
            <v>162</v>
          </cell>
          <cell r="O168">
            <v>0</v>
          </cell>
          <cell r="P168">
            <v>0</v>
          </cell>
          <cell r="Q168" t="str">
            <v>H</v>
          </cell>
          <cell r="R168" t="str">
            <v/>
          </cell>
        </row>
        <row r="169">
          <cell r="B169">
            <v>163</v>
          </cell>
          <cell r="O169">
            <v>0</v>
          </cell>
          <cell r="P169">
            <v>0</v>
          </cell>
          <cell r="Q169" t="str">
            <v>H</v>
          </cell>
          <cell r="R169" t="str">
            <v/>
          </cell>
        </row>
        <row r="170">
          <cell r="B170">
            <v>164</v>
          </cell>
          <cell r="O170">
            <v>0</v>
          </cell>
          <cell r="P170">
            <v>0</v>
          </cell>
          <cell r="Q170" t="str">
            <v>H</v>
          </cell>
          <cell r="R170" t="str">
            <v/>
          </cell>
        </row>
        <row r="171">
          <cell r="B171">
            <v>165</v>
          </cell>
          <cell r="O171">
            <v>0</v>
          </cell>
          <cell r="P171">
            <v>0</v>
          </cell>
          <cell r="Q171" t="str">
            <v>H</v>
          </cell>
          <cell r="R171" t="str">
            <v/>
          </cell>
        </row>
        <row r="172">
          <cell r="B172">
            <v>166</v>
          </cell>
          <cell r="O172">
            <v>0</v>
          </cell>
          <cell r="P172">
            <v>0</v>
          </cell>
          <cell r="Q172" t="str">
            <v>H</v>
          </cell>
          <cell r="R172" t="str">
            <v/>
          </cell>
        </row>
        <row r="173">
          <cell r="B173">
            <v>167</v>
          </cell>
          <cell r="O173">
            <v>0</v>
          </cell>
          <cell r="P173">
            <v>0</v>
          </cell>
          <cell r="Q173" t="str">
            <v>H</v>
          </cell>
          <cell r="R173" t="str">
            <v/>
          </cell>
        </row>
        <row r="174">
          <cell r="B174">
            <v>168</v>
          </cell>
          <cell r="O174">
            <v>0</v>
          </cell>
          <cell r="P174">
            <v>0</v>
          </cell>
          <cell r="Q174" t="str">
            <v>H</v>
          </cell>
          <cell r="R174" t="str">
            <v/>
          </cell>
        </row>
        <row r="175">
          <cell r="B175">
            <v>169</v>
          </cell>
          <cell r="O175">
            <v>0</v>
          </cell>
          <cell r="P175">
            <v>0</v>
          </cell>
          <cell r="Q175" t="str">
            <v>H</v>
          </cell>
          <cell r="R175" t="str">
            <v/>
          </cell>
        </row>
        <row r="176">
          <cell r="B176">
            <v>170</v>
          </cell>
          <cell r="O176">
            <v>0</v>
          </cell>
          <cell r="P176">
            <v>0</v>
          </cell>
          <cell r="Q176" t="str">
            <v>H</v>
          </cell>
          <cell r="R176" t="str">
            <v/>
          </cell>
        </row>
      </sheetData>
      <sheetData sheetId="1"/>
      <sheetData sheetId="2"/>
      <sheetData sheetId="3"/>
      <sheetData sheetId="4"/>
      <sheetData sheetId="5"/>
      <sheetData sheetId="6"/>
      <sheetData sheetId="7"/>
      <sheetData sheetId="8" refreshError="1">
        <row r="2">
          <cell r="B2">
            <v>1</v>
          </cell>
          <cell r="C2">
            <v>1</v>
          </cell>
        </row>
        <row r="3">
          <cell r="B3">
            <v>2</v>
          </cell>
          <cell r="C3">
            <v>25</v>
          </cell>
        </row>
        <row r="4">
          <cell r="B4">
            <v>3</v>
          </cell>
          <cell r="C4">
            <v>49</v>
          </cell>
        </row>
        <row r="5">
          <cell r="B5">
            <v>4</v>
          </cell>
          <cell r="C5">
            <v>73</v>
          </cell>
        </row>
        <row r="6">
          <cell r="B6">
            <v>5</v>
          </cell>
          <cell r="C6">
            <v>97</v>
          </cell>
        </row>
        <row r="7">
          <cell r="B7">
            <v>6</v>
          </cell>
          <cell r="C7">
            <v>121</v>
          </cell>
        </row>
        <row r="8">
          <cell r="B8">
            <v>7</v>
          </cell>
          <cell r="C8">
            <v>145</v>
          </cell>
        </row>
        <row r="9">
          <cell r="B9">
            <v>8</v>
          </cell>
          <cell r="C9">
            <v>169</v>
          </cell>
        </row>
        <row r="10">
          <cell r="B10">
            <v>9</v>
          </cell>
          <cell r="C10">
            <v>193</v>
          </cell>
        </row>
        <row r="11">
          <cell r="B11">
            <v>10</v>
          </cell>
          <cell r="C11">
            <v>217</v>
          </cell>
        </row>
        <row r="12">
          <cell r="B12">
            <v>11</v>
          </cell>
          <cell r="C12">
            <v>241</v>
          </cell>
        </row>
        <row r="13">
          <cell r="B13">
            <v>12</v>
          </cell>
          <cell r="C13">
            <v>265</v>
          </cell>
        </row>
        <row r="14">
          <cell r="B14">
            <v>13</v>
          </cell>
          <cell r="C14">
            <v>289</v>
          </cell>
        </row>
        <row r="15">
          <cell r="B15">
            <v>14</v>
          </cell>
          <cell r="C15">
            <v>313</v>
          </cell>
        </row>
        <row r="16">
          <cell r="B16">
            <v>15</v>
          </cell>
          <cell r="C16">
            <v>337</v>
          </cell>
        </row>
        <row r="17">
          <cell r="B17">
            <v>16</v>
          </cell>
          <cell r="C17">
            <v>361</v>
          </cell>
        </row>
        <row r="18">
          <cell r="B18">
            <v>17</v>
          </cell>
          <cell r="C18">
            <v>385</v>
          </cell>
        </row>
        <row r="19">
          <cell r="B19">
            <v>18</v>
          </cell>
          <cell r="C19">
            <v>409</v>
          </cell>
        </row>
        <row r="20">
          <cell r="B20">
            <v>19</v>
          </cell>
          <cell r="C20">
            <v>433</v>
          </cell>
        </row>
        <row r="21">
          <cell r="B21">
            <v>20</v>
          </cell>
          <cell r="C21">
            <v>457</v>
          </cell>
        </row>
        <row r="22">
          <cell r="B22">
            <v>21</v>
          </cell>
          <cell r="C22">
            <v>481</v>
          </cell>
        </row>
        <row r="23">
          <cell r="B23">
            <v>22</v>
          </cell>
          <cell r="C23">
            <v>505</v>
          </cell>
        </row>
        <row r="24">
          <cell r="B24">
            <v>23</v>
          </cell>
          <cell r="C24">
            <v>529</v>
          </cell>
        </row>
        <row r="25">
          <cell r="B25">
            <v>24</v>
          </cell>
          <cell r="C25">
            <v>553</v>
          </cell>
        </row>
        <row r="26">
          <cell r="B26">
            <v>25</v>
          </cell>
          <cell r="C26">
            <v>577</v>
          </cell>
        </row>
        <row r="27">
          <cell r="B27">
            <v>26</v>
          </cell>
          <cell r="C27">
            <v>601</v>
          </cell>
        </row>
        <row r="28">
          <cell r="B28">
            <v>27</v>
          </cell>
          <cell r="C28">
            <v>625</v>
          </cell>
        </row>
        <row r="29">
          <cell r="B29">
            <v>28</v>
          </cell>
          <cell r="C29">
            <v>649</v>
          </cell>
        </row>
        <row r="30">
          <cell r="B30">
            <v>29</v>
          </cell>
          <cell r="C30">
            <v>673</v>
          </cell>
        </row>
        <row r="31">
          <cell r="B31">
            <v>30</v>
          </cell>
          <cell r="C31">
            <v>697</v>
          </cell>
        </row>
        <row r="32">
          <cell r="B32">
            <v>31</v>
          </cell>
          <cell r="C32">
            <v>721</v>
          </cell>
        </row>
        <row r="33">
          <cell r="B33">
            <v>32</v>
          </cell>
          <cell r="C33">
            <v>745</v>
          </cell>
        </row>
        <row r="34">
          <cell r="B34">
            <v>33</v>
          </cell>
          <cell r="C34">
            <v>769</v>
          </cell>
        </row>
        <row r="35">
          <cell r="B35">
            <v>34</v>
          </cell>
          <cell r="C35">
            <v>793</v>
          </cell>
        </row>
        <row r="36">
          <cell r="B36">
            <v>35</v>
          </cell>
          <cell r="C36">
            <v>817</v>
          </cell>
        </row>
        <row r="37">
          <cell r="B37">
            <v>36</v>
          </cell>
          <cell r="C37">
            <v>841</v>
          </cell>
        </row>
        <row r="38">
          <cell r="B38">
            <v>37</v>
          </cell>
          <cell r="C38">
            <v>865</v>
          </cell>
        </row>
        <row r="39">
          <cell r="B39">
            <v>38</v>
          </cell>
          <cell r="C39">
            <v>889</v>
          </cell>
        </row>
        <row r="40">
          <cell r="B40">
            <v>39</v>
          </cell>
          <cell r="C40">
            <v>913</v>
          </cell>
        </row>
        <row r="41">
          <cell r="B41">
            <v>40</v>
          </cell>
          <cell r="C41">
            <v>937</v>
          </cell>
        </row>
        <row r="42">
          <cell r="B42">
            <v>41</v>
          </cell>
          <cell r="C42">
            <v>961</v>
          </cell>
        </row>
        <row r="43">
          <cell r="B43">
            <v>42</v>
          </cell>
          <cell r="C43">
            <v>985</v>
          </cell>
        </row>
        <row r="44">
          <cell r="B44">
            <v>43</v>
          </cell>
          <cell r="C44">
            <v>1009</v>
          </cell>
        </row>
        <row r="45">
          <cell r="B45">
            <v>44</v>
          </cell>
          <cell r="C45">
            <v>1033</v>
          </cell>
        </row>
        <row r="46">
          <cell r="B46">
            <v>45</v>
          </cell>
          <cell r="C46">
            <v>1057</v>
          </cell>
        </row>
        <row r="47">
          <cell r="B47">
            <v>46</v>
          </cell>
          <cell r="C47">
            <v>1081</v>
          </cell>
        </row>
        <row r="48">
          <cell r="B48">
            <v>47</v>
          </cell>
          <cell r="C48">
            <v>1105</v>
          </cell>
        </row>
        <row r="49">
          <cell r="B49">
            <v>48</v>
          </cell>
          <cell r="C49">
            <v>1129</v>
          </cell>
        </row>
        <row r="50">
          <cell r="B50">
            <v>49</v>
          </cell>
          <cell r="C50">
            <v>1153</v>
          </cell>
        </row>
        <row r="51">
          <cell r="B51">
            <v>50</v>
          </cell>
          <cell r="C51">
            <v>1177</v>
          </cell>
        </row>
      </sheetData>
      <sheetData sheetId="9"/>
      <sheetData sheetId="10"/>
    </sheetDataSet>
  </externalBook>
</externalLink>
</file>

<file path=xl/externalLinks/externalLink1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TTBA"/>
      <sheetName val="TBA"/>
      <sheetName val="XL4Poppy"/>
    </sheetNames>
    <sheetDataSet>
      <sheetData sheetId="0"/>
      <sheetData sheetId="1"/>
      <sheetData sheetId="2"/>
    </sheetDataSet>
  </externalBook>
</externalLink>
</file>

<file path=xl/externalLinks/externalLink1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soi_dieutra"/>
    </sheetNames>
    <sheetDataSet>
      <sheetData sheetId="0"/>
    </sheetDataSet>
  </externalBook>
</externalLink>
</file>

<file path=xl/externalLinks/externalLink1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TGS"/>
      <sheetName val="SOCAI"/>
      <sheetName val="MATK"/>
      <sheetName val="CANDOI"/>
      <sheetName val="CDKT"/>
      <sheetName val="KQKD"/>
      <sheetName val="Sheet1"/>
      <sheetName val="TKHAI"/>
    </sheetNames>
    <sheetDataSet>
      <sheetData sheetId="0" refreshError="1"/>
      <sheetData sheetId="1" refreshError="1"/>
      <sheetData sheetId="2" refreshError="1"/>
      <sheetData sheetId="3" refreshError="1">
        <row r="7">
          <cell r="A7">
            <v>111</v>
          </cell>
          <cell r="B7" t="str">
            <v>TiÒn mÆt</v>
          </cell>
          <cell r="C7">
            <v>600000000</v>
          </cell>
          <cell r="E7">
            <v>262255490</v>
          </cell>
          <cell r="F7">
            <v>728983786</v>
          </cell>
          <cell r="G7">
            <v>133271704</v>
          </cell>
          <cell r="H7">
            <v>0</v>
          </cell>
        </row>
        <row r="8">
          <cell r="A8">
            <v>112</v>
          </cell>
          <cell r="B8" t="str">
            <v>TiÒn gëi ng©n hµng</v>
          </cell>
          <cell r="C8">
            <v>200000000</v>
          </cell>
          <cell r="E8">
            <v>112812641</v>
          </cell>
          <cell r="F8">
            <v>160078209</v>
          </cell>
          <cell r="G8">
            <v>152734432</v>
          </cell>
          <cell r="H8">
            <v>0</v>
          </cell>
        </row>
        <row r="9">
          <cell r="A9">
            <v>113</v>
          </cell>
          <cell r="B9" t="str">
            <v>TiÒn ®ang chuyÓn</v>
          </cell>
          <cell r="C9">
            <v>0</v>
          </cell>
          <cell r="E9">
            <v>0</v>
          </cell>
          <cell r="F9">
            <v>0</v>
          </cell>
          <cell r="G9">
            <v>0</v>
          </cell>
          <cell r="H9">
            <v>0</v>
          </cell>
        </row>
        <row r="10">
          <cell r="A10">
            <v>131</v>
          </cell>
          <cell r="B10" t="str">
            <v>Ph¶i thu cña kh¸ch hµng</v>
          </cell>
          <cell r="C10">
            <v>300000000</v>
          </cell>
          <cell r="E10">
            <v>83297373</v>
          </cell>
          <cell r="F10">
            <v>151310331</v>
          </cell>
          <cell r="G10">
            <v>231987042</v>
          </cell>
          <cell r="H10">
            <v>0</v>
          </cell>
        </row>
        <row r="11">
          <cell r="A11">
            <v>133</v>
          </cell>
          <cell r="B11" t="str">
            <v>ThuÕ GTGT ®­îc khÊu trõ</v>
          </cell>
          <cell r="E11">
            <v>33363569</v>
          </cell>
          <cell r="F11">
            <v>14732288</v>
          </cell>
          <cell r="G11">
            <v>18631281</v>
          </cell>
          <cell r="H11">
            <v>0</v>
          </cell>
        </row>
        <row r="12">
          <cell r="A12">
            <v>136</v>
          </cell>
          <cell r="B12" t="str">
            <v>Ph¶i thu néi bé</v>
          </cell>
          <cell r="E12">
            <v>0</v>
          </cell>
          <cell r="F12">
            <v>0</v>
          </cell>
          <cell r="G12">
            <v>0</v>
          </cell>
          <cell r="H12">
            <v>0</v>
          </cell>
        </row>
        <row r="13">
          <cell r="A13">
            <v>138</v>
          </cell>
          <cell r="B13" t="str">
            <v>Ph¶i thu kh¸c</v>
          </cell>
          <cell r="C13">
            <v>0</v>
          </cell>
          <cell r="E13">
            <v>0</v>
          </cell>
          <cell r="F13">
            <v>0</v>
          </cell>
          <cell r="G13">
            <v>0</v>
          </cell>
          <cell r="H13">
            <v>0</v>
          </cell>
        </row>
        <row r="14">
          <cell r="A14">
            <v>141</v>
          </cell>
          <cell r="B14" t="str">
            <v>Tµi kho¶n t¹m øng néi bé</v>
          </cell>
          <cell r="C14">
            <v>30000000</v>
          </cell>
          <cell r="E14">
            <v>0</v>
          </cell>
          <cell r="F14">
            <v>0</v>
          </cell>
          <cell r="G14">
            <v>30000000</v>
          </cell>
          <cell r="H14">
            <v>0</v>
          </cell>
        </row>
        <row r="15">
          <cell r="A15">
            <v>142</v>
          </cell>
          <cell r="B15" t="str">
            <v>Chi tr¶ tr­íc</v>
          </cell>
          <cell r="E15">
            <v>38950000</v>
          </cell>
          <cell r="F15">
            <v>0</v>
          </cell>
          <cell r="G15">
            <v>38950000</v>
          </cell>
          <cell r="H15">
            <v>0</v>
          </cell>
        </row>
        <row r="16">
          <cell r="A16">
            <v>144</v>
          </cell>
          <cell r="B16" t="str">
            <v>ThÕ chÊp,ký c­îc,ký quü Ng.h¹n</v>
          </cell>
          <cell r="E16">
            <v>0</v>
          </cell>
          <cell r="F16">
            <v>0</v>
          </cell>
          <cell r="G16">
            <v>0</v>
          </cell>
          <cell r="H16">
            <v>0</v>
          </cell>
        </row>
        <row r="17">
          <cell r="A17">
            <v>152</v>
          </cell>
          <cell r="B17" t="str">
            <v>Nguyªn liÖu, vËt liÖu</v>
          </cell>
          <cell r="C17">
            <v>80000000</v>
          </cell>
          <cell r="E17">
            <v>0</v>
          </cell>
          <cell r="F17">
            <v>0</v>
          </cell>
          <cell r="G17">
            <v>80000000</v>
          </cell>
          <cell r="H17">
            <v>0</v>
          </cell>
        </row>
        <row r="18">
          <cell r="A18">
            <v>153</v>
          </cell>
          <cell r="B18" t="str">
            <v>C«ng cô, dông cô</v>
          </cell>
          <cell r="C18">
            <v>20000000</v>
          </cell>
          <cell r="E18">
            <v>0</v>
          </cell>
          <cell r="F18">
            <v>0</v>
          </cell>
          <cell r="G18">
            <v>20000000</v>
          </cell>
          <cell r="H18">
            <v>0</v>
          </cell>
        </row>
        <row r="19">
          <cell r="A19">
            <v>155</v>
          </cell>
          <cell r="B19" t="str">
            <v>Thµnh phÈm</v>
          </cell>
          <cell r="C19">
            <v>0</v>
          </cell>
          <cell r="E19">
            <v>0</v>
          </cell>
          <cell r="F19">
            <v>0</v>
          </cell>
          <cell r="G19">
            <v>0</v>
          </cell>
          <cell r="H19">
            <v>0</v>
          </cell>
        </row>
        <row r="20">
          <cell r="A20">
            <v>156</v>
          </cell>
          <cell r="B20" t="str">
            <v>Hµng ho¸</v>
          </cell>
          <cell r="C20">
            <v>100000000</v>
          </cell>
          <cell r="E20">
            <v>328628309</v>
          </cell>
          <cell r="F20">
            <v>129131036</v>
          </cell>
          <cell r="G20">
            <v>299497273</v>
          </cell>
          <cell r="H20">
            <v>0</v>
          </cell>
        </row>
        <row r="21">
          <cell r="A21">
            <v>159</v>
          </cell>
          <cell r="B21" t="str">
            <v>Dù phßng gi¶m gi¸ hµng tån kho</v>
          </cell>
          <cell r="C21">
            <v>0</v>
          </cell>
          <cell r="E21">
            <v>0</v>
          </cell>
          <cell r="F21">
            <v>0</v>
          </cell>
          <cell r="G21">
            <v>0</v>
          </cell>
          <cell r="H21">
            <v>0</v>
          </cell>
        </row>
        <row r="22">
          <cell r="A22">
            <v>211</v>
          </cell>
          <cell r="B22" t="str">
            <v>Tµi s¶n cè ®Þnh h÷u h×nh</v>
          </cell>
          <cell r="C22">
            <v>50000000</v>
          </cell>
          <cell r="E22">
            <v>0</v>
          </cell>
          <cell r="F22">
            <v>0</v>
          </cell>
          <cell r="G22">
            <v>50000000</v>
          </cell>
          <cell r="H22">
            <v>0</v>
          </cell>
        </row>
        <row r="23">
          <cell r="A23">
            <v>212</v>
          </cell>
          <cell r="B23" t="str">
            <v>TSC§ thuª tµi chÝnh</v>
          </cell>
          <cell r="C23">
            <v>0</v>
          </cell>
          <cell r="E23">
            <v>0</v>
          </cell>
          <cell r="F23">
            <v>0</v>
          </cell>
          <cell r="G23">
            <v>0</v>
          </cell>
          <cell r="H23">
            <v>0</v>
          </cell>
        </row>
        <row r="24">
          <cell r="A24">
            <v>213</v>
          </cell>
          <cell r="B24" t="str">
            <v>TSC§ v« h×nh</v>
          </cell>
          <cell r="C24">
            <v>10000000</v>
          </cell>
          <cell r="E24">
            <v>0</v>
          </cell>
          <cell r="F24">
            <v>0</v>
          </cell>
          <cell r="G24">
            <v>10000000</v>
          </cell>
          <cell r="H24">
            <v>0</v>
          </cell>
        </row>
        <row r="25">
          <cell r="A25">
            <v>214</v>
          </cell>
          <cell r="B25" t="str">
            <v>Hao mßn TSC§</v>
          </cell>
          <cell r="D25">
            <v>40000000</v>
          </cell>
          <cell r="E25">
            <v>0</v>
          </cell>
          <cell r="F25">
            <v>1990801</v>
          </cell>
          <cell r="G25">
            <v>0</v>
          </cell>
          <cell r="H25">
            <v>41990801</v>
          </cell>
        </row>
        <row r="26">
          <cell r="A26">
            <v>222</v>
          </cell>
          <cell r="B26" t="str">
            <v>Gãp vèn liªn doanh</v>
          </cell>
          <cell r="D26">
            <v>0</v>
          </cell>
          <cell r="E26">
            <v>0</v>
          </cell>
          <cell r="F26">
            <v>0</v>
          </cell>
          <cell r="G26">
            <v>0</v>
          </cell>
          <cell r="H26">
            <v>0</v>
          </cell>
        </row>
        <row r="27">
          <cell r="A27">
            <v>241</v>
          </cell>
          <cell r="B27" t="str">
            <v>X©y dùng c¬ b¶n dë dang</v>
          </cell>
          <cell r="D27">
            <v>0</v>
          </cell>
          <cell r="E27">
            <v>0</v>
          </cell>
          <cell r="F27">
            <v>0</v>
          </cell>
          <cell r="G27">
            <v>0</v>
          </cell>
          <cell r="H27">
            <v>0</v>
          </cell>
        </row>
        <row r="28">
          <cell r="A28">
            <v>311</v>
          </cell>
          <cell r="B28" t="str">
            <v>Vay ng¾n h¹n</v>
          </cell>
          <cell r="D28">
            <v>300000000</v>
          </cell>
          <cell r="E28">
            <v>130000000</v>
          </cell>
          <cell r="F28">
            <v>0</v>
          </cell>
          <cell r="G28">
            <v>0</v>
          </cell>
          <cell r="H28">
            <v>170000000</v>
          </cell>
        </row>
        <row r="29">
          <cell r="A29">
            <v>331</v>
          </cell>
          <cell r="B29" t="str">
            <v>Ph¶i tr¶ cho ng­êi b¸n</v>
          </cell>
          <cell r="D29">
            <v>300000000</v>
          </cell>
          <cell r="E29">
            <v>424413301</v>
          </cell>
          <cell r="F29">
            <v>332693450</v>
          </cell>
          <cell r="G29">
            <v>0</v>
          </cell>
          <cell r="H29">
            <v>208280149</v>
          </cell>
        </row>
        <row r="30">
          <cell r="A30">
            <v>333</v>
          </cell>
          <cell r="B30" t="str">
            <v>ThuÕ vµ c¸c kho¶n ph¶i nép NN</v>
          </cell>
          <cell r="D30">
            <v>150000000</v>
          </cell>
          <cell r="E30">
            <v>145571487</v>
          </cell>
          <cell r="F30">
            <v>40880746</v>
          </cell>
          <cell r="G30">
            <v>0</v>
          </cell>
          <cell r="H30">
            <v>45309259</v>
          </cell>
        </row>
        <row r="31">
          <cell r="A31">
            <v>334</v>
          </cell>
          <cell r="B31" t="str">
            <v>Ph¶i tr¶ c«ng nh©n viªn</v>
          </cell>
          <cell r="E31">
            <v>30050000</v>
          </cell>
          <cell r="F31">
            <v>30050000</v>
          </cell>
          <cell r="G31">
            <v>0</v>
          </cell>
          <cell r="H31">
            <v>0</v>
          </cell>
        </row>
        <row r="32">
          <cell r="A32">
            <v>335</v>
          </cell>
          <cell r="B32" t="str">
            <v>Chi phÝ ph¶i tr¶</v>
          </cell>
          <cell r="E32">
            <v>0</v>
          </cell>
          <cell r="F32">
            <v>0</v>
          </cell>
          <cell r="G32">
            <v>0</v>
          </cell>
          <cell r="H32">
            <v>0</v>
          </cell>
        </row>
        <row r="33">
          <cell r="A33">
            <v>336</v>
          </cell>
          <cell r="B33" t="str">
            <v>Ph¶i tr¶ néi bé</v>
          </cell>
          <cell r="E33">
            <v>0</v>
          </cell>
          <cell r="F33">
            <v>0</v>
          </cell>
          <cell r="G33">
            <v>0</v>
          </cell>
          <cell r="H33">
            <v>0</v>
          </cell>
        </row>
        <row r="34">
          <cell r="A34">
            <v>338</v>
          </cell>
          <cell r="B34" t="str">
            <v>Ph¶i tr¶, ph¶i nép kh¸c</v>
          </cell>
          <cell r="C34">
            <v>0</v>
          </cell>
          <cell r="E34">
            <v>0</v>
          </cell>
          <cell r="F34">
            <v>0</v>
          </cell>
          <cell r="G34">
            <v>0</v>
          </cell>
          <cell r="H34">
            <v>0</v>
          </cell>
        </row>
        <row r="35">
          <cell r="A35">
            <v>342</v>
          </cell>
          <cell r="B35" t="str">
            <v>Nî dµi h¹n</v>
          </cell>
          <cell r="E35">
            <v>0</v>
          </cell>
          <cell r="F35">
            <v>0</v>
          </cell>
          <cell r="G35">
            <v>0</v>
          </cell>
          <cell r="H35">
            <v>0</v>
          </cell>
        </row>
        <row r="36">
          <cell r="A36">
            <v>411</v>
          </cell>
          <cell r="B36" t="str">
            <v>Nguån vèn kinh doanh, vèn gãp</v>
          </cell>
          <cell r="D36">
            <v>600000000</v>
          </cell>
          <cell r="E36">
            <v>0</v>
          </cell>
          <cell r="F36">
            <v>0</v>
          </cell>
          <cell r="G36">
            <v>0</v>
          </cell>
          <cell r="H36">
            <v>600000000</v>
          </cell>
        </row>
        <row r="37">
          <cell r="A37">
            <v>414</v>
          </cell>
          <cell r="B37" t="str">
            <v>Quü ph¸t triÓn Kinh doanh</v>
          </cell>
          <cell r="D37">
            <v>0</v>
          </cell>
          <cell r="E37">
            <v>0</v>
          </cell>
          <cell r="F37">
            <v>0</v>
          </cell>
          <cell r="G37">
            <v>0</v>
          </cell>
          <cell r="H37">
            <v>0</v>
          </cell>
        </row>
        <row r="38">
          <cell r="A38">
            <v>415</v>
          </cell>
          <cell r="B38" t="str">
            <v>Quü dù tr÷</v>
          </cell>
          <cell r="D38">
            <v>0</v>
          </cell>
          <cell r="E38">
            <v>0</v>
          </cell>
          <cell r="F38">
            <v>0</v>
          </cell>
          <cell r="G38">
            <v>0</v>
          </cell>
          <cell r="H38">
            <v>0</v>
          </cell>
        </row>
        <row r="39">
          <cell r="A39">
            <v>421</v>
          </cell>
          <cell r="B39" t="str">
            <v>L·i ch­a ph©n phèi</v>
          </cell>
          <cell r="E39">
            <v>513436</v>
          </cell>
          <cell r="F39">
            <v>4959</v>
          </cell>
          <cell r="G39">
            <v>508477</v>
          </cell>
          <cell r="H39">
            <v>0</v>
          </cell>
        </row>
        <row r="40">
          <cell r="A40">
            <v>431</v>
          </cell>
          <cell r="B40" t="str">
            <v>Quü khen th­ëng, phóc lîi</v>
          </cell>
          <cell r="E40">
            <v>0</v>
          </cell>
          <cell r="F40">
            <v>0</v>
          </cell>
          <cell r="G40">
            <v>0</v>
          </cell>
          <cell r="H40">
            <v>0</v>
          </cell>
        </row>
        <row r="41">
          <cell r="A41">
            <v>441</v>
          </cell>
          <cell r="B41" t="str">
            <v>Nguån vèn ®Çu t­ XDCB</v>
          </cell>
          <cell r="E41">
            <v>0</v>
          </cell>
          <cell r="F41">
            <v>0</v>
          </cell>
          <cell r="G41">
            <v>0</v>
          </cell>
          <cell r="H41">
            <v>0</v>
          </cell>
        </row>
        <row r="42">
          <cell r="A42">
            <v>451</v>
          </cell>
          <cell r="B42" t="str">
            <v>Quü qu¶n lý cña cÊp trªn</v>
          </cell>
          <cell r="E42">
            <v>0</v>
          </cell>
          <cell r="F42">
            <v>0</v>
          </cell>
          <cell r="G42">
            <v>0</v>
          </cell>
          <cell r="H42">
            <v>0</v>
          </cell>
        </row>
        <row r="43">
          <cell r="A43">
            <v>511</v>
          </cell>
          <cell r="B43" t="str">
            <v>Doanh thu b¸n hµng</v>
          </cell>
          <cell r="E43">
            <v>147322885</v>
          </cell>
          <cell r="F43">
            <v>147322885</v>
          </cell>
          <cell r="G43">
            <v>0</v>
          </cell>
          <cell r="H43">
            <v>0</v>
          </cell>
        </row>
        <row r="44">
          <cell r="A44">
            <v>521</v>
          </cell>
          <cell r="B44" t="str">
            <v>ChiÕt khÊu b¸n hµng</v>
          </cell>
          <cell r="E44">
            <v>0</v>
          </cell>
          <cell r="F44">
            <v>0</v>
          </cell>
          <cell r="G44">
            <v>0</v>
          </cell>
          <cell r="H44">
            <v>0</v>
          </cell>
        </row>
        <row r="45">
          <cell r="A45">
            <v>531</v>
          </cell>
          <cell r="B45" t="str">
            <v>Hµng b¸n bÞ tr¶ l¹i</v>
          </cell>
          <cell r="E45">
            <v>0</v>
          </cell>
          <cell r="F45">
            <v>0</v>
          </cell>
          <cell r="G45">
            <v>0</v>
          </cell>
          <cell r="H45">
            <v>0</v>
          </cell>
        </row>
        <row r="46">
          <cell r="A46">
            <v>532</v>
          </cell>
          <cell r="B46" t="str">
            <v>Gi¶m gi¸ hµng b¸n</v>
          </cell>
          <cell r="E46">
            <v>0</v>
          </cell>
          <cell r="F46">
            <v>0</v>
          </cell>
          <cell r="G46">
            <v>0</v>
          </cell>
          <cell r="H46">
            <v>0</v>
          </cell>
        </row>
        <row r="47">
          <cell r="A47">
            <v>621</v>
          </cell>
          <cell r="B47" t="str">
            <v>Chi phÝ NVL trùc tiÕp</v>
          </cell>
          <cell r="E47">
            <v>0</v>
          </cell>
          <cell r="F47">
            <v>0</v>
          </cell>
          <cell r="G47">
            <v>0</v>
          </cell>
          <cell r="H47">
            <v>0</v>
          </cell>
        </row>
        <row r="48">
          <cell r="A48" t="str">
            <v>622</v>
          </cell>
          <cell r="B48" t="str">
            <v>Chi phÝ nh©n c«ng trùc tiÕp</v>
          </cell>
          <cell r="E48">
            <v>0</v>
          </cell>
          <cell r="F48">
            <v>0</v>
          </cell>
          <cell r="G48">
            <v>0</v>
          </cell>
          <cell r="H48">
            <v>0</v>
          </cell>
        </row>
        <row r="49">
          <cell r="A49">
            <v>627</v>
          </cell>
          <cell r="B49" t="str">
            <v>Chi phÝ s¶n xuÊt chung</v>
          </cell>
          <cell r="E49">
            <v>0</v>
          </cell>
          <cell r="F49">
            <v>0</v>
          </cell>
          <cell r="G49">
            <v>0</v>
          </cell>
          <cell r="H49">
            <v>0</v>
          </cell>
        </row>
        <row r="50">
          <cell r="A50">
            <v>631</v>
          </cell>
          <cell r="B50" t="str">
            <v>Gi¸ thµnh s¶n xuÊt</v>
          </cell>
          <cell r="E50">
            <v>0</v>
          </cell>
          <cell r="F50">
            <v>0</v>
          </cell>
          <cell r="G50">
            <v>0</v>
          </cell>
          <cell r="H50">
            <v>0</v>
          </cell>
        </row>
        <row r="51">
          <cell r="A51">
            <v>632</v>
          </cell>
          <cell r="B51" t="str">
            <v>Gi¸ vèn hµng b¸n</v>
          </cell>
          <cell r="E51">
            <v>129131036</v>
          </cell>
          <cell r="F51">
            <v>129131036</v>
          </cell>
          <cell r="G51">
            <v>0</v>
          </cell>
          <cell r="H51">
            <v>0</v>
          </cell>
        </row>
        <row r="52">
          <cell r="A52">
            <v>641</v>
          </cell>
          <cell r="B52" t="str">
            <v>Chi phÝ b¸n hµng</v>
          </cell>
          <cell r="E52">
            <v>28945827</v>
          </cell>
          <cell r="F52">
            <v>28945827</v>
          </cell>
          <cell r="G52">
            <v>0</v>
          </cell>
          <cell r="H52">
            <v>0</v>
          </cell>
        </row>
        <row r="53">
          <cell r="A53">
            <v>642</v>
          </cell>
          <cell r="B53" t="str">
            <v>Chi phÝ qu¶n lý xÝ nghiÖp</v>
          </cell>
          <cell r="E53">
            <v>28709380</v>
          </cell>
          <cell r="F53">
            <v>28709380</v>
          </cell>
          <cell r="G53">
            <v>0</v>
          </cell>
          <cell r="H53">
            <v>0</v>
          </cell>
        </row>
        <row r="54">
          <cell r="A54">
            <v>711</v>
          </cell>
          <cell r="B54" t="str">
            <v>Thu nhËp ho¹t ®éng tµi chÝnh</v>
          </cell>
          <cell r="E54">
            <v>0</v>
          </cell>
          <cell r="F54">
            <v>0</v>
          </cell>
          <cell r="G54">
            <v>0</v>
          </cell>
          <cell r="H54">
            <v>0</v>
          </cell>
        </row>
        <row r="55">
          <cell r="A55">
            <v>721</v>
          </cell>
          <cell r="B55" t="str">
            <v>C¸c kho¶n thu nhËp bÊt th­êng</v>
          </cell>
          <cell r="E55">
            <v>0</v>
          </cell>
          <cell r="F55">
            <v>0</v>
          </cell>
          <cell r="G55">
            <v>0</v>
          </cell>
          <cell r="H55">
            <v>0</v>
          </cell>
        </row>
        <row r="56">
          <cell r="A56">
            <v>811</v>
          </cell>
          <cell r="B56" t="str">
            <v>Chi phÝ ho¹t ®éng tµi chÝnh</v>
          </cell>
          <cell r="E56">
            <v>0</v>
          </cell>
          <cell r="F56">
            <v>0</v>
          </cell>
          <cell r="G56">
            <v>0</v>
          </cell>
          <cell r="H56">
            <v>0</v>
          </cell>
        </row>
        <row r="57">
          <cell r="A57">
            <v>821</v>
          </cell>
          <cell r="B57" t="str">
            <v>Chi phÝ bÊt th­êng</v>
          </cell>
          <cell r="E57">
            <v>0</v>
          </cell>
          <cell r="F57">
            <v>0</v>
          </cell>
          <cell r="G57">
            <v>0</v>
          </cell>
          <cell r="H57">
            <v>0</v>
          </cell>
        </row>
        <row r="58">
          <cell r="A58">
            <v>911</v>
          </cell>
          <cell r="B58" t="str">
            <v>X¸c ®Þnh kÕt qu¶ KD</v>
          </cell>
          <cell r="E58">
            <v>147836243</v>
          </cell>
          <cell r="F58">
            <v>147836243</v>
          </cell>
          <cell r="G58">
            <v>0</v>
          </cell>
          <cell r="H58">
            <v>0</v>
          </cell>
        </row>
      </sheetData>
      <sheetData sheetId="4" refreshError="1"/>
      <sheetData sheetId="5" refreshError="1"/>
      <sheetData sheetId="6" refreshError="1"/>
      <sheetData sheetId="7" refreshError="1"/>
    </sheetDataSet>
  </externalBook>
</externalLink>
</file>

<file path=xl/externalLinks/externalLink1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L4Poppy"/>
      <sheetName val="th "/>
      <sheetName val="tien luong"/>
      <sheetName val="dutoan"/>
      <sheetName val="Sheet3"/>
    </sheetNames>
    <sheetDataSet>
      <sheetData sheetId="0" refreshError="1">
        <row r="15">
          <cell r="A15" t="b">
            <v>1</v>
          </cell>
        </row>
      </sheetData>
      <sheetData sheetId="1"/>
      <sheetData sheetId="2"/>
      <sheetData sheetId="3"/>
      <sheetData sheetId="4"/>
    </sheetDataSet>
  </externalBook>
</externalLink>
</file>

<file path=xl/externalLinks/externalLink1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Quantity"/>
      <sheetName val="KP_List"/>
      <sheetName val="PU_ITALY "/>
      <sheetName val="Prices"/>
      <sheetName val="Module1"/>
      <sheetName val="Module2"/>
      <sheetName val="XL4Poppy"/>
      <sheetName val="THDZ0,4"/>
      <sheetName val="TH DZ35"/>
      <sheetName val="THTram"/>
      <sheetName val="6787CWFASE2CASE2_00"/>
      <sheetName val="DON GIA CAN THO"/>
      <sheetName val="Tro giup"/>
      <sheetName val="Don gia chi tiet"/>
      <sheetName val="Sheet1"/>
      <sheetName val="조명시설"/>
      <sheetName val="TinhGiaMTC"/>
      <sheetName val="TinhGiaNC"/>
      <sheetName val="RAB AR&amp;STR"/>
      <sheetName val="Earthwork"/>
      <sheetName val="Input"/>
      <sheetName val="DANHPHAP"/>
      <sheetName val="chi tiet TBA"/>
      <sheetName val="chi tiet C"/>
      <sheetName val="공통가설"/>
      <sheetName val="ptnc"/>
      <sheetName val="ptvl"/>
      <sheetName val="ptm"/>
      <sheetName val="SILICATE"/>
      <sheetName val="물량표S"/>
      <sheetName val="DG"/>
      <sheetName val="XT_Buoc 3"/>
      <sheetName val="PU_ITALY_"/>
      <sheetName val="TH_DZ35"/>
      <sheetName val="Tro_giup"/>
      <sheetName val="DON_GIA_CAN_THO"/>
      <sheetName val="Don gia"/>
      <sheetName val="DC"/>
      <sheetName val="NL"/>
      <sheetName val="DON GIA TRAM (3)"/>
      <sheetName val="dongia"/>
      <sheetName val="S-curve "/>
      <sheetName val="gvl"/>
      <sheetName val="Control"/>
      <sheetName val="THVATTU"/>
      <sheetName val="PU_ITALY_1"/>
      <sheetName val="TH_DZ351"/>
      <sheetName val="Tro_giup1"/>
      <sheetName val="DON_GIA_CAN_THO1"/>
      <sheetName val="VL"/>
      <sheetName val="Don_gia_chi_tiet"/>
      <sheetName val="RAB_AR&amp;STR"/>
      <sheetName val="chi_tiet_TBA"/>
      <sheetName val="chi_tiet_C"/>
      <sheetName val="A1.CN"/>
      <sheetName val="#REF"/>
      <sheetName val="내역서"/>
      <sheetName val="TONG HOP VL-NC TT"/>
      <sheetName val="CHITIET VL-NC-TT -1p"/>
      <sheetName val="TDTKP1"/>
      <sheetName val="KPVC-BD "/>
      <sheetName val="PU_ITALY_2"/>
      <sheetName val="TH_DZ352"/>
      <sheetName val="Tro_giup2"/>
      <sheetName val="DON_GIA_CAN_THO2"/>
      <sheetName val="Commercial value"/>
      <sheetName val="DATA"/>
      <sheetName val="VL,NC,MTC"/>
      <sheetName val="Customize Your Purchase Order"/>
      <sheetName val="TONGKE-HT"/>
      <sheetName val="Ky Lam Bridge"/>
      <sheetName val="Provisional Sums Item"/>
      <sheetName val="Gas Pressure Welding"/>
      <sheetName val="General Item&amp;General Requiremen"/>
      <sheetName val="General Items"/>
      <sheetName val="Regenral Requirements"/>
      <sheetName val="Shdet1"/>
      <sheetName val="Customize_Your_Purchase_Order"/>
      <sheetName val="7606 DZ"/>
      <sheetName val="402"/>
      <sheetName val="NC"/>
      <sheetName val="PTDG"/>
      <sheetName val="TONG HOP VL-NC"/>
      <sheetName val="lam-moi"/>
      <sheetName val="phuluc1"/>
      <sheetName val="So doi chieu LC"/>
      <sheetName val="HĐ ngoài"/>
      <sheetName val="DONVIBAN"/>
      <sheetName val="NGUON"/>
      <sheetName val="BG"/>
      <sheetName val="FitOutConfCentre"/>
      <sheetName val="KLHT"/>
      <sheetName val="CHITIET VL-NC-TT-3p"/>
      <sheetName val="CTG"/>
      <sheetName val="CBKC-110"/>
      <sheetName val="dnc4"/>
      <sheetName val="갑지"/>
      <sheetName val="침하계"/>
      <sheetName val="BETON"/>
      <sheetName val="24-ACMV"/>
      <sheetName val="Adix A"/>
      <sheetName val="Mall"/>
      <sheetName val="Don_gia"/>
      <sheetName val="DON_GIA_TRAM_(3)"/>
      <sheetName val="7606_DZ"/>
      <sheetName val="TONG_HOP_VL-NC_TT"/>
      <sheetName val="CHITIET_VL-NC-TT_-1p"/>
      <sheetName val="KPVC-BD_"/>
      <sheetName val="dongia (2)"/>
      <sheetName val="Đầu vào"/>
      <sheetName val="chiet tinh"/>
      <sheetName val="dg67-1"/>
      <sheetName val="DGTH"/>
      <sheetName val="Ng.hàng xà+bulong"/>
      <sheetName val="366"/>
      <sheetName val="DG-VL"/>
      <sheetName val="PTDGCT"/>
      <sheetName val="TBA"/>
      <sheetName val="4.PTDG"/>
      <sheetName val="May"/>
      <sheetName val="TH_CNO"/>
      <sheetName val="NK_CHUNG"/>
      <sheetName val="CT vat lieu"/>
      <sheetName val="vcdngan"/>
      <sheetName val="SL"/>
      <sheetName val="DG DZ"/>
      <sheetName val="DG TBA"/>
      <sheetName val="DGXD"/>
      <sheetName val="KPTH-T12"/>
      <sheetName val="Thamgia-T10"/>
      <sheetName val="PROFILE"/>
      <sheetName val="Ts"/>
      <sheetName val="K95"/>
      <sheetName val="K98"/>
      <sheetName val="Don gia chi tiet DIEN 2"/>
      <sheetName val="A1, May"/>
      <sheetName val="Máy"/>
      <sheetName val="Vat lieu"/>
      <sheetName val="DM"/>
      <sheetName val="Titles"/>
      <sheetName val="Rates 2009"/>
      <sheetName val="실행철강하도"/>
      <sheetName val="집계표"/>
      <sheetName val="P"/>
      <sheetName val="project management"/>
      <sheetName val="MAIN GATE HOUSE"/>
      <sheetName val="Du_lieu"/>
      <sheetName val="Dulieu"/>
      <sheetName val="chitimc"/>
      <sheetName val="giathanh1"/>
      <sheetName val="THVT"/>
      <sheetName val="CAT_5"/>
      <sheetName val="BQMP"/>
      <sheetName val="산근"/>
      <sheetName val="inter"/>
      <sheetName val="대비"/>
      <sheetName val="REINF."/>
      <sheetName val="SKETCH"/>
      <sheetName val="LOADS"/>
      <sheetName val="O20"/>
      <sheetName val="DM 6061"/>
      <sheetName val="Gia"/>
      <sheetName val="dm366"/>
      <sheetName val="DG thep ma kem"/>
      <sheetName val="Du Toan"/>
      <sheetName val="bt19"/>
      <sheetName val="Btr25"/>
      <sheetName val="Bang KL"/>
      <sheetName val="BANCO (2)"/>
      <sheetName val="MT DPin (2)"/>
      <sheetName val="damgiua"/>
      <sheetName val="dgct"/>
      <sheetName val="LaborPY"/>
      <sheetName val="LaborKH"/>
      <sheetName val="Equip "/>
      <sheetName val="Material"/>
      <sheetName val="Cp&gt;10-Ln&lt;10"/>
      <sheetName val="Ln&lt;20"/>
      <sheetName val="EIRR&gt;1&lt;1"/>
      <sheetName val="EIRR&gt; 2"/>
      <sheetName val="EIRR&lt;2"/>
      <sheetName val="Sheet2"/>
      <sheetName val="Chenh lech vat tu"/>
      <sheetName val="SITE-E"/>
      <sheetName val="????"/>
      <sheetName val="RAB_AR&amp;STR1"/>
      <sheetName val="chi_tiet_TBA1"/>
      <sheetName val="chi_tiet_C1"/>
      <sheetName val="Customize_Your_Purchase_Order1"/>
      <sheetName val="CHITIET_VL-NC-TT-3p"/>
      <sheetName val="S-curve_"/>
      <sheetName val="So_doi_chieu_LC"/>
      <sheetName val="Adix_A"/>
      <sheetName val="HĐ_ngoài"/>
      <sheetName val="XT_Buoc_3"/>
      <sheetName val="dongia_(2)"/>
      <sheetName val="CT-35"/>
      <sheetName val="CT-0.4KV"/>
      <sheetName val="XD"/>
      <sheetName val="Cuongricc"/>
      <sheetName val="Data Input"/>
      <sheetName val="TONG HOP T5 1998"/>
      <sheetName val="Keothep"/>
      <sheetName val="Re-bar"/>
      <sheetName val="DLDTLN"/>
      <sheetName val="차액보증"/>
      <sheetName val="Config"/>
      <sheetName val="DMCP"/>
      <sheetName val="HS_TDT"/>
      <sheetName val="ALLOWANCE"/>
      <sheetName val="MH RATE"/>
      <sheetName val="Sheet3"/>
      <sheetName val="금융비용"/>
      <sheetName val="입찰안"/>
      <sheetName val="BGD"/>
      <sheetName val="KCS"/>
      <sheetName val="KD"/>
      <sheetName val="KT"/>
      <sheetName val="KTNL"/>
      <sheetName val="KH"/>
      <sheetName val="PX-SX"/>
      <sheetName val="TC"/>
      <sheetName val="Lcau - Lxuc"/>
      <sheetName val="WT-LIST"/>
      <sheetName val="EXTERNAL"/>
      <sheetName val="Trạm biến áp"/>
      <sheetName val="Đơn Giá "/>
      <sheetName val="Chi tiet XD TBA"/>
      <sheetName val="Giá"/>
      <sheetName val="DM1776"/>
      <sheetName val="DM228"/>
      <sheetName val="DM4970"/>
      <sheetName val="Camay_DP"/>
      <sheetName val="DM6061"/>
      <sheetName val="Luong2"/>
      <sheetName val="Diện tích"/>
      <sheetName val="1_Khái toán"/>
      <sheetName val="ironmongery"/>
      <sheetName val="DTOAN"/>
      <sheetName val="Equipment"/>
      <sheetName val="DT_THAU"/>
      <sheetName val="말뚝지지력산정"/>
      <sheetName val="rate material"/>
      <sheetName val="04 - XUONG DET B"/>
      <sheetName val="CTGX"/>
      <sheetName val="CTG-1"/>
      <sheetName val="Gia vat tu"/>
      <sheetName val="???S"/>
      <sheetName val="???"/>
      <sheetName val="??"/>
      <sheetName val="HÐ ngoài"/>
      <sheetName val="??????"/>
      <sheetName val="HÐ_ngoài"/>
      <sheetName val="KL Chi tiết Xây tô"/>
      <sheetName val="DTXL"/>
      <sheetName val="DonGiaLD"/>
      <sheetName val="6787CWFASE2CASE2_00.xls"/>
      <sheetName val="list"/>
      <sheetName val="T&amp;D"/>
      <sheetName val="Ca máy"/>
      <sheetName val="Cước VC + ĐM CP Tư vấn"/>
      <sheetName val="Dự toán"/>
      <sheetName val="Đơn Giá TH"/>
      <sheetName val="Nhân công"/>
      <sheetName val="Phân tích"/>
      <sheetName val="Hệ số"/>
      <sheetName val="C.P Thiết bị"/>
      <sheetName val="T.H Kinh phí"/>
      <sheetName val="Vật tư"/>
      <sheetName val="Trang bìa"/>
      <sheetName val="Chi tiet"/>
      <sheetName val="07Base Cost"/>
      <sheetName val="1.R18 BF"/>
      <sheetName val="A"/>
      <sheetName val="G"/>
      <sheetName val="F-B"/>
      <sheetName val="H-J"/>
      <sheetName val="6.External works-R18"/>
      <sheetName val="BIDDING-SUM"/>
      <sheetName val="Bill 1_Quy dinh chung"/>
      <sheetName val="BM"/>
      <sheetName val="01"/>
      <sheetName val="02"/>
      <sheetName val=" 03"/>
      <sheetName val="04"/>
      <sheetName val="05"/>
      <sheetName val="06"/>
      <sheetName val="07"/>
      <sheetName val="08"/>
      <sheetName val="09"/>
      <sheetName val="chieu day san"/>
      <sheetName val="Bill 02 - Xay gach-Pou "/>
      <sheetName val="Bill 03-Chống thấm-Pou"/>
      <sheetName val="Bill 04-Kim loại-Pou"/>
      <sheetName val="Bill 05 - Hoan thien-Pou "/>
      <sheetName val="Bill 02 - Xay gach-Tower"/>
      <sheetName val="Bill 03-Chống thấm-Tower"/>
      <sheetName val="Bill 04-Kim loại-Tower"/>
      <sheetName val="Bill 05 - Hoan thien-Tower"/>
      <sheetName val="負荷集計（断熱不燃）"/>
      <sheetName val="KL- KHAC"/>
      <sheetName val="BILL 3 - KẾT CẤU HẦM"/>
      <sheetName val="PTĐG"/>
      <sheetName val="RATE"/>
      <sheetName val="DTC&amp;TP&amp;NCC"/>
      <sheetName val="PTĐG LTBT"/>
      <sheetName val="CTG-PRECHEx1.4"/>
      <sheetName val="CTG-AB (2)"/>
      <sheetName val="CTG-AB (3)"/>
      <sheetName val="CTG-PLP-1.08"/>
      <sheetName val="CTG-QUYCHE"/>
      <sheetName val="CTG-AB"/>
      <sheetName val="Pre Đội nhóm"/>
      <sheetName val="Vat tu XD"/>
      <sheetName val="database"/>
      <sheetName val="inpukeoI"/>
      <sheetName val="Podium Concrete Works"/>
      <sheetName val="KLCT- TOWER"/>
      <sheetName val="KLCT- PODIUM"/>
      <sheetName val="Tower - Concrete Works"/>
      <sheetName val="Duc_bk"/>
      <sheetName val="실행"/>
      <sheetName val="Bill-04 ket cau thap- UNI"/>
      <sheetName val="Chi tiet KL"/>
      <sheetName val="Tổng hợp KL"/>
      <sheetName val="Gia thanh chuoi su"/>
      <sheetName val="Tiep dia"/>
      <sheetName val="Don gia vung III-Can Tho"/>
      <sheetName val="DGG"/>
      <sheetName val="INDEX"/>
      <sheetName val="base"/>
      <sheetName val="Area Cal"/>
      <sheetName val="Phan khai KLuong"/>
      <sheetName val="Duphong"/>
      <sheetName val="Elect (3)"/>
      <sheetName val="B"/>
      <sheetName val="BQMPALOC"/>
      <sheetName val="NDOCBT"/>
      <sheetName val="basis"/>
      <sheetName val="E"/>
      <sheetName val="K"/>
      <sheetName val="수입"/>
      <sheetName val="eq_data"/>
      <sheetName val="plan&amp;section of foundation"/>
      <sheetName val="design criteria"/>
      <sheetName val="Bond 수수료 계산 포맷"/>
      <sheetName val="ITB COST"/>
      <sheetName val="PAGE 1"/>
      <sheetName val="GAEYO"/>
      <sheetName val="7606-TBA"/>
      <sheetName val="7606-ĐZ"/>
      <sheetName val="DM 67"/>
      <sheetName val="Đầu tư"/>
      <sheetName val="Barrem"/>
      <sheetName val="INFO"/>
      <sheetName val="Summary"/>
      <sheetName val="DTICH"/>
      <sheetName val="Xay lapduongR3"/>
      <sheetName val="CANDOI"/>
      <sheetName val="MATK"/>
      <sheetName val="NHATKY"/>
      <sheetName val="Standardwerte"/>
      <sheetName val="BKBANRA"/>
      <sheetName val="BKMUAVAO"/>
      <sheetName val="DL"/>
      <sheetName val="CE(E)"/>
      <sheetName val="CE(M)"/>
      <sheetName val="Project Data"/>
      <sheetName val="chiettinh"/>
      <sheetName val="Loại Vật tư"/>
      <sheetName val="tonghop"/>
      <sheetName val="DATA2"/>
      <sheetName val="PEDESB"/>
      <sheetName val="TH Vat tu"/>
      <sheetName val="Cửa"/>
      <sheetName val="JP_List"/>
      <sheetName val="SUBS"/>
      <sheetName val="Feeds"/>
      <sheetName val="final list 2005"/>
      <sheetName val="final_list_2005"/>
      <sheetName val="WORKINGS"/>
      <sheetName val="LV data"/>
      <sheetName val="dg tphcm"/>
      <sheetName val="DUCVIETPQ"/>
      <sheetName val="INFOR-ST"/>
      <sheetName val="T.KÊ K.CẤU"/>
      <sheetName val="Bill 01 - CTN"/>
      <sheetName val="Bill 2.2 Villa 2 beds"/>
      <sheetName val="D&amp;W"/>
      <sheetName val="Bang trong luong rieng thep"/>
      <sheetName val="갑지1"/>
      <sheetName val="LEGEND"/>
      <sheetName val="6PILE  (돌출)"/>
      <sheetName val="6MONTHS"/>
      <sheetName val="gia cong tac"/>
      <sheetName val="____"/>
      <sheetName val="Measure 1306"/>
      <sheetName val="0"/>
      <sheetName val="PRI-LS"/>
      <sheetName val="NKC6"/>
      <sheetName val="DTXD"/>
      <sheetName val="Door and window"/>
      <sheetName val="DETAIL "/>
      <sheetName val="GV1-D13 (Casement door)"/>
      <sheetName val="MTL$-INTER"/>
      <sheetName val="CPDDII"/>
      <sheetName val="NVL"/>
      <sheetName val="Note"/>
      <sheetName val="DLdauvao"/>
      <sheetName val="CẤP THOÁT NƯỚC"/>
      <sheetName val="ESTI."/>
      <sheetName val="TH MTC"/>
      <sheetName val="TH N.Cong"/>
      <sheetName val="PU_ITALY_3"/>
      <sheetName val="Tro_giup3"/>
      <sheetName val="TH_DZ353"/>
      <sheetName val="CHITIET_VL-NC-TT_-1p1"/>
      <sheetName val="TONG_HOP_VL-NC_TT1"/>
      <sheetName val="KPVC-BD_1"/>
      <sheetName val="Don_gia1"/>
      <sheetName val="DON_GIA_TRAM_(3)1"/>
      <sheetName val="DON_GIA_CAN_THO3"/>
      <sheetName val="Don_gia_chi_tiet1"/>
      <sheetName val="7606_DZ1"/>
      <sheetName val="project_management"/>
      <sheetName val="MAIN_GATE_HOUSE"/>
      <sheetName val="REINF_"/>
      <sheetName val="Rates_2009"/>
      <sheetName val="Du_toan"/>
      <sheetName val="Commercial_value"/>
      <sheetName val="Ky_Lam_Bridge"/>
      <sheetName val="Provisional_Sums_Item"/>
      <sheetName val="Gas_Pressure_Welding"/>
      <sheetName val="General_Item&amp;General_Requiremen"/>
      <sheetName val="General_Items"/>
      <sheetName val="Regenral_Requirements"/>
      <sheetName val="chiet_tinh"/>
      <sheetName val="Ng_hàng_xà+bulong"/>
      <sheetName val="TONG_HOP_VL-NC"/>
      <sheetName val="Bang_KL"/>
      <sheetName val="MH_RATE"/>
      <sheetName val="Lcau_-_Lxuc"/>
      <sheetName val="DG-TNHC-85"/>
      <sheetName val="Dia"/>
      <sheetName val="SP10"/>
      <sheetName val="THDT goi thau TB"/>
      <sheetName val="Tien do TV"/>
      <sheetName val="QD957"/>
      <sheetName val="Harga ME "/>
      <sheetName val="토공"/>
      <sheetName val="Alat"/>
      <sheetName val="Analisa Gabungan"/>
      <sheetName val="Sub"/>
      <sheetName val="dg7606"/>
      <sheetName val="DGsuyrong"/>
      <sheetName val="PhanTichVua"/>
      <sheetName val="PhanTichVT"/>
      <sheetName val="KhoiluongDT"/>
      <sheetName val="Sheet4"/>
      <sheetName val="Supplier"/>
      <sheetName val=" Bill.5-Earthing.2 - Add Works"/>
      <sheetName val="bridge # 1"/>
      <sheetName val="DK"/>
      <sheetName val="Isolasi Luar Dalam"/>
      <sheetName val="Isolasi Luar"/>
      <sheetName val="TK-COL"/>
      <sheetName val="02_Dulieu_Cua"/>
      <sheetName val="HMCV"/>
      <sheetName val="CauKien"/>
      <sheetName val="KL san lap"/>
      <sheetName val="Chenh lech ca may"/>
      <sheetName val="TLg CN&amp;Laixe"/>
      <sheetName val="TLg CN&amp;Laixe (2)"/>
      <sheetName val="TLg Laitau"/>
      <sheetName val="TLg Laitau (2)"/>
      <sheetName val="Bang 3_Chi tiet phan Dz"/>
      <sheetName val="KHOI LUONG"/>
      <sheetName val="Setting"/>
      <sheetName val="Settings"/>
      <sheetName val="CT_vat_lieu"/>
      <sheetName val="DM_6061"/>
      <sheetName val="DG_thep_ma_kem"/>
      <sheetName val="DG_DZ"/>
      <sheetName val="DG_TBA"/>
      <sheetName val="Data_Input"/>
      <sheetName val="DG1426"/>
      <sheetName val="KH-Q1,Q2,01"/>
      <sheetName val="Equipment list (PAC)"/>
      <sheetName val="計算条件"/>
      <sheetName val="TINH KHOI LUONG"/>
      <sheetName val="DATA BASE"/>
      <sheetName val="Mat_Source"/>
      <sheetName val="入力作成表"/>
      <sheetName val="CPA"/>
      <sheetName val="PS-Labour_M"/>
      <sheetName val="I-KAMAR"/>
      <sheetName val="SEX"/>
      <sheetName val="HVAC.BLOCK B4"/>
      <sheetName val="subcon sched"/>
      <sheetName val="DG7606DZ"/>
      <sheetName val="VND"/>
      <sheetName val="Buy vs. Lease Car"/>
      <sheetName val="___S"/>
      <sheetName val="___"/>
      <sheetName val="__"/>
      <sheetName val="______"/>
      <sheetName val="daf-3(OK)"/>
      <sheetName val="daf-7(OK)"/>
      <sheetName val="SourceData"/>
      <sheetName val="GTTBA"/>
      <sheetName val="新规"/>
      <sheetName val="Master"/>
      <sheetName val="BẢNG KHỐI LƯỢNG TỔNG HỢP"/>
      <sheetName val="Hardware"/>
      <sheetName val="HWW"/>
      <sheetName val="TH_CPTB"/>
      <sheetName val="CP Khac cuoc VC"/>
      <sheetName val="Code"/>
      <sheetName val="Budget Code"/>
      <sheetName val="CTKL KTX HT"/>
      <sheetName val="PRE (E)"/>
      <sheetName val="2.Chiet tinh"/>
      <sheetName val="NHÀ NHẬP LIỆU"/>
      <sheetName val="MÓNG SILO"/>
      <sheetName val="Z"/>
      <sheetName val="Tong du toan"/>
      <sheetName val="Bill 2 - ketcau"/>
      <sheetName val="A1"/>
      <sheetName val="IBASE"/>
      <sheetName val="DANHMUC"/>
      <sheetName val="CT1"/>
      <sheetName val="13-Cốt thép (10mm&lt;D≤18mm) FO16"/>
      <sheetName val="du lieu du toan"/>
      <sheetName val="RAB_AR&amp;STR2"/>
      <sheetName val="chi_tiet_TBA2"/>
      <sheetName val="chi_tiet_C2"/>
      <sheetName val="Customize_Your_Purchase_Order2"/>
      <sheetName val="CHITIET_VL-NC-TT-3p1"/>
      <sheetName val="HĐ_ngoài1"/>
      <sheetName val="XT_Buoc_31"/>
      <sheetName val="dongia_(2)1"/>
      <sheetName val="Adix_A1"/>
      <sheetName val="S-curve_1"/>
      <sheetName val="So_doi_chieu_LC1"/>
      <sheetName val="Equip_"/>
      <sheetName val="A1_CN"/>
      <sheetName val="Đầu_vào"/>
      <sheetName val="Trạm_biến_áp"/>
      <sheetName val="Đơn_Giá_"/>
      <sheetName val="Chenh_lech_vat_tu"/>
      <sheetName val="Diện_tích"/>
      <sheetName val="1_Khái_toán"/>
      <sheetName val="TONG_HOP_T5_1998"/>
      <sheetName val="Chi_tiet_XD_TBA"/>
      <sheetName val="CT-0_4KV"/>
      <sheetName val="Chi_tiet_KL"/>
      <sheetName val="Tổng_hợp_KL"/>
      <sheetName val="rate_material"/>
      <sheetName val="KL_Chi_tiết_Xây_tô"/>
      <sheetName val="04_-_XUONG_DET_B"/>
      <sheetName val="07Base_Cost"/>
      <sheetName val="_03"/>
      <sheetName val="chieu_day_san"/>
      <sheetName val="Podium_Concrete_Works"/>
      <sheetName val="KLCT-_TOWER"/>
      <sheetName val="KLCT-_PODIUM"/>
      <sheetName val="Gia_thanh_chuoi_su"/>
      <sheetName val="Tiep_dia"/>
      <sheetName val="Don_gia_vung_III-Can_Tho"/>
      <sheetName val="Bill_1_Quy_dinh_chung"/>
      <sheetName val="1_R18_BF"/>
      <sheetName val="6_External_works-R18"/>
      <sheetName val="Phan_khai_KLuong"/>
      <sheetName val="Area_Cal"/>
      <sheetName val="Elect_(3)"/>
      <sheetName val="plan&amp;section_of_foundation"/>
      <sheetName val="design_criteria"/>
      <sheetName val="Bond_수수료_계산_포맷"/>
      <sheetName val="ITB_COST"/>
      <sheetName val="PAGE_1"/>
      <sheetName val="Loại_Vật_tư"/>
      <sheetName val="DM_67"/>
      <sheetName val="Đầu_tư"/>
      <sheetName val="dg_tphcm"/>
      <sheetName val="T_KÊ_K_CẤU"/>
      <sheetName val="4_PTDG"/>
      <sheetName val="A1,_May"/>
      <sheetName val="Vat_lieu"/>
      <sheetName val="Door_and_window"/>
      <sheetName val="Project_Data"/>
      <sheetName val="EIRR&gt;_2"/>
      <sheetName val="6PILE__(돌출)"/>
      <sheetName val="HÐ_ngoài1"/>
      <sheetName val="Xay_lapduongR3"/>
      <sheetName val="wsLists"/>
      <sheetName val="Chi tiet lan can"/>
      <sheetName val="PU_ITALY_4"/>
      <sheetName val="Tro_giup4"/>
      <sheetName val="TH_DZ354"/>
      <sheetName val="CHITIET_VL-NC-TT_-1p2"/>
      <sheetName val="TONG_HOP_VL-NC_TT2"/>
      <sheetName val="KPVC-BD_2"/>
      <sheetName val="Don_gia2"/>
      <sheetName val="#REF!"/>
      <sheetName val="Open"/>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refreshError="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sheetData sheetId="95"/>
      <sheetData sheetId="96"/>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sheetData sheetId="598"/>
      <sheetData sheetId="599"/>
      <sheetData sheetId="600"/>
      <sheetData sheetId="601"/>
      <sheetData sheetId="602"/>
      <sheetData sheetId="603"/>
      <sheetData sheetId="604" refreshError="1"/>
      <sheetData sheetId="605" refreshError="1"/>
    </sheetDataSet>
  </externalBook>
</externalLink>
</file>

<file path=xl/externalLinks/externalLink1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DZ 0.4"/>
      <sheetName val="KB"/>
      <sheetName val="TH"/>
      <sheetName val="TBA"/>
      <sheetName val="TT-TBA"/>
      <sheetName val="TT 0,4"/>
      <sheetName val="CT BT"/>
      <sheetName val="Thu Hoi"/>
      <sheetName val="TC0,4"/>
      <sheetName val="VC0,4"/>
      <sheetName val="Cto"/>
      <sheetName val="VCBT"/>
      <sheetName val="Khoi"/>
      <sheetName val="XL4Poppy"/>
      <sheetName val="_x0014_H"/>
      <sheetName val="ÈÏ-TBA"/>
      <sheetName val="he so"/>
      <sheetName val="DG"/>
      <sheetName val="DLDT"/>
      <sheetName val="Gia vat tu"/>
      <sheetName val="BK04"/>
      <sheetName val="Giathanh1m3BT"/>
      <sheetName val="Vat tu"/>
      <sheetName val="DONGIA"/>
      <sheetName val="TONG HOP VL-NC TT"/>
      <sheetName val="CHITIET VL-NC-TT -1p"/>
      <sheetName val="TDTKP1"/>
      <sheetName val="KPVC-BD "/>
      <sheetName val="ctTBA"/>
      <sheetName val="TSCD"/>
      <sheetName val="Quantity"/>
      <sheetName val="_x0000__x0000__x0000__x0000__x0000__x0000__x0000__x0000_"/>
      <sheetName val="du lieu du toan"/>
      <sheetName val="????????"/>
      <sheetName val="dongia (2)"/>
      <sheetName val="_x005f_x0014_H"/>
      <sheetName val="_x005f_x005f_x005f_x0014_H"/>
      <sheetName val="_x005f_x005f_x005f_x005f_x005f_x005f_x005f_x0014_H"/>
      <sheetName val="________"/>
      <sheetName val="KKKKKKKK"/>
      <sheetName val="gvl"/>
      <sheetName val="ThiNghiemDZ0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Set>
  </externalBook>
</externalLink>
</file>

<file path=xl/externalLinks/externalLink1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Z 35"/>
      <sheetName val="Cto"/>
      <sheetName val="Sheet2"/>
      <sheetName val="TH"/>
      <sheetName val="TBA"/>
      <sheetName val="DZ 0.4"/>
      <sheetName val="tien luong"/>
      <sheetName val="p.sinh"/>
      <sheetName val="Sheet7"/>
      <sheetName val="Sheet8"/>
      <sheetName val="Sheet9"/>
      <sheetName val="Sheet10"/>
      <sheetName val="Sheet11"/>
      <sheetName val="Sheet12"/>
      <sheetName val="Sheet13"/>
      <sheetName val="Sheet14"/>
      <sheetName val="Sheet15"/>
      <sheetName val="Sheet16"/>
    </sheetNames>
    <sheetDataSet>
      <sheetData sheetId="0" refreshError="1">
        <row r="28">
          <cell r="O28">
            <v>3389540.556926691</v>
          </cell>
        </row>
      </sheetData>
      <sheetData sheetId="1" refreshError="1">
        <row r="6">
          <cell r="O6">
            <v>44406600</v>
          </cell>
        </row>
        <row r="8">
          <cell r="O8">
            <v>178399722.69811001</v>
          </cell>
        </row>
        <row r="21">
          <cell r="O21">
            <v>21956235.415262394</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1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T-0.4KV"/>
      <sheetName val="0"/>
      <sheetName val="00"/>
      <sheetName val="000"/>
      <sheetName val="TH"/>
      <sheetName val="Chao_thau"/>
      <sheetName val="CT-35"/>
      <sheetName val="Che_do"/>
      <sheetName val="CT tram"/>
      <sheetName val="THVL_CTo"/>
      <sheetName val="TN"/>
      <sheetName val="TBA-31,5"/>
      <sheetName val="Don_gia"/>
      <sheetName val="CT-BETONG"/>
      <sheetName val="Chi tiet VC"/>
      <sheetName val="50Slon"/>
      <sheetName val="50Snanh"/>
      <sheetName val="XXXXXXXX"/>
      <sheetName val="CT_35"/>
      <sheetName val="CT_0_4KV"/>
      <sheetName val="CT1"/>
    </sheetNames>
    <sheetDataSet>
      <sheetData sheetId="0" refreshError="1">
        <row r="6">
          <cell r="A6">
            <v>1</v>
          </cell>
          <cell r="B6" t="str">
            <v>MV-1a</v>
          </cell>
          <cell r="C6" t="str">
            <v>Mãng  MV-1a</v>
          </cell>
          <cell r="H6">
            <v>432866.31251651054</v>
          </cell>
        </row>
        <row r="7">
          <cell r="C7" t="str">
            <v>a ) VËt liÖu</v>
          </cell>
        </row>
        <row r="8">
          <cell r="B8" t="str">
            <v>CTÝnh</v>
          </cell>
          <cell r="C8" t="str">
            <v>Bª t«ng M100</v>
          </cell>
          <cell r="D8" t="str">
            <v>m3</v>
          </cell>
          <cell r="E8">
            <v>0.48</v>
          </cell>
          <cell r="G8">
            <v>362280.75907499995</v>
          </cell>
          <cell r="H8">
            <v>173895</v>
          </cell>
        </row>
        <row r="9">
          <cell r="B9" t="str">
            <v>CTÝnh</v>
          </cell>
          <cell r="C9" t="str">
            <v>Bª t«ng M50</v>
          </cell>
          <cell r="D9" t="str">
            <v>m3</v>
          </cell>
          <cell r="E9">
            <v>0</v>
          </cell>
          <cell r="G9">
            <v>310815.12059999997</v>
          </cell>
          <cell r="H9">
            <v>0</v>
          </cell>
        </row>
        <row r="10">
          <cell r="C10" t="str">
            <v>b ) Nh©n c«ng</v>
          </cell>
          <cell r="G10">
            <v>69184.981824000002</v>
          </cell>
        </row>
        <row r="11">
          <cell r="B11" t="str">
            <v>03.1113</v>
          </cell>
          <cell r="C11" t="str">
            <v>§µo ®Êt cÊp 3 s©u &gt;1m</v>
          </cell>
          <cell r="D11" t="str">
            <v>m3</v>
          </cell>
          <cell r="E11">
            <v>0.8</v>
          </cell>
          <cell r="G11">
            <v>24428</v>
          </cell>
          <cell r="H11">
            <v>19542.400000000001</v>
          </cell>
        </row>
        <row r="12">
          <cell r="C12" t="str">
            <v>diÖn tÝch hè ®µo &lt; 5 m2</v>
          </cell>
        </row>
        <row r="13">
          <cell r="B13" t="str">
            <v>03.2203</v>
          </cell>
          <cell r="C13" t="str">
            <v>LÊp ®Êt</v>
          </cell>
          <cell r="D13" t="str">
            <v>m3</v>
          </cell>
          <cell r="E13">
            <v>0.32000000000000006</v>
          </cell>
          <cell r="G13">
            <v>10890</v>
          </cell>
          <cell r="H13">
            <v>3484.8000000000006</v>
          </cell>
        </row>
        <row r="14">
          <cell r="B14" t="str">
            <v>03.2203</v>
          </cell>
          <cell r="C14" t="str">
            <v>§¾p ®Êt ch©n cét</v>
          </cell>
          <cell r="D14" t="str">
            <v>m3</v>
          </cell>
          <cell r="E14">
            <v>0.53400000000000003</v>
          </cell>
          <cell r="G14">
            <v>10890</v>
          </cell>
          <cell r="H14">
            <v>5815.26</v>
          </cell>
        </row>
        <row r="15">
          <cell r="B15" t="str">
            <v>04.3311</v>
          </cell>
          <cell r="C15" t="str">
            <v>§æ bª t«ng M100</v>
          </cell>
          <cell r="D15" t="str">
            <v>m3</v>
          </cell>
          <cell r="E15">
            <v>0.48</v>
          </cell>
          <cell r="G15">
            <v>45030</v>
          </cell>
          <cell r="H15">
            <v>21614.399999999998</v>
          </cell>
        </row>
        <row r="16">
          <cell r="B16" t="str">
            <v>04.3101a</v>
          </cell>
          <cell r="C16" t="str">
            <v>§æ bª t«ng M50</v>
          </cell>
          <cell r="D16" t="str">
            <v>m3</v>
          </cell>
          <cell r="E16">
            <v>0</v>
          </cell>
          <cell r="G16">
            <v>39733</v>
          </cell>
          <cell r="H16">
            <v>0</v>
          </cell>
        </row>
        <row r="17">
          <cell r="B17" t="str">
            <v>CTÝnh</v>
          </cell>
          <cell r="C17" t="str">
            <v>VËn chuyÓn bª t«ng M100</v>
          </cell>
          <cell r="D17" t="str">
            <v>m3</v>
          </cell>
          <cell r="E17">
            <v>0.48</v>
          </cell>
          <cell r="G17">
            <v>29402.753799999999</v>
          </cell>
          <cell r="H17">
            <v>14113.321823999999</v>
          </cell>
        </row>
        <row r="18">
          <cell r="B18" t="str">
            <v>CTÝnh</v>
          </cell>
          <cell r="C18" t="str">
            <v>VËn chuyÓn bª t«ng M50</v>
          </cell>
          <cell r="D18" t="str">
            <v>TÊn</v>
          </cell>
          <cell r="E18">
            <v>0</v>
          </cell>
          <cell r="G18">
            <v>29172.965199999999</v>
          </cell>
          <cell r="H18">
            <v>0</v>
          </cell>
        </row>
        <row r="19">
          <cell r="B19" t="str">
            <v>02.1481</v>
          </cell>
          <cell r="C19" t="str">
            <v>VËn chuyÓn dông cô thi c«ng</v>
          </cell>
          <cell r="D19" t="str">
            <v>TÊn</v>
          </cell>
          <cell r="E19">
            <v>0.1</v>
          </cell>
          <cell r="G19">
            <v>46148</v>
          </cell>
          <cell r="H19">
            <v>4614.8</v>
          </cell>
        </row>
        <row r="20">
          <cell r="C20" t="str">
            <v>Nh©n c«ng ®iÒu chØnh t¨ng thªm NC x (1+0,1/2,638 ) x2,01x0,95</v>
          </cell>
          <cell r="G20">
            <v>67931.653129387705</v>
          </cell>
          <cell r="H20">
            <v>67931.653129387705</v>
          </cell>
        </row>
        <row r="21">
          <cell r="C21" t="str">
            <v>Chi phÝ m¸y ®iÒu chinh t¨ng thªm C1 =  MTCx1,13</v>
          </cell>
          <cell r="H21">
            <v>0</v>
          </cell>
        </row>
        <row r="22">
          <cell r="C22" t="str">
            <v>Chi phÝ s¶n xuÊt chung: 71% CFNC</v>
          </cell>
          <cell r="H22">
            <v>97352.810816905272</v>
          </cell>
        </row>
        <row r="23">
          <cell r="C23" t="str">
            <v>Thu nhËp chÞu thuÕ tÝnh tr­íc 6% Z</v>
          </cell>
          <cell r="H23">
            <v>24501.866746217576</v>
          </cell>
        </row>
        <row r="24">
          <cell r="A24" t="str">
            <v>1.</v>
          </cell>
          <cell r="B24" t="str">
            <v>MV-1</v>
          </cell>
          <cell r="C24" t="str">
            <v>Mãng MV-1</v>
          </cell>
          <cell r="H24">
            <v>679548.12888936733</v>
          </cell>
        </row>
        <row r="25">
          <cell r="C25" t="str">
            <v>a ) VËt liÖu</v>
          </cell>
        </row>
        <row r="26">
          <cell r="B26" t="str">
            <v>CTÝnh</v>
          </cell>
          <cell r="C26" t="str">
            <v>Bª t«ng M100</v>
          </cell>
          <cell r="D26" t="str">
            <v>m3</v>
          </cell>
          <cell r="E26">
            <v>0.8</v>
          </cell>
          <cell r="G26">
            <v>362280.75907499995</v>
          </cell>
          <cell r="H26">
            <v>289825</v>
          </cell>
        </row>
        <row r="27">
          <cell r="B27" t="str">
            <v>CTÝnh</v>
          </cell>
          <cell r="C27" t="str">
            <v>Bª t«ng M50</v>
          </cell>
          <cell r="D27" t="str">
            <v>m3</v>
          </cell>
          <cell r="E27">
            <v>0</v>
          </cell>
          <cell r="G27">
            <v>310815.12059999997</v>
          </cell>
          <cell r="H27">
            <v>0</v>
          </cell>
        </row>
        <row r="28">
          <cell r="C28" t="str">
            <v>b ) Nh©n c«ng</v>
          </cell>
          <cell r="G28">
            <v>103645.86304000001</v>
          </cell>
        </row>
        <row r="29">
          <cell r="B29" t="str">
            <v>03.1113</v>
          </cell>
          <cell r="C29" t="str">
            <v>§µo ®Êt cÊp 3 s©u &gt;1m</v>
          </cell>
          <cell r="D29" t="str">
            <v>m3</v>
          </cell>
          <cell r="E29">
            <v>1.2</v>
          </cell>
          <cell r="G29">
            <v>24428</v>
          </cell>
          <cell r="H29">
            <v>29313.599999999999</v>
          </cell>
        </row>
        <row r="30">
          <cell r="C30" t="str">
            <v>diÖn tÝch hè ®µo &lt; 5 m2</v>
          </cell>
        </row>
        <row r="31">
          <cell r="B31" t="str">
            <v>03.2203</v>
          </cell>
          <cell r="C31" t="str">
            <v>LÊp ®Êt</v>
          </cell>
          <cell r="D31" t="str">
            <v>m3</v>
          </cell>
          <cell r="E31">
            <v>0.39999999999999991</v>
          </cell>
          <cell r="G31">
            <v>10890</v>
          </cell>
          <cell r="H31">
            <v>4355.9999999999991</v>
          </cell>
        </row>
        <row r="32">
          <cell r="B32" t="str">
            <v>03.2203</v>
          </cell>
          <cell r="C32" t="str">
            <v>§¾p ®Êt ch©n cét</v>
          </cell>
          <cell r="D32" t="str">
            <v>m3</v>
          </cell>
          <cell r="E32">
            <v>0.53400000000000003</v>
          </cell>
          <cell r="G32">
            <v>10890</v>
          </cell>
          <cell r="H32">
            <v>5815.26</v>
          </cell>
        </row>
        <row r="33">
          <cell r="B33" t="str">
            <v>04.3311</v>
          </cell>
          <cell r="C33" t="str">
            <v>§æ bª t«ng M100</v>
          </cell>
          <cell r="D33" t="str">
            <v>m3</v>
          </cell>
          <cell r="E33">
            <v>0.8</v>
          </cell>
          <cell r="G33">
            <v>45030</v>
          </cell>
          <cell r="H33">
            <v>36024</v>
          </cell>
        </row>
        <row r="34">
          <cell r="B34" t="str">
            <v>04.3101a</v>
          </cell>
          <cell r="C34" t="str">
            <v>§æ bª t«ng M50</v>
          </cell>
          <cell r="D34" t="str">
            <v>m3</v>
          </cell>
          <cell r="E34">
            <v>0</v>
          </cell>
          <cell r="G34">
            <v>39733</v>
          </cell>
          <cell r="H34">
            <v>0</v>
          </cell>
        </row>
        <row r="35">
          <cell r="B35" t="str">
            <v>CTÝnh</v>
          </cell>
          <cell r="C35" t="str">
            <v>VËn chuyÓn bª t«ng M100</v>
          </cell>
          <cell r="D35" t="str">
            <v>TÊn</v>
          </cell>
          <cell r="E35">
            <v>0.8</v>
          </cell>
          <cell r="G35">
            <v>29402.753799999999</v>
          </cell>
          <cell r="H35">
            <v>23522.20304</v>
          </cell>
        </row>
        <row r="36">
          <cell r="B36" t="str">
            <v>CTÝnh</v>
          </cell>
          <cell r="C36" t="str">
            <v>VËn chuyÓn bª t«ng M50</v>
          </cell>
          <cell r="D36" t="str">
            <v>TÊn</v>
          </cell>
          <cell r="E36">
            <v>0</v>
          </cell>
          <cell r="G36">
            <v>29172.965199999999</v>
          </cell>
          <cell r="H36">
            <v>0</v>
          </cell>
        </row>
        <row r="37">
          <cell r="B37" t="str">
            <v>02.1481</v>
          </cell>
          <cell r="C37" t="str">
            <v>VËn chuyÓn dông cô thi c«ng</v>
          </cell>
          <cell r="D37" t="str">
            <v>TÊn</v>
          </cell>
          <cell r="E37">
            <v>0.1</v>
          </cell>
          <cell r="G37">
            <v>46148</v>
          </cell>
          <cell r="H37">
            <v>4614.8</v>
          </cell>
        </row>
        <row r="38">
          <cell r="C38" t="str">
            <v>Nh©n c«ng ®iÒu chØnh t¨ng thªm NC x (1+0,1/2,638 ) x2,01x0,95</v>
          </cell>
          <cell r="G38">
            <v>101768.25418904524</v>
          </cell>
          <cell r="H38">
            <v>101768.25418904524</v>
          </cell>
        </row>
        <row r="39">
          <cell r="C39" t="str">
            <v>Chi phÝ m¸y ®iÒu chinh t¨ng thªm C1 =  MTCx1,13</v>
          </cell>
          <cell r="H39">
            <v>0</v>
          </cell>
        </row>
        <row r="40">
          <cell r="C40" t="str">
            <v>Chi phÝ s¶n xuÊt chung: 71% CFNC</v>
          </cell>
          <cell r="H40">
            <v>145844.02323262213</v>
          </cell>
        </row>
        <row r="41">
          <cell r="C41" t="str">
            <v>Thu nhËp chÞu thuÕ tÝnh tr­íc 6% Z</v>
          </cell>
          <cell r="H41">
            <v>38464.988427700038</v>
          </cell>
        </row>
        <row r="42">
          <cell r="A42">
            <v>2</v>
          </cell>
          <cell r="B42" t="str">
            <v xml:space="preserve"> M1-7</v>
          </cell>
          <cell r="C42" t="str">
            <v>Mãng cét vu«ng</v>
          </cell>
          <cell r="H42">
            <v>545076.91343546577</v>
          </cell>
        </row>
        <row r="43">
          <cell r="C43" t="str">
            <v>a ) VËt liÖu</v>
          </cell>
        </row>
        <row r="44">
          <cell r="B44" t="str">
            <v>CTÝnh</v>
          </cell>
          <cell r="C44" t="str">
            <v>Bª t«ng M100</v>
          </cell>
          <cell r="D44" t="str">
            <v>m3</v>
          </cell>
          <cell r="E44">
            <v>0.57599999999999996</v>
          </cell>
          <cell r="G44">
            <v>362280.75907499995</v>
          </cell>
          <cell r="H44">
            <v>208674</v>
          </cell>
        </row>
        <row r="45">
          <cell r="B45" t="str">
            <v>CTÝnh</v>
          </cell>
          <cell r="C45" t="str">
            <v>Bª t«ng M50</v>
          </cell>
          <cell r="D45" t="str">
            <v>m3</v>
          </cell>
          <cell r="E45">
            <v>0.1</v>
          </cell>
          <cell r="G45">
            <v>310815.12059999997</v>
          </cell>
          <cell r="H45">
            <v>31082</v>
          </cell>
        </row>
        <row r="46">
          <cell r="C46" t="str">
            <v>b ) Nh©n c«ng</v>
          </cell>
          <cell r="G46">
            <v>80987.222708800007</v>
          </cell>
        </row>
        <row r="47">
          <cell r="B47" t="str">
            <v>03.1113</v>
          </cell>
          <cell r="C47" t="str">
            <v>§µo ®Êt cÊp 3 s©u &gt;1m</v>
          </cell>
          <cell r="D47" t="str">
            <v>m3</v>
          </cell>
          <cell r="E47">
            <v>1</v>
          </cell>
          <cell r="G47">
            <v>24428</v>
          </cell>
          <cell r="H47">
            <v>24428</v>
          </cell>
        </row>
        <row r="48">
          <cell r="C48" t="str">
            <v>diÖn tÝch hè ®µo &lt;5m2</v>
          </cell>
        </row>
        <row r="49">
          <cell r="B49" t="str">
            <v>03.2203</v>
          </cell>
          <cell r="C49" t="str">
            <v>LÊp ®Êt</v>
          </cell>
          <cell r="D49" t="str">
            <v>m3</v>
          </cell>
          <cell r="E49">
            <v>0.32400000000000007</v>
          </cell>
          <cell r="G49">
            <v>10890</v>
          </cell>
          <cell r="H49">
            <v>3528.3600000000006</v>
          </cell>
        </row>
        <row r="50">
          <cell r="B50" t="str">
            <v>03.2203</v>
          </cell>
          <cell r="C50" t="str">
            <v>§¾p ®Êt ch©n cét</v>
          </cell>
          <cell r="D50" t="str">
            <v>m3</v>
          </cell>
          <cell r="E50">
            <v>0.3</v>
          </cell>
          <cell r="G50">
            <v>10890</v>
          </cell>
          <cell r="H50">
            <v>3267</v>
          </cell>
        </row>
        <row r="51">
          <cell r="B51" t="str">
            <v>04.3311</v>
          </cell>
          <cell r="C51" t="str">
            <v>§æ bª t«ng M100</v>
          </cell>
          <cell r="D51" t="str">
            <v>m3</v>
          </cell>
          <cell r="E51">
            <v>0.57599999999999996</v>
          </cell>
          <cell r="G51">
            <v>45030</v>
          </cell>
          <cell r="H51">
            <v>25937.279999999999</v>
          </cell>
        </row>
        <row r="52">
          <cell r="B52" t="str">
            <v>04.3101a</v>
          </cell>
          <cell r="C52" t="str">
            <v>§æ bª t«ng M50</v>
          </cell>
          <cell r="D52" t="str">
            <v>m3</v>
          </cell>
          <cell r="E52">
            <v>0.1</v>
          </cell>
          <cell r="G52">
            <v>39733</v>
          </cell>
          <cell r="H52">
            <v>3973.3</v>
          </cell>
        </row>
        <row r="53">
          <cell r="B53" t="str">
            <v>CTÝnh</v>
          </cell>
          <cell r="C53" t="str">
            <v>VËn chuyÓn bª t«ng M100</v>
          </cell>
          <cell r="D53" t="str">
            <v>TÊn</v>
          </cell>
          <cell r="E53">
            <v>0.57599999999999996</v>
          </cell>
          <cell r="G53">
            <v>29402.753799999999</v>
          </cell>
          <cell r="H53">
            <v>16935.986188799998</v>
          </cell>
        </row>
        <row r="54">
          <cell r="B54" t="str">
            <v>CTÝnh</v>
          </cell>
          <cell r="C54" t="str">
            <v>VËn chuyÓn bª t«ng M50</v>
          </cell>
          <cell r="D54" t="str">
            <v>TÊn</v>
          </cell>
          <cell r="E54">
            <v>0.1</v>
          </cell>
          <cell r="G54">
            <v>29172.965199999999</v>
          </cell>
          <cell r="H54">
            <v>2917.2965199999999</v>
          </cell>
        </row>
        <row r="55">
          <cell r="B55" t="str">
            <v>02.1481</v>
          </cell>
          <cell r="C55" t="str">
            <v>VËn chuyÓn dông cô thi c«ng</v>
          </cell>
          <cell r="D55" t="str">
            <v>TÊn</v>
          </cell>
          <cell r="E55">
            <v>0</v>
          </cell>
          <cell r="G55">
            <v>46148</v>
          </cell>
          <cell r="H55">
            <v>0</v>
          </cell>
        </row>
        <row r="56">
          <cell r="C56" t="str">
            <v>Nh©n c«ng ®iÒu chØnh t¨ng thªm NC x (1+0,1/2,638 ) x2,01x0,95</v>
          </cell>
          <cell r="G56">
            <v>79520.089128045292</v>
          </cell>
          <cell r="H56">
            <v>79520.089128045292</v>
          </cell>
        </row>
        <row r="57">
          <cell r="C57" t="str">
            <v>Chi phÝ m¸y ®iÒu chinh t¨ng thªm C1 =  MTCx1,13</v>
          </cell>
          <cell r="H57">
            <v>0</v>
          </cell>
        </row>
        <row r="58">
          <cell r="C58" t="str">
            <v>Chi phÝ s¶n xuÊt chung: 71% CFNC</v>
          </cell>
          <cell r="H58">
            <v>113960.19140416016</v>
          </cell>
        </row>
        <row r="59">
          <cell r="C59" t="str">
            <v>Thu nhËp chÞu thuÕ tÝnh tr­íc 6% Z</v>
          </cell>
          <cell r="H59">
            <v>30853.410194460328</v>
          </cell>
        </row>
        <row r="60">
          <cell r="A60">
            <v>3</v>
          </cell>
          <cell r="B60" t="str">
            <v>M2-7</v>
          </cell>
          <cell r="C60" t="str">
            <v>Mãng cét vu«ng</v>
          </cell>
          <cell r="H60">
            <v>1167183.2107525503</v>
          </cell>
        </row>
        <row r="61">
          <cell r="C61" t="str">
            <v>a ) VËt liÖu</v>
          </cell>
        </row>
        <row r="62">
          <cell r="B62" t="str">
            <v>CTÝnh</v>
          </cell>
          <cell r="C62" t="str">
            <v>Bª t«ng M100</v>
          </cell>
          <cell r="D62" t="str">
            <v>m3</v>
          </cell>
          <cell r="E62">
            <v>1.296</v>
          </cell>
          <cell r="G62">
            <v>362280.75907499995</v>
          </cell>
          <cell r="H62">
            <v>469516</v>
          </cell>
        </row>
        <row r="63">
          <cell r="B63" t="str">
            <v>CTÝnh</v>
          </cell>
          <cell r="C63" t="str">
            <v>Bª t«ng M50</v>
          </cell>
          <cell r="D63" t="str">
            <v>m3</v>
          </cell>
          <cell r="E63">
            <v>0.19600000000000001</v>
          </cell>
          <cell r="G63">
            <v>310815.12059999997</v>
          </cell>
          <cell r="H63">
            <v>60920</v>
          </cell>
        </row>
        <row r="64">
          <cell r="C64" t="str">
            <v>b ) Nh©n c«ng</v>
          </cell>
          <cell r="G64">
            <v>168390.81810400001</v>
          </cell>
        </row>
        <row r="65">
          <cell r="B65" t="str">
            <v>03.1113</v>
          </cell>
          <cell r="C65" t="str">
            <v>§µo ®Êt cÊp 3 s©u &gt;1m</v>
          </cell>
          <cell r="D65" t="str">
            <v>m3</v>
          </cell>
          <cell r="E65">
            <v>1.96</v>
          </cell>
          <cell r="G65">
            <v>24428</v>
          </cell>
          <cell r="H65">
            <v>47878.879999999997</v>
          </cell>
        </row>
        <row r="66">
          <cell r="C66" t="str">
            <v>diÖn tÝch hè ®µo &lt;5m2</v>
          </cell>
        </row>
        <row r="67">
          <cell r="B67" t="str">
            <v>03.2203</v>
          </cell>
          <cell r="C67" t="str">
            <v>LÊp ®Êt</v>
          </cell>
          <cell r="D67" t="str">
            <v>m3</v>
          </cell>
          <cell r="E67">
            <v>0.46799999999999992</v>
          </cell>
          <cell r="G67">
            <v>10890</v>
          </cell>
          <cell r="H67">
            <v>5096.5199999999995</v>
          </cell>
        </row>
        <row r="68">
          <cell r="B68" t="str">
            <v>03.2203</v>
          </cell>
          <cell r="C68" t="str">
            <v>§¾p ®Êt ch©n cét</v>
          </cell>
          <cell r="D68" t="str">
            <v>m3</v>
          </cell>
          <cell r="E68">
            <v>0.5</v>
          </cell>
          <cell r="G68">
            <v>10890</v>
          </cell>
          <cell r="H68">
            <v>5445</v>
          </cell>
        </row>
        <row r="69">
          <cell r="B69" t="str">
            <v>04.3311</v>
          </cell>
          <cell r="C69" t="str">
            <v>§æ bª t«ng M100</v>
          </cell>
          <cell r="D69" t="str">
            <v>m3</v>
          </cell>
          <cell r="E69">
            <v>1.296</v>
          </cell>
          <cell r="G69">
            <v>45030</v>
          </cell>
          <cell r="H69">
            <v>58358.880000000005</v>
          </cell>
        </row>
        <row r="70">
          <cell r="B70" t="str">
            <v>04.3101a</v>
          </cell>
          <cell r="C70" t="str">
            <v>§æ bª t«ng M50</v>
          </cell>
          <cell r="D70" t="str">
            <v>m3</v>
          </cell>
          <cell r="E70">
            <v>0.19600000000000001</v>
          </cell>
          <cell r="G70">
            <v>39733</v>
          </cell>
          <cell r="H70">
            <v>7787.6680000000006</v>
          </cell>
        </row>
        <row r="71">
          <cell r="B71" t="str">
            <v>CTÝnh</v>
          </cell>
          <cell r="C71" t="str">
            <v>VËn chuyÓn bª t«ng M100</v>
          </cell>
          <cell r="D71" t="str">
            <v>m3</v>
          </cell>
          <cell r="E71">
            <v>1.296</v>
          </cell>
          <cell r="G71">
            <v>29402.753799999999</v>
          </cell>
          <cell r="H71">
            <v>38105.9689248</v>
          </cell>
        </row>
        <row r="72">
          <cell r="B72" t="str">
            <v>CTÝnh</v>
          </cell>
          <cell r="C72" t="str">
            <v>VËn chuyÓn bª t«ng M50</v>
          </cell>
          <cell r="D72" t="str">
            <v>m3</v>
          </cell>
          <cell r="E72">
            <v>0.19600000000000001</v>
          </cell>
          <cell r="G72">
            <v>29172.965199999999</v>
          </cell>
          <cell r="H72">
            <v>5717.9011792000001</v>
          </cell>
        </row>
        <row r="73">
          <cell r="B73" t="str">
            <v>02.1481</v>
          </cell>
          <cell r="C73" t="str">
            <v>VËn chuyÓn dông cô thi c«ng</v>
          </cell>
          <cell r="D73" t="str">
            <v>TÊn</v>
          </cell>
          <cell r="E73">
            <v>0</v>
          </cell>
          <cell r="G73">
            <v>46148</v>
          </cell>
          <cell r="H73">
            <v>0</v>
          </cell>
        </row>
        <row r="74">
          <cell r="C74" t="str">
            <v>Nh©n c«ng ®iÒu chØnh t¨ng thªm NC x (1+0,1/2,638 ) x2,01x0,95</v>
          </cell>
          <cell r="G74">
            <v>165340.31438664888</v>
          </cell>
          <cell r="H74">
            <v>165340.31438664888</v>
          </cell>
        </row>
        <row r="75">
          <cell r="C75" t="str">
            <v>Chi phÝ m¸y ®iÒu chinh t¨ng thªm C1 =  MTCx1,13</v>
          </cell>
          <cell r="H75">
            <v>0</v>
          </cell>
        </row>
        <row r="76">
          <cell r="C76" t="str">
            <v>Chi phÝ s¶n xuÊt chung: 71% CFNC</v>
          </cell>
          <cell r="H76">
            <v>236949.1040683607</v>
          </cell>
        </row>
        <row r="77">
          <cell r="C77" t="str">
            <v>Thu nhËp chÞu thuÕ tÝnh tr­íc 6% Z</v>
          </cell>
          <cell r="H77">
            <v>66066.974193540576</v>
          </cell>
        </row>
        <row r="78">
          <cell r="A78" t="str">
            <v>4.</v>
          </cell>
          <cell r="B78" t="str">
            <v>MV-2</v>
          </cell>
          <cell r="C78" t="str">
            <v>Mãng MV-2</v>
          </cell>
          <cell r="H78">
            <v>843673.68023317819</v>
          </cell>
        </row>
        <row r="79">
          <cell r="C79" t="str">
            <v>a ) VËt liÖu</v>
          </cell>
        </row>
        <row r="80">
          <cell r="B80" t="str">
            <v>CTÝnh</v>
          </cell>
          <cell r="C80" t="str">
            <v>Bª t«ng M100</v>
          </cell>
          <cell r="D80" t="str">
            <v>m3</v>
          </cell>
          <cell r="E80">
            <v>0.96</v>
          </cell>
          <cell r="G80">
            <v>362280.75907499995</v>
          </cell>
          <cell r="H80">
            <v>347790</v>
          </cell>
        </row>
        <row r="81">
          <cell r="B81" t="str">
            <v>CTÝnh</v>
          </cell>
          <cell r="C81" t="str">
            <v>Bª t«ng M50</v>
          </cell>
          <cell r="D81" t="str">
            <v>m3</v>
          </cell>
          <cell r="E81">
            <v>0</v>
          </cell>
          <cell r="G81">
            <v>310815.12059999997</v>
          </cell>
          <cell r="H81">
            <v>0</v>
          </cell>
        </row>
        <row r="82">
          <cell r="C82" t="str">
            <v>b ) Nh©n c«ng</v>
          </cell>
          <cell r="G82">
            <v>132229.453648</v>
          </cell>
        </row>
        <row r="83">
          <cell r="B83" t="str">
            <v>03.1113</v>
          </cell>
          <cell r="C83" t="str">
            <v>§µo ®Êt cÊp 3 s©u &gt;1m</v>
          </cell>
          <cell r="D83" t="str">
            <v>m3</v>
          </cell>
          <cell r="E83">
            <v>1.4</v>
          </cell>
          <cell r="G83">
            <v>24428</v>
          </cell>
          <cell r="H83">
            <v>34199.199999999997</v>
          </cell>
        </row>
        <row r="84">
          <cell r="C84" t="str">
            <v>DiÖn tÝch hè ®µo &lt;5m2</v>
          </cell>
        </row>
        <row r="85">
          <cell r="B85" t="str">
            <v>03.2203</v>
          </cell>
          <cell r="C85" t="str">
            <v>LÊp ®Êt</v>
          </cell>
          <cell r="D85" t="str">
            <v>m3</v>
          </cell>
          <cell r="E85">
            <v>0.43999999999999995</v>
          </cell>
          <cell r="G85">
            <v>10890</v>
          </cell>
          <cell r="H85">
            <v>4791.5999999999995</v>
          </cell>
        </row>
        <row r="86">
          <cell r="B86" t="str">
            <v>03.2203</v>
          </cell>
          <cell r="C86" t="str">
            <v>§¾p ®Êt ch©n cét</v>
          </cell>
          <cell r="D86" t="str">
            <v>m3</v>
          </cell>
          <cell r="E86">
            <v>0.72899999999999998</v>
          </cell>
          <cell r="G86">
            <v>10890</v>
          </cell>
          <cell r="H86">
            <v>7938.8099999999995</v>
          </cell>
        </row>
        <row r="87">
          <cell r="B87" t="str">
            <v>04.3311</v>
          </cell>
          <cell r="C87" t="str">
            <v>§æ bª t«ng M100</v>
          </cell>
          <cell r="D87" t="str">
            <v>m3</v>
          </cell>
          <cell r="E87">
            <v>0.96</v>
          </cell>
          <cell r="G87">
            <v>45030</v>
          </cell>
          <cell r="H87">
            <v>43228.799999999996</v>
          </cell>
        </row>
        <row r="88">
          <cell r="B88" t="str">
            <v>04.3101a</v>
          </cell>
          <cell r="C88" t="str">
            <v>§æ bª t«ng M50</v>
          </cell>
          <cell r="D88" t="str">
            <v>m3</v>
          </cell>
          <cell r="E88">
            <v>0</v>
          </cell>
          <cell r="G88">
            <v>39733</v>
          </cell>
          <cell r="H88">
            <v>0</v>
          </cell>
        </row>
        <row r="89">
          <cell r="B89" t="str">
            <v>CTÝnh</v>
          </cell>
          <cell r="C89" t="str">
            <v>VËn chuyÓn bª t«ng M100</v>
          </cell>
          <cell r="D89" t="str">
            <v>TÊn</v>
          </cell>
          <cell r="E89">
            <v>0.96</v>
          </cell>
          <cell r="G89">
            <v>29402.753799999999</v>
          </cell>
          <cell r="H89">
            <v>28226.643647999997</v>
          </cell>
        </row>
        <row r="90">
          <cell r="B90" t="str">
            <v>CTÝnh</v>
          </cell>
          <cell r="C90" t="str">
            <v>VËn chuyÓn bª t«ng M50</v>
          </cell>
          <cell r="D90" t="str">
            <v>TÊn</v>
          </cell>
          <cell r="E90">
            <v>0</v>
          </cell>
          <cell r="G90">
            <v>29172.965199999999</v>
          </cell>
          <cell r="H90">
            <v>0</v>
          </cell>
        </row>
        <row r="91">
          <cell r="B91" t="str">
            <v>02.1481</v>
          </cell>
          <cell r="C91" t="str">
            <v>VËn chuyÓn dông cô thi c«ng</v>
          </cell>
          <cell r="D91" t="str">
            <v>TÊn</v>
          </cell>
          <cell r="E91">
            <v>0.3</v>
          </cell>
          <cell r="G91">
            <v>46148</v>
          </cell>
          <cell r="H91">
            <v>13844.4</v>
          </cell>
        </row>
        <row r="92">
          <cell r="C92" t="str">
            <v>Nh©n c«ng ®iÒu chØnh t¨ng thªm NC x (1+0,1/2,638 ) x2,01x0,95</v>
          </cell>
          <cell r="G92">
            <v>129834.03539159952</v>
          </cell>
          <cell r="H92">
            <v>129834.03539159952</v>
          </cell>
        </row>
        <row r="93">
          <cell r="C93" t="str">
            <v>Chi phÝ m¸y ®iÒu chinh t¨ng thªm C1 =  MTCx1,13</v>
          </cell>
          <cell r="H93">
            <v>0</v>
          </cell>
        </row>
        <row r="94">
          <cell r="C94" t="str">
            <v>Chi phÝ s¶n xuÊt chung: 71% CFNC</v>
          </cell>
          <cell r="H94">
            <v>186065.07721811565</v>
          </cell>
        </row>
        <row r="95">
          <cell r="C95" t="str">
            <v>Thu nhËp chÞu thuÕ tÝnh tr­íc 6% Z</v>
          </cell>
          <cell r="H95">
            <v>47755.113975462911</v>
          </cell>
        </row>
        <row r="96">
          <cell r="A96">
            <v>4</v>
          </cell>
          <cell r="B96" t="str">
            <v>MV-4</v>
          </cell>
          <cell r="C96" t="str">
            <v>Mãng MV-4</v>
          </cell>
          <cell r="H96">
            <v>1179054.1297842578</v>
          </cell>
        </row>
        <row r="97">
          <cell r="C97" t="str">
            <v>a ) VËt liÖu</v>
          </cell>
        </row>
        <row r="98">
          <cell r="B98" t="str">
            <v>CTÝnh</v>
          </cell>
          <cell r="C98" t="str">
            <v>Bª t«ng M100</v>
          </cell>
          <cell r="D98" t="str">
            <v>m3</v>
          </cell>
          <cell r="E98">
            <v>1.4</v>
          </cell>
          <cell r="G98">
            <v>362280.75907499995</v>
          </cell>
          <cell r="H98">
            <v>507193</v>
          </cell>
        </row>
        <row r="99">
          <cell r="B99" t="str">
            <v>CTÝnh</v>
          </cell>
          <cell r="C99" t="str">
            <v>Bª t«ng M50</v>
          </cell>
          <cell r="D99" t="str">
            <v>m3</v>
          </cell>
          <cell r="E99">
            <v>0</v>
          </cell>
          <cell r="G99">
            <v>310815.12059999997</v>
          </cell>
          <cell r="H99">
            <v>0</v>
          </cell>
        </row>
        <row r="100">
          <cell r="C100" t="str">
            <v>b ) Nh©n c«ng</v>
          </cell>
          <cell r="G100">
            <v>178553.62531999999</v>
          </cell>
        </row>
        <row r="101">
          <cell r="B101" t="str">
            <v>03.1113</v>
          </cell>
          <cell r="C101" t="str">
            <v>§µo ®Êt cÊp 3 s©u &gt;1m</v>
          </cell>
          <cell r="D101" t="str">
            <v>m3</v>
          </cell>
          <cell r="E101">
            <v>1.92</v>
          </cell>
          <cell r="G101">
            <v>24428</v>
          </cell>
          <cell r="H101">
            <v>46901.759999999995</v>
          </cell>
        </row>
        <row r="102">
          <cell r="C102" t="str">
            <v>DiÖn tÝch hè ®µo &lt;5m2</v>
          </cell>
        </row>
        <row r="103">
          <cell r="B103" t="str">
            <v>03.2203</v>
          </cell>
          <cell r="C103" t="str">
            <v>LÊp ®Êt</v>
          </cell>
          <cell r="D103" t="str">
            <v>m3</v>
          </cell>
          <cell r="E103">
            <v>0.52</v>
          </cell>
          <cell r="G103">
            <v>10890</v>
          </cell>
          <cell r="H103">
            <v>5662.8</v>
          </cell>
        </row>
        <row r="104">
          <cell r="B104" t="str">
            <v>03.2203</v>
          </cell>
          <cell r="C104" t="str">
            <v>§¾p ®Êt ch©n cét</v>
          </cell>
          <cell r="D104" t="str">
            <v>m3</v>
          </cell>
          <cell r="E104">
            <v>0.72899999999999998</v>
          </cell>
          <cell r="G104">
            <v>10890</v>
          </cell>
          <cell r="H104">
            <v>7938.8099999999995</v>
          </cell>
        </row>
        <row r="105">
          <cell r="B105" t="str">
            <v>04.3311</v>
          </cell>
          <cell r="C105" t="str">
            <v>§æ bª t«ng M100</v>
          </cell>
          <cell r="D105" t="str">
            <v>m3</v>
          </cell>
          <cell r="E105">
            <v>1.4</v>
          </cell>
          <cell r="G105">
            <v>45030</v>
          </cell>
          <cell r="H105">
            <v>63041.999999999993</v>
          </cell>
        </row>
        <row r="106">
          <cell r="B106" t="str">
            <v>04.3101a</v>
          </cell>
          <cell r="C106" t="str">
            <v>§æ bª t«ng M50</v>
          </cell>
          <cell r="D106" t="str">
            <v>m3</v>
          </cell>
          <cell r="E106">
            <v>0</v>
          </cell>
          <cell r="G106">
            <v>39733</v>
          </cell>
          <cell r="H106">
            <v>0</v>
          </cell>
        </row>
        <row r="107">
          <cell r="B107" t="str">
            <v>CTÝnh</v>
          </cell>
          <cell r="C107" t="str">
            <v>VËn chuyÓn bª t«ng M100</v>
          </cell>
          <cell r="D107" t="str">
            <v>TÊn</v>
          </cell>
          <cell r="E107">
            <v>1.4</v>
          </cell>
          <cell r="G107">
            <v>29402.753799999999</v>
          </cell>
          <cell r="H107">
            <v>41163.855319999995</v>
          </cell>
        </row>
        <row r="108">
          <cell r="B108" t="str">
            <v>CTÝnh</v>
          </cell>
          <cell r="C108" t="str">
            <v>VËn chuyÓn bª t«ng M50</v>
          </cell>
          <cell r="D108" t="str">
            <v>TÊn</v>
          </cell>
          <cell r="E108">
            <v>0</v>
          </cell>
          <cell r="G108">
            <v>29172.965199999999</v>
          </cell>
          <cell r="H108">
            <v>0</v>
          </cell>
        </row>
        <row r="109">
          <cell r="B109" t="str">
            <v>02.1481</v>
          </cell>
          <cell r="C109" t="str">
            <v>VËn chuyÓn dông cô thi c«ng</v>
          </cell>
          <cell r="D109" t="str">
            <v>TÊn</v>
          </cell>
          <cell r="E109">
            <v>0.3</v>
          </cell>
          <cell r="G109">
            <v>46148</v>
          </cell>
          <cell r="H109">
            <v>13844.4</v>
          </cell>
        </row>
        <row r="110">
          <cell r="C110" t="str">
            <v>Nh©n c«ng ®iÒu chØnh t¨ng thªm NC x (1+0,1/2,638 ) x2,01x0,95</v>
          </cell>
          <cell r="G110">
            <v>175319.01607041026</v>
          </cell>
          <cell r="H110">
            <v>175319.01607041026</v>
          </cell>
        </row>
        <row r="111">
          <cell r="C111" t="str">
            <v>Chi phÝ m¸y ®iÒu chinh t¨ng thªm C1 =  MTCx1,13</v>
          </cell>
          <cell r="H111">
            <v>0</v>
          </cell>
        </row>
        <row r="112">
          <cell r="C112" t="str">
            <v>Chi phÝ s¶n xuÊt chung: 71% CFNC</v>
          </cell>
          <cell r="H112">
            <v>251249.57538719126</v>
          </cell>
        </row>
        <row r="113">
          <cell r="C113" t="str">
            <v>Thu nhËp chÞu thuÕ tÝnh tr­íc 6% Z</v>
          </cell>
          <cell r="H113">
            <v>66738.913006656105</v>
          </cell>
        </row>
        <row r="114">
          <cell r="A114" t="str">
            <v>2.</v>
          </cell>
          <cell r="B114" t="str">
            <v>M§-2</v>
          </cell>
          <cell r="C114" t="str">
            <v>Mãng Cét M§-2</v>
          </cell>
          <cell r="H114">
            <v>1341360.6120957769</v>
          </cell>
        </row>
        <row r="115">
          <cell r="C115" t="str">
            <v>a ) VËt liÖu</v>
          </cell>
        </row>
        <row r="116">
          <cell r="B116" t="str">
            <v>CTÝnh</v>
          </cell>
          <cell r="C116" t="str">
            <v>Bª t«ng M100</v>
          </cell>
          <cell r="D116" t="str">
            <v>m3</v>
          </cell>
          <cell r="E116">
            <v>1.68</v>
          </cell>
          <cell r="G116">
            <v>362280.75907499995</v>
          </cell>
          <cell r="H116">
            <v>608632</v>
          </cell>
        </row>
        <row r="117">
          <cell r="B117" t="str">
            <v>CTÝnh</v>
          </cell>
          <cell r="C117" t="str">
            <v>Bª t«ng M50</v>
          </cell>
          <cell r="D117" t="str">
            <v>m3</v>
          </cell>
          <cell r="G117">
            <v>310815.12059999997</v>
          </cell>
          <cell r="H117">
            <v>0</v>
          </cell>
        </row>
        <row r="118">
          <cell r="C118" t="str">
            <v>b ) Nh©n c«ng</v>
          </cell>
          <cell r="G118">
            <v>193802.95638399999</v>
          </cell>
        </row>
        <row r="119">
          <cell r="B119" t="str">
            <v>03.1113</v>
          </cell>
          <cell r="C119" t="str">
            <v>§µo ®Êt cÊp 3 s©u &gt;1m</v>
          </cell>
          <cell r="D119" t="str">
            <v>m3</v>
          </cell>
          <cell r="E119">
            <v>2.2399999999999998</v>
          </cell>
          <cell r="G119">
            <v>24428</v>
          </cell>
          <cell r="H119">
            <v>54718.719999999994</v>
          </cell>
        </row>
        <row r="120">
          <cell r="C120" t="str">
            <v>diÖn tÝch hè ®µo &lt;5m2</v>
          </cell>
        </row>
        <row r="121">
          <cell r="B121" t="str">
            <v>03.2203</v>
          </cell>
          <cell r="C121" t="str">
            <v>LÊp ®Êt</v>
          </cell>
          <cell r="D121" t="str">
            <v>m3</v>
          </cell>
          <cell r="E121">
            <v>0.55999999999999983</v>
          </cell>
          <cell r="G121">
            <v>10890</v>
          </cell>
          <cell r="H121">
            <v>6098.3999999999978</v>
          </cell>
        </row>
        <row r="122">
          <cell r="B122" t="str">
            <v>03.2203</v>
          </cell>
          <cell r="C122" t="str">
            <v>§¾p ®Êt ch©n cét</v>
          </cell>
          <cell r="D122" t="str">
            <v>m3</v>
          </cell>
          <cell r="E122">
            <v>0.72899999999999998</v>
          </cell>
          <cell r="G122">
            <v>10890</v>
          </cell>
          <cell r="H122">
            <v>7938.8099999999995</v>
          </cell>
        </row>
        <row r="123">
          <cell r="B123" t="str">
            <v>04.3311</v>
          </cell>
          <cell r="C123" t="str">
            <v>§æ bª t«ng M100</v>
          </cell>
          <cell r="D123" t="str">
            <v>m3</v>
          </cell>
          <cell r="E123">
            <v>1.68</v>
          </cell>
          <cell r="G123">
            <v>45030</v>
          </cell>
          <cell r="H123">
            <v>75650.399999999994</v>
          </cell>
        </row>
        <row r="124">
          <cell r="B124" t="str">
            <v>04.3101a</v>
          </cell>
          <cell r="C124" t="str">
            <v>§æ bª t«ng M50</v>
          </cell>
          <cell r="D124" t="str">
            <v>m3</v>
          </cell>
          <cell r="E124">
            <v>0</v>
          </cell>
          <cell r="G124">
            <v>39733</v>
          </cell>
          <cell r="H124">
            <v>0</v>
          </cell>
        </row>
        <row r="125">
          <cell r="B125" t="str">
            <v>CTÝnh</v>
          </cell>
          <cell r="C125" t="str">
            <v>VËn chuyÓn bª t«ng M100</v>
          </cell>
          <cell r="D125" t="str">
            <v>TÊn</v>
          </cell>
          <cell r="E125">
            <v>1.68</v>
          </cell>
          <cell r="G125">
            <v>29402.753799999999</v>
          </cell>
          <cell r="H125">
            <v>49396.626383999996</v>
          </cell>
        </row>
        <row r="126">
          <cell r="B126" t="str">
            <v>CTÝnh</v>
          </cell>
          <cell r="C126" t="str">
            <v>VËn chuyÓn bª t«ng M50</v>
          </cell>
          <cell r="D126" t="str">
            <v>TÊn</v>
          </cell>
          <cell r="E126">
            <v>0</v>
          </cell>
          <cell r="G126">
            <v>29172.965199999999</v>
          </cell>
          <cell r="H126">
            <v>0</v>
          </cell>
        </row>
        <row r="127">
          <cell r="B127" t="str">
            <v>02.1481</v>
          </cell>
          <cell r="C127" t="str">
            <v>VËn chuyÓn dông cô thi c«ng</v>
          </cell>
          <cell r="D127" t="str">
            <v>TÊn</v>
          </cell>
          <cell r="E127">
            <v>0</v>
          </cell>
          <cell r="G127">
            <v>46148</v>
          </cell>
          <cell r="H127">
            <v>0</v>
          </cell>
        </row>
        <row r="128">
          <cell r="C128" t="str">
            <v>Nh©n c«ng ®iÒu chØnh t¨ng thªm NC x (1+0,1/2,638 ) x2,01x0,95</v>
          </cell>
          <cell r="G128">
            <v>190292.09607974099</v>
          </cell>
          <cell r="H128">
            <v>190292.09607974099</v>
          </cell>
        </row>
        <row r="129">
          <cell r="C129" t="str">
            <v>Chi phÝ m¸y ®iÒu chinh t¨ng thªm C1 =  MTCx1,13</v>
          </cell>
          <cell r="H129">
            <v>0</v>
          </cell>
        </row>
        <row r="130">
          <cell r="C130" t="str">
            <v>Chi phÝ s¶n xuÊt chung: 71% CFNC</v>
          </cell>
          <cell r="H130">
            <v>272707.48724925611</v>
          </cell>
        </row>
        <row r="131">
          <cell r="C131" t="str">
            <v>Thu nhËp chÞu thuÕ tÝnh tr­íc 6% Z</v>
          </cell>
          <cell r="H131">
            <v>75926.072382779821</v>
          </cell>
        </row>
        <row r="132">
          <cell r="A132" t="str">
            <v>2..</v>
          </cell>
          <cell r="B132" t="str">
            <v>M-2</v>
          </cell>
          <cell r="C132" t="str">
            <v>Mãng M2</v>
          </cell>
          <cell r="H132">
            <v>1371460.6117238519</v>
          </cell>
        </row>
        <row r="133">
          <cell r="C133" t="str">
            <v>a ) VËt liÖu</v>
          </cell>
        </row>
        <row r="134">
          <cell r="B134" t="str">
            <v>CTÝnh</v>
          </cell>
          <cell r="C134" t="str">
            <v>Bª t«ng M100</v>
          </cell>
          <cell r="D134" t="str">
            <v>m3</v>
          </cell>
          <cell r="E134">
            <v>1.68</v>
          </cell>
          <cell r="G134">
            <v>362280.75907499995</v>
          </cell>
          <cell r="H134">
            <v>608632</v>
          </cell>
        </row>
        <row r="135">
          <cell r="B135" t="str">
            <v>CTÝnh</v>
          </cell>
          <cell r="C135" t="str">
            <v>Bª t«ng M50</v>
          </cell>
          <cell r="D135" t="str">
            <v>m3</v>
          </cell>
          <cell r="E135">
            <v>0.14000000000000001</v>
          </cell>
          <cell r="G135">
            <v>310815.12059999997</v>
          </cell>
          <cell r="H135">
            <v>43514</v>
          </cell>
        </row>
        <row r="136">
          <cell r="C136" t="str">
            <v>b ) Nh©n c«ng</v>
          </cell>
          <cell r="G136">
            <v>189342.149512</v>
          </cell>
        </row>
        <row r="137">
          <cell r="B137" t="str">
            <v>03.1113</v>
          </cell>
          <cell r="C137" t="str">
            <v>§µo ®Êt cÊp 3 s©u &gt;1m</v>
          </cell>
          <cell r="D137" t="str">
            <v>m3</v>
          </cell>
          <cell r="E137">
            <v>2.016</v>
          </cell>
          <cell r="G137">
            <v>24428</v>
          </cell>
          <cell r="H137">
            <v>49246.847999999998</v>
          </cell>
        </row>
        <row r="138">
          <cell r="C138" t="str">
            <v>diÖn tÝch hè ®µo &lt;5m2</v>
          </cell>
        </row>
        <row r="139">
          <cell r="B139" t="str">
            <v>03.2203</v>
          </cell>
          <cell r="C139" t="str">
            <v>LÊp ®Êt</v>
          </cell>
          <cell r="D139" t="str">
            <v>m3</v>
          </cell>
          <cell r="E139">
            <v>0.19599999999999995</v>
          </cell>
          <cell r="G139">
            <v>10890</v>
          </cell>
          <cell r="H139">
            <v>2134.4399999999996</v>
          </cell>
        </row>
        <row r="140">
          <cell r="B140" t="str">
            <v>03.2203</v>
          </cell>
          <cell r="C140" t="str">
            <v>§¾p ®Êt ch©n cét</v>
          </cell>
          <cell r="D140" t="str">
            <v>m3</v>
          </cell>
          <cell r="E140">
            <v>0.3</v>
          </cell>
          <cell r="G140">
            <v>10890</v>
          </cell>
          <cell r="H140">
            <v>3267</v>
          </cell>
        </row>
        <row r="141">
          <cell r="B141" t="str">
            <v>04.3311</v>
          </cell>
          <cell r="C141" t="str">
            <v>§æ bª t«ng M100</v>
          </cell>
          <cell r="D141" t="str">
            <v>m3</v>
          </cell>
          <cell r="E141">
            <v>1.68</v>
          </cell>
          <cell r="G141">
            <v>45030</v>
          </cell>
          <cell r="H141">
            <v>75650.399999999994</v>
          </cell>
        </row>
        <row r="142">
          <cell r="B142" t="str">
            <v>04.3101a</v>
          </cell>
          <cell r="C142" t="str">
            <v>§æ bª t«ng M50</v>
          </cell>
          <cell r="D142" t="str">
            <v>m3</v>
          </cell>
          <cell r="E142">
            <v>0.14000000000000001</v>
          </cell>
          <cell r="G142">
            <v>39733</v>
          </cell>
          <cell r="H142">
            <v>5562.6200000000008</v>
          </cell>
        </row>
        <row r="143">
          <cell r="B143" t="str">
            <v>CTÝnh</v>
          </cell>
          <cell r="C143" t="str">
            <v>VËn chuyÓn bª t«ng M100</v>
          </cell>
          <cell r="D143" t="str">
            <v>TÊn</v>
          </cell>
          <cell r="E143">
            <v>1.68</v>
          </cell>
          <cell r="G143">
            <v>29402.753799999999</v>
          </cell>
          <cell r="H143">
            <v>49396.626383999996</v>
          </cell>
        </row>
        <row r="144">
          <cell r="B144" t="str">
            <v>CTÝnh</v>
          </cell>
          <cell r="C144" t="str">
            <v>VËn chuyÓn bª t«ng M50</v>
          </cell>
          <cell r="D144" t="str">
            <v>TÊn</v>
          </cell>
          <cell r="E144">
            <v>0.14000000000000001</v>
          </cell>
          <cell r="G144">
            <v>29172.965199999999</v>
          </cell>
          <cell r="H144">
            <v>4084.2151280000003</v>
          </cell>
        </row>
        <row r="145">
          <cell r="B145" t="str">
            <v>02.1481</v>
          </cell>
          <cell r="C145" t="str">
            <v>VËn chuyÓn dông cô thi c«ng</v>
          </cell>
          <cell r="D145" t="str">
            <v>TÊn</v>
          </cell>
          <cell r="E145">
            <v>0</v>
          </cell>
          <cell r="G145">
            <v>46148</v>
          </cell>
          <cell r="H145">
            <v>0</v>
          </cell>
        </row>
        <row r="146">
          <cell r="C146" t="str">
            <v>Nh©n c«ng ®iÒu chØnh t¨ng thªm NC x (1+0,1/2,638 ) x2,01x0,95</v>
          </cell>
          <cell r="G146">
            <v>185912.09948052571</v>
          </cell>
          <cell r="H146">
            <v>185912.09948052571</v>
          </cell>
        </row>
        <row r="147">
          <cell r="C147" t="str">
            <v>Chi phÝ m¸y ®iÒu chinh t¨ng thªm C1 =  MTCx1,13</v>
          </cell>
          <cell r="H147">
            <v>0</v>
          </cell>
        </row>
        <row r="148">
          <cell r="C148" t="str">
            <v>Chi phÝ s¶n xuÊt chung: 71% CFNC</v>
          </cell>
          <cell r="H148">
            <v>266430.51678469329</v>
          </cell>
        </row>
        <row r="149">
          <cell r="C149" t="str">
            <v>Thu nhËp chÞu thuÕ tÝnh tr­íc 6% Z</v>
          </cell>
          <cell r="H149">
            <v>77629.845946633126</v>
          </cell>
        </row>
        <row r="150">
          <cell r="A150" t="str">
            <v>3.</v>
          </cell>
          <cell r="B150" t="str">
            <v xml:space="preserve"> M§-3</v>
          </cell>
          <cell r="C150" t="str">
            <v>Mãng cét ly t©m M§-3</v>
          </cell>
          <cell r="H150">
            <v>1487470.248730866</v>
          </cell>
        </row>
        <row r="151">
          <cell r="C151" t="str">
            <v>a ) VËt liÖu</v>
          </cell>
        </row>
        <row r="152">
          <cell r="B152" t="str">
            <v>CTÝnh</v>
          </cell>
          <cell r="C152" t="str">
            <v>Bª t«ng M100</v>
          </cell>
          <cell r="D152" t="str">
            <v>m3</v>
          </cell>
          <cell r="E152">
            <v>1.92</v>
          </cell>
          <cell r="G152">
            <v>362280.75907499995</v>
          </cell>
          <cell r="H152">
            <v>695579</v>
          </cell>
        </row>
        <row r="153">
          <cell r="B153" t="str">
            <v>CTÝnh</v>
          </cell>
          <cell r="C153" t="str">
            <v>Bª t«ng M50</v>
          </cell>
          <cell r="D153" t="str">
            <v>m3</v>
          </cell>
          <cell r="E153">
            <v>0</v>
          </cell>
          <cell r="G153">
            <v>310815.12059999997</v>
          </cell>
          <cell r="H153">
            <v>0</v>
          </cell>
        </row>
        <row r="154">
          <cell r="C154" t="str">
            <v>b ) Nh©n c«ng</v>
          </cell>
          <cell r="G154">
            <v>208819.759296</v>
          </cell>
        </row>
        <row r="155">
          <cell r="B155" t="str">
            <v>03.1113</v>
          </cell>
          <cell r="C155" t="str">
            <v>§µo ®Êt cÊp 3 s©u &gt;1m</v>
          </cell>
          <cell r="D155" t="str">
            <v>m3</v>
          </cell>
          <cell r="E155">
            <v>2.3039999999999998</v>
          </cell>
          <cell r="G155">
            <v>24428</v>
          </cell>
          <cell r="H155">
            <v>56282.111999999994</v>
          </cell>
        </row>
        <row r="156">
          <cell r="C156" t="str">
            <v>diÖn tÝch hè ®µo &lt;5m2</v>
          </cell>
        </row>
        <row r="157">
          <cell r="B157" t="str">
            <v>03.2203</v>
          </cell>
          <cell r="C157" t="str">
            <v>LÊp ®Êt</v>
          </cell>
          <cell r="D157" t="str">
            <v>m3</v>
          </cell>
          <cell r="E157">
            <v>0.3839999999999999</v>
          </cell>
          <cell r="G157">
            <v>10890</v>
          </cell>
          <cell r="H157">
            <v>4181.7599999999993</v>
          </cell>
        </row>
        <row r="158">
          <cell r="B158" t="str">
            <v>03.2203</v>
          </cell>
          <cell r="C158" t="str">
            <v>§¾p ®Êt ch©n cét</v>
          </cell>
          <cell r="D158" t="str">
            <v>m3</v>
          </cell>
          <cell r="E158">
            <v>0.5</v>
          </cell>
          <cell r="G158">
            <v>10890</v>
          </cell>
          <cell r="H158">
            <v>5445</v>
          </cell>
        </row>
        <row r="159">
          <cell r="B159" t="str">
            <v>04.3311</v>
          </cell>
          <cell r="C159" t="str">
            <v>§æ bª t«ng M100</v>
          </cell>
          <cell r="D159" t="str">
            <v>m3</v>
          </cell>
          <cell r="E159">
            <v>1.92</v>
          </cell>
          <cell r="G159">
            <v>45030</v>
          </cell>
          <cell r="H159">
            <v>86457.599999999991</v>
          </cell>
        </row>
        <row r="160">
          <cell r="B160" t="str">
            <v>04.3101a</v>
          </cell>
          <cell r="C160" t="str">
            <v>§æ bª t«ng M50</v>
          </cell>
          <cell r="D160" t="str">
            <v>m3</v>
          </cell>
          <cell r="E160">
            <v>0</v>
          </cell>
          <cell r="G160">
            <v>39733</v>
          </cell>
          <cell r="H160">
            <v>0</v>
          </cell>
        </row>
        <row r="161">
          <cell r="B161" t="str">
            <v>CTÝnh</v>
          </cell>
          <cell r="C161" t="str">
            <v>VËn chuyÓn bª t«ng M100</v>
          </cell>
          <cell r="D161" t="str">
            <v>m3</v>
          </cell>
          <cell r="E161">
            <v>1.92</v>
          </cell>
          <cell r="G161">
            <v>29402.753799999999</v>
          </cell>
          <cell r="H161">
            <v>56453.287295999995</v>
          </cell>
        </row>
        <row r="162">
          <cell r="B162" t="str">
            <v>CTÝnh</v>
          </cell>
          <cell r="C162" t="str">
            <v>VËn chuyÓn bª t«ng M50</v>
          </cell>
          <cell r="D162" t="str">
            <v>m3</v>
          </cell>
          <cell r="E162">
            <v>0</v>
          </cell>
          <cell r="G162">
            <v>29172.965199999999</v>
          </cell>
          <cell r="H162">
            <v>0</v>
          </cell>
        </row>
        <row r="163">
          <cell r="B163" t="str">
            <v>02.1481</v>
          </cell>
          <cell r="C163" t="str">
            <v>VËn chuyÓn dông cô thi c«ng</v>
          </cell>
          <cell r="D163" t="str">
            <v>TÊn</v>
          </cell>
          <cell r="E163">
            <v>0</v>
          </cell>
          <cell r="G163">
            <v>46148</v>
          </cell>
          <cell r="H163">
            <v>0</v>
          </cell>
        </row>
        <row r="164">
          <cell r="C164" t="str">
            <v>Nh©n c«ng ®iÒu chØnh t¨ng thªm NC x (1+0,1/2,638 ) x2,01x0,95</v>
          </cell>
          <cell r="G164">
            <v>205036.8603282226</v>
          </cell>
          <cell r="H164">
            <v>205036.8603282226</v>
          </cell>
        </row>
        <row r="165">
          <cell r="C165" t="str">
            <v>Chi phÝ m¸y ®iÒu chinh t¨ng thªm C1 =  MTCx1,13</v>
          </cell>
          <cell r="H165">
            <v>0</v>
          </cell>
        </row>
        <row r="166">
          <cell r="C166" t="str">
            <v>Chi phÝ s¶n xuÊt chung: 71% CFNC</v>
          </cell>
          <cell r="H166">
            <v>293838.19993319805</v>
          </cell>
        </row>
        <row r="167">
          <cell r="C167" t="str">
            <v>Thu nhËp chÞu thuÕ tÝnh tr­íc 6% Z</v>
          </cell>
          <cell r="H167">
            <v>84196.429173445242</v>
          </cell>
        </row>
        <row r="168">
          <cell r="A168" t="str">
            <v>4..</v>
          </cell>
          <cell r="B168" t="str">
            <v xml:space="preserve"> M§-4</v>
          </cell>
          <cell r="C168" t="str">
            <v>Mãng cét M§-4</v>
          </cell>
          <cell r="H168">
            <v>2425916.3666127441</v>
          </cell>
        </row>
        <row r="169">
          <cell r="C169" t="str">
            <v>a ) VËt liÖu</v>
          </cell>
        </row>
        <row r="170">
          <cell r="B170" t="str">
            <v>CTÝnh</v>
          </cell>
          <cell r="C170" t="str">
            <v>Bª t«ng M100</v>
          </cell>
          <cell r="D170" t="str">
            <v>m3</v>
          </cell>
          <cell r="E170">
            <v>2.2400000000000002</v>
          </cell>
          <cell r="G170">
            <v>362280.75907499995</v>
          </cell>
          <cell r="H170">
            <v>811508.90032799996</v>
          </cell>
        </row>
        <row r="171">
          <cell r="B171" t="str">
            <v>CTÝnh</v>
          </cell>
          <cell r="C171" t="str">
            <v>Bª t«ng M50</v>
          </cell>
          <cell r="D171" t="str">
            <v>m3</v>
          </cell>
          <cell r="E171">
            <v>0</v>
          </cell>
          <cell r="G171">
            <v>25128.944399999997</v>
          </cell>
          <cell r="H171">
            <v>0</v>
          </cell>
        </row>
        <row r="172">
          <cell r="C172" t="str">
            <v>b ) Nh©n c«ng</v>
          </cell>
          <cell r="G172">
            <v>265834.81851200003</v>
          </cell>
        </row>
        <row r="173">
          <cell r="B173" t="str">
            <v>03.1113</v>
          </cell>
          <cell r="C173" t="str">
            <v>§µo ®Êt cÊp 3 s©u &gt;1m</v>
          </cell>
          <cell r="D173" t="str">
            <v>m3</v>
          </cell>
          <cell r="E173">
            <v>2.8800000000000003</v>
          </cell>
          <cell r="G173">
            <v>24428</v>
          </cell>
          <cell r="H173">
            <v>70352.640000000014</v>
          </cell>
        </row>
        <row r="174">
          <cell r="C174" t="str">
            <v>DiÖn tÝch hè ®µo &lt;5m2</v>
          </cell>
        </row>
        <row r="175">
          <cell r="B175" t="str">
            <v>03.2203</v>
          </cell>
          <cell r="C175" t="str">
            <v>LÊp ®Êt</v>
          </cell>
          <cell r="D175" t="str">
            <v>m3</v>
          </cell>
          <cell r="E175">
            <v>0.64000000000000012</v>
          </cell>
          <cell r="G175">
            <v>10890</v>
          </cell>
          <cell r="H175">
            <v>6969.6000000000013</v>
          </cell>
        </row>
        <row r="176">
          <cell r="B176" t="str">
            <v>03.2203</v>
          </cell>
          <cell r="C176" t="str">
            <v>§¾p ®Êt ch©n cét</v>
          </cell>
          <cell r="D176" t="str">
            <v>m3</v>
          </cell>
          <cell r="E176">
            <v>0.72899999999999998</v>
          </cell>
          <cell r="G176">
            <v>10890</v>
          </cell>
          <cell r="H176">
            <v>7938.8099999999995</v>
          </cell>
        </row>
        <row r="177">
          <cell r="B177" t="str">
            <v>04.3311</v>
          </cell>
          <cell r="C177" t="str">
            <v>§æ bª t«ng M100</v>
          </cell>
          <cell r="D177" t="str">
            <v>m3</v>
          </cell>
          <cell r="E177">
            <v>2.2400000000000002</v>
          </cell>
          <cell r="G177">
            <v>45030</v>
          </cell>
          <cell r="H177">
            <v>100867.20000000001</v>
          </cell>
        </row>
        <row r="178">
          <cell r="B178" t="str">
            <v>04.3101a</v>
          </cell>
          <cell r="C178" t="str">
            <v>§æ bª t«ng M50</v>
          </cell>
          <cell r="D178" t="str">
            <v>m3</v>
          </cell>
          <cell r="E178">
            <v>0</v>
          </cell>
          <cell r="G178">
            <v>39733</v>
          </cell>
          <cell r="H178">
            <v>0</v>
          </cell>
        </row>
        <row r="179">
          <cell r="B179" t="str">
            <v>CTÝnh</v>
          </cell>
          <cell r="C179" t="str">
            <v>VËn chuyÓn bª t«ng M100</v>
          </cell>
          <cell r="D179" t="str">
            <v>TÊn</v>
          </cell>
          <cell r="E179">
            <v>2.2400000000000002</v>
          </cell>
          <cell r="G179">
            <v>29402.753799999999</v>
          </cell>
          <cell r="H179">
            <v>65862.168512000004</v>
          </cell>
        </row>
        <row r="180">
          <cell r="B180" t="str">
            <v>CTÝnh</v>
          </cell>
          <cell r="C180" t="str">
            <v>VËn chuyÓn bª t«ng M50</v>
          </cell>
          <cell r="D180" t="str">
            <v>TÊn</v>
          </cell>
          <cell r="E180">
            <v>0</v>
          </cell>
          <cell r="G180">
            <v>29172.965199999999</v>
          </cell>
          <cell r="H180">
            <v>0</v>
          </cell>
        </row>
        <row r="181">
          <cell r="B181" t="str">
            <v>02.1481</v>
          </cell>
          <cell r="C181" t="str">
            <v>VËn chuyÓn dông cô thi c«ng</v>
          </cell>
          <cell r="D181" t="str">
            <v>TÊn</v>
          </cell>
          <cell r="E181">
            <v>0.3</v>
          </cell>
          <cell r="G181">
            <v>46148</v>
          </cell>
          <cell r="H181">
            <v>13844.4</v>
          </cell>
        </row>
        <row r="182">
          <cell r="C182" t="str">
            <v>Nh©n c«ng ®iÒu chØnh t¨ng thªm NC x (1+0,1/2,638 ) x2,01x0,95</v>
          </cell>
          <cell r="G182">
            <v>261019.05651735625</v>
          </cell>
          <cell r="H182">
            <v>261019.05651735625</v>
          </cell>
        </row>
        <row r="183">
          <cell r="C183" t="str">
            <v>Chi phÝ m¸y ®iÒu chinh t¨ng thªm C1 =  MTCx1,13</v>
          </cell>
          <cell r="H183">
            <v>0</v>
          </cell>
        </row>
        <row r="184">
          <cell r="C184" t="str">
            <v>Chi phÝ s¶n xuÊt chung: 71% CFNC</v>
          </cell>
          <cell r="H184">
            <v>950237.57050372288</v>
          </cell>
        </row>
        <row r="185">
          <cell r="C185" t="str">
            <v>Thu nhËp chÞu thuÕ tÝnh tr­íc 6% Z</v>
          </cell>
          <cell r="H185">
            <v>137316.02075166474</v>
          </cell>
        </row>
        <row r="186">
          <cell r="A186">
            <v>5</v>
          </cell>
          <cell r="B186" t="str">
            <v>MT-2</v>
          </cell>
          <cell r="C186" t="str">
            <v>Mãng cét MT-2</v>
          </cell>
          <cell r="H186">
            <v>1732858.5508558152</v>
          </cell>
        </row>
        <row r="187">
          <cell r="C187" t="str">
            <v>a ) VËt liÖu</v>
          </cell>
        </row>
        <row r="188">
          <cell r="B188" t="str">
            <v>CTÝnh</v>
          </cell>
          <cell r="C188" t="str">
            <v>Bª t«ng M50</v>
          </cell>
          <cell r="D188" t="str">
            <v>m3</v>
          </cell>
          <cell r="E188">
            <v>0.216</v>
          </cell>
          <cell r="G188">
            <v>310815.12059999997</v>
          </cell>
          <cell r="H188">
            <v>67136.066049599991</v>
          </cell>
        </row>
        <row r="189">
          <cell r="B189" t="str">
            <v>CTÝnh</v>
          </cell>
          <cell r="C189" t="str">
            <v>Bª t«ng ®óc M 150</v>
          </cell>
          <cell r="D189" t="str">
            <v>m3</v>
          </cell>
          <cell r="E189">
            <v>1.0980000000000001</v>
          </cell>
          <cell r="G189">
            <v>458274.02509999991</v>
          </cell>
          <cell r="H189">
            <v>503184.87955979997</v>
          </cell>
        </row>
        <row r="190">
          <cell r="B190" t="str">
            <v>CTÝnh</v>
          </cell>
          <cell r="C190" t="str">
            <v>Bª t«ng chÌn M 200</v>
          </cell>
          <cell r="D190" t="str">
            <v>m3</v>
          </cell>
          <cell r="E190">
            <v>0.08</v>
          </cell>
          <cell r="G190">
            <v>503906.80770102743</v>
          </cell>
          <cell r="H190">
            <v>40312.544616082196</v>
          </cell>
        </row>
        <row r="191">
          <cell r="B191" t="str">
            <v>04.1101</v>
          </cell>
          <cell r="C191" t="str">
            <v>Cèt thÐp d=8</v>
          </cell>
          <cell r="D191" t="str">
            <v>kg</v>
          </cell>
          <cell r="E191">
            <v>4.92</v>
          </cell>
          <cell r="F191">
            <v>1.02</v>
          </cell>
          <cell r="G191">
            <v>6200</v>
          </cell>
          <cell r="H191">
            <v>31114.079999999998</v>
          </cell>
        </row>
        <row r="192">
          <cell r="B192" t="str">
            <v>04.1101</v>
          </cell>
          <cell r="C192" t="str">
            <v>Cèt thÐp d=10</v>
          </cell>
          <cell r="D192" t="str">
            <v>kg</v>
          </cell>
          <cell r="E192">
            <v>5.56</v>
          </cell>
          <cell r="F192">
            <v>1.02</v>
          </cell>
          <cell r="G192">
            <v>6200</v>
          </cell>
          <cell r="H192">
            <v>35161.440000000002</v>
          </cell>
        </row>
        <row r="193">
          <cell r="B193" t="str">
            <v>04.2001</v>
          </cell>
          <cell r="C193" t="str">
            <v>Gç ghÐp v¸n khu«n mãng</v>
          </cell>
          <cell r="D193" t="str">
            <v>m3</v>
          </cell>
          <cell r="E193">
            <v>4.8</v>
          </cell>
          <cell r="G193">
            <v>18600</v>
          </cell>
          <cell r="H193">
            <v>89280</v>
          </cell>
        </row>
        <row r="194">
          <cell r="C194" t="str">
            <v>b ) Nh©n c«ng</v>
          </cell>
          <cell r="G194">
            <v>256233.92244515999</v>
          </cell>
        </row>
        <row r="195">
          <cell r="B195" t="str">
            <v>03.1113</v>
          </cell>
          <cell r="C195" t="str">
            <v>§µo ®Êt cÊp 3 s©u &gt;1m</v>
          </cell>
          <cell r="D195" t="str">
            <v>m3</v>
          </cell>
          <cell r="E195">
            <v>4.1999999999999993</v>
          </cell>
          <cell r="G195">
            <v>24428</v>
          </cell>
          <cell r="H195">
            <v>102597.59999999998</v>
          </cell>
        </row>
        <row r="196">
          <cell r="C196" t="str">
            <v>DiÖn tÝch hè ®µo &lt;5m2</v>
          </cell>
        </row>
        <row r="197">
          <cell r="B197" t="str">
            <v>03.2203</v>
          </cell>
          <cell r="C197" t="str">
            <v>LÊp ®Êt</v>
          </cell>
          <cell r="D197" t="str">
            <v>m3</v>
          </cell>
          <cell r="E197">
            <v>2.8059999999999992</v>
          </cell>
          <cell r="G197">
            <v>10890</v>
          </cell>
          <cell r="H197">
            <v>30557.339999999989</v>
          </cell>
        </row>
        <row r="198">
          <cell r="B198" t="str">
            <v>03.2203</v>
          </cell>
          <cell r="C198" t="str">
            <v>§¾p ®Êt ch©n cét</v>
          </cell>
          <cell r="D198" t="str">
            <v>m3</v>
          </cell>
          <cell r="E198">
            <v>0.53400000000000003</v>
          </cell>
          <cell r="G198">
            <v>10890</v>
          </cell>
          <cell r="H198">
            <v>5815.26</v>
          </cell>
        </row>
        <row r="199">
          <cell r="B199" t="str">
            <v>04.1101</v>
          </cell>
          <cell r="C199" t="str">
            <v xml:space="preserve">Gia c«ng cèt thÐp </v>
          </cell>
          <cell r="D199" t="str">
            <v>TÊn</v>
          </cell>
          <cell r="E199">
            <v>1.3800000000000002E-2</v>
          </cell>
          <cell r="G199">
            <v>201593</v>
          </cell>
          <cell r="H199">
            <v>2781.9834000000005</v>
          </cell>
        </row>
        <row r="200">
          <cell r="B200" t="str">
            <v>04.2001</v>
          </cell>
          <cell r="C200" t="str">
            <v>GhÐp v¸n khu«n mãng</v>
          </cell>
          <cell r="D200" t="str">
            <v>m2</v>
          </cell>
          <cell r="E200">
            <v>2</v>
          </cell>
          <cell r="G200">
            <v>5309.19</v>
          </cell>
          <cell r="H200">
            <v>10618.38</v>
          </cell>
        </row>
        <row r="201">
          <cell r="B201" t="str">
            <v>04.3101a</v>
          </cell>
          <cell r="C201" t="str">
            <v>§æ bª t«ng M 50</v>
          </cell>
          <cell r="D201" t="str">
            <v>m3</v>
          </cell>
          <cell r="E201">
            <v>0.216</v>
          </cell>
          <cell r="G201">
            <v>39733</v>
          </cell>
          <cell r="H201">
            <v>8582.3279999999995</v>
          </cell>
        </row>
        <row r="202">
          <cell r="B202" t="str">
            <v>04.3312</v>
          </cell>
          <cell r="C202" t="str">
            <v>§æ bª t«ng M 150</v>
          </cell>
          <cell r="D202" t="str">
            <v>m3</v>
          </cell>
          <cell r="E202">
            <v>1.0980000000000001</v>
          </cell>
          <cell r="G202">
            <v>45030</v>
          </cell>
          <cell r="H202">
            <v>49442.94</v>
          </cell>
        </row>
        <row r="203">
          <cell r="B203" t="str">
            <v>04.3313</v>
          </cell>
          <cell r="C203" t="str">
            <v>§æ bª t«ng M 200</v>
          </cell>
          <cell r="D203" t="str">
            <v>m3</v>
          </cell>
          <cell r="E203">
            <v>0.08</v>
          </cell>
          <cell r="G203">
            <v>45030</v>
          </cell>
          <cell r="H203">
            <v>3602.4</v>
          </cell>
        </row>
        <row r="204">
          <cell r="B204" t="str">
            <v>CTÝnh</v>
          </cell>
          <cell r="C204" t="str">
            <v>VËn chuyÓn bª t«ng M 50</v>
          </cell>
          <cell r="D204" t="str">
            <v>m3</v>
          </cell>
          <cell r="E204">
            <v>0.216</v>
          </cell>
          <cell r="G204">
            <v>29172.965199999999</v>
          </cell>
          <cell r="H204">
            <v>6301.3604832000001</v>
          </cell>
        </row>
        <row r="205">
          <cell r="B205" t="str">
            <v>CTÝnh</v>
          </cell>
          <cell r="C205" t="str">
            <v>VËn chuyÓn bª t«ng ®óc M 150</v>
          </cell>
          <cell r="D205" t="str">
            <v>m3</v>
          </cell>
          <cell r="E205">
            <v>1.0980000000000001</v>
          </cell>
          <cell r="G205">
            <v>30515.486020000004</v>
          </cell>
          <cell r="H205">
            <v>33506.00364996001</v>
          </cell>
        </row>
        <row r="206">
          <cell r="B206" t="str">
            <v>CTÝnh</v>
          </cell>
          <cell r="C206" t="str">
            <v>VËn chuyÓn bª t«ng chÌn M 200</v>
          </cell>
          <cell r="D206" t="str">
            <v>m3</v>
          </cell>
          <cell r="E206">
            <v>0.08</v>
          </cell>
          <cell r="G206">
            <v>30354.0864</v>
          </cell>
          <cell r="H206">
            <v>2428.326912</v>
          </cell>
        </row>
        <row r="207">
          <cell r="B207" t="str">
            <v>02.1481</v>
          </cell>
          <cell r="C207" t="str">
            <v>VËn chuyÓn dông cô thi c«ng</v>
          </cell>
          <cell r="D207" t="str">
            <v>TÊn</v>
          </cell>
          <cell r="E207">
            <v>0</v>
          </cell>
          <cell r="G207">
            <v>46148</v>
          </cell>
          <cell r="H207">
            <v>0</v>
          </cell>
        </row>
        <row r="208">
          <cell r="C208" t="str">
            <v>c) M¸y thi c«ng cèt thÐp</v>
          </cell>
          <cell r="D208" t="str">
            <v>TÊn</v>
          </cell>
          <cell r="E208">
            <v>1.0500000000000001E-2</v>
          </cell>
          <cell r="G208">
            <v>16918</v>
          </cell>
          <cell r="H208">
            <v>177.63900000000001</v>
          </cell>
        </row>
        <row r="209">
          <cell r="C209" t="str">
            <v>Nh©n c«ng ®iÒu chØnh t¨ng thªm NC x (1+0,1/2,638 ) x2,01x0,95</v>
          </cell>
          <cell r="G209">
            <v>251592.08661508717</v>
          </cell>
          <cell r="H209">
            <v>251592.08661508717</v>
          </cell>
        </row>
        <row r="210">
          <cell r="C210" t="str">
            <v>Chi phÝ m¸y ®iÒu chinh t¨ng thªm C1 =  MTCx1,13</v>
          </cell>
          <cell r="H210">
            <v>23.093070000000001</v>
          </cell>
        </row>
        <row r="211">
          <cell r="C211" t="str">
            <v>Chi phÝ s¶n xuÊt chung: 71% CFNC</v>
          </cell>
          <cell r="H211">
            <v>360556.46643277549</v>
          </cell>
        </row>
        <row r="212">
          <cell r="C212" t="str">
            <v>Thu nhËp chÞu thuÕ tÝnh tr­íc 6% Z</v>
          </cell>
          <cell r="H212">
            <v>98086.33306731029</v>
          </cell>
        </row>
        <row r="213">
          <cell r="A213">
            <v>6</v>
          </cell>
          <cell r="B213" t="str">
            <v>MT-3</v>
          </cell>
          <cell r="C213" t="str">
            <v>Mãng  MT-3</v>
          </cell>
          <cell r="H213">
            <v>1903668.3829604229</v>
          </cell>
        </row>
        <row r="214">
          <cell r="C214" t="str">
            <v>a ) VËt liÖu</v>
          </cell>
        </row>
        <row r="215">
          <cell r="B215" t="str">
            <v>CTÝnh</v>
          </cell>
          <cell r="C215" t="str">
            <v>Bª t«ng M50</v>
          </cell>
          <cell r="D215" t="str">
            <v>m3</v>
          </cell>
          <cell r="E215">
            <v>0.252</v>
          </cell>
          <cell r="G215">
            <v>310815.12059999997</v>
          </cell>
          <cell r="H215">
            <v>78325.410391199999</v>
          </cell>
        </row>
        <row r="216">
          <cell r="B216" t="str">
            <v>CTÝnh</v>
          </cell>
          <cell r="C216" t="str">
            <v>Bª t«ng ®óc M 150</v>
          </cell>
          <cell r="D216" t="str">
            <v>m3</v>
          </cell>
          <cell r="E216">
            <v>1.35</v>
          </cell>
          <cell r="G216">
            <v>458274.02509999991</v>
          </cell>
          <cell r="H216">
            <v>618669.93388499995</v>
          </cell>
        </row>
        <row r="217">
          <cell r="B217" t="str">
            <v>CTÝnh</v>
          </cell>
          <cell r="C217" t="str">
            <v>Bª t«ng chÌn M 200</v>
          </cell>
          <cell r="D217" t="str">
            <v>m3</v>
          </cell>
          <cell r="E217">
            <v>7.0000000000000007E-2</v>
          </cell>
          <cell r="G217">
            <v>503906.80770102743</v>
          </cell>
          <cell r="H217">
            <v>35273.476539071926</v>
          </cell>
        </row>
        <row r="218">
          <cell r="B218" t="str">
            <v>04.1101</v>
          </cell>
          <cell r="C218" t="str">
            <v>Cèt thÐp d=8</v>
          </cell>
          <cell r="D218" t="str">
            <v>kg</v>
          </cell>
          <cell r="E218">
            <v>5</v>
          </cell>
          <cell r="F218">
            <v>1.02</v>
          </cell>
          <cell r="G218">
            <v>6200</v>
          </cell>
          <cell r="H218">
            <v>31619.999999999996</v>
          </cell>
        </row>
        <row r="219">
          <cell r="B219" t="str">
            <v>04.1101</v>
          </cell>
          <cell r="C219" t="str">
            <v>Cèt thÐp d=10</v>
          </cell>
          <cell r="D219" t="str">
            <v>kg</v>
          </cell>
          <cell r="E219">
            <v>5.6</v>
          </cell>
          <cell r="F219">
            <v>1.02</v>
          </cell>
          <cell r="G219">
            <v>6200</v>
          </cell>
          <cell r="H219">
            <v>35414.400000000001</v>
          </cell>
        </row>
        <row r="220">
          <cell r="B220" t="str">
            <v>04.2001</v>
          </cell>
          <cell r="C220" t="str">
            <v>Gç ghÐp v¸n khu«n mãng</v>
          </cell>
          <cell r="D220" t="str">
            <v>m3</v>
          </cell>
          <cell r="E220">
            <v>4.8</v>
          </cell>
          <cell r="G220">
            <v>18600</v>
          </cell>
          <cell r="H220">
            <v>89280</v>
          </cell>
        </row>
        <row r="221">
          <cell r="C221" t="str">
            <v>b ) Nh©n c«ng</v>
          </cell>
          <cell r="G221">
            <v>267667.05480540002</v>
          </cell>
        </row>
        <row r="222">
          <cell r="B222" t="str">
            <v>03.1113</v>
          </cell>
          <cell r="C222" t="str">
            <v>§µo ®Êt cÊp 3 s©u &gt;1m</v>
          </cell>
          <cell r="D222" t="str">
            <v>m3</v>
          </cell>
          <cell r="E222">
            <v>4.032</v>
          </cell>
          <cell r="G222">
            <v>24428</v>
          </cell>
          <cell r="H222">
            <v>98493.695999999996</v>
          </cell>
        </row>
        <row r="223">
          <cell r="C223" t="str">
            <v>DiÖn tÝch hè ®µo &lt;5m2</v>
          </cell>
        </row>
        <row r="224">
          <cell r="B224" t="str">
            <v>03.2203</v>
          </cell>
          <cell r="C224" t="str">
            <v>LÊp ®Êt</v>
          </cell>
          <cell r="D224" t="str">
            <v>m3</v>
          </cell>
          <cell r="E224">
            <v>2.36</v>
          </cell>
          <cell r="G224">
            <v>10890</v>
          </cell>
          <cell r="H224">
            <v>25700.399999999998</v>
          </cell>
        </row>
        <row r="225">
          <cell r="B225" t="str">
            <v>03.2203</v>
          </cell>
          <cell r="C225" t="str">
            <v>§¾p ®Êt ch©n cét</v>
          </cell>
          <cell r="D225" t="str">
            <v>m3</v>
          </cell>
          <cell r="E225">
            <v>0.5</v>
          </cell>
          <cell r="G225">
            <v>10890</v>
          </cell>
          <cell r="H225">
            <v>5445</v>
          </cell>
        </row>
        <row r="226">
          <cell r="B226" t="str">
            <v>04.1101</v>
          </cell>
          <cell r="C226" t="str">
            <v xml:space="preserve">Gia c«ng cèt thÐp </v>
          </cell>
          <cell r="D226" t="str">
            <v>TÊn</v>
          </cell>
          <cell r="E226">
            <v>1.3800000000000002E-2</v>
          </cell>
          <cell r="G226">
            <v>201593</v>
          </cell>
          <cell r="H226">
            <v>2781.9834000000005</v>
          </cell>
        </row>
        <row r="227">
          <cell r="B227" t="str">
            <v>04.2001</v>
          </cell>
          <cell r="C227" t="str">
            <v>GhÐp v¸n khu«n mãng</v>
          </cell>
          <cell r="D227" t="str">
            <v>m2</v>
          </cell>
          <cell r="E227">
            <v>2</v>
          </cell>
          <cell r="G227">
            <v>5309.19</v>
          </cell>
          <cell r="H227">
            <v>10618.38</v>
          </cell>
        </row>
        <row r="228">
          <cell r="B228" t="str">
            <v>04.3101a</v>
          </cell>
          <cell r="C228" t="str">
            <v>§æ bª t«ng M 50</v>
          </cell>
          <cell r="D228" t="str">
            <v>m3</v>
          </cell>
          <cell r="E228">
            <v>0.252</v>
          </cell>
          <cell r="G228">
            <v>39733</v>
          </cell>
          <cell r="H228">
            <v>10012.716</v>
          </cell>
        </row>
        <row r="229">
          <cell r="B229" t="str">
            <v>04.3312</v>
          </cell>
          <cell r="C229" t="str">
            <v>§æ bª t«ng M 150</v>
          </cell>
          <cell r="D229" t="str">
            <v>m3</v>
          </cell>
          <cell r="E229">
            <v>1.35</v>
          </cell>
          <cell r="G229">
            <v>45030</v>
          </cell>
          <cell r="H229">
            <v>60790.500000000007</v>
          </cell>
        </row>
        <row r="230">
          <cell r="B230" t="str">
            <v>04.3313</v>
          </cell>
          <cell r="C230" t="str">
            <v>§æ bª t«ng M 200</v>
          </cell>
          <cell r="D230" t="str">
            <v>m3</v>
          </cell>
          <cell r="E230">
            <v>7.0000000000000007E-2</v>
          </cell>
          <cell r="G230">
            <v>45030</v>
          </cell>
          <cell r="H230">
            <v>3152.1000000000004</v>
          </cell>
        </row>
        <row r="231">
          <cell r="B231" t="str">
            <v>CTÝnh</v>
          </cell>
          <cell r="C231" t="str">
            <v>VËn chuyÓn bª t«ng M 50</v>
          </cell>
          <cell r="D231" t="str">
            <v>m3</v>
          </cell>
          <cell r="E231">
            <v>0.252</v>
          </cell>
          <cell r="G231">
            <v>29172.965199999999</v>
          </cell>
          <cell r="H231">
            <v>7351.5872303999995</v>
          </cell>
        </row>
        <row r="232">
          <cell r="B232" t="str">
            <v>CTÝnh</v>
          </cell>
          <cell r="C232" t="str">
            <v>VËn chuyÓn bª t«ng ®óc M 150</v>
          </cell>
          <cell r="D232" t="str">
            <v>m3</v>
          </cell>
          <cell r="E232">
            <v>1.35</v>
          </cell>
          <cell r="G232">
            <v>30515.486020000004</v>
          </cell>
          <cell r="H232">
            <v>41195.906127000009</v>
          </cell>
        </row>
        <row r="233">
          <cell r="B233" t="str">
            <v>CTÝnh</v>
          </cell>
          <cell r="C233" t="str">
            <v>VËn chuyÓn bª t«ng chÌn M 200</v>
          </cell>
          <cell r="D233" t="str">
            <v>m3</v>
          </cell>
          <cell r="E233">
            <v>7.0000000000000007E-2</v>
          </cell>
          <cell r="G233">
            <v>30354.0864</v>
          </cell>
          <cell r="H233">
            <v>2124.7860480000004</v>
          </cell>
        </row>
        <row r="234">
          <cell r="B234" t="str">
            <v>02.1481</v>
          </cell>
          <cell r="C234" t="str">
            <v>VËn chuyÓn dông cô thi c«ng</v>
          </cell>
          <cell r="D234" t="str">
            <v>TÊn</v>
          </cell>
          <cell r="E234">
            <v>0</v>
          </cell>
          <cell r="G234">
            <v>46148</v>
          </cell>
          <cell r="H234">
            <v>0</v>
          </cell>
        </row>
        <row r="235">
          <cell r="C235" t="str">
            <v>c) M¸y thi c«ng cèt thÐp</v>
          </cell>
          <cell r="D235" t="str">
            <v>TÊn</v>
          </cell>
          <cell r="E235">
            <v>1.0500000000000001E-2</v>
          </cell>
          <cell r="G235">
            <v>16918</v>
          </cell>
          <cell r="H235">
            <v>177.63900000000001</v>
          </cell>
        </row>
        <row r="236">
          <cell r="C236" t="str">
            <v>Nh©n c«ng ®iÒu chØnh t¨ng thªm NC x (1+0,1/2,638 ) x2,01x0,95</v>
          </cell>
          <cell r="G236">
            <v>262818.10071817652</v>
          </cell>
          <cell r="H236">
            <v>262818.10071817652</v>
          </cell>
        </row>
        <row r="237">
          <cell r="C237" t="str">
            <v>Chi phÝ m¸y ®iÒu chinh t¨ng thªm C1 =  MTCx1,13</v>
          </cell>
          <cell r="H237">
            <v>23.093070000000001</v>
          </cell>
        </row>
        <row r="238">
          <cell r="C238" t="str">
            <v>Chi phÝ s¶n xuÊt chung: 71% CFNC</v>
          </cell>
          <cell r="H238">
            <v>376644.46042173932</v>
          </cell>
        </row>
        <row r="239">
          <cell r="C239" t="str">
            <v>Thu nhËp chÞu thuÕ tÝnh tr­íc 6% Z</v>
          </cell>
          <cell r="H239">
            <v>107754.81412983526</v>
          </cell>
        </row>
        <row r="240">
          <cell r="A240">
            <v>7</v>
          </cell>
          <cell r="B240" t="str">
            <v>M1-8</v>
          </cell>
          <cell r="C240" t="str">
            <v>Mãng cét M1-8</v>
          </cell>
          <cell r="H240">
            <v>578885.42856617505</v>
          </cell>
        </row>
        <row r="241">
          <cell r="C241" t="str">
            <v>a ) VËt liÖu</v>
          </cell>
        </row>
        <row r="242">
          <cell r="B242" t="str">
            <v>CTÝnh</v>
          </cell>
          <cell r="C242" t="str">
            <v>Bª t«ng M100</v>
          </cell>
          <cell r="D242" t="str">
            <v>m3</v>
          </cell>
          <cell r="E242">
            <v>0.70399999999999996</v>
          </cell>
          <cell r="G242">
            <v>273177</v>
          </cell>
          <cell r="H242">
            <v>192316.60799999998</v>
          </cell>
        </row>
        <row r="243">
          <cell r="B243" t="str">
            <v>CTÝnh</v>
          </cell>
          <cell r="C243" t="str">
            <v>Bª t«ng M50</v>
          </cell>
          <cell r="D243" t="str">
            <v>m3</v>
          </cell>
          <cell r="E243">
            <v>0.1</v>
          </cell>
          <cell r="G243">
            <v>232546</v>
          </cell>
          <cell r="H243">
            <v>23254.600000000002</v>
          </cell>
        </row>
        <row r="244">
          <cell r="C244" t="str">
            <v>b ) Nh©n c«ng</v>
          </cell>
          <cell r="G244">
            <v>97534.655195200001</v>
          </cell>
        </row>
        <row r="245">
          <cell r="B245" t="str">
            <v>03,8122</v>
          </cell>
          <cell r="C245" t="str">
            <v>§µo ®Êt mãng cét</v>
          </cell>
          <cell r="D245" t="str">
            <v>m3</v>
          </cell>
          <cell r="E245">
            <v>1.2</v>
          </cell>
          <cell r="G245">
            <v>24428</v>
          </cell>
          <cell r="H245">
            <v>29313.599999999999</v>
          </cell>
        </row>
        <row r="246">
          <cell r="B246" t="str">
            <v>03.2203</v>
          </cell>
          <cell r="C246" t="str">
            <v>LÊp ®Êt</v>
          </cell>
          <cell r="D246" t="str">
            <v>m3</v>
          </cell>
          <cell r="E246">
            <v>0.32</v>
          </cell>
          <cell r="G246">
            <v>10890</v>
          </cell>
          <cell r="H246">
            <v>3484.8</v>
          </cell>
        </row>
        <row r="247">
          <cell r="B247" t="str">
            <v>03.2203</v>
          </cell>
          <cell r="C247" t="str">
            <v>§¾p ®Êt ch©n cét</v>
          </cell>
          <cell r="D247" t="str">
            <v>m3</v>
          </cell>
          <cell r="E247">
            <v>0.5</v>
          </cell>
          <cell r="G247">
            <v>10890</v>
          </cell>
          <cell r="H247">
            <v>5445</v>
          </cell>
        </row>
        <row r="248">
          <cell r="B248" t="str">
            <v>04.3311</v>
          </cell>
          <cell r="C248" t="str">
            <v>§æ bª t«ng M100</v>
          </cell>
          <cell r="D248" t="str">
            <v>m3</v>
          </cell>
          <cell r="E248">
            <v>0.70399999999999996</v>
          </cell>
          <cell r="G248">
            <v>45030</v>
          </cell>
          <cell r="H248">
            <v>31701.119999999999</v>
          </cell>
        </row>
        <row r="249">
          <cell r="B249" t="str">
            <v>04.3101a</v>
          </cell>
          <cell r="C249" t="str">
            <v>§æ bª t«ng M50</v>
          </cell>
          <cell r="D249" t="str">
            <v>m3</v>
          </cell>
          <cell r="E249">
            <v>0.1</v>
          </cell>
          <cell r="G249">
            <v>39733</v>
          </cell>
          <cell r="H249">
            <v>3973.3</v>
          </cell>
        </row>
        <row r="250">
          <cell r="B250" t="str">
            <v>CTÝnh</v>
          </cell>
          <cell r="C250" t="str">
            <v>VËn chuyÓn bª t«ng M100</v>
          </cell>
          <cell r="D250" t="str">
            <v>m3</v>
          </cell>
          <cell r="E250">
            <v>0.70399999999999996</v>
          </cell>
          <cell r="G250">
            <v>29402.753799999999</v>
          </cell>
          <cell r="H250">
            <v>20699.538675199998</v>
          </cell>
        </row>
        <row r="251">
          <cell r="B251" t="str">
            <v>CTÝnh</v>
          </cell>
          <cell r="C251" t="str">
            <v>VËn chuyÓn bª t«ng M50</v>
          </cell>
          <cell r="D251" t="str">
            <v>m3</v>
          </cell>
          <cell r="E251">
            <v>0.1</v>
          </cell>
          <cell r="G251">
            <v>29172.965199999999</v>
          </cell>
          <cell r="H251">
            <v>2917.2965199999999</v>
          </cell>
        </row>
        <row r="252">
          <cell r="B252" t="str">
            <v>02.1481</v>
          </cell>
          <cell r="C252" t="str">
            <v>VËn chuyÓn dông cô thi c«ng</v>
          </cell>
          <cell r="D252" t="str">
            <v>TÊn</v>
          </cell>
          <cell r="E252">
            <v>0</v>
          </cell>
          <cell r="G252">
            <v>46148</v>
          </cell>
          <cell r="H252">
            <v>0</v>
          </cell>
        </row>
        <row r="253">
          <cell r="C253" t="str">
            <v>Nh©n c«ng ®iÒu chØnh t¨ng thªm NC x (1+0,1/2,638 ) x2,01x0,95</v>
          </cell>
          <cell r="G253">
            <v>95767.754650422314</v>
          </cell>
          <cell r="H253">
            <v>95767.754650422314</v>
          </cell>
        </row>
        <row r="254">
          <cell r="C254" t="str">
            <v>Chi phÝ m¸y ®iÒu chinh t¨ng thªm C1 =  MTCx1,13</v>
          </cell>
          <cell r="H254">
            <v>0</v>
          </cell>
        </row>
        <row r="255">
          <cell r="C255" t="str">
            <v>Chi phÝ s¶n xuÊt chung: 71% CFNC</v>
          </cell>
          <cell r="H255">
            <v>137244.71099039185</v>
          </cell>
        </row>
        <row r="256">
          <cell r="C256" t="str">
            <v>Thu nhËp chÞu thuÕ tÝnh tr­íc 6% Z</v>
          </cell>
          <cell r="H256">
            <v>32767.099730160848</v>
          </cell>
        </row>
        <row r="257">
          <cell r="A257">
            <v>8</v>
          </cell>
          <cell r="B257" t="str">
            <v>M2-8</v>
          </cell>
          <cell r="C257" t="str">
            <v>Mãng cét M2-8</v>
          </cell>
          <cell r="H257">
            <v>1227386.3356871596</v>
          </cell>
        </row>
        <row r="258">
          <cell r="C258" t="str">
            <v>a ) VËt liÖu</v>
          </cell>
        </row>
        <row r="259">
          <cell r="B259" t="str">
            <v>CTÝnh</v>
          </cell>
          <cell r="C259" t="str">
            <v>Bª t«ng M100</v>
          </cell>
          <cell r="D259" t="str">
            <v>m3</v>
          </cell>
          <cell r="E259">
            <v>1.5840000000000001</v>
          </cell>
          <cell r="G259">
            <v>273177</v>
          </cell>
          <cell r="H259">
            <v>432712.36800000002</v>
          </cell>
        </row>
        <row r="260">
          <cell r="B260" t="str">
            <v>CTÝnh</v>
          </cell>
          <cell r="C260" t="str">
            <v>Bª t«ng M50</v>
          </cell>
          <cell r="D260" t="str">
            <v>m3</v>
          </cell>
          <cell r="E260">
            <v>0.19600000000000001</v>
          </cell>
          <cell r="G260">
            <v>232546</v>
          </cell>
          <cell r="H260">
            <v>45579.016000000003</v>
          </cell>
        </row>
        <row r="261">
          <cell r="C261" t="str">
            <v>b ) Nh©n c«ng</v>
          </cell>
          <cell r="G261">
            <v>200535.78719840001</v>
          </cell>
        </row>
        <row r="262">
          <cell r="B262" t="str">
            <v>03.1113</v>
          </cell>
          <cell r="C262" t="str">
            <v>§µo ®Êt cÊp 3 s©u &gt;1m</v>
          </cell>
          <cell r="D262" t="str">
            <v>m3</v>
          </cell>
          <cell r="E262">
            <v>2.3519999999999999</v>
          </cell>
          <cell r="G262">
            <v>24428</v>
          </cell>
          <cell r="H262">
            <v>57454.655999999995</v>
          </cell>
        </row>
        <row r="263">
          <cell r="C263" t="str">
            <v>DiÖn tÝch hè ®µo &lt;5m2</v>
          </cell>
        </row>
        <row r="264">
          <cell r="B264" t="str">
            <v>03.2203</v>
          </cell>
          <cell r="C264" t="str">
            <v>LÊp ®Êt</v>
          </cell>
          <cell r="D264" t="str">
            <v>m3</v>
          </cell>
          <cell r="E264">
            <v>0.57199999999999962</v>
          </cell>
          <cell r="G264">
            <v>10890</v>
          </cell>
          <cell r="H264">
            <v>6229.0799999999963</v>
          </cell>
        </row>
        <row r="265">
          <cell r="B265" t="str">
            <v>03.2203</v>
          </cell>
          <cell r="C265" t="str">
            <v>§¾p ®Êt ch©n cét</v>
          </cell>
          <cell r="D265" t="str">
            <v>m3</v>
          </cell>
          <cell r="E265">
            <v>0.5</v>
          </cell>
          <cell r="G265">
            <v>10890</v>
          </cell>
          <cell r="H265">
            <v>5445</v>
          </cell>
        </row>
        <row r="266">
          <cell r="B266" t="str">
            <v>04.3311</v>
          </cell>
          <cell r="C266" t="str">
            <v>§æ bª t«ng M100</v>
          </cell>
          <cell r="D266" t="str">
            <v>m3</v>
          </cell>
          <cell r="E266">
            <v>1.5840000000000001</v>
          </cell>
          <cell r="G266">
            <v>45030</v>
          </cell>
          <cell r="H266">
            <v>71327.520000000004</v>
          </cell>
        </row>
        <row r="267">
          <cell r="B267" t="str">
            <v>04.3101a</v>
          </cell>
          <cell r="C267" t="str">
            <v>§æ bª t«ng M50</v>
          </cell>
          <cell r="D267" t="str">
            <v>m3</v>
          </cell>
          <cell r="E267">
            <v>0.19600000000000001</v>
          </cell>
          <cell r="G267">
            <v>39733</v>
          </cell>
          <cell r="H267">
            <v>7787.6680000000006</v>
          </cell>
        </row>
        <row r="268">
          <cell r="B268" t="str">
            <v>CTÝnh</v>
          </cell>
          <cell r="C268" t="str">
            <v>VËn chuyÓn bª t«ng M100</v>
          </cell>
          <cell r="D268" t="str">
            <v>m3</v>
          </cell>
          <cell r="E268">
            <v>1.5840000000000001</v>
          </cell>
          <cell r="G268">
            <v>29402.753799999999</v>
          </cell>
          <cell r="H268">
            <v>46573.9620192</v>
          </cell>
        </row>
        <row r="269">
          <cell r="B269" t="str">
            <v>CTÝnh</v>
          </cell>
          <cell r="C269" t="str">
            <v>VËn chuyÓn bª t«ng M50</v>
          </cell>
          <cell r="D269" t="str">
            <v>m3</v>
          </cell>
          <cell r="E269">
            <v>0.19600000000000001</v>
          </cell>
          <cell r="G269">
            <v>29172.965199999999</v>
          </cell>
          <cell r="H269">
            <v>5717.9011792000001</v>
          </cell>
        </row>
        <row r="270">
          <cell r="B270" t="str">
            <v>02.1481</v>
          </cell>
          <cell r="C270" t="str">
            <v>VËn chuyÓn dông cô thi c«ng</v>
          </cell>
          <cell r="D270" t="str">
            <v>TÊn</v>
          </cell>
          <cell r="E270">
            <v>0</v>
          </cell>
          <cell r="G270">
            <v>46148</v>
          </cell>
          <cell r="H270">
            <v>0</v>
          </cell>
        </row>
        <row r="271">
          <cell r="C271" t="str">
            <v>Nh©n c«ng ®iÒu chØnh t¨ng thªm NC x (1+0,1/2,638 ) x2,01x0,95</v>
          </cell>
          <cell r="G271">
            <v>196902.95750377356</v>
          </cell>
          <cell r="H271">
            <v>196902.95750377356</v>
          </cell>
        </row>
        <row r="272">
          <cell r="C272" t="str">
            <v>Chi phÝ m¸y ®iÒu chinh t¨ng thªm C1 =  MTCx1,13</v>
          </cell>
          <cell r="H272">
            <v>0</v>
          </cell>
        </row>
        <row r="273">
          <cell r="C273" t="str">
            <v>Chi phÝ s¶n xuÊt chung: 71% CFNC</v>
          </cell>
          <cell r="H273">
            <v>282181.5087385432</v>
          </cell>
        </row>
        <row r="274">
          <cell r="C274" t="str">
            <v>Thu nhËp chÞu thuÕ tÝnh tr­íc 6% Z</v>
          </cell>
          <cell r="H274">
            <v>69474.698246442989</v>
          </cell>
        </row>
        <row r="275">
          <cell r="A275">
            <v>9</v>
          </cell>
          <cell r="B275" t="str">
            <v>MN20- 5</v>
          </cell>
          <cell r="C275" t="str">
            <v>Mãng nÐo MN20- 5</v>
          </cell>
          <cell r="H275">
            <v>500214.99233779253</v>
          </cell>
        </row>
        <row r="276">
          <cell r="C276" t="str">
            <v>a ) VËt liÖu</v>
          </cell>
        </row>
        <row r="277">
          <cell r="B277" t="str">
            <v>CTÝnh</v>
          </cell>
          <cell r="C277" t="str">
            <v>Bª t«ng ®óc s½n th.ngang M200</v>
          </cell>
          <cell r="D277" t="str">
            <v>m3</v>
          </cell>
          <cell r="E277">
            <v>0.16400000000000001</v>
          </cell>
          <cell r="G277">
            <v>497814.64657312492</v>
          </cell>
          <cell r="H277">
            <v>81641.602037992488</v>
          </cell>
        </row>
        <row r="278">
          <cell r="B278" t="str">
            <v>04.1201</v>
          </cell>
          <cell r="C278" t="str">
            <v>Cèt thÐp CT3; d=6</v>
          </cell>
          <cell r="D278" t="str">
            <v>kg</v>
          </cell>
          <cell r="E278">
            <v>3.36</v>
          </cell>
          <cell r="F278">
            <v>1.02</v>
          </cell>
          <cell r="G278">
            <v>6200</v>
          </cell>
          <cell r="H278">
            <v>21248.639999999999</v>
          </cell>
        </row>
        <row r="279">
          <cell r="B279" t="str">
            <v>04.1202</v>
          </cell>
          <cell r="C279" t="str">
            <v>Cèt thÐp CT3; d=12</v>
          </cell>
          <cell r="D279" t="str">
            <v>kg</v>
          </cell>
          <cell r="E279">
            <v>14.92</v>
          </cell>
          <cell r="F279">
            <v>1.02</v>
          </cell>
          <cell r="G279">
            <v>6200</v>
          </cell>
          <cell r="H279">
            <v>94354.08</v>
          </cell>
        </row>
        <row r="280">
          <cell r="B280" t="str">
            <v>PLDG</v>
          </cell>
          <cell r="C280" t="str">
            <v>Chi tiÕt m¹ kÏm</v>
          </cell>
          <cell r="D280" t="str">
            <v>kg</v>
          </cell>
          <cell r="E280">
            <v>13.387</v>
          </cell>
          <cell r="G280">
            <v>10500</v>
          </cell>
          <cell r="H280">
            <v>140563.5</v>
          </cell>
        </row>
        <row r="281">
          <cell r="C281" t="str">
            <v>b ) Nh©n c«ng</v>
          </cell>
          <cell r="G281">
            <v>156642.44181979998</v>
          </cell>
        </row>
        <row r="282">
          <cell r="B282" t="str">
            <v>03.1113</v>
          </cell>
          <cell r="C282" t="str">
            <v>§µo ®Êt cÊp III s©u&lt; 2m; S&lt; 5m2</v>
          </cell>
          <cell r="D282" t="str">
            <v>m3</v>
          </cell>
          <cell r="E282">
            <v>4</v>
          </cell>
          <cell r="G282">
            <v>24428</v>
          </cell>
          <cell r="H282">
            <v>97712</v>
          </cell>
        </row>
        <row r="283">
          <cell r="B283" t="str">
            <v>03.2203</v>
          </cell>
          <cell r="C283" t="str">
            <v>LÊp mãng ®Êt cÊp III</v>
          </cell>
          <cell r="D283" t="str">
            <v>m3</v>
          </cell>
          <cell r="E283">
            <v>3.8</v>
          </cell>
          <cell r="G283">
            <v>10890</v>
          </cell>
          <cell r="H283">
            <v>41382</v>
          </cell>
        </row>
        <row r="284">
          <cell r="B284" t="str">
            <v>04.1201</v>
          </cell>
          <cell r="C284" t="str">
            <v>Gia c«ng cèt thÐp CT3 ; d = 6</v>
          </cell>
          <cell r="D284" t="str">
            <v>TÊn</v>
          </cell>
          <cell r="E284">
            <v>3.3599999999999997E-3</v>
          </cell>
          <cell r="G284">
            <v>242779</v>
          </cell>
          <cell r="H284">
            <v>815.73743999999988</v>
          </cell>
        </row>
        <row r="285">
          <cell r="B285" t="str">
            <v>04.1202</v>
          </cell>
          <cell r="C285" t="str">
            <v>Gia c«ng cèt thÐp CT3 ; d = 12</v>
          </cell>
          <cell r="D285" t="str">
            <v>TÊn</v>
          </cell>
          <cell r="E285">
            <v>1.4919999999999999E-2</v>
          </cell>
          <cell r="G285">
            <v>133157</v>
          </cell>
          <cell r="H285">
            <v>1986.7024399999998</v>
          </cell>
        </row>
        <row r="286">
          <cell r="B286" t="str">
            <v>03.2203</v>
          </cell>
          <cell r="C286" t="str">
            <v xml:space="preserve">VËn chuyÓn mãng nÐo </v>
          </cell>
          <cell r="D286" t="str">
            <v>TÊn</v>
          </cell>
          <cell r="E286">
            <v>3.1566999999999998E-2</v>
          </cell>
          <cell r="G286">
            <v>47413.4</v>
          </cell>
          <cell r="H286">
            <v>1496.6987978</v>
          </cell>
        </row>
        <row r="287">
          <cell r="B287" t="str">
            <v>04.3313</v>
          </cell>
          <cell r="C287" t="str">
            <v>§æ bª t«ng M200</v>
          </cell>
          <cell r="D287" t="str">
            <v>m3</v>
          </cell>
          <cell r="E287">
            <v>0.16400000000000001</v>
          </cell>
          <cell r="G287">
            <v>45030</v>
          </cell>
          <cell r="H287">
            <v>7384.92</v>
          </cell>
        </row>
        <row r="288">
          <cell r="B288" t="str">
            <v>CTÝnh</v>
          </cell>
          <cell r="C288" t="str">
            <v>VËn chuyÓn bª t«ng M200</v>
          </cell>
          <cell r="D288" t="str">
            <v>m3</v>
          </cell>
          <cell r="E288">
            <v>0.16400000000000001</v>
          </cell>
          <cell r="G288">
            <v>30354.0864</v>
          </cell>
          <cell r="H288">
            <v>4978.0701696000006</v>
          </cell>
        </row>
        <row r="289">
          <cell r="B289" t="str">
            <v>02.1351</v>
          </cell>
          <cell r="C289" t="str">
            <v xml:space="preserve">VËn chuyÓn thÐp </v>
          </cell>
          <cell r="D289" t="str">
            <v>TÊn</v>
          </cell>
          <cell r="E289">
            <v>3.1566999999999998E-2</v>
          </cell>
          <cell r="G289">
            <v>28077.200000000001</v>
          </cell>
          <cell r="H289">
            <v>886.31297239999992</v>
          </cell>
        </row>
        <row r="290">
          <cell r="B290" t="str">
            <v>02.1481</v>
          </cell>
          <cell r="C290" t="str">
            <v>VËn chuyÓn dông cô thi c«ng</v>
          </cell>
          <cell r="D290" t="str">
            <v>TÊn</v>
          </cell>
          <cell r="E290">
            <v>0</v>
          </cell>
          <cell r="G290">
            <v>46148</v>
          </cell>
          <cell r="H290">
            <v>0</v>
          </cell>
        </row>
        <row r="291">
          <cell r="C291" t="str">
            <v>c) M¸y thi c«ng cèt thÐp</v>
          </cell>
          <cell r="H291">
            <v>2882.3642399999999</v>
          </cell>
        </row>
        <row r="292">
          <cell r="B292" t="str">
            <v>04.1201</v>
          </cell>
          <cell r="C292" t="str">
            <v>Gia c«ng cèt thÐp CT3 ; d = 6</v>
          </cell>
          <cell r="D292" t="str">
            <v>TÊn</v>
          </cell>
          <cell r="E292">
            <v>3.3599999999999997E-3</v>
          </cell>
          <cell r="G292">
            <v>16918</v>
          </cell>
          <cell r="H292">
            <v>56.844479999999997</v>
          </cell>
        </row>
        <row r="293">
          <cell r="B293" t="str">
            <v>04.1202</v>
          </cell>
          <cell r="C293" t="str">
            <v>Gia c«ng cèt thÐp CT3 ; d = 12</v>
          </cell>
          <cell r="D293" t="str">
            <v>TÊn</v>
          </cell>
          <cell r="E293">
            <v>1.4919999999999999E-2</v>
          </cell>
          <cell r="G293">
            <v>189378</v>
          </cell>
          <cell r="H293">
            <v>2825.5197599999997</v>
          </cell>
        </row>
        <row r="294">
          <cell r="C294" t="str">
            <v>Nh©n c«ng ®iÒu chØnh t¨ng thªm NC x (1+0,1/2,638 ) x2,01x0,95</v>
          </cell>
          <cell r="G294">
            <v>153804.76719806888</v>
          </cell>
          <cell r="H294">
            <v>153804.76719806888</v>
          </cell>
        </row>
        <row r="295">
          <cell r="C295" t="str">
            <v>Chi phÝ m¸y ®iÒu chinh t¨ng thªm C1 =  MTCx1,13</v>
          </cell>
          <cell r="H295">
            <v>367.31756879999995</v>
          </cell>
        </row>
        <row r="296">
          <cell r="C296" t="str">
            <v>Chi phÝ s¶n xuÊt chung: 71% CFNC</v>
          </cell>
          <cell r="H296">
            <v>220417.51840268692</v>
          </cell>
        </row>
        <row r="297">
          <cell r="C297" t="str">
            <v>Thu nhËp chÞu thuÕ tÝnh tr­íc 6% Z</v>
          </cell>
          <cell r="H297">
            <v>32219.806408161345</v>
          </cell>
        </row>
        <row r="298">
          <cell r="A298">
            <v>10</v>
          </cell>
          <cell r="B298" t="str">
            <v>MN15 - 5</v>
          </cell>
          <cell r="C298" t="str">
            <v>Mãng nÐo MN15 - 5</v>
          </cell>
          <cell r="H298">
            <v>912526.29562057147</v>
          </cell>
        </row>
        <row r="299">
          <cell r="C299" t="str">
            <v>a ) VËt liÖu</v>
          </cell>
        </row>
        <row r="300">
          <cell r="B300" t="str">
            <v>CTÝnh</v>
          </cell>
          <cell r="C300" t="str">
            <v>Bª t«ng ®óc s½n th.ngang M200</v>
          </cell>
          <cell r="D300" t="str">
            <v>m3</v>
          </cell>
          <cell r="E300">
            <v>0.123</v>
          </cell>
          <cell r="G300">
            <v>497814.64657312492</v>
          </cell>
          <cell r="H300">
            <v>61231.201528494363</v>
          </cell>
        </row>
        <row r="301">
          <cell r="B301" t="str">
            <v>04.1201</v>
          </cell>
          <cell r="C301" t="str">
            <v>Cèt thÐp CT3; d=6</v>
          </cell>
          <cell r="D301" t="str">
            <v>kg</v>
          </cell>
          <cell r="E301">
            <v>3.36</v>
          </cell>
          <cell r="F301">
            <v>1.02</v>
          </cell>
          <cell r="G301">
            <v>6200</v>
          </cell>
          <cell r="H301">
            <v>21248.639999999999</v>
          </cell>
        </row>
        <row r="302">
          <cell r="B302" t="str">
            <v>04.1202</v>
          </cell>
          <cell r="C302" t="str">
            <v>Cèt thÐp CT3; d=12</v>
          </cell>
          <cell r="D302" t="str">
            <v>kg</v>
          </cell>
          <cell r="E302">
            <v>14.92</v>
          </cell>
          <cell r="F302">
            <v>1.02</v>
          </cell>
          <cell r="G302">
            <v>6200</v>
          </cell>
          <cell r="H302">
            <v>94354.08</v>
          </cell>
        </row>
        <row r="303">
          <cell r="B303" t="str">
            <v>PLDG</v>
          </cell>
          <cell r="C303" t="str">
            <v>Chi tiÕt m¹ kÏm</v>
          </cell>
          <cell r="D303" t="str">
            <v>kg</v>
          </cell>
          <cell r="E303">
            <v>13.286999999999999</v>
          </cell>
          <cell r="G303">
            <v>10500</v>
          </cell>
          <cell r="H303">
            <v>139513.5</v>
          </cell>
        </row>
        <row r="304">
          <cell r="C304" t="str">
            <v>b ) Nh©n c«ng</v>
          </cell>
          <cell r="G304">
            <v>158862.04333359996</v>
          </cell>
        </row>
        <row r="305">
          <cell r="B305" t="str">
            <v>03.1113</v>
          </cell>
          <cell r="C305" t="str">
            <v>§µo ®Êt cÊp III s©u&lt; 2m; S&lt; 5m2</v>
          </cell>
          <cell r="D305" t="str">
            <v>m3</v>
          </cell>
          <cell r="E305">
            <v>4.1040000000000001</v>
          </cell>
          <cell r="G305">
            <v>24428</v>
          </cell>
          <cell r="H305">
            <v>100252.512</v>
          </cell>
        </row>
        <row r="306">
          <cell r="B306" t="str">
            <v>03.2203</v>
          </cell>
          <cell r="C306" t="str">
            <v>LÊp mãng ®Êt cÊp III</v>
          </cell>
          <cell r="D306" t="str">
            <v>m3</v>
          </cell>
          <cell r="E306">
            <v>3</v>
          </cell>
          <cell r="G306">
            <v>10890</v>
          </cell>
          <cell r="H306">
            <v>32670</v>
          </cell>
        </row>
        <row r="307">
          <cell r="B307" t="str">
            <v>03.2203</v>
          </cell>
          <cell r="C307" t="str">
            <v>LÊp mãng nÐo</v>
          </cell>
          <cell r="D307" t="str">
            <v>c¸i</v>
          </cell>
          <cell r="E307">
            <v>1</v>
          </cell>
          <cell r="G307">
            <v>10890</v>
          </cell>
          <cell r="H307">
            <v>10890</v>
          </cell>
        </row>
        <row r="308">
          <cell r="B308" t="str">
            <v>04.1201</v>
          </cell>
          <cell r="C308" t="str">
            <v>Gia c«ng cèt thÐp CT3 ; d = 6</v>
          </cell>
          <cell r="D308" t="str">
            <v>TÊn</v>
          </cell>
          <cell r="E308">
            <v>3.3599999999999997E-3</v>
          </cell>
          <cell r="G308">
            <v>242779</v>
          </cell>
          <cell r="H308">
            <v>815.73743999999988</v>
          </cell>
        </row>
        <row r="309">
          <cell r="B309" t="str">
            <v>04.1202</v>
          </cell>
          <cell r="C309" t="str">
            <v>Gia c«ng cèt thÐp CT3 ; d = 12</v>
          </cell>
          <cell r="D309" t="str">
            <v>TÊn</v>
          </cell>
          <cell r="E309">
            <v>1.4919999999999999E-2</v>
          </cell>
          <cell r="G309">
            <v>133157</v>
          </cell>
          <cell r="H309">
            <v>1986.7024399999998</v>
          </cell>
        </row>
        <row r="310">
          <cell r="B310" t="str">
            <v>03.2203</v>
          </cell>
          <cell r="C310" t="str">
            <v xml:space="preserve">VËn chuyÓn mãng nÐo </v>
          </cell>
          <cell r="D310" t="str">
            <v>TÊn</v>
          </cell>
          <cell r="E310">
            <v>3.1566999999999998E-2</v>
          </cell>
          <cell r="G310">
            <v>66162</v>
          </cell>
          <cell r="H310">
            <v>2088.5358539999997</v>
          </cell>
        </row>
        <row r="311">
          <cell r="B311" t="str">
            <v>04.3313</v>
          </cell>
          <cell r="C311" t="str">
            <v>§æ bª t«ng M200</v>
          </cell>
          <cell r="D311" t="str">
            <v>m3</v>
          </cell>
          <cell r="E311">
            <v>0.123</v>
          </cell>
          <cell r="G311">
            <v>45030</v>
          </cell>
          <cell r="H311">
            <v>5538.69</v>
          </cell>
        </row>
        <row r="312">
          <cell r="B312" t="str">
            <v>CTÝnh</v>
          </cell>
          <cell r="C312" t="str">
            <v>VËn chuyÓn bª t«ng M200</v>
          </cell>
          <cell r="D312" t="str">
            <v>m3</v>
          </cell>
          <cell r="E312">
            <v>0.123</v>
          </cell>
          <cell r="G312">
            <v>30354.0864</v>
          </cell>
          <cell r="H312">
            <v>3733.5526272000002</v>
          </cell>
        </row>
        <row r="313">
          <cell r="B313" t="str">
            <v>02.1351</v>
          </cell>
          <cell r="C313" t="str">
            <v xml:space="preserve">VËn chuyÓn thÐp </v>
          </cell>
          <cell r="D313" t="str">
            <v>TÊn</v>
          </cell>
          <cell r="E313">
            <v>3.1566999999999998E-2</v>
          </cell>
          <cell r="G313">
            <v>28077.200000000001</v>
          </cell>
          <cell r="H313">
            <v>886.31297239999992</v>
          </cell>
        </row>
        <row r="314">
          <cell r="B314" t="str">
            <v>02.1481</v>
          </cell>
          <cell r="C314" t="str">
            <v>VËn chuyÓn dông cô thi c«ng</v>
          </cell>
          <cell r="D314" t="str">
            <v>TÊn</v>
          </cell>
          <cell r="E314">
            <v>0</v>
          </cell>
          <cell r="G314">
            <v>46148</v>
          </cell>
          <cell r="H314">
            <v>0</v>
          </cell>
        </row>
        <row r="315">
          <cell r="C315" t="str">
            <v>c) M¸y thi c«ng cèt thÐp</v>
          </cell>
          <cell r="H315">
            <v>2882.3642399999999</v>
          </cell>
        </row>
        <row r="316">
          <cell r="B316" t="str">
            <v>04.1201</v>
          </cell>
          <cell r="C316" t="str">
            <v>Gia c«ng cèt thÐp CT3 ; d = 6</v>
          </cell>
          <cell r="D316" t="str">
            <v>TÊn</v>
          </cell>
          <cell r="E316">
            <v>3.3599999999999997E-3</v>
          </cell>
          <cell r="G316">
            <v>16918</v>
          </cell>
          <cell r="H316">
            <v>56.844479999999997</v>
          </cell>
        </row>
        <row r="317">
          <cell r="B317" t="str">
            <v>04.1202</v>
          </cell>
          <cell r="C317" t="str">
            <v>Gia c«ng cèt thÐp CT3 ; d = 12</v>
          </cell>
          <cell r="D317" t="str">
            <v>TÊn</v>
          </cell>
          <cell r="E317">
            <v>1.4919999999999999E-2</v>
          </cell>
          <cell r="G317">
            <v>189378</v>
          </cell>
          <cell r="H317">
            <v>2825.5197599999997</v>
          </cell>
        </row>
        <row r="318">
          <cell r="C318" t="str">
            <v>Nh©n c«ng ®iÒu chØnh t¨ng thªm NC x (1+0,1/2,638 ) x2,01x0,95</v>
          </cell>
          <cell r="G318">
            <v>155984.1592589716</v>
          </cell>
          <cell r="H318">
            <v>155984.1592589716</v>
          </cell>
        </row>
        <row r="319">
          <cell r="C319" t="str">
            <v>Chi phÝ m¸y ®iÒu chinh t¨ng thªm C1 =  MTCx1,13</v>
          </cell>
          <cell r="H319">
            <v>374.70735120000001</v>
          </cell>
        </row>
        <row r="320">
          <cell r="C320" t="str">
            <v>Chi phÝ s¶n xuÊt chung: 71% CFNC</v>
          </cell>
          <cell r="H320">
            <v>223540.80384072589</v>
          </cell>
        </row>
        <row r="321">
          <cell r="C321" t="str">
            <v>Thu nhËp chÞu thuÕ tÝnh tr­íc 6% Z</v>
          </cell>
          <cell r="H321">
            <v>51652.431827579516</v>
          </cell>
        </row>
        <row r="322">
          <cell r="A322">
            <v>11</v>
          </cell>
          <cell r="B322" t="str">
            <v>CDC-105</v>
          </cell>
          <cell r="C322" t="str">
            <v>Cæ dÒ CDC-105</v>
          </cell>
          <cell r="H322">
            <v>229348.98082086796</v>
          </cell>
        </row>
        <row r="323">
          <cell r="C323" t="str">
            <v>VËt liÖu</v>
          </cell>
          <cell r="H323">
            <v>93240.000000000015</v>
          </cell>
        </row>
        <row r="324">
          <cell r="B324" t="str">
            <v>PL§G</v>
          </cell>
          <cell r="C324" t="str">
            <v>ThÐp lµm cæ dÒ</v>
          </cell>
          <cell r="D324" t="str">
            <v>kg</v>
          </cell>
          <cell r="E324">
            <v>8.8800000000000008</v>
          </cell>
          <cell r="G324">
            <v>10500</v>
          </cell>
          <cell r="H324">
            <v>93240.000000000015</v>
          </cell>
        </row>
        <row r="325">
          <cell r="C325" t="str">
            <v>Nh©n c«ng</v>
          </cell>
          <cell r="G325">
            <v>8818.7566947323812</v>
          </cell>
        </row>
        <row r="326">
          <cell r="B326" t="str">
            <v>06.2110</v>
          </cell>
          <cell r="C326" t="str">
            <v>L¾p cæ dÒ</v>
          </cell>
          <cell r="D326" t="str">
            <v>Bé</v>
          </cell>
          <cell r="E326">
            <v>1</v>
          </cell>
          <cell r="G326">
            <v>5688</v>
          </cell>
          <cell r="H326">
            <v>5688</v>
          </cell>
        </row>
        <row r="327">
          <cell r="B327" t="str">
            <v>02.1342</v>
          </cell>
          <cell r="C327" t="str">
            <v>VËn chuyÓn cæ dÒ</v>
          </cell>
          <cell r="D327" t="str">
            <v>TÊn</v>
          </cell>
          <cell r="E327">
            <v>8.8800000000000007E-3</v>
          </cell>
          <cell r="G327">
            <v>28077.200000000001</v>
          </cell>
          <cell r="H327">
            <v>249.32553600000003</v>
          </cell>
        </row>
        <row r="328">
          <cell r="C328" t="str">
            <v>V/c + Bèc dì cét ®Õn huyÖn</v>
          </cell>
          <cell r="D328" t="str">
            <v>TÊn</v>
          </cell>
          <cell r="E328">
            <v>8.8800000000000007E-3</v>
          </cell>
          <cell r="G328">
            <v>241647.93268460195</v>
          </cell>
          <cell r="H328">
            <v>2145.8336422392654</v>
          </cell>
        </row>
        <row r="329">
          <cell r="C329" t="str">
            <v>VËn chuyÓn tõ huyÖn ®Õn tuyÕn + bèc dì</v>
          </cell>
          <cell r="D329" t="str">
            <v>TÊn</v>
          </cell>
          <cell r="E329">
            <v>8.8800000000000007E-3</v>
          </cell>
          <cell r="G329">
            <v>82837.5581636391</v>
          </cell>
          <cell r="H329">
            <v>735.59751649311522</v>
          </cell>
        </row>
        <row r="330">
          <cell r="C330" t="str">
            <v>Nh©n c«ng ®iÒu chØnh t¨ng thªm NC x (1+0,1/2,638 ) x2,01x0,95</v>
          </cell>
          <cell r="G330">
            <v>8658.999468165066</v>
          </cell>
          <cell r="H330">
            <v>8658.999468165066</v>
          </cell>
        </row>
        <row r="331">
          <cell r="C331" t="str">
            <v>Chi phÝ m¸y ®iÒu chinh t¨ng thªm C1 =  MTCx1,13</v>
          </cell>
          <cell r="H331">
            <v>0</v>
          </cell>
        </row>
        <row r="332">
          <cell r="C332" t="str">
            <v>Chi phÝ s¶n xuÊt chung: 71% CFNC</v>
          </cell>
          <cell r="H332">
            <v>12409.206875657186</v>
          </cell>
        </row>
        <row r="333">
          <cell r="C333" t="str">
            <v>Thu nhËp chÞu thuÕ tÝnh tr­íc 6% Z</v>
          </cell>
          <cell r="H333">
            <v>12982.01778231328</v>
          </cell>
        </row>
        <row r="334">
          <cell r="A334">
            <v>12</v>
          </cell>
          <cell r="B334" t="str">
            <v>CDG-105</v>
          </cell>
          <cell r="C334" t="str">
            <v>Cæ dÒ CDG-105</v>
          </cell>
          <cell r="H334">
            <v>273113.60791231488</v>
          </cell>
        </row>
        <row r="335">
          <cell r="C335" t="str">
            <v>VËt liÖu</v>
          </cell>
          <cell r="H335">
            <v>112349.99999999999</v>
          </cell>
        </row>
        <row r="336">
          <cell r="B336" t="str">
            <v>PL§G</v>
          </cell>
          <cell r="C336" t="str">
            <v>ThÐp lµm cæ dÒ</v>
          </cell>
          <cell r="D336" t="str">
            <v>kg</v>
          </cell>
          <cell r="E336">
            <v>10.7</v>
          </cell>
          <cell r="G336">
            <v>10500</v>
          </cell>
          <cell r="H336">
            <v>112349.99999999999</v>
          </cell>
        </row>
        <row r="337">
          <cell r="C337" t="str">
            <v>Nh©n c«ng</v>
          </cell>
          <cell r="G337">
            <v>9723.8507847018773</v>
          </cell>
        </row>
        <row r="338">
          <cell r="B338" t="str">
            <v>06.2110</v>
          </cell>
          <cell r="C338" t="str">
            <v>L¾p cæ dÒ</v>
          </cell>
          <cell r="D338" t="str">
            <v>Bé</v>
          </cell>
          <cell r="E338">
            <v>1</v>
          </cell>
          <cell r="G338">
            <v>5688</v>
          </cell>
          <cell r="H338">
            <v>5688</v>
          </cell>
        </row>
        <row r="339">
          <cell r="B339" t="str">
            <v>02.1342</v>
          </cell>
          <cell r="C339" t="str">
            <v>VËn chuyÓn cæ dÒ</v>
          </cell>
          <cell r="D339" t="str">
            <v>TÊn</v>
          </cell>
          <cell r="E339">
            <v>1.0699999999999999E-2</v>
          </cell>
          <cell r="G339">
            <v>28077.200000000001</v>
          </cell>
          <cell r="H339">
            <v>300.42604</v>
          </cell>
        </row>
        <row r="340">
          <cell r="C340" t="str">
            <v>V/C tõ Hµ néi ®Õn huyÖn + bèc dì</v>
          </cell>
          <cell r="D340" t="str">
            <v>TÊn</v>
          </cell>
          <cell r="E340">
            <v>1.0699999999999999E-2</v>
          </cell>
          <cell r="G340">
            <v>266267.5581636391</v>
          </cell>
          <cell r="H340">
            <v>2849.0628723509381</v>
          </cell>
        </row>
        <row r="341">
          <cell r="C341" t="str">
            <v>VËn chuyÓn tõ huyÖn ®Õn tuyÕn + bèc dì</v>
          </cell>
          <cell r="D341" t="str">
            <v>TÊn</v>
          </cell>
          <cell r="E341">
            <v>1.0699999999999999E-2</v>
          </cell>
          <cell r="G341">
            <v>82837.5581636391</v>
          </cell>
          <cell r="H341">
            <v>886.36187235093837</v>
          </cell>
        </row>
        <row r="342">
          <cell r="C342" t="str">
            <v>Nh©n c«ng ®iÒu chØnh t¨ng thªm NC x (1+0,1/2,638 ) x2,01x0,95</v>
          </cell>
          <cell r="G342">
            <v>9547.6972194440568</v>
          </cell>
          <cell r="H342">
            <v>9547.6972194440568</v>
          </cell>
        </row>
        <row r="343">
          <cell r="C343" t="str">
            <v>Chi phÝ m¸y ®iÒu chinh t¨ng thªm C1 =  MTCx1,13</v>
          </cell>
          <cell r="H343">
            <v>0</v>
          </cell>
        </row>
        <row r="344">
          <cell r="C344" t="str">
            <v>Chi phÝ s¶n xuÊt chung: 71% CFNC</v>
          </cell>
          <cell r="H344">
            <v>13682.799082943613</v>
          </cell>
        </row>
        <row r="345">
          <cell r="C345" t="str">
            <v>Thu nhËp chÞu thuÕ tÝnh tr­íc 6% Z</v>
          </cell>
          <cell r="H345">
            <v>15459.26082522537</v>
          </cell>
        </row>
        <row r="346">
          <cell r="A346">
            <v>13</v>
          </cell>
          <cell r="B346" t="str">
            <v>DN16 - 10</v>
          </cell>
          <cell r="C346" t="str">
            <v>D©y nÐo DN16 - 10</v>
          </cell>
          <cell r="H346">
            <v>329655.87289460038</v>
          </cell>
        </row>
        <row r="347">
          <cell r="C347" t="str">
            <v>VËt liÖu</v>
          </cell>
        </row>
        <row r="348">
          <cell r="B348" t="str">
            <v>PL§G</v>
          </cell>
          <cell r="C348" t="str">
            <v>ThÐp lµm d©y nÐo</v>
          </cell>
          <cell r="D348" t="str">
            <v>kg</v>
          </cell>
          <cell r="E348">
            <v>24.3</v>
          </cell>
          <cell r="G348">
            <v>10500</v>
          </cell>
          <cell r="H348">
            <v>255150</v>
          </cell>
        </row>
        <row r="349">
          <cell r="C349" t="str">
            <v>Nh©n c«ng</v>
          </cell>
          <cell r="G349">
            <v>16478.530286752859</v>
          </cell>
        </row>
        <row r="350">
          <cell r="B350" t="str">
            <v>06.2120</v>
          </cell>
          <cell r="C350" t="str">
            <v>L¾p d©y nÐo</v>
          </cell>
          <cell r="D350" t="str">
            <v>Bé</v>
          </cell>
          <cell r="E350">
            <v>1</v>
          </cell>
          <cell r="G350">
            <v>7313</v>
          </cell>
          <cell r="H350">
            <v>7313</v>
          </cell>
        </row>
        <row r="351">
          <cell r="B351" t="str">
            <v>02.1342</v>
          </cell>
          <cell r="C351" t="str">
            <v>VËn chuyÓn d©y nÐo</v>
          </cell>
          <cell r="D351" t="str">
            <v>TÊn</v>
          </cell>
          <cell r="E351">
            <v>2.4300000000000002E-2</v>
          </cell>
          <cell r="G351">
            <v>28077.200000000001</v>
          </cell>
          <cell r="H351">
            <v>682.27596000000005</v>
          </cell>
        </row>
        <row r="352">
          <cell r="C352" t="str">
            <v>V/C tõ Hµ néi ®Õn huyÖn + bèc dì</v>
          </cell>
          <cell r="D352" t="str">
            <v>TÊn</v>
          </cell>
          <cell r="E352">
            <v>2.4300000000000002E-2</v>
          </cell>
          <cell r="G352">
            <v>266267.5581636391</v>
          </cell>
          <cell r="H352">
            <v>6470.301663376431</v>
          </cell>
        </row>
        <row r="353">
          <cell r="C353" t="str">
            <v>VËn chuyÓn tõ huyÖn ®Õn tuyÕn + bèc dì</v>
          </cell>
          <cell r="D353" t="str">
            <v>TÊn</v>
          </cell>
          <cell r="E353">
            <v>2.4300000000000002E-2</v>
          </cell>
          <cell r="G353">
            <v>82837.5581636391</v>
          </cell>
          <cell r="H353">
            <v>2012.9526633764303</v>
          </cell>
        </row>
        <row r="354">
          <cell r="C354" t="str">
            <v>Nh©n c«ng ®iÒu chØnh t¨ng thªm NC x (1+0,1/2,638 ) x2,01x0,95</v>
          </cell>
          <cell r="G354">
            <v>16180.011528650641</v>
          </cell>
          <cell r="H354">
            <v>16180.011528650641</v>
          </cell>
        </row>
        <row r="355">
          <cell r="C355" t="str">
            <v>Chi phÝ m¸y ®iÒu chinh t¨ng thªm C1 =  MTCx1,13</v>
          </cell>
        </row>
        <row r="356">
          <cell r="C356" t="str">
            <v>Chi phÝ s¶n xuÊt chung: 71% CFNC</v>
          </cell>
          <cell r="H356">
            <v>23187.564688936483</v>
          </cell>
        </row>
        <row r="357">
          <cell r="C357" t="str">
            <v>Thu nhËp chÞu thuÕ tÝnh tr­íc 6% Z</v>
          </cell>
          <cell r="H357">
            <v>18659.766390260396</v>
          </cell>
        </row>
        <row r="358">
          <cell r="A358">
            <v>14</v>
          </cell>
          <cell r="B358" t="str">
            <v>DN20 - 14</v>
          </cell>
          <cell r="C358" t="str">
            <v>D©y nÐo DN20 - 14</v>
          </cell>
          <cell r="H358">
            <v>572863.20606484683</v>
          </cell>
        </row>
        <row r="359">
          <cell r="C359" t="str">
            <v>VËt liÖu</v>
          </cell>
        </row>
        <row r="360">
          <cell r="B360" t="str">
            <v>PL§G</v>
          </cell>
          <cell r="C360" t="str">
            <v>ThÐp lµm d©y nÐo</v>
          </cell>
          <cell r="D360" t="str">
            <v>kg</v>
          </cell>
          <cell r="E360">
            <v>43.78</v>
          </cell>
          <cell r="G360">
            <v>10500</v>
          </cell>
          <cell r="H360">
            <v>459690</v>
          </cell>
        </row>
        <row r="361">
          <cell r="C361" t="str">
            <v>Nh©n c«ng</v>
          </cell>
          <cell r="G361">
            <v>23826.041808808241</v>
          </cell>
        </row>
        <row r="362">
          <cell r="B362" t="str">
            <v>06.2120</v>
          </cell>
          <cell r="C362" t="str">
            <v>L¾p d©y nÐo</v>
          </cell>
          <cell r="D362" t="str">
            <v>Bé</v>
          </cell>
          <cell r="E362">
            <v>1</v>
          </cell>
          <cell r="G362">
            <v>7313</v>
          </cell>
          <cell r="H362">
            <v>7313</v>
          </cell>
        </row>
        <row r="363">
          <cell r="B363" t="str">
            <v>02.1342</v>
          </cell>
          <cell r="C363" t="str">
            <v>VËn chuyÓn d©y nÐo</v>
          </cell>
          <cell r="D363" t="str">
            <v>TÊn</v>
          </cell>
          <cell r="E363">
            <v>4.3779999999999999E-2</v>
          </cell>
          <cell r="G363">
            <v>28077.200000000001</v>
          </cell>
          <cell r="H363">
            <v>1229.219816</v>
          </cell>
        </row>
        <row r="364">
          <cell r="C364" t="str">
            <v>V/C tõ Hµ néi ®Õn huyÖn + bèc dì</v>
          </cell>
          <cell r="D364" t="str">
            <v>TÊn</v>
          </cell>
          <cell r="E364">
            <v>4.3779999999999999E-2</v>
          </cell>
          <cell r="G364">
            <v>266267.5581636391</v>
          </cell>
          <cell r="H364">
            <v>11657.19369640412</v>
          </cell>
        </row>
        <row r="365">
          <cell r="C365" t="str">
            <v>VËn chuyÓn tõ huyÖn ®Õn tuyÕn + bèc dì</v>
          </cell>
          <cell r="D365" t="str">
            <v>TÊn</v>
          </cell>
          <cell r="E365">
            <v>4.3779999999999999E-2</v>
          </cell>
          <cell r="G365">
            <v>82837.5581636391</v>
          </cell>
          <cell r="H365">
            <v>3626.6282964041197</v>
          </cell>
        </row>
        <row r="366">
          <cell r="C366" t="str">
            <v>Nh©n c«ng ®iÒu chØnh t¨ng thªm NC x (1+0,1/2,638 ) x2,01x0,95</v>
          </cell>
          <cell r="G366">
            <v>23394.418339512878</v>
          </cell>
          <cell r="H366">
            <v>23394.418339512878</v>
          </cell>
        </row>
        <row r="367">
          <cell r="C367" t="str">
            <v>Chi phÝ m¸y ®iÒu chinh t¨ng thªm C1 =  MTCx1,13</v>
          </cell>
        </row>
        <row r="368">
          <cell r="C368" t="str">
            <v>Chi phÝ s¶n xuÊt chung: 71% CFNC</v>
          </cell>
          <cell r="H368">
            <v>33526.526705307988</v>
          </cell>
        </row>
        <row r="369">
          <cell r="C369" t="str">
            <v>Thu nhËp chÞu thuÕ tÝnh tr­íc 6% Z</v>
          </cell>
          <cell r="H369">
            <v>32426.219211217747</v>
          </cell>
        </row>
        <row r="370">
          <cell r="A370">
            <v>15</v>
          </cell>
          <cell r="B370" t="str">
            <v>RC-2</v>
          </cell>
          <cell r="C370" t="str">
            <v>TiÕp ®Þa</v>
          </cell>
          <cell r="H370">
            <v>457510.67419561272</v>
          </cell>
        </row>
        <row r="371">
          <cell r="C371" t="str">
            <v>a)VËt liÖu</v>
          </cell>
        </row>
        <row r="372">
          <cell r="B372" t="str">
            <v>PL§G</v>
          </cell>
          <cell r="C372" t="str">
            <v>S¾t lµm tiÕp ®Þa</v>
          </cell>
          <cell r="D372" t="str">
            <v>kg</v>
          </cell>
          <cell r="E372">
            <v>19.850000000000001</v>
          </cell>
          <cell r="F372">
            <v>1.02</v>
          </cell>
          <cell r="G372">
            <v>10500</v>
          </cell>
          <cell r="H372">
            <v>212593.50000000003</v>
          </cell>
        </row>
        <row r="373">
          <cell r="B373" t="str">
            <v>05.8003</v>
          </cell>
          <cell r="C373" t="str">
            <v>VËt liÖu phô</v>
          </cell>
          <cell r="D373" t="str">
            <v>cäc</v>
          </cell>
          <cell r="E373">
            <v>2</v>
          </cell>
          <cell r="G373">
            <v>750.8</v>
          </cell>
          <cell r="H373">
            <v>1501.6</v>
          </cell>
        </row>
        <row r="374">
          <cell r="B374" t="str">
            <v>PL§G</v>
          </cell>
          <cell r="C374" t="str">
            <v>èng nhùa F20</v>
          </cell>
          <cell r="D374" t="str">
            <v>m</v>
          </cell>
          <cell r="E374">
            <v>2.5</v>
          </cell>
          <cell r="G374">
            <v>7500</v>
          </cell>
          <cell r="H374">
            <v>18750</v>
          </cell>
        </row>
        <row r="375">
          <cell r="B375" t="str">
            <v>PL§G</v>
          </cell>
          <cell r="C375" t="str">
            <v>D©y nh«m Al-35</v>
          </cell>
          <cell r="D375" t="str">
            <v>kg</v>
          </cell>
          <cell r="E375">
            <v>0.5</v>
          </cell>
          <cell r="G375">
            <v>26361</v>
          </cell>
          <cell r="H375">
            <v>13180.5</v>
          </cell>
        </row>
        <row r="376">
          <cell r="B376" t="str">
            <v>PL§G</v>
          </cell>
          <cell r="C376" t="str">
            <v>CÆp c¸p CC35</v>
          </cell>
          <cell r="D376" t="str">
            <v>C¸i</v>
          </cell>
          <cell r="E376">
            <v>1</v>
          </cell>
          <cell r="G376">
            <v>8000</v>
          </cell>
          <cell r="H376">
            <v>8000</v>
          </cell>
        </row>
        <row r="377">
          <cell r="B377" t="str">
            <v>PL§G</v>
          </cell>
          <cell r="C377" t="str">
            <v xml:space="preserve">Que hµn </v>
          </cell>
          <cell r="D377" t="str">
            <v>kg</v>
          </cell>
          <cell r="E377">
            <v>0.05</v>
          </cell>
          <cell r="G377">
            <v>8000</v>
          </cell>
          <cell r="H377">
            <v>400</v>
          </cell>
        </row>
        <row r="378">
          <cell r="B378" t="str">
            <v>PL§G</v>
          </cell>
          <cell r="C378" t="str">
            <v>S¬n</v>
          </cell>
          <cell r="D378" t="str">
            <v>kg</v>
          </cell>
          <cell r="E378">
            <v>4.0000000000000001E-3</v>
          </cell>
          <cell r="G378">
            <v>19747.640000000003</v>
          </cell>
          <cell r="H378">
            <v>78.990560000000016</v>
          </cell>
        </row>
        <row r="379">
          <cell r="B379" t="str">
            <v>03.2201</v>
          </cell>
          <cell r="C379" t="str">
            <v>ThÝ nghiÖm tiÕp ®Þa</v>
          </cell>
          <cell r="D379" t="str">
            <v xml:space="preserve">Bé </v>
          </cell>
          <cell r="E379">
            <v>1</v>
          </cell>
          <cell r="G379">
            <v>22181</v>
          </cell>
          <cell r="H379">
            <v>22181</v>
          </cell>
        </row>
        <row r="380">
          <cell r="C380" t="str">
            <v>b ) Nh©n c«ng</v>
          </cell>
          <cell r="G380">
            <v>40805.492419999995</v>
          </cell>
        </row>
        <row r="381">
          <cell r="B381" t="str">
            <v>03.3103</v>
          </cell>
          <cell r="C381" t="str">
            <v>§µo ®Êt cÊp 3 s©u &gt;1m</v>
          </cell>
          <cell r="D381" t="str">
            <v>m3</v>
          </cell>
          <cell r="E381">
            <v>0.72</v>
          </cell>
          <cell r="G381">
            <v>21926</v>
          </cell>
          <cell r="H381">
            <v>15786.72</v>
          </cell>
        </row>
        <row r="382">
          <cell r="B382" t="str">
            <v>03.3203</v>
          </cell>
          <cell r="C382" t="str">
            <v>LÊp ®Êt</v>
          </cell>
          <cell r="D382" t="str">
            <v>m3</v>
          </cell>
          <cell r="E382">
            <v>0.72</v>
          </cell>
          <cell r="G382">
            <v>10007</v>
          </cell>
          <cell r="H382">
            <v>7205.04</v>
          </cell>
        </row>
        <row r="383">
          <cell r="B383" t="str">
            <v>05.8003</v>
          </cell>
          <cell r="C383" t="str">
            <v>Gia c«ng ®ãng cäc tiÕp ®Þa</v>
          </cell>
          <cell r="D383" t="str">
            <v>Cäc</v>
          </cell>
          <cell r="E383">
            <v>2</v>
          </cell>
          <cell r="G383">
            <v>6781.7</v>
          </cell>
          <cell r="H383">
            <v>13563.4</v>
          </cell>
        </row>
        <row r="384">
          <cell r="B384" t="str">
            <v>02.1351</v>
          </cell>
          <cell r="C384" t="str">
            <v>VËn chuyÓn tiÕp ®Þa</v>
          </cell>
          <cell r="D384" t="str">
            <v>TÊn</v>
          </cell>
          <cell r="E384">
            <v>1.9850000000000003E-2</v>
          </cell>
          <cell r="G384">
            <v>28077.200000000001</v>
          </cell>
          <cell r="H384">
            <v>557.33242000000007</v>
          </cell>
        </row>
        <row r="385">
          <cell r="B385" t="str">
            <v>03.2201</v>
          </cell>
          <cell r="C385" t="str">
            <v>ThÝ nghiÖm tiÕp ®Þa</v>
          </cell>
          <cell r="D385" t="str">
            <v xml:space="preserve">Bé </v>
          </cell>
          <cell r="E385">
            <v>1</v>
          </cell>
          <cell r="G385">
            <v>3693</v>
          </cell>
          <cell r="H385">
            <v>3693</v>
          </cell>
        </row>
        <row r="386">
          <cell r="C386" t="str">
            <v>c )M¸y thi c«ng</v>
          </cell>
          <cell r="G386">
            <v>2602</v>
          </cell>
        </row>
        <row r="387">
          <cell r="B387" t="str">
            <v>05.8003</v>
          </cell>
          <cell r="C387" t="str">
            <v>§ãng cäc tiÕp ®Þa</v>
          </cell>
          <cell r="D387" t="str">
            <v>Cäc</v>
          </cell>
          <cell r="E387">
            <v>2</v>
          </cell>
          <cell r="G387">
            <v>776</v>
          </cell>
          <cell r="H387">
            <v>1552</v>
          </cell>
        </row>
        <row r="388">
          <cell r="C388" t="str">
            <v>ThÝ nghiÖm tiÕp ®Þa</v>
          </cell>
          <cell r="D388" t="str">
            <v>Bé</v>
          </cell>
          <cell r="E388">
            <v>1</v>
          </cell>
          <cell r="G388">
            <v>1050</v>
          </cell>
          <cell r="H388">
            <v>1050</v>
          </cell>
        </row>
        <row r="389">
          <cell r="C389" t="str">
            <v>V/C tõ Hµ néi ®Õn huyÖn + bèc dì</v>
          </cell>
          <cell r="D389" t="str">
            <v>TÊn</v>
          </cell>
          <cell r="E389">
            <v>1.9850000000000003E-2</v>
          </cell>
          <cell r="G389">
            <v>266267.5581636391</v>
          </cell>
          <cell r="H389">
            <v>5285.4110295482369</v>
          </cell>
        </row>
        <row r="390">
          <cell r="C390" t="str">
            <v>VËn chuyÓn tõ huyÖn ®Õn tuyÕn + bèc dì</v>
          </cell>
          <cell r="D390" t="str">
            <v>TÊn</v>
          </cell>
          <cell r="E390">
            <v>1.9850000000000003E-2</v>
          </cell>
          <cell r="G390">
            <v>82837.5581636391</v>
          </cell>
          <cell r="H390">
            <v>1644.3255295482363</v>
          </cell>
        </row>
        <row r="391">
          <cell r="C391" t="str">
            <v>Nh©n c«ng ®iÒu chØnh t¨ng thªm NC x (1+0,1/2,638 ) x2,01x0,95</v>
          </cell>
          <cell r="G391">
            <v>40066.275711410366</v>
          </cell>
          <cell r="H391">
            <v>40066.275711410366</v>
          </cell>
        </row>
        <row r="392">
          <cell r="C392" t="str">
            <v>Chi phÝ m¸y ®iÒu chinh t¨ng thªm C1 =  MTCx1,13</v>
          </cell>
          <cell r="H392">
            <v>338.26</v>
          </cell>
        </row>
        <row r="393">
          <cell r="C393" t="str">
            <v>Chi phÝ s¶n xuÊt chung: 71% CFNC</v>
          </cell>
          <cell r="H393">
            <v>64186.488330259854</v>
          </cell>
        </row>
        <row r="394">
          <cell r="C394" t="str">
            <v>Thu nhËp chÞu thuÕ tÝnh tr­íc 6% Z</v>
          </cell>
          <cell r="H394">
            <v>25896.830614846</v>
          </cell>
        </row>
        <row r="395">
          <cell r="A395">
            <v>17</v>
          </cell>
          <cell r="B395" t="str">
            <v>H7,5a</v>
          </cell>
          <cell r="C395" t="str">
            <v xml:space="preserve">Cét bª t«ng vu«ng </v>
          </cell>
          <cell r="H395">
            <v>1810684.8185181457</v>
          </cell>
        </row>
        <row r="396">
          <cell r="C396" t="str">
            <v>a ) VËt liÖu</v>
          </cell>
        </row>
        <row r="397">
          <cell r="C397" t="str">
            <v>Cét bª t«ng H7,5a</v>
          </cell>
          <cell r="D397" t="str">
            <v>Cét</v>
          </cell>
          <cell r="E397">
            <v>1</v>
          </cell>
          <cell r="G397">
            <v>438100</v>
          </cell>
          <cell r="H397">
            <v>438100</v>
          </cell>
        </row>
        <row r="398">
          <cell r="B398">
            <v>0.55200000000000005</v>
          </cell>
          <cell r="C398" t="str">
            <v xml:space="preserve">Gç kª </v>
          </cell>
          <cell r="D398" t="str">
            <v>m3</v>
          </cell>
          <cell r="E398">
            <v>5.0000000000000001E-3</v>
          </cell>
          <cell r="G398">
            <v>1100000</v>
          </cell>
          <cell r="H398">
            <v>5500</v>
          </cell>
        </row>
        <row r="399">
          <cell r="B399">
            <v>0.55200000000000005</v>
          </cell>
          <cell r="C399" t="str">
            <v xml:space="preserve">S¬n </v>
          </cell>
          <cell r="D399" t="str">
            <v>kg</v>
          </cell>
          <cell r="E399">
            <v>0.1</v>
          </cell>
          <cell r="G399">
            <v>26130</v>
          </cell>
          <cell r="H399">
            <v>2613</v>
          </cell>
        </row>
        <row r="400">
          <cell r="C400" t="str">
            <v>b) Nh©n c«ng</v>
          </cell>
          <cell r="G400">
            <v>97937</v>
          </cell>
        </row>
        <row r="401">
          <cell r="B401" t="str">
            <v xml:space="preserve">  </v>
          </cell>
          <cell r="C401" t="str">
            <v>Dùng cét</v>
          </cell>
          <cell r="D401" t="str">
            <v>c¸i</v>
          </cell>
          <cell r="E401">
            <v>1</v>
          </cell>
          <cell r="G401">
            <v>74917</v>
          </cell>
          <cell r="H401">
            <v>74917</v>
          </cell>
        </row>
        <row r="402">
          <cell r="B402">
            <v>2.1461000000000001</v>
          </cell>
          <cell r="C402" t="str">
            <v>BD+V/c cét</v>
          </cell>
          <cell r="D402" t="str">
            <v>tÊn</v>
          </cell>
          <cell r="E402">
            <v>0.75</v>
          </cell>
          <cell r="G402">
            <v>21382</v>
          </cell>
          <cell r="H402">
            <v>16037</v>
          </cell>
        </row>
        <row r="403">
          <cell r="B403">
            <v>2.1480999999999999</v>
          </cell>
          <cell r="C403" t="str">
            <v>BD+V/c dông cô TC</v>
          </cell>
          <cell r="D403" t="str">
            <v>tÊn</v>
          </cell>
          <cell r="E403">
            <v>0.5</v>
          </cell>
          <cell r="G403">
            <v>13965</v>
          </cell>
          <cell r="H403">
            <v>6983</v>
          </cell>
        </row>
        <row r="404">
          <cell r="C404" t="str">
            <v>V/c + Bèc dì cét ®Õn huyÖn</v>
          </cell>
          <cell r="D404" t="str">
            <v>TÊn</v>
          </cell>
          <cell r="E404">
            <v>0.75</v>
          </cell>
          <cell r="G404">
            <v>241647.93268460195</v>
          </cell>
          <cell r="H404">
            <v>181235.94951345146</v>
          </cell>
        </row>
        <row r="405">
          <cell r="C405" t="str">
            <v>VËn chuyÓn tõ huyÖn ®Õn tuyÕn + bèc dì</v>
          </cell>
          <cell r="D405" t="str">
            <v>TÊn</v>
          </cell>
          <cell r="E405">
            <v>0.75</v>
          </cell>
          <cell r="G405">
            <v>110110</v>
          </cell>
          <cell r="H405">
            <v>82582.5</v>
          </cell>
        </row>
        <row r="406">
          <cell r="C406" t="str">
            <v>§Òn bï thi c«ng, lµm ®­êng t¹m.</v>
          </cell>
          <cell r="D406" t="str">
            <v>Cét</v>
          </cell>
          <cell r="E406">
            <v>1</v>
          </cell>
          <cell r="G406">
            <v>30000</v>
          </cell>
          <cell r="H406">
            <v>30000</v>
          </cell>
        </row>
        <row r="407">
          <cell r="C407" t="str">
            <v>Nh©n c«ng ®iÒu chØnh t¨ng thªm NC x (1+0,1/2,638 ) x2,01x0,95</v>
          </cell>
          <cell r="G407">
            <v>96162.810730477591</v>
          </cell>
          <cell r="H407">
            <v>96162.810730477591</v>
          </cell>
        </row>
        <row r="408">
          <cell r="C408" t="str">
            <v>Chi phÝ m¸y ®iÒu chinh t¨ng thªm C1 =  MTCx1,13</v>
          </cell>
          <cell r="H408">
            <v>427640</v>
          </cell>
        </row>
        <row r="409">
          <cell r="C409" t="str">
            <v>Chi phÝ s¶n xuÊt chung: 71% CFNC</v>
          </cell>
          <cell r="H409">
            <v>346421.96477318957</v>
          </cell>
        </row>
        <row r="410">
          <cell r="C410" t="str">
            <v>Thu nhËp chÞu thuÕ tÝnh tr­íc 6% Z</v>
          </cell>
          <cell r="H410">
            <v>102491.59350102711</v>
          </cell>
        </row>
        <row r="411">
          <cell r="A411">
            <v>18</v>
          </cell>
          <cell r="B411" t="str">
            <v>H7,5b</v>
          </cell>
          <cell r="C411" t="str">
            <v>Cét bª t«ng vu«ng  7,5m</v>
          </cell>
          <cell r="H411">
            <v>1176845.4163828392</v>
          </cell>
        </row>
        <row r="412">
          <cell r="C412" t="str">
            <v>a ) VËt liÖu</v>
          </cell>
        </row>
        <row r="413">
          <cell r="C413" t="str">
            <v>Cét bª t«ng H7,5b</v>
          </cell>
          <cell r="D413" t="str">
            <v>Cét</v>
          </cell>
          <cell r="E413">
            <v>1</v>
          </cell>
          <cell r="G413">
            <v>495240</v>
          </cell>
          <cell r="H413">
            <v>495240</v>
          </cell>
        </row>
        <row r="414">
          <cell r="B414">
            <v>0.55200000000000005</v>
          </cell>
          <cell r="C414" t="str">
            <v xml:space="preserve">Gç kª </v>
          </cell>
          <cell r="D414" t="str">
            <v>m3</v>
          </cell>
          <cell r="E414">
            <v>5.0000000000000001E-3</v>
          </cell>
          <cell r="G414">
            <v>1100000</v>
          </cell>
          <cell r="H414">
            <v>5500</v>
          </cell>
        </row>
        <row r="415">
          <cell r="B415">
            <v>0.55200000000000005</v>
          </cell>
          <cell r="C415" t="str">
            <v xml:space="preserve">S¬n </v>
          </cell>
          <cell r="D415" t="str">
            <v>kg</v>
          </cell>
          <cell r="E415">
            <v>0.1</v>
          </cell>
          <cell r="G415">
            <v>26130</v>
          </cell>
          <cell r="H415">
            <v>2613</v>
          </cell>
        </row>
        <row r="416">
          <cell r="C416" t="str">
            <v>b) Nh©n c«ng</v>
          </cell>
          <cell r="G416">
            <v>97937</v>
          </cell>
        </row>
        <row r="417">
          <cell r="B417" t="str">
            <v xml:space="preserve">  </v>
          </cell>
          <cell r="C417" t="str">
            <v>Dùng cét</v>
          </cell>
          <cell r="D417" t="str">
            <v>c¸i</v>
          </cell>
          <cell r="E417">
            <v>1</v>
          </cell>
          <cell r="G417">
            <v>74917</v>
          </cell>
          <cell r="H417">
            <v>74917</v>
          </cell>
        </row>
        <row r="418">
          <cell r="B418">
            <v>2.1461000000000001</v>
          </cell>
          <cell r="C418" t="str">
            <v>BD+V/c cét</v>
          </cell>
          <cell r="D418" t="str">
            <v>tÊn</v>
          </cell>
          <cell r="E418">
            <v>0.75</v>
          </cell>
          <cell r="G418">
            <v>21382</v>
          </cell>
          <cell r="H418">
            <v>16037</v>
          </cell>
        </row>
        <row r="419">
          <cell r="B419">
            <v>2.1480999999999999</v>
          </cell>
          <cell r="C419" t="str">
            <v>BD+V/c dông cô TC</v>
          </cell>
          <cell r="D419" t="str">
            <v>tÊn</v>
          </cell>
          <cell r="E419">
            <v>0.5</v>
          </cell>
          <cell r="G419">
            <v>13965</v>
          </cell>
          <cell r="H419">
            <v>6983</v>
          </cell>
        </row>
        <row r="420">
          <cell r="C420" t="str">
            <v>V/c + Bèc dì cét ®Õn huyÖn</v>
          </cell>
          <cell r="D420" t="str">
            <v>TÊn</v>
          </cell>
          <cell r="E420">
            <v>0.75</v>
          </cell>
          <cell r="G420">
            <v>241647.93268460195</v>
          </cell>
          <cell r="H420">
            <v>181235.94951345146</v>
          </cell>
        </row>
        <row r="421">
          <cell r="C421" t="str">
            <v>VËn chuyÓn tõ huyÖn ®Õn tuyÕn + bèc dì</v>
          </cell>
          <cell r="D421" t="str">
            <v>TÊn</v>
          </cell>
          <cell r="E421">
            <v>0.75</v>
          </cell>
          <cell r="G421">
            <v>84975.865369203937</v>
          </cell>
          <cell r="H421">
            <v>63731.899026902953</v>
          </cell>
        </row>
        <row r="422">
          <cell r="C422" t="str">
            <v>§Òn bï thi c«ng, lµm ®­êng t¹m.</v>
          </cell>
          <cell r="D422" t="str">
            <v>Cét</v>
          </cell>
          <cell r="E422">
            <v>1</v>
          </cell>
          <cell r="G422">
            <v>30000</v>
          </cell>
          <cell r="H422">
            <v>30000</v>
          </cell>
        </row>
        <row r="423">
          <cell r="C423" t="str">
            <v>Nh©n c«ng ®iÒu chØnh t¨ng thªm NC x (1+0,1/2,638 ) x2,01x0,95</v>
          </cell>
          <cell r="G423">
            <v>96162.810730477591</v>
          </cell>
          <cell r="H423">
            <v>96162.810730477591</v>
          </cell>
        </row>
        <row r="424">
          <cell r="C424" t="str">
            <v>Chi phÝ m¸y ®iÒu chinh t¨ng thªm C1 =  MTCx1,13</v>
          </cell>
          <cell r="H424">
            <v>0</v>
          </cell>
        </row>
        <row r="425">
          <cell r="C425" t="str">
            <v>Chi phÝ s¶n xuÊt chung: 71% CFNC</v>
          </cell>
          <cell r="H425">
            <v>137810.86561863907</v>
          </cell>
        </row>
        <row r="426">
          <cell r="C426" t="str">
            <v>Thu nhËp chÞu thuÕ tÝnh tr­íc 6% Z</v>
          </cell>
          <cell r="H426">
            <v>66613.891493368254</v>
          </cell>
        </row>
        <row r="427">
          <cell r="A427">
            <v>19</v>
          </cell>
          <cell r="B427" t="str">
            <v>H7,5c</v>
          </cell>
          <cell r="C427" t="str">
            <v xml:space="preserve">Cét bª t«ng vu«ng </v>
          </cell>
          <cell r="H427">
            <v>1488625.0185181457</v>
          </cell>
        </row>
        <row r="428">
          <cell r="C428" t="str">
            <v>a ) VËt liÖu</v>
          </cell>
        </row>
        <row r="429">
          <cell r="C429" t="str">
            <v>Cét bª t«ng H7,5c</v>
          </cell>
          <cell r="D429" t="str">
            <v>Cét</v>
          </cell>
          <cell r="E429">
            <v>1</v>
          </cell>
          <cell r="G429">
            <v>561910</v>
          </cell>
          <cell r="H429">
            <v>561910</v>
          </cell>
        </row>
        <row r="430">
          <cell r="B430">
            <v>0.55200000000000005</v>
          </cell>
          <cell r="C430" t="str">
            <v xml:space="preserve">Gç kª </v>
          </cell>
          <cell r="D430" t="str">
            <v>m3</v>
          </cell>
          <cell r="E430">
            <v>5.0000000000000001E-3</v>
          </cell>
          <cell r="G430">
            <v>1100000</v>
          </cell>
          <cell r="H430">
            <v>5500</v>
          </cell>
        </row>
        <row r="431">
          <cell r="B431">
            <v>0.55200000000000005</v>
          </cell>
          <cell r="C431" t="str">
            <v xml:space="preserve">S¬n </v>
          </cell>
          <cell r="D431" t="str">
            <v>kg</v>
          </cell>
          <cell r="E431">
            <v>0.1</v>
          </cell>
          <cell r="G431">
            <v>26130</v>
          </cell>
          <cell r="H431">
            <v>2613</v>
          </cell>
        </row>
        <row r="432">
          <cell r="C432" t="str">
            <v>b) Nh©n c«ng</v>
          </cell>
          <cell r="G432">
            <v>97937</v>
          </cell>
        </row>
        <row r="433">
          <cell r="B433" t="str">
            <v xml:space="preserve">  </v>
          </cell>
          <cell r="C433" t="str">
            <v>Dùng cét</v>
          </cell>
          <cell r="D433" t="str">
            <v>c¸i</v>
          </cell>
          <cell r="E433">
            <v>1</v>
          </cell>
          <cell r="G433">
            <v>74917</v>
          </cell>
          <cell r="H433">
            <v>74917</v>
          </cell>
        </row>
        <row r="434">
          <cell r="B434">
            <v>2.1461000000000001</v>
          </cell>
          <cell r="C434" t="str">
            <v>BD+V/c cét</v>
          </cell>
          <cell r="D434" t="str">
            <v>tÊn</v>
          </cell>
          <cell r="E434">
            <v>0.75</v>
          </cell>
          <cell r="G434">
            <v>21382</v>
          </cell>
          <cell r="H434">
            <v>16037</v>
          </cell>
        </row>
        <row r="435">
          <cell r="B435">
            <v>2.1480999999999999</v>
          </cell>
          <cell r="C435" t="str">
            <v>BD+V/c dông cô TC</v>
          </cell>
          <cell r="D435" t="str">
            <v>tÊn</v>
          </cell>
          <cell r="E435">
            <v>0.5</v>
          </cell>
          <cell r="G435">
            <v>13965</v>
          </cell>
          <cell r="H435">
            <v>6983</v>
          </cell>
        </row>
        <row r="436">
          <cell r="C436" t="str">
            <v>V/c + Bèc dì cét ®Õn huyÖn</v>
          </cell>
          <cell r="D436" t="str">
            <v>TÊn</v>
          </cell>
          <cell r="E436">
            <v>0.75</v>
          </cell>
          <cell r="G436">
            <v>241647.93268460195</v>
          </cell>
          <cell r="H436">
            <v>181235.94951345146</v>
          </cell>
        </row>
        <row r="437">
          <cell r="C437" t="str">
            <v>VËn chuyÓn tõ huyÖn ®Õn tuyÕn + bèc dì</v>
          </cell>
          <cell r="D437" t="str">
            <v>TÊn</v>
          </cell>
          <cell r="E437">
            <v>0.75</v>
          </cell>
          <cell r="G437">
            <v>110110</v>
          </cell>
          <cell r="H437">
            <v>82582.5</v>
          </cell>
        </row>
        <row r="438">
          <cell r="C438" t="str">
            <v>§Òn bï thi c«ng, lµm ®­êng t¹m.</v>
          </cell>
          <cell r="D438" t="str">
            <v>Cét</v>
          </cell>
          <cell r="E438">
            <v>1</v>
          </cell>
          <cell r="G438">
            <v>30000</v>
          </cell>
          <cell r="H438">
            <v>30000</v>
          </cell>
        </row>
        <row r="439">
          <cell r="C439" t="str">
            <v>Nh©n c«ng ®iÒu chØnh t¨ng thªm NC x (1+0,1/2,638 ) x2,01x0,95</v>
          </cell>
          <cell r="G439">
            <v>96162.810730477591</v>
          </cell>
          <cell r="H439">
            <v>96162.810730477591</v>
          </cell>
        </row>
        <row r="440">
          <cell r="C440" t="str">
            <v>Chi phÝ m¸y ®iÒu chinh t¨ng thªm C1 =  MTCx1,13</v>
          </cell>
          <cell r="H440">
            <v>0</v>
          </cell>
        </row>
        <row r="441">
          <cell r="C441" t="str">
            <v>Chi phÝ s¶n xuÊt chung: 71% CFNC</v>
          </cell>
          <cell r="H441">
            <v>346421.96477318957</v>
          </cell>
        </row>
        <row r="442">
          <cell r="C442" t="str">
            <v>Thu nhËp chÞu thuÕ tÝnh tr­íc 6% Z</v>
          </cell>
          <cell r="H442">
            <v>84261.793501027103</v>
          </cell>
        </row>
        <row r="443">
          <cell r="A443">
            <v>20</v>
          </cell>
          <cell r="B443" t="str">
            <v>H8,5a</v>
          </cell>
          <cell r="C443" t="str">
            <v xml:space="preserve">Cét bª t«ng vu«ng </v>
          </cell>
          <cell r="H443">
            <v>1513853.0185181457</v>
          </cell>
        </row>
        <row r="444">
          <cell r="C444" t="str">
            <v>a ) VËt liÖu</v>
          </cell>
        </row>
        <row r="445">
          <cell r="C445" t="str">
            <v>Cét bª t«ng H8,5a</v>
          </cell>
          <cell r="D445" t="str">
            <v>Cét</v>
          </cell>
          <cell r="E445">
            <v>1</v>
          </cell>
          <cell r="G445">
            <v>585710</v>
          </cell>
          <cell r="H445">
            <v>585710</v>
          </cell>
        </row>
        <row r="446">
          <cell r="B446">
            <v>0.55200000000000005</v>
          </cell>
          <cell r="C446" t="str">
            <v xml:space="preserve">Gç kª </v>
          </cell>
          <cell r="D446" t="str">
            <v>m3</v>
          </cell>
          <cell r="E446">
            <v>5.0000000000000001E-3</v>
          </cell>
          <cell r="G446">
            <v>1100000</v>
          </cell>
          <cell r="H446">
            <v>5500</v>
          </cell>
        </row>
        <row r="447">
          <cell r="B447">
            <v>0.55200000000000005</v>
          </cell>
          <cell r="C447" t="str">
            <v xml:space="preserve">S¬n </v>
          </cell>
          <cell r="D447" t="str">
            <v>kg</v>
          </cell>
          <cell r="E447">
            <v>0.1</v>
          </cell>
          <cell r="G447">
            <v>26130</v>
          </cell>
          <cell r="H447">
            <v>2613</v>
          </cell>
        </row>
        <row r="448">
          <cell r="C448" t="str">
            <v>b) Nh©n c«ng</v>
          </cell>
          <cell r="G448">
            <v>97937</v>
          </cell>
        </row>
        <row r="449">
          <cell r="B449" t="str">
            <v xml:space="preserve">  </v>
          </cell>
          <cell r="C449" t="str">
            <v>Dùng cét</v>
          </cell>
          <cell r="D449" t="str">
            <v>c¸i</v>
          </cell>
          <cell r="E449">
            <v>1</v>
          </cell>
          <cell r="G449">
            <v>74917</v>
          </cell>
          <cell r="H449">
            <v>74917</v>
          </cell>
        </row>
        <row r="450">
          <cell r="B450">
            <v>2.1461000000000001</v>
          </cell>
          <cell r="C450" t="str">
            <v>BD+V/c cét</v>
          </cell>
          <cell r="D450" t="str">
            <v>tÊn</v>
          </cell>
          <cell r="E450">
            <v>0.75</v>
          </cell>
          <cell r="G450">
            <v>21382</v>
          </cell>
          <cell r="H450">
            <v>16037</v>
          </cell>
        </row>
        <row r="451">
          <cell r="B451">
            <v>2.1480999999999999</v>
          </cell>
          <cell r="C451" t="str">
            <v>BD+V/c dông cô TC</v>
          </cell>
          <cell r="D451" t="str">
            <v>tÊn</v>
          </cell>
          <cell r="E451">
            <v>0.5</v>
          </cell>
          <cell r="G451">
            <v>13965</v>
          </cell>
          <cell r="H451">
            <v>6983</v>
          </cell>
        </row>
        <row r="452">
          <cell r="C452" t="str">
            <v>V/c + Bèc dì cét ®Õn huyÖn</v>
          </cell>
          <cell r="D452" t="str">
            <v>TÊn</v>
          </cell>
          <cell r="E452">
            <v>0.75</v>
          </cell>
          <cell r="G452">
            <v>241647.93268460195</v>
          </cell>
          <cell r="H452">
            <v>181235.94951345146</v>
          </cell>
        </row>
        <row r="453">
          <cell r="C453" t="str">
            <v>VËn chuyÓn tõ huyÖn ®Õn tuyÕn + bèc dì</v>
          </cell>
          <cell r="D453" t="str">
            <v>TÊn</v>
          </cell>
          <cell r="E453">
            <v>0.75</v>
          </cell>
          <cell r="G453">
            <v>110110</v>
          </cell>
          <cell r="H453">
            <v>82582.5</v>
          </cell>
        </row>
        <row r="454">
          <cell r="C454" t="str">
            <v>§Òn bï thi c«ng, lµm ®­êng t¹m.</v>
          </cell>
          <cell r="D454" t="str">
            <v>Cét</v>
          </cell>
          <cell r="E454">
            <v>1</v>
          </cell>
          <cell r="G454">
            <v>30000</v>
          </cell>
          <cell r="H454">
            <v>30000</v>
          </cell>
        </row>
        <row r="455">
          <cell r="C455" t="str">
            <v>Nh©n c«ng ®iÒu chØnh t¨ng thªm NC x (1+0,1/2,638 ) x2,01x0,95</v>
          </cell>
          <cell r="G455">
            <v>96162.810730477591</v>
          </cell>
          <cell r="H455">
            <v>96162.810730477591</v>
          </cell>
        </row>
        <row r="456">
          <cell r="C456" t="str">
            <v>Chi phÝ m¸y ®iÒu chinh t¨ng thªm C1 =  MTCx1,13</v>
          </cell>
          <cell r="H456">
            <v>0</v>
          </cell>
        </row>
        <row r="457">
          <cell r="C457" t="str">
            <v>Chi phÝ s¶n xuÊt chung: 71% CFNC</v>
          </cell>
          <cell r="H457">
            <v>346421.96477318957</v>
          </cell>
        </row>
        <row r="458">
          <cell r="C458" t="str">
            <v>Thu nhËp chÞu thuÕ tÝnh tr­íc 6% Z</v>
          </cell>
          <cell r="H458">
            <v>85689.793501027103</v>
          </cell>
        </row>
        <row r="459">
          <cell r="A459">
            <v>21</v>
          </cell>
          <cell r="B459" t="str">
            <v>H8,5b</v>
          </cell>
          <cell r="C459" t="str">
            <v>Cét bª t«ng vu«ng 8,5m</v>
          </cell>
          <cell r="H459">
            <v>1328277.0163828395</v>
          </cell>
        </row>
        <row r="460">
          <cell r="C460" t="str">
            <v>a ) VËt liÖu</v>
          </cell>
        </row>
        <row r="461">
          <cell r="C461" t="str">
            <v>Cét bª t«ng H8,5b</v>
          </cell>
          <cell r="D461" t="str">
            <v>Cét</v>
          </cell>
          <cell r="E461">
            <v>1</v>
          </cell>
          <cell r="G461">
            <v>638100</v>
          </cell>
          <cell r="H461">
            <v>638100</v>
          </cell>
        </row>
        <row r="462">
          <cell r="B462">
            <v>0.55200000000000005</v>
          </cell>
          <cell r="C462" t="str">
            <v xml:space="preserve">Gç kª </v>
          </cell>
          <cell r="D462" t="str">
            <v>m3</v>
          </cell>
          <cell r="E462">
            <v>5.0000000000000001E-3</v>
          </cell>
          <cell r="G462">
            <v>1100000</v>
          </cell>
          <cell r="H462">
            <v>5500</v>
          </cell>
        </row>
        <row r="463">
          <cell r="B463">
            <v>0.55200000000000005</v>
          </cell>
          <cell r="C463" t="str">
            <v xml:space="preserve">S¬n </v>
          </cell>
          <cell r="D463" t="str">
            <v>kg</v>
          </cell>
          <cell r="E463">
            <v>0.1</v>
          </cell>
          <cell r="G463">
            <v>26130</v>
          </cell>
          <cell r="H463">
            <v>2613</v>
          </cell>
        </row>
        <row r="464">
          <cell r="C464" t="str">
            <v>b) Nh©n c«ng</v>
          </cell>
          <cell r="G464">
            <v>97937</v>
          </cell>
        </row>
        <row r="465">
          <cell r="B465" t="str">
            <v xml:space="preserve">  </v>
          </cell>
          <cell r="C465" t="str">
            <v>Dùng cét</v>
          </cell>
          <cell r="D465" t="str">
            <v>c¸i</v>
          </cell>
          <cell r="E465">
            <v>1</v>
          </cell>
          <cell r="G465">
            <v>74917</v>
          </cell>
          <cell r="H465">
            <v>74917</v>
          </cell>
        </row>
        <row r="466">
          <cell r="B466">
            <v>2.1461000000000001</v>
          </cell>
          <cell r="C466" t="str">
            <v>BD+V/c cét</v>
          </cell>
          <cell r="D466" t="str">
            <v>tÊn</v>
          </cell>
          <cell r="E466">
            <v>0.75</v>
          </cell>
          <cell r="G466">
            <v>21382</v>
          </cell>
          <cell r="H466">
            <v>16037</v>
          </cell>
        </row>
        <row r="467">
          <cell r="B467">
            <v>2.1480999999999999</v>
          </cell>
          <cell r="C467" t="str">
            <v>BD+V/c dông cô TC</v>
          </cell>
          <cell r="D467" t="str">
            <v>tÊn</v>
          </cell>
          <cell r="E467">
            <v>0.5</v>
          </cell>
          <cell r="G467">
            <v>13965</v>
          </cell>
          <cell r="H467">
            <v>6983</v>
          </cell>
        </row>
        <row r="468">
          <cell r="C468" t="str">
            <v>V/c + Bèc dì cét ®Õn huyÖn</v>
          </cell>
          <cell r="D468" t="str">
            <v>TÊn</v>
          </cell>
          <cell r="E468">
            <v>0.75</v>
          </cell>
          <cell r="G468">
            <v>241647.93268460195</v>
          </cell>
          <cell r="H468">
            <v>181235.94951345146</v>
          </cell>
        </row>
        <row r="469">
          <cell r="C469" t="str">
            <v>VËn chuyÓn tõ huyÖn ®Õn tuyÕn + bèc dì</v>
          </cell>
          <cell r="D469" t="str">
            <v>TÊn</v>
          </cell>
          <cell r="E469">
            <v>0.75</v>
          </cell>
          <cell r="G469">
            <v>84975.865369203937</v>
          </cell>
          <cell r="H469">
            <v>63731.899026902953</v>
          </cell>
        </row>
        <row r="470">
          <cell r="C470" t="str">
            <v>§Òn bï thi c«ng, lµm ®­êng t¹m.</v>
          </cell>
          <cell r="D470" t="str">
            <v>Cét</v>
          </cell>
          <cell r="E470">
            <v>1</v>
          </cell>
          <cell r="G470">
            <v>30000</v>
          </cell>
          <cell r="H470">
            <v>30000</v>
          </cell>
        </row>
        <row r="471">
          <cell r="C471" t="str">
            <v>Nh©n c«ng ®iÒu chØnh t¨ng thªm NC x (1+0,1/2,638 ) x2,01x0,95</v>
          </cell>
          <cell r="G471">
            <v>96162.810730477591</v>
          </cell>
          <cell r="H471">
            <v>96162.810730477591</v>
          </cell>
        </row>
        <row r="472">
          <cell r="C472" t="str">
            <v>Chi phÝ m¸y ®iÒu chinh t¨ng thªm C1 =  MTCx1,13</v>
          </cell>
          <cell r="H472">
            <v>0</v>
          </cell>
        </row>
        <row r="473">
          <cell r="C473" t="str">
            <v>Chi phÝ s¶n xuÊt chung: 71% CFNC</v>
          </cell>
          <cell r="H473">
            <v>137810.86561863907</v>
          </cell>
        </row>
        <row r="474">
          <cell r="C474" t="str">
            <v>Thu nhËp chÞu thuÕ tÝnh tr­íc 6% Z</v>
          </cell>
          <cell r="H474">
            <v>75185.491493368274</v>
          </cell>
        </row>
        <row r="475">
          <cell r="A475">
            <v>22</v>
          </cell>
          <cell r="B475" t="str">
            <v>H8,5c</v>
          </cell>
          <cell r="C475" t="str">
            <v>Cét bª t«ng H8,5c</v>
          </cell>
          <cell r="H475">
            <v>1690523.2185181456</v>
          </cell>
        </row>
        <row r="476">
          <cell r="C476" t="str">
            <v>a ) VËt liÖu</v>
          </cell>
        </row>
        <row r="477">
          <cell r="C477" t="str">
            <v>Cét bª t«ng H8,5c</v>
          </cell>
          <cell r="D477" t="str">
            <v>Cét</v>
          </cell>
          <cell r="E477">
            <v>1</v>
          </cell>
          <cell r="G477">
            <v>752380</v>
          </cell>
          <cell r="H477">
            <v>752380</v>
          </cell>
        </row>
        <row r="478">
          <cell r="B478">
            <v>0.55200000000000005</v>
          </cell>
          <cell r="C478" t="str">
            <v xml:space="preserve">Gç kª </v>
          </cell>
          <cell r="D478" t="str">
            <v>m3</v>
          </cell>
          <cell r="E478">
            <v>5.0000000000000001E-3</v>
          </cell>
          <cell r="G478">
            <v>1100000</v>
          </cell>
          <cell r="H478">
            <v>5500</v>
          </cell>
        </row>
        <row r="479">
          <cell r="B479">
            <v>0.55200000000000005</v>
          </cell>
          <cell r="C479" t="str">
            <v xml:space="preserve">S¬n </v>
          </cell>
          <cell r="D479" t="str">
            <v>kg</v>
          </cell>
          <cell r="E479">
            <v>0.1</v>
          </cell>
          <cell r="G479">
            <v>26130</v>
          </cell>
          <cell r="H479">
            <v>2613</v>
          </cell>
        </row>
        <row r="480">
          <cell r="C480" t="str">
            <v>b) Nh©n c«ng</v>
          </cell>
          <cell r="G480">
            <v>97937</v>
          </cell>
        </row>
        <row r="481">
          <cell r="B481" t="str">
            <v xml:space="preserve">  </v>
          </cell>
          <cell r="C481" t="str">
            <v>Dùng cét</v>
          </cell>
          <cell r="D481" t="str">
            <v>c¸i</v>
          </cell>
          <cell r="E481">
            <v>1</v>
          </cell>
          <cell r="G481">
            <v>74917</v>
          </cell>
          <cell r="H481">
            <v>74917</v>
          </cell>
        </row>
        <row r="482">
          <cell r="B482">
            <v>2.1461000000000001</v>
          </cell>
          <cell r="C482" t="str">
            <v>BD+V/c cét</v>
          </cell>
          <cell r="D482" t="str">
            <v>tÊn</v>
          </cell>
          <cell r="E482">
            <v>0.75</v>
          </cell>
          <cell r="G482">
            <v>21382</v>
          </cell>
          <cell r="H482">
            <v>16037</v>
          </cell>
        </row>
        <row r="483">
          <cell r="B483">
            <v>2.1480999999999999</v>
          </cell>
          <cell r="C483" t="str">
            <v>BD+V/c dông cô TC</v>
          </cell>
          <cell r="D483" t="str">
            <v>tÊn</v>
          </cell>
          <cell r="E483">
            <v>0.5</v>
          </cell>
          <cell r="G483">
            <v>13965</v>
          </cell>
          <cell r="H483">
            <v>6983</v>
          </cell>
        </row>
        <row r="484">
          <cell r="C484" t="str">
            <v>V/c + Bèc dì cét ®Õn huyÖn</v>
          </cell>
          <cell r="D484" t="str">
            <v>TÊn</v>
          </cell>
          <cell r="E484">
            <v>0.75</v>
          </cell>
          <cell r="G484">
            <v>241647.93268460195</v>
          </cell>
          <cell r="H484">
            <v>181235.94951345146</v>
          </cell>
        </row>
        <row r="485">
          <cell r="C485" t="str">
            <v>VËn chuyÓn tõ huyÖn ®Õn tuyÕn + bèc dì</v>
          </cell>
          <cell r="D485" t="str">
            <v>TÊn</v>
          </cell>
          <cell r="E485">
            <v>0.75</v>
          </cell>
          <cell r="G485">
            <v>110110</v>
          </cell>
          <cell r="H485">
            <v>82582.5</v>
          </cell>
        </row>
        <row r="486">
          <cell r="C486" t="str">
            <v>§Òn bï thi c«ng, lµm ®­êng t¹m.</v>
          </cell>
          <cell r="D486" t="str">
            <v>Cét</v>
          </cell>
          <cell r="E486">
            <v>1</v>
          </cell>
          <cell r="G486">
            <v>30000</v>
          </cell>
          <cell r="H486">
            <v>30000</v>
          </cell>
        </row>
        <row r="487">
          <cell r="C487" t="str">
            <v>Nh©n c«ng ®iÒu chØnh t¨ng thªm NC x (1+0,1/2,638 ) x2,01x0,95</v>
          </cell>
          <cell r="G487">
            <v>96162.810730477591</v>
          </cell>
          <cell r="H487">
            <v>96162.810730477591</v>
          </cell>
        </row>
        <row r="488">
          <cell r="C488" t="str">
            <v>Chi phÝ m¸y ®iÒu chinh t¨ng thªm C1 =  MTCx1,13</v>
          </cell>
          <cell r="H488">
            <v>0</v>
          </cell>
        </row>
        <row r="489">
          <cell r="C489" t="str">
            <v>Chi phÝ s¶n xuÊt chung: 71% CFNC</v>
          </cell>
          <cell r="H489">
            <v>346421.96477318957</v>
          </cell>
        </row>
        <row r="490">
          <cell r="C490" t="str">
            <v>Thu nhËp chÞu thuÕ tÝnh tr­íc 6% Z</v>
          </cell>
          <cell r="H490">
            <v>95689.9935010271</v>
          </cell>
        </row>
        <row r="491">
          <cell r="A491">
            <v>23</v>
          </cell>
          <cell r="B491" t="str">
            <v>LT-7,5a</v>
          </cell>
          <cell r="C491" t="str">
            <v>Cét ly t©m LT-7,5a</v>
          </cell>
          <cell r="D491" t="str">
            <v>Cét</v>
          </cell>
          <cell r="H491">
            <v>1620736.1154288133</v>
          </cell>
        </row>
        <row r="492">
          <cell r="C492" t="str">
            <v>a ) VËt liÖu</v>
          </cell>
        </row>
        <row r="493">
          <cell r="B493" t="str">
            <v>PL§G</v>
          </cell>
          <cell r="C493" t="str">
            <v>Cét ly t©m 7,5a</v>
          </cell>
          <cell r="D493" t="str">
            <v>Cét</v>
          </cell>
          <cell r="E493">
            <v>1</v>
          </cell>
          <cell r="F493">
            <v>1.002</v>
          </cell>
          <cell r="G493">
            <v>576190</v>
          </cell>
          <cell r="H493">
            <v>576190</v>
          </cell>
        </row>
        <row r="494">
          <cell r="B494" t="str">
            <v>05.5212</v>
          </cell>
          <cell r="C494" t="str">
            <v>VËt liÖu l¾p dùng</v>
          </cell>
          <cell r="G494">
            <v>8490</v>
          </cell>
          <cell r="H494">
            <v>8490</v>
          </cell>
        </row>
        <row r="495">
          <cell r="C495" t="str">
            <v>b ) Nh©n c«ng</v>
          </cell>
          <cell r="G495">
            <v>143699.185</v>
          </cell>
        </row>
        <row r="496">
          <cell r="B496" t="str">
            <v>05.5212 *1,2</v>
          </cell>
          <cell r="C496" t="str">
            <v xml:space="preserve">Dùng cét bª t«ng </v>
          </cell>
          <cell r="D496" t="str">
            <v>Cét</v>
          </cell>
          <cell r="E496">
            <v>1</v>
          </cell>
          <cell r="F496">
            <v>1.2</v>
          </cell>
          <cell r="G496">
            <v>80605</v>
          </cell>
          <cell r="H496">
            <v>96726</v>
          </cell>
        </row>
        <row r="497">
          <cell r="B497" t="str">
            <v>02.1461</v>
          </cell>
          <cell r="C497" t="str">
            <v>VËn chuyÓn cét</v>
          </cell>
          <cell r="D497" t="str">
            <v>TÊn</v>
          </cell>
          <cell r="E497">
            <v>0.67500000000000004</v>
          </cell>
          <cell r="G497">
            <v>35406.199999999997</v>
          </cell>
          <cell r="H497">
            <v>23899.185000000001</v>
          </cell>
        </row>
        <row r="498">
          <cell r="B498" t="str">
            <v>02.1481</v>
          </cell>
          <cell r="C498" t="str">
            <v>VËn chuyÓn dông cô thi c«ng</v>
          </cell>
          <cell r="D498" t="str">
            <v>TÊn</v>
          </cell>
          <cell r="E498">
            <v>0.5</v>
          </cell>
          <cell r="G498">
            <v>46148</v>
          </cell>
          <cell r="H498">
            <v>23074</v>
          </cell>
        </row>
        <row r="499">
          <cell r="C499" t="str">
            <v>V/c + Bèc dì cét ®Õn huyÖn</v>
          </cell>
          <cell r="D499" t="str">
            <v>TÊn</v>
          </cell>
          <cell r="E499">
            <v>0.67500000000000004</v>
          </cell>
          <cell r="G499">
            <v>241647.93268460195</v>
          </cell>
          <cell r="H499">
            <v>163112.35456210634</v>
          </cell>
        </row>
        <row r="500">
          <cell r="C500" t="str">
            <v>VËn chuyÓn tõ huyÖn ®Õn tuyÕn + bèc dì</v>
          </cell>
          <cell r="D500" t="str">
            <v>TÊn</v>
          </cell>
          <cell r="E500">
            <v>0.67500000000000004</v>
          </cell>
          <cell r="G500">
            <v>110110</v>
          </cell>
          <cell r="H500">
            <v>74324.25</v>
          </cell>
        </row>
        <row r="501">
          <cell r="C501" t="str">
            <v>§Òn bï thi c«ng, lµm ®­êng t¹m.</v>
          </cell>
          <cell r="D501" t="str">
            <v>Cét</v>
          </cell>
          <cell r="E501">
            <v>1</v>
          </cell>
          <cell r="G501">
            <v>30000</v>
          </cell>
          <cell r="H501">
            <v>30000</v>
          </cell>
        </row>
        <row r="502">
          <cell r="C502" t="str">
            <v>Nh©n c«ng ®iÒu chØnh t¨ng thªm NC x (1+0,1/2,638 ) x2,01x0,95</v>
          </cell>
          <cell r="G502">
            <v>141095.98547309887</v>
          </cell>
          <cell r="H502">
            <v>141095.98547309887</v>
          </cell>
        </row>
        <row r="503">
          <cell r="C503" t="str">
            <v>Chi phÝ m¸y ®iÒu chinh t¨ng thªm C1 =  MTCx1,13</v>
          </cell>
          <cell r="H503">
            <v>0</v>
          </cell>
        </row>
        <row r="504">
          <cell r="C504" t="str">
            <v>Chi phÝ s¶n xuÊt chung: 71% CFNC</v>
          </cell>
          <cell r="H504">
            <v>392084.56027499575</v>
          </cell>
        </row>
        <row r="505">
          <cell r="C505" t="str">
            <v>Thu nhËp chÞu thuÕ tÝnh tr­íc 6% Z</v>
          </cell>
          <cell r="H505">
            <v>91739.780118612063</v>
          </cell>
        </row>
        <row r="506">
          <cell r="A506">
            <v>24</v>
          </cell>
          <cell r="B506" t="str">
            <v>LT-7,5b</v>
          </cell>
          <cell r="C506" t="str">
            <v>Cét ly t©m LT-7,5b</v>
          </cell>
          <cell r="D506" t="str">
            <v>Cét</v>
          </cell>
          <cell r="H506">
            <v>1647246.7154288131</v>
          </cell>
        </row>
        <row r="507">
          <cell r="C507" t="str">
            <v>a ) VËt liÖu</v>
          </cell>
        </row>
        <row r="508">
          <cell r="B508" t="str">
            <v>PL§G</v>
          </cell>
          <cell r="C508" t="str">
            <v>Cét ly t©m 7,5b</v>
          </cell>
          <cell r="D508" t="str">
            <v>Cét</v>
          </cell>
          <cell r="E508">
            <v>1</v>
          </cell>
          <cell r="F508">
            <v>1.002</v>
          </cell>
          <cell r="G508">
            <v>600000</v>
          </cell>
          <cell r="H508">
            <v>601200</v>
          </cell>
        </row>
        <row r="509">
          <cell r="B509" t="str">
            <v>05.5212</v>
          </cell>
          <cell r="C509" t="str">
            <v>VËt liÖu l¾p dùng</v>
          </cell>
          <cell r="G509">
            <v>8490</v>
          </cell>
          <cell r="H509">
            <v>8490</v>
          </cell>
        </row>
        <row r="510">
          <cell r="C510" t="str">
            <v>b ) Nh©n c«ng</v>
          </cell>
          <cell r="G510">
            <v>143699.185</v>
          </cell>
        </row>
        <row r="511">
          <cell r="B511" t="str">
            <v>05.5212 *1,2</v>
          </cell>
          <cell r="C511" t="str">
            <v xml:space="preserve">Dùng cét bª t«ng </v>
          </cell>
          <cell r="D511" t="str">
            <v>Cét</v>
          </cell>
          <cell r="E511">
            <v>1</v>
          </cell>
          <cell r="F511">
            <v>1.2</v>
          </cell>
          <cell r="G511">
            <v>80605</v>
          </cell>
          <cell r="H511">
            <v>96726</v>
          </cell>
        </row>
        <row r="512">
          <cell r="B512" t="str">
            <v>02.1461</v>
          </cell>
          <cell r="C512" t="str">
            <v>VËn chuyÓn cét</v>
          </cell>
          <cell r="D512" t="str">
            <v>TÊn</v>
          </cell>
          <cell r="E512">
            <v>0.67500000000000004</v>
          </cell>
          <cell r="G512">
            <v>35406.199999999997</v>
          </cell>
          <cell r="H512">
            <v>23899.185000000001</v>
          </cell>
        </row>
        <row r="513">
          <cell r="B513" t="str">
            <v>02.1481</v>
          </cell>
          <cell r="C513" t="str">
            <v>VËn chuyÓn dông cô thi c«ng</v>
          </cell>
          <cell r="D513" t="str">
            <v>TÊn</v>
          </cell>
          <cell r="E513">
            <v>0.5</v>
          </cell>
          <cell r="G513">
            <v>46148</v>
          </cell>
          <cell r="H513">
            <v>23074</v>
          </cell>
        </row>
        <row r="514">
          <cell r="C514" t="str">
            <v>V/c + Bèc dì cét ®Õn huyÖn</v>
          </cell>
          <cell r="D514" t="str">
            <v>TÊn</v>
          </cell>
          <cell r="E514">
            <v>0.67500000000000004</v>
          </cell>
          <cell r="G514">
            <v>241647.93268460195</v>
          </cell>
          <cell r="H514">
            <v>163112.35456210634</v>
          </cell>
        </row>
        <row r="515">
          <cell r="C515" t="str">
            <v>VËn chuyÓn tõ huyÖn ®Õn tuyÕn + bèc dì</v>
          </cell>
          <cell r="D515" t="str">
            <v>TÊn</v>
          </cell>
          <cell r="E515">
            <v>0.67500000000000004</v>
          </cell>
          <cell r="G515">
            <v>110110</v>
          </cell>
          <cell r="H515">
            <v>74324.25</v>
          </cell>
        </row>
        <row r="516">
          <cell r="C516" t="str">
            <v>§Òn bï thi c«ng, lµm ®­êng t¹m.</v>
          </cell>
          <cell r="D516" t="str">
            <v>Cét</v>
          </cell>
          <cell r="E516">
            <v>1</v>
          </cell>
          <cell r="G516">
            <v>30000</v>
          </cell>
          <cell r="H516">
            <v>30000</v>
          </cell>
        </row>
        <row r="517">
          <cell r="C517" t="str">
            <v>Nh©n c«ng ®iÒu chØnh t¨ng thªm NC x (1+0,1/2,638 ) x2,01x0,95</v>
          </cell>
          <cell r="G517">
            <v>141095.98547309887</v>
          </cell>
          <cell r="H517">
            <v>141095.98547309887</v>
          </cell>
        </row>
        <row r="518">
          <cell r="C518" t="str">
            <v>Chi phÝ m¸y ®iÒu chinh t¨ng thªm C1 =  MTCx1,13</v>
          </cell>
          <cell r="H518">
            <v>0</v>
          </cell>
        </row>
        <row r="519">
          <cell r="C519" t="str">
            <v>Chi phÝ s¶n xuÊt chung: 71% CFNC</v>
          </cell>
          <cell r="H519">
            <v>392084.56027499575</v>
          </cell>
        </row>
        <row r="520">
          <cell r="C520" t="str">
            <v>Thu nhËp chÞu thuÕ tÝnh tr­íc 6% Z</v>
          </cell>
          <cell r="H520">
            <v>93240.380118612069</v>
          </cell>
        </row>
        <row r="521">
          <cell r="A521">
            <v>25</v>
          </cell>
          <cell r="B521" t="str">
            <v>LT-7,5c</v>
          </cell>
          <cell r="C521" t="str">
            <v>Cét ly t©m LT-7,5c</v>
          </cell>
          <cell r="H521">
            <v>1707936.252228813</v>
          </cell>
        </row>
        <row r="522">
          <cell r="C522" t="str">
            <v>a ) VËt liÖu</v>
          </cell>
        </row>
        <row r="523">
          <cell r="B523" t="str">
            <v>PL§G</v>
          </cell>
          <cell r="C523" t="str">
            <v>Cét ly t©m 7,5c</v>
          </cell>
          <cell r="D523" t="str">
            <v>Cét</v>
          </cell>
          <cell r="E523">
            <v>1</v>
          </cell>
          <cell r="F523">
            <v>1.002</v>
          </cell>
          <cell r="G523">
            <v>657140</v>
          </cell>
          <cell r="H523">
            <v>658454.28</v>
          </cell>
        </row>
        <row r="524">
          <cell r="B524" t="str">
            <v>05.5212</v>
          </cell>
          <cell r="C524" t="str">
            <v>VËt liÖu l¾p dùng</v>
          </cell>
          <cell r="G524">
            <v>8490</v>
          </cell>
          <cell r="H524">
            <v>8490</v>
          </cell>
        </row>
        <row r="525">
          <cell r="C525" t="str">
            <v>b ) Nh©n c«ng</v>
          </cell>
          <cell r="G525">
            <v>143699.185</v>
          </cell>
        </row>
        <row r="526">
          <cell r="B526" t="str">
            <v>05.5212 *1,2</v>
          </cell>
          <cell r="C526" t="str">
            <v xml:space="preserve">Dùng cét bª t«ng </v>
          </cell>
          <cell r="D526" t="str">
            <v>Cét</v>
          </cell>
          <cell r="E526">
            <v>1</v>
          </cell>
          <cell r="F526">
            <v>1.2</v>
          </cell>
          <cell r="G526">
            <v>80605</v>
          </cell>
          <cell r="H526">
            <v>96726</v>
          </cell>
        </row>
        <row r="527">
          <cell r="B527" t="str">
            <v>02.1461</v>
          </cell>
          <cell r="C527" t="str">
            <v>VËn chuyÓn cét</v>
          </cell>
          <cell r="D527" t="str">
            <v>TÊn</v>
          </cell>
          <cell r="E527">
            <v>0.67500000000000004</v>
          </cell>
          <cell r="G527">
            <v>35406.199999999997</v>
          </cell>
          <cell r="H527">
            <v>23899.185000000001</v>
          </cell>
        </row>
        <row r="528">
          <cell r="B528" t="str">
            <v>02.1481</v>
          </cell>
          <cell r="C528" t="str">
            <v>VËn chuyÓn dông cô thi c«ng</v>
          </cell>
          <cell r="D528" t="str">
            <v>TÊn</v>
          </cell>
          <cell r="E528">
            <v>0.5</v>
          </cell>
          <cell r="G528">
            <v>46148</v>
          </cell>
          <cell r="H528">
            <v>23074</v>
          </cell>
        </row>
        <row r="529">
          <cell r="C529" t="str">
            <v>V/c + Bèc dì cét ®Õn huyÖn</v>
          </cell>
          <cell r="D529" t="str">
            <v>TÊn</v>
          </cell>
          <cell r="E529">
            <v>0.67500000000000004</v>
          </cell>
          <cell r="G529">
            <v>241647.93268460195</v>
          </cell>
          <cell r="H529">
            <v>163112.35456210634</v>
          </cell>
        </row>
        <row r="530">
          <cell r="C530" t="str">
            <v>VËn chuyÓn tõ huyÖn ®Õn tuyÕn + bèc dì</v>
          </cell>
          <cell r="D530" t="str">
            <v>TÊn</v>
          </cell>
          <cell r="E530">
            <v>0.67500000000000004</v>
          </cell>
          <cell r="G530">
            <v>110110</v>
          </cell>
          <cell r="H530">
            <v>74324.25</v>
          </cell>
        </row>
        <row r="531">
          <cell r="C531" t="str">
            <v>§Òn bï thi c«ng, lµm ®­êng t¹m.</v>
          </cell>
          <cell r="D531" t="str">
            <v>Cét</v>
          </cell>
          <cell r="E531">
            <v>1</v>
          </cell>
          <cell r="G531">
            <v>30000</v>
          </cell>
          <cell r="H531">
            <v>30000</v>
          </cell>
        </row>
        <row r="532">
          <cell r="C532" t="str">
            <v>Nh©n c«ng ®iÒu chØnh t¨ng thªm NC x (1+0,1/2,638 ) x2,01x0,95</v>
          </cell>
          <cell r="G532">
            <v>141095.98547309887</v>
          </cell>
          <cell r="H532">
            <v>141095.98547309887</v>
          </cell>
        </row>
        <row r="533">
          <cell r="C533" t="str">
            <v>Chi phÝ m¸y ®iÒu chinh t¨ng thªm C1 =  MTCx1,13</v>
          </cell>
          <cell r="H533">
            <v>0</v>
          </cell>
        </row>
        <row r="534">
          <cell r="C534" t="str">
            <v>Chi phÝ s¶n xuÊt chung: 71% CFNC</v>
          </cell>
          <cell r="H534">
            <v>392084.56027499575</v>
          </cell>
        </row>
        <row r="535">
          <cell r="C535" t="str">
            <v>Thu nhËp chÞu thuÕ tÝnh tr­íc 6% Z</v>
          </cell>
          <cell r="H535">
            <v>96675.636918612057</v>
          </cell>
        </row>
        <row r="536">
          <cell r="A536">
            <v>26</v>
          </cell>
          <cell r="B536" t="str">
            <v>LT-6,5a</v>
          </cell>
          <cell r="C536" t="str">
            <v>Cét ly t©m LT-6,5a</v>
          </cell>
          <cell r="H536">
            <v>1434822.7154288131</v>
          </cell>
        </row>
        <row r="537">
          <cell r="C537" t="str">
            <v>a ) VËt liÖu</v>
          </cell>
        </row>
        <row r="538">
          <cell r="B538" t="str">
            <v>PL§G</v>
          </cell>
          <cell r="C538" t="str">
            <v>Cét ly t©m 6,5a</v>
          </cell>
          <cell r="D538" t="str">
            <v>Cét</v>
          </cell>
          <cell r="E538">
            <v>1</v>
          </cell>
          <cell r="F538">
            <v>1.002</v>
          </cell>
          <cell r="G538">
            <v>400000</v>
          </cell>
          <cell r="H538">
            <v>400800</v>
          </cell>
        </row>
        <row r="539">
          <cell r="B539" t="str">
            <v>05.5211</v>
          </cell>
          <cell r="C539" t="str">
            <v>VËt liÖu l¾p dùng</v>
          </cell>
          <cell r="G539">
            <v>8490</v>
          </cell>
          <cell r="H539">
            <v>8490</v>
          </cell>
        </row>
        <row r="540">
          <cell r="C540" t="str">
            <v>b ) Nh©n c«ng</v>
          </cell>
          <cell r="G540">
            <v>143699.185</v>
          </cell>
        </row>
        <row r="541">
          <cell r="B541" t="str">
            <v>05.5211 x 1,2</v>
          </cell>
          <cell r="C541" t="str">
            <v xml:space="preserve">Dùng cét bª t«ng </v>
          </cell>
          <cell r="D541" t="str">
            <v>Cét</v>
          </cell>
          <cell r="E541">
            <v>1</v>
          </cell>
          <cell r="F541">
            <v>1.2</v>
          </cell>
          <cell r="G541">
            <v>80605</v>
          </cell>
          <cell r="H541">
            <v>96726</v>
          </cell>
        </row>
        <row r="542">
          <cell r="B542" t="str">
            <v>02.1461</v>
          </cell>
          <cell r="C542" t="str">
            <v>VËn chuyÓn cét</v>
          </cell>
          <cell r="D542" t="str">
            <v>TÊn</v>
          </cell>
          <cell r="E542">
            <v>0.67500000000000004</v>
          </cell>
          <cell r="G542">
            <v>35406.199999999997</v>
          </cell>
          <cell r="H542">
            <v>23899.185000000001</v>
          </cell>
        </row>
        <row r="543">
          <cell r="B543" t="str">
            <v>02.1481</v>
          </cell>
          <cell r="C543" t="str">
            <v xml:space="preserve">VËn chuyÓn dông cô thi c«ng </v>
          </cell>
          <cell r="D543" t="str">
            <v>TÊn</v>
          </cell>
          <cell r="E543">
            <v>0.5</v>
          </cell>
          <cell r="G543">
            <v>46148</v>
          </cell>
          <cell r="H543">
            <v>23074</v>
          </cell>
        </row>
        <row r="544">
          <cell r="C544" t="str">
            <v>V/c + Bèc dì cét ®Õn huyÖn</v>
          </cell>
          <cell r="D544" t="str">
            <v>TÊn</v>
          </cell>
          <cell r="E544">
            <v>0.67500000000000004</v>
          </cell>
          <cell r="G544">
            <v>241647.93268460195</v>
          </cell>
          <cell r="H544">
            <v>163112.35456210634</v>
          </cell>
        </row>
        <row r="545">
          <cell r="C545" t="str">
            <v>VËn chuyÓn tõ huyÖn ®Õn tuyÕn + bèc dì</v>
          </cell>
          <cell r="D545" t="str">
            <v>TÊn</v>
          </cell>
          <cell r="E545">
            <v>0.67500000000000004</v>
          </cell>
          <cell r="G545">
            <v>110110</v>
          </cell>
          <cell r="H545">
            <v>74324.25</v>
          </cell>
        </row>
        <row r="546">
          <cell r="C546" t="str">
            <v>§Òn bï thi c«ng, lµm ®­êng t¹m.</v>
          </cell>
          <cell r="D546" t="str">
            <v>Cét</v>
          </cell>
          <cell r="E546">
            <v>1</v>
          </cell>
          <cell r="G546">
            <v>30000</v>
          </cell>
          <cell r="H546">
            <v>30000</v>
          </cell>
        </row>
        <row r="547">
          <cell r="C547" t="str">
            <v>Nh©n c«ng ®iÒu chØnh t¨ng thªm NC x (1+0,1/2,638 ) x2,01x0,95</v>
          </cell>
          <cell r="G547">
            <v>141095.98547309887</v>
          </cell>
          <cell r="H547">
            <v>141095.98547309887</v>
          </cell>
        </row>
        <row r="548">
          <cell r="C548" t="str">
            <v>Chi phÝ m¸y ®iÒu chinh t¨ng thªm C1 =  MTCx1,13</v>
          </cell>
          <cell r="H548">
            <v>0</v>
          </cell>
        </row>
        <row r="549">
          <cell r="C549" t="str">
            <v>Chi phÝ s¶n xuÊt chung: 71% CFNC</v>
          </cell>
          <cell r="H549">
            <v>392084.56027499575</v>
          </cell>
        </row>
        <row r="550">
          <cell r="C550" t="str">
            <v>Thu nhËp chÞu thuÕ tÝnh tr­íc 6% Z</v>
          </cell>
          <cell r="H550">
            <v>81216.380118612069</v>
          </cell>
        </row>
        <row r="551">
          <cell r="A551">
            <v>27</v>
          </cell>
          <cell r="B551" t="str">
            <v>LT-8,5a</v>
          </cell>
          <cell r="C551" t="str">
            <v>Cét ly t©m LT-8,5a</v>
          </cell>
          <cell r="H551">
            <v>1723192.1180336063</v>
          </cell>
        </row>
        <row r="552">
          <cell r="C552" t="str">
            <v>a ) VËt liÖu</v>
          </cell>
        </row>
        <row r="553">
          <cell r="B553" t="str">
            <v>PL§G</v>
          </cell>
          <cell r="C553" t="str">
            <v>Cét trßn cao 8,5a</v>
          </cell>
          <cell r="D553" t="str">
            <v>Cét</v>
          </cell>
          <cell r="E553">
            <v>1</v>
          </cell>
          <cell r="F553">
            <v>1.002</v>
          </cell>
          <cell r="G553">
            <v>661910</v>
          </cell>
          <cell r="H553">
            <v>663233.81999999995</v>
          </cell>
        </row>
        <row r="554">
          <cell r="B554" t="str">
            <v>05.5212</v>
          </cell>
          <cell r="C554" t="str">
            <v>VËt liÖu l¾p dùng</v>
          </cell>
          <cell r="G554">
            <v>8490</v>
          </cell>
          <cell r="H554">
            <v>8490</v>
          </cell>
        </row>
        <row r="555">
          <cell r="C555" t="str">
            <v>b ) Nh©n c«ng</v>
          </cell>
          <cell r="G555">
            <v>140323.60200000001</v>
          </cell>
        </row>
        <row r="556">
          <cell r="B556" t="str">
            <v>05.5212 x 1,2</v>
          </cell>
          <cell r="C556" t="str">
            <v xml:space="preserve">Dùng cét bª t«ng </v>
          </cell>
          <cell r="D556" t="str">
            <v>Cét</v>
          </cell>
          <cell r="E556">
            <v>1</v>
          </cell>
          <cell r="F556">
            <v>1.2</v>
          </cell>
          <cell r="G556">
            <v>80605</v>
          </cell>
          <cell r="H556">
            <v>96726</v>
          </cell>
        </row>
        <row r="557">
          <cell r="B557" t="str">
            <v>02.1461</v>
          </cell>
          <cell r="C557" t="str">
            <v>VËn chuyÓn cét</v>
          </cell>
          <cell r="D557" t="str">
            <v>TÊn</v>
          </cell>
          <cell r="E557">
            <v>0.71</v>
          </cell>
          <cell r="G557">
            <v>35406.199999999997</v>
          </cell>
          <cell r="H557">
            <v>25138.401999999998</v>
          </cell>
        </row>
        <row r="558">
          <cell r="B558" t="str">
            <v>02.1481</v>
          </cell>
          <cell r="C558" t="str">
            <v>VËn chuyÓn dông cô thi c«ng</v>
          </cell>
          <cell r="D558" t="str">
            <v>TÊn</v>
          </cell>
          <cell r="E558">
            <v>0.4</v>
          </cell>
          <cell r="G558">
            <v>46148</v>
          </cell>
          <cell r="H558">
            <v>18459.2</v>
          </cell>
        </row>
        <row r="559">
          <cell r="C559" t="str">
            <v>V/c + Bèc dì cét ®Õn huyÖn</v>
          </cell>
          <cell r="D559" t="str">
            <v>TÊn</v>
          </cell>
          <cell r="E559">
            <v>0.71</v>
          </cell>
          <cell r="G559">
            <v>241647.93268460195</v>
          </cell>
          <cell r="H559">
            <v>171570.03220606738</v>
          </cell>
        </row>
        <row r="560">
          <cell r="C560" t="str">
            <v>VËn chuyÓn tõ huyÖn ®Õn tuyÕn + bèc dì</v>
          </cell>
          <cell r="D560" t="str">
            <v>TÊn</v>
          </cell>
          <cell r="E560">
            <v>0.71</v>
          </cell>
          <cell r="G560">
            <v>110110</v>
          </cell>
          <cell r="H560">
            <v>78178.099999999991</v>
          </cell>
        </row>
        <row r="561">
          <cell r="C561" t="str">
            <v>§Òn bï thi c«ng, lµm ®­êng t¹m.</v>
          </cell>
          <cell r="D561" t="str">
            <v>Cét</v>
          </cell>
          <cell r="E561">
            <v>1</v>
          </cell>
          <cell r="G561">
            <v>30000</v>
          </cell>
          <cell r="H561">
            <v>30000</v>
          </cell>
        </row>
        <row r="562">
          <cell r="C562" t="str">
            <v>Nh©n c«ng ®iÒu chØnh t¨ng thªm NC x (1+0,1/2,638 ) x2,01x0,95</v>
          </cell>
          <cell r="G562">
            <v>137781.55324489076</v>
          </cell>
          <cell r="H562">
            <v>137781.55324489076</v>
          </cell>
        </row>
        <row r="563">
          <cell r="C563" t="str">
            <v>Chi phÝ m¸y ®iÒu chinh t¨ng thªm C1 =  MTCx1,13</v>
          </cell>
          <cell r="H563">
            <v>0</v>
          </cell>
        </row>
        <row r="564">
          <cell r="C564" t="str">
            <v>Chi phÝ s¶n xuÊt chung: 71% CFNC</v>
          </cell>
          <cell r="H564">
            <v>396075.83409018029</v>
          </cell>
        </row>
        <row r="565">
          <cell r="C565" t="str">
            <v>Thu nhËp chÞu thuÕ tÝnh tr­íc 6% Z</v>
          </cell>
          <cell r="H565">
            <v>97539.176492468279</v>
          </cell>
        </row>
        <row r="566">
          <cell r="A566">
            <v>28</v>
          </cell>
          <cell r="B566" t="str">
            <v>LT-8,5b</v>
          </cell>
          <cell r="C566" t="str">
            <v>Cét ly t©m LT-8,5b</v>
          </cell>
          <cell r="H566">
            <v>2519612.5833179839</v>
          </cell>
        </row>
        <row r="567">
          <cell r="C567" t="str">
            <v>a ) VËt liÖu</v>
          </cell>
          <cell r="H567">
            <v>724208.58</v>
          </cell>
        </row>
        <row r="568">
          <cell r="B568" t="str">
            <v>PL§G</v>
          </cell>
          <cell r="C568" t="str">
            <v>Cét trßn cao 8,5b</v>
          </cell>
          <cell r="D568" t="str">
            <v>Cét</v>
          </cell>
          <cell r="E568">
            <v>1</v>
          </cell>
          <cell r="F568">
            <v>1.002</v>
          </cell>
          <cell r="G568">
            <v>714290</v>
          </cell>
          <cell r="H568">
            <v>715718.58</v>
          </cell>
        </row>
        <row r="569">
          <cell r="B569" t="str">
            <v>05.5212</v>
          </cell>
          <cell r="C569" t="str">
            <v>VËt liÖu l¾p dùng</v>
          </cell>
          <cell r="G569">
            <v>8490</v>
          </cell>
          <cell r="H569">
            <v>8490</v>
          </cell>
        </row>
        <row r="570">
          <cell r="C570" t="str">
            <v>b ) Nh©n c«ng</v>
          </cell>
          <cell r="G570">
            <v>144938.402</v>
          </cell>
        </row>
        <row r="571">
          <cell r="B571" t="str">
            <v>05.5212 x 1,2</v>
          </cell>
          <cell r="C571" t="str">
            <v xml:space="preserve">Dùng cét bª t«ng </v>
          </cell>
          <cell r="D571" t="str">
            <v>Cét</v>
          </cell>
          <cell r="E571">
            <v>1</v>
          </cell>
          <cell r="F571">
            <v>1.2</v>
          </cell>
          <cell r="G571">
            <v>80605</v>
          </cell>
          <cell r="H571">
            <v>96726</v>
          </cell>
        </row>
        <row r="572">
          <cell r="B572" t="str">
            <v>02.1461</v>
          </cell>
          <cell r="C572" t="str">
            <v>VËn chuyÓn cét</v>
          </cell>
          <cell r="D572" t="str">
            <v>TÊn</v>
          </cell>
          <cell r="E572">
            <v>0.71</v>
          </cell>
          <cell r="G572">
            <v>35406.199999999997</v>
          </cell>
          <cell r="H572">
            <v>25138.401999999998</v>
          </cell>
        </row>
        <row r="573">
          <cell r="B573" t="str">
            <v>02.1481</v>
          </cell>
          <cell r="C573" t="str">
            <v>VËn chuyÓn dông cô thi c«ng</v>
          </cell>
          <cell r="D573" t="str">
            <v>TÊn</v>
          </cell>
          <cell r="E573">
            <v>0.5</v>
          </cell>
          <cell r="G573">
            <v>46148</v>
          </cell>
          <cell r="H573">
            <v>23074</v>
          </cell>
        </row>
        <row r="574">
          <cell r="C574" t="str">
            <v>V/c + Bèc dì cét ®Õn huyÖn</v>
          </cell>
          <cell r="D574" t="str">
            <v>TÊn</v>
          </cell>
          <cell r="E574">
            <v>0.71</v>
          </cell>
          <cell r="G574">
            <v>241647.93268460195</v>
          </cell>
          <cell r="H574">
            <v>171570.03220606738</v>
          </cell>
        </row>
        <row r="575">
          <cell r="C575" t="str">
            <v>VËn chuyÓn tõ huyÖn ®Õn tuyÕn + bèc dì</v>
          </cell>
          <cell r="D575" t="str">
            <v>TÊn</v>
          </cell>
          <cell r="E575">
            <v>0.71</v>
          </cell>
          <cell r="G575">
            <v>110110</v>
          </cell>
          <cell r="H575">
            <v>78178.099999999991</v>
          </cell>
        </row>
        <row r="576">
          <cell r="C576" t="str">
            <v>§Òn bï thi c«ng, lµm ®­êng t¹m.</v>
          </cell>
          <cell r="D576" t="str">
            <v>Cét</v>
          </cell>
          <cell r="E576">
            <v>1</v>
          </cell>
          <cell r="G576">
            <v>30000</v>
          </cell>
          <cell r="H576">
            <v>30000</v>
          </cell>
        </row>
        <row r="577">
          <cell r="C577" t="str">
            <v>Nh©n c«ng ®iÒu chØnh t¨ng thªm NC x (1+0,1/2,638 ) x2,01x0,95</v>
          </cell>
          <cell r="G577">
            <v>142312.75329144119</v>
          </cell>
          <cell r="H577">
            <v>142312.75329144119</v>
          </cell>
        </row>
        <row r="578">
          <cell r="C578" t="str">
            <v>Chi phÝ m¸y ®iÒu chinh t¨ng thªm C1 =  MTCx1,13</v>
          </cell>
          <cell r="H578">
            <v>0</v>
          </cell>
        </row>
        <row r="579">
          <cell r="C579" t="str">
            <v>Chi phÝ s¶n xuÊt chung: 71% CFNC</v>
          </cell>
          <cell r="H579">
            <v>402569.49412323104</v>
          </cell>
        </row>
        <row r="580">
          <cell r="C580" t="str">
            <v>Thu nhËp chÞu thuÕ tÝnh tr­íc 6% Z</v>
          </cell>
          <cell r="H580">
            <v>101626.64169724437</v>
          </cell>
        </row>
        <row r="581">
          <cell r="A581">
            <v>29</v>
          </cell>
          <cell r="B581" t="str">
            <v>LT-8,5c</v>
          </cell>
          <cell r="C581" t="str">
            <v>Cét ly t©m LT-8,5c</v>
          </cell>
          <cell r="H581">
            <v>1820693.080517984</v>
          </cell>
        </row>
        <row r="582">
          <cell r="C582" t="str">
            <v>a ) VËt liÖu</v>
          </cell>
        </row>
        <row r="583">
          <cell r="B583" t="str">
            <v>PL§G</v>
          </cell>
          <cell r="C583" t="str">
            <v>Cét trßn cao 8,5m</v>
          </cell>
          <cell r="D583" t="str">
            <v>Cét</v>
          </cell>
          <cell r="E583">
            <v>1</v>
          </cell>
          <cell r="F583">
            <v>1.002</v>
          </cell>
          <cell r="G583">
            <v>738100</v>
          </cell>
          <cell r="H583">
            <v>739576.2</v>
          </cell>
        </row>
        <row r="584">
          <cell r="B584" t="str">
            <v>05.5212</v>
          </cell>
          <cell r="C584" t="str">
            <v>VËt liÖu l¾p dùng</v>
          </cell>
          <cell r="G584">
            <v>8490</v>
          </cell>
          <cell r="H584">
            <v>8490</v>
          </cell>
        </row>
        <row r="585">
          <cell r="C585" t="str">
            <v>b ) Nh©n c«ng</v>
          </cell>
          <cell r="G585">
            <v>144938.402</v>
          </cell>
        </row>
        <row r="586">
          <cell r="B586" t="str">
            <v>05.5212 x 1,2</v>
          </cell>
          <cell r="C586" t="str">
            <v xml:space="preserve">Dùng cét bª t«ng </v>
          </cell>
          <cell r="D586" t="str">
            <v>Cét</v>
          </cell>
          <cell r="E586">
            <v>1</v>
          </cell>
          <cell r="F586">
            <v>1.2</v>
          </cell>
          <cell r="G586">
            <v>80605</v>
          </cell>
          <cell r="H586">
            <v>96726</v>
          </cell>
        </row>
        <row r="587">
          <cell r="B587" t="str">
            <v>02.1461</v>
          </cell>
          <cell r="C587" t="str">
            <v>VËn chuyÓn cét</v>
          </cell>
          <cell r="D587" t="str">
            <v>TÊn</v>
          </cell>
          <cell r="E587">
            <v>0.71</v>
          </cell>
          <cell r="G587">
            <v>35406.199999999997</v>
          </cell>
          <cell r="H587">
            <v>25138.401999999998</v>
          </cell>
        </row>
        <row r="588">
          <cell r="B588" t="str">
            <v>02.1481</v>
          </cell>
          <cell r="C588" t="str">
            <v>VËn chuyÓn dông cô thi c«ng vµo ra</v>
          </cell>
          <cell r="D588" t="str">
            <v>TÊn</v>
          </cell>
          <cell r="E588">
            <v>0.5</v>
          </cell>
          <cell r="G588">
            <v>46148</v>
          </cell>
          <cell r="H588">
            <v>23074</v>
          </cell>
        </row>
        <row r="589">
          <cell r="C589" t="str">
            <v>V/c + Bèc dì cét ®Õn huyÖn</v>
          </cell>
          <cell r="D589" t="str">
            <v>TÊn</v>
          </cell>
          <cell r="E589">
            <v>0.71</v>
          </cell>
          <cell r="G589">
            <v>241647.93268460195</v>
          </cell>
          <cell r="H589">
            <v>171570.03220606738</v>
          </cell>
        </row>
        <row r="590">
          <cell r="C590" t="str">
            <v>VËn chuyÓn tõ huyÖn ®Õn tuyÕn + bèc dì</v>
          </cell>
          <cell r="D590" t="str">
            <v>TÊn</v>
          </cell>
          <cell r="E590">
            <v>0.71</v>
          </cell>
          <cell r="G590">
            <v>110110</v>
          </cell>
          <cell r="H590">
            <v>78178.099999999991</v>
          </cell>
        </row>
        <row r="591">
          <cell r="C591" t="str">
            <v>§Òn bï thi c«ng, lµm ®­êng t¹m.</v>
          </cell>
          <cell r="D591" t="str">
            <v>Cét</v>
          </cell>
          <cell r="E591">
            <v>1</v>
          </cell>
          <cell r="G591">
            <v>30000</v>
          </cell>
          <cell r="H591">
            <v>30000</v>
          </cell>
        </row>
        <row r="592">
          <cell r="C592" t="str">
            <v>Nh©n c«ng ®iÒu chØnh t¨ng thªm NC x (1+0,1/2,638 ) x2,01x0,95</v>
          </cell>
          <cell r="G592">
            <v>142312.75329144119</v>
          </cell>
          <cell r="H592">
            <v>142312.75329144119</v>
          </cell>
        </row>
        <row r="593">
          <cell r="C593" t="str">
            <v>Chi phÝ m¸y ®iÒu chinh t¨ng thªm C1 =  MTCx1,13</v>
          </cell>
          <cell r="H593">
            <v>0</v>
          </cell>
        </row>
        <row r="594">
          <cell r="C594" t="str">
            <v>Chi phÝ s¶n xuÊt chung: 71% CFNC</v>
          </cell>
          <cell r="H594">
            <v>402569.49412323104</v>
          </cell>
        </row>
        <row r="595">
          <cell r="C595" t="str">
            <v>Thu nhËp chÞu thuÕ tÝnh tr­íc 6% Z</v>
          </cell>
          <cell r="H595">
            <v>103058.09889724437</v>
          </cell>
        </row>
        <row r="596">
          <cell r="A596">
            <v>30</v>
          </cell>
          <cell r="B596" t="str">
            <v>LT10b</v>
          </cell>
          <cell r="C596" t="str">
            <v>Cét bª t«ng ly t©m</v>
          </cell>
          <cell r="H596">
            <v>2129980.8269570018</v>
          </cell>
        </row>
        <row r="597">
          <cell r="C597" t="str">
            <v>a ) VËt liÖu</v>
          </cell>
        </row>
        <row r="598">
          <cell r="B598" t="str">
            <v>PL§G</v>
          </cell>
          <cell r="C598" t="str">
            <v>Cét trßn cao 10m</v>
          </cell>
          <cell r="D598" t="str">
            <v>Cét</v>
          </cell>
          <cell r="E598">
            <v>1</v>
          </cell>
          <cell r="F598">
            <v>1.002</v>
          </cell>
          <cell r="G598">
            <v>1161610</v>
          </cell>
          <cell r="H598">
            <v>1163933.22</v>
          </cell>
        </row>
        <row r="599">
          <cell r="B599" t="str">
            <v>05.5212</v>
          </cell>
          <cell r="C599" t="str">
            <v>VËt liÖu l¾p dùng</v>
          </cell>
          <cell r="G599">
            <v>8490</v>
          </cell>
          <cell r="H599">
            <v>8490</v>
          </cell>
        </row>
        <row r="600">
          <cell r="C600" t="str">
            <v>b ) Nh©n c«ng</v>
          </cell>
          <cell r="G600">
            <v>297075.0945648104</v>
          </cell>
        </row>
        <row r="601">
          <cell r="B601" t="str">
            <v>05.5212 x 1,2</v>
          </cell>
          <cell r="C601" t="str">
            <v xml:space="preserve">Dùng cét bª t«ng </v>
          </cell>
          <cell r="D601" t="str">
            <v>Cét</v>
          </cell>
          <cell r="E601">
            <v>1</v>
          </cell>
          <cell r="F601">
            <v>1.2</v>
          </cell>
          <cell r="G601">
            <v>80605</v>
          </cell>
          <cell r="H601">
            <v>96726</v>
          </cell>
        </row>
        <row r="602">
          <cell r="B602" t="str">
            <v>02.1461</v>
          </cell>
          <cell r="C602" t="str">
            <v>VËn chuyÓn cét</v>
          </cell>
          <cell r="D602" t="str">
            <v>TÊn</v>
          </cell>
          <cell r="E602">
            <v>0.85</v>
          </cell>
          <cell r="G602">
            <v>35406.199999999997</v>
          </cell>
          <cell r="H602">
            <v>30095.269999999997</v>
          </cell>
        </row>
        <row r="603">
          <cell r="B603" t="str">
            <v>02.1481</v>
          </cell>
          <cell r="C603" t="str">
            <v>VËn chuyÓn dông cô thi c«ng</v>
          </cell>
          <cell r="D603" t="str">
            <v>TÊn</v>
          </cell>
          <cell r="E603">
            <v>0.5</v>
          </cell>
          <cell r="G603">
            <v>46148</v>
          </cell>
          <cell r="H603">
            <v>23074</v>
          </cell>
        </row>
        <row r="604">
          <cell r="C604" t="str">
            <v>V/c + Bèc dì cét ®Õn huyÖn</v>
          </cell>
          <cell r="D604" t="str">
            <v>TÊn</v>
          </cell>
          <cell r="E604">
            <v>0.85</v>
          </cell>
          <cell r="G604">
            <v>241647.93268460195</v>
          </cell>
          <cell r="H604">
            <v>205400.74278191166</v>
          </cell>
        </row>
        <row r="605">
          <cell r="C605" t="e">
            <v>#REF!</v>
          </cell>
          <cell r="D605" t="str">
            <v>TÊn</v>
          </cell>
          <cell r="E605">
            <v>0.85</v>
          </cell>
          <cell r="G605">
            <v>110110</v>
          </cell>
          <cell r="H605">
            <v>93593.5</v>
          </cell>
        </row>
        <row r="606">
          <cell r="C606" t="str">
            <v>§Òn bï thi c«ng, lµm ®­êng t¹m.</v>
          </cell>
          <cell r="D606" t="str">
            <v>Cét</v>
          </cell>
          <cell r="E606">
            <v>1</v>
          </cell>
          <cell r="G606">
            <v>30000</v>
          </cell>
          <cell r="H606">
            <v>30000</v>
          </cell>
        </row>
        <row r="607">
          <cell r="C607" t="str">
            <v>Nh©n c«ng ®iÒu chØnh t¨ng thªm NC x (1+0,1/2,638 ) x2,01x0,95</v>
          </cell>
          <cell r="G607">
            <v>147179.82456481038</v>
          </cell>
          <cell r="H607">
            <v>147179.82456481038</v>
          </cell>
        </row>
        <row r="608">
          <cell r="C608" t="str">
            <v>Chi phÝ m¸y ®iÒu chinh t¨ng thªm C1 =  MTCx1,13</v>
          </cell>
          <cell r="H608">
            <v>0</v>
          </cell>
        </row>
        <row r="609">
          <cell r="C609" t="str">
            <v>Chi phÝ s¶n xuÊt chung: 71% CFNC</v>
          </cell>
          <cell r="H609">
            <v>210923.31714101537</v>
          </cell>
        </row>
        <row r="610">
          <cell r="C610" t="str">
            <v>Thu nhËp chÞu thuÕ tÝnh tr­íc 6% Z</v>
          </cell>
          <cell r="H610">
            <v>120564.95246926424</v>
          </cell>
        </row>
        <row r="611">
          <cell r="A611" t="str">
            <v>30.</v>
          </cell>
          <cell r="B611" t="str">
            <v>LT10c</v>
          </cell>
          <cell r="C611" t="str">
            <v>Cét bª t«ng ly t©m</v>
          </cell>
          <cell r="H611">
            <v>2651237.4593570018</v>
          </cell>
        </row>
        <row r="612">
          <cell r="C612" t="str">
            <v>a ) VËt liÖu</v>
          </cell>
        </row>
        <row r="613">
          <cell r="B613" t="str">
            <v>PL§G</v>
          </cell>
          <cell r="C613" t="str">
            <v>Cét trßn cao 10m</v>
          </cell>
          <cell r="D613" t="str">
            <v>Cét</v>
          </cell>
          <cell r="E613">
            <v>1</v>
          </cell>
          <cell r="F613">
            <v>1.002</v>
          </cell>
          <cell r="G613">
            <v>1652380</v>
          </cell>
          <cell r="H613">
            <v>1655684.76</v>
          </cell>
        </row>
        <row r="614">
          <cell r="B614" t="str">
            <v>05.5212</v>
          </cell>
          <cell r="C614" t="str">
            <v>VËt liÖu l¾p dùng</v>
          </cell>
          <cell r="G614">
            <v>8490</v>
          </cell>
          <cell r="H614">
            <v>8490</v>
          </cell>
        </row>
        <row r="615">
          <cell r="C615" t="str">
            <v>b ) Nh©n c«ng</v>
          </cell>
          <cell r="G615">
            <v>297075.0945648104</v>
          </cell>
        </row>
        <row r="616">
          <cell r="B616" t="str">
            <v>05.5212 x 1,2</v>
          </cell>
          <cell r="C616" t="str">
            <v xml:space="preserve">Dùng cét bª t«ng </v>
          </cell>
          <cell r="D616" t="str">
            <v>Cét</v>
          </cell>
          <cell r="E616">
            <v>1</v>
          </cell>
          <cell r="F616">
            <v>1.2</v>
          </cell>
          <cell r="G616">
            <v>80605</v>
          </cell>
          <cell r="H616">
            <v>96726</v>
          </cell>
        </row>
        <row r="617">
          <cell r="B617" t="str">
            <v>02.1461</v>
          </cell>
          <cell r="C617" t="str">
            <v>VËn chuyÓn cét</v>
          </cell>
          <cell r="D617" t="str">
            <v>TÊn</v>
          </cell>
          <cell r="E617">
            <v>0.85</v>
          </cell>
          <cell r="G617">
            <v>35406.199999999997</v>
          </cell>
          <cell r="H617">
            <v>30095.269999999997</v>
          </cell>
        </row>
        <row r="618">
          <cell r="B618" t="str">
            <v>02.1481</v>
          </cell>
          <cell r="C618" t="str">
            <v>VËn chuyÓn dông cô thi c«ng</v>
          </cell>
          <cell r="D618" t="str">
            <v>TÊn</v>
          </cell>
          <cell r="E618">
            <v>0.5</v>
          </cell>
          <cell r="G618">
            <v>46148</v>
          </cell>
          <cell r="H618">
            <v>23074</v>
          </cell>
        </row>
        <row r="619">
          <cell r="C619" t="str">
            <v>V/c + Bèc dì cét ®Õn huyÖn</v>
          </cell>
          <cell r="D619" t="str">
            <v>TÊn</v>
          </cell>
          <cell r="E619">
            <v>0.85</v>
          </cell>
          <cell r="G619">
            <v>241647.93268460195</v>
          </cell>
          <cell r="H619">
            <v>205400.74278191166</v>
          </cell>
        </row>
        <row r="620">
          <cell r="C620" t="str">
            <v>VËn chuyÓn tõ huyÖn ®Õn tuyÕn + bèc dì</v>
          </cell>
          <cell r="D620" t="str">
            <v>TÊn</v>
          </cell>
          <cell r="E620">
            <v>0.85</v>
          </cell>
          <cell r="G620">
            <v>110110</v>
          </cell>
          <cell r="H620">
            <v>93593.5</v>
          </cell>
        </row>
        <row r="621">
          <cell r="C621" t="str">
            <v>§Òn bï thi c«ng, lµm ®­êng t¹m.</v>
          </cell>
          <cell r="D621" t="str">
            <v>Cét</v>
          </cell>
          <cell r="E621">
            <v>1</v>
          </cell>
          <cell r="G621">
            <v>30000</v>
          </cell>
          <cell r="H621">
            <v>30000</v>
          </cell>
        </row>
        <row r="622">
          <cell r="C622" t="str">
            <v>Nh©n c«ng ®iÒu chØnh t¨ng thªm NC x (1+0,1/2,638 ) x2,01x0,95</v>
          </cell>
          <cell r="G622">
            <v>147179.82456481038</v>
          </cell>
          <cell r="H622">
            <v>147179.82456481038</v>
          </cell>
        </row>
        <row r="623">
          <cell r="C623" t="str">
            <v>Chi phÝ m¸y ®iÒu chinh t¨ng thªm C1 =  MTCx1,13</v>
          </cell>
          <cell r="H623">
            <v>0</v>
          </cell>
        </row>
        <row r="624">
          <cell r="C624" t="str">
            <v>Chi phÝ s¶n xuÊt chung: 71% CFNC</v>
          </cell>
          <cell r="H624">
            <v>210923.31714101537</v>
          </cell>
        </row>
        <row r="625">
          <cell r="C625" t="str">
            <v>Thu nhËp chÞu thuÕ tÝnh tr­íc 6% Z</v>
          </cell>
          <cell r="H625">
            <v>150070.04486926427</v>
          </cell>
        </row>
        <row r="626">
          <cell r="A626">
            <v>31</v>
          </cell>
          <cell r="B626" t="str">
            <v>LT-14B</v>
          </cell>
          <cell r="C626" t="str">
            <v>Cét ly t©m LT-14B</v>
          </cell>
          <cell r="H626">
            <v>5603926.1897079572</v>
          </cell>
        </row>
        <row r="627">
          <cell r="C627" t="str">
            <v>a ) VËt liÖu</v>
          </cell>
        </row>
        <row r="628">
          <cell r="B628" t="str">
            <v>PL§G</v>
          </cell>
          <cell r="C628" t="str">
            <v>Cét trßn cao 14m</v>
          </cell>
          <cell r="D628" t="str">
            <v>Cét</v>
          </cell>
          <cell r="E628">
            <v>1</v>
          </cell>
          <cell r="F628">
            <v>1.002</v>
          </cell>
          <cell r="G628">
            <v>3985710</v>
          </cell>
          <cell r="H628">
            <v>3993681.42</v>
          </cell>
        </row>
        <row r="629">
          <cell r="B629" t="str">
            <v>PL§G</v>
          </cell>
          <cell r="C629" t="str">
            <v xml:space="preserve">S¬n </v>
          </cell>
          <cell r="D629" t="str">
            <v>kg</v>
          </cell>
          <cell r="E629">
            <v>0.1</v>
          </cell>
          <cell r="G629">
            <v>19747.640000000003</v>
          </cell>
          <cell r="H629">
            <v>1974.7640000000004</v>
          </cell>
        </row>
        <row r="630">
          <cell r="B630" t="str">
            <v>PL§G</v>
          </cell>
          <cell r="C630" t="str">
            <v xml:space="preserve">Gç kª </v>
          </cell>
          <cell r="D630" t="str">
            <v>m3</v>
          </cell>
          <cell r="E630">
            <v>5.0000000000000001E-3</v>
          </cell>
          <cell r="G630">
            <v>1654532</v>
          </cell>
          <cell r="H630">
            <v>8272.66</v>
          </cell>
        </row>
        <row r="631">
          <cell r="B631" t="str">
            <v>0 55101</v>
          </cell>
          <cell r="C631" t="str">
            <v>L¾p mÆt bÝch</v>
          </cell>
          <cell r="D631" t="str">
            <v>Cét</v>
          </cell>
          <cell r="E631">
            <v>1</v>
          </cell>
          <cell r="G631">
            <v>5407</v>
          </cell>
          <cell r="H631">
            <v>5407</v>
          </cell>
        </row>
        <row r="632">
          <cell r="B632" t="str">
            <v>0 5.5215</v>
          </cell>
          <cell r="C632" t="str">
            <v>VËt liÖu l¾p dùng</v>
          </cell>
          <cell r="D632" t="str">
            <v>Cét</v>
          </cell>
          <cell r="E632">
            <v>1</v>
          </cell>
          <cell r="G632">
            <v>9854</v>
          </cell>
          <cell r="H632">
            <v>9854</v>
          </cell>
        </row>
        <row r="633">
          <cell r="C633" t="str">
            <v>b ) Nh©n c«ng</v>
          </cell>
          <cell r="G633">
            <v>250986.62</v>
          </cell>
        </row>
        <row r="634">
          <cell r="B634" t="str">
            <v>0 5.5101</v>
          </cell>
          <cell r="C634" t="str">
            <v>L¾p mÆt bÝch</v>
          </cell>
          <cell r="D634" t="str">
            <v>Cét</v>
          </cell>
          <cell r="E634">
            <v>1</v>
          </cell>
          <cell r="G634">
            <v>48753</v>
          </cell>
          <cell r="H634">
            <v>48753</v>
          </cell>
        </row>
        <row r="635">
          <cell r="B635" t="str">
            <v>0 5.5215*1,2</v>
          </cell>
          <cell r="C635" t="str">
            <v xml:space="preserve">Dùng cét bª t«ng </v>
          </cell>
          <cell r="D635" t="str">
            <v>Cét</v>
          </cell>
          <cell r="E635">
            <v>1</v>
          </cell>
          <cell r="F635">
            <v>1.2</v>
          </cell>
          <cell r="G635">
            <v>116844</v>
          </cell>
          <cell r="H635">
            <v>140212.79999999999</v>
          </cell>
        </row>
        <row r="636">
          <cell r="B636" t="str">
            <v>02.1461</v>
          </cell>
          <cell r="C636" t="str">
            <v>VËn chuyÓn cét</v>
          </cell>
          <cell r="D636" t="str">
            <v>TÊn</v>
          </cell>
          <cell r="E636">
            <v>1.1000000000000001</v>
          </cell>
          <cell r="G636">
            <v>35406.199999999997</v>
          </cell>
          <cell r="H636">
            <v>38946.82</v>
          </cell>
        </row>
        <row r="637">
          <cell r="B637" t="str">
            <v>02.1481</v>
          </cell>
          <cell r="C637" t="str">
            <v>VËn chuyÓn dông cô thi c«ng</v>
          </cell>
          <cell r="D637" t="str">
            <v>TÊn</v>
          </cell>
          <cell r="E637">
            <v>0.5</v>
          </cell>
          <cell r="G637">
            <v>46148</v>
          </cell>
          <cell r="H637">
            <v>23074</v>
          </cell>
        </row>
        <row r="638">
          <cell r="C638" t="str">
            <v>V/c + Bèc dì cét ®Õn huyÖn</v>
          </cell>
          <cell r="D638" t="str">
            <v>TÊn</v>
          </cell>
          <cell r="E638">
            <v>1.1000000000000001</v>
          </cell>
          <cell r="G638">
            <v>241647.93268460195</v>
          </cell>
          <cell r="H638">
            <v>265812.72595306218</v>
          </cell>
        </row>
        <row r="639">
          <cell r="C639" t="str">
            <v>VËn chuyÓn tõ huyÖn ®Õn tuyÕn + bèc dì</v>
          </cell>
          <cell r="D639" t="str">
            <v>TÊn</v>
          </cell>
          <cell r="E639">
            <v>1.1000000000000001</v>
          </cell>
          <cell r="G639">
            <v>110110</v>
          </cell>
          <cell r="H639">
            <v>121121.00000000001</v>
          </cell>
        </row>
        <row r="640">
          <cell r="C640" t="str">
            <v>§Òn bï thi c«ng, lµm ®­êng t¹m.</v>
          </cell>
          <cell r="D640" t="str">
            <v>Cét</v>
          </cell>
          <cell r="E640">
            <v>1</v>
          </cell>
          <cell r="G640">
            <v>30000</v>
          </cell>
          <cell r="H640">
            <v>30000</v>
          </cell>
        </row>
        <row r="641">
          <cell r="C641" t="str">
            <v>Nh©n c«ng ®iÒu chØnh t¨ng thªm NC x (1+0,1/2,638 ) x2,01x0,95</v>
          </cell>
          <cell r="G641">
            <v>246439.84229598925</v>
          </cell>
          <cell r="H641">
            <v>246439.84229598925</v>
          </cell>
        </row>
        <row r="642">
          <cell r="C642" t="str">
            <v>Chi phÝ m¸y ®iÒu chinh t¨ng thªm C1 =  MTCx1,13</v>
          </cell>
          <cell r="H642">
            <v>0</v>
          </cell>
        </row>
        <row r="643">
          <cell r="C643" t="str">
            <v>Chi phÝ s¶n xuÊt chung: 71% CFNC</v>
          </cell>
          <cell r="H643">
            <v>353172.78823015239</v>
          </cell>
        </row>
        <row r="644">
          <cell r="C644" t="str">
            <v>Thu nhËp chÞu thuÕ tÝnh tr­íc 6% Z</v>
          </cell>
          <cell r="H644">
            <v>317203.36922875227</v>
          </cell>
        </row>
        <row r="645">
          <cell r="A645" t="str">
            <v>31.</v>
          </cell>
          <cell r="B645" t="str">
            <v>LT-14c</v>
          </cell>
          <cell r="C645" t="str">
            <v>Cét ly t©m LT-14c</v>
          </cell>
          <cell r="H645">
            <v>6275858.3834679564</v>
          </cell>
        </row>
        <row r="646">
          <cell r="C646" t="str">
            <v>a ) VËt liÖu</v>
          </cell>
        </row>
        <row r="647">
          <cell r="B647" t="str">
            <v>PL§G</v>
          </cell>
          <cell r="C647" t="str">
            <v>Cét trßn cao 14m</v>
          </cell>
          <cell r="D647" t="str">
            <v>Cét</v>
          </cell>
          <cell r="E647">
            <v>1</v>
          </cell>
          <cell r="F647">
            <v>1.002</v>
          </cell>
          <cell r="G647">
            <v>4628570</v>
          </cell>
          <cell r="H647">
            <v>4637827.1399999997</v>
          </cell>
        </row>
        <row r="648">
          <cell r="B648" t="str">
            <v>PL§G</v>
          </cell>
          <cell r="C648" t="str">
            <v xml:space="preserve">S¬n </v>
          </cell>
          <cell r="D648" t="str">
            <v>kg</v>
          </cell>
          <cell r="E648">
            <v>0.1</v>
          </cell>
          <cell r="G648">
            <v>0</v>
          </cell>
          <cell r="H648">
            <v>0</v>
          </cell>
        </row>
        <row r="649">
          <cell r="B649" t="str">
            <v>PL§G</v>
          </cell>
          <cell r="C649" t="str">
            <v xml:space="preserve">Gç kª </v>
          </cell>
          <cell r="D649" t="str">
            <v>m3</v>
          </cell>
          <cell r="E649">
            <v>5.0000000000000001E-3</v>
          </cell>
          <cell r="G649">
            <v>0</v>
          </cell>
          <cell r="H649">
            <v>0</v>
          </cell>
        </row>
        <row r="650">
          <cell r="B650" t="str">
            <v>0 55101</v>
          </cell>
          <cell r="C650" t="str">
            <v>L¾p mÆt bÝch</v>
          </cell>
          <cell r="D650" t="str">
            <v>Cét</v>
          </cell>
          <cell r="E650">
            <v>1</v>
          </cell>
          <cell r="G650">
            <v>5407</v>
          </cell>
          <cell r="H650">
            <v>5407</v>
          </cell>
        </row>
        <row r="651">
          <cell r="B651" t="str">
            <v>0 5.5215</v>
          </cell>
          <cell r="C651" t="str">
            <v>VËt liÖu l¾p dùng</v>
          </cell>
          <cell r="D651" t="str">
            <v>Cét</v>
          </cell>
          <cell r="E651">
            <v>1</v>
          </cell>
          <cell r="G651">
            <v>9854</v>
          </cell>
          <cell r="H651">
            <v>9854</v>
          </cell>
        </row>
        <row r="652">
          <cell r="C652" t="str">
            <v>b ) Nh©n c«ng</v>
          </cell>
          <cell r="G652">
            <v>250986.62</v>
          </cell>
        </row>
        <row r="653">
          <cell r="B653" t="str">
            <v>0 5.5101</v>
          </cell>
          <cell r="C653" t="str">
            <v>L¾p mÆt bÝch</v>
          </cell>
          <cell r="D653" t="str">
            <v>Cét</v>
          </cell>
          <cell r="E653">
            <v>1</v>
          </cell>
          <cell r="G653">
            <v>48753</v>
          </cell>
          <cell r="H653">
            <v>48753</v>
          </cell>
        </row>
        <row r="654">
          <cell r="B654" t="str">
            <v>0 5.5215*1,2</v>
          </cell>
          <cell r="C654" t="str">
            <v xml:space="preserve">Dùng cét bª t«ng </v>
          </cell>
          <cell r="D654" t="str">
            <v>Cét</v>
          </cell>
          <cell r="E654">
            <v>1</v>
          </cell>
          <cell r="F654">
            <v>1.2</v>
          </cell>
          <cell r="G654">
            <v>116844</v>
          </cell>
          <cell r="H654">
            <v>140212.79999999999</v>
          </cell>
        </row>
        <row r="655">
          <cell r="B655" t="str">
            <v>02.1461</v>
          </cell>
          <cell r="C655" t="str">
            <v>VËn chuyÓn cét</v>
          </cell>
          <cell r="D655" t="str">
            <v>TÊn</v>
          </cell>
          <cell r="E655">
            <v>1.1000000000000001</v>
          </cell>
          <cell r="G655">
            <v>35406.199999999997</v>
          </cell>
          <cell r="H655">
            <v>38946.82</v>
          </cell>
        </row>
        <row r="656">
          <cell r="B656" t="str">
            <v>02.1481</v>
          </cell>
          <cell r="C656" t="str">
            <v>VËn chuyÓn dông cô thi c«ng</v>
          </cell>
          <cell r="D656" t="str">
            <v>TÊn</v>
          </cell>
          <cell r="E656">
            <v>0.5</v>
          </cell>
          <cell r="G656">
            <v>46148</v>
          </cell>
          <cell r="H656">
            <v>23074</v>
          </cell>
        </row>
        <row r="657">
          <cell r="C657" t="str">
            <v>V/c + Bèc dì cét ®Õn huyÖn</v>
          </cell>
          <cell r="D657" t="str">
            <v>TÊn</v>
          </cell>
          <cell r="E657">
            <v>1.1000000000000001</v>
          </cell>
          <cell r="G657">
            <v>241647.93268460195</v>
          </cell>
          <cell r="H657">
            <v>265812.72595306218</v>
          </cell>
        </row>
        <row r="658">
          <cell r="C658" t="str">
            <v>VËn chuyÓn tõ huyÖn ®Õn tuyÕn + bèc dì</v>
          </cell>
          <cell r="D658" t="str">
            <v>TÊn</v>
          </cell>
          <cell r="E658">
            <v>1.1000000000000001</v>
          </cell>
          <cell r="G658">
            <v>110110</v>
          </cell>
          <cell r="H658">
            <v>121121.00000000001</v>
          </cell>
        </row>
        <row r="659">
          <cell r="C659" t="str">
            <v>§Òn bï thi c«ng, lµm ®­êng t¹m.</v>
          </cell>
          <cell r="D659" t="str">
            <v>Cét</v>
          </cell>
          <cell r="E659">
            <v>1</v>
          </cell>
          <cell r="G659">
            <v>30000</v>
          </cell>
          <cell r="H659">
            <v>30000</v>
          </cell>
        </row>
        <row r="660">
          <cell r="C660" t="str">
            <v>Nh©n c«ng ®iÒu chØnh t¨ng thªm NC x (1+0,1/2,638 ) x2,01x0,95</v>
          </cell>
          <cell r="G660">
            <v>246439.84229598925</v>
          </cell>
          <cell r="H660">
            <v>246439.84229598925</v>
          </cell>
        </row>
        <row r="661">
          <cell r="C661" t="str">
            <v>Chi phÝ m¸y ®iÒu chinh t¨ng thªm C1 =  MTCx1,13</v>
          </cell>
          <cell r="H661">
            <v>0</v>
          </cell>
        </row>
        <row r="662">
          <cell r="C662" t="str">
            <v>Chi phÝ s¶n xuÊt chung: 71% CFNC</v>
          </cell>
          <cell r="H662">
            <v>353172.78823015239</v>
          </cell>
        </row>
        <row r="663">
          <cell r="C663" t="str">
            <v>Thu nhËp chÞu thuÕ tÝnh tr­íc 6% Z</v>
          </cell>
          <cell r="H663">
            <v>355237.26698875224</v>
          </cell>
        </row>
        <row r="664">
          <cell r="A664">
            <v>32</v>
          </cell>
          <cell r="B664" t="str">
            <v>H6,5</v>
          </cell>
          <cell r="C664" t="str">
            <v>Cét bª t«ng H6,5</v>
          </cell>
          <cell r="H664">
            <v>845554.92616163671</v>
          </cell>
        </row>
        <row r="665">
          <cell r="C665" t="str">
            <v>a ) VËt liÖu</v>
          </cell>
        </row>
        <row r="666">
          <cell r="C666" t="str">
            <v>Cét bª t«ng HB1-6,5</v>
          </cell>
          <cell r="D666" t="str">
            <v>c¸i</v>
          </cell>
          <cell r="E666">
            <v>1</v>
          </cell>
          <cell r="G666">
            <v>320000</v>
          </cell>
          <cell r="H666">
            <v>320000</v>
          </cell>
        </row>
        <row r="667">
          <cell r="B667">
            <v>0.55200000000000005</v>
          </cell>
          <cell r="C667" t="str">
            <v xml:space="preserve">Gç kª </v>
          </cell>
          <cell r="D667" t="str">
            <v>m3</v>
          </cell>
          <cell r="E667">
            <v>5.0000000000000001E-3</v>
          </cell>
          <cell r="G667">
            <v>1100000</v>
          </cell>
          <cell r="H667">
            <v>5500</v>
          </cell>
        </row>
        <row r="668">
          <cell r="B668">
            <v>0.55200000000000005</v>
          </cell>
          <cell r="C668" t="str">
            <v xml:space="preserve">S¬n </v>
          </cell>
          <cell r="D668" t="str">
            <v>kg</v>
          </cell>
          <cell r="E668">
            <v>0.1</v>
          </cell>
          <cell r="G668">
            <v>26130</v>
          </cell>
          <cell r="H668">
            <v>2613</v>
          </cell>
        </row>
        <row r="669">
          <cell r="C669" t="str">
            <v>b) Nh©n c«ng</v>
          </cell>
          <cell r="G669">
            <v>86621.4</v>
          </cell>
        </row>
        <row r="670">
          <cell r="B670" t="str">
            <v xml:space="preserve">  </v>
          </cell>
          <cell r="C670" t="str">
            <v>Dùng cét</v>
          </cell>
          <cell r="D670" t="str">
            <v>c¸i</v>
          </cell>
          <cell r="E670">
            <v>1</v>
          </cell>
          <cell r="G670">
            <v>70017</v>
          </cell>
          <cell r="H670">
            <v>70017</v>
          </cell>
        </row>
        <row r="671">
          <cell r="B671">
            <v>2.1461000000000001</v>
          </cell>
          <cell r="C671" t="str">
            <v>BD+V/c cét</v>
          </cell>
          <cell r="D671" t="str">
            <v>tÊn</v>
          </cell>
          <cell r="E671">
            <v>0.45</v>
          </cell>
          <cell r="G671">
            <v>21382</v>
          </cell>
          <cell r="H671">
            <v>9621.9</v>
          </cell>
        </row>
        <row r="672">
          <cell r="B672">
            <v>2.1480999999999999</v>
          </cell>
          <cell r="C672" t="str">
            <v>BD+V/c dông cô TC</v>
          </cell>
          <cell r="D672" t="str">
            <v>tÊn</v>
          </cell>
          <cell r="E672">
            <v>0.5</v>
          </cell>
          <cell r="G672">
            <v>13965</v>
          </cell>
          <cell r="H672">
            <v>6982.5</v>
          </cell>
        </row>
        <row r="673">
          <cell r="C673" t="str">
            <v>V/c + Bèc dì cét ®Õn huyÖn</v>
          </cell>
          <cell r="D673" t="str">
            <v>TÊn</v>
          </cell>
          <cell r="E673">
            <v>0.45</v>
          </cell>
          <cell r="G673">
            <v>241647.93268460195</v>
          </cell>
          <cell r="H673">
            <v>108741.56970807088</v>
          </cell>
        </row>
        <row r="674">
          <cell r="C674" t="str">
            <v>VËn chuyÓn tõ huyÖn ®Õn tuyÕn + bèc dì</v>
          </cell>
          <cell r="D674" t="str">
            <v>TÊn</v>
          </cell>
          <cell r="E674">
            <v>0.45</v>
          </cell>
          <cell r="G674">
            <v>82837.5581636391</v>
          </cell>
          <cell r="H674">
            <v>37276.901173637598</v>
          </cell>
        </row>
        <row r="675">
          <cell r="C675" t="str">
            <v>§Òn bï thi c«ng, lµm ®­êng t¹m.</v>
          </cell>
          <cell r="D675" t="str">
            <v>Cét</v>
          </cell>
          <cell r="E675">
            <v>1</v>
          </cell>
          <cell r="G675">
            <v>30000</v>
          </cell>
          <cell r="H675">
            <v>30000</v>
          </cell>
        </row>
        <row r="676">
          <cell r="C676" t="str">
            <v>Nh©n c«ng ®iÒu chØnh t¨ng thªm NC x (1+0,1/2,638 ) x2,01x0,95</v>
          </cell>
          <cell r="G676">
            <v>85052.199816300184</v>
          </cell>
          <cell r="H676">
            <v>85052.199816300184</v>
          </cell>
        </row>
        <row r="677">
          <cell r="C677" t="str">
            <v>Chi phÝ m¸y ®iÒu chinh t¨ng thªm C1 =  MTCx1,13</v>
          </cell>
          <cell r="H677">
            <v>0</v>
          </cell>
        </row>
        <row r="678">
          <cell r="C678" t="str">
            <v>Chi phÝ s¶n xuÊt chung: 71% CFNC</v>
          </cell>
          <cell r="H678">
            <v>121888.25586957313</v>
          </cell>
        </row>
        <row r="679">
          <cell r="C679" t="str">
            <v>Thu nhËp chÞu thuÕ tÝnh tr­íc 6% Z</v>
          </cell>
          <cell r="H679">
            <v>47861.599594054911</v>
          </cell>
        </row>
        <row r="680">
          <cell r="A680">
            <v>33</v>
          </cell>
          <cell r="B680" t="str">
            <v>X§-4</v>
          </cell>
          <cell r="C680" t="str">
            <v>Xµ ®ì th¼ng 4 d©y</v>
          </cell>
          <cell r="H680">
            <v>207126.88104057827</v>
          </cell>
        </row>
        <row r="681">
          <cell r="C681" t="str">
            <v>a ) VËt liÖu</v>
          </cell>
        </row>
        <row r="682">
          <cell r="B682" t="str">
            <v>PL§G</v>
          </cell>
          <cell r="C682" t="str">
            <v>ThÐp lµm xµ</v>
          </cell>
          <cell r="D682" t="str">
            <v>kg</v>
          </cell>
          <cell r="E682">
            <v>9</v>
          </cell>
          <cell r="G682">
            <v>10500</v>
          </cell>
          <cell r="H682">
            <v>94500</v>
          </cell>
        </row>
        <row r="683">
          <cell r="C683" t="str">
            <v>b ) Nh©n c«ng</v>
          </cell>
          <cell r="G683">
            <v>19994.194800000001</v>
          </cell>
        </row>
        <row r="684">
          <cell r="B684" t="str">
            <v>0 5.6011</v>
          </cell>
          <cell r="C684" t="str">
            <v>L¾p xµ ®ì trªn cét ®· dùng</v>
          </cell>
          <cell r="D684" t="str">
            <v>Bé</v>
          </cell>
          <cell r="E684">
            <v>1</v>
          </cell>
          <cell r="G684">
            <v>19741.5</v>
          </cell>
          <cell r="H684">
            <v>19741.5</v>
          </cell>
        </row>
        <row r="685">
          <cell r="B685" t="str">
            <v>02.1351</v>
          </cell>
          <cell r="C685" t="str">
            <v>VËn chuyÓn xµ</v>
          </cell>
          <cell r="D685" t="str">
            <v>TÊn</v>
          </cell>
          <cell r="E685">
            <v>8.9999999999999993E-3</v>
          </cell>
          <cell r="G685">
            <v>28077.200000000001</v>
          </cell>
          <cell r="H685">
            <v>252.69479999999999</v>
          </cell>
        </row>
        <row r="686">
          <cell r="C686" t="str">
            <v>V/C tõ Hµ néi ®Õn huyÖn + bèc dì</v>
          </cell>
          <cell r="D686" t="str">
            <v>TÊn</v>
          </cell>
          <cell r="E686">
            <v>8.9999999999999993E-3</v>
          </cell>
          <cell r="G686">
            <v>266267.5581636391</v>
          </cell>
          <cell r="H686">
            <v>2396.4080234727517</v>
          </cell>
        </row>
        <row r="687">
          <cell r="C687" t="str">
            <v>VËn chuyÓn tõ huyÖn ®Õn tuyÕn + bèc dì</v>
          </cell>
          <cell r="D687" t="str">
            <v>TÊn</v>
          </cell>
          <cell r="E687">
            <v>8.9999999999999993E-3</v>
          </cell>
          <cell r="G687">
            <v>82837.5581636391</v>
          </cell>
          <cell r="H687">
            <v>745.53802347275189</v>
          </cell>
        </row>
        <row r="688">
          <cell r="C688" t="str">
            <v>§Òn bï thi c«ng, lµm ®­êng t¹m.</v>
          </cell>
          <cell r="D688" t="str">
            <v>Cét</v>
          </cell>
          <cell r="E688">
            <v>1</v>
          </cell>
          <cell r="G688">
            <v>30000</v>
          </cell>
          <cell r="H688">
            <v>30000</v>
          </cell>
        </row>
        <row r="689">
          <cell r="C689" t="str">
            <v>Nh©n c«ng ®iÒu chØnh t¨ng thªm NC x (1+0,1/2,638 ) x2,01x0,95</v>
          </cell>
          <cell r="G689">
            <v>19631.987606938128</v>
          </cell>
          <cell r="H689">
            <v>19631.987606938128</v>
          </cell>
        </row>
        <row r="690">
          <cell r="C690" t="str">
            <v>Chi phÝ m¸y ®iÒu chinh t¨ng thªm C1 =  MTCx1,13</v>
          </cell>
          <cell r="H690">
            <v>0</v>
          </cell>
        </row>
        <row r="691">
          <cell r="C691" t="str">
            <v>Chi phÝ s¶n xuÊt chung: 71% CFNC</v>
          </cell>
          <cell r="H691">
            <v>28134.589508926067</v>
          </cell>
        </row>
        <row r="692">
          <cell r="C692" t="str">
            <v>Thu nhËp chÞu thuÕ tÝnh tr­íc 6% Z</v>
          </cell>
          <cell r="H692">
            <v>11724.16307776858</v>
          </cell>
        </row>
        <row r="693">
          <cell r="A693">
            <v>34</v>
          </cell>
          <cell r="B693" t="str">
            <v>GVX</v>
          </cell>
          <cell r="C693" t="str">
            <v>G«ng b¾t c¸p vÆn xo¾n GVX</v>
          </cell>
          <cell r="H693">
            <v>125790.97426621763</v>
          </cell>
        </row>
        <row r="694">
          <cell r="C694" t="str">
            <v>a ) VËt liÖu</v>
          </cell>
        </row>
        <row r="695">
          <cell r="B695" t="str">
            <v>PL§G</v>
          </cell>
          <cell r="C695" t="str">
            <v>ThÐp lµm xµ</v>
          </cell>
          <cell r="D695" t="str">
            <v>kg</v>
          </cell>
          <cell r="E695">
            <v>4.7300000000000004</v>
          </cell>
          <cell r="G695">
            <v>10500</v>
          </cell>
          <cell r="H695">
            <v>49665.000000000007</v>
          </cell>
        </row>
        <row r="696">
          <cell r="C696" t="str">
            <v>b ) Nh©n c«ng</v>
          </cell>
          <cell r="G696">
            <v>19874.305155999999</v>
          </cell>
        </row>
        <row r="697">
          <cell r="B697" t="str">
            <v>0 5.6011</v>
          </cell>
          <cell r="C697" t="str">
            <v>L¾p xµ ®ì trªn cét ®· dùng</v>
          </cell>
          <cell r="D697" t="str">
            <v>Bé</v>
          </cell>
          <cell r="E697">
            <v>1</v>
          </cell>
          <cell r="G697">
            <v>19741.5</v>
          </cell>
          <cell r="H697">
            <v>19741.5</v>
          </cell>
        </row>
        <row r="698">
          <cell r="B698" t="str">
            <v>02.1351</v>
          </cell>
          <cell r="C698" t="str">
            <v>VËn chuyÓn xµ</v>
          </cell>
          <cell r="D698" t="str">
            <v>TÊn</v>
          </cell>
          <cell r="E698">
            <v>4.7300000000000007E-3</v>
          </cell>
          <cell r="G698">
            <v>28077.200000000001</v>
          </cell>
          <cell r="H698">
            <v>132.80515600000001</v>
          </cell>
        </row>
        <row r="699">
          <cell r="C699" t="str">
            <v>V/C tõ Hµ néi ®Õn huyÖn + bèc dì</v>
          </cell>
          <cell r="D699" t="str">
            <v>TÊn</v>
          </cell>
          <cell r="E699">
            <v>4.7300000000000007E-3</v>
          </cell>
          <cell r="G699">
            <v>266267.5581636391</v>
          </cell>
          <cell r="H699">
            <v>1259.445550114013</v>
          </cell>
        </row>
        <row r="700">
          <cell r="C700" t="str">
            <v>VËn chuyÓn tõ huyÖn ®Õn tuyÕn + bèc dì</v>
          </cell>
          <cell r="D700" t="str">
            <v>TÊn</v>
          </cell>
          <cell r="E700">
            <v>4.7300000000000007E-3</v>
          </cell>
          <cell r="G700">
            <v>82837.5581636391</v>
          </cell>
          <cell r="H700">
            <v>391.82165011401298</v>
          </cell>
        </row>
        <row r="701">
          <cell r="C701" t="str">
            <v>Nh©n c«ng ®iÒu chØnh t¨ng thªm NC x (1+0,1/2,638 ) x2,01x0,95</v>
          </cell>
          <cell r="G701">
            <v>19514.269837918077</v>
          </cell>
          <cell r="H701">
            <v>19514.269837918077</v>
          </cell>
        </row>
        <row r="702">
          <cell r="C702" t="str">
            <v>Chi phÝ m¸y ®iÒu chinh t¨ng thªm C1 =  MTCx1,13</v>
          </cell>
          <cell r="H702">
            <v>0</v>
          </cell>
        </row>
        <row r="703">
          <cell r="C703" t="str">
            <v>Chi phÝ s¶n xuÊt chung: 71% CFNC</v>
          </cell>
          <cell r="H703">
            <v>27965.888245681832</v>
          </cell>
        </row>
        <row r="704">
          <cell r="C704" t="str">
            <v>Thu nhËp chÞu thuÕ tÝnh tr­íc 6% Z</v>
          </cell>
          <cell r="H704">
            <v>7120.2438263896765</v>
          </cell>
        </row>
        <row r="705">
          <cell r="A705">
            <v>35</v>
          </cell>
          <cell r="B705" t="str">
            <v xml:space="preserve"> GVX-A</v>
          </cell>
          <cell r="C705" t="str">
            <v>G«ng b¾t c¸p vÆn xo¾n GVX-A</v>
          </cell>
          <cell r="H705">
            <v>132867.53237684057</v>
          </cell>
        </row>
        <row r="706">
          <cell r="C706" t="str">
            <v>a ) VËt liÖu</v>
          </cell>
        </row>
        <row r="707">
          <cell r="B707" t="str">
            <v>PL§G</v>
          </cell>
          <cell r="C707" t="str">
            <v>ThÐp lµm xµ</v>
          </cell>
          <cell r="D707" t="str">
            <v>kg</v>
          </cell>
          <cell r="E707">
            <v>5.34</v>
          </cell>
          <cell r="G707">
            <v>10500</v>
          </cell>
          <cell r="H707">
            <v>56070</v>
          </cell>
        </row>
        <row r="708">
          <cell r="C708" t="str">
            <v>b ) Nh©n c«ng</v>
          </cell>
          <cell r="G708">
            <v>19891.432248000001</v>
          </cell>
        </row>
        <row r="709">
          <cell r="B709" t="str">
            <v>0 5.6011</v>
          </cell>
          <cell r="C709" t="str">
            <v>L¾p xµ ®ì trªn cét ®· dùng</v>
          </cell>
          <cell r="D709" t="str">
            <v>Bé</v>
          </cell>
          <cell r="E709">
            <v>1</v>
          </cell>
          <cell r="G709">
            <v>19741.5</v>
          </cell>
          <cell r="H709">
            <v>19741.5</v>
          </cell>
        </row>
        <row r="710">
          <cell r="B710" t="str">
            <v>02.1351</v>
          </cell>
          <cell r="C710" t="str">
            <v>VËn chuyÓn xµ</v>
          </cell>
          <cell r="D710" t="str">
            <v>TÊn</v>
          </cell>
          <cell r="E710">
            <v>5.3400000000000001E-3</v>
          </cell>
          <cell r="G710">
            <v>28077.200000000001</v>
          </cell>
          <cell r="H710">
            <v>149.93224800000002</v>
          </cell>
        </row>
        <row r="711">
          <cell r="C711" t="str">
            <v>V/C tõ Hµ néi ®Õn huyÖn + bèc dì</v>
          </cell>
          <cell r="D711" t="str">
            <v>TÊn</v>
          </cell>
          <cell r="E711">
            <v>5.3400000000000001E-3</v>
          </cell>
          <cell r="G711">
            <v>266267.5581636391</v>
          </cell>
          <cell r="H711">
            <v>1421.8687605938328</v>
          </cell>
        </row>
        <row r="712">
          <cell r="C712" t="str">
            <v>VËn chuyÓn tõ huyÖn ®Õn tuyÕn + bèc dì</v>
          </cell>
          <cell r="D712" t="str">
            <v>TÊn</v>
          </cell>
          <cell r="E712">
            <v>5.3400000000000001E-3</v>
          </cell>
          <cell r="G712">
            <v>82837.5581636391</v>
          </cell>
          <cell r="H712">
            <v>442.35256059383278</v>
          </cell>
        </row>
        <row r="713">
          <cell r="C713" t="str">
            <v>Nh©n c«ng ®iÒu chØnh t¨ng thªm NC x (1+0,1/2,638 ) x2,01x0,95</v>
          </cell>
          <cell r="G713">
            <v>19531.086662063801</v>
          </cell>
          <cell r="H713">
            <v>19531.086662063801</v>
          </cell>
        </row>
        <row r="714">
          <cell r="C714" t="str">
            <v>Chi phÝ m¸y ®iÒu chinh t¨ng thªm C1 =  MTCx1,13</v>
          </cell>
          <cell r="H714">
            <v>0</v>
          </cell>
        </row>
        <row r="715">
          <cell r="C715" t="str">
            <v>Chi phÝ s¶n xuÊt chung: 71% CFNC</v>
          </cell>
          <cell r="H715">
            <v>27989.988426145297</v>
          </cell>
        </row>
        <row r="716">
          <cell r="C716" t="str">
            <v>Thu nhËp chÞu thuÕ tÝnh tr­íc 6% Z</v>
          </cell>
          <cell r="H716">
            <v>7520.8037194438048</v>
          </cell>
        </row>
        <row r="717">
          <cell r="A717">
            <v>36</v>
          </cell>
          <cell r="B717" t="str">
            <v>X§-2</v>
          </cell>
          <cell r="C717" t="str">
            <v>Xµ ®ì th¼ng 2 d©y</v>
          </cell>
          <cell r="H717">
            <v>130132.3304287777</v>
          </cell>
        </row>
        <row r="718">
          <cell r="C718" t="str">
            <v>a ) VËt liÖu</v>
          </cell>
        </row>
        <row r="719">
          <cell r="B719" t="str">
            <v>PL§G</v>
          </cell>
          <cell r="C719" t="str">
            <v>ThÐp lµm xµ</v>
          </cell>
          <cell r="D719" t="str">
            <v>kg</v>
          </cell>
          <cell r="E719">
            <v>5.8</v>
          </cell>
          <cell r="F719">
            <v>1.0249999999999999</v>
          </cell>
          <cell r="G719">
            <v>10500</v>
          </cell>
          <cell r="H719">
            <v>62422.499999999993</v>
          </cell>
        </row>
        <row r="720">
          <cell r="C720" t="str">
            <v>b ) Nh©n c«ng</v>
          </cell>
          <cell r="G720">
            <v>17208.219580000001</v>
          </cell>
        </row>
        <row r="721">
          <cell r="B721" t="str">
            <v>05.6011</v>
          </cell>
          <cell r="C721" t="str">
            <v>L¾p xµ trªn cét ®· dùng</v>
          </cell>
          <cell r="D721" t="str">
            <v>Bé</v>
          </cell>
          <cell r="E721">
            <v>1</v>
          </cell>
          <cell r="F721">
            <v>1.3</v>
          </cell>
          <cell r="G721">
            <v>13161</v>
          </cell>
          <cell r="H721">
            <v>17109.3</v>
          </cell>
        </row>
        <row r="722">
          <cell r="B722" t="str">
            <v>02.1351</v>
          </cell>
          <cell r="C722" t="str">
            <v>VËn chuyÓn xµ</v>
          </cell>
          <cell r="D722" t="str">
            <v>TÊn</v>
          </cell>
          <cell r="E722">
            <v>5.7999999999999996E-3</v>
          </cell>
          <cell r="G722">
            <v>17055.099999999999</v>
          </cell>
          <cell r="H722">
            <v>98.919579999999982</v>
          </cell>
        </row>
        <row r="723">
          <cell r="B723" t="str">
            <v>02.1351</v>
          </cell>
          <cell r="C723" t="str">
            <v>VËn chuyÓn xµ</v>
          </cell>
          <cell r="D723" t="str">
            <v>TÊn</v>
          </cell>
          <cell r="E723">
            <v>0</v>
          </cell>
          <cell r="G723">
            <v>28077.200000000001</v>
          </cell>
          <cell r="H723">
            <v>0</v>
          </cell>
        </row>
        <row r="724">
          <cell r="C724" t="str">
            <v>V/C tõ Hµ néi ®Õn huyÖn + bèc dì</v>
          </cell>
          <cell r="D724" t="str">
            <v>TÊn</v>
          </cell>
          <cell r="E724">
            <v>5.7999999999999996E-3</v>
          </cell>
          <cell r="G724">
            <v>266267.5581636391</v>
          </cell>
          <cell r="H724">
            <v>1544.3518373491067</v>
          </cell>
        </row>
        <row r="725">
          <cell r="C725" t="str">
            <v>VËn chuyÓn tõ huyÖn ®Õn tuyÕn + bèc dì</v>
          </cell>
          <cell r="D725" t="str">
            <v>TÊn</v>
          </cell>
          <cell r="E725">
            <v>5.7999999999999996E-3</v>
          </cell>
          <cell r="G725">
            <v>82837.5581636391</v>
          </cell>
          <cell r="H725">
            <v>480.45783734910674</v>
          </cell>
        </row>
        <row r="726">
          <cell r="C726" t="str">
            <v>Nh©n c«ng ®iÒu chØnh t¨ng thªm NC x (1+0,1/2,638 ) x2,01x0,95</v>
          </cell>
          <cell r="G726">
            <v>16896.482049481183</v>
          </cell>
          <cell r="H726">
            <v>16896.482049481183</v>
          </cell>
        </row>
        <row r="727">
          <cell r="C727" t="str">
            <v>Chi phÝ m¸y ®iÒu chinh t¨ng thªm C1 =  MTCx1,13</v>
          </cell>
          <cell r="H727">
            <v>0</v>
          </cell>
        </row>
        <row r="728">
          <cell r="C728" t="str">
            <v>Chi phÝ s¶n xuÊt chung: 71% CFNC</v>
          </cell>
          <cell r="H728">
            <v>24214.338156931641</v>
          </cell>
        </row>
        <row r="729">
          <cell r="C729" t="str">
            <v>Thu nhËp chÞu thuÕ tÝnh tr­íc 6% Z</v>
          </cell>
          <cell r="H729">
            <v>7365.9809676666619</v>
          </cell>
        </row>
        <row r="730">
          <cell r="A730" t="str">
            <v>37.</v>
          </cell>
          <cell r="B730" t="str">
            <v>XK4-H</v>
          </cell>
          <cell r="C730" t="str">
            <v>Xµ nÐo trªn cét vu«ng</v>
          </cell>
          <cell r="H730">
            <v>143392.64831836024</v>
          </cell>
        </row>
        <row r="731">
          <cell r="C731" t="str">
            <v>a ) VËt liÖu</v>
          </cell>
        </row>
        <row r="732">
          <cell r="B732" t="str">
            <v>PL§G</v>
          </cell>
          <cell r="C732" t="str">
            <v>ThÐp lµm xµ</v>
          </cell>
          <cell r="D732" t="str">
            <v>kg</v>
          </cell>
          <cell r="E732">
            <v>6.92</v>
          </cell>
          <cell r="F732">
            <v>1.0249999999999999</v>
          </cell>
          <cell r="G732">
            <v>10500</v>
          </cell>
          <cell r="H732">
            <v>74476.5</v>
          </cell>
        </row>
        <row r="733">
          <cell r="C733" t="str">
            <v>b ) Nh©n c«ng</v>
          </cell>
          <cell r="E733">
            <v>7.1159999999999997</v>
          </cell>
          <cell r="G733">
            <v>17227.321292000001</v>
          </cell>
        </row>
        <row r="734">
          <cell r="B734" t="str">
            <v>05.6011</v>
          </cell>
          <cell r="C734" t="str">
            <v>L¾p xµ nÐo trªn cét ®· dùng</v>
          </cell>
          <cell r="D734" t="str">
            <v>Bé</v>
          </cell>
          <cell r="E734">
            <v>1</v>
          </cell>
          <cell r="F734">
            <v>1.3</v>
          </cell>
          <cell r="G734">
            <v>13161</v>
          </cell>
          <cell r="H734">
            <v>17109.3</v>
          </cell>
        </row>
        <row r="735">
          <cell r="B735" t="str">
            <v>02.1351</v>
          </cell>
          <cell r="C735" t="str">
            <v>VËn chuyÓn xµ</v>
          </cell>
          <cell r="D735" t="str">
            <v>TÊn</v>
          </cell>
          <cell r="E735">
            <v>6.9199999999999999E-3</v>
          </cell>
          <cell r="F735">
            <v>1</v>
          </cell>
          <cell r="G735">
            <v>17055.099999999999</v>
          </cell>
          <cell r="H735">
            <v>118.02129199999999</v>
          </cell>
        </row>
        <row r="736">
          <cell r="C736" t="str">
            <v>V/C tõ Hµ néi ®Õn huyÖn + bèc dì</v>
          </cell>
          <cell r="D736" t="str">
            <v>TÊn</v>
          </cell>
          <cell r="E736">
            <v>6.9199999999999999E-3</v>
          </cell>
          <cell r="G736">
            <v>266267.5581636391</v>
          </cell>
          <cell r="H736">
            <v>1842.5715024923825</v>
          </cell>
        </row>
        <row r="737">
          <cell r="C737" t="str">
            <v>VËn chuyÓn tõ huyÖn ®Õn tuyÕn + bèc dì</v>
          </cell>
          <cell r="D737" t="str">
            <v>TÊn</v>
          </cell>
          <cell r="E737">
            <v>6.9199999999999999E-3</v>
          </cell>
          <cell r="G737">
            <v>82837.5581636391</v>
          </cell>
          <cell r="H737">
            <v>573.23590249238259</v>
          </cell>
        </row>
        <row r="738">
          <cell r="C738" t="str">
            <v>Nh©n c«ng ®iÒu chØnh t¨ng thªm NC x (1+0,1/2,638 ) x2,01x0,95</v>
          </cell>
          <cell r="G738">
            <v>16915.237722165501</v>
          </cell>
          <cell r="H738">
            <v>16915.237722165501</v>
          </cell>
        </row>
        <row r="739">
          <cell r="C739" t="str">
            <v>Chi phÝ m¸y ®iÒu chinh t¨ng thªm C1 =  MTCx1,13</v>
          </cell>
          <cell r="H739">
            <v>0</v>
          </cell>
        </row>
        <row r="740">
          <cell r="C740" t="str">
            <v>Chi phÝ s¶n xuÊt chung: 71% CFNC</v>
          </cell>
          <cell r="H740">
            <v>24241.216900057501</v>
          </cell>
        </row>
        <row r="741">
          <cell r="C741" t="str">
            <v>Thu nhËp chÞu thuÕ tÝnh tr­íc 6% Z</v>
          </cell>
          <cell r="H741">
            <v>8116.564999152466</v>
          </cell>
        </row>
        <row r="742">
          <cell r="A742">
            <v>37</v>
          </cell>
          <cell r="B742" t="str">
            <v>XN-2</v>
          </cell>
          <cell r="C742" t="str">
            <v>Xµ nÐo 2 d©y</v>
          </cell>
          <cell r="H742">
            <v>146669.75211328181</v>
          </cell>
        </row>
        <row r="743">
          <cell r="C743" t="str">
            <v>a ) VËt liÖu</v>
          </cell>
        </row>
        <row r="744">
          <cell r="B744" t="str">
            <v>PL§G</v>
          </cell>
          <cell r="C744" t="str">
            <v>ThÐp lµm xµ</v>
          </cell>
          <cell r="D744" t="str">
            <v>kg</v>
          </cell>
          <cell r="E744">
            <v>7.37</v>
          </cell>
          <cell r="F744">
            <v>1</v>
          </cell>
          <cell r="G744">
            <v>10500</v>
          </cell>
          <cell r="H744">
            <v>77385</v>
          </cell>
        </row>
        <row r="745">
          <cell r="C745" t="str">
            <v>b ) Nh©n c«ng</v>
          </cell>
          <cell r="G745">
            <v>17234.996087</v>
          </cell>
        </row>
        <row r="746">
          <cell r="B746" t="str">
            <v>05.6011</v>
          </cell>
          <cell r="C746" t="str">
            <v>L¾p xµ nÐo trªn cét ®· dùng</v>
          </cell>
          <cell r="D746" t="str">
            <v>Bé</v>
          </cell>
          <cell r="E746">
            <v>1</v>
          </cell>
          <cell r="F746">
            <v>1.3</v>
          </cell>
          <cell r="G746">
            <v>13161</v>
          </cell>
          <cell r="H746">
            <v>17109.3</v>
          </cell>
        </row>
        <row r="747">
          <cell r="B747" t="str">
            <v>02.1351</v>
          </cell>
          <cell r="C747" t="str">
            <v>VËn chuyÓn xµ</v>
          </cell>
          <cell r="D747" t="str">
            <v>TÊn</v>
          </cell>
          <cell r="E747">
            <v>7.3699999999999998E-3</v>
          </cell>
          <cell r="F747">
            <v>1</v>
          </cell>
          <cell r="G747">
            <v>17055.099999999999</v>
          </cell>
          <cell r="H747">
            <v>125.69608699999999</v>
          </cell>
        </row>
        <row r="748">
          <cell r="C748" t="str">
            <v>V/C tõ Hµ néi ®Õn huyÖn + bèc dì</v>
          </cell>
          <cell r="D748" t="str">
            <v>TÊn</v>
          </cell>
          <cell r="E748">
            <v>7.3699999999999998E-3</v>
          </cell>
          <cell r="G748">
            <v>266267.5581636391</v>
          </cell>
          <cell r="H748">
            <v>1962.3919036660202</v>
          </cell>
        </row>
        <row r="749">
          <cell r="C749" t="str">
            <v>VËn chuyÓn tõ huyÖn ®Õn tuyÕn + bèc dì</v>
          </cell>
          <cell r="D749" t="str">
            <v>TÊn</v>
          </cell>
          <cell r="E749">
            <v>7.3699999999999998E-3</v>
          </cell>
          <cell r="G749">
            <v>82837.5581636391</v>
          </cell>
          <cell r="H749">
            <v>610.5128036660202</v>
          </cell>
        </row>
        <row r="750">
          <cell r="C750" t="str">
            <v>Nh©n c«ng ®iÒu chØnh t¨ng thªm NC x (1+0,1/2,638 ) x2,01x0,95</v>
          </cell>
          <cell r="G750">
            <v>16922.773483511879</v>
          </cell>
          <cell r="H750">
            <v>16922.773483511879</v>
          </cell>
        </row>
        <row r="751">
          <cell r="C751" t="str">
            <v>Chi phÝ m¸y ®iÒu chinh t¨ng thªm C1 =  MTCx1,13</v>
          </cell>
          <cell r="H751">
            <v>0</v>
          </cell>
        </row>
        <row r="752">
          <cell r="C752" t="str">
            <v>Chi phÝ s¶n xuÊt chung: 71% CFNC</v>
          </cell>
          <cell r="H752">
            <v>24252.016395063434</v>
          </cell>
        </row>
        <row r="753">
          <cell r="C753" t="str">
            <v>Thu nhËp chÞu thuÕ tÝnh tr­íc 6% Z</v>
          </cell>
          <cell r="H753">
            <v>8302.0614403744421</v>
          </cell>
        </row>
        <row r="754">
          <cell r="A754">
            <v>38</v>
          </cell>
          <cell r="C754" t="str">
            <v>Xµ xuÊt tuyÕn ®óp</v>
          </cell>
          <cell r="H754">
            <v>989684.44731628173</v>
          </cell>
        </row>
        <row r="755">
          <cell r="C755" t="str">
            <v>a ) VËt liÖu</v>
          </cell>
        </row>
        <row r="756">
          <cell r="B756" t="str">
            <v>PL§G</v>
          </cell>
          <cell r="C756" t="str">
            <v>ThÐp lµm xµ</v>
          </cell>
          <cell r="D756" t="str">
            <v>kg</v>
          </cell>
          <cell r="E756">
            <v>71.010000000000005</v>
          </cell>
          <cell r="F756">
            <v>1.0249999999999999</v>
          </cell>
          <cell r="G756">
            <v>10500</v>
          </cell>
          <cell r="H756">
            <v>764245.12499999988</v>
          </cell>
        </row>
        <row r="757">
          <cell r="C757" t="str">
            <v>b ) Nh©n c«ng</v>
          </cell>
          <cell r="G757">
            <v>42675.875550000004</v>
          </cell>
        </row>
        <row r="758">
          <cell r="B758" t="str">
            <v>05.6011</v>
          </cell>
          <cell r="C758" t="str">
            <v>L¾p xµ nÐo trªn cét ®· dùng</v>
          </cell>
          <cell r="D758" t="str">
            <v>Bé</v>
          </cell>
          <cell r="E758">
            <v>1</v>
          </cell>
          <cell r="F758">
            <v>1.3</v>
          </cell>
          <cell r="G758">
            <v>31896</v>
          </cell>
          <cell r="H758">
            <v>41464.800000000003</v>
          </cell>
        </row>
        <row r="759">
          <cell r="B759" t="str">
            <v>02.1351</v>
          </cell>
          <cell r="C759" t="str">
            <v>VËn chuyÓn xµ</v>
          </cell>
          <cell r="D759" t="str">
            <v>TÊn</v>
          </cell>
          <cell r="E759">
            <v>7.1010000000000004E-2</v>
          </cell>
          <cell r="G759">
            <v>17055</v>
          </cell>
          <cell r="H759">
            <v>1211.07555</v>
          </cell>
        </row>
        <row r="760">
          <cell r="C760" t="str">
            <v>V/C tõ Hµ néi ®Õn huyÖn + bèc dì</v>
          </cell>
          <cell r="D760" t="str">
            <v>TÊn</v>
          </cell>
          <cell r="E760">
            <v>7.1010000000000004E-2</v>
          </cell>
          <cell r="G760">
            <v>266267.5581636391</v>
          </cell>
          <cell r="H760">
            <v>18907.659305200013</v>
          </cell>
        </row>
        <row r="761">
          <cell r="C761" t="str">
            <v>VËn chuyÓn tõ huyÖn ®Õn tuyÕn + bèc dì</v>
          </cell>
          <cell r="D761" t="str">
            <v>TÊn</v>
          </cell>
          <cell r="E761">
            <v>7.1010000000000004E-2</v>
          </cell>
          <cell r="G761">
            <v>82837.5581636391</v>
          </cell>
          <cell r="H761">
            <v>5882.2950052000124</v>
          </cell>
        </row>
        <row r="762">
          <cell r="C762" t="str">
            <v>Nh©n c«ng ®iÒu chØnh t¨ng thªm NC x (1+0,1/2,638 ) x2,01x0,95</v>
          </cell>
          <cell r="G762">
            <v>41902.775695315016</v>
          </cell>
          <cell r="H762">
            <v>41902.775695315016</v>
          </cell>
        </row>
        <row r="763">
          <cell r="C763" t="str">
            <v>Chi phÝ m¸y ®iÒu chinh t¨ng thªm C1 =  MTCx1,13</v>
          </cell>
          <cell r="H763">
            <v>0</v>
          </cell>
        </row>
        <row r="764">
          <cell r="C764" t="str">
            <v>Chi phÝ s¶n xuÊt chung: 71% CFNC</v>
          </cell>
          <cell r="H764">
            <v>60050.842384173659</v>
          </cell>
        </row>
        <row r="765">
          <cell r="C765" t="str">
            <v>Thu nhËp chÞu thuÕ tÝnh tr­íc 6% Z</v>
          </cell>
          <cell r="H765">
            <v>56019.874376393309</v>
          </cell>
        </row>
        <row r="766">
          <cell r="A766">
            <v>39</v>
          </cell>
          <cell r="B766" t="str">
            <v>X1-2</v>
          </cell>
          <cell r="C766" t="str">
            <v>Xµ ®ì X1-2</v>
          </cell>
          <cell r="H766">
            <v>97163.031970124823</v>
          </cell>
        </row>
        <row r="767">
          <cell r="C767" t="str">
            <v>a ) VËt liÖu</v>
          </cell>
        </row>
        <row r="768">
          <cell r="B768" t="str">
            <v>PL§G</v>
          </cell>
          <cell r="C768" t="str">
            <v>ThÐp lµm xµ</v>
          </cell>
          <cell r="D768" t="str">
            <v>kg</v>
          </cell>
          <cell r="E768">
            <v>4.3</v>
          </cell>
          <cell r="G768">
            <v>10500</v>
          </cell>
          <cell r="H768">
            <v>45150</v>
          </cell>
        </row>
        <row r="769">
          <cell r="C769" t="str">
            <v>b ) Nh©n c«ng</v>
          </cell>
          <cell r="G769">
            <v>13281.731959999999</v>
          </cell>
        </row>
        <row r="770">
          <cell r="B770" t="str">
            <v>0 5.6011</v>
          </cell>
          <cell r="C770" t="str">
            <v>L¾p xµ nÐo trªn cét ®· dùng</v>
          </cell>
          <cell r="D770" t="str">
            <v>Bé</v>
          </cell>
          <cell r="E770">
            <v>1</v>
          </cell>
          <cell r="G770">
            <v>13161</v>
          </cell>
          <cell r="H770">
            <v>13161</v>
          </cell>
        </row>
        <row r="771">
          <cell r="B771" t="str">
            <v>02.1351</v>
          </cell>
          <cell r="C771" t="str">
            <v>VËn chuyÓn xµ</v>
          </cell>
          <cell r="D771" t="str">
            <v>TÊn</v>
          </cell>
          <cell r="E771">
            <v>4.3E-3</v>
          </cell>
          <cell r="G771">
            <v>28077.200000000001</v>
          </cell>
          <cell r="H771">
            <v>120.73196</v>
          </cell>
        </row>
        <row r="772">
          <cell r="C772" t="str">
            <v>V/C tõ Hµ néi ®Õn huyÖn + bèc dì</v>
          </cell>
          <cell r="D772" t="str">
            <v>TÊn</v>
          </cell>
          <cell r="E772">
            <v>4.3E-3</v>
          </cell>
          <cell r="G772">
            <v>266267.5581636391</v>
          </cell>
          <cell r="H772">
            <v>1144.9505001036482</v>
          </cell>
        </row>
        <row r="773">
          <cell r="C773" t="str">
            <v>VËn chuyÓn tõ huyÖn ®Õn tuyÕn + bèc dì</v>
          </cell>
          <cell r="D773" t="str">
            <v>TÊn</v>
          </cell>
          <cell r="E773">
            <v>4.3E-3</v>
          </cell>
          <cell r="G773">
            <v>82837.5581636391</v>
          </cell>
          <cell r="H773">
            <v>356.20150010364813</v>
          </cell>
        </row>
        <row r="774">
          <cell r="C774" t="str">
            <v>Nh©n c«ng ®iÒu chØnh t¨ng thªm NC x (1+0,1/2,638 ) x2,01x0,95</v>
          </cell>
          <cell r="G774">
            <v>13041.125178864117</v>
          </cell>
          <cell r="H774">
            <v>13041.125178864117</v>
          </cell>
        </row>
        <row r="775">
          <cell r="C775" t="str">
            <v>Chi phÝ m¸y ®iÒu chinh t¨ng thªm C1 =  MTCx1,13</v>
          </cell>
          <cell r="H775">
            <v>0</v>
          </cell>
        </row>
        <row r="776">
          <cell r="C776" t="str">
            <v>Chi phÝ s¶n xuÊt chung: 71% CFNC</v>
          </cell>
          <cell r="H776">
            <v>18689.22856859352</v>
          </cell>
        </row>
        <row r="777">
          <cell r="C777" t="str">
            <v>Thu nhËp chÞu thuÕ tÝnh tr­íc 6% Z</v>
          </cell>
          <cell r="H777">
            <v>5499.7942624598954</v>
          </cell>
        </row>
        <row r="778">
          <cell r="A778">
            <v>40</v>
          </cell>
          <cell r="B778" t="str">
            <v>X§-4</v>
          </cell>
          <cell r="C778" t="str">
            <v>Xµ ®ì th¼ng 4 d©y</v>
          </cell>
          <cell r="H778">
            <v>198327.34878714103</v>
          </cell>
        </row>
        <row r="779">
          <cell r="C779" t="str">
            <v>a ) VËt liÖu</v>
          </cell>
        </row>
        <row r="780">
          <cell r="B780" t="str">
            <v>PL§G</v>
          </cell>
          <cell r="C780" t="str">
            <v>ThÐp lµm xµ</v>
          </cell>
          <cell r="D780" t="str">
            <v>kg</v>
          </cell>
          <cell r="E780">
            <v>9.85</v>
          </cell>
          <cell r="F780">
            <v>1.0249999999999999</v>
          </cell>
          <cell r="G780">
            <v>10500</v>
          </cell>
          <cell r="H780">
            <v>106010.62499999999</v>
          </cell>
        </row>
        <row r="781">
          <cell r="C781" t="str">
            <v>b ) Nh©n c«ng</v>
          </cell>
          <cell r="G781">
            <v>22912.79175</v>
          </cell>
        </row>
        <row r="782">
          <cell r="B782" t="str">
            <v>05.6011</v>
          </cell>
          <cell r="C782" t="str">
            <v>L¾p xµ nÐo trªn cét ®· dùng</v>
          </cell>
          <cell r="D782" t="str">
            <v>Bé</v>
          </cell>
          <cell r="E782">
            <v>1</v>
          </cell>
          <cell r="F782">
            <v>1.3</v>
          </cell>
          <cell r="G782">
            <v>17496</v>
          </cell>
          <cell r="H782">
            <v>22744.799999999999</v>
          </cell>
        </row>
        <row r="783">
          <cell r="B783" t="str">
            <v>02.1351</v>
          </cell>
          <cell r="C783" t="str">
            <v>VËn chuyÓn xµ</v>
          </cell>
          <cell r="D783" t="str">
            <v>TÊn</v>
          </cell>
          <cell r="E783">
            <v>9.8499999999999994E-3</v>
          </cell>
          <cell r="G783">
            <v>17055</v>
          </cell>
          <cell r="H783">
            <v>167.99175</v>
          </cell>
        </row>
        <row r="784">
          <cell r="C784" t="str">
            <v>V/C tõ Hµ néi ®Õn huyÖn + bèc dì</v>
          </cell>
          <cell r="D784" t="str">
            <v>TÊn</v>
          </cell>
          <cell r="E784">
            <v>9.8499999999999994E-3</v>
          </cell>
          <cell r="G784">
            <v>266267.5581636391</v>
          </cell>
          <cell r="H784">
            <v>2622.7354479118449</v>
          </cell>
        </row>
        <row r="785">
          <cell r="C785" t="str">
            <v>VËn chuyÓn tõ huyÖn ®Õn tuyÕn + bèc dì</v>
          </cell>
          <cell r="D785" t="str">
            <v>TÊn</v>
          </cell>
          <cell r="E785">
            <v>9.8499999999999994E-3</v>
          </cell>
          <cell r="G785">
            <v>82837.5581636391</v>
          </cell>
          <cell r="H785">
            <v>815.94994791184513</v>
          </cell>
        </row>
        <row r="786">
          <cell r="C786" t="str">
            <v>Nh©n c«ng ®iÒu chØnh t¨ng thªm NC x (1+0,1/2,638 ) x2,01x0,95</v>
          </cell>
          <cell r="G786">
            <v>22497.712369810168</v>
          </cell>
          <cell r="H786">
            <v>22497.712369810168</v>
          </cell>
        </row>
        <row r="787">
          <cell r="C787" t="str">
            <v>Chi phÝ m¸y ®iÒu chinh t¨ng thªm C1 =  MTCx1,13</v>
          </cell>
          <cell r="H787">
            <v>0</v>
          </cell>
        </row>
        <row r="788">
          <cell r="C788" t="str">
            <v>Chi phÝ s¶n xuÊt chung: 71% CFNC</v>
          </cell>
          <cell r="H788">
            <v>32241.457925065217</v>
          </cell>
        </row>
        <row r="789">
          <cell r="C789" t="str">
            <v>Thu nhËp chÞu thuÕ tÝnh tr­íc 6% Z</v>
          </cell>
          <cell r="H789">
            <v>11226.076346441943</v>
          </cell>
        </row>
        <row r="790">
          <cell r="A790">
            <v>41</v>
          </cell>
          <cell r="B790" t="str">
            <v>XN-4</v>
          </cell>
          <cell r="C790" t="str">
            <v xml:space="preserve">Xµ nÐo 4 d©y </v>
          </cell>
          <cell r="H790">
            <v>250152.87717725558</v>
          </cell>
        </row>
        <row r="791">
          <cell r="C791" t="str">
            <v>a ) VËt liÖu</v>
          </cell>
        </row>
        <row r="792">
          <cell r="B792" t="str">
            <v>PL§G</v>
          </cell>
          <cell r="C792" t="str">
            <v>ThÐp lµm xµ</v>
          </cell>
          <cell r="D792" t="str">
            <v>kg</v>
          </cell>
          <cell r="E792">
            <v>14.52</v>
          </cell>
          <cell r="G792">
            <v>10500</v>
          </cell>
          <cell r="H792">
            <v>152460</v>
          </cell>
        </row>
        <row r="793">
          <cell r="C793" t="str">
            <v>b ) Nh©n c«ng</v>
          </cell>
          <cell r="G793">
            <v>23152.480943999999</v>
          </cell>
        </row>
        <row r="794">
          <cell r="B794" t="str">
            <v>05.6012</v>
          </cell>
          <cell r="C794" t="str">
            <v>L¾p xµ nÐo trªn cét ®· dùng</v>
          </cell>
          <cell r="D794" t="str">
            <v>Bé</v>
          </cell>
          <cell r="E794">
            <v>1</v>
          </cell>
          <cell r="F794">
            <v>1.3</v>
          </cell>
          <cell r="G794">
            <v>17496</v>
          </cell>
          <cell r="H794">
            <v>22744.799999999999</v>
          </cell>
        </row>
        <row r="795">
          <cell r="B795" t="str">
            <v>02.1351</v>
          </cell>
          <cell r="C795" t="str">
            <v>VËn chuyÓn xµ</v>
          </cell>
          <cell r="D795" t="str">
            <v>TÊn</v>
          </cell>
          <cell r="E795">
            <v>1.452E-2</v>
          </cell>
          <cell r="G795">
            <v>28077.200000000001</v>
          </cell>
          <cell r="H795">
            <v>407.68094400000001</v>
          </cell>
        </row>
        <row r="796">
          <cell r="C796" t="str">
            <v>V/C tõ Hµ néi ®Õn huyÖn + bèc dì</v>
          </cell>
          <cell r="D796" t="str">
            <v>TÊn</v>
          </cell>
          <cell r="E796">
            <v>1.452E-2</v>
          </cell>
          <cell r="G796">
            <v>266267.5581636391</v>
          </cell>
          <cell r="H796">
            <v>3866.2049445360399</v>
          </cell>
        </row>
        <row r="797">
          <cell r="C797" t="str">
            <v>VËn chuyÓn tõ huyÖn ®Õn tuyÕn + bèc dì</v>
          </cell>
          <cell r="D797" t="str">
            <v>TÊn</v>
          </cell>
          <cell r="E797">
            <v>1.452E-2</v>
          </cell>
          <cell r="G797">
            <v>82837.5581636391</v>
          </cell>
          <cell r="H797">
            <v>1202.8013445360398</v>
          </cell>
        </row>
        <row r="798">
          <cell r="C798" t="str">
            <v>Nh©n c«ng ®iÒu chØnh t¨ng thªm NC x (1+0,1/2,638 ) x2,01x0,95</v>
          </cell>
          <cell r="G798">
            <v>22733.059445958737</v>
          </cell>
          <cell r="H798">
            <v>22733.059445958737</v>
          </cell>
        </row>
        <row r="799">
          <cell r="C799" t="str">
            <v>Chi phÝ m¸y ®iÒu chinh t¨ng thªm C1 =  MTCx1,13</v>
          </cell>
          <cell r="H799">
            <v>0</v>
          </cell>
        </row>
        <row r="800">
          <cell r="C800" t="str">
            <v>Chi phÝ s¶n xuÊt chung: 71% CFNC</v>
          </cell>
          <cell r="H800">
            <v>32578.733676870703</v>
          </cell>
        </row>
        <row r="801">
          <cell r="C801" t="str">
            <v>Thu nhËp chÞu thuÕ tÝnh tr­íc 6% Z</v>
          </cell>
          <cell r="H801">
            <v>14159.596821354089</v>
          </cell>
        </row>
        <row r="802">
          <cell r="A802">
            <v>42</v>
          </cell>
          <cell r="B802" t="str">
            <v>XN§-4</v>
          </cell>
          <cell r="C802" t="str">
            <v>Xµ nÐo ®óp 4 d©y</v>
          </cell>
          <cell r="H802">
            <v>264050.77326992166</v>
          </cell>
        </row>
        <row r="803">
          <cell r="C803" t="str">
            <v>a ) VËt liÖu</v>
          </cell>
        </row>
        <row r="804">
          <cell r="B804" t="str">
            <v>PL§G</v>
          </cell>
          <cell r="C804" t="str">
            <v>ThÐp lµm xµ</v>
          </cell>
          <cell r="D804" t="str">
            <v>kg</v>
          </cell>
          <cell r="E804">
            <v>15.718</v>
          </cell>
          <cell r="G804">
            <v>10500</v>
          </cell>
          <cell r="H804">
            <v>165039</v>
          </cell>
        </row>
        <row r="805">
          <cell r="C805" t="str">
            <v>b ) Nh©n c«ng</v>
          </cell>
          <cell r="G805">
            <v>23186.117429599999</v>
          </cell>
        </row>
        <row r="806">
          <cell r="B806" t="str">
            <v>05.6012</v>
          </cell>
          <cell r="C806" t="str">
            <v>L¾p xµ nÐo trªn cét ®· dùng</v>
          </cell>
          <cell r="D806" t="str">
            <v>Bé</v>
          </cell>
          <cell r="E806">
            <v>1</v>
          </cell>
          <cell r="F806">
            <v>1.3</v>
          </cell>
          <cell r="G806">
            <v>17496</v>
          </cell>
          <cell r="H806">
            <v>22744.799999999999</v>
          </cell>
        </row>
        <row r="807">
          <cell r="B807" t="str">
            <v>02.1351</v>
          </cell>
          <cell r="C807" t="str">
            <v>VËn chuyÓn xµ</v>
          </cell>
          <cell r="D807" t="str">
            <v>TÊn</v>
          </cell>
          <cell r="E807">
            <v>1.5717999999999999E-2</v>
          </cell>
          <cell r="G807">
            <v>28077.200000000001</v>
          </cell>
          <cell r="H807">
            <v>441.31742959999997</v>
          </cell>
        </row>
        <row r="808">
          <cell r="C808" t="str">
            <v>V/C tõ Hµ néi ®Õn huyÖn + bèc dì</v>
          </cell>
          <cell r="D808" t="str">
            <v>TÊn</v>
          </cell>
          <cell r="E808">
            <v>1.5717999999999999E-2</v>
          </cell>
          <cell r="G808">
            <v>266267.5581636391</v>
          </cell>
          <cell r="H808">
            <v>4185.1934792160791</v>
          </cell>
        </row>
        <row r="809">
          <cell r="C809" t="str">
            <v>VËn chuyÓn tõ huyÖn ®Õn tuyÕn + bèc dì</v>
          </cell>
          <cell r="D809" t="str">
            <v>TÊn</v>
          </cell>
          <cell r="E809">
            <v>1.5717999999999999E-2</v>
          </cell>
          <cell r="G809">
            <v>82837.5581636391</v>
          </cell>
          <cell r="H809">
            <v>1302.0407392160794</v>
          </cell>
        </row>
        <row r="810">
          <cell r="C810" t="str">
            <v>Nh©n c«ng ®iÒu chØnh t¨ng thªm NC x (1+0,1/2,638 ) x2,01x0,95</v>
          </cell>
          <cell r="G810">
            <v>22766.086585838366</v>
          </cell>
          <cell r="H810">
            <v>22766.086585838366</v>
          </cell>
        </row>
        <row r="811">
          <cell r="C811" t="str">
            <v>Chi phÝ m¸y ®iÒu chinh t¨ng thªm C1 =  MTCx1,13</v>
          </cell>
          <cell r="H811">
            <v>0</v>
          </cell>
        </row>
        <row r="812">
          <cell r="C812" t="str">
            <v>Chi phÝ s¶n xuÊt chung: 71% CFNC</v>
          </cell>
          <cell r="H812">
            <v>32626.064850961237</v>
          </cell>
        </row>
        <row r="813">
          <cell r="C813" t="str">
            <v>Thu nhËp chÞu thuÕ tÝnh tr­íc 6% Z</v>
          </cell>
          <cell r="H813">
            <v>14946.270185089905</v>
          </cell>
        </row>
        <row r="814">
          <cell r="A814">
            <v>43</v>
          </cell>
          <cell r="B814" t="str">
            <v>XN§-4a</v>
          </cell>
          <cell r="C814" t="str">
            <v>Xµ nÐo ®óp 4 d©y</v>
          </cell>
          <cell r="H814">
            <v>255868.01678409681</v>
          </cell>
        </row>
        <row r="815">
          <cell r="C815" t="str">
            <v>a ) VËt liÖu</v>
          </cell>
        </row>
        <row r="816">
          <cell r="B816" t="str">
            <v>PL§G</v>
          </cell>
          <cell r="C816" t="str">
            <v>ThÐp lµm xµ</v>
          </cell>
          <cell r="D816" t="str">
            <v>kg</v>
          </cell>
          <cell r="E816">
            <v>16.638000000000002</v>
          </cell>
          <cell r="G816">
            <v>10500</v>
          </cell>
          <cell r="H816">
            <v>174699.00000000003</v>
          </cell>
        </row>
        <row r="817">
          <cell r="C817" t="str">
            <v>b ) Nh©n c«ng</v>
          </cell>
          <cell r="G817">
            <v>17963.148453599999</v>
          </cell>
        </row>
        <row r="818">
          <cell r="B818" t="str">
            <v>05.6012</v>
          </cell>
          <cell r="C818" t="str">
            <v>L¾p xµ nÐo trªn cét ®· dùng</v>
          </cell>
          <cell r="D818" t="str">
            <v>Bé</v>
          </cell>
          <cell r="E818">
            <v>1</v>
          </cell>
          <cell r="G818">
            <v>17496</v>
          </cell>
          <cell r="H818">
            <v>17496</v>
          </cell>
        </row>
        <row r="819">
          <cell r="B819" t="str">
            <v>02.1351</v>
          </cell>
          <cell r="C819" t="str">
            <v>VËn chuyÓn xµ</v>
          </cell>
          <cell r="D819" t="str">
            <v>TÊn</v>
          </cell>
          <cell r="E819">
            <v>1.6638E-2</v>
          </cell>
          <cell r="G819">
            <v>28077.200000000001</v>
          </cell>
          <cell r="H819">
            <v>467.14845360000004</v>
          </cell>
        </row>
        <row r="820">
          <cell r="C820" t="str">
            <v>V/C tõ Hµ néi ®Õn huyÖn + bèc dì</v>
          </cell>
          <cell r="D820" t="str">
            <v>TÊn</v>
          </cell>
          <cell r="E820">
            <v>1.6638E-2</v>
          </cell>
          <cell r="G820">
            <v>266267.5581636391</v>
          </cell>
          <cell r="H820">
            <v>4430.159632726627</v>
          </cell>
        </row>
        <row r="821">
          <cell r="C821" t="str">
            <v>VËn chuyÓn tõ huyÖn ®Õn tuyÕn + bèc dì</v>
          </cell>
          <cell r="D821" t="str">
            <v>TÊn</v>
          </cell>
          <cell r="E821">
            <v>1.6638E-2</v>
          </cell>
          <cell r="G821">
            <v>82837.5581636391</v>
          </cell>
          <cell r="H821">
            <v>1378.2512927266273</v>
          </cell>
        </row>
        <row r="822">
          <cell r="C822" t="str">
            <v>Nh©n c«ng ®iÒu chØnh t¨ng thªm NC x (1+0,1/2,638 ) x2,01x0,95</v>
          </cell>
          <cell r="G822">
            <v>17637.734920071147</v>
          </cell>
          <cell r="H822">
            <v>17637.734920071147</v>
          </cell>
        </row>
        <row r="823">
          <cell r="C823" t="str">
            <v>Chi phÝ m¸y ®iÒu chinh t¨ng thªm C1 =  MTCx1,13</v>
          </cell>
          <cell r="H823">
            <v>0</v>
          </cell>
        </row>
        <row r="824">
          <cell r="C824" t="str">
            <v>Chi phÝ s¶n xuÊt chung: 71% CFNC</v>
          </cell>
          <cell r="H824">
            <v>25276.627195306512</v>
          </cell>
        </row>
        <row r="825">
          <cell r="C825" t="str">
            <v>Thu nhËp chÞu thuÕ tÝnh tr­íc 6% Z</v>
          </cell>
          <cell r="H825">
            <v>14483.095289665856</v>
          </cell>
        </row>
        <row r="826">
          <cell r="A826">
            <v>44</v>
          </cell>
          <cell r="B826" t="str">
            <v>XNL§-4</v>
          </cell>
          <cell r="C826" t="str">
            <v>Xµ nÐo lÖch 4 d©y</v>
          </cell>
          <cell r="H826">
            <v>264654.0208465649</v>
          </cell>
        </row>
        <row r="827">
          <cell r="C827" t="str">
            <v>a ) VËt liÖu</v>
          </cell>
        </row>
        <row r="828">
          <cell r="B828" t="str">
            <v>PL§G</v>
          </cell>
          <cell r="C828" t="str">
            <v>ThÐp lµm xµ</v>
          </cell>
          <cell r="D828" t="str">
            <v>kg</v>
          </cell>
          <cell r="E828">
            <v>15.77</v>
          </cell>
          <cell r="G828">
            <v>10500</v>
          </cell>
          <cell r="H828">
            <v>165585</v>
          </cell>
        </row>
        <row r="829">
          <cell r="C829" t="str">
            <v>b ) Nh©n c«ng</v>
          </cell>
          <cell r="G829">
            <v>23187.577443999999</v>
          </cell>
        </row>
        <row r="830">
          <cell r="B830" t="str">
            <v>05.6012</v>
          </cell>
          <cell r="C830" t="str">
            <v>L¾p xµ nÐo trªn cét ®· dùng</v>
          </cell>
          <cell r="D830" t="str">
            <v>Bé</v>
          </cell>
          <cell r="E830">
            <v>1</v>
          </cell>
          <cell r="F830">
            <v>1.3</v>
          </cell>
          <cell r="G830">
            <v>17496</v>
          </cell>
          <cell r="H830">
            <v>22744.799999999999</v>
          </cell>
        </row>
        <row r="831">
          <cell r="B831" t="str">
            <v>02.1351</v>
          </cell>
          <cell r="C831" t="str">
            <v>VËn chuyÓn xµ</v>
          </cell>
          <cell r="D831" t="str">
            <v>TÊn</v>
          </cell>
          <cell r="E831">
            <v>1.5769999999999999E-2</v>
          </cell>
          <cell r="G831">
            <v>28077.200000000001</v>
          </cell>
          <cell r="H831">
            <v>442.777444</v>
          </cell>
        </row>
        <row r="832">
          <cell r="C832" t="str">
            <v>V/C tõ Hµ néi ®Õn huyÖn + bèc dì</v>
          </cell>
          <cell r="D832" t="str">
            <v>TÊn</v>
          </cell>
          <cell r="E832">
            <v>1.5769999999999999E-2</v>
          </cell>
          <cell r="G832">
            <v>266267.5581636391</v>
          </cell>
          <cell r="H832">
            <v>4199.0393922405883</v>
          </cell>
        </row>
        <row r="833">
          <cell r="C833" t="str">
            <v>VËn chuyÓn tõ huyÖn ®Õn tuyÕn + bèc dì</v>
          </cell>
          <cell r="D833" t="str">
            <v>TÊn</v>
          </cell>
          <cell r="E833">
            <v>1.5769999999999999E-2</v>
          </cell>
          <cell r="G833">
            <v>82837.5581636391</v>
          </cell>
          <cell r="H833">
            <v>1306.3482922405885</v>
          </cell>
        </row>
        <row r="834">
          <cell r="C834" t="str">
            <v>Nh©n c«ng ®iÒu chØnh t¨ng thªm NC x (1+0,1/2,638 ) x2,01x0,95</v>
          </cell>
          <cell r="G834">
            <v>22767.52015117538</v>
          </cell>
          <cell r="H834">
            <v>22767.52015117538</v>
          </cell>
        </row>
        <row r="835">
          <cell r="C835" t="str">
            <v>Chi phÝ m¸y ®iÒu chinh t¨ng thªm C1 =  MTCx1,13</v>
          </cell>
          <cell r="H835">
            <v>0</v>
          </cell>
        </row>
        <row r="836">
          <cell r="C836" t="str">
            <v>Chi phÝ s¶n xuÊt chung: 71% CFNC</v>
          </cell>
          <cell r="H836">
            <v>32628.119292574516</v>
          </cell>
        </row>
        <row r="837">
          <cell r="C837" t="str">
            <v>Thu nhËp chÞu thuÕ tÝnh tr­íc 6% Z</v>
          </cell>
          <cell r="H837">
            <v>14980.416274333864</v>
          </cell>
        </row>
        <row r="838">
          <cell r="A838">
            <v>45</v>
          </cell>
          <cell r="B838" t="str">
            <v>XNLT-4</v>
          </cell>
          <cell r="C838" t="str">
            <v>Xµ nÐo LT 4 d©y</v>
          </cell>
          <cell r="H838">
            <v>273373.79742168699</v>
          </cell>
        </row>
        <row r="839">
          <cell r="C839" t="str">
            <v>a ) VËt liÖu</v>
          </cell>
        </row>
        <row r="840">
          <cell r="B840" t="str">
            <v>PL§G</v>
          </cell>
          <cell r="C840" t="str">
            <v>ThÐp lµm xµ</v>
          </cell>
          <cell r="D840" t="str">
            <v>kg</v>
          </cell>
          <cell r="E840">
            <v>18.146999999999998</v>
          </cell>
          <cell r="G840">
            <v>10500</v>
          </cell>
          <cell r="H840">
            <v>190543.49999999997</v>
          </cell>
        </row>
        <row r="841">
          <cell r="C841" t="str">
            <v>b ) Nh©n c«ng</v>
          </cell>
          <cell r="G841">
            <v>18005.5169484</v>
          </cell>
        </row>
        <row r="842">
          <cell r="B842" t="str">
            <v>05.6012</v>
          </cell>
          <cell r="C842" t="str">
            <v>L¾p xµ nÐo trªn cét ®· dùng</v>
          </cell>
          <cell r="D842" t="str">
            <v>Bé</v>
          </cell>
          <cell r="E842">
            <v>1</v>
          </cell>
          <cell r="G842">
            <v>17496</v>
          </cell>
          <cell r="H842">
            <v>17496</v>
          </cell>
        </row>
        <row r="843">
          <cell r="B843" t="str">
            <v>02.1351</v>
          </cell>
          <cell r="C843" t="str">
            <v>VËn chuyÓn xµ</v>
          </cell>
          <cell r="D843" t="str">
            <v>TÊn</v>
          </cell>
          <cell r="E843">
            <v>1.8147E-2</v>
          </cell>
          <cell r="G843">
            <v>28077.200000000001</v>
          </cell>
          <cell r="H843">
            <v>509.51694839999999</v>
          </cell>
        </row>
        <row r="844">
          <cell r="C844" t="str">
            <v>V/C tõ Hµ néi ®Õn huyÖn + bèc dì</v>
          </cell>
          <cell r="D844" t="str">
            <v>TÊn</v>
          </cell>
          <cell r="E844">
            <v>1.8147E-2</v>
          </cell>
          <cell r="G844">
            <v>266267.5581636391</v>
          </cell>
          <cell r="H844">
            <v>4831.957377995559</v>
          </cell>
        </row>
        <row r="845">
          <cell r="C845" t="str">
            <v>VËn chuyÓn tõ huyÖn ®Õn tuyÕn + bèc dì</v>
          </cell>
          <cell r="D845" t="str">
            <v>TÊn</v>
          </cell>
          <cell r="E845">
            <v>1.8147E-2</v>
          </cell>
          <cell r="G845">
            <v>82837.5581636391</v>
          </cell>
          <cell r="H845">
            <v>1503.2531679955587</v>
          </cell>
        </row>
        <row r="846">
          <cell r="C846" t="str">
            <v>Nh©n c«ng ®iÒu chØnh t¨ng thªm NC x (1+0,1/2,638 ) x2,01x0,95</v>
          </cell>
          <cell r="G846">
            <v>17679.335883408676</v>
          </cell>
          <cell r="H846">
            <v>17679.335883408676</v>
          </cell>
        </row>
        <row r="847">
          <cell r="C847" t="str">
            <v>Chi phÝ m¸y ®iÒu chinh t¨ng thªm C1 =  MTCx1,13</v>
          </cell>
          <cell r="H847">
            <v>0</v>
          </cell>
        </row>
        <row r="848">
          <cell r="C848" t="str">
            <v>Chi phÝ s¶n xuÊt chung: 71% CFNC</v>
          </cell>
          <cell r="H848">
            <v>25336.245510584158</v>
          </cell>
        </row>
        <row r="849">
          <cell r="C849" t="str">
            <v>Thu nhËp chÞu thuÕ tÝnh tr­íc 6% Z</v>
          </cell>
          <cell r="H849">
            <v>15473.988533303036</v>
          </cell>
        </row>
        <row r="850">
          <cell r="A850">
            <v>46</v>
          </cell>
          <cell r="B850" t="str">
            <v>XN§-2</v>
          </cell>
          <cell r="C850" t="str">
            <v>Xµ nÐo ®óp 2 d©y</v>
          </cell>
          <cell r="H850">
            <v>219768.49012979888</v>
          </cell>
        </row>
        <row r="851">
          <cell r="C851" t="str">
            <v>a ) VËt liÖu</v>
          </cell>
          <cell r="H851">
            <v>74550</v>
          </cell>
        </row>
        <row r="852">
          <cell r="B852" t="str">
            <v>PL§G</v>
          </cell>
          <cell r="C852" t="str">
            <v>ThÐp lµm xµ</v>
          </cell>
          <cell r="D852" t="str">
            <v>kg</v>
          </cell>
          <cell r="E852">
            <v>7.1</v>
          </cell>
          <cell r="G852">
            <v>10500</v>
          </cell>
          <cell r="H852">
            <v>74550</v>
          </cell>
        </row>
        <row r="853">
          <cell r="C853" t="str">
            <v>b ) Nh©n c«ng</v>
          </cell>
          <cell r="G853">
            <v>17695.348119999999</v>
          </cell>
        </row>
        <row r="854">
          <cell r="B854" t="str">
            <v>05.6012</v>
          </cell>
          <cell r="C854" t="str">
            <v>L¾p xµ nÐo trªn cét ®· dùng</v>
          </cell>
          <cell r="D854" t="str">
            <v>Bé</v>
          </cell>
          <cell r="E854">
            <v>1</v>
          </cell>
          <cell r="G854">
            <v>17496</v>
          </cell>
          <cell r="H854">
            <v>17496</v>
          </cell>
        </row>
        <row r="855">
          <cell r="B855" t="str">
            <v>02.1351</v>
          </cell>
          <cell r="C855" t="str">
            <v>VËn chuyÓn xµ</v>
          </cell>
          <cell r="D855" t="str">
            <v>TÊn</v>
          </cell>
          <cell r="E855">
            <v>7.0999999999999995E-3</v>
          </cell>
          <cell r="G855">
            <v>28077.200000000001</v>
          </cell>
          <cell r="H855">
            <v>199.34811999999999</v>
          </cell>
        </row>
        <row r="856">
          <cell r="C856" t="str">
            <v>V/C tõ Hµ néi ®Õn huyÖn + bèc dì</v>
          </cell>
          <cell r="D856" t="str">
            <v>TÊn</v>
          </cell>
          <cell r="E856">
            <v>7.0999999999999995E-3</v>
          </cell>
          <cell r="G856">
            <v>266267.5581636391</v>
          </cell>
          <cell r="H856">
            <v>1890.4996629618374</v>
          </cell>
        </row>
        <row r="857">
          <cell r="C857" t="str">
            <v>VËn chuyÓn tõ huyÖn ®Õn tuyÕn + bèc dì</v>
          </cell>
          <cell r="D857" t="str">
            <v>TÊn</v>
          </cell>
          <cell r="E857">
            <v>7.0999999999999995E-3</v>
          </cell>
          <cell r="G857">
            <v>82837.5581636391</v>
          </cell>
          <cell r="H857">
            <v>588.14666296183759</v>
          </cell>
        </row>
        <row r="858">
          <cell r="C858" t="str">
            <v>Nh©n c«ng ®iÒu chØnh t¨ng thªm NC x (1+0,1/2,638 ) x2,01x0,95</v>
          </cell>
          <cell r="G858">
            <v>17374.785954986084</v>
          </cell>
          <cell r="H858">
            <v>17374.785954986084</v>
          </cell>
        </row>
        <row r="859">
          <cell r="C859" t="str">
            <v>Chi phÝ m¸y ®iÒu chinh t¨ng thªm C1 =  MTCx1,13</v>
          </cell>
          <cell r="H859">
            <v>0</v>
          </cell>
        </row>
        <row r="860">
          <cell r="C860" t="str">
            <v>Chi phÝ s¶n xuÊt chung: 71% CFNC</v>
          </cell>
          <cell r="H860">
            <v>24899.795193240119</v>
          </cell>
        </row>
        <row r="861">
          <cell r="C861" t="str">
            <v>Thu nhËp chÞu thuÕ tÝnh tr­íc 6% Z</v>
          </cell>
          <cell r="H861">
            <v>8219.9145356489917</v>
          </cell>
        </row>
        <row r="862">
          <cell r="A862">
            <v>47</v>
          </cell>
          <cell r="B862" t="str">
            <v>XN§-2a</v>
          </cell>
          <cell r="C862" t="str">
            <v>Xµ nÐo ®óp 2 d©y</v>
          </cell>
          <cell r="H862">
            <v>178025.87756724432</v>
          </cell>
        </row>
        <row r="863">
          <cell r="C863" t="str">
            <v>a ) VËt liÖu</v>
          </cell>
        </row>
        <row r="864">
          <cell r="B864">
            <v>1</v>
          </cell>
          <cell r="C864" t="str">
            <v>ThÐp lµm xµ</v>
          </cell>
          <cell r="D864" t="str">
            <v>kg</v>
          </cell>
          <cell r="E864">
            <v>9.9280000000000008</v>
          </cell>
          <cell r="G864">
            <v>10500</v>
          </cell>
          <cell r="H864">
            <v>104244.00000000001</v>
          </cell>
        </row>
        <row r="865">
          <cell r="C865" t="str">
            <v>b ) Nh©n c«ng</v>
          </cell>
          <cell r="G865">
            <v>17774.750441600001</v>
          </cell>
        </row>
        <row r="866">
          <cell r="B866" t="str">
            <v>05.6012</v>
          </cell>
          <cell r="C866" t="str">
            <v>L¾p xµ nÐo trªn cét ®· dùng</v>
          </cell>
          <cell r="D866" t="str">
            <v>Bé</v>
          </cell>
          <cell r="E866">
            <v>1</v>
          </cell>
          <cell r="G866">
            <v>17496</v>
          </cell>
          <cell r="H866">
            <v>17496</v>
          </cell>
        </row>
        <row r="867">
          <cell r="B867">
            <v>2</v>
          </cell>
          <cell r="C867" t="str">
            <v>VËn chuyÓn xµ</v>
          </cell>
          <cell r="D867" t="str">
            <v>TÊn</v>
          </cell>
          <cell r="E867">
            <v>9.9280000000000011E-3</v>
          </cell>
          <cell r="G867">
            <v>28077.200000000001</v>
          </cell>
          <cell r="H867">
            <v>278.75044160000004</v>
          </cell>
        </row>
        <row r="868">
          <cell r="C868" t="str">
            <v>V/C tõ Hµ néi ®Õn huyÖn + bèc dì</v>
          </cell>
          <cell r="D868" t="str">
            <v>TÊn</v>
          </cell>
          <cell r="E868">
            <v>9.9280000000000011E-3</v>
          </cell>
          <cell r="G868">
            <v>266267.5581636391</v>
          </cell>
          <cell r="H868">
            <v>2643.5043174486091</v>
          </cell>
        </row>
        <row r="869">
          <cell r="C869" t="str">
            <v>VËn chuyÓn tõ huyÖn ®Õn tuyÕn + bèc dì</v>
          </cell>
          <cell r="D869" t="str">
            <v>TÊn</v>
          </cell>
          <cell r="E869">
            <v>9.9280000000000011E-3</v>
          </cell>
          <cell r="G869">
            <v>82837.5581636391</v>
          </cell>
          <cell r="H869">
            <v>822.4112774486091</v>
          </cell>
        </row>
        <row r="870">
          <cell r="C870" t="str">
            <v>Nh©n c«ng ®iÒu chØnh t¨ng thªm NC x (1+0,1/2,638 ) x2,01x0,95</v>
          </cell>
          <cell r="G870">
            <v>17452.749854468217</v>
          </cell>
          <cell r="H870">
            <v>17452.749854468217</v>
          </cell>
        </row>
        <row r="871">
          <cell r="C871" t="str">
            <v>Chi phÝ m¸y ®iÒu chinh t¨ng thªm C1 =  MTCx1,13</v>
          </cell>
          <cell r="H871">
            <v>0</v>
          </cell>
        </row>
        <row r="872">
          <cell r="C872" t="str">
            <v>Chi phÝ s¶n xuÊt chung: 71% CFNC</v>
          </cell>
          <cell r="H872">
            <v>25011.525210208434</v>
          </cell>
        </row>
        <row r="873">
          <cell r="C873" t="str">
            <v>Thu nhËp chÞu thuÕ tÝnh tr­íc 6% Z</v>
          </cell>
          <cell r="H873">
            <v>10076.936466070432</v>
          </cell>
        </row>
        <row r="874">
          <cell r="A874">
            <v>48</v>
          </cell>
          <cell r="B874" t="str">
            <v>A30</v>
          </cell>
          <cell r="C874" t="str">
            <v>Sø nÐo h¹ thÕ A30</v>
          </cell>
          <cell r="H874">
            <v>9913.2416637325932</v>
          </cell>
        </row>
        <row r="875">
          <cell r="C875" t="str">
            <v>a ) VËt liÖu</v>
          </cell>
        </row>
        <row r="876">
          <cell r="B876">
            <v>1</v>
          </cell>
          <cell r="C876" t="str">
            <v>Sø h¹ thÕ A20 c¶ ty</v>
          </cell>
          <cell r="D876" t="str">
            <v>qu¶</v>
          </cell>
          <cell r="E876">
            <v>1</v>
          </cell>
          <cell r="G876">
            <v>5500</v>
          </cell>
          <cell r="H876">
            <v>5500</v>
          </cell>
        </row>
        <row r="877">
          <cell r="C877" t="str">
            <v>b ) Nh©n c«ng</v>
          </cell>
          <cell r="G877">
            <v>1058.0771999999999</v>
          </cell>
        </row>
        <row r="878">
          <cell r="B878">
            <v>1</v>
          </cell>
          <cell r="C878" t="str">
            <v>L¾p sø</v>
          </cell>
          <cell r="D878" t="str">
            <v>Bé</v>
          </cell>
          <cell r="E878">
            <v>1</v>
          </cell>
          <cell r="G878">
            <v>1030</v>
          </cell>
          <cell r="H878">
            <v>1030</v>
          </cell>
        </row>
        <row r="879">
          <cell r="B879">
            <v>2</v>
          </cell>
          <cell r="C879" t="str">
            <v>VËn chuyÓn sø</v>
          </cell>
          <cell r="D879" t="str">
            <v>TÊn</v>
          </cell>
          <cell r="E879">
            <v>1E-3</v>
          </cell>
          <cell r="G879">
            <v>28077.200000000001</v>
          </cell>
          <cell r="H879">
            <v>28.077200000000001</v>
          </cell>
        </row>
        <row r="880">
          <cell r="C880" t="str">
            <v>V/C tõ Hµ néi ®Õn huyÖn + bèc dì</v>
          </cell>
          <cell r="D880" t="str">
            <v>TÊn</v>
          </cell>
          <cell r="E880">
            <v>1E-3</v>
          </cell>
          <cell r="G880">
            <v>266267.5581636391</v>
          </cell>
          <cell r="H880">
            <v>266.26755816363908</v>
          </cell>
        </row>
        <row r="881">
          <cell r="C881" t="str">
            <v>Nh©n c«ng ®iÒu chØnh t¨ng thªm NC x (1+0,1/2,638 ) x2,01x0,95</v>
          </cell>
          <cell r="G881">
            <v>1038.9094777441996</v>
          </cell>
          <cell r="H881">
            <v>1038.9094777441996</v>
          </cell>
        </row>
        <row r="882">
          <cell r="C882" t="str">
            <v>Chi phÝ m¸y ®iÒu chinh t¨ng thªm C1 =  MTCx1,13</v>
          </cell>
          <cell r="H882">
            <v>0</v>
          </cell>
        </row>
        <row r="883">
          <cell r="C883" t="str">
            <v>Chi phÝ s¶n xuÊt chung: 71% CFNC</v>
          </cell>
          <cell r="H883">
            <v>1488.8605411983815</v>
          </cell>
        </row>
        <row r="884">
          <cell r="C884" t="str">
            <v>Thu nhËp chÞu thuÕ tÝnh tr­íc 6% Z</v>
          </cell>
          <cell r="H884">
            <v>561.12688662637322</v>
          </cell>
        </row>
        <row r="885">
          <cell r="A885" t="str">
            <v>48.</v>
          </cell>
          <cell r="B885" t="str">
            <v>A20</v>
          </cell>
          <cell r="C885" t="str">
            <v>Sø nÐo</v>
          </cell>
          <cell r="H885">
            <v>7166.0782861319849</v>
          </cell>
        </row>
        <row r="886">
          <cell r="C886" t="str">
            <v>a ) VËt liÖu</v>
          </cell>
        </row>
        <row r="887">
          <cell r="B887">
            <v>1</v>
          </cell>
          <cell r="C887" t="str">
            <v>Sø h¹ thÕ A20</v>
          </cell>
          <cell r="D887" t="str">
            <v>qu¶</v>
          </cell>
          <cell r="E887">
            <v>1</v>
          </cell>
          <cell r="G887">
            <v>3000</v>
          </cell>
          <cell r="H887">
            <v>3000</v>
          </cell>
        </row>
        <row r="888">
          <cell r="C888" t="str">
            <v>b ) Nh©n c«ng</v>
          </cell>
          <cell r="G888">
            <v>1031.03</v>
          </cell>
        </row>
        <row r="889">
          <cell r="B889">
            <v>1</v>
          </cell>
          <cell r="C889" t="str">
            <v>L¾p sø</v>
          </cell>
          <cell r="D889" t="str">
            <v>Bé</v>
          </cell>
          <cell r="E889">
            <v>1</v>
          </cell>
          <cell r="G889">
            <v>1030</v>
          </cell>
          <cell r="H889">
            <v>1030</v>
          </cell>
        </row>
        <row r="890">
          <cell r="B890">
            <v>2</v>
          </cell>
          <cell r="C890" t="str">
            <v>VËn chuyÓn sø</v>
          </cell>
          <cell r="D890" t="str">
            <v>TÊn</v>
          </cell>
          <cell r="E890">
            <v>1E-3</v>
          </cell>
          <cell r="G890">
            <v>1030</v>
          </cell>
          <cell r="H890">
            <v>1.03</v>
          </cell>
        </row>
        <row r="891">
          <cell r="C891" t="str">
            <v>V/C tõ Hµ néi ®Õn huyÖn + bèc dì</v>
          </cell>
          <cell r="D891" t="str">
            <v>TÊn</v>
          </cell>
          <cell r="E891">
            <v>1E-3</v>
          </cell>
          <cell r="G891">
            <v>266267.5581636391</v>
          </cell>
          <cell r="H891">
            <v>266.26755816363908</v>
          </cell>
        </row>
        <row r="892">
          <cell r="C892" t="str">
            <v>Nh©n c«ng ®iÒu chØnh t¨ng thªm NC x (1+0,1/2,638 ) x2,01x0,95</v>
          </cell>
          <cell r="G892">
            <v>1012.3522544844574</v>
          </cell>
          <cell r="H892">
            <v>1012.3522544844574</v>
          </cell>
        </row>
        <row r="893">
          <cell r="C893" t="str">
            <v>Chi phÝ m¸y ®iÒu chinh t¨ng thªm C1 =  MTCx1,13</v>
          </cell>
          <cell r="H893">
            <v>0</v>
          </cell>
        </row>
        <row r="894">
          <cell r="C894" t="str">
            <v>Chi phÝ s¶n xuÊt chung: 71% CFNC</v>
          </cell>
          <cell r="H894">
            <v>1450.8014006839646</v>
          </cell>
        </row>
        <row r="895">
          <cell r="C895" t="str">
            <v>Thu nhËp chÞu thuÕ tÝnh tr­íc 6% Z</v>
          </cell>
          <cell r="H895">
            <v>405.62707279992367</v>
          </cell>
        </row>
        <row r="896">
          <cell r="A896">
            <v>49</v>
          </cell>
          <cell r="C896" t="str">
            <v>Xµ ®ì d©y sau c«ng t¬ X-8</v>
          </cell>
          <cell r="H896">
            <v>135632.49462788954</v>
          </cell>
        </row>
        <row r="897">
          <cell r="C897" t="str">
            <v>a ) VËt liÖu</v>
          </cell>
        </row>
        <row r="898">
          <cell r="B898">
            <v>1</v>
          </cell>
          <cell r="C898" t="str">
            <v>ThÐp lµm xµ</v>
          </cell>
          <cell r="D898" t="str">
            <v>kg</v>
          </cell>
          <cell r="E898">
            <v>6.88</v>
          </cell>
          <cell r="G898">
            <v>9726</v>
          </cell>
          <cell r="H898">
            <v>66914.880000000005</v>
          </cell>
        </row>
        <row r="899">
          <cell r="C899" t="str">
            <v>b ) Nh©n c«ng</v>
          </cell>
          <cell r="G899">
            <v>17302.471136</v>
          </cell>
        </row>
        <row r="900">
          <cell r="B900">
            <v>1</v>
          </cell>
          <cell r="C900" t="str">
            <v xml:space="preserve">L¾p xµ </v>
          </cell>
          <cell r="D900" t="str">
            <v>Bé</v>
          </cell>
          <cell r="E900">
            <v>1</v>
          </cell>
          <cell r="G900">
            <v>17109.3</v>
          </cell>
          <cell r="H900">
            <v>17109.3</v>
          </cell>
        </row>
        <row r="901">
          <cell r="B901">
            <v>2</v>
          </cell>
          <cell r="C901" t="str">
            <v>VËn chuyÓn xµ</v>
          </cell>
          <cell r="D901" t="str">
            <v>TÊn</v>
          </cell>
          <cell r="E901">
            <v>6.8799999999999998E-3</v>
          </cell>
          <cell r="G901">
            <v>28077.200000000001</v>
          </cell>
          <cell r="H901">
            <v>193.17113599999999</v>
          </cell>
        </row>
        <row r="902">
          <cell r="C902" t="str">
            <v>V/C tõ Hµ néi ®Õn huyÖn + bèc dì</v>
          </cell>
          <cell r="D902" t="str">
            <v>TÊn</v>
          </cell>
          <cell r="E902">
            <v>6.8799999999999998E-3</v>
          </cell>
          <cell r="G902">
            <v>266267.5581636391</v>
          </cell>
          <cell r="H902">
            <v>1831.9208001658369</v>
          </cell>
        </row>
        <row r="903">
          <cell r="C903" t="str">
            <v>VËn chuyÓn tõ huyÖn ®Õn tuyÕn + bèc dì</v>
          </cell>
          <cell r="D903" t="str">
            <v>TÊn</v>
          </cell>
          <cell r="E903">
            <v>6.8799999999999998E-3</v>
          </cell>
          <cell r="G903">
            <v>82837.5581636391</v>
          </cell>
          <cell r="H903">
            <v>569.92240016583696</v>
          </cell>
        </row>
        <row r="904">
          <cell r="C904" t="str">
            <v>Nh©n c«ng ®iÒu chØnh t¨ng thªm NC x (1+0,1/2,638 ) x2,01x0,95</v>
          </cell>
          <cell r="G904">
            <v>16989.026180306926</v>
          </cell>
          <cell r="H904">
            <v>16989.026180306926</v>
          </cell>
        </row>
        <row r="905">
          <cell r="C905" t="str">
            <v>Chi phÝ m¸y ®iÒu chinh t¨ng thªm C1 =  MTCx1,13</v>
          </cell>
          <cell r="H905">
            <v>0</v>
          </cell>
        </row>
        <row r="906">
          <cell r="C906" t="str">
            <v>Chi phÝ s¶n xuÊt chung: 71% CFNC</v>
          </cell>
          <cell r="H906">
            <v>24346.963094577914</v>
          </cell>
        </row>
        <row r="907">
          <cell r="C907" t="str">
            <v>Thu nhËp chÞu thuÕ tÝnh tr­íc 6% Z</v>
          </cell>
          <cell r="H907">
            <v>7677.311016672993</v>
          </cell>
        </row>
        <row r="908">
          <cell r="A908">
            <v>50</v>
          </cell>
          <cell r="C908" t="str">
            <v>Gi¸ l¾p hép c«ng t¬ cét ®¬n</v>
          </cell>
          <cell r="H908">
            <v>164478.95169878445</v>
          </cell>
        </row>
        <row r="909">
          <cell r="C909" t="str">
            <v>a ) VËt liÖu</v>
          </cell>
        </row>
        <row r="910">
          <cell r="B910">
            <v>1</v>
          </cell>
          <cell r="C910" t="str">
            <v>ThÐp lµm gi¸</v>
          </cell>
          <cell r="D910" t="str">
            <v>kg</v>
          </cell>
          <cell r="E910">
            <v>8.8800000000000008</v>
          </cell>
          <cell r="G910">
            <v>10500</v>
          </cell>
          <cell r="H910">
            <v>93240.000000000015</v>
          </cell>
        </row>
        <row r="911">
          <cell r="C911" t="str">
            <v>b ) Nh©n c«ng</v>
          </cell>
          <cell r="G911">
            <v>17358.625536</v>
          </cell>
        </row>
        <row r="912">
          <cell r="B912">
            <v>1</v>
          </cell>
          <cell r="C912" t="str">
            <v>L¾p gi¸</v>
          </cell>
          <cell r="D912" t="str">
            <v>Bé</v>
          </cell>
          <cell r="E912">
            <v>1</v>
          </cell>
          <cell r="G912">
            <v>17109.3</v>
          </cell>
          <cell r="H912">
            <v>17109.3</v>
          </cell>
        </row>
        <row r="913">
          <cell r="B913">
            <v>2</v>
          </cell>
          <cell r="C913" t="str">
            <v>VËn chuyÓn thÐp</v>
          </cell>
          <cell r="D913" t="str">
            <v>TÊn</v>
          </cell>
          <cell r="E913">
            <v>8.8800000000000007E-3</v>
          </cell>
          <cell r="G913">
            <v>28077.200000000001</v>
          </cell>
          <cell r="H913">
            <v>249.32553600000003</v>
          </cell>
        </row>
        <row r="914">
          <cell r="C914" t="str">
            <v>V/C tõ Hµ néi ®Õn huyÖn + bèc dì</v>
          </cell>
          <cell r="D914" t="str">
            <v>TÊn</v>
          </cell>
          <cell r="E914">
            <v>8.8800000000000007E-3</v>
          </cell>
          <cell r="G914">
            <v>266267.5581636391</v>
          </cell>
          <cell r="H914">
            <v>2364.4559164931152</v>
          </cell>
        </row>
        <row r="915">
          <cell r="C915" t="str">
            <v>VËn chuyÓn tõ huyÖn ®Õn tuyÕn + bèc dì</v>
          </cell>
          <cell r="D915" t="str">
            <v>TÊn</v>
          </cell>
          <cell r="E915">
            <v>8.8800000000000007E-3</v>
          </cell>
          <cell r="G915">
            <v>82837.5581636391</v>
          </cell>
          <cell r="H915">
            <v>735.59751649311522</v>
          </cell>
        </row>
        <row r="916">
          <cell r="C916" t="str">
            <v>Nh©n c«ng ®iÒu chØnh t¨ng thªm NC x (1+0,1/2,638 ) x2,01x0,95</v>
          </cell>
          <cell r="G916">
            <v>17044.163308653551</v>
          </cell>
          <cell r="H916">
            <v>17044.163308653551</v>
          </cell>
        </row>
        <row r="917">
          <cell r="C917" t="str">
            <v>Chi phÝ m¸y ®iÒu chinh t¨ng thªm C1 =  MTCx1,13</v>
          </cell>
          <cell r="H917">
            <v>0</v>
          </cell>
        </row>
        <row r="918">
          <cell r="C918" t="str">
            <v>Chi phÝ s¶n xuÊt chung: 71% CFNC</v>
          </cell>
          <cell r="H918">
            <v>24425.980079704019</v>
          </cell>
        </row>
        <row r="919">
          <cell r="C919" t="str">
            <v>Thu nhËp chÞu thuÕ tÝnh tr­íc 6% Z</v>
          </cell>
          <cell r="H919">
            <v>9310.12934144063</v>
          </cell>
        </row>
        <row r="920">
          <cell r="A920">
            <v>51</v>
          </cell>
          <cell r="C920" t="str">
            <v>Gi¸ l¾p hép c«ng t¬ cét ®«i</v>
          </cell>
          <cell r="H920">
            <v>185476.60773194433</v>
          </cell>
        </row>
        <row r="921">
          <cell r="C921" t="str">
            <v>a ) VËt liÖu</v>
          </cell>
        </row>
        <row r="922">
          <cell r="B922">
            <v>1</v>
          </cell>
          <cell r="C922" t="str">
            <v>ThÐp lµm gi¸</v>
          </cell>
          <cell r="D922" t="str">
            <v>kg</v>
          </cell>
          <cell r="E922">
            <v>10.69</v>
          </cell>
          <cell r="G922">
            <v>10500</v>
          </cell>
          <cell r="H922">
            <v>112245</v>
          </cell>
        </row>
        <row r="923">
          <cell r="C923" t="str">
            <v>b ) Nh©n c«ng</v>
          </cell>
          <cell r="G923">
            <v>17409.445267999999</v>
          </cell>
        </row>
        <row r="924">
          <cell r="B924">
            <v>1</v>
          </cell>
          <cell r="C924" t="str">
            <v>L¾p gi¸</v>
          </cell>
          <cell r="D924" t="str">
            <v>Bé</v>
          </cell>
          <cell r="E924">
            <v>1</v>
          </cell>
          <cell r="G924">
            <v>17109.3</v>
          </cell>
          <cell r="H924">
            <v>17109.3</v>
          </cell>
        </row>
        <row r="925">
          <cell r="B925">
            <v>2</v>
          </cell>
          <cell r="C925" t="str">
            <v>VËn chuyÓn thÐp</v>
          </cell>
          <cell r="D925" t="str">
            <v>TÊn</v>
          </cell>
          <cell r="E925">
            <v>1.069E-2</v>
          </cell>
          <cell r="G925">
            <v>28077.200000000001</v>
          </cell>
          <cell r="H925">
            <v>300.14526799999999</v>
          </cell>
        </row>
        <row r="926">
          <cell r="C926" t="str">
            <v>V/C tõ Hµ néi ®Õn huyÖn + bèc dì</v>
          </cell>
          <cell r="D926" t="str">
            <v>TÊn</v>
          </cell>
          <cell r="E926">
            <v>1.069E-2</v>
          </cell>
          <cell r="G926">
            <v>266267.5581636391</v>
          </cell>
          <cell r="H926">
            <v>2846.4001967693021</v>
          </cell>
        </row>
        <row r="927">
          <cell r="C927" t="str">
            <v>VËn chuyÓn tõ huyÖn ®Õn tuyÕn + bèc dì</v>
          </cell>
          <cell r="D927" t="str">
            <v>TÊn</v>
          </cell>
          <cell r="E927">
            <v>1.069E-2</v>
          </cell>
          <cell r="G927">
            <v>82837.5581636391</v>
          </cell>
          <cell r="H927">
            <v>885.53349676930202</v>
          </cell>
        </row>
        <row r="928">
          <cell r="C928" t="str">
            <v>Nh©n c«ng ®iÒu chØnh t¨ng thªm NC x (1+0,1/2,638 ) x2,01x0,95</v>
          </cell>
          <cell r="G928">
            <v>17094.062409807251</v>
          </cell>
          <cell r="H928">
            <v>17094.062409807251</v>
          </cell>
        </row>
        <row r="929">
          <cell r="C929" t="str">
            <v>Chi phÝ m¸y ®iÒu chinh t¨ng thªm C1 =  MTCx1,13</v>
          </cell>
          <cell r="H929">
            <v>0</v>
          </cell>
        </row>
        <row r="930">
          <cell r="C930" t="str">
            <v>Chi phÝ s¶n xuÊt chung: 71% CFNC</v>
          </cell>
          <cell r="H930">
            <v>24497.490451243149</v>
          </cell>
        </row>
        <row r="931">
          <cell r="C931" t="str">
            <v>Thu nhËp chÞu thuÕ tÝnh tr­íc 6% Z</v>
          </cell>
          <cell r="H931">
            <v>10498.675909355339</v>
          </cell>
        </row>
        <row r="932">
          <cell r="A932">
            <v>52</v>
          </cell>
          <cell r="B932" t="str">
            <v>PVC-35</v>
          </cell>
          <cell r="C932" t="str">
            <v>D©y dÉn bäc</v>
          </cell>
          <cell r="H932">
            <v>648.58802774011804</v>
          </cell>
        </row>
        <row r="933">
          <cell r="C933" t="str">
            <v>D©y dÉn AV</v>
          </cell>
          <cell r="D933" t="str">
            <v>m</v>
          </cell>
          <cell r="E933">
            <v>0</v>
          </cell>
          <cell r="G933">
            <v>5273</v>
          </cell>
          <cell r="H933">
            <v>0</v>
          </cell>
        </row>
        <row r="934">
          <cell r="B934" t="str">
            <v>06.6123</v>
          </cell>
          <cell r="C934" t="str">
            <v>R¶i d©y</v>
          </cell>
          <cell r="D934" t="str">
            <v>m</v>
          </cell>
          <cell r="E934">
            <v>1</v>
          </cell>
          <cell r="G934">
            <v>159</v>
          </cell>
          <cell r="H934">
            <v>159</v>
          </cell>
        </row>
        <row r="935">
          <cell r="C935" t="str">
            <v>V/c + bèc dì tõ huyÖn ®Õn tuyÕn</v>
          </cell>
          <cell r="D935" t="str">
            <v>TÊn</v>
          </cell>
          <cell r="E935">
            <v>1.1400000000000001E-4</v>
          </cell>
          <cell r="G935">
            <v>84975.865369203937</v>
          </cell>
          <cell r="H935">
            <v>9.6872486520892487</v>
          </cell>
        </row>
        <row r="936">
          <cell r="C936" t="str">
            <v>VËn chuyÓn tõ §iÖn lùc ®Õn tuyÕn</v>
          </cell>
          <cell r="D936" t="str">
            <v>TÊn</v>
          </cell>
          <cell r="E936">
            <v>1.1400000000000001E-4</v>
          </cell>
          <cell r="G936">
            <v>82837.5581636391</v>
          </cell>
          <cell r="H936">
            <v>9.4434816306548583</v>
          </cell>
        </row>
        <row r="937">
          <cell r="C937" t="str">
            <v>§Òn bï thi c«ng, l¸n tr¹i, lµm ®­êng t¹m</v>
          </cell>
          <cell r="D937" t="str">
            <v>m</v>
          </cell>
          <cell r="E937">
            <v>1</v>
          </cell>
          <cell r="G937">
            <v>20</v>
          </cell>
          <cell r="H937">
            <v>20</v>
          </cell>
        </row>
        <row r="938">
          <cell r="C938" t="str">
            <v>KÐo d©y qua vÞ trÝ bÎ gãc + v­ît ®­êng...</v>
          </cell>
          <cell r="D938" t="str">
            <v>m</v>
          </cell>
          <cell r="E938">
            <v>1</v>
          </cell>
          <cell r="G938">
            <v>10</v>
          </cell>
          <cell r="H938">
            <v>10</v>
          </cell>
        </row>
        <row r="939">
          <cell r="C939" t="str">
            <v>Nh©n c«ng ®iÒu chØnh t¨ng thªm NC x (1+0,1/2,638 ) x 2,01-1</v>
          </cell>
          <cell r="H939">
            <v>165.93846057619402</v>
          </cell>
        </row>
        <row r="940">
          <cell r="C940" t="str">
            <v>Chi phÝ m¸y ®iÒu chinh t¨ng thªm C1 =  MTCx1,047</v>
          </cell>
          <cell r="H940">
            <v>0</v>
          </cell>
        </row>
        <row r="941">
          <cell r="C941" t="str">
            <v>Chi phÝ s¶n xuÊt chung: 71% CFNC</v>
          </cell>
          <cell r="H941">
            <v>237.80630700909774</v>
          </cell>
        </row>
        <row r="942">
          <cell r="C942" t="str">
            <v>Thu nhËp chÞu thuÕ tÝnh tr­íc 6% Z</v>
          </cell>
          <cell r="H942">
            <v>36.71252987208215</v>
          </cell>
        </row>
        <row r="943">
          <cell r="A943">
            <v>53</v>
          </cell>
          <cell r="B943" t="str">
            <v>PVC-50</v>
          </cell>
          <cell r="C943" t="str">
            <v>D©y dÉn bäc</v>
          </cell>
          <cell r="H943">
            <v>839.2432967965733</v>
          </cell>
        </row>
        <row r="944">
          <cell r="C944" t="str">
            <v>D©y dÉn AV</v>
          </cell>
          <cell r="D944" t="str">
            <v>km</v>
          </cell>
          <cell r="E944">
            <v>1</v>
          </cell>
          <cell r="H944">
            <v>0</v>
          </cell>
        </row>
        <row r="945">
          <cell r="B945" t="str">
            <v>06.6124</v>
          </cell>
          <cell r="C945" t="str">
            <v>R¶i d©y</v>
          </cell>
          <cell r="D945" t="str">
            <v>m</v>
          </cell>
          <cell r="E945">
            <v>1</v>
          </cell>
          <cell r="G945">
            <v>208.012</v>
          </cell>
          <cell r="H945">
            <v>208.012</v>
          </cell>
        </row>
        <row r="946">
          <cell r="C946" t="str">
            <v>V/c + bèc dì tõ huyÖn ®Õn tuyÕn</v>
          </cell>
          <cell r="D946" t="str">
            <v>TÊn</v>
          </cell>
          <cell r="E946">
            <v>1.9600000000000002E-4</v>
          </cell>
          <cell r="G946">
            <v>84975.865369203937</v>
          </cell>
          <cell r="H946">
            <v>16.655269612363973</v>
          </cell>
        </row>
        <row r="947">
          <cell r="C947" t="str">
            <v>VËn chuyÓn tõ §iÖn lùc ®Õn tuyÕn</v>
          </cell>
          <cell r="D947" t="str">
            <v>TÊn</v>
          </cell>
          <cell r="E947">
            <v>1.9600000000000002E-4</v>
          </cell>
          <cell r="G947">
            <v>82837.5581636391</v>
          </cell>
          <cell r="H947">
            <v>16.236161400073264</v>
          </cell>
        </row>
        <row r="948">
          <cell r="C948" t="str">
            <v>§Òn bï thi c«ng, l¸n tr¹i, lµm ®­êng t¹m</v>
          </cell>
          <cell r="D948" t="str">
            <v>m</v>
          </cell>
          <cell r="E948">
            <v>1</v>
          </cell>
          <cell r="G948">
            <v>20</v>
          </cell>
          <cell r="H948">
            <v>20</v>
          </cell>
        </row>
        <row r="949">
          <cell r="C949" t="str">
            <v>KÐo d©y qua vÞ trÝ bÎ gãc + v­ît ®­êng...</v>
          </cell>
          <cell r="D949" t="str">
            <v>m</v>
          </cell>
          <cell r="E949">
            <v>1</v>
          </cell>
          <cell r="G949">
            <v>10</v>
          </cell>
          <cell r="H949">
            <v>10</v>
          </cell>
        </row>
        <row r="950">
          <cell r="C950" t="str">
            <v>Nh©n c«ng ®iÒu chØnh t¨ng thªm NC x (1+0,1/2,638 ) x 2,01-1</v>
          </cell>
          <cell r="H950">
            <v>214.06257791205448</v>
          </cell>
        </row>
        <row r="951">
          <cell r="C951" t="str">
            <v>Chi phÝ m¸y ®iÒu chinh t¨ng thªm C1 =  MTCx1,047</v>
          </cell>
          <cell r="H951">
            <v>0</v>
          </cell>
        </row>
        <row r="952">
          <cell r="C952" t="str">
            <v>Chi phÝ s¶n xuÊt chung: 71% CFNC</v>
          </cell>
          <cell r="H952">
            <v>306.77295031755864</v>
          </cell>
        </row>
        <row r="953">
          <cell r="C953" t="str">
            <v>Thu nhËp chÞu thuÕ tÝnh tr­íc 6% Z</v>
          </cell>
          <cell r="H953">
            <v>47.504337554523019</v>
          </cell>
        </row>
        <row r="954">
          <cell r="A954">
            <v>54</v>
          </cell>
          <cell r="B954" t="str">
            <v>PVC-70</v>
          </cell>
          <cell r="C954" t="str">
            <v>D©y dÉn bäc</v>
          </cell>
          <cell r="H954">
            <v>1110.164361954834</v>
          </cell>
        </row>
        <row r="955">
          <cell r="C955" t="str">
            <v>D©y dÉn AV</v>
          </cell>
          <cell r="D955" t="str">
            <v>km</v>
          </cell>
          <cell r="H955">
            <v>0</v>
          </cell>
        </row>
        <row r="956">
          <cell r="B956" t="str">
            <v>06.6125</v>
          </cell>
          <cell r="C956" t="str">
            <v>R¶i d©y</v>
          </cell>
          <cell r="D956" t="str">
            <v>m</v>
          </cell>
          <cell r="E956">
            <v>1</v>
          </cell>
          <cell r="G956">
            <v>279.51600000000002</v>
          </cell>
          <cell r="H956">
            <v>279.51600000000002</v>
          </cell>
        </row>
        <row r="957">
          <cell r="C957" t="str">
            <v>V/c + bèc dì tõ huyÖn ®Õn tuyÕn</v>
          </cell>
          <cell r="D957" t="str">
            <v>TÊn</v>
          </cell>
          <cell r="E957">
            <v>2.7500000000000002E-4</v>
          </cell>
          <cell r="G957">
            <v>84975.865369203937</v>
          </cell>
          <cell r="H957">
            <v>23.368362976531085</v>
          </cell>
        </row>
        <row r="958">
          <cell r="C958" t="str">
            <v>VËn chuyÓn tõ §iÖn lùc ®Õn tuyÕn</v>
          </cell>
          <cell r="D958" t="str">
            <v>TÊn</v>
          </cell>
          <cell r="E958">
            <v>2.7500000000000002E-4</v>
          </cell>
          <cell r="G958">
            <v>82837.5581636391</v>
          </cell>
          <cell r="H958">
            <v>22.780328495000752</v>
          </cell>
        </row>
        <row r="959">
          <cell r="C959" t="str">
            <v>§Òn bï thi c«ng, l¸n tr¹i, lµm ®­êng t¹m</v>
          </cell>
          <cell r="D959" t="str">
            <v>m</v>
          </cell>
          <cell r="E959">
            <v>1</v>
          </cell>
          <cell r="G959">
            <v>20</v>
          </cell>
          <cell r="H959">
            <v>20</v>
          </cell>
        </row>
        <row r="960">
          <cell r="C960" t="str">
            <v>KÐo d©y qua vÞ trÝ bÎ gãc + v­ît ®­êng...</v>
          </cell>
          <cell r="D960" t="str">
            <v>m</v>
          </cell>
          <cell r="E960">
            <v>1</v>
          </cell>
          <cell r="G960">
            <v>10</v>
          </cell>
          <cell r="H960">
            <v>10</v>
          </cell>
        </row>
        <row r="961">
          <cell r="C961" t="str">
            <v>Nh©n c«ng ®iÒu chØnh t¨ng thªm NC x (1+0,1/2,638 ) x 2,01-1</v>
          </cell>
          <cell r="H961">
            <v>284.27123877028038</v>
          </cell>
        </row>
        <row r="962">
          <cell r="C962" t="str">
            <v>Chi phÝ m¸y ®iÒu chinh t¨ng thªm C1 =  MTCx1,047</v>
          </cell>
          <cell r="H962">
            <v>0</v>
          </cell>
        </row>
        <row r="963">
          <cell r="C963" t="str">
            <v>Chi phÝ s¶n xuÊt chung: 71% CFNC</v>
          </cell>
          <cell r="H963">
            <v>407.38893952689904</v>
          </cell>
        </row>
        <row r="964">
          <cell r="C964" t="str">
            <v>Thu nhËp chÞu thuÕ tÝnh tr­íc 6% Z</v>
          </cell>
          <cell r="H964">
            <v>62.839492186122676</v>
          </cell>
        </row>
        <row r="965">
          <cell r="A965">
            <v>55</v>
          </cell>
          <cell r="B965" t="str">
            <v>PVC-95</v>
          </cell>
          <cell r="C965" t="str">
            <v>D©y dÉn nh«m bäc</v>
          </cell>
          <cell r="H965">
            <v>1538.2672271405218</v>
          </cell>
        </row>
        <row r="966">
          <cell r="C966" t="str">
            <v>D©y dÉn AV</v>
          </cell>
          <cell r="D966" t="str">
            <v>m</v>
          </cell>
          <cell r="G966">
            <v>9200</v>
          </cell>
          <cell r="H966">
            <v>0</v>
          </cell>
        </row>
        <row r="967">
          <cell r="B967" t="str">
            <v>06.6126</v>
          </cell>
          <cell r="C967" t="str">
            <v>R¶i d©y</v>
          </cell>
          <cell r="D967" t="str">
            <v>m</v>
          </cell>
          <cell r="E967">
            <v>1</v>
          </cell>
          <cell r="G967">
            <v>382</v>
          </cell>
          <cell r="H967">
            <v>382</v>
          </cell>
        </row>
        <row r="968">
          <cell r="C968" t="str">
            <v>V/c + bèc dì tõ huyÖn ®Õn tuyÕn</v>
          </cell>
          <cell r="D968" t="str">
            <v>TÊn</v>
          </cell>
          <cell r="E968">
            <v>3.0840000000000002E-4</v>
          </cell>
          <cell r="G968">
            <v>84975.865369203937</v>
          </cell>
          <cell r="H968">
            <v>26.206556879862497</v>
          </cell>
        </row>
        <row r="969">
          <cell r="C969" t="str">
            <v>VËn chuyÓn tõ §iÖn lùc ®Õn tuyÕn</v>
          </cell>
          <cell r="D969" t="str">
            <v>TÊn</v>
          </cell>
          <cell r="E969">
            <v>3.0840000000000002E-4</v>
          </cell>
          <cell r="G969">
            <v>82837.5581636391</v>
          </cell>
          <cell r="H969">
            <v>25.547102937666299</v>
          </cell>
        </row>
        <row r="970">
          <cell r="C970" t="str">
            <v>§Òn bï thi c«ng, l¸n tr¹i, lµm ®­êng t¹m</v>
          </cell>
          <cell r="D970" t="str">
            <v>m</v>
          </cell>
          <cell r="E970">
            <v>1</v>
          </cell>
          <cell r="G970">
            <v>20</v>
          </cell>
          <cell r="H970">
            <v>20</v>
          </cell>
        </row>
        <row r="971">
          <cell r="C971" t="str">
            <v>KÐo d©y qua vÞ trÝ bÎ gãc + v­ît ®­êng...</v>
          </cell>
          <cell r="D971" t="str">
            <v>m</v>
          </cell>
          <cell r="E971">
            <v>1</v>
          </cell>
          <cell r="G971">
            <v>10</v>
          </cell>
          <cell r="H971">
            <v>10</v>
          </cell>
        </row>
        <row r="972">
          <cell r="C972" t="str">
            <v>Nh©n c«ng ®iÒu chØnh t¨ng thªm NC x (1+0,1/2,638 ) x 2,01-1</v>
          </cell>
          <cell r="H972">
            <v>384.89867778620146</v>
          </cell>
        </row>
        <row r="973">
          <cell r="C973" t="str">
            <v>Chi phÝ m¸y ®iÒu chinh t¨ng thªm C1 =  MTCx1,047</v>
          </cell>
        </row>
        <row r="974">
          <cell r="C974" t="str">
            <v>Chi phÝ s¶n xuÊt chung: 71% CFNC</v>
          </cell>
          <cell r="H974">
            <v>602.54315969864854</v>
          </cell>
        </row>
        <row r="975">
          <cell r="C975" t="str">
            <v>Thu nhËp chÞu thuÕ tÝnh tr­íc 6% Z</v>
          </cell>
          <cell r="H975">
            <v>87.07172983814273</v>
          </cell>
        </row>
        <row r="976">
          <cell r="A976">
            <v>56</v>
          </cell>
          <cell r="B976" t="str">
            <v>CC-35</v>
          </cell>
          <cell r="C976" t="str">
            <v xml:space="preserve">CÆp c¸p </v>
          </cell>
          <cell r="H976">
            <v>8421.1818155041692</v>
          </cell>
        </row>
        <row r="977">
          <cell r="C977" t="str">
            <v xml:space="preserve">CÆp c¸p nh«m c¸c lo¹i </v>
          </cell>
          <cell r="D977" t="str">
            <v>C¸i</v>
          </cell>
          <cell r="E977">
            <v>1</v>
          </cell>
          <cell r="G977">
            <v>6250</v>
          </cell>
          <cell r="H977">
            <v>6250</v>
          </cell>
        </row>
        <row r="978">
          <cell r="B978" t="str">
            <v>06.2130</v>
          </cell>
          <cell r="C978" t="str">
            <v>L¾p ®Æt</v>
          </cell>
          <cell r="E978">
            <v>1</v>
          </cell>
          <cell r="G978">
            <v>500</v>
          </cell>
          <cell r="H978">
            <v>500</v>
          </cell>
        </row>
        <row r="979">
          <cell r="C979" t="str">
            <v>Nh©n c«ng ®iÒu chØnh t¨ng thªm NC x (1+0,1/2,638 ) x 2,01-1</v>
          </cell>
          <cell r="H979">
            <v>490.94219105382842</v>
          </cell>
        </row>
        <row r="980">
          <cell r="C980" t="str">
            <v>Chi phÝ m¸y ®iÒu chinh t¨ng thªm C1 =  MTCx1,047</v>
          </cell>
          <cell r="H980">
            <v>0</v>
          </cell>
        </row>
        <row r="981">
          <cell r="C981" t="str">
            <v>Chi phÝ s¶n xuÊt chung: 71% CFNC</v>
          </cell>
          <cell r="H981">
            <v>703.56895564821809</v>
          </cell>
        </row>
        <row r="982">
          <cell r="C982" t="str">
            <v>Thu nhËp chÞu thuÕ tÝnh tr­íc 6% Z</v>
          </cell>
          <cell r="H982">
            <v>476.6706688021228</v>
          </cell>
        </row>
        <row r="983">
          <cell r="A983">
            <v>57</v>
          </cell>
          <cell r="B983" t="str">
            <v>CC-50</v>
          </cell>
          <cell r="C983" t="str">
            <v>KÑp c¸p nh«m</v>
          </cell>
          <cell r="H983">
            <v>11389.022293404092</v>
          </cell>
        </row>
        <row r="984">
          <cell r="C984" t="str">
            <v xml:space="preserve">CÆp c¸p nh«m c¸c lo¹i </v>
          </cell>
          <cell r="D984" t="str">
            <v>C¸i</v>
          </cell>
          <cell r="E984">
            <v>1</v>
          </cell>
          <cell r="G984">
            <v>8000</v>
          </cell>
          <cell r="H984">
            <v>8000</v>
          </cell>
        </row>
        <row r="985">
          <cell r="B985" t="str">
            <v>06.2130</v>
          </cell>
          <cell r="C985" t="str">
            <v>L¾p ®Æt</v>
          </cell>
          <cell r="E985">
            <v>1</v>
          </cell>
          <cell r="G985">
            <v>500</v>
          </cell>
          <cell r="H985">
            <v>500</v>
          </cell>
        </row>
        <row r="986">
          <cell r="C986" t="str">
            <v>Nh©n c«ng ®iÒu chØnh t¨ng thªm NC x (1+0,1/2,638 ) x 2,01-1</v>
          </cell>
          <cell r="H986">
            <v>490.94219105382842</v>
          </cell>
        </row>
        <row r="987">
          <cell r="C987" t="str">
            <v>Chi phÝ m¸y ®iÒu chinh t¨ng thªm C1 =  MTCx1,047</v>
          </cell>
          <cell r="H987">
            <v>0</v>
          </cell>
        </row>
        <row r="988">
          <cell r="C988" t="str">
            <v>Chi phÝ s¶n xuÊt chung: 71% CFNC</v>
          </cell>
          <cell r="H988">
            <v>703.56895564821809</v>
          </cell>
        </row>
        <row r="989">
          <cell r="C989" t="str">
            <v>Thu nhËp chÞu thuÕ tÝnh tr­íc 6% Z</v>
          </cell>
          <cell r="H989">
            <v>1694.5111467020465</v>
          </cell>
        </row>
        <row r="990">
          <cell r="A990">
            <v>58</v>
          </cell>
          <cell r="B990" t="str">
            <v>CC-70</v>
          </cell>
          <cell r="C990" t="str">
            <v>KÑp c¸p nh«m</v>
          </cell>
          <cell r="H990">
            <v>12926.181815504167</v>
          </cell>
        </row>
        <row r="991">
          <cell r="C991" t="str">
            <v xml:space="preserve">CÆp c¸p nh«m c¸c lo¹i </v>
          </cell>
          <cell r="D991" t="str">
            <v>C¸i</v>
          </cell>
          <cell r="E991">
            <v>1</v>
          </cell>
          <cell r="G991">
            <v>10500</v>
          </cell>
          <cell r="H991">
            <v>10500</v>
          </cell>
        </row>
        <row r="992">
          <cell r="B992" t="str">
            <v>06.2130</v>
          </cell>
          <cell r="C992" t="str">
            <v>L¾p ®Æt</v>
          </cell>
          <cell r="E992">
            <v>1</v>
          </cell>
          <cell r="G992">
            <v>500</v>
          </cell>
          <cell r="H992">
            <v>500</v>
          </cell>
        </row>
        <row r="993">
          <cell r="C993" t="str">
            <v>Nh©n c«ng ®iÒu chØnh t¨ng thªm NC x (1+0,1/2,638 ) x 2,01-1</v>
          </cell>
          <cell r="H993">
            <v>490.94219105382842</v>
          </cell>
        </row>
        <row r="994">
          <cell r="C994" t="str">
            <v>Chi phÝ m¸y ®iÒu chinh t¨ng thªm C1 =  MTCx1,047</v>
          </cell>
          <cell r="H994">
            <v>0</v>
          </cell>
        </row>
        <row r="995">
          <cell r="C995" t="str">
            <v>Chi phÝ s¶n xuÊt chung: 71% CFNC</v>
          </cell>
          <cell r="H995">
            <v>703.56895564821809</v>
          </cell>
        </row>
        <row r="996">
          <cell r="C996" t="str">
            <v>Thu nhËp chÞu thuÕ tÝnh tr­íc 6% Z</v>
          </cell>
          <cell r="H996">
            <v>731.67066880212269</v>
          </cell>
        </row>
        <row r="997">
          <cell r="A997" t="str">
            <v>59.</v>
          </cell>
          <cell r="B997" t="str">
            <v>CC-AM50</v>
          </cell>
          <cell r="C997" t="str">
            <v>CÆp c¸p ®ång nh«m</v>
          </cell>
          <cell r="H997">
            <v>14516.181815504167</v>
          </cell>
        </row>
        <row r="998">
          <cell r="C998" t="str">
            <v xml:space="preserve">CÆp c¸p nh«m c¸c lo¹i </v>
          </cell>
          <cell r="D998" t="str">
            <v>C¸i</v>
          </cell>
          <cell r="E998">
            <v>1</v>
          </cell>
          <cell r="G998">
            <v>12000</v>
          </cell>
          <cell r="H998">
            <v>12000</v>
          </cell>
        </row>
        <row r="999">
          <cell r="B999" t="str">
            <v>06.2130</v>
          </cell>
          <cell r="C999" t="str">
            <v>L¾p ®Æt</v>
          </cell>
          <cell r="E999">
            <v>1</v>
          </cell>
          <cell r="G999">
            <v>500</v>
          </cell>
          <cell r="H999">
            <v>500</v>
          </cell>
        </row>
        <row r="1000">
          <cell r="C1000" t="str">
            <v>Nh©n c«ng ®iÒu chØnh t¨ng thªm NC x (1+0,1/2,638 ) x 2,01-1</v>
          </cell>
          <cell r="H1000">
            <v>490.94219105382842</v>
          </cell>
        </row>
        <row r="1001">
          <cell r="C1001" t="str">
            <v>Chi phÝ m¸y ®iÒu chinh t¨ng thªm C1 =  MTCx1,047</v>
          </cell>
          <cell r="H1001">
            <v>0</v>
          </cell>
        </row>
        <row r="1002">
          <cell r="C1002" t="str">
            <v>Chi phÝ s¶n xuÊt chung: 71% CFNC</v>
          </cell>
          <cell r="H1002">
            <v>703.56895564821809</v>
          </cell>
        </row>
        <row r="1003">
          <cell r="C1003" t="str">
            <v>Thu nhËp chÞu thuÕ tÝnh tr­íc 6% Z</v>
          </cell>
          <cell r="H1003">
            <v>821.67066880212269</v>
          </cell>
        </row>
        <row r="1004">
          <cell r="A1004">
            <v>59</v>
          </cell>
          <cell r="B1004" t="str">
            <v>CC-AM70</v>
          </cell>
          <cell r="C1004" t="str">
            <v>CÆp c¸p ®ång nh«m</v>
          </cell>
          <cell r="H1004">
            <v>17696.181815504169</v>
          </cell>
        </row>
        <row r="1005">
          <cell r="C1005" t="str">
            <v xml:space="preserve">CÆp c¸p nh«m c¸c lo¹i </v>
          </cell>
          <cell r="D1005" t="str">
            <v>C¸i</v>
          </cell>
          <cell r="E1005">
            <v>1</v>
          </cell>
          <cell r="G1005">
            <v>15000</v>
          </cell>
          <cell r="H1005">
            <v>15000</v>
          </cell>
        </row>
        <row r="1006">
          <cell r="B1006" t="str">
            <v>06.2130</v>
          </cell>
          <cell r="C1006" t="str">
            <v>L¾p ®Æt</v>
          </cell>
          <cell r="E1006">
            <v>1</v>
          </cell>
          <cell r="G1006">
            <v>500</v>
          </cell>
          <cell r="H1006">
            <v>500</v>
          </cell>
        </row>
        <row r="1007">
          <cell r="C1007" t="str">
            <v>Nh©n c«ng ®iÒu chØnh t¨ng thªm NC x (1+0,1/2,638 ) x 2,01-1</v>
          </cell>
          <cell r="H1007">
            <v>490.94219105382842</v>
          </cell>
        </row>
        <row r="1008">
          <cell r="C1008" t="str">
            <v>Chi phÝ m¸y ®iÒu chinh t¨ng thªm C1 =  MTCx1,047</v>
          </cell>
        </row>
        <row r="1009">
          <cell r="C1009" t="str">
            <v>Chi phÝ s¶n xuÊt chung: 71% CFNC</v>
          </cell>
          <cell r="H1009">
            <v>703.56895564821809</v>
          </cell>
        </row>
        <row r="1010">
          <cell r="C1010" t="str">
            <v>Thu nhËp chÞu thuÕ tÝnh tr­íc 6% Z</v>
          </cell>
          <cell r="H1010">
            <v>1001.6706688021228</v>
          </cell>
        </row>
        <row r="1011">
          <cell r="A1011">
            <v>61</v>
          </cell>
          <cell r="C1011" t="str">
            <v>D©y nh«m buéc cæ sø</v>
          </cell>
          <cell r="H1011">
            <v>1036.4727262016679</v>
          </cell>
        </row>
        <row r="1012">
          <cell r="C1012" t="str">
            <v>D©y nh«m buéc cæ sø</v>
          </cell>
          <cell r="D1012" t="str">
            <v>m</v>
          </cell>
          <cell r="E1012">
            <v>1</v>
          </cell>
          <cell r="G1012">
            <v>300</v>
          </cell>
          <cell r="H1012">
            <v>300</v>
          </cell>
        </row>
        <row r="1013">
          <cell r="B1013" t="str">
            <v>06.2130</v>
          </cell>
          <cell r="C1013" t="str">
            <v>L¾p ®Æt</v>
          </cell>
          <cell r="E1013">
            <v>1</v>
          </cell>
          <cell r="G1013">
            <v>200</v>
          </cell>
          <cell r="H1013">
            <v>200</v>
          </cell>
        </row>
        <row r="1014">
          <cell r="C1014" t="str">
            <v>Nh©n c«ng ®iÒu chØnh t¨ng thªm NC x (1+0,1/2,638 ) x 2,01-1</v>
          </cell>
          <cell r="H1014">
            <v>196.37687642153136</v>
          </cell>
        </row>
        <row r="1015">
          <cell r="C1015" t="str">
            <v>Chi phÝ m¸y ®iÒu chinh t¨ng thªm C1 =  MTCx1,047</v>
          </cell>
        </row>
        <row r="1016">
          <cell r="C1016" t="str">
            <v>Chi phÝ s¶n xuÊt chung: 71% CFNC</v>
          </cell>
          <cell r="H1016">
            <v>281.42758225928725</v>
          </cell>
        </row>
        <row r="1017">
          <cell r="C1017" t="str">
            <v>Thu nhËp chÞu thuÕ tÝnh tr­íc 6% Z</v>
          </cell>
          <cell r="H1017">
            <v>58.66826752084912</v>
          </cell>
        </row>
        <row r="1022">
          <cell r="H1022">
            <v>12926.181815504167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refreshError="1"/>
    </sheetDataSet>
  </externalBook>
</externalLink>
</file>

<file path=xl/externalLinks/externalLink1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itimc"/>
      <sheetName val="dtxl"/>
      <sheetName val="thopxlc"/>
      <sheetName val="thxlk"/>
      <sheetName val="vldien"/>
      <sheetName val="vlcaqu"/>
      <sheetName val="dien"/>
      <sheetName val="vcdd"/>
      <sheetName val="vcdn"/>
      <sheetName val="beton"/>
      <sheetName val="cpdbu"/>
      <sheetName val="chenh"/>
      <sheetName val="dg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1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ong so"/>
      <sheetName val="DGXDCB"/>
      <sheetName val="TDT"/>
      <sheetName val="DTXD"/>
      <sheetName val="TH 35"/>
      <sheetName val="CT35"/>
      <sheetName val="CT su"/>
      <sheetName val="CTBT"/>
      <sheetName val="so ho"/>
      <sheetName val="Sheet1"/>
      <sheetName val="Sheet2"/>
      <sheetName val="Sheet3"/>
      <sheetName val="PT-I"/>
      <sheetName val="PT1"/>
      <sheetName val="Sheet4"/>
      <sheetName val="HieuquaKT"/>
      <sheetName val="Den bu"/>
      <sheetName val="HCT"/>
      <sheetName val="00000000"/>
      <sheetName val="10000000"/>
      <sheetName val="20000000"/>
      <sheetName val="30000000"/>
      <sheetName val="40000000"/>
      <sheetName val="50000000"/>
      <sheetName val="60000000"/>
      <sheetName val="70000000"/>
    </sheetNames>
    <sheetDataSet>
      <sheetData sheetId="0" refreshError="1">
        <row r="5">
          <cell r="B5">
            <v>28500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put"/>
      <sheetName val="input"/>
      <sheetName val="Pvon"/>
      <sheetName val="tong hop"/>
      <sheetName val="CB"/>
      <sheetName val="KT"/>
      <sheetName val="KT(G-10%)"/>
      <sheetName val="KT(VDT+10%)"/>
      <sheetName val="KT(~G&amp;VDT)"/>
      <sheetName val="CB(G-10%)"/>
      <sheetName val="CB(VDT+10%)"/>
      <sheetName val="CB(~G&amp;VDT)"/>
      <sheetName val="XL4Popp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1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hapSL"/>
      <sheetName val="SuDung"/>
      <sheetName val="PhanBoNgang"/>
      <sheetName val="Noi-Luc"/>
      <sheetName val="Thep-MatCat"/>
      <sheetName val="Kiem-Toan"/>
      <sheetName val="Tinh-Duyet"/>
      <sheetName val="Khai-Thac"/>
      <sheetName val="MAT-CAU"/>
      <sheetName val="Dam-Ngang"/>
      <sheetName val="Hinh_Ve"/>
      <sheetName val="Rp"/>
      <sheetName val="Rm"/>
      <sheetName val="H10-H30"/>
      <sheetName val="XB80-X60"/>
    </sheetNames>
    <sheetDataSet>
      <sheetData sheetId="0" refreshError="1">
        <row r="18">
          <cell r="F18">
            <v>23.4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a"/>
      <sheetName val="Solieu"/>
      <sheetName val="cal1"/>
      <sheetName val="cal2"/>
      <sheetName val="cal3"/>
      <sheetName val="cal4"/>
      <sheetName val="cal4 (2)"/>
      <sheetName val="CAL4(3)"/>
      <sheetName val="CVI"/>
      <sheetName val="cal5"/>
      <sheetName val="cal6"/>
      <sheetName val="Cal7"/>
      <sheetName val="BTRA"/>
      <sheetName val="cal8"/>
      <sheetName val="km6+800-km6+840"/>
      <sheetName val="3+960"/>
      <sheetName val="00000000"/>
      <sheetName val="SLTC"/>
      <sheetName val="336-400"/>
      <sheetName val="400-500"/>
      <sheetName val="720-800"/>
      <sheetName val="Sheet1"/>
      <sheetName val="Sheet2"/>
      <sheetName val="Sohoa1"/>
      <sheetName val="Sohoa2"/>
      <sheetName val="Sohoa3"/>
      <sheetName val="Sohoa4"/>
      <sheetName val="LopTop(Cat)"/>
      <sheetName val="Lop1Dat"/>
      <sheetName val="Lopdinhdat"/>
      <sheetName val="Lop01(SB)"/>
      <sheetName val="Lop02(SB) "/>
      <sheetName val="XL4Test5"/>
      <sheetName val="Girder"/>
      <sheetName val="Tendon"/>
      <sheetName val="BT_x0012_A"/>
      <sheetName val="cal;"/>
      <sheetName val="NKCTỪ"/>
      <sheetName val="SỔ CÁI"/>
      <sheetName val="BCÂNĐỐI"/>
      <sheetName val="CĐKTOÁN"/>
      <sheetName val="KQHĐKD"/>
      <sheetName val="TỒN QUỸ"/>
      <sheetName val="XL4Poppy"/>
      <sheetName val="Xuly Data"/>
      <sheetName val="cal_x0012_"/>
      <sheetName val="_x0013_DTC"/>
      <sheetName val="400-50_x0010_"/>
      <sheetName val="NKCT?"/>
      <sheetName val="S? CÁI"/>
      <sheetName val="BCÂNÐ?I"/>
      <sheetName val="CÐKTOÁN"/>
      <sheetName val="KQHÐKD"/>
      <sheetName val="T?N QU?"/>
      <sheetName val="GVL"/>
      <sheetName val="Thanh Son 1"/>
      <sheetName val="Thanh Son 2"/>
      <sheetName val="Thanh Son 3"/>
      <sheetName val="Thanh Son 4"/>
      <sheetName val="5a"/>
      <sheetName val="Thanh Son 5a"/>
      <sheetName val="Thanh Son 8"/>
      <sheetName val="thanh Son 9a"/>
      <sheetName val="Thanh Son 9b"/>
      <sheetName val="Thanh Son 9c"/>
      <sheetName val="Thanh Son 10"/>
      <sheetName val="Thanh Son 11"/>
      <sheetName val="Thanh Son 12"/>
      <sheetName val="Thanh Son 13"/>
      <sheetName val="NEW-PANEL"/>
      <sheetName val="NC"/>
      <sheetName val="A6"/>
      <sheetName val="cal4 (­É"/>
      <sheetName val="Tong hop thu chi T1 .06"/>
      <sheetName val="Tong hop thu chi T2.06 "/>
      <sheetName val="Tong hop thu chi T3.06"/>
      <sheetName val="tong hop thu chi T1 (2)"/>
      <sheetName val="tong hop thu chi T1"/>
      <sheetName val="Tong hop thu chi T2 (2)"/>
      <sheetName val="Tong hop thu chi T2"/>
      <sheetName val="Tong hop thu chi T3 (2)"/>
      <sheetName val="Tong hop thu chi T3"/>
      <sheetName val="Tong hop thu chi T4 (2)"/>
      <sheetName val="Tong hop thu chi T4"/>
      <sheetName val="Tong hop thu chi T5) (2)"/>
      <sheetName val="Tong hop thu chi T5)"/>
      <sheetName val="Tong hop thu chi T7.06"/>
      <sheetName val="Tong hop thu chi T6.06"/>
      <sheetName val="Tong hop thu chi T5.06  "/>
      <sheetName val="Tong hop thu chi T1.06"/>
      <sheetName val="Tong hop thu chi T2.06"/>
      <sheetName val="Tong hop thu chi T3.O6"/>
      <sheetName val="Tong hop thu chi T4.06 "/>
      <sheetName val="Tong hop thu chi T6 (2)"/>
      <sheetName val="Tong hop thu chi T6"/>
      <sheetName val="Tong hop thu chi T7"/>
      <sheetName val="Tong hop thu chi T8"/>
      <sheetName val="Tong hop thu chi T9"/>
      <sheetName val="Tong hop thu chi T10"/>
      <sheetName val="Tong hop thu chi T11"/>
      <sheetName val="Tong hop thu chi T12"/>
      <sheetName val="Sheet3"/>
      <sheetName val="TS"/>
      <sheetName val="NKCT_"/>
      <sheetName val="S_ CÁI"/>
      <sheetName val="BCÂNÐ_I"/>
      <sheetName val="T_N QU_"/>
      <sheetName val="S02-TTN"/>
      <sheetName val="T.pho"/>
      <sheetName val="S.Hinh"/>
      <sheetName val="T.Hoa"/>
      <sheetName val="D.Hoa"/>
      <sheetName val="S.hoa"/>
      <sheetName val="P.Hoa"/>
      <sheetName val="T.An"/>
      <sheetName val="D.Xuan"/>
      <sheetName val="S.Cau"/>
      <sheetName val="cal4_(2)"/>
      <sheetName val="Lop02(SB)_"/>
      <sheetName val="BTA"/>
      <sheetName val="bũa"/>
      <sheetName val="XL_x0014_Test5"/>
      <sheetName val="bua"/>
      <sheetName val="_x0000__x0000__x0000__x0000__x0000__x0000__x0000__x0000_"/>
      <sheetName val="SLCB"/>
      <sheetName val="VL,NC,MTC"/>
      <sheetName val="BTH phi"/>
      <sheetName val="BLT phi"/>
      <sheetName val="phi,le phi"/>
      <sheetName val="Bien Lai TON"/>
      <sheetName val="BCQT "/>
      <sheetName val="Giay di duong"/>
      <sheetName val="BC QT cua tung ap"/>
      <sheetName val="GIAO CHI TIEU THU QUY 07"/>
      <sheetName val="BANG TONG HOP GIAY NOP TIEN"/>
      <sheetName val="chitiet"/>
      <sheetName val="MTL$-INTER"/>
      <sheetName val="Tong hop thu$chi T6.06"/>
      <sheetName val="_x0000_1_x0000_1_x0000_\_x0000_C_x0000_\_x0000_K_x0000_T_x0000_C_x0000_N_x0000_C_x0000_\_x0000_Q_x0000_H_x0000_A_x0000_N_x0000_"/>
      <sheetName val="Tra KS"/>
      <sheetName val="b?a"/>
      <sheetName val="Work-Condition"/>
      <sheetName val="????????"/>
      <sheetName val="SỔ_CÁI"/>
      <sheetName val="TỒN_QUỸ"/>
      <sheetName val="Xuly_Data"/>
      <sheetName val="S?_CÁI"/>
      <sheetName val="T?N_QU?"/>
      <sheetName val="Thanh_Son_1"/>
      <sheetName val="Thanh_Son_2"/>
      <sheetName val="Thanh_Son_3"/>
      <sheetName val="Thanh_Son_4"/>
      <sheetName val="Thanh_Son_5a"/>
      <sheetName val="Thanh_Son_8"/>
      <sheetName val="thanh_Son_9a"/>
      <sheetName val="Thanh_Son_9b"/>
      <sheetName val="Thanh_Son_9c"/>
      <sheetName val="Thanh_Son_10"/>
      <sheetName val="Thanh_Son_11"/>
      <sheetName val="Thanh_Son_12"/>
      <sheetName val="Thanh_Son_13"/>
      <sheetName val="cal"/>
      <sheetName val="DTC"/>
      <sheetName val="400-50"/>
      <sheetName val="cal4_(­É"/>
      <sheetName val="Lç khoan LK1"/>
      <sheetName val="BK chung tu chi ben co"/>
      <sheetName val="BK chung tu thu "/>
      <sheetName val="BK chung tu thu CK"/>
      <sheetName val="BK chung tu 1521"/>
      <sheetName val="Bang ke chung tu phai tra nguoi"/>
      <sheetName val="Chinh sua "/>
      <sheetName val="Ctu T1"/>
      <sheetName val=" Ctu T2"/>
      <sheetName val="Ctu 3"/>
      <sheetName val="Ctu 4"/>
      <sheetName val="Ctu 5"/>
      <sheetName val="Ctu 6"/>
      <sheetName val="Ctu 7"/>
      <sheetName val="Ctu 8"/>
      <sheetName val="CTu 9"/>
      <sheetName val="Sheet17"/>
      <sheetName val="Ctu10"/>
      <sheetName val="Sheet18"/>
      <sheetName val="BT_x005f_x0012_A"/>
      <sheetName val="TPH"/>
      <sheetName val="DTCT-tuyen chinh"/>
      <sheetName val="DON GIA TRAM _3_"/>
      <sheetName val="?1?1?\?C?\?K?T?C?N?C?\?Q?H?A?N?"/>
      <sheetName val="cal_x005f_x0012_"/>
      <sheetName val="_x005f_x0013_DTC"/>
      <sheetName val="400-50_x005f_x0010_"/>
      <sheetName val="Tra_bang"/>
      <sheetName val="Diem mia"/>
      <sheetName val="________"/>
      <sheetName val="S__CÁI"/>
      <sheetName val="T_N_QU_"/>
      <sheetName val="_1_1___C___K_T_C_N_C___Q_H_A_N_"/>
      <sheetName val="GVT"/>
      <sheetName val="KKKKKKKK"/>
      <sheetName val="cal4 (2_x0009_"/>
      <sheetName val="ca,5"/>
      <sheetName val="cal4 (2 "/>
      <sheetName val="[TRUT2T7.xls][TRUT2T7.xls]_x0000_1_x0000_1_x0000_"/>
      <sheetName val="[TRUT2T7.xls][TRUT2T7.xls]?1?1?"/>
      <sheetName val="EIRR&gt;1&lt;1"/>
      <sheetName val="EIRR&gt; 2"/>
      <sheetName val="EIRR&lt;2"/>
      <sheetName val="Cp&gt;10-Ln&lt;10"/>
      <sheetName val="Ln&lt;20"/>
      <sheetName val="SL⁔C"/>
      <sheetName val="tra-vat-lieu"/>
      <sheetName val="b_a"/>
      <sheetName val="[TRUT2T7.xls]_x0000_1_x0000_1_x0000_\_x0000_C_x0000_\_x0000_K_x0000_T_x0000_C_x0000_N"/>
      <sheetName val="[TRUT2T7.xls]?1?1?\?C?\?K?T?C?N"/>
      <sheetName val="cal4_(2)1"/>
      <sheetName val="Lop02(SB)_1"/>
      <sheetName val="Tong_hop_thu_chi_T1__06"/>
      <sheetName val="Tong_hop_thu_chi_T2_06_"/>
      <sheetName val="Tong_hop_thu_chi_T3_06"/>
      <sheetName val="tong_hop_thu_chi_T1_(2)"/>
      <sheetName val="tong_hop_thu_chi_T1"/>
      <sheetName val="Tong_hop_thu_chi_T2_(2)"/>
      <sheetName val="Tong_hop_thu_chi_T2"/>
      <sheetName val="Tong_hop_thu_chi_T3_(2)"/>
      <sheetName val="Tong_hop_thu_chi_T3"/>
      <sheetName val="Tong_hop_thu_chi_T4_(2)"/>
      <sheetName val="Tong_hop_thu_chi_T4"/>
      <sheetName val="Tong_hop_thu_chi_T5)_(2)"/>
      <sheetName val="Tong_hop_thu_chi_T5)"/>
      <sheetName val="Tong_hop_thu_chi_T7_06"/>
      <sheetName val="Tong_hop_thu_chi_T6_06"/>
      <sheetName val="Tong_hop_thu_chi_T5_06__"/>
      <sheetName val="Tong_hop_thu_chi_T1_06"/>
      <sheetName val="Tong_hop_thu_chi_T2_06"/>
      <sheetName val="Tong_hop_thu_chi_T3_O6"/>
      <sheetName val="Tong_hop_thu_chi_T4_06_"/>
      <sheetName val="Tong_hop_thu_chi_T6_(2)"/>
      <sheetName val="Tong_hop_thu_chi_T6"/>
      <sheetName val="Tong_hop_thu_chi_T7"/>
      <sheetName val="Tong_hop_thu_chi_T8"/>
      <sheetName val="Tong_hop_thu_chi_T9"/>
      <sheetName val="Tong_hop_thu_chi_T10"/>
      <sheetName val="Tong_hop_thu_chi_T11"/>
      <sheetName val="Tong_hop_thu_chi_T12"/>
      <sheetName val="BTH_phi"/>
      <sheetName val="BLT_phi"/>
      <sheetName val="phi,le_phi"/>
      <sheetName val="Bien_Lai_TON"/>
      <sheetName val="BCQT_"/>
      <sheetName val="Giay_di_duong"/>
      <sheetName val="BC_QT_cua_tung_ap"/>
      <sheetName val="GIAO_CHI_TIEU_THU_QUY_07"/>
      <sheetName val="BANG_TONG_HOP_GIAY_NOP_TIEN"/>
      <sheetName val="Thuc thanh"/>
      <sheetName val="Sales2002"/>
      <sheetName val="Sheet4"/>
      <sheetName val="CPTNo"/>
      <sheetName val="Cal_x0013_"/>
      <sheetName val="Tong ho0 thu chi T6.06"/>
      <sheetName val="cal4_x001f_(2)"/>
      <sheetName val="N_x0000_H_x0000_\_x0000_T_x0000_R_x0000_U_x0000_\_x0000_T_x0000_R_x0000_U_x0000_T_x0000_2_x0000_T_x0000_7_x0000_._x0000_x"/>
      <sheetName val="N"/>
      <sheetName val="_TRUT2T7.xls__TRUT2T7.xls_"/>
      <sheetName val="_TRUT2T7.xls_"/>
      <sheetName val="_TRUT2T7.xls__1_1___C___K_T_C_N"/>
      <sheetName val="_TRUT2T7.xls__TRUT2T7.xls__1_1_"/>
      <sheetName val="Thep thuong"/>
      <sheetName val="thanhOSon_9a"/>
      <sheetName val="LopTop Cat)"/>
      <sheetName val="So lieu"/>
      <sheetName val="Tong hop thu$chi T3.06"/>
      <sheetName val="Pgal2004"/>
      <sheetName val="XL_x005f_x0014_Test5"/>
      <sheetName val="_1_1___C___K_T_C_N_C___Q_H_A__2"/>
      <sheetName val="_1_1___C___K_T_C_N_C___Q_H_A__3"/>
      <sheetName val="[TRUT2T7.xls][TRUT2T7.xls]_1__2"/>
      <sheetName val="[TRUT2T7.xls][TRUT2T7.xls]_1__3"/>
      <sheetName val="[TRUT2T7.xls]_1_1___C___K_T_C_2"/>
      <sheetName val="[TRUT2T7.xls]_1_1___C___K_T_C_3"/>
      <sheetName val="Gioi thieu"/>
      <sheetName val="Bang tt mot so chi tiet"/>
      <sheetName val="DTCT"/>
      <sheetName val="Pier_Abutment"/>
      <sheetName val="VL"/>
      <sheetName val="Bang luong A1"/>
      <sheetName val="_x005f_x0000_1_x005f_x0000_1_x005f_x0000___x005f_x0000_"/>
      <sheetName val="BT_x005f_x005f_x005f_x0012_A"/>
      <sheetName val="cal_x005f_x005f_x005f_x0012_"/>
      <sheetName val="_x005f_x005f_x005f_x0013_DTC"/>
      <sheetName val="400-50_x005f_x005f_x005f_x0010_"/>
      <sheetName val="THPDMoi  (2)"/>
      <sheetName val="_x005f_x0000_1_x005f_x0000_1_x005f_x0000_\_x005f_x0000_"/>
      <sheetName val="KJ 2002"/>
      <sheetName val="SỔ_CÁI1"/>
      <sheetName val="TỒN_QUỸ1"/>
      <sheetName val="Xuly_Data1"/>
      <sheetName val="S?_CÁI1"/>
      <sheetName val="T?N_QU?1"/>
      <sheetName val="cal4_(­É1"/>
      <sheetName val="Thanh_Son_14"/>
      <sheetName val="Thanh_Son_21"/>
      <sheetName val="Thanh_Son_31"/>
      <sheetName val="Thanh_Son_41"/>
      <sheetName val="Thanh_Son_5a1"/>
      <sheetName val="Thanh_Son_81"/>
      <sheetName val="thanh_Son_9a1"/>
      <sheetName val="Thanh_Son_9b1"/>
      <sheetName val="Thanh_Son_9c1"/>
      <sheetName val="Thanh_Son_101"/>
      <sheetName val="Thanh_Son_111"/>
      <sheetName val="Thanh_Son_121"/>
      <sheetName val="Thanh_Son_131"/>
      <sheetName val="T_pho"/>
      <sheetName val="S_Hinh"/>
      <sheetName val="T_Hoa"/>
      <sheetName val="D_Hoa"/>
      <sheetName val="S_hoa"/>
      <sheetName val="P_Hoa"/>
      <sheetName val="T_An"/>
      <sheetName val="D_Xuan"/>
      <sheetName val="S_Cau"/>
      <sheetName val="XLTest5"/>
      <sheetName val="Tra_KS"/>
      <sheetName val="Tong_hop_thu$chi_T6_06"/>
      <sheetName val="Lç_khoan_LK1"/>
      <sheetName val="BK_chung_tu_chi_ben_co"/>
      <sheetName val="BK_chung_tu_thu_"/>
      <sheetName val="BK_chung_tu_thu_CK"/>
      <sheetName val="BK_chung_tu_1521"/>
      <sheetName val="Bang_ke_chung_tu_phai_tra_nguoi"/>
      <sheetName val="Chinh_sua_"/>
      <sheetName val="Ctu_T1"/>
      <sheetName val="_Ctu_T2"/>
      <sheetName val="Ctu_3"/>
      <sheetName val="Ctu_4"/>
      <sheetName val="Ctu_5"/>
      <sheetName val="Ctu_6"/>
      <sheetName val="Ctu_7"/>
      <sheetName val="Ctu_8"/>
      <sheetName val="CTu_9"/>
      <sheetName val="Diem_mia"/>
      <sheetName val="S__CÁI1"/>
      <sheetName val="T_N_QU_1"/>
      <sheetName val="11_C_KTCNC_QHAN"/>
      <sheetName val="[TRUT2T7.xls][TRUT2T7.xls][TRUT"/>
      <sheetName val="[TRUT2T7.xls][TRUT2T7.xls]11\C\"/>
      <sheetName val="_TRUT2T7.xls__TRUT2T7.xls__TRUT"/>
      <sheetName val="_TRUT2T7.xls__TRUT2T7.xls_11_C_"/>
      <sheetName val="BETON"/>
      <sheetName val="ptnc"/>
      <sheetName val="ptvl"/>
      <sheetName val="ptm"/>
      <sheetName val="cal4_(2)6"/>
      <sheetName val="Lop02(SB)_6"/>
      <sheetName val="SỔ_CÁI6"/>
      <sheetName val="TỒN_QUỸ6"/>
      <sheetName val="Xuly_Data6"/>
      <sheetName val="S__CÁI6"/>
      <sheetName val="T_N_QU_6"/>
      <sheetName val="Thanh_Son_19"/>
      <sheetName val="Thanh_Son_26"/>
      <sheetName val="Thanh_Son_36"/>
      <sheetName val="Thanh_Son_46"/>
      <sheetName val="Thanh_Son_5a6"/>
      <sheetName val="Thanh_Son_86"/>
      <sheetName val="thanh_Son_9a6"/>
      <sheetName val="Thanh_Son_9b6"/>
      <sheetName val="Thanh_Son_9c6"/>
      <sheetName val="Thanh_Son_106"/>
      <sheetName val="Thanh_Son_116"/>
      <sheetName val="Thanh_Son_126"/>
      <sheetName val="Thanh_Son_136"/>
      <sheetName val="cal4_(­É6"/>
      <sheetName val="BTH_phi5"/>
      <sheetName val="BLT_phi5"/>
      <sheetName val="phi,le_phi5"/>
      <sheetName val="Bien_Lai_TON5"/>
      <sheetName val="BCQT_5"/>
      <sheetName val="Giay_di_duong5"/>
      <sheetName val="BC_QT_cua_tung_ap5"/>
      <sheetName val="GIAO_CHI_TIEU_THU_QUY_075"/>
      <sheetName val="BANG_TONG_HOP_GIAY_NOP_TIEN5"/>
      <sheetName val="Tong_hop_thu_chi_T1__065"/>
      <sheetName val="Tong_hop_thu_chi_T2_06_5"/>
      <sheetName val="Tong_hop_thu_chi_T3_065"/>
      <sheetName val="tong_hop_thu_chi_T1_(2)5"/>
      <sheetName val="Tong_hop_thu_chi_T2_(2)5"/>
      <sheetName val="Tong_hop_thu_chi_T25"/>
      <sheetName val="Tong_hop_thu_chi_T3_(2)5"/>
      <sheetName val="Tong_hop_thu_chi_T35"/>
      <sheetName val="Tong_hop_thu_chi_T4_(2)5"/>
      <sheetName val="Tong_hop_thu_chi_T45"/>
      <sheetName val="Tong_hop_thu_chi_T5)_(2)5"/>
      <sheetName val="Tong_hop_thu_chi_T5)5"/>
      <sheetName val="Tong_hop_thu_chi_T7_065"/>
      <sheetName val="Tong_hop_thu_chi_T6_065"/>
      <sheetName val="Tong_hop_thu_chi_T5_06__5"/>
      <sheetName val="Tong_hop_thu_chi_T1_065"/>
      <sheetName val="Tong_hop_thu_chi_T2_065"/>
      <sheetName val="Tong_hop_thu_chi_T3_O65"/>
      <sheetName val="Tong_hop_thu_chi_T4_06_5"/>
      <sheetName val="Tong_hop_thu_chi_T6_(2)5"/>
      <sheetName val="Tong_hop_thu_chi_T65"/>
      <sheetName val="Tong_hop_thu_chi_T75"/>
      <sheetName val="Tong_hop_thu_chi_T85"/>
      <sheetName val="Tong_hop_thu_chi_T95"/>
      <sheetName val="Tong_hop_thu_chi_T105"/>
      <sheetName val="Tong_hop_thu_chi_T125"/>
      <sheetName val="T_pho5"/>
      <sheetName val="S_Hinh5"/>
      <sheetName val="T_Hoa5"/>
      <sheetName val="D_Hoa5"/>
      <sheetName val="S_hoa5"/>
      <sheetName val="P_Hoa5"/>
      <sheetName val="T_An5"/>
      <sheetName val="D_Xuan5"/>
      <sheetName val="S_Cau5"/>
      <sheetName val="Tra_KS5"/>
      <sheetName val="BK_chung_tu_chi_ben_co5"/>
      <sheetName val="BK_chung_tu_thu_5"/>
      <sheetName val="BK_chung_tu_thu_CK5"/>
      <sheetName val="BK_chung_tu_15215"/>
      <sheetName val="Bang_ke_chung_tu_phai_tra_nguo5"/>
      <sheetName val="Chinh_sua_5"/>
      <sheetName val="Ctu_T15"/>
      <sheetName val="_Ctu_T25"/>
      <sheetName val="Ctu_35"/>
      <sheetName val="Ctu_45"/>
      <sheetName val="Ctu_55"/>
      <sheetName val="Ctu_65"/>
      <sheetName val="Ctu_75"/>
      <sheetName val="Ctu_85"/>
      <sheetName val="CTu_95"/>
      <sheetName val="Tong_hop_thu$chi_T6_065"/>
      <sheetName val="Lç_khoan_LK15"/>
      <sheetName val="DTCT-tuyen_chinh4"/>
      <sheetName val="DON_GIA_TRAM__3_4"/>
      <sheetName val="So_lieu4"/>
      <sheetName val="EIRR&gt;_24"/>
      <sheetName val="_TRUT2T7_xls__TRUT2T7_xls_11"/>
      <sheetName val="_TRUT2T7_xls__TRUT2T7_xls__1_14"/>
      <sheetName val="_TRUT2T7_xls_11_C_KTCN"/>
      <sheetName val="_TRUT2T7_xls__1_1___C___K_T_C_4"/>
      <sheetName val="cal4_(2_10"/>
      <sheetName val="cal4_(2_9"/>
      <sheetName val="cal4_(2)3"/>
      <sheetName val="Lop02(SB)_3"/>
      <sheetName val="SỔ_CÁI3"/>
      <sheetName val="TỒN_QUỸ3"/>
      <sheetName val="Xuly_Data3"/>
      <sheetName val="S__CÁI3"/>
      <sheetName val="T_N_QU_3"/>
      <sheetName val="cal4_(­É3"/>
      <sheetName val="Thanh_Son_16"/>
      <sheetName val="Thanh_Son_23"/>
      <sheetName val="Thanh_Son_33"/>
      <sheetName val="Thanh_Son_43"/>
      <sheetName val="Thanh_Son_5a3"/>
      <sheetName val="Thanh_Son_83"/>
      <sheetName val="thanh_Son_9a3"/>
      <sheetName val="Thanh_Son_9b3"/>
      <sheetName val="Thanh_Son_9c3"/>
      <sheetName val="Thanh_Son_103"/>
      <sheetName val="Thanh_Son_113"/>
      <sheetName val="Thanh_Son_123"/>
      <sheetName val="Thanh_Son_133"/>
      <sheetName val="Tong_hop_thu_chi_T1__062"/>
      <sheetName val="Tong_hop_thu_chi_T2_06_2"/>
      <sheetName val="Tong_hop_thu_chi_T3_062"/>
      <sheetName val="tong_hop_thu_chi_T1_(2)2"/>
      <sheetName val="Tong_hop_thu_chi_T2_(2)2"/>
      <sheetName val="Tong_hop_thu_chi_T22"/>
      <sheetName val="Tong_hop_thu_chi_T3_(2)2"/>
      <sheetName val="Tong_hop_thu_chi_T32"/>
      <sheetName val="Tong_hop_thu_chi_T4_(2)2"/>
      <sheetName val="Tong_hop_thu_chi_T42"/>
      <sheetName val="Tong_hop_thu_chi_T5)_(2)2"/>
      <sheetName val="Tong_hop_thu_chi_T5)2"/>
      <sheetName val="Tong_hop_thu_chi_T7_062"/>
      <sheetName val="Tong_hop_thu_chi_T6_062"/>
      <sheetName val="Tong_hop_thu_chi_T5_06__2"/>
      <sheetName val="Tong_hop_thu_chi_T1_062"/>
      <sheetName val="Tong_hop_thu_chi_T2_062"/>
      <sheetName val="Tong_hop_thu_chi_T3_O62"/>
      <sheetName val="Tong_hop_thu_chi_T4_06_2"/>
      <sheetName val="Tong_hop_thu_chi_T6_(2)2"/>
      <sheetName val="Tong_hop_thu_chi_T62"/>
      <sheetName val="Tong_hop_thu_chi_T72"/>
      <sheetName val="Tong_hop_thu_chi_T82"/>
      <sheetName val="Tong_hop_thu_chi_T92"/>
      <sheetName val="Tong_hop_thu_chi_T102"/>
      <sheetName val="Tong_hop_thu_chi_T112"/>
    </sheetNames>
    <sheetDataSet>
      <sheetData sheetId="0"/>
      <sheetData sheetId="1" refreshError="1">
        <row r="15">
          <cell r="D15">
            <v>0.9</v>
          </cell>
        </row>
        <row r="27">
          <cell r="E27">
            <v>2.86</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sheetData sheetId="138" refreshError="1"/>
      <sheetData sheetId="139" refreshError="1"/>
      <sheetData sheetId="140" refreshError="1"/>
      <sheetData sheetId="141" refreshError="1"/>
      <sheetData sheetId="142" refreshError="1"/>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sheetData sheetId="265" refreshError="1"/>
      <sheetData sheetId="266" refreshError="1"/>
      <sheetData sheetId="267"/>
      <sheetData sheetId="268" refreshError="1"/>
      <sheetData sheetId="269" refreshError="1"/>
      <sheetData sheetId="270" refreshError="1"/>
      <sheetData sheetId="271" refreshError="1"/>
      <sheetData sheetId="272" refreshError="1"/>
      <sheetData sheetId="273" refreshError="1"/>
      <sheetData sheetId="274" refreshError="1"/>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sheetData sheetId="354"/>
      <sheetData sheetId="355"/>
      <sheetData sheetId="356"/>
      <sheetData sheetId="357"/>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Set>
  </externalBook>
</externalLink>
</file>

<file path=xl/externalLinks/externalLink1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guon von 01"/>
      <sheetName val="Tai chinh 01"/>
      <sheetName val="Tai chinh 02"/>
      <sheetName val="Nguon von 02"/>
      <sheetName val="Nguon von 03"/>
      <sheetName val="Tai chinh 03"/>
      <sheetName val="Nguon von 04"/>
      <sheetName val="Tai chinh 04"/>
      <sheetName val="Nguon von 05"/>
      <sheetName val="Tai chinh 05"/>
      <sheetName val="Nguon von 06"/>
      <sheetName val="Tai chinh 06"/>
      <sheetName val="Nguon von 07"/>
      <sheetName val="Tai chinh 07"/>
      <sheetName val="Nguon von 08"/>
      <sheetName val="Tai chinh 08"/>
      <sheetName val="Nguon von 09"/>
      <sheetName val="Tai chinh 09"/>
      <sheetName val="Nguon von 10"/>
      <sheetName val="Tai chinh 10"/>
      <sheetName val="Nguon von 11"/>
      <sheetName val="Tai chinh 11"/>
      <sheetName val="Nguon von 12"/>
      <sheetName val="Tai chinh 12"/>
      <sheetName val="03_Tai chin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1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ng kê"/>
      <sheetName val="KLMT"/>
      <sheetName val="Tổng kê"/>
      <sheetName val="Liệt kê"/>
      <sheetName val="00000000"/>
      <sheetName val="10000000"/>
      <sheetName val="XL4Poppy"/>
      <sheetName val="XL4Poppy (2)"/>
      <sheetName val="XL4Poppy (3)"/>
      <sheetName val="XL4Poppy (4)"/>
      <sheetName val="XL4Poppy (5)"/>
      <sheetName val="XL4Poppy (6)"/>
      <sheetName val="XL4Poppy (7)"/>
      <sheetName val="XL4Poppy (8)"/>
      <sheetName val="XL4Poppy (9)"/>
      <sheetName val="XL4Poppy (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1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ng kê"/>
      <sheetName val="Dữ liệu"/>
      <sheetName val="Tổng kê"/>
      <sheetName val="Liệt kê"/>
      <sheetName val="Căng dây"/>
    </sheetNames>
    <sheetDataSet>
      <sheetData sheetId="0"/>
      <sheetData sheetId="1"/>
      <sheetData sheetId="2"/>
      <sheetData sheetId="3"/>
      <sheetData sheetId="4"/>
    </sheetDataSet>
  </externalBook>
</externalLink>
</file>

<file path=xl/externalLinks/externalLink1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han cong"/>
      <sheetName val="phu cap"/>
      <sheetName val="vlminh hoa"/>
      <sheetName val="DG "/>
      <sheetName val="NLV"/>
      <sheetName val="Ncong nhan"/>
      <sheetName val="Ha tang"/>
      <sheetName val="Bangthkp"/>
      <sheetName val="THKP"/>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Set>
  </externalBook>
</externalLink>
</file>

<file path=xl/externalLinks/externalLink1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G "/>
      <sheetName val="nhan cong"/>
      <sheetName val="phu cap"/>
      <sheetName val="vlminh hoa"/>
      <sheetName val="NLV"/>
      <sheetName val="Ncong nhan"/>
      <sheetName val="Ha tang"/>
      <sheetName val="Bangthkp"/>
      <sheetName val="THKP"/>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XL4Poppy"/>
      <sheetName val="Congty"/>
      <sheetName val="VPPN"/>
      <sheetName val="XN74"/>
      <sheetName val="XN54"/>
      <sheetName val="XN33"/>
      <sheetName val="NK96"/>
      <sheetName val="XL4Test5"/>
      <sheetName val="DTDD"/>
      <sheetName val="DTCD"/>
      <sheetName val="DTDD2003"/>
      <sheetName val="Vayvon"/>
      <sheetName val="Tdien"/>
      <sheetName val="DTSON ADB3-N2"/>
      <sheetName val="BangketienvayNHS"/>
      <sheetName val="XXXXXXXX"/>
      <sheetName val="tong hop"/>
      <sheetName val="phan tich DG"/>
      <sheetName val="gia vat lieu"/>
      <sheetName val="gia xe may"/>
      <sheetName val="gia nhan cong"/>
      <sheetName val="tuong"/>
      <sheetName val="chi tieu HV"/>
      <sheetName val="sx-tt-tk"/>
      <sheetName val="tsach &amp; thu hoi"/>
      <sheetName val="KK than ton   (2)"/>
      <sheetName val="KK than ton   (3)"/>
      <sheetName val="TT cac ho"/>
      <sheetName val="TT trong nganh"/>
      <sheetName val="chi tiet KHM"/>
      <sheetName val="Pham cap"/>
      <sheetName val="DT than"/>
      <sheetName val="Doanh thu"/>
      <sheetName val="gia tri SX"/>
      <sheetName val="Maumoi"/>
      <sheetName val="So Cong nghiep"/>
      <sheetName val="Bia BC"/>
      <sheetName val="TH thanton"/>
      <sheetName val="Dat da thai"/>
      <sheetName val="XNGB-BMD2004"/>
      <sheetName val="GTSX (TT)"/>
      <sheetName val="XNGBQI"/>
      <sheetName val="XNGBQI (2)"/>
      <sheetName val="XNGBQI-04 (2)"/>
      <sheetName val="XNGBQII-04 (2)"/>
      <sheetName val="XNGBQII-04 (3)"/>
      <sheetName val="XNGBQIII-04 (2)"/>
      <sheetName val="XNGBQIII-04 (3)"/>
      <sheetName val="XNGBQIV-04 (2)"/>
      <sheetName val="XNGBQIV-04 (3)"/>
      <sheetName val="XNGBQI-05 (2)"/>
      <sheetName val="XNGBQI-05 (3)"/>
      <sheetName val="XNGBQII-05 (2)"/>
      <sheetName val="XNGBQII-05 (3)"/>
      <sheetName val="XNGBQIII-05"/>
      <sheetName val="XNGBQIII-05 (02)"/>
      <sheetName val="Gia ban NK bq"/>
      <sheetName val="Sheet19"/>
      <sheetName val="Sheet20"/>
      <sheetName val="Sheet21"/>
      <sheetName val="Sheet22"/>
      <sheetName val="Sheet23"/>
      <sheetName val="Sheet24"/>
      <sheetName val="Sheet25"/>
      <sheetName val="Sheet26"/>
      <sheetName val="Sheet27"/>
      <sheetName val="Sheet28"/>
      <sheetName val="Sheet29"/>
      <sheetName val="Sheet30"/>
      <sheetName val="00000000"/>
      <sheetName val="000000000000"/>
      <sheetName val="100000000000"/>
      <sheetName val="200000000000"/>
      <sheetName val="00000001"/>
      <sheetName val="XNGBQII-05"/>
      <sheetName val="XNGBQII-05 (02)"/>
      <sheetName val="Lop 6 lan 1"/>
      <sheetName val="lop1 lan2"/>
      <sheetName val="lop2 lan2 "/>
      <sheetName val="lop3 lan2 "/>
      <sheetName val="lop4 lan2 "/>
      <sheetName val="lop5 lan2 "/>
      <sheetName val="lop6 lan2 "/>
      <sheetName val="lop7 lan2 "/>
      <sheetName val="lop8 lan2 "/>
      <sheetName val="lop9 lan2"/>
      <sheetName val="lop10 lan2 "/>
      <sheetName val="Tan an(8)"/>
      <sheetName val="QK(DP1) (7)"/>
      <sheetName val="cat®o luong(DP1) (6)"/>
      <sheetName val="cat tam quang(DP1) (5)"/>
      <sheetName val="cat Na dan(DP1) (4)"/>
      <sheetName val="cat Na dan(DP1) (2)"/>
      <sheetName val="catdo luong(496)"/>
      <sheetName val="catNam Dan (DELTA) (3)"/>
      <sheetName val="cat hoa binh (DP2) (2)"/>
      <sheetName val="cat hoa binh (DP1)"/>
      <sheetName val="cat song dinh (4)"/>
      <sheetName val="C47-456"/>
      <sheetName val="C46"/>
      <sheetName val="C47-PII"/>
      <sheetName val="Nconõþnhan"/>
      <sheetName val="general"/>
      <sheetName val="Main Road"/>
      <sheetName val="KL_Dat-Da"/>
      <sheetName val="N1"/>
      <sheetName val="Km0_Km8"/>
      <sheetName val="Km27_Km40+390"/>
      <sheetName val="Km8_Km17"/>
      <sheetName val="Tackcoat"/>
      <sheetName val="Primecoat"/>
      <sheetName val="Km17_Km27"/>
      <sheetName val="2J.01"/>
      <sheetName val="2J.02"/>
      <sheetName val="2J.03"/>
      <sheetName val="2J.04"/>
      <sheetName val="2J.05"/>
      <sheetName val="2J.06"/>
      <sheetName val="2J.07"/>
      <sheetName val="2J.10"/>
      <sheetName val="2J.11"/>
      <sheetName val="2J.12"/>
      <sheetName val="2J.13"/>
      <sheetName val="muc.luc"/>
      <sheetName val="123"/>
      <sheetName val="1"/>
      <sheetName val="2"/>
      <sheetName val="1-11"/>
      <sheetName val="2-11"/>
      <sheetName val="1-12"/>
      <sheetName val="1-1"/>
      <sheetName val="2-12"/>
      <sheetName val="2-1"/>
      <sheetName val="1-2"/>
      <sheetName val="2-2"/>
      <sheetName val="1-3"/>
      <sheetName val="8thangdaunam"/>
      <sheetName val="KDT6"/>
      <sheetName val="KDT7"/>
      <sheetName val="KDT8"/>
      <sheetName val="KDT9"/>
      <sheetName val="KDT10"/>
      <sheetName val="TH"/>
      <sheetName val="XLT7"/>
      <sheetName val="XL8"/>
      <sheetName val="XLT9"/>
      <sheetName val="XLT6"/>
      <sheetName val="B-n (2)"/>
      <sheetName val="B-n"/>
      <sheetName val="B-ky2"/>
      <sheetName val="TH-t toan"/>
      <sheetName val="T-toan"/>
      <sheetName val="B-ky"/>
      <sheetName val="bia"/>
      <sheetName val="th-dn"/>
      <sheetName val="XD"/>
      <sheetName val="dien"/>
      <sheetName val="nuoc"/>
      <sheetName val="Tbi"/>
      <sheetName val="Ctiet-XD"/>
      <sheetName val="Ctiet-dien"/>
      <sheetName val="Ctiet-nuoc"/>
      <sheetName val="Vtu-XD"/>
      <sheetName val="Vtu-dien"/>
      <sheetName val="Vtu-nuoc"/>
      <sheetName val="Tro giup"/>
      <sheetName val="BANGTRA"/>
      <sheetName val="Chart1"/>
      <sheetName val="QK(@P1) (7)"/>
      <sheetName val="BOQ-1"/>
      <sheetName val="dtxl"/>
      <sheetName val="BiaNgoai"/>
      <sheetName val="BiaTrong"/>
      <sheetName val="PTVT"/>
      <sheetName val="THVT"/>
      <sheetName val="CVC"/>
      <sheetName val="CVCM"/>
      <sheetName val="BG"/>
      <sheetName val="DToan"/>
      <sheetName val="10000000"/>
      <sheetName val="Shdet3"/>
      <sheetName val="g)a vat lieu"/>
      <sheetName val="gia nhan cmng"/>
      <sheetName val="!-3"/>
      <sheetName val="vlmifh hoa"/>
      <sheetName val="catNam Daf (DELTA) (3)"/>
      <sheetName val="Sheet0"/>
      <sheetName val="gvl"/>
      <sheetName val="DTCT"/>
      <sheetName val="PHUTRO500"/>
      <sheetName val="KLHT"/>
      <sheetName val="T2"/>
      <sheetName val="T3"/>
      <sheetName val="T4"/>
      <sheetName val="T5"/>
      <sheetName val="THop"/>
      <sheetName val="THKD"/>
      <sheetName val="20000000"/>
      <sheetName val="30000000"/>
      <sheetName val="40000000"/>
      <sheetName val="TT 9T - 2003"/>
      <sheetName val="TT QIII-2003"/>
      <sheetName val="TT QII-2003"/>
      <sheetName val="TT QI-2003"/>
      <sheetName val="Cheet14"/>
      <sheetName val="F1"/>
      <sheetName val="THKL"/>
      <sheetName val="CLVL"/>
      <sheetName val="CLVT Mong"/>
      <sheetName val="PTVT Mong"/>
      <sheetName val="DG Mong"/>
      <sheetName val="CLVT Than"/>
      <sheetName val="PTVT Than"/>
      <sheetName val="DG Than"/>
      <sheetName val="Det1-3"/>
      <sheetName val="T-H"/>
      <sheetName val="Com29-04Gh"/>
      <sheetName val="Com27-04NThu"/>
      <sheetName val="TH8-5"/>
      <sheetName val="KL Nthu ngay 8-5"/>
      <sheetName val="Com21-04"/>
      <sheetName val="115BC03"/>
      <sheetName val="112BC02"/>
      <sheetName val="114BC02"/>
      <sheetName val="113BC03"/>
      <sheetName val="113BC02"/>
      <sheetName val="116BC02"/>
      <sheetName val="116BC04"/>
      <sheetName val="114BC04"/>
      <sheetName val="112BC04"/>
      <sheetName val="111AC01"/>
      <sheetName val="111-BC02"/>
      <sheetName val="115BC02"/>
      <sheetName val="116BC01"/>
      <sheetName val="GH116BC04(13-4)"/>
      <sheetName val="GH113BC03(13-4)"/>
      <sheetName val="GH112BC02(13-4)"/>
      <sheetName val="Com1-3"/>
      <sheetName val="Com26-3"/>
      <sheetName val="Det26-3"/>
      <sheetName val="Com1-4"/>
      <sheetName val="Det1-4"/>
      <sheetName val="50000000"/>
      <sheetName val="Breakdown bill"/>
      <sheetName val="Breakdown 2"/>
      <sheetName val="Sheut26"/>
      <sheetName val="thdt"/>
      <sheetName val="ptvl0-1"/>
      <sheetName val="0-1"/>
      <sheetName val="ptvl4-5"/>
      <sheetName val="4-5"/>
      <sheetName val="ptvl3-4"/>
      <sheetName val="3-4"/>
      <sheetName val="ptvl2-3"/>
      <sheetName val="2-3"/>
      <sheetName val="vlcong"/>
      <sheetName val="ptvl1-2"/>
      <sheetName val="CD2000"/>
      <sheetName val="khi tiet KHM"/>
      <sheetName val="DP than"/>
      <sheetName val="Maueoi"/>
      <sheetName val="TH thantkn"/>
      <sheetName val="XNE@QII-05 (3)"/>
      <sheetName val="sx-tt)tk"/>
      <sheetName val="LLV"/>
      <sheetName val="KJ 2002"/>
      <sheetName val="DS-Thuong 6T dau"/>
      <sheetName val="Cofgty"/>
      <sheetName val="XJ54"/>
      <sheetName val="MTO REV.2(ARMOR)"/>
      <sheetName val="rotoduc"/>
      <sheetName val="Truc"/>
      <sheetName val="roto truc"/>
      <sheetName val="stato"/>
      <sheetName val="Day dt"/>
      <sheetName val="statoday"/>
      <sheetName val="stato tam say"/>
      <sheetName val="Than"/>
      <sheetName val="Stato ep"/>
      <sheetName val="Canh gio"/>
      <sheetName val="Napgio"/>
      <sheetName val="Nap-Hopcuc"/>
      <sheetName val="laprap"/>
      <sheetName val="Cocau"/>
      <sheetName val="Ss Z- GB"/>
      <sheetName val="tonghop"/>
      <sheetName val="Sheet18"/>
      <sheetName val="t.so"/>
      <sheetName val="BangketienvcyNHS"/>
      <sheetName val="TH1"/>
      <sheetName val="TH2"/>
      <sheetName val="TH3"/>
      <sheetName val="TH4"/>
      <sheetName val="TH5"/>
      <sheetName val="TH6"/>
      <sheetName val="TH7"/>
      <sheetName val="TH8"/>
      <sheetName val="TH9"/>
      <sheetName val="TH10"/>
      <sheetName val="TH11"/>
      <sheetName val="TH12"/>
      <sheetName val="000000_x0010_0"/>
      <sheetName val="[PHUTRO500.xlsѝGia ban NK bq"/>
      <sheetName val="MTL(AG)"/>
      <sheetName val="canh"/>
      <sheetName val="_PHUTRO500.xlsѝGia ban NK bq"/>
      <sheetName val="khluong"/>
      <sheetName val="COAT&amp;WRAP-QIOT-#3"/>
      <sheetName val="PNT-QUOT-#3"/>
      <sheetName val="cat Na dan(DP1)²_x0000__x0000_"/>
      <sheetName val="CCDUCU"/>
      <sheetName val="TONGHOP KH"/>
      <sheetName val="PBOKHAUHAO"/>
      <sheetName val="XXPXXXXX"/>
      <sheetName val="S2_x0000__x0000_20"/>
      <sheetName val="nc"/>
      <sheetName val="vlieu"/>
      <sheetName val="Girder"/>
      <sheetName val="control"/>
      <sheetName val="lt-tl"/>
      <sheetName val="px3-tl"/>
      <sheetName val="px1-tl"/>
      <sheetName val="vp-tl"/>
      <sheetName val="px2,tb-tl"/>
      <sheetName val="th-qt"/>
      <sheetName val="bqt"/>
      <sheetName val="tl-khovt"/>
      <sheetName val="dtkhovt"/>
      <sheetName val="Sheet17"/>
      <sheetName val="TT QII-0003"/>
      <sheetName val="Wall"/>
      <sheetName val="TN"/>
      <sheetName val="cat Na dan(DP1)²"/>
      <sheetName val="[PHUTRO500.xls?Gia ban NK bq"/>
      <sheetName val="Gia"/>
      <sheetName val="bluong"/>
      <sheetName val="dg"/>
      <sheetName val="banggia1"/>
      <sheetName val="AC"/>
      <sheetName val="KT(E-E)"/>
      <sheetName val="Dieuchinh"/>
      <sheetName val="DU_LIEU"/>
      <sheetName val="DTSON ADB#-N2"/>
      <sheetName val="pian tich DG"/>
      <sheetName val="Truot_nen"/>
      <sheetName val="SILICATE"/>
      <sheetName val="vnminh hoa"/>
      <sheetName val="GIAVLIEU"/>
      <sheetName val="PhongBan"/>
      <sheetName val="_PHUTRO500.xls_Gia ban NK bq"/>
      <sheetName val="S2"/>
      <sheetName val="Tổng kê"/>
      <sheetName val="Ts"/>
      <sheetName val="FTICH"/>
      <sheetName val="Quantity"/>
      <sheetName val="Chi tiet"/>
      <sheetName val="QMCT"/>
      <sheetName val="Tinh truoc VAT"/>
      <sheetName val="CP khaosat(Congtinh)"/>
      <sheetName val="CP khaosat(tuyettinh)"/>
      <sheetName val="_x0000__x0000__x0000__x0000__x0000__x0000__x0000__x0000_"/>
      <sheetName val="Ktmo"/>
      <sheetName val="Gi VL"/>
      <sheetName val="BC.TN"/>
      <sheetName val="MSTN"/>
      <sheetName val="KKKKKKKK"/>
      <sheetName val="_PHUTRO500.xls?Gia ban NK bq"/>
      <sheetName val="nhan_cong"/>
      <sheetName val="phu_cap"/>
      <sheetName val="vlminh_hoa"/>
      <sheetName val="DG_"/>
      <sheetName val="Ncong_nhan"/>
      <sheetName val="Ha_tang"/>
      <sheetName val="Main_Road"/>
      <sheetName val="chi_tieu_HV"/>
      <sheetName val="tsach_&amp;_thu_hoi"/>
      <sheetName val="KK_than_ton___(2)"/>
      <sheetName val="KK_than_ton___(3)"/>
      <sheetName val="TT_cac_ho"/>
      <sheetName val="TT_trong_nganh"/>
      <sheetName val="chi_tiet_KHM"/>
      <sheetName val="Pham_cap"/>
      <sheetName val="DT_than"/>
      <sheetName val="Doanh_thu"/>
      <sheetName val="gia_tri_SX"/>
      <sheetName val="So_Cong_nghiep"/>
      <sheetName val="Bia_BC"/>
      <sheetName val="TH_thanton"/>
      <sheetName val="Dat_da_thai"/>
      <sheetName val="GTSX_(TT)"/>
      <sheetName val="XNGBQI_(2)"/>
      <sheetName val="XNGBQI-04_(2)"/>
      <sheetName val="XNGBQII-04_(2)"/>
      <sheetName val="XNGBQII-04_(3)"/>
      <sheetName val="XNGBQIII-04_(2)"/>
      <sheetName val="XNGBQIII-04_(3)"/>
      <sheetName val="XNGBQIV-04_(2)"/>
      <sheetName val="XNGBQIV-04_(3)"/>
      <sheetName val="XNGBQI-05_(2)"/>
      <sheetName val="XNGBQI-05_(3)"/>
      <sheetName val="XNGBQII-05_(2)"/>
      <sheetName val="XNGBQII-05_(3)"/>
      <sheetName val="XNGBQIII-05_(02)"/>
      <sheetName val="Gia_ban_NK_bq"/>
      <sheetName val="XNGBQII-05_(02)"/>
      <sheetName val="DTSON_ADB3-N2"/>
      <sheetName val="tong_hop"/>
      <sheetName val="phan_tich_DG"/>
      <sheetName val="gia_vat_lieu"/>
      <sheetName val="gia_xe_may"/>
      <sheetName val="gia_nhan_cong"/>
      <sheetName val="g)a_vat_lieu"/>
      <sheetName val="gia_nhan_cmng"/>
      <sheetName val="TT_9T_-_2003"/>
      <sheetName val="TT_QIII-2003"/>
      <sheetName val="TT_QII-2003"/>
      <sheetName val="TT_QI-2003"/>
      <sheetName val="roto_truc"/>
      <sheetName val="Day_dt"/>
      <sheetName val="stato_tam_say"/>
      <sheetName val="Stato_ep"/>
      <sheetName val="Canh_gio"/>
      <sheetName val="Ss_Z-_GB"/>
      <sheetName val="Lop_6_lan_1"/>
      <sheetName val="lop1_lan2"/>
      <sheetName val="lop2_lan2_"/>
      <sheetName val="lop3_lan2_"/>
      <sheetName val="lop4_lan2_"/>
      <sheetName val="lop5_lan2_"/>
      <sheetName val="lop6_lan2_"/>
      <sheetName val="lop7_lan2_"/>
      <sheetName val="lop8_lan2_"/>
      <sheetName val="lop9_lan2"/>
      <sheetName val="lop10_lan2_"/>
      <sheetName val="Tan_an(8)"/>
      <sheetName val="QK(DP1)_(7)"/>
      <sheetName val="cat®o_luong(DP1)_(6)"/>
      <sheetName val="cat_tam_quang(DP1)_(5)"/>
      <sheetName val="cat_Na_dan(DP1)_(4)"/>
      <sheetName val="cat_Na_dan(DP1)_(2)"/>
      <sheetName val="catdo_luong(496)"/>
      <sheetName val="catNam_Dan_(DELTA)_(3)"/>
      <sheetName val="cat_hoa_binh_(DP2)_(2)"/>
      <sheetName val="cat_hoa_binh_(DP1)"/>
      <sheetName val="cat_song_dinh_(4)"/>
      <sheetName val="2J_01"/>
      <sheetName val="2J_02"/>
      <sheetName val="2J_03"/>
      <sheetName val="2J_04"/>
      <sheetName val="2J_05"/>
      <sheetName val="2J_06"/>
      <sheetName val="2J_07"/>
      <sheetName val="2J_10"/>
      <sheetName val="2J_11"/>
      <sheetName val="2J_12"/>
      <sheetName val="2J_13"/>
      <sheetName val="muc_luc"/>
      <sheetName val="MTO_REV_2(ARMOR)"/>
      <sheetName val="khi_tiet_KHM"/>
      <sheetName val="DP_than"/>
      <sheetName val="TH_thantkn"/>
      <sheetName val="XNE@QII-05_(3)"/>
      <sheetName val="t_so"/>
      <sheetName val="B-n_(2)"/>
      <sheetName val="TH-t_toan"/>
      <sheetName val="Tro_giup"/>
      <sheetName val="KL_Nthu_ngay_8-5"/>
      <sheetName val="[PHUTRO500_xlsѝGia_ban_NK_bq"/>
      <sheetName val="QK(@P1)_(7)"/>
      <sheetName val="_PHUTRO500_xlsѝGia_ban_NK_bq"/>
      <sheetName val="vlmifh_hoa"/>
      <sheetName val="catNam_Daf_(DELTA)_(3)"/>
      <sheetName val="KJ_2002"/>
      <sheetName val="DS-Thuong_6T_dau"/>
      <sheetName val="0000000"/>
      <sheetName val="CLVT_Mong"/>
      <sheetName val="PTVT_Mong"/>
      <sheetName val="DG_Mong"/>
      <sheetName val="CLVT_Than"/>
      <sheetName val="PTVT_Than"/>
      <sheetName val="DG_Than"/>
      <sheetName val="TONGHOP_KH"/>
      <sheetName val="Breakdown_bill"/>
      <sheetName val="Breakdown_2"/>
      <sheetName val="Chiet tinh dz22"/>
      <sheetName val="Duong cong vu hcm (11)_x0000_ƃ_x0000__x0000__x0000__x0000__x0000__x0000__x0000_"/>
      <sheetName val="Duong cong vu hcm (11)"/>
      <sheetName val="Fax-Print"/>
      <sheetName val="Total International"/>
      <sheetName val="Intl without Commercial"/>
      <sheetName val="KH-Q1,Q2,01"/>
      <sheetName val="REGION"/>
      <sheetName val="OFFGRID"/>
      <sheetName val="BETON"/>
      <sheetName val="TONG HOP VL-NC"/>
      <sheetName val="Don gia"/>
      <sheetName val="ESTI."/>
      <sheetName val="DI-ESTI"/>
      <sheetName val="tra-vat-lieu"/>
      <sheetName val="Cp&gt;10-Ln&lt;10"/>
      <sheetName val="Ln&lt;20"/>
      <sheetName val="EIRR&gt;1&lt;1"/>
      <sheetName val="EIRR&gt; 2"/>
      <sheetName val="EIRR&lt;2"/>
      <sheetName val="CTDZ6kv (gd1) "/>
      <sheetName val="CTDZ 0.4+cto (GD1)"/>
      <sheetName val="CTTBA (gd1)"/>
      <sheetName val="XNGBQIII-05 _x000c__x0000__x0000__x0000_"/>
      <sheetName val="%NHUA"/>
      <sheetName val="Vat lieu"/>
      <sheetName val="vattu"/>
      <sheetName val="KDT9_x0000__x0000__x0000__x0000__x0000__x0000__x0000__x0000__x0000__x0000__x0000__x0000_Դǧ_x0000__x0004__x0000__x0000__x0000__x0000__x0000__x0000_Ǘ_x0000__x0000__x0000_"/>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refreshError="1"/>
      <sheetData sheetId="230" refreshError="1"/>
      <sheetData sheetId="231"/>
      <sheetData sheetId="232"/>
      <sheetData sheetId="233"/>
      <sheetData sheetId="234"/>
      <sheetData sheetId="235"/>
      <sheetData sheetId="236"/>
      <sheetData sheetId="237"/>
      <sheetData sheetId="238"/>
      <sheetData sheetId="239" refreshError="1"/>
      <sheetData sheetId="240" refreshError="1"/>
      <sheetData sheetId="241" refreshError="1"/>
      <sheetData sheetId="242" refreshError="1"/>
      <sheetData sheetId="243" refreshError="1"/>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refreshError="1"/>
      <sheetData sheetId="290" refreshError="1"/>
      <sheetData sheetId="291" refreshError="1"/>
      <sheetData sheetId="292"/>
      <sheetData sheetId="293"/>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refreshError="1"/>
      <sheetData sheetId="324"/>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sheetData sheetId="335"/>
      <sheetData sheetId="336"/>
      <sheetData sheetId="337"/>
      <sheetData sheetId="338"/>
      <sheetData sheetId="339" refreshError="1"/>
      <sheetData sheetId="340" refreshError="1"/>
      <sheetData sheetId="341" refreshError="1"/>
      <sheetData sheetId="342" refreshError="1"/>
      <sheetData sheetId="343" refreshError="1"/>
      <sheetData sheetId="344"/>
      <sheetData sheetId="345"/>
      <sheetData sheetId="346"/>
      <sheetData sheetId="347"/>
      <sheetData sheetId="348"/>
      <sheetData sheetId="349"/>
      <sheetData sheetId="350"/>
      <sheetData sheetId="351"/>
      <sheetData sheetId="352"/>
      <sheetData sheetId="353"/>
      <sheetData sheetId="354"/>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sheetData sheetId="385" refreshError="1"/>
      <sheetData sheetId="386" refreshError="1"/>
      <sheetData sheetId="387" refreshError="1"/>
      <sheetData sheetId="388" refreshError="1"/>
      <sheetData sheetId="389" refreshError="1"/>
      <sheetData sheetId="390"/>
      <sheetData sheetId="391" refreshError="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Set>
  </externalBook>
</externalLink>
</file>

<file path=xl/externalLinks/externalLink1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Sum (2)"/>
      <sheetName val="Supplement1"/>
      <sheetName val="Supplement1 (2)"/>
      <sheetName val="A"/>
      <sheetName val="B"/>
      <sheetName val="C"/>
      <sheetName val="D"/>
      <sheetName val="E"/>
      <sheetName val="F"/>
      <sheetName val="G"/>
      <sheetName val="H"/>
      <sheetName val="I"/>
      <sheetName val="K"/>
      <sheetName val="M"/>
      <sheetName val="L"/>
      <sheetName val="N"/>
      <sheetName val="O"/>
      <sheetName val=" Outdoor drainage"/>
      <sheetName val="000"/>
      <sheetName val="XL4Poppy"/>
      <sheetName val="Sheet1"/>
      <sheetName val="Sheet2"/>
      <sheetName val="Sheet3"/>
      <sheetName val="00000000"/>
      <sheetName val="dtxl"/>
      <sheetName val="Gia vat tu"/>
      <sheetName val="DG "/>
      <sheetName val="SILICATE"/>
      <sheetName val="_x0000__x0000__x0000__x0000__x0000__x0000__x0000__x0000_"/>
      <sheetName val="Sum_(2)"/>
      <sheetName val="Supplement1_(2)"/>
      <sheetName val="_Outdoor_drainage"/>
      <sheetName val="Gia_vat_tu"/>
      <sheetName val="DG_"/>
      <sheetName val="QTM"/>
      <sheetName val="kethu"/>
      <sheetName val="kechi"/>
      <sheetName val="Sheet4"/>
      <sheetName val="131Th 02"/>
      <sheetName val="SPS 02"/>
      <sheetName val="QNH"/>
      <sheetName val="ktnh"/>
      <sheetName val="kcnh"/>
      <sheetName val="DZ 35"/>
      <sheetName val="Cto"/>
      <sheetName val="Quantity"/>
      <sheetName val="Tổng kê"/>
      <sheetName val="KKKKKKKK"/>
      <sheetName val="????????"/>
      <sheetName val="DLDT"/>
      <sheetName val="gvt"/>
      <sheetName val="T?ng kê"/>
      <sheetName val="________"/>
      <sheetName val="T_ng kê"/>
      <sheetName val="tuong"/>
      <sheetName val="GVL"/>
      <sheetName val="Sum_(2)1"/>
      <sheetName val="Supplement1_(2)1"/>
      <sheetName val="_Outdoor_drainage1"/>
      <sheetName val="Gia_vat_tu1"/>
      <sheetName val="DG_1"/>
      <sheetName val="Sum_(2)2"/>
      <sheetName val="Supplement1_(2)2"/>
      <sheetName val="_Outdoor_drainage2"/>
      <sheetName val="Gia_vat_tu2"/>
      <sheetName val="DG_2"/>
      <sheetName val="Sum_(2)3"/>
      <sheetName val="Supplement1_(2)3"/>
      <sheetName val="_Outdoor_drainage3"/>
      <sheetName val="Gia_vat_tu3"/>
      <sheetName val="DG_3"/>
      <sheetName val="Sum_(2)4"/>
      <sheetName val="Supplement1_(2)4"/>
      <sheetName val="_Outdoor_drainage4"/>
      <sheetName val="Gia_vat_tu4"/>
      <sheetName val="DG_4"/>
      <sheetName val="CPBT"/>
      <sheetName val="chitimc"/>
      <sheetName val="BANGTRA"/>
      <sheetName val="BBXN0101 (2)"/>
      <sheetName val="KL 35kV"/>
      <sheetName val="T.kê"/>
      <sheetName val="Bien ban"/>
      <sheetName val="THDG"/>
      <sheetName val="TB+VC"/>
      <sheetName val="Tong hop"/>
      <sheetName val="QMCT"/>
      <sheetName val="Sum _2_"/>
      <sheetName val="DS-Thuong 6T dau"/>
    </sheetNames>
    <sheetDataSet>
      <sheetData sheetId="0" refreshError="1">
        <row r="1">
          <cell r="F1">
            <v>1</v>
          </cell>
        </row>
        <row r="2">
          <cell r="F2">
            <v>0.95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refreshError="1"/>
    </sheetDataSet>
  </externalBook>
</externalLink>
</file>

<file path=xl/externalLinks/externalLink1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nghop"/>
      <sheetName val="thso sanh"/>
      <sheetName val="dutoan"/>
      <sheetName val="dtk490-491(PAI)"/>
      <sheetName val="dtk490-491(PAII)"/>
      <sheetName val="tuong"/>
      <sheetName val="DG "/>
      <sheetName val="denbu"/>
      <sheetName val="Sheet2"/>
      <sheetName val="Sheet1"/>
      <sheetName val="tong hop"/>
      <sheetName val="phan tich DG"/>
      <sheetName val="gia vat lieu"/>
      <sheetName val="gia xe may"/>
      <sheetName val="gia nhan cong"/>
      <sheetName val="XL4Test5"/>
      <sheetName val="Sheet4"/>
      <sheetName val="Goc Dien"/>
      <sheetName val="QTDien"/>
      <sheetName val="THKP"/>
      <sheetName val="QTNuoc"/>
      <sheetName val="DTnuoc"/>
      <sheetName val="DT dien"/>
      <sheetName val="QTCSet"/>
      <sheetName val="TBI+NUOC "/>
      <sheetName val="Dien"/>
      <sheetName val="Sheet3"/>
      <sheetName val="TBIWC"/>
      <sheetName val="TBI nuoc"/>
      <sheetName val="00000000"/>
      <sheetName val="10000000"/>
      <sheetName val="general"/>
      <sheetName val="Main Road"/>
      <sheetName val="gVL"/>
      <sheetName val="MTL$-INTER"/>
      <sheetName val="PHAN DS 22 KV"/>
      <sheetName val="Gioi thieu"/>
      <sheetName val="DG 11"/>
      <sheetName val="Tien luong"/>
      <sheetName val="Kinh phi "/>
      <sheetName val="Phan tich"/>
      <sheetName val="VC"/>
      <sheetName val="XL4Poppy"/>
      <sheetName val="DE "/>
      <sheetName val="RL"/>
      <sheetName val="TDQS"/>
      <sheetName val="40C"/>
      <sheetName val="40C-1"/>
      <sheetName val="thi lai"/>
      <sheetName val="DK6"/>
      <sheetName val="DK5"/>
      <sheetName val="DK4"/>
      <sheetName val="DK3"/>
      <sheetName val="DK2"/>
      <sheetName val="DK1"/>
      <sheetName val="ds1"/>
      <sheetName val="ds2"/>
      <sheetName val="ds3"/>
      <sheetName val="ds4"/>
      <sheetName val="ds5"/>
      <sheetName val="ds6"/>
      <sheetName val="6"/>
      <sheetName val="4"/>
      <sheetName val="5"/>
      <sheetName val="3"/>
      <sheetName val="2"/>
      <sheetName val="1"/>
      <sheetName val="DS"/>
      <sheetName val="HP"/>
      <sheetName val="LB"/>
      <sheetName val="SL"/>
      <sheetName val="hl"/>
      <sheetName val="40"/>
      <sheetName val="XXXXXXXX"/>
      <sheetName val="XXXXXXX0"/>
      <sheetName val="Đoàn Vay Tiền"/>
      <sheetName val="Nợ Đoàn"/>
      <sheetName val="Sum"/>
      <sheetName val="DO AM DT"/>
      <sheetName val="tra-vat-lieu"/>
      <sheetName val="Chart1"/>
      <sheetName val="phùn tich DG"/>
      <sheetName val="Congty"/>
      <sheetName val="VPPN"/>
      <sheetName val="XN74"/>
      <sheetName val="XN54"/>
      <sheetName val="XN33"/>
      <sheetName val="NK96"/>
      <sheetName val="MTO REV.0"/>
      <sheetName val="BANGTRA"/>
      <sheetName val="QMCT"/>
      <sheetName val="C.noTX01"/>
      <sheetName val="T.HopCNo"/>
      <sheetName val="THCNoATrung"/>
      <sheetName val="Sheet6"/>
      <sheetName val="BaocaoC.No2"/>
      <sheetName val="BaocaoC.noHopC.ty"/>
      <sheetName val="THAtraQuy"/>
      <sheetName val="No Ca.N"/>
      <sheetName val="C.tiêt C.ty"/>
      <sheetName val="CN.TCT03"/>
      <sheetName val="CN kho đoi"/>
      <sheetName val="T.Hop CN"/>
      <sheetName val="CTHTchưa TTnộibộ"/>
      <sheetName val="CN2004 Nộp TCT"/>
      <sheetName val="CN TCT04"/>
      <sheetName val="Input"/>
      <sheetName val="Ðoàn Vay Ti?n"/>
      <sheetName val="N? Ðoàn"/>
      <sheetName val="hieuchinh30.11"/>
      <sheetName val="Bcaonhanh"/>
      <sheetName val="chitieth.chinh"/>
      <sheetName val="trinhEVN29.8"/>
      <sheetName val="dtk490_x000d_491(PAI_x0009_"/>
      <sheetName val="QTNugc"/>
      <sheetName val="10000_x0010_00"/>
      <sheetName val="thdt"/>
      <sheetName val="th"/>
      <sheetName val="ptvl0-1"/>
      <sheetName val="0-1"/>
      <sheetName val="ptvl4-5"/>
      <sheetName val="4-5"/>
      <sheetName val="ptvl3-4"/>
      <sheetName val="3-4"/>
      <sheetName val="ptvl2-3"/>
      <sheetName val="2-3"/>
      <sheetName val="vlcong"/>
      <sheetName val="ptvl1-2"/>
      <sheetName val="1-2"/>
      <sheetName val="lt-tl"/>
      <sheetName val="px3-tl"/>
      <sheetName val="px1-tl"/>
      <sheetName val="vp-tl"/>
      <sheetName val="px2,tb-tl"/>
      <sheetName val="th-qt"/>
      <sheetName val="bqt"/>
      <sheetName val="tl-khovt"/>
      <sheetName val="dtkhovt"/>
      <sheetName val="Sheet8"/>
      <sheetName val="Sheet9"/>
      <sheetName val="Sheet10"/>
      <sheetName val="Sheet11"/>
      <sheetName val="Sheet12"/>
      <sheetName val="Sheet13"/>
      <sheetName val="Sheet14"/>
      <sheetName val="Sheet15"/>
      <sheetName val="Sheet16"/>
      <sheetName val="Sheet17"/>
      <sheetName val="Sheet18"/>
      <sheetName val="Qheet1"/>
      <sheetName val="gia vat_x0000_lieu"/>
      <sheetName val="cong"/>
      <sheetName val="CN kho doi"/>
      <sheetName val="CTHTchua TTn?ib?"/>
      <sheetName val="CN2004 N?p TCT"/>
      <sheetName val="dudoan"/>
      <sheetName val="Tinh truoc VAT"/>
      <sheetName val="CP khaosat(Congtinh)"/>
      <sheetName val="CP khaosat(tuyettinh)"/>
      <sheetName val="Bia"/>
      <sheetName val="Ðoàn Vay Ti_n"/>
      <sheetName val="N_ Ðoàn"/>
      <sheetName val="GIAVL"/>
      <sheetName val=""/>
      <sheetName val="pc"/>
      <sheetName val="pt"/>
      <sheetName val="111"/>
      <sheetName val="th thu chi"/>
      <sheetName val="tam ung"/>
      <sheetName val="BanTinh"/>
      <sheetName val="dtk490_x000d_491(PAI "/>
      <sheetName val="Tai trong"/>
      <sheetName val="Pile-Br-Capacity"/>
      <sheetName val="T2"/>
      <sheetName val="T3"/>
      <sheetName val="T4"/>
      <sheetName val="T5"/>
      <sheetName val="THop"/>
      <sheetName val="THKD"/>
      <sheetName val="20000000"/>
      <sheetName val="30000000"/>
      <sheetName val="40000000"/>
      <sheetName val="Gia"/>
      <sheetName val="Breakdown bill"/>
      <sheetName val="Breakdown 2"/>
      <sheetName val="dtk490_x000a_491(PAI_x0009_"/>
      <sheetName val="gia vat"/>
      <sheetName val="dtk490_x000a_491(PAI "/>
      <sheetName val="TTTram"/>
      <sheetName val="Gia vat tu"/>
      <sheetName val="CTHTchua TTn_ib_"/>
      <sheetName val="CN2004 N_p TCT"/>
      <sheetName val="dtk490_491(PAI_x0009_"/>
      <sheetName val="dtk490_491(PAI "/>
      <sheetName val="dtxl"/>
      <sheetName val="dtk486"/>
      <sheetName val="G2G3_CDR_Dim"/>
      <sheetName val="G2_System_Inputs"/>
      <sheetName val="G2_TDT_Input"/>
      <sheetName val="G2_TDT_Advanced"/>
      <sheetName val="G2G3_GGSN_WC"/>
      <sheetName val="G3_System_Inputs"/>
      <sheetName val="G3_TDT_Input"/>
      <sheetName val="Truot_nen"/>
      <sheetName val="Temp"/>
      <sheetName val="dtk490࠭491(PAI)"/>
      <sheetName val="CD2000"/>
      <sheetName val="MTO REV.2(ARMOR)"/>
      <sheetName val="thso_sanh"/>
      <sheetName val="DG_"/>
      <sheetName val="ĐoànРVay Tiền"/>
      <sheetName val="dt{490-491(PAI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refreshError="1"/>
      <sheetData sheetId="89" refreshError="1"/>
      <sheetData sheetId="90" refreshError="1"/>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sheetData sheetId="110"/>
      <sheetData sheetId="111"/>
      <sheetData sheetId="112"/>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refreshError="1"/>
      <sheetData sheetId="150"/>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refreshError="1"/>
      <sheetData sheetId="161" refreshError="1"/>
      <sheetData sheetId="162" refreshError="1"/>
      <sheetData sheetId="163" refreshError="1"/>
      <sheetData sheetId="164"/>
      <sheetData sheetId="165"/>
      <sheetData sheetId="166"/>
      <sheetData sheetId="167"/>
      <sheetData sheetId="168"/>
      <sheetData sheetId="169" refreshError="1"/>
      <sheetData sheetId="170" refreshError="1"/>
      <sheetData sheetId="171" refreshError="1"/>
      <sheetData sheetId="172" refreshError="1"/>
      <sheetData sheetId="173"/>
      <sheetData sheetId="174"/>
      <sheetData sheetId="175"/>
      <sheetData sheetId="176"/>
      <sheetData sheetId="177"/>
      <sheetData sheetId="178"/>
      <sheetData sheetId="179"/>
      <sheetData sheetId="180"/>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Set>
  </externalBook>
</externalLink>
</file>

<file path=xl/externalLinks/externalLink2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nghop"/>
      <sheetName val="thso sanh"/>
      <sheetName val="dutoan"/>
      <sheetName val="dtk490-491(PAI)"/>
      <sheetName val="dtk490-491(PAII)"/>
      <sheetName val="tuong"/>
      <sheetName val="DG "/>
      <sheetName val="denbu"/>
      <sheetName val="Sheet2"/>
      <sheetName val="Sheet1"/>
      <sheetName val="tong hop"/>
      <sheetName val="phan tich DG"/>
      <sheetName val="gia vat lieu"/>
      <sheetName val="gia xe may"/>
      <sheetName val="gia nhan cong"/>
      <sheetName val="XL4Test5"/>
      <sheetName val="Sheet4"/>
      <sheetName val="Goc Dien"/>
      <sheetName val="QTDien"/>
      <sheetName val="THKP"/>
      <sheetName val="QTNuoc"/>
      <sheetName val="DTnuoc"/>
      <sheetName val="DT dien"/>
      <sheetName val="QTCSet"/>
      <sheetName val="TBI+NUOC "/>
      <sheetName val="Dien"/>
      <sheetName val="Sheet3"/>
      <sheetName val="TBIWC"/>
      <sheetName val="TBI nuoc"/>
      <sheetName val="00000000"/>
      <sheetName val="10000000"/>
      <sheetName val="MTL$-INTER"/>
      <sheetName val="PHAN DS 22 KV"/>
      <sheetName val="gvl"/>
      <sheetName val="Gioi thieu"/>
      <sheetName val="DG 11"/>
      <sheetName val="Tien luong"/>
      <sheetName val="Kinh phi "/>
      <sheetName val="Phan tich"/>
      <sheetName val="VC"/>
      <sheetName val="XL4Poppy"/>
      <sheetName val="general"/>
      <sheetName val="Main Road"/>
      <sheetName val="Sum"/>
      <sheetName val="RL"/>
      <sheetName val="TDQS"/>
      <sheetName val="40C"/>
      <sheetName val="40C-1"/>
      <sheetName val="thi lai"/>
      <sheetName val="DK6"/>
      <sheetName val="DK5"/>
      <sheetName val="DK4"/>
      <sheetName val="DK3"/>
      <sheetName val="DK2"/>
      <sheetName val="DK1"/>
      <sheetName val="ds1"/>
      <sheetName val="ds2"/>
      <sheetName val="ds3"/>
      <sheetName val="ds4"/>
      <sheetName val="ds5"/>
      <sheetName val="ds6"/>
      <sheetName val="6"/>
      <sheetName val="4"/>
      <sheetName val="5"/>
      <sheetName val="3"/>
      <sheetName val="2"/>
      <sheetName val="1"/>
      <sheetName val="DS"/>
      <sheetName val="HP"/>
      <sheetName val="LB"/>
      <sheetName val="SL"/>
      <sheetName val="hl"/>
      <sheetName val="40"/>
      <sheetName val="XXXXXXXX"/>
      <sheetName val="XXXXXXX0"/>
      <sheetName val="BANGTRA"/>
      <sheetName val="QMCT"/>
      <sheetName val="Chart1"/>
      <sheetName val="DE "/>
      <sheetName val="Đoàn Vay Tiền"/>
      <sheetName val="Nợ Đoàn"/>
      <sheetName val="MTO REV.0"/>
      <sheetName val="tra-vat-lieu"/>
      <sheetName val="phùn tich DG"/>
      <sheetName val="DO AM DT"/>
      <sheetName val="Congty"/>
      <sheetName val="VPPN"/>
      <sheetName val="XN74"/>
      <sheetName val="XN54"/>
      <sheetName val="XN33"/>
      <sheetName val="NK96"/>
      <sheetName val="C.noTX01"/>
      <sheetName val="T.HopCNo"/>
      <sheetName val="THCNoATrung"/>
      <sheetName val="Sheet6"/>
      <sheetName val="BaocaoC.No2"/>
      <sheetName val="BaocaoC.noHopC.ty"/>
      <sheetName val="THAtraQuy"/>
      <sheetName val="No Ca.N"/>
      <sheetName val="C.tiêt C.ty"/>
      <sheetName val="CN.TCT03"/>
      <sheetName val="CN kho đoi"/>
      <sheetName val="T.Hop CN"/>
      <sheetName val="CTHTchưa TTnộibộ"/>
      <sheetName val="CN2004 Nộp TCT"/>
      <sheetName val="CN TCT04"/>
      <sheetName val="hieuchinh30.11"/>
      <sheetName val="Bcaonhanh"/>
      <sheetName val="chitieth.chinh"/>
      <sheetName val="trinhEVN29.8"/>
      <sheetName val="lt-tl"/>
      <sheetName val="px3-tl"/>
      <sheetName val="px1-tl"/>
      <sheetName val="vp-tl"/>
      <sheetName val="px2,tb-tl"/>
      <sheetName val="th-qt"/>
      <sheetName val="bqt"/>
      <sheetName val="tl-khovt"/>
      <sheetName val="dtkhovt"/>
      <sheetName val="Sheet8"/>
      <sheetName val="Sheet9"/>
      <sheetName val="Sheet10"/>
      <sheetName val="Sheet11"/>
      <sheetName val="Sheet12"/>
      <sheetName val="Sheet13"/>
      <sheetName val="Sheet14"/>
      <sheetName val="Sheet15"/>
      <sheetName val="Sheet16"/>
      <sheetName val="Sheet17"/>
      <sheetName val="Sheet18"/>
      <sheetName val="Ðoàn Vay Ti?n"/>
      <sheetName val="N? Ðoàn"/>
      <sheetName val="dtk490_x000d_491(PAI_x0009_"/>
      <sheetName val="QTNugc"/>
      <sheetName val="10000_x0010_00"/>
      <sheetName val="thdt"/>
      <sheetName val="th"/>
      <sheetName val="ptvl0-1"/>
      <sheetName val="0-1"/>
      <sheetName val="ptvl4-5"/>
      <sheetName val="4-5"/>
      <sheetName val="ptvl3-4"/>
      <sheetName val="3-4"/>
      <sheetName val="ptvl2-3"/>
      <sheetName val="2-3"/>
      <sheetName val="vlcong"/>
      <sheetName val="ptvl1-2"/>
      <sheetName val="1-2"/>
      <sheetName val="gia vat_x0000_lieu"/>
      <sheetName val="Input"/>
      <sheetName val="dudoan"/>
      <sheetName val="Qheet1"/>
      <sheetName val="cong"/>
      <sheetName val="Ðoàn Vay Ti_n"/>
      <sheetName val="N_ Ðoàn"/>
      <sheetName val="dtk490_x000d_491(PAI "/>
      <sheetName val="dtk490_x000a_491(PAI_x0009_"/>
      <sheetName val="BanTinh"/>
      <sheetName val="Tinh truoc VAT"/>
      <sheetName val="CP khaosat(Congtinh)"/>
      <sheetName val="CP khaosat(tuyettinh)"/>
      <sheetName val="Bia"/>
      <sheetName val="CN kho doi"/>
      <sheetName val="CTHTchua TTn?ib?"/>
      <sheetName val="CN2004 N?p TCT"/>
      <sheetName val="Tai trong"/>
      <sheetName val="Pile-Br-Capacity"/>
      <sheetName val="Gia vat tu"/>
      <sheetName val=""/>
      <sheetName val="CTHTchua TTn_ib_"/>
      <sheetName val="CN2004 N_p TCT"/>
      <sheetName val="GIAVL"/>
      <sheetName val="dtk490_x000a_491(PAI "/>
      <sheetName val="Truot_nen"/>
      <sheetName val="gia vat"/>
      <sheetName val="dtk490_491(PAI_x0009_"/>
      <sheetName val="Gia"/>
      <sheetName val="Breakdown bill"/>
      <sheetName val="Breakdown 2"/>
      <sheetName val="TTTram"/>
      <sheetName val="dtxl"/>
      <sheetName val="dtk486"/>
      <sheetName val="T2"/>
      <sheetName val="T3"/>
      <sheetName val="T4"/>
      <sheetName val="T5"/>
      <sheetName val="THop"/>
      <sheetName val="THKD"/>
      <sheetName val="20000000"/>
      <sheetName val="30000000"/>
      <sheetName val="40000000"/>
      <sheetName val="GIADINH+TKCNHAN"/>
      <sheetName val="cn"/>
      <sheetName val="110104"/>
      <sheetName val="160104"/>
      <sheetName val="260104"/>
      <sheetName val="040204"/>
      <sheetName val="130204"/>
      <sheetName val="230204"/>
      <sheetName val="OANH TDTKAH"/>
      <sheetName val="AHUY TKVP"/>
      <sheetName val="AHUYTKDQ"/>
      <sheetName val="sq"/>
      <sheetName val="G2G3_CDR_Dim"/>
      <sheetName val="G2_System_Inputs"/>
      <sheetName val="G2_TDT_Input"/>
      <sheetName val="G2_TDT_Advanced"/>
      <sheetName val="G2G3_GGSN_WC"/>
      <sheetName val="G3_System_Inputs"/>
      <sheetName val="G3_TDT_Input"/>
      <sheetName val="CD2000"/>
      <sheetName val="Quantity"/>
      <sheetName val="Countries and Timezone"/>
      <sheetName val="Temp"/>
      <sheetName val="dtk490_491(PAI "/>
      <sheetName val="dt{490-491(PAII)"/>
      <sheetName val="dtk490࠭491(PAI)"/>
      <sheetName val="pc"/>
      <sheetName val="pt"/>
      <sheetName val="111"/>
      <sheetName val="th thu chi"/>
      <sheetName val="tam ung"/>
      <sheetName val="ĐoànРVay Tiền"/>
      <sheetName val="MTO REV.2(ARMOR)"/>
      <sheetName val="thso_sanh"/>
      <sheetName val="DG_"/>
      <sheetName val="CDPS"/>
      <sheetName val="CN kho ðoi"/>
      <sheetName val="CTHTchýa TTn?ib?"/>
      <sheetName val="dTk490-490(PAHI)"/>
      <sheetName val="Ref"/>
      <sheetName val="gia vat?lieu"/>
      <sheetName val="KKKKKKKK"/>
      <sheetName val="DG 285"/>
      <sheetName val="DG  286"/>
      <sheetName val="DG 85"/>
      <sheetName val="DG 89"/>
      <sheetName val="DG THIET BI"/>
      <sheetName val="DGVCTC 285"/>
      <sheetName val="XL4Poppy_x0000__x0000__x0000__x0000__x0000__x0000__x0000__x0000__x0000__x0000__x0001__x0000_ʀӾ_x0000__x0004__x0000__x0000__x0000__x0000__x0000__x0000_"/>
      <sheetName val="Tổng kê"/>
      <sheetName val="DS-Thuong 6T dau"/>
      <sheetName val="10000_x005f_x0010_00"/>
      <sheetName val="TH kl cac cong tac"/>
      <sheetName val="KL cac cong tac chinh"/>
      <sheetName val="DGXL"/>
      <sheetName val="DM.DonVi (3)"/>
      <sheetName val="T.luc"/>
      <sheetName val="T.gian"/>
      <sheetName val="S.luong"/>
      <sheetName val="TD.Tho(1)"/>
      <sheetName val="TD.Tho(2)"/>
      <sheetName val="TD.Tho(3)"/>
      <sheetName val="Capdien"/>
      <sheetName val="Sheet!0"/>
      <sheetName val="BOQ-1"/>
      <sheetName val="gia vat_lieu"/>
      <sheetName val="h,"/>
      <sheetName val="Wall"/>
      <sheetName val="Ktmo"/>
      <sheetName val="CTHTchýa TTn_ib_"/>
      <sheetName val="dtk490 491(PAI "/>
      <sheetName val="t.so"/>
      <sheetName val="BANG TONG HOP (2)"/>
      <sheetName val="갑지"/>
      <sheetName val="DON GIA CAN THO"/>
      <sheetName val="VL,NC"/>
      <sheetName val="DM-7606"/>
      <sheetName val="DC_Q.1109"/>
      <sheetName val="DC_Q.1110"/>
      <sheetName val="DC_Q.1111"/>
      <sheetName val="DC_Q.1112"/>
      <sheetName val="DC_Q.1113"/>
      <sheetName val="asphal"/>
      <sheetName val="DTnunc"/>
      <sheetName val="@K3"/>
      <sheetName val="TH VL, NC, DDHT Thanhphuoc"/>
      <sheetName val="Vat lieu"/>
      <sheetName val="토공"/>
      <sheetName val="DG"/>
      <sheetName val="Ca may"/>
      <sheetName val="IBASE"/>
      <sheetName val="Thang 4"/>
      <sheetName val="hieuchinh30_11"/>
      <sheetName val="Btr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sheetData sheetId="28"/>
      <sheetData sheetId="29"/>
      <sheetData sheetId="30"/>
      <sheetData sheetId="31" refreshError="1"/>
      <sheetData sheetId="32" refreshError="1"/>
      <sheetData sheetId="33" refreshError="1"/>
      <sheetData sheetId="34"/>
      <sheetData sheetId="35"/>
      <sheetData sheetId="36"/>
      <sheetData sheetId="37"/>
      <sheetData sheetId="38"/>
      <sheetData sheetId="39"/>
      <sheetData sheetId="40"/>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refreshError="1"/>
      <sheetData sheetId="76" refreshError="1"/>
      <sheetData sheetId="77" refreshError="1"/>
      <sheetData sheetId="78" refreshError="1"/>
      <sheetData sheetId="79"/>
      <sheetData sheetId="80"/>
      <sheetData sheetId="81" refreshError="1"/>
      <sheetData sheetId="82" refreshError="1"/>
      <sheetData sheetId="83"/>
      <sheetData sheetId="84" refreshError="1"/>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refreshError="1"/>
      <sheetData sheetId="131" refreshError="1"/>
      <sheetData sheetId="132" refreshError="1"/>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sheetData sheetId="244"/>
      <sheetData sheetId="245"/>
      <sheetData sheetId="246"/>
      <sheetData sheetId="247"/>
      <sheetData sheetId="248"/>
      <sheetData sheetId="249"/>
      <sheetData sheetId="250"/>
      <sheetData sheetId="251"/>
      <sheetData sheetId="252"/>
      <sheetData sheetId="253"/>
      <sheetData sheetId="254"/>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Set>
  </externalBook>
</externalLink>
</file>

<file path=xl/externalLinks/externalLink2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ia vat tu"/>
      <sheetName val="summary"/>
      <sheetName val="building"/>
      <sheetName val="m &amp; e"/>
      <sheetName val="Factory1"/>
      <sheetName val="Factory2 "/>
      <sheetName val="coridoor)"/>
      <sheetName val="tl-01"/>
      <sheetName val="tl-02"/>
      <sheetName val="Don gia"/>
      <sheetName val="Sheet1"/>
      <sheetName val="000"/>
      <sheetName val="bdkdt"/>
      <sheetName val="Sum"/>
      <sheetName val="tuong"/>
      <sheetName val="MTO REV.2(ARMOR)"/>
      <sheetName val="Chi tiet"/>
      <sheetName val="dtxl"/>
      <sheetName val="Chiet tinh dz22"/>
      <sheetName val="Quantity"/>
      <sheetName val="조명시설"/>
      <sheetName val="DTTK_5-5"/>
      <sheetName val="chitimc"/>
      <sheetName val="gVL"/>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ia vat tu"/>
      <sheetName val="dongia"/>
      <sheetName val="KPVC-BD "/>
      <sheetName val="Sum"/>
      <sheetName val="MTO REV.2(ARMOR)"/>
      <sheetName val="??-BLDG"/>
      <sheetName val="???????-BLDG"/>
      <sheetName val="__-BLDG"/>
      <sheetName val="tuong"/>
      <sheetName val="_______-BLD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gct"/>
      <sheetName val="dt-thl"/>
      <sheetName val="thkp"/>
      <sheetName val="gvl"/>
      <sheetName val="Sheet11"/>
      <sheetName val="Sheet12"/>
      <sheetName val="Sheet13"/>
      <sheetName val="Sheet14"/>
      <sheetName val="Sheet15"/>
      <sheetName val="Sheet16"/>
      <sheetName val="DTCT"/>
      <sheetName val="B2.3"/>
      <sheetName val="CL XD"/>
      <sheetName val="THop"/>
      <sheetName val="CT"/>
      <sheetName val="TienLuong"/>
      <sheetName val="00000000"/>
      <sheetName val="10000000"/>
      <sheetName val="XXXXXXXX"/>
      <sheetName val="CHO TC"/>
      <sheetName val="Tinh"/>
      <sheetName val="Tinh (m2)"/>
      <sheetName val="Datyeu"/>
      <sheetName val="SS106"/>
      <sheetName val="00000001"/>
      <sheetName val="XL4Poppy"/>
      <sheetName val="tuong"/>
      <sheetName val="ESTI."/>
      <sheetName val="DI-ESTI"/>
      <sheetName val="tra-vat-lieu"/>
      <sheetName val="DO AM DT"/>
      <sheetName val="Sheet1"/>
      <sheetName val="dtct cong"/>
      <sheetName val="DG "/>
      <sheetName val="Tro giup"/>
      <sheetName val="20000000"/>
      <sheetName val="XL4Test5"/>
      <sheetName val="XL4Test5 (2)"/>
      <sheetName val="XL4Test5 (3)"/>
      <sheetName val="XL4Test5 (4)"/>
      <sheetName val="XL4Test5 (5)"/>
      <sheetName val="ctTBA"/>
      <sheetName val="Gia vat tu"/>
      <sheetName val="DS Nam VP"/>
      <sheetName val="Tong Hop thang"/>
      <sheetName val="DANH SACH CAN BO TAP DOAN"/>
      <sheetName val="Lam Vien"/>
      <sheetName val="so da"/>
      <sheetName val="PXCBT CHUA DONG BH"/>
      <sheetName val="DS Nu VP"/>
      <sheetName val="CTy CPTM DV CL"/>
      <sheetName val="cua suot"/>
      <sheetName val="XNCG"/>
      <sheetName val="CTY DTPT ha tang "/>
      <sheetName val="Chi nhanh"/>
      <sheetName val="CTy TNHH Bao Ve "/>
      <sheetName val="Cty TNHH An Lac Vien QN"/>
      <sheetName val="20.8"/>
      <sheetName val="D1"/>
      <sheetName val="D2"/>
      <sheetName val="D3"/>
      <sheetName val="D4"/>
      <sheetName val="Ky BH"/>
      <sheetName val="D5"/>
      <sheetName val="D6"/>
      <sheetName val="IDEVCO HA NOI"/>
      <sheetName val="Ngan Son"/>
      <sheetName val="Nha May Kinh"/>
      <sheetName val="TH PXCBT"/>
      <sheetName val="Tong Cty An Lac Vien"/>
      <sheetName val="Thuong Mai"/>
      <sheetName val="Khoi Van Phong"/>
      <sheetName val="CTy CP Xay dung"/>
      <sheetName val="KD Ve Cua Suot"/>
      <sheetName val="TONG HOP"/>
      <sheetName val="DS HA LONG"/>
      <sheetName val="B2_3"/>
      <sheetName val="CL_XD"/>
      <sheetName val="CHO_TC"/>
      <sheetName val="Tinh_(m2)"/>
      <sheetName val="DO_AM_DT"/>
      <sheetName val="DG_"/>
      <sheetName val="BC nhanh"/>
      <sheetName val="BC TCTy"/>
      <sheetName val="BC GD "/>
      <sheetName val="BC ngay"/>
      <sheetName val="SL va do am"/>
      <sheetName val="Da voi"/>
      <sheetName val="Da set"/>
      <sheetName val="Lo nung"/>
      <sheetName val="Nghien lieu"/>
      <sheetName val="Nghien xi"/>
      <sheetName val="Nghien than"/>
      <sheetName val="BC P KH"/>
      <sheetName val="THOP XL"/>
      <sheetName val="ML"/>
      <sheetName val="TT"/>
      <sheetName val="TD"/>
      <sheetName val="DV"/>
      <sheetName val="BMC"/>
      <sheetName val="DN"/>
      <sheetName val="DUL"/>
      <sheetName val="DTHH"/>
      <sheetName val="Dam chu"/>
      <sheetName val="Du_lieu"/>
      <sheetName val="Thuc thanh"/>
      <sheetName val="PTVTplhoc"/>
      <sheetName val="PTVTT.rao"/>
      <sheetName val="DTOANT.rao"/>
      <sheetName val="T.HOP "/>
      <sheetName val="DTOANDien"/>
      <sheetName val="DTOANP.HOC"/>
      <sheetName val="TLUONG pNHA O"/>
      <sheetName val="TLUONGT.rao"/>
      <sheetName val="PTVTWC"/>
      <sheetName val="CL VTU"/>
      <sheetName val="TTHEP WC"/>
      <sheetName val="THEP TRao"/>
      <sheetName val="DGIA"/>
      <sheetName val="THEP PHONG HOC"/>
      <sheetName val="Vanchuyen"/>
      <sheetName val="Bia"/>
      <sheetName val="Sheet9"/>
      <sheetName val="Sheet10"/>
      <sheetName val="Du Toan"/>
      <sheetName val="tra-vat-lgeu"/>
      <sheetName val="BGVL"/>
      <sheetName val="NC&amp;M"/>
      <sheetName val="DG Nen"/>
      <sheetName val="Tổng kê"/>
      <sheetName val="AASHTO92"/>
      <sheetName val="_x0000__x0000__x0000__x0000__x0000__x0000__x0000__x0000_"/>
      <sheetName val="Name"/>
      <sheetName val="CHU Y"/>
      <sheetName val="BLK"/>
      <sheetName val="NHAT KY CT (vat)"/>
      <sheetName val="111CT"/>
      <sheetName val="111"/>
      <sheetName val="112DT"/>
      <sheetName val="131-IN"/>
      <sheetName val="331-IN"/>
      <sheetName val="311NT"/>
      <sheetName val="311CT"/>
      <sheetName val="6211"/>
      <sheetName val="6212"/>
      <sheetName val="133"/>
      <sheetName val="627"/>
      <sheetName val="635"/>
      <sheetName val="642"/>
      <sheetName val="PC-VAT"/>
      <sheetName val="PC"/>
      <sheetName val="PT-VAT"/>
      <sheetName val="PT"/>
      <sheetName val="CTGS "/>
      <sheetName val="112NT"/>
      <sheetName val="SO CAI"/>
      <sheetName val="SO CAICT"/>
      <sheetName val="NHAT KY CT"/>
      <sheetName val="DT"/>
      <sheetName val="SHTK"/>
      <sheetName val="BCDPS"/>
      <sheetName val="CDKT"/>
      <sheetName val="CDKT1"/>
      <sheetName val="KQKD1"/>
      <sheetName val="LCTT1"/>
      <sheetName val="TMBCTC"/>
      <sheetName val="CCDC"/>
      <sheetName val="131"/>
      <sheetName val="331"/>
      <sheetName val="TGTSCD"/>
      <sheetName val="KKTSCD"/>
      <sheetName val="????????"/>
      <sheetName val="Sheet2"/>
      <sheetName val="IBASE"/>
      <sheetName val="Package1"/>
      <sheetName val="ESTI_"/>
      <sheetName val="Tro_giup"/>
      <sheetName val="XL4Test5_(2)"/>
      <sheetName val="XL4Test5_(3)"/>
      <sheetName val="XL4Test5_(4)"/>
      <sheetName val="XL4Test5_(5)"/>
      <sheetName val="dtct_cong"/>
      <sheetName val="Gia_vat_tu"/>
      <sheetName val="DS_Nam_VP"/>
      <sheetName val="Tong_Hop_thang"/>
      <sheetName val="DANH_SACH_CAN_BO_TAP_DOAN"/>
      <sheetName val="Lam_Vien"/>
      <sheetName val="so_da"/>
      <sheetName val="PXCBT_CHUA_DONG_BH"/>
      <sheetName val="DS_Nu_VP"/>
      <sheetName val="CTy_CPTM_DV_CL"/>
      <sheetName val="cua_suot"/>
      <sheetName val="CTY_DTPT_ha_tang_"/>
      <sheetName val="Chi_nhanh"/>
      <sheetName val="CTy_TNHH_Bao_Ve_"/>
      <sheetName val="Cty_TNHH_An_Lac_Vien_QN"/>
      <sheetName val="20_8"/>
      <sheetName val="Ky_BH"/>
      <sheetName val="IDEVCO_HA_NOI"/>
      <sheetName val="Ngan_Son"/>
      <sheetName val="Nha_May_Kinh"/>
      <sheetName val="TH_PXCBT"/>
      <sheetName val="Tong_Cty_An_Lac_Vien"/>
      <sheetName val="Thuong_Mai"/>
      <sheetName val="Khoi_Van_Phong"/>
      <sheetName val="CTy_CP_Xay_dung"/>
      <sheetName val="KD_Ve_Cua_Suot"/>
      <sheetName val="TONG_HOP"/>
      <sheetName val="DS_HA_LONG"/>
      <sheetName val="B2_31"/>
      <sheetName val="CL_XD1"/>
      <sheetName val="CHO_TC1"/>
      <sheetName val="Tinh_(m2)1"/>
      <sheetName val="DO_AM_DT1"/>
      <sheetName val="DG_1"/>
      <sheetName val="Tổng hợp VT"/>
      <sheetName val="Sheet3"/>
      <sheetName val="THCT"/>
      <sheetName val="THTram"/>
      <sheetName val="THDZ0,4"/>
      <sheetName val="TH DZ35"/>
      <sheetName val="________"/>
      <sheetName val="Du_Toan"/>
      <sheetName val="THOP_XL"/>
      <sheetName val="Thuc_thanh"/>
      <sheetName val="BC_nhanh"/>
      <sheetName val="BC_TCTy"/>
      <sheetName val="BC_GD_"/>
      <sheetName val="BC_ngay"/>
      <sheetName val="SL_va_do_am"/>
      <sheetName val="Da_voi"/>
      <sheetName val="Da_set"/>
      <sheetName val="Lo_nung"/>
      <sheetName val="Nghien_lieu"/>
      <sheetName val="Nghien_xi"/>
      <sheetName val="Nghien_than"/>
      <sheetName val="BC_P_KH"/>
      <sheetName val="Dam_chu"/>
      <sheetName val="PTVTT_rao"/>
      <sheetName val="DTOANT_rao"/>
      <sheetName val="T_HOP_"/>
      <sheetName val="DTOANP_HOC"/>
      <sheetName val="TLUONG_pNHA_O"/>
      <sheetName val="TLUONGT_rao"/>
      <sheetName val="CL_VTU"/>
      <sheetName val="TTHEP_WC"/>
      <sheetName val="THEP_TRao"/>
      <sheetName val="THEP_PHONG_HOC"/>
      <sheetName val="DG_Nen"/>
      <sheetName val="Tổng_hợp_VT"/>
      <sheetName val="Tổng_kê"/>
      <sheetName val="B2_32"/>
      <sheetName val="CL_XD2"/>
      <sheetName val="CHO_TC2"/>
      <sheetName val="Tinh_(m2)2"/>
      <sheetName val="ESTI_1"/>
      <sheetName val="DO_AM_DT2"/>
      <sheetName val="dtct_cong1"/>
      <sheetName val="DG_2"/>
      <sheetName val="Tro_giup1"/>
      <sheetName val="XL4Test5_(2)1"/>
      <sheetName val="XL4Test5_(3)1"/>
      <sheetName val="XL4Test5_(4)1"/>
      <sheetName val="XL4Test5_(5)1"/>
      <sheetName val="Gia_vat_tu1"/>
      <sheetName val="DS_Nam_VP1"/>
      <sheetName val="Tong_Hop_thang1"/>
      <sheetName val="DANH_SACH_CAN_BO_TAP_DOAN1"/>
      <sheetName val="Lam_Vien1"/>
      <sheetName val="so_da1"/>
      <sheetName val="PXCBT_CHUA_DONG_BH1"/>
      <sheetName val="DS_Nu_VP1"/>
      <sheetName val="CTy_CPTM_DV_CL1"/>
      <sheetName val="cua_suot1"/>
      <sheetName val="CTY_DTPT_ha_tang_1"/>
      <sheetName val="Chi_nhanh1"/>
      <sheetName val="CTy_TNHH_Bao_Ve_1"/>
      <sheetName val="Cty_TNHH_An_Lac_Vien_QN1"/>
      <sheetName val="20_81"/>
      <sheetName val="Ky_BH1"/>
      <sheetName val="IDEVCO_HA_NOI1"/>
      <sheetName val="Ngan_Son1"/>
      <sheetName val="Nha_May_Kinh1"/>
      <sheetName val="TH_PXCBT1"/>
      <sheetName val="Tong_Cty_An_Lac_Vien1"/>
      <sheetName val="Thuong_Mai1"/>
      <sheetName val="Khoi_Van_Phong1"/>
      <sheetName val="CTy_CP_Xay_dung1"/>
      <sheetName val="KD_Ve_Cua_Suot1"/>
      <sheetName val="TONG_HOP1"/>
      <sheetName val="DS_HA_LONG1"/>
      <sheetName val="THOP_XL1"/>
      <sheetName val="DG_Nen1"/>
      <sheetName val="BC_nhanh1"/>
      <sheetName val="BC_TCTy1"/>
      <sheetName val="BC_GD_1"/>
      <sheetName val="BC_ngay1"/>
      <sheetName val="SL_va_do_am1"/>
      <sheetName val="Da_voi1"/>
      <sheetName val="Da_set1"/>
      <sheetName val="Lo_nung1"/>
      <sheetName val="Nghien_lieu1"/>
      <sheetName val="Nghien_xi1"/>
      <sheetName val="Nghien_than1"/>
      <sheetName val="BC_P_KH1"/>
      <sheetName val="Du_Toan1"/>
      <sheetName val="Thuc_thanh1"/>
      <sheetName val="Dam_chu1"/>
      <sheetName val="PTVTT_rao1"/>
      <sheetName val="DTOANT_rao1"/>
      <sheetName val="T_HOP_1"/>
      <sheetName val="DTOANP_HOC1"/>
      <sheetName val="TLUONG_pNHA_O1"/>
      <sheetName val="TLUONGT_rao1"/>
      <sheetName val="CL_VTU1"/>
      <sheetName val="TTHEP_WC1"/>
      <sheetName val="THEP_TRao1"/>
      <sheetName val="THEP_PHONG_HOC1"/>
      <sheetName val="B2_33"/>
      <sheetName val="CL_XD3"/>
      <sheetName val="CHO_TC3"/>
      <sheetName val="Tinh_(m2)3"/>
      <sheetName val="ESTI_2"/>
      <sheetName val="DO_AM_DT3"/>
      <sheetName val="dtct_cong2"/>
      <sheetName val="DG_3"/>
      <sheetName val="Tro_giup2"/>
      <sheetName val="XL4Test5_(2)2"/>
      <sheetName val="XL4Test5_(3)2"/>
      <sheetName val="XL4Test5_(4)2"/>
      <sheetName val="XL4Test5_(5)2"/>
      <sheetName val="Gia_vat_tu2"/>
      <sheetName val="DS_Nam_VP2"/>
      <sheetName val="Tong_Hop_thang2"/>
      <sheetName val="DANH_SACH_CAN_BO_TAP_DOAN2"/>
      <sheetName val="Lam_Vien2"/>
      <sheetName val="so_da2"/>
      <sheetName val="PXCBT_CHUA_DONG_BH2"/>
      <sheetName val="DS_Nu_VP2"/>
      <sheetName val="CTy_CPTM_DV_CL2"/>
      <sheetName val="cua_suot2"/>
      <sheetName val="CTY_DTPT_ha_tang_2"/>
      <sheetName val="Chi_nhanh2"/>
      <sheetName val="CTy_TNHH_Bao_Ve_2"/>
      <sheetName val="Cty_TNHH_An_Lac_Vien_QN2"/>
      <sheetName val="20_82"/>
      <sheetName val="Ky_BH2"/>
      <sheetName val="IDEVCO_HA_NOI2"/>
      <sheetName val="Ngan_Son2"/>
      <sheetName val="Nha_May_Kinh2"/>
      <sheetName val="TH_PXCBT2"/>
      <sheetName val="Tong_Cty_An_Lac_Vien2"/>
      <sheetName val="Thuong_Mai2"/>
      <sheetName val="Khoi_Van_Phong2"/>
      <sheetName val="CTy_CP_Xay_dung2"/>
      <sheetName val="KD_Ve_Cua_Suot2"/>
      <sheetName val="TONG_HOP2"/>
      <sheetName val="DS_HA_LONG2"/>
      <sheetName val="THOP_XL2"/>
      <sheetName val="DG_Nen2"/>
      <sheetName val="BC_nhanh2"/>
      <sheetName val="BC_TCTy2"/>
      <sheetName val="BC_GD_2"/>
      <sheetName val="BC_ngay2"/>
      <sheetName val="SL_va_do_am2"/>
      <sheetName val="Da_voi2"/>
      <sheetName val="Da_set2"/>
      <sheetName val="Lo_nung2"/>
      <sheetName val="Nghien_lieu2"/>
      <sheetName val="Nghien_xi2"/>
      <sheetName val="Nghien_than2"/>
      <sheetName val="BC_P_KH2"/>
      <sheetName val="Du_Toan2"/>
      <sheetName val="Thuc_thanh2"/>
      <sheetName val="Dam_chu2"/>
      <sheetName val="PTVTT_rao2"/>
      <sheetName val="DTOANT_rao2"/>
      <sheetName val="T_HOP_2"/>
      <sheetName val="DTOANP_HOC2"/>
      <sheetName val="TLUONG_pNHA_O2"/>
      <sheetName val="TLUONGT_rao2"/>
      <sheetName val="CL_VTU2"/>
      <sheetName val="TTHEP_WC2"/>
      <sheetName val="THEP_TRao2"/>
      <sheetName val="THEP_PHONG_HOC2"/>
      <sheetName val="B2_34"/>
      <sheetName val="CL_XD4"/>
      <sheetName val="CHO_TC4"/>
      <sheetName val="Tinh_(m2)4"/>
      <sheetName val="ESTI_3"/>
      <sheetName val="DO_AM_DT4"/>
      <sheetName val="dtct_cong3"/>
      <sheetName val="DG_4"/>
      <sheetName val="Tro_giup3"/>
      <sheetName val="XL4Test5_(2)3"/>
      <sheetName val="XL4Test5_(3)3"/>
      <sheetName val="XL4Test5_(4)3"/>
      <sheetName val="XL4Test5_(5)3"/>
      <sheetName val="Gia_vat_tu3"/>
      <sheetName val="DS_Nam_VP3"/>
      <sheetName val="Tong_Hop_thang3"/>
      <sheetName val="DANH_SACH_CAN_BO_TAP_DOAN3"/>
      <sheetName val="Lam_Vien3"/>
      <sheetName val="so_da3"/>
      <sheetName val="PXCBT_CHUA_DONG_BH3"/>
      <sheetName val="DS_Nu_VP3"/>
      <sheetName val="CTy_CPTM_DV_CL3"/>
      <sheetName val="cua_suot3"/>
      <sheetName val="CTY_DTPT_ha_tang_3"/>
      <sheetName val="Chi_nhanh3"/>
      <sheetName val="CTy_TNHH_Bao_Ve_3"/>
      <sheetName val="Cty_TNHH_An_Lac_Vien_QN3"/>
      <sheetName val="20_83"/>
      <sheetName val="Ky_BH3"/>
      <sheetName val="IDEVCO_HA_NOI3"/>
      <sheetName val="Ngan_Son3"/>
      <sheetName val="Nha_May_Kinh3"/>
      <sheetName val="TH_PXCBT3"/>
      <sheetName val="Tong_Cty_An_Lac_Vien3"/>
      <sheetName val="Thuong_Mai3"/>
      <sheetName val="Khoi_Van_Phong3"/>
      <sheetName val="CTy_CP_Xay_dung3"/>
      <sheetName val="KD_Ve_Cua_Suot3"/>
      <sheetName val="TONG_HOP3"/>
      <sheetName val="DS_HA_LONG3"/>
      <sheetName val="THOP_XL3"/>
      <sheetName val="DG_Nen3"/>
      <sheetName val="BC_nhanh3"/>
      <sheetName val="BC_TCTy3"/>
      <sheetName val="BC_GD_3"/>
      <sheetName val="BC_ngay3"/>
      <sheetName val="SL_va_do_am3"/>
      <sheetName val="Da_voi3"/>
      <sheetName val="Da_set3"/>
      <sheetName val="Lo_nung3"/>
      <sheetName val="Nghien_lieu3"/>
      <sheetName val="Nghien_xi3"/>
      <sheetName val="Nghien_than3"/>
      <sheetName val="BC_P_KH3"/>
      <sheetName val="Du_Toan3"/>
      <sheetName val="Thuc_thanh3"/>
      <sheetName val="Dam_chu3"/>
      <sheetName val="PTVTT_rao3"/>
      <sheetName val="DTOANT_rao3"/>
      <sheetName val="T_HOP_3"/>
      <sheetName val="DTOANP_HOC3"/>
      <sheetName val="TLUONG_pNHA_O3"/>
      <sheetName val="TLUONGT_rao3"/>
      <sheetName val="CL_VTU3"/>
      <sheetName val="TTHEP_WC3"/>
      <sheetName val="THEP_TRao3"/>
      <sheetName val="THEP_PHONG_HOC3"/>
      <sheetName val="TTTram"/>
      <sheetName val="Tinh _x0008_m2)"/>
      <sheetName val="Discounts"/>
      <sheetName val="KKKKKKKK"/>
      <sheetName val="Sum"/>
      <sheetName val="Gia"/>
      <sheetName val="KKKKKKKK (2)"/>
      <sheetName val="KKKKKKKK (3)"/>
      <sheetName val="KKKKKKKK (4)"/>
      <sheetName val="KKKKKKKK (5)"/>
      <sheetName val="Luong+may"/>
      <sheetName val="Gia VL"/>
      <sheetName val="StartUp"/>
      <sheetName val="So lieu"/>
      <sheetName val="DL"/>
      <sheetName val="LL"/>
      <sheetName val="WS+WL"/>
      <sheetName val="EQ"/>
      <sheetName val="dinh be"/>
      <sheetName val="Day be"/>
      <sheetName val="XAMU"/>
      <sheetName val="CheckXMCH"/>
      <sheetName val="CheckXMNC"/>
      <sheetName val="CHECK BE"/>
      <sheetName val="CheckXMGN"/>
      <sheetName val="CheckTHAN"/>
      <sheetName val="Ratio Ka"/>
      <sheetName val="Pilling"/>
      <sheetName val="Dulieu2"/>
      <sheetName val="Hepl"/>
      <sheetName val="Sodosx"/>
      <sheetName val="Hinhve"/>
      <sheetName val="PL-gio"/>
      <sheetName val="CT-tau"/>
      <sheetName val="I-I"/>
      <sheetName val="SL va do al"/>
      <sheetName val="Cao do thiet ke - Kthuoc"/>
      <sheetName val="BanTinh"/>
      <sheetName val="Ctinh 10kV"/>
      <sheetName val="CHU_Y"/>
      <sheetName val="NHAT_KY_CT_(vat)"/>
      <sheetName val="CTGS_"/>
      <sheetName val="SO_CAI"/>
      <sheetName val="SO_CAICT"/>
      <sheetName val="NHAT_KY_CT"/>
      <sheetName val="KTKT"/>
      <sheetName val="GT"/>
      <sheetName val="DS_HA_LOJG"/>
      <sheetName val="T?ng kê"/>
      <sheetName val="QMCT"/>
      <sheetName val="T?ng h?p VT"/>
      <sheetName val="T_ng kê"/>
      <sheetName val="T_ng h_p VT"/>
      <sheetName val="BU GIA SAT"/>
      <sheetName val="TH_DZ35"/>
      <sheetName val="ESTI_4"/>
      <sheetName val="Gia_vat_tu4"/>
      <sheetName val="Tro_giup4"/>
      <sheetName val="XL4Test5_(2)4"/>
      <sheetName val="XL4Test5_(3)4"/>
      <sheetName val="XL4Test5_(4)4"/>
      <sheetName val="XL4Test5_(5)4"/>
      <sheetName val="dtct_cong4"/>
      <sheetName val="CHO_TC5"/>
      <sheetName val="Tinh_(m2)5"/>
      <sheetName val="B2_35"/>
      <sheetName val="CL_XD5"/>
      <sheetName val="ESTI_5"/>
      <sheetName val="DO_AM_DT5"/>
      <sheetName val="DG_5"/>
      <sheetName val="Gia_vat_tu5"/>
      <sheetName val="Tro_giup5"/>
      <sheetName val="XL4Test5_(2)5"/>
      <sheetName val="XL4Test5_(3)5"/>
      <sheetName val="XL4Test5_(4)5"/>
      <sheetName val="XL4Test5_(5)5"/>
      <sheetName val="dtct_cong5"/>
      <sheetName val="DS_Nam_VP4"/>
      <sheetName val="Tong_Hop_thang4"/>
      <sheetName val="DANH_SACH_CAN_BO_TAP_DOAN4"/>
      <sheetName val="Lam_Vien4"/>
      <sheetName val="so_da4"/>
      <sheetName val="PXCBT_CHUA_DONG_BH4"/>
      <sheetName val="DS_Nu_VP4"/>
      <sheetName val="CTy_CPTM_DV_CL4"/>
      <sheetName val="cua_suot4"/>
      <sheetName val="CTY_DTPT_ha_tang_4"/>
      <sheetName val="Chi_nhanh4"/>
      <sheetName val="CTy_TNHH_Bao_Ve_4"/>
      <sheetName val="Cty_TNHH_An_Lac_Vien_QN4"/>
      <sheetName val="20_84"/>
      <sheetName val="Ky_BH4"/>
      <sheetName val="IDEVCO_HA_NOI4"/>
      <sheetName val="Ngan_Son4"/>
      <sheetName val="Nha_May_Kinh4"/>
      <sheetName val="TH_PXCBT4"/>
      <sheetName val="Tong_Cty_An_Lac_Vien4"/>
      <sheetName val="Thuong_Mai4"/>
      <sheetName val="Khoi_Van_Phong4"/>
      <sheetName val="CTy_CP_Xay_dung4"/>
      <sheetName val="KD_Ve_Cua_Suot4"/>
      <sheetName val="TONG_HOP4"/>
      <sheetName val="DS_HA_LONG4"/>
      <sheetName val="CHO_TC6"/>
      <sheetName val="Tinh_(m2)6"/>
      <sheetName val="B2_36"/>
      <sheetName val="CL_XD6"/>
      <sheetName val="ESTI_6"/>
      <sheetName val="DO_AM_DT6"/>
      <sheetName val="DG_6"/>
      <sheetName val="Gia_vat_tu6"/>
      <sheetName val="Tro_giup6"/>
      <sheetName val="XL4Test5_(2)6"/>
      <sheetName val="XL4Test5_(3)6"/>
      <sheetName val="XL4Test5_(4)6"/>
      <sheetName val="XL4Test5_(5)6"/>
      <sheetName val="dtct_cong6"/>
      <sheetName val="DS_Nam_VP5"/>
      <sheetName val="Tong_Hop_thang5"/>
      <sheetName val="DANH_SACH_CAN_BO_TAP_DOAN5"/>
      <sheetName val="Lam_Vien5"/>
      <sheetName val="so_da5"/>
      <sheetName val="PXCBT_CHUA_DONG_BH5"/>
      <sheetName val="DS_Nu_VP5"/>
      <sheetName val="CTy_CPTM_DV_CL5"/>
      <sheetName val="cua_suot5"/>
      <sheetName val="CTY_DTPT_ha_tang_5"/>
      <sheetName val="Chi_nhanh5"/>
      <sheetName val="CTy_TNHH_Bao_Ve_5"/>
      <sheetName val="Cty_TNHH_An_Lac_Vien_QN5"/>
      <sheetName val="20_85"/>
      <sheetName val="Ky_BH5"/>
      <sheetName val="IDEVCO_HA_NOI5"/>
      <sheetName val="Ngan_Son5"/>
      <sheetName val="Nha_May_Kinh5"/>
      <sheetName val="TH_PXCBT5"/>
      <sheetName val="Tong_Cty_An_Lac_Vien5"/>
      <sheetName val="Thuong_Mai5"/>
      <sheetName val="Khoi_Van_Phong5"/>
      <sheetName val="CTy_CP_Xay_dung5"/>
      <sheetName val="KD_Ve_Cua_Suot5"/>
      <sheetName val="TONG_HOP5"/>
      <sheetName val="DS_HA_LONG5"/>
      <sheetName val="CHO_TC7"/>
      <sheetName val="Tinh_(m2)7"/>
      <sheetName val="B2_37"/>
      <sheetName val="CL_XD7"/>
      <sheetName val="ESTI_7"/>
      <sheetName val="DO_AM_DT7"/>
      <sheetName val="DG_7"/>
      <sheetName val="Gia_vat_tu7"/>
      <sheetName val="Tro_giup7"/>
      <sheetName val="XL4Test5_(2)7"/>
      <sheetName val="XL4Test5_(3)7"/>
      <sheetName val="XL4Test5_(4)7"/>
      <sheetName val="XL4Test5_(5)7"/>
      <sheetName val="dtct_cong7"/>
      <sheetName val="DS_Nam_VP6"/>
      <sheetName val="Tong_Hop_thang6"/>
      <sheetName val="DANH_SACH_CAN_BO_TAP_DOAN6"/>
      <sheetName val="Lam_Vien6"/>
      <sheetName val="so_da6"/>
      <sheetName val="PXCBT_CHUA_DONG_BH6"/>
      <sheetName val="DS_Nu_VP6"/>
      <sheetName val="CTy_CPTM_DV_CL6"/>
      <sheetName val="cua_suot6"/>
      <sheetName val="CTY_DTPT_ha_tang_6"/>
      <sheetName val="Chi_nhanh6"/>
      <sheetName val="CTy_TNHH_Bao_Ve_6"/>
      <sheetName val="Cty_TNHH_An_Lac_Vien_QN6"/>
      <sheetName val="20_86"/>
      <sheetName val="Ky_BH6"/>
      <sheetName val="IDEVCO_HA_NOI6"/>
      <sheetName val="Ngan_Son6"/>
      <sheetName val="Nha_May_Kinh6"/>
      <sheetName val="TH_PXCBT6"/>
      <sheetName val="Tong_Cty_An_Lac_Vien6"/>
      <sheetName val="Thuong_Mai6"/>
      <sheetName val="Khoi_Van_Phong6"/>
      <sheetName val="CTy_CP_Xay_dung6"/>
      <sheetName val="KD_Ve_Cua_Suot6"/>
      <sheetName val="TONG_HOP6"/>
      <sheetName val="DS_HA_LONG6"/>
      <sheetName val="CHO_TC8"/>
      <sheetName val="Tinh_(m2)8"/>
      <sheetName val="B2_38"/>
      <sheetName val="CL_XD8"/>
      <sheetName val="ESTI_8"/>
      <sheetName val="DO_AM_DT8"/>
      <sheetName val="DG_8"/>
      <sheetName val="Gia_vat_tu8"/>
      <sheetName val="Tro_giup8"/>
      <sheetName val="XL4Test5_(2)8"/>
      <sheetName val="XL4Test5_(3)8"/>
      <sheetName val="XL4Test5_(4)8"/>
      <sheetName val="XL4Test5_(5)8"/>
    </sheetNames>
    <sheetDataSet>
      <sheetData sheetId="0" refreshError="1"/>
      <sheetData sheetId="1" refreshError="1"/>
      <sheetData sheetId="2" refreshError="1"/>
      <sheetData sheetId="3" refreshError="1">
        <row r="23">
          <cell r="N23">
            <v>5500</v>
          </cell>
        </row>
        <row r="28">
          <cell r="N28">
            <v>1700000</v>
          </cell>
        </row>
        <row r="34">
          <cell r="N34">
            <v>27272.73</v>
          </cell>
        </row>
        <row r="35">
          <cell r="N35">
            <v>30454.55</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refreshError="1"/>
      <sheetData sheetId="95" refreshError="1"/>
      <sheetData sheetId="96"/>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sheetData sheetId="454" refreshError="1"/>
      <sheetData sheetId="455"/>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sheetData sheetId="488"/>
      <sheetData sheetId="489" refreshError="1"/>
      <sheetData sheetId="490" refreshError="1"/>
      <sheetData sheetId="491"/>
      <sheetData sheetId="492"/>
      <sheetData sheetId="493"/>
      <sheetData sheetId="494"/>
      <sheetData sheetId="495"/>
      <sheetData sheetId="496"/>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Set>
  </externalBook>
</externalLink>
</file>

<file path=xl/externalLinks/externalLink2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_10KV"/>
      <sheetName val="TT_0,4KV"/>
      <sheetName val="TBA"/>
      <sheetName val="T_TBA"/>
      <sheetName val="10KV"/>
      <sheetName val="T_10KV"/>
      <sheetName val="0,4KV"/>
      <sheetName val="T_0,4KV"/>
      <sheetName val="CP_Xaylap"/>
      <sheetName val="CP_Thietbi"/>
      <sheetName val="CP_Khac"/>
      <sheetName val="Tong_DT"/>
      <sheetName val="TTVanChuyen"/>
      <sheetName val="Gia_GC_Satthep"/>
      <sheetName val="Phulu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7">
          <cell r="C7">
            <v>3546</v>
          </cell>
        </row>
      </sheetData>
      <sheetData sheetId="14"/>
    </sheetDataSet>
  </externalBook>
</externalLink>
</file>

<file path=xl/externalLinks/externalLink2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ia_GC_Satthep"/>
    </sheetNames>
    <sheetDataSet>
      <sheetData sheetId="0">
        <row r="7">
          <cell r="C7">
            <v>3546</v>
          </cell>
        </row>
      </sheetData>
    </sheetDataSet>
  </externalBook>
</externalLink>
</file>

<file path=xl/externalLinks/externalLink2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Tr"/>
      <sheetName val="BTTr"/>
      <sheetName val="TT35"/>
      <sheetName val="BT35"/>
      <sheetName val="TT04"/>
      <sheetName val="BT04"/>
      <sheetName val="TTCto"/>
      <sheetName val="Cto"/>
      <sheetName val="TH"/>
      <sheetName val="TH TB"/>
      <sheetName val="bia "/>
      <sheetName val="ChiphiVC"/>
      <sheetName val="Gia MBA (2)"/>
      <sheetName val="Gi¸ tñ bï"/>
      <sheetName val="Gia-NC"/>
      <sheetName val="Gia-TN"/>
      <sheetName val="Gia KH"/>
      <sheetName val="GiaVT"/>
      <sheetName val="GiaVT XDCB"/>
      <sheetName val="Gia MBA"/>
      <sheetName val="Cac HS hay SD"/>
      <sheetName val="00000000"/>
      <sheetName val="Gia"/>
      <sheetName val="Sheet1"/>
      <sheetName val="Sheet2"/>
      <sheetName val="Sheet3"/>
      <sheetName val="XL4Test5"/>
      <sheetName val="dtct cong"/>
      <sheetName val="tra-vat-lieu"/>
      <sheetName val="gvl"/>
      <sheetName val="Gia_GC_Satthep"/>
      <sheetName val="VAT &amp; CIT COMIN"/>
      <sheetName val="VN 9"/>
      <sheetName val="VN 8"/>
      <sheetName val="VN 6"/>
      <sheetName val="VN 3"/>
      <sheetName val="VN 1"/>
      <sheetName val="lot 10.1"/>
      <sheetName val="lot 10.2"/>
      <sheetName val="lot 11.1"/>
      <sheetName val="lot 11.2"/>
      <sheetName val="lot 12.1"/>
      <sheetName val="lot 12.2"/>
      <sheetName val="Gia_NC"/>
      <sheetName val="ctTBA"/>
      <sheetName val="COAT&amp;WRAP-QIOT-#3"/>
      <sheetName val="PNT-QUOT-#3"/>
      <sheetName val="gia vt,nc,may"/>
      <sheetName val="TTTram"/>
      <sheetName val="XL4Poppy"/>
      <sheetName val="Chart1"/>
      <sheetName val="mong + than"/>
      <sheetName val="h thien tt"/>
      <sheetName val="hoµn thien x trat"/>
      <sheetName val="~         "/>
      <sheetName val="NEW-PANEL"/>
      <sheetName val="ctdg"/>
      <sheetName val="TH_TB"/>
      <sheetName val="bia_"/>
      <sheetName val="Gia_MBA_(2)"/>
      <sheetName val="Gi¸_tñ_bï"/>
      <sheetName val="Gia_KH"/>
      <sheetName val="GiaVT_XDCB"/>
      <sheetName val="Gia_MBA"/>
      <sheetName val="Cac_HS_hay_SD"/>
      <sheetName val="TTDZ22"/>
      <sheetName val="T_x0014_04"/>
      <sheetName val="DGIAgoi1"/>
      <sheetName val="bka "/>
      <sheetName val="Tổng kê"/>
      <sheetName val="Yen Dinh 1"/>
      <sheetName val="KLHT"/>
      <sheetName val="XT_Buoc 3"/>
      <sheetName val="tuong"/>
      <sheetName val="chitimc"/>
      <sheetName val="THPDMoi  (2)"/>
      <sheetName val="dongia (2)"/>
      <sheetName val="gtrinh"/>
      <sheetName val="phuluc1"/>
      <sheetName val="TONG HOP VL-NC"/>
      <sheetName val="lam-moi"/>
      <sheetName val="chitiet"/>
      <sheetName val="TONGKE3p "/>
      <sheetName val="giathanh1"/>
      <sheetName val="TH VL, NC, DDHT Thanhphuoc"/>
      <sheetName val="#REF"/>
      <sheetName val="DONGIA"/>
      <sheetName val="thao-go"/>
      <sheetName val="DON GIA"/>
      <sheetName val="TONGKE-HT"/>
      <sheetName val="DG"/>
      <sheetName val="dtxl"/>
      <sheetName val="LKVL-CK-HT-GD1"/>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Book 1 Summary"/>
      <sheetName val="DONVIBAN"/>
      <sheetName val="NGUON"/>
      <sheetName val="Out"/>
      <sheetName val="Chiet tinh"/>
      <sheetName val="T?ng kê"/>
      <sheetName val="daywork- Tham khao"/>
      <sheetName val="T_ng kê"/>
      <sheetName val="00 00000"/>
      <sheetName val="Can doi "/>
      <sheetName val="Gia vat tu"/>
      <sheetName val="TH_TB1"/>
      <sheetName val="bia_1"/>
      <sheetName val="Gia_MBA_(2)1"/>
      <sheetName val="Gi¸_tñ_bï1"/>
      <sheetName val="Gia_KH1"/>
      <sheetName val="GiaVT_XDCB1"/>
      <sheetName val="Gia_MBA1"/>
      <sheetName val="Cac_HS_hay_SD1"/>
      <sheetName val="VAT_&amp;_CIT_COMIN"/>
      <sheetName val="VN_9"/>
      <sheetName val="VN_8"/>
      <sheetName val="VN_6"/>
      <sheetName val="VN_3"/>
      <sheetName val="VN_1"/>
      <sheetName val="lot_10_1"/>
      <sheetName val="lot_10_2"/>
      <sheetName val="lot_11_1"/>
      <sheetName val="lot_11_2"/>
      <sheetName val="lot_12_1"/>
      <sheetName val="lot_12_2"/>
      <sheetName val="dtct_cong"/>
      <sheetName val="mong_+_than"/>
      <sheetName val="h_thien_tt"/>
      <sheetName val="hoµn_thien_x_trat"/>
      <sheetName val="~_________"/>
      <sheetName val="gia_vt,nc,may"/>
      <sheetName val="Tổng_kê"/>
      <sheetName val="XT_Buoc_3"/>
      <sheetName val="T04"/>
      <sheetName val="THPDMoi__(2)"/>
      <sheetName val="dongia_(2)"/>
      <sheetName val="TONG_HOP_VL-NC"/>
      <sheetName val="TONGKE3p_"/>
      <sheetName val="TH_VL,_NC,_DDHT_Thanhphuoc"/>
      <sheetName val="DON_GIA"/>
      <sheetName val="t-h_HA_THE"/>
      <sheetName val="CHITIET_VL-NC-TT_-1p"/>
      <sheetName val="TONG_HOP_VL-NC_TT"/>
      <sheetName val="TH_XL"/>
      <sheetName val="CHITIET_VL-NC"/>
      <sheetName val="CHITIET_VL-NC-TT-3p"/>
      <sheetName val="KPVC-BD_"/>
      <sheetName val="Chiet_tinh"/>
      <sheetName val="bka_"/>
      <sheetName val="Gia_vat_tu"/>
      <sheetName val="Phan dau"/>
      <sheetName val="Luü kÕ 2007"/>
      <sheetName val="NXT thang5"/>
      <sheetName val="NXT thang6nam 07"/>
      <sheetName val="NXT thang 2"/>
      <sheetName val="NXT thang 3"/>
      <sheetName val="NXTon thang1"/>
      <sheetName val="NXTthang 5"/>
      <sheetName val="NXT thang 4"/>
      <sheetName val="NXT hang Ctao"/>
      <sheetName val="NXTthang8 "/>
      <sheetName val="VTu T6"/>
      <sheetName val="hieuchinh30.11"/>
      <sheetName val="Gia_K_x0008_"/>
      <sheetName val="Cac_HP_hay_SD"/>
      <sheetName val="hoµn thien x tra4"/>
      <sheetName val="DO AM DT"/>
      <sheetName val="Quantity"/>
      <sheetName val="DATA"/>
      <sheetName val="TH VL, NC, DDHT Thanh0huoc"/>
      <sheetName val="DON GIA TRAM (3)"/>
      <sheetName val="DGXDCB_DD"/>
      <sheetName val="THANG1_2004"/>
      <sheetName val="QBINH"/>
      <sheetName val="QTRI"/>
      <sheetName val="HUE"/>
      <sheetName val="DNANG"/>
      <sheetName val="QNAM"/>
      <sheetName val="QNGAI"/>
      <sheetName val="BDINH"/>
      <sheetName val="PYEN"/>
      <sheetName val="KHOA"/>
      <sheetName val="GLAI"/>
      <sheetName val="KTUM"/>
      <sheetName val="DLAK"/>
      <sheetName val="CQUAN"/>
      <sheetName val="TND"/>
      <sheetName val="TKD"/>
      <sheetName val="NTHON"/>
      <sheetName val="MTINH"/>
      <sheetName val="CODIEN"/>
      <sheetName val="VTU"/>
      <sheetName val="LUOI"/>
      <sheetName val="VUANHO"/>
      <sheetName val="VIEN"/>
      <sheetName val="KSAN"/>
      <sheetName val="Thang2_2004"/>
      <sheetName val="Yen_Dinh_1"/>
      <sheetName val="00_00000"/>
      <sheetName val="Sum"/>
      <sheetName val="Economic Profit"/>
      <sheetName val="tra-~at-lieu"/>
      <sheetName val="DG29HB"/>
      <sheetName val="§gi¸"/>
      <sheetName val="KH-Q1,Q2,01"/>
      <sheetName val="_x0000__x0000__x0000__x0000__x0000__x0000__x0000__x0000_"/>
      <sheetName val="dtxl-DC"/>
      <sheetName val="Bia"/>
      <sheetName val="GVT"/>
      <sheetName val="T?ng_kê"/>
      <sheetName val="PhÇnCK"/>
      <sheetName val="KKKKKKKK"/>
      <sheetName val="Package1"/>
      <sheetName val="KB"/>
      <sheetName val="DZ 0.4"/>
      <sheetName val="________"/>
      <sheetName val="Data-year2001i"/>
      <sheetName val="BGD"/>
      <sheetName val="Tien Thuong"/>
      <sheetName val="KCS"/>
      <sheetName val="KD"/>
      <sheetName val="KT"/>
      <sheetName val="KTNL"/>
      <sheetName val="KH"/>
      <sheetName val="NC XL 6T cuoi 01 CTy"/>
      <sheetName val="Data -6T dau"/>
      <sheetName val="PX-SX"/>
      <sheetName val="TC"/>
      <sheetName val="Lcau - Lxuc"/>
      <sheetName val="Cong 6T"/>
      <sheetName val="????????"/>
      <sheetName val="T_x005f_x0014_04"/>
      <sheetName val="T_ng_kê"/>
      <sheetName val="FD"/>
      <sheetName val="GI"/>
      <sheetName val="EE (3)"/>
      <sheetName val="PAVEMENT"/>
      <sheetName val="TRAFFIC"/>
      <sheetName val="BOQ-1"/>
      <sheetName val="BD-1"/>
      <sheetName val="Discounts"/>
      <sheetName val="T_x005f_x005f_x005f_x0014_04"/>
      <sheetName val="T_x005f_x005f_x005f_x005f_x005f_x005f_x005f_x0014_04"/>
      <sheetName val="Gia_K_x005f_x0008_"/>
      <sheetName val="TH_TB2"/>
      <sheetName val="bia_2"/>
      <sheetName val="Gia_MBA_(2)2"/>
      <sheetName val="Gi¸_tñ_bï2"/>
      <sheetName val="Gia_KH2"/>
      <sheetName val="GiaVT_XDCB2"/>
      <sheetName val="Gia_MBA2"/>
      <sheetName val="Cac_HS_hay_SD2"/>
      <sheetName val="dtct_cong1"/>
      <sheetName val="Tổng_kê1"/>
      <sheetName val="VAT_&amp;_CIT_COMIN1"/>
      <sheetName val="VN_91"/>
      <sheetName val="VN_81"/>
      <sheetName val="VN_61"/>
      <sheetName val="VN_31"/>
      <sheetName val="VN_11"/>
      <sheetName val="lot_10_11"/>
      <sheetName val="lot_10_21"/>
      <sheetName val="lot_11_11"/>
      <sheetName val="lot_11_21"/>
      <sheetName val="lot_12_11"/>
      <sheetName val="lot_12_21"/>
      <sheetName val="gia_vt,nc,may1"/>
      <sheetName val="mong_+_than1"/>
      <sheetName val="h_thien_tt1"/>
      <sheetName val="hoµn_thien_x_trat1"/>
      <sheetName val="~_________1"/>
      <sheetName val="XT_Buoc_31"/>
      <sheetName val="Chiet_tinh1"/>
      <sheetName val="KPVC-BD_1"/>
      <sheetName val="THPDMoi__(2)1"/>
      <sheetName val="dongia_(2)1"/>
      <sheetName val="TONG_HOP_VL-NC1"/>
      <sheetName val="TONGKE3p_1"/>
      <sheetName val="TH_VL,_NC,_DDHT_Thanhphuoc1"/>
      <sheetName val="DON_GIA1"/>
      <sheetName val="t-h_HA_THE1"/>
      <sheetName val="CHITIET_VL-NC-TT_-1p1"/>
      <sheetName val="TONG_HOP_VL-NC_TT1"/>
      <sheetName val="TH_XL1"/>
      <sheetName val="CHITIET_VL-NC1"/>
      <sheetName val="CHITIET_VL-NC-TT-3p1"/>
      <sheetName val="daywork-_Tham_khao"/>
      <sheetName val="Book_1_Summary"/>
      <sheetName val="bka_1"/>
      <sheetName val="hieuchinh30_11"/>
      <sheetName val="Gia_K"/>
      <sheetName val="hoµn_thien_x_tra4"/>
      <sheetName val="DON_GIA_TRAM_(3)"/>
      <sheetName val="Gia_vat_tu1"/>
      <sheetName val="Phan_dau"/>
      <sheetName val="Luü_kÕ_2007"/>
      <sheetName val="NXT_thang5"/>
      <sheetName val="NXT_thang6nam_07"/>
      <sheetName val="NXT_thang_2"/>
      <sheetName val="NXT_thang_3"/>
      <sheetName val="NXTon_thang1"/>
      <sheetName val="NXTthang_5"/>
      <sheetName val="NXT_thang_4"/>
      <sheetName val="NXT_hang_Ctao"/>
      <sheetName val="NXTthang8_"/>
      <sheetName val="VTu_T6"/>
      <sheetName val="TH_TB3"/>
      <sheetName val="bia_3"/>
      <sheetName val="Gia_MBA_(2)3"/>
      <sheetName val="Gi¸_tñ_bï3"/>
      <sheetName val="Gia_KH3"/>
      <sheetName val="GiaVT_XDCB3"/>
      <sheetName val="Gia_MBA3"/>
      <sheetName val="Cac_HS_hay_SD3"/>
      <sheetName val="dtct_cong2"/>
      <sheetName val="Tổng_kê2"/>
      <sheetName val="VAT_&amp;_CIT_COMIN2"/>
      <sheetName val="VN_92"/>
      <sheetName val="VN_82"/>
      <sheetName val="VN_62"/>
      <sheetName val="VN_32"/>
      <sheetName val="VN_12"/>
      <sheetName val="lot_10_12"/>
      <sheetName val="lot_10_22"/>
      <sheetName val="lot_11_12"/>
      <sheetName val="lot_11_22"/>
      <sheetName val="lot_12_12"/>
      <sheetName val="lot_12_22"/>
      <sheetName val="gia_vt,nc,may2"/>
      <sheetName val="mong_+_than2"/>
      <sheetName val="h_thien_tt2"/>
      <sheetName val="hoµn_thien_x_trat2"/>
      <sheetName val="~_________2"/>
      <sheetName val="XT_Buoc_32"/>
      <sheetName val="Chiet_tinh2"/>
      <sheetName val="T?ng_kê1"/>
      <sheetName val="KPVC-BD_2"/>
      <sheetName val="Yen_Dinh_11"/>
      <sheetName val="THPDMoi__(2)2"/>
      <sheetName val="dongia_(2)2"/>
      <sheetName val="TONG_HOP_VL-NC2"/>
      <sheetName val="TONGKE3p_2"/>
      <sheetName val="TH_VL,_NC,_DDHT_Thanhphuoc2"/>
      <sheetName val="DON_GIA2"/>
      <sheetName val="t-h_HA_THE2"/>
      <sheetName val="CHITIET_VL-NC-TT_-1p2"/>
      <sheetName val="TONG_HOP_VL-NC_TT2"/>
      <sheetName val="TH_XL2"/>
      <sheetName val="CHITIET_VL-NC2"/>
      <sheetName val="CHITIET_VL-NC-TT-3p2"/>
      <sheetName val="daywork-_Tham_khao1"/>
      <sheetName val="Book_1_Summary1"/>
      <sheetName val="bka_2"/>
      <sheetName val="hieuchinh30_111"/>
      <sheetName val="hoµn_thien_x_tra41"/>
      <sheetName val="DON_GIA_TRAM_(3)1"/>
      <sheetName val="00_000001"/>
      <sheetName val="Gia_vat_tu2"/>
      <sheetName val="TH_TB4"/>
      <sheetName val="bia_4"/>
      <sheetName val="Gia_MBA_(2)4"/>
      <sheetName val="Gi¸_tñ_bï4"/>
      <sheetName val="Gia_KH4"/>
      <sheetName val="GiaVT_XDCB4"/>
      <sheetName val="Gia_MBA4"/>
      <sheetName val="Cac_HS_hay_SD4"/>
      <sheetName val="dtct_cong3"/>
      <sheetName val="Tổng_kê3"/>
      <sheetName val="VAT_&amp;_CIT_COMIN3"/>
      <sheetName val="VN_93"/>
      <sheetName val="VN_83"/>
      <sheetName val="VN_63"/>
      <sheetName val="VN_33"/>
      <sheetName val="VN_13"/>
      <sheetName val="lot_10_13"/>
      <sheetName val="lot_10_23"/>
      <sheetName val="lot_11_13"/>
      <sheetName val="lot_11_23"/>
      <sheetName val="lot_12_13"/>
      <sheetName val="lot_12_23"/>
      <sheetName val="gia_vt,nc,may3"/>
      <sheetName val="mong_+_than3"/>
      <sheetName val="h_thien_tt3"/>
      <sheetName val="hoµn_thien_x_trat3"/>
      <sheetName val="~_________3"/>
      <sheetName val="XT_Buoc_33"/>
      <sheetName val="Chiet_tinh3"/>
      <sheetName val="T?ng_kê2"/>
      <sheetName val="KPVC-BD_3"/>
      <sheetName val="Yen_Dinh_12"/>
      <sheetName val="THPDMoi__(2)3"/>
      <sheetName val="dongia_(2)3"/>
      <sheetName val="TONG_HOP_VL-NC3"/>
      <sheetName val="TONGKE3p_3"/>
      <sheetName val="TH_VL,_NC,_DDHT_Thanhphuoc3"/>
      <sheetName val="DON_GIA3"/>
      <sheetName val="t-h_HA_THE3"/>
      <sheetName val="CHITIET_VL-NC-TT_-1p3"/>
      <sheetName val="TONG_HOP_VL-NC_TT3"/>
      <sheetName val="TH_XL3"/>
      <sheetName val="CHITIET_VL-NC3"/>
      <sheetName val="CHITIET_VL-NC-TT-3p3"/>
      <sheetName val="daywork-_Tham_khao2"/>
      <sheetName val="Book_1_Summary2"/>
      <sheetName val="bka_3"/>
      <sheetName val="hieuchinh30_112"/>
      <sheetName val="hoµn_thien_x_tra42"/>
      <sheetName val="DON_GIA_TRAM_(3)2"/>
      <sheetName val="00_000002"/>
      <sheetName val="Gia_vat_tu3"/>
      <sheetName val="TH_TB5"/>
      <sheetName val="bia_5"/>
      <sheetName val="Gia_MBA_(2)5"/>
      <sheetName val="Gi¸_tñ_bï5"/>
      <sheetName val="Gia_KH5"/>
      <sheetName val="GiaVT_XDCB5"/>
      <sheetName val="Gia_MBA5"/>
      <sheetName val="Cac_HS_hay_SD5"/>
      <sheetName val="dtct_cong4"/>
      <sheetName val="Tổng_kê4"/>
      <sheetName val="VAT_&amp;_CIT_COMIN4"/>
      <sheetName val="VN_94"/>
      <sheetName val="VN_84"/>
      <sheetName val="VN_64"/>
      <sheetName val="VN_34"/>
      <sheetName val="VN_14"/>
      <sheetName val="lot_10_14"/>
      <sheetName val="lot_10_24"/>
      <sheetName val="lot_11_14"/>
      <sheetName val="lot_11_24"/>
      <sheetName val="lot_12_14"/>
      <sheetName val="lot_12_24"/>
      <sheetName val="gia_vt,nc,may4"/>
      <sheetName val="mong_+_than4"/>
      <sheetName val="h_thien_tt4"/>
      <sheetName val="hoµn_thien_x_trat4"/>
      <sheetName val="~_________4"/>
      <sheetName val="XT_Buoc_34"/>
      <sheetName val="Chiet_tinh4"/>
      <sheetName val="T?ng_kê3"/>
      <sheetName val="KPVC-BD_4"/>
      <sheetName val="Yen_Dinh_13"/>
      <sheetName val="THPDMoi__(2)4"/>
      <sheetName val="dongia_(2)4"/>
      <sheetName val="TONG_HOP_VL-NC4"/>
      <sheetName val="TONGKE3p_4"/>
      <sheetName val="TH_VL,_NC,_DDHT_Thanhphuoc4"/>
      <sheetName val="DON_GIA4"/>
      <sheetName val="t-h_HA_THE4"/>
      <sheetName val="CHITIET_VL-NC-TT_-1p4"/>
      <sheetName val="TONG_HOP_VL-NC_TT4"/>
      <sheetName val="TH_XL4"/>
      <sheetName val="CHITIET_VL-NC4"/>
      <sheetName val="CHITIET_VL-NC-TT-3p4"/>
      <sheetName val="daywork-_Tham_khao3"/>
      <sheetName val="Book_1_Summary3"/>
      <sheetName val="bka_4"/>
      <sheetName val="hieuchinh30_113"/>
      <sheetName val="hoµn_thien_x_tra43"/>
      <sheetName val="DON_GIA_TRAM_(3)3"/>
      <sheetName val="00_000003"/>
      <sheetName val="Gia_vat_tu4"/>
      <sheetName val="Solieutinh"/>
      <sheetName val="BANG TONG HOP (2)"/>
      <sheetName val="dnc4"/>
      <sheetName val="T_ng_kê1"/>
      <sheetName val="T_ng_kê2"/>
      <sheetName val="MTL$-INTER"/>
      <sheetName val="Tổng_kê5"/>
      <sheetName val="dtct_cong5"/>
      <sheetName val="VAT_&amp;_CIT_COMIN5"/>
      <sheetName val="VN_95"/>
      <sheetName val="VN_85"/>
      <sheetName val="VN_65"/>
      <sheetName val="VN_35"/>
      <sheetName val="VN_15"/>
      <sheetName val="lot_10_15"/>
      <sheetName val="lot_10_25"/>
      <sheetName val="lot_11_15"/>
      <sheetName val="lot_11_25"/>
      <sheetName val="lot_12_15"/>
      <sheetName val="lot_12_25"/>
      <sheetName val="gia_vt,nc,may5"/>
      <sheetName val="TH_TB6"/>
      <sheetName val="bia_6"/>
      <sheetName val="Gia_MBA_(2)6"/>
      <sheetName val="Gi¸_tñ_bï6"/>
      <sheetName val="Gia_KH6"/>
      <sheetName val="GiaVT_XDCB6"/>
      <sheetName val="Gia_MBA6"/>
      <sheetName val="Cac_HS_hay_SD6"/>
      <sheetName val="Tổng_kê6"/>
      <sheetName val="dtct_cong6"/>
      <sheetName val="VAT_&amp;_CIT_COMIN6"/>
      <sheetName val="VN_96"/>
      <sheetName val="VN_86"/>
      <sheetName val="VN_66"/>
      <sheetName val="VN_36"/>
      <sheetName val="VN_16"/>
      <sheetName val="lot_10_16"/>
      <sheetName val="lot_10_26"/>
      <sheetName val="lot_11_16"/>
      <sheetName val="lot_11_26"/>
      <sheetName val="lot_12_16"/>
      <sheetName val="lot_12_26"/>
      <sheetName val="gia_vt,nc,may6"/>
      <sheetName val="TH_TB7"/>
      <sheetName val="bia_7"/>
      <sheetName val="Gia_MBA_(2)7"/>
      <sheetName val="Gi¸_tñ_bï7"/>
      <sheetName val="Gia_KH7"/>
      <sheetName val="GiaVT_XDCB7"/>
      <sheetName val="Gia_MBA7"/>
      <sheetName val="Cac_HS_hay_SD7"/>
      <sheetName val="Tổng_kê7"/>
      <sheetName val="dtct_cong7"/>
      <sheetName val="VAT_&amp;_CIT_COMIN7"/>
      <sheetName val="VN_97"/>
      <sheetName val="VN_87"/>
      <sheetName val="VN_67"/>
      <sheetName val="VN_37"/>
      <sheetName val="VN_17"/>
      <sheetName val="lot_10_17"/>
      <sheetName val="lot_10_27"/>
      <sheetName val="lot_11_17"/>
      <sheetName val="lot_11_27"/>
      <sheetName val="lot_12_17"/>
      <sheetName val="lot_12_27"/>
      <sheetName val="gia_vt,nc,may7"/>
      <sheetName val="TH_TB8"/>
      <sheetName val="bia_8"/>
      <sheetName val="Gia_MBA_(2)8"/>
      <sheetName val="Gi¸_tñ_bï8"/>
      <sheetName val="Gia_KH8"/>
      <sheetName val="GiaVT_XDCB8"/>
      <sheetName val="Gia_MBA8"/>
      <sheetName val="Cac_HS_hay_SD8"/>
      <sheetName val="Tổng_kê8"/>
      <sheetName val="dtct_cong8"/>
      <sheetName val="VAT_&amp;_CIT_COMIN8"/>
      <sheetName val="VN_98"/>
      <sheetName val="VN_88"/>
      <sheetName val="VN_68"/>
      <sheetName val="VN_38"/>
      <sheetName val="VN_18"/>
      <sheetName val="lot_10_18"/>
      <sheetName val="lot_10_28"/>
      <sheetName val="lot_11_18"/>
      <sheetName val="lot_11_28"/>
      <sheetName val="lot_12_18"/>
      <sheetName val="lot_12_28"/>
      <sheetName val="gia_vt,nc,may8"/>
      <sheetName val="So cai"/>
      <sheetName val="Nhap"/>
      <sheetName val="BanTinh"/>
      <sheetName val="FAB별"/>
      <sheetName val="Chi tiet"/>
      <sheetName val="VCTC"/>
      <sheetName val="149-2"/>
      <sheetName val="T_ng_kê3"/>
      <sheetName val="NMC"/>
      <sheetName val="CTDZ6kv (gd1) "/>
      <sheetName val="CTDZ 0.4+cto (GD1)"/>
      <sheetName val="CTTBA (gd1)"/>
      <sheetName val="402"/>
      <sheetName val="MASTER LIST"/>
      <sheetName val="Price b4 16 July"/>
      <sheetName val="Final Price_16 Jul"/>
      <sheetName val="SOLD UPDATE"/>
      <sheetName val="Reference List"/>
      <sheetName val="1"/>
      <sheetName val="SP"/>
      <sheetName val="tifico"/>
      <sheetName val="날개벽수량표"/>
      <sheetName val="DS-Thuong 6T dau"/>
      <sheetName val="_x005f_x0000__x005f_x0000__x005f_x0000__x005f_x0000__x0"/>
      <sheetName val="Gi? t? b?"/>
      <sheetName val="ho?n thien x trat"/>
      <sheetName val="Gi?_t?_b?"/>
      <sheetName val="Lu? k? 2007"/>
      <sheetName val="T?ng k?"/>
      <sheetName val="Gi?_t?_b?1"/>
      <sheetName val="ho?n_thien_x_trat"/>
      <sheetName val="ho?n thien x tra4"/>
      <sheetName val="T_ng k?"/>
      <sheetName val="Ph?nCK"/>
      <sheetName val="?gi?"/>
    </sheetNames>
    <sheetDataSet>
      <sheetData sheetId="0" refreshError="1"/>
      <sheetData sheetId="1" refreshError="1"/>
      <sheetData sheetId="2" refreshError="1"/>
      <sheetData sheetId="3" refreshError="1"/>
      <sheetData sheetId="4" refreshError="1">
        <row r="20">
          <cell r="J20">
            <v>62276.4</v>
          </cell>
        </row>
        <row r="37">
          <cell r="J37">
            <v>2815</v>
          </cell>
        </row>
      </sheetData>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refreshError="1"/>
      <sheetData sheetId="23"/>
      <sheetData sheetId="24"/>
      <sheetData sheetId="25"/>
      <sheetData sheetId="26"/>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refreshError="1"/>
      <sheetData sheetId="212" refreshError="1"/>
      <sheetData sheetId="213" refreshError="1"/>
      <sheetData sheetId="214" refreshError="1"/>
      <sheetData sheetId="215" refreshError="1"/>
      <sheetData sheetId="216"/>
      <sheetData sheetId="217" refreshError="1"/>
      <sheetData sheetId="218" refreshError="1"/>
      <sheetData sheetId="219" refreshError="1"/>
      <sheetData sheetId="220" refreshError="1"/>
      <sheetData sheetId="221" refreshError="1"/>
      <sheetData sheetId="222" refreshError="1"/>
      <sheetData sheetId="223"/>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sheetData sheetId="248"/>
      <sheetData sheetId="249"/>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refreshError="1"/>
      <sheetData sheetId="565" refreshError="1"/>
      <sheetData sheetId="566" refreshError="1"/>
      <sheetData sheetId="567" refreshError="1"/>
      <sheetData sheetId="568" refreshError="1"/>
      <sheetData sheetId="569" refreshError="1"/>
      <sheetData sheetId="570"/>
      <sheetData sheetId="57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Set>
  </externalBook>
</externalLink>
</file>

<file path=xl/externalLinks/externalLink2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ia vt_nc_may"/>
      <sheetName val="dongia"/>
      <sheetName val="ptdg"/>
      <sheetName val="gia vt,nc,may"/>
      <sheetName val="XL4Poppy"/>
      <sheetName val="Tong hop theo KV"/>
      <sheetName val="TH CT"/>
      <sheetName val="KS P"/>
      <sheetName val="SL dau tien"/>
      <sheetName val="TKP"/>
      <sheetName val="DLNS"/>
      <sheetName val="CPTV"/>
      <sheetName val="Bia 35"/>
      <sheetName val="TH dz 22"/>
      <sheetName val="vt 22"/>
      <sheetName val="TNGHIEM 22"/>
      <sheetName val="VCDD DZ 22"/>
      <sheetName val="Chlech -22"/>
      <sheetName val="TB dz"/>
      <sheetName val="DG vat tu"/>
      <sheetName val="vc vat tu CHUNG "/>
      <sheetName val="DG 36"/>
      <sheetName val="PQ tuyen"/>
      <sheetName val="Trung chuyen"/>
      <sheetName val="DGCLVC 67"/>
      <sheetName val="T T CL VC DZ 22"/>
      <sheetName val="TLCB"/>
      <sheetName val="Gvlcht"/>
      <sheetName val="CPDB"/>
      <sheetName val="LP cap dat"/>
      <sheetName val="DM 67"/>
      <sheetName val="chi tiet dz 22 kv"/>
      <sheetName val="SLVC"/>
      <sheetName val="VC dd TBA"/>
      <sheetName val="DM 85"/>
      <sheetName val="DM 66"/>
      <sheetName val="1600 kVA"/>
      <sheetName val="chi tiet TBA"/>
      <sheetName val="chitietdatdao"/>
      <sheetName val="TH TBA"/>
      <sheetName val="Bia TBA"/>
      <sheetName val="tkct"/>
      <sheetName val="DTCD"/>
      <sheetName val="TONG KE DZ 35"/>
      <sheetName val="TH VT22"/>
    </sheetNames>
    <sheetDataSet>
      <sheetData sheetId="0"/>
      <sheetData sheetId="1" refreshError="1"/>
      <sheetData sheetId="2" refreshError="1"/>
      <sheetData sheetId="3" refreshError="1"/>
      <sheetData sheetId="4"/>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sheetData sheetId="28"/>
      <sheetData sheetId="29"/>
      <sheetData sheetId="30" refreshError="1"/>
      <sheetData sheetId="31"/>
      <sheetData sheetId="32"/>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Set>
  </externalBook>
</externalLink>
</file>

<file path=xl/externalLinks/externalLink2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tdz35"/>
      <sheetName val="CPXL-35"/>
      <sheetName val="VC-35"/>
      <sheetName val="btdz35"/>
      <sheetName val="CPXL-TBA"/>
      <sheetName val="TTTram "/>
      <sheetName val="BT TBA"/>
      <sheetName val="VanChuyen"/>
      <sheetName val="TTDZ0,4"/>
      <sheetName val="BT 0,4"/>
      <sheetName val="TH TB"/>
      <sheetName val="TH "/>
      <sheetName val="Sheet1"/>
      <sheetName val="Th TBA"/>
      <sheetName val="ct"/>
      <sheetName val="NT"/>
      <sheetName val="NTCL"/>
      <sheetName val="TM"/>
      <sheetName val="XL4Poppy"/>
      <sheetName val="VC-TBA"/>
      <sheetName val="CPXL-0,4"/>
      <sheetName val="T.DS-PK"/>
      <sheetName val="VC.0,4"/>
      <sheetName val="CPXL-ct"/>
      <sheetName val="BTct"/>
      <sheetName val="TT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2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iai trinh"/>
      <sheetName val="HT"/>
      <sheetName val="CN"/>
      <sheetName val="th"/>
      <sheetName val="TBA"/>
      <sheetName val="00000000"/>
      <sheetName val="XXXXXXXX"/>
      <sheetName val="00000001"/>
      <sheetName val="00000002"/>
      <sheetName val="00000003"/>
      <sheetName val="00000004"/>
      <sheetName val="XL4Test5"/>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VDT"/>
      <sheetName val="TKphi"/>
      <sheetName val="Denbu"/>
      <sheetName val="BKL"/>
      <sheetName val="THKL"/>
    </sheetNames>
    <sheetDataSet>
      <sheetData sheetId="0" refreshError="1">
        <row r="44">
          <cell r="D44">
            <v>2206556183.2823491</v>
          </cell>
        </row>
      </sheetData>
      <sheetData sheetId="1" refreshError="1"/>
      <sheetData sheetId="2" refreshError="1"/>
      <sheetData sheetId="3" refreshError="1"/>
      <sheetData sheetId="4" refreshError="1"/>
    </sheetDataSet>
  </externalBook>
</externalLink>
</file>

<file path=xl/externalLinks/externalLink2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ongso"/>
      <sheetName val="DGXDCB"/>
      <sheetName val="Giama"/>
      <sheetName val="TDT"/>
      <sheetName val="THXL "/>
      <sheetName val="DTXL"/>
      <sheetName val="TH35"/>
      <sheetName val="CT35"/>
      <sheetName val="THTBA"/>
      <sheetName val="CTTBA"/>
      <sheetName val="TH0,4"/>
      <sheetName val="CT0,4"/>
      <sheetName val="TH cto"/>
      <sheetName val="CTBT"/>
      <sheetName val="VC"/>
      <sheetName val="VTA"/>
      <sheetName val="TH VT A cap"/>
      <sheetName val="BKe DZ0,4kV "/>
      <sheetName val="CTcto"/>
      <sheetName val="NC cto"/>
      <sheetName val="BKe Cto "/>
      <sheetName val="Sheet30"/>
      <sheetName val="Sheet31"/>
      <sheetName val="Sheet32"/>
      <sheetName val="Sheet33"/>
      <sheetName val="Sheet34"/>
      <sheetName val="Sheet35"/>
      <sheetName val="Sheet36"/>
      <sheetName val="Sheet37"/>
      <sheetName val="Sheet38"/>
      <sheetName val="Sheet39"/>
      <sheetName val="Sheet40"/>
      <sheetName val="Sheet41"/>
      <sheetName val="Sheet42"/>
      <sheetName val="Sheet43"/>
      <sheetName val="Sheet44"/>
      <sheetName val="Sheet45"/>
      <sheetName val="Sheet46"/>
      <sheetName val="Sheet47"/>
      <sheetName val="Sheet48"/>
      <sheetName val="Sheet49"/>
      <sheetName val="Sheet50"/>
      <sheetName val="Sheet51"/>
      <sheetName val="Sheet52"/>
      <sheetName val="Sheet53"/>
      <sheetName val="Sheet54"/>
      <sheetName val="Sheet55"/>
      <sheetName val="Sheet56"/>
      <sheetName val="Sheet57"/>
      <sheetName val="Sheet58"/>
      <sheetName val="Sheet59"/>
      <sheetName val="Sheet60"/>
      <sheetName val="Sheet61"/>
      <sheetName val="Sheet62"/>
      <sheetName val="Sheet63"/>
      <sheetName val="Sheet64"/>
      <sheetName val="Sheet65"/>
      <sheetName val="Sheet66"/>
      <sheetName val="Sheet67"/>
      <sheetName val="Sheet68"/>
      <sheetName val="Sheet69"/>
      <sheetName val="Sheet70"/>
      <sheetName val="Sheet71"/>
      <sheetName val="Sheet72"/>
      <sheetName val="Sheet73"/>
      <sheetName val="Sheet74"/>
      <sheetName val="Sheet75"/>
      <sheetName val="Sheet76"/>
      <sheetName val="Sheet77"/>
      <sheetName val="Sheet78"/>
      <sheetName val="Sheet79"/>
      <sheetName val="Sheet80"/>
      <sheetName val="Sheet81"/>
      <sheetName val="Sheet82"/>
      <sheetName val="Sheet83"/>
      <sheetName val="Sheet84"/>
      <sheetName val="Sheet85"/>
      <sheetName val="Sheet86"/>
      <sheetName val="Sheet87"/>
      <sheetName val="Sheet88"/>
      <sheetName val="Sheet89"/>
      <sheetName val="Sheet90"/>
      <sheetName val="Sheet91"/>
      <sheetName val="Sheet92"/>
      <sheetName val="Sheet93"/>
      <sheetName val="Sheet94"/>
      <sheetName val="Sheet95"/>
      <sheetName val="Sheet96"/>
      <sheetName val="Sheet97"/>
      <sheetName val="Sheet98"/>
      <sheetName val="Sheet99"/>
      <sheetName val="Sheet100"/>
      <sheetName val="Sheet101"/>
      <sheetName val="Sheet102"/>
      <sheetName val="Sheet103"/>
      <sheetName val="Sheet104"/>
      <sheetName val="Sheet105"/>
      <sheetName val="Sheet106"/>
      <sheetName val="Sheet107"/>
      <sheetName val="Sheet108"/>
      <sheetName val="Sheet109"/>
      <sheetName val="Sheet110"/>
      <sheetName val="Sheet111"/>
      <sheetName val="Sheet112"/>
      <sheetName val="Sheet113"/>
      <sheetName val="Sheet114"/>
      <sheetName val="Sheet115"/>
      <sheetName val="Sheet116"/>
      <sheetName val="Sheet117"/>
      <sheetName val="Sheet118"/>
      <sheetName val="Sheet119"/>
      <sheetName val="Sheet120"/>
      <sheetName val="Sheet121"/>
      <sheetName val="Sheet122"/>
      <sheetName val="Sheet123"/>
      <sheetName val="Sheet124"/>
      <sheetName val="Sheet125"/>
      <sheetName val="Sheet126"/>
      <sheetName val="Sheet127"/>
      <sheetName val="Sheet128"/>
      <sheetName val="Sheet129"/>
      <sheetName val="Sheet130"/>
      <sheetName val="Sheet131"/>
      <sheetName val="Sheet132"/>
      <sheetName val="Sheet133"/>
      <sheetName val="Sheet134"/>
      <sheetName val="Sheet135"/>
      <sheetName val="Sheet136"/>
      <sheetName val="Sheet137"/>
      <sheetName val="Sheet138"/>
      <sheetName val="Sheet139"/>
      <sheetName val="Sheet140"/>
      <sheetName val="Sheet141"/>
      <sheetName val="Sheet142"/>
      <sheetName val="Sheet143"/>
      <sheetName val="Sheet144"/>
      <sheetName val="Sheet145"/>
      <sheetName val="Sheet146"/>
      <sheetName val="Sheet147"/>
      <sheetName val="Sheet148"/>
      <sheetName val="Sheet149"/>
      <sheetName val="Sheet150"/>
      <sheetName val="Sheet151"/>
      <sheetName val="Sheet152"/>
      <sheetName val="Sheet153"/>
      <sheetName val="Sheet154"/>
      <sheetName val="Sheet155"/>
      <sheetName val="Sheet156"/>
      <sheetName val="Sheet157"/>
      <sheetName val="Sheet158"/>
      <sheetName val="Sheet159"/>
      <sheetName val="Sheet160"/>
      <sheetName val="Sheet161"/>
      <sheetName val="Sheet162"/>
      <sheetName val="Sheet163"/>
      <sheetName val="Sheet164"/>
      <sheetName val="Sheet165"/>
      <sheetName val="Sheet166"/>
      <sheetName val="Sheet167"/>
      <sheetName val="Sheet168"/>
      <sheetName val="Sheet169"/>
      <sheetName val="Sheet170"/>
      <sheetName val="Sheet171"/>
      <sheetName val="Sheet172"/>
      <sheetName val="Sheet173"/>
      <sheetName val="Sheet174"/>
      <sheetName val="Sheet175"/>
      <sheetName val="Sheet176"/>
      <sheetName val="Sheet177"/>
      <sheetName val="Sheet178"/>
      <sheetName val="Sheet179"/>
      <sheetName val="Sheet180"/>
      <sheetName val="Sheet181"/>
      <sheetName val="Sheet182"/>
      <sheetName val="Sheet183"/>
      <sheetName val="Sheet184"/>
      <sheetName val="Sheet185"/>
      <sheetName val="Sheet186"/>
      <sheetName val="Sheet187"/>
      <sheetName val="Sheet188"/>
      <sheetName val="Sheet189"/>
      <sheetName val="Sheet190"/>
      <sheetName val="Sheet191"/>
      <sheetName val="Sheet192"/>
      <sheetName val="Sheet193"/>
      <sheetName val="Sheet194"/>
      <sheetName val="Sheet195"/>
      <sheetName val="Sheet196"/>
      <sheetName val="Sheet197"/>
      <sheetName val="Sheet198"/>
      <sheetName val="Sheet199"/>
      <sheetName val="Sheet200"/>
      <sheetName val="Sheet201"/>
      <sheetName val="Sheet202"/>
      <sheetName val="Sheet203"/>
      <sheetName val="Sheet204"/>
      <sheetName val="Sheet205"/>
      <sheetName val="Sheet206"/>
      <sheetName val="Sheet207"/>
      <sheetName val="Sheet208"/>
      <sheetName val="Sheet209"/>
      <sheetName val="Sheet210"/>
      <sheetName val="Sheet211"/>
      <sheetName val="Sheet212"/>
      <sheetName val="Sheet213"/>
      <sheetName val="Sheet214"/>
      <sheetName val="Sheet215"/>
      <sheetName val="Sheet216"/>
      <sheetName val="Sheet217"/>
      <sheetName val="Sheet218"/>
      <sheetName val="Sheet219"/>
      <sheetName val="00000000"/>
      <sheetName val="10000000"/>
      <sheetName val="000000000000"/>
      <sheetName val="20000000"/>
      <sheetName val="30000000"/>
    </sheetNames>
    <sheetDataSet>
      <sheetData sheetId="0" refreshError="1">
        <row r="6">
          <cell r="B6">
            <v>30500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Set>
  </externalBook>
</externalLink>
</file>

<file path=xl/externalLinks/externalLink2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g-VTu"/>
      <sheetName val="Muong"/>
      <sheetName val="Tke"/>
      <sheetName val="KL-dao"/>
      <sheetName val="KL-TLap"/>
      <sheetName val="kpTong2"/>
      <sheetName val="Kp-dao"/>
      <sheetName val="kpTLap"/>
      <sheetName val="kpTH"/>
      <sheetName val="TH-KLuon"/>
      <sheetName val="pt-VTu"/>
      <sheetName val="TH-VTu"/>
      <sheetName val="Vat Tu"/>
      <sheetName val="kp-dth"/>
      <sheetName val="xnKLuon"/>
      <sheetName val="dg_VTu"/>
      <sheetName val="dtxl"/>
      <sheetName val="MTP"/>
      <sheetName val="QMCT"/>
      <sheetName val="dongia_tn"/>
      <sheetName val="DSNVBH"/>
      <sheetName val="NPP"/>
      <sheetName val="DS DOI 02"/>
      <sheetName val="DS DOI 01"/>
      <sheetName val="~         "/>
      <sheetName val="T9"/>
      <sheetName val="T 10"/>
      <sheetName val="T11"/>
      <sheetName val="PL- Don gia"/>
      <sheetName val="Vat_Tu"/>
      <sheetName val="DS_DOI_02"/>
      <sheetName val="DS_DOI_01"/>
      <sheetName val="~_________"/>
      <sheetName val="T_10"/>
      <sheetName val="PL-_Don_gia"/>
      <sheetName val="WC old"/>
      <sheetName val="K-99HDuc"/>
      <sheetName val="STATMENT"/>
      <sheetName val="P3"/>
      <sheetName val="Don gia Tay Ninh"/>
      <sheetName val="WC_old"/>
      <sheetName val="Don_gia_Tay_Ninh"/>
      <sheetName val="Turnover10"/>
      <sheetName val="DG"/>
      <sheetName val="Comb"/>
      <sheetName val="gvl"/>
      <sheetName val="MTP1"/>
      <sheetName val="THVT"/>
      <sheetName val="PTDM"/>
      <sheetName val="tuong"/>
      <sheetName val="#REF!$A$6"/>
      <sheetName val="$G$194-VTu"/>
      <sheetName val="Gia"/>
    </sheetNames>
    <sheetDataSet>
      <sheetData sheetId="0" refreshError="1">
        <row r="6">
          <cell r="C6" t="str">
            <v>BL10-48</v>
          </cell>
          <cell r="D6" t="str">
            <v>Caùi</v>
          </cell>
          <cell r="E6">
            <v>6000</v>
          </cell>
        </row>
        <row r="7">
          <cell r="C7" t="str">
            <v>BOTDA</v>
          </cell>
          <cell r="D7" t="str">
            <v>Kg</v>
          </cell>
          <cell r="E7">
            <v>320</v>
          </cell>
        </row>
        <row r="8">
          <cell r="C8" t="str">
            <v>BUYDOI</v>
          </cell>
          <cell r="D8" t="str">
            <v>Caùi</v>
          </cell>
          <cell r="E8">
            <v>90000</v>
          </cell>
        </row>
        <row r="9">
          <cell r="C9" t="str">
            <v>BUYDON</v>
          </cell>
          <cell r="D9" t="str">
            <v>Caùi</v>
          </cell>
          <cell r="E9">
            <v>70000</v>
          </cell>
        </row>
        <row r="10">
          <cell r="C10" t="str">
            <v>NABDOI</v>
          </cell>
          <cell r="D10" t="str">
            <v>Caùi</v>
          </cell>
          <cell r="E10">
            <v>56000</v>
          </cell>
        </row>
        <row r="11">
          <cell r="C11" t="str">
            <v>NABDON</v>
          </cell>
          <cell r="D11" t="str">
            <v>Caùi</v>
          </cell>
          <cell r="E11">
            <v>44000</v>
          </cell>
        </row>
        <row r="12">
          <cell r="C12" t="str">
            <v>CAT</v>
          </cell>
          <cell r="D12" t="str">
            <v>M3</v>
          </cell>
          <cell r="E12">
            <v>40026</v>
          </cell>
        </row>
        <row r="13">
          <cell r="C13" t="str">
            <v>CPSD</v>
          </cell>
          <cell r="D13" t="str">
            <v>M3</v>
          </cell>
          <cell r="E13">
            <v>55000</v>
          </cell>
        </row>
        <row r="14">
          <cell r="C14" t="str">
            <v>CUA-B40</v>
          </cell>
          <cell r="D14" t="str">
            <v>M2</v>
          </cell>
          <cell r="E14">
            <v>280000</v>
          </cell>
        </row>
        <row r="15">
          <cell r="C15" t="str">
            <v>GMK70D</v>
          </cell>
          <cell r="D15" t="str">
            <v>Caùi</v>
          </cell>
          <cell r="E15">
            <v>35000</v>
          </cell>
        </row>
        <row r="16">
          <cell r="C16" t="str">
            <v>GMK70N</v>
          </cell>
          <cell r="D16" t="str">
            <v>Caùi</v>
          </cell>
          <cell r="E16">
            <v>25000</v>
          </cell>
        </row>
        <row r="17">
          <cell r="C17" t="str">
            <v>GS-MK</v>
          </cell>
          <cell r="D17" t="str">
            <v>kg</v>
          </cell>
          <cell r="E17">
            <v>9500</v>
          </cell>
        </row>
        <row r="18">
          <cell r="C18" t="str">
            <v>GOVAN</v>
          </cell>
          <cell r="D18" t="str">
            <v>M3</v>
          </cell>
          <cell r="E18">
            <v>2200000</v>
          </cell>
        </row>
        <row r="19">
          <cell r="C19" t="str">
            <v>KEM1MM</v>
          </cell>
          <cell r="D19" t="str">
            <v>Kg</v>
          </cell>
          <cell r="E19">
            <v>6000</v>
          </cell>
        </row>
        <row r="20">
          <cell r="C20" t="str">
            <v>LUOI-B40</v>
          </cell>
          <cell r="D20" t="str">
            <v>M2</v>
          </cell>
          <cell r="E20">
            <v>25000</v>
          </cell>
        </row>
        <row r="21">
          <cell r="C21" t="str">
            <v>OXY</v>
          </cell>
          <cell r="D21" t="str">
            <v>Chai</v>
          </cell>
          <cell r="E21">
            <v>40000</v>
          </cell>
        </row>
        <row r="22">
          <cell r="C22" t="str">
            <v>QUEHAN</v>
          </cell>
          <cell r="D22" t="str">
            <v>Kg</v>
          </cell>
          <cell r="E22">
            <v>9000</v>
          </cell>
        </row>
        <row r="23">
          <cell r="C23" t="str">
            <v>SON-CS</v>
          </cell>
          <cell r="D23" t="str">
            <v>Kg</v>
          </cell>
          <cell r="E23">
            <v>16000</v>
          </cell>
        </row>
        <row r="24">
          <cell r="C24" t="str">
            <v>SOI</v>
          </cell>
          <cell r="D24" t="str">
            <v>Kg</v>
          </cell>
          <cell r="E24">
            <v>600</v>
          </cell>
        </row>
        <row r="25">
          <cell r="C25" t="str">
            <v>THEP-HINH</v>
          </cell>
          <cell r="D25" t="str">
            <v>Kg</v>
          </cell>
          <cell r="E25">
            <v>4700</v>
          </cell>
        </row>
        <row r="26">
          <cell r="C26" t="str">
            <v>THEP-TRON</v>
          </cell>
          <cell r="D26" t="str">
            <v>Kg</v>
          </cell>
          <cell r="E26">
            <v>4450</v>
          </cell>
        </row>
        <row r="27">
          <cell r="C27" t="str">
            <v>THEP-10</v>
          </cell>
          <cell r="D27" t="str">
            <v>Kg</v>
          </cell>
          <cell r="E27">
            <v>4350</v>
          </cell>
        </row>
        <row r="28">
          <cell r="C28" t="str">
            <v>XM</v>
          </cell>
          <cell r="D28" t="str">
            <v>Kg</v>
          </cell>
          <cell r="E28">
            <v>1020</v>
          </cell>
        </row>
        <row r="29">
          <cell r="C29" t="str">
            <v>XM-TR</v>
          </cell>
          <cell r="D29" t="str">
            <v>Kg</v>
          </cell>
          <cell r="E29">
            <v>1900</v>
          </cell>
        </row>
        <row r="30">
          <cell r="C30" t="str">
            <v>XANG</v>
          </cell>
          <cell r="D30" t="str">
            <v>Kg</v>
          </cell>
          <cell r="E30">
            <v>4400</v>
          </cell>
        </row>
        <row r="31">
          <cell r="C31" t="str">
            <v>DINH</v>
          </cell>
          <cell r="D31" t="str">
            <v>Kg</v>
          </cell>
          <cell r="E31">
            <v>6000</v>
          </cell>
        </row>
        <row r="32">
          <cell r="C32" t="str">
            <v>DA-015</v>
          </cell>
          <cell r="D32" t="str">
            <v>M3</v>
          </cell>
          <cell r="E32">
            <v>100000</v>
          </cell>
        </row>
        <row r="33">
          <cell r="C33" t="str">
            <v>DA-05</v>
          </cell>
          <cell r="D33" t="str">
            <v>M3</v>
          </cell>
          <cell r="E33">
            <v>100000</v>
          </cell>
        </row>
        <row r="34">
          <cell r="C34" t="str">
            <v>DA1-2</v>
          </cell>
          <cell r="D34" t="str">
            <v>M3</v>
          </cell>
          <cell r="E34">
            <v>140000</v>
          </cell>
        </row>
        <row r="35">
          <cell r="C35" t="str">
            <v>DA2-4</v>
          </cell>
          <cell r="D35" t="str">
            <v>M3</v>
          </cell>
          <cell r="E35">
            <v>135000</v>
          </cell>
        </row>
        <row r="36">
          <cell r="C36" t="str">
            <v>DA4-6</v>
          </cell>
          <cell r="D36" t="str">
            <v>M3</v>
          </cell>
          <cell r="E36">
            <v>115000</v>
          </cell>
        </row>
        <row r="37">
          <cell r="C37" t="str">
            <v>DHCUON</v>
          </cell>
          <cell r="D37" t="str">
            <v>M2</v>
          </cell>
          <cell r="E37">
            <v>220000</v>
          </cell>
        </row>
        <row r="38">
          <cell r="C38" t="str">
            <v>DAT-DEN</v>
          </cell>
          <cell r="D38" t="str">
            <v>Kg</v>
          </cell>
          <cell r="E38">
            <v>7000</v>
          </cell>
        </row>
        <row r="39">
          <cell r="C39" t="str">
            <v>COC-TRAM</v>
          </cell>
          <cell r="D39" t="str">
            <v>m</v>
          </cell>
          <cell r="E39">
            <v>2750</v>
          </cell>
        </row>
        <row r="40">
          <cell r="C40" t="str">
            <v>CU-TRAM</v>
          </cell>
          <cell r="D40" t="str">
            <v>Caây</v>
          </cell>
          <cell r="E40">
            <v>11000</v>
          </cell>
        </row>
        <row r="41">
          <cell r="C41" t="str">
            <v>DAY-KEM</v>
          </cell>
          <cell r="D41" t="str">
            <v>Kg</v>
          </cell>
          <cell r="E41">
            <v>6000</v>
          </cell>
        </row>
        <row r="42">
          <cell r="C42" t="str">
            <v>GACH-THE</v>
          </cell>
          <cell r="D42" t="str">
            <v>Vieân</v>
          </cell>
          <cell r="E42">
            <v>220</v>
          </cell>
        </row>
        <row r="43">
          <cell r="C43" t="str">
            <v>GB-XM20</v>
          </cell>
          <cell r="D43" t="str">
            <v>Vieân</v>
          </cell>
          <cell r="E43">
            <v>2800</v>
          </cell>
        </row>
        <row r="44">
          <cell r="C44" t="str">
            <v>CERA20X15</v>
          </cell>
          <cell r="D44" t="str">
            <v>Vieân</v>
          </cell>
          <cell r="E44">
            <v>2600</v>
          </cell>
        </row>
        <row r="45">
          <cell r="C45" t="str">
            <v>G-CSAU</v>
          </cell>
          <cell r="D45" t="str">
            <v>M2</v>
          </cell>
          <cell r="E45">
            <v>88000</v>
          </cell>
        </row>
        <row r="46">
          <cell r="C46" t="str">
            <v>GO-VKHUO</v>
          </cell>
          <cell r="D46" t="str">
            <v>m3</v>
          </cell>
          <cell r="E46">
            <v>2200000</v>
          </cell>
        </row>
        <row r="47">
          <cell r="C47" t="str">
            <v>DAN-BT</v>
          </cell>
          <cell r="D47" t="str">
            <v>Caùi</v>
          </cell>
          <cell r="E47">
            <v>28000</v>
          </cell>
        </row>
        <row r="48">
          <cell r="C48" t="str">
            <v>BTNN</v>
          </cell>
          <cell r="D48" t="str">
            <v>Taán</v>
          </cell>
          <cell r="E48">
            <v>320000</v>
          </cell>
        </row>
        <row r="49">
          <cell r="C49" t="str">
            <v>CUI</v>
          </cell>
          <cell r="D49" t="str">
            <v>Ster</v>
          </cell>
          <cell r="E49">
            <v>160000</v>
          </cell>
        </row>
        <row r="50">
          <cell r="C50" t="str">
            <v>MAZUT</v>
          </cell>
          <cell r="D50" t="str">
            <v>Kg</v>
          </cell>
          <cell r="E50">
            <v>3400</v>
          </cell>
        </row>
        <row r="51">
          <cell r="C51" t="str">
            <v>NHUADAC</v>
          </cell>
          <cell r="D51" t="str">
            <v>Kg</v>
          </cell>
          <cell r="E51">
            <v>2450</v>
          </cell>
        </row>
        <row r="52">
          <cell r="C52" t="str">
            <v>NEPGO</v>
          </cell>
          <cell r="D52" t="str">
            <v>m</v>
          </cell>
          <cell r="E52">
            <v>2500</v>
          </cell>
        </row>
        <row r="53">
          <cell r="C53" t="str">
            <v>0X4</v>
          </cell>
          <cell r="D53" t="str">
            <v>m3</v>
          </cell>
          <cell r="E53">
            <v>100000</v>
          </cell>
        </row>
      </sheetData>
      <sheetData sheetId="1"/>
      <sheetData sheetId="2"/>
      <sheetData sheetId="3"/>
      <sheetData sheetId="4"/>
      <sheetData sheetId="5" refreshError="1"/>
      <sheetData sheetId="6"/>
      <sheetData sheetId="7"/>
      <sheetData sheetId="8" refreshError="1"/>
      <sheetData sheetId="9"/>
      <sheetData sheetId="10"/>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sheetData sheetId="21" refreshError="1"/>
      <sheetData sheetId="22"/>
      <sheetData sheetId="23"/>
      <sheetData sheetId="24"/>
      <sheetData sheetId="25"/>
      <sheetData sheetId="26"/>
      <sheetData sheetId="27"/>
      <sheetData sheetId="28" refreshError="1"/>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refreshError="1"/>
      <sheetData sheetId="51" refreshError="1"/>
      <sheetData sheetId="52" refreshError="1"/>
    </sheetDataSet>
  </externalBook>
</externalLink>
</file>

<file path=xl/externalLinks/externalLink2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VT"/>
      <sheetName val="KINHPHI "/>
      <sheetName val="KINHPHI(2)"/>
      <sheetName val="0000000"/>
      <sheetName val="TDT"/>
      <sheetName val="TH"/>
      <sheetName val="THVON"/>
      <sheetName val="KS-TKPHI"/>
      <sheetName val="TH35"/>
      <sheetName val="V-N-M35"/>
      <sheetName val="MS35"/>
      <sheetName val="VNM0.4CS"/>
      <sheetName val="MS0.4CS"/>
      <sheetName val="CT0.4CS "/>
      <sheetName val="data35"/>
      <sheetName val="VC35"/>
      <sheetName val="VCTC35"/>
      <sheetName val="CL35"/>
      <sheetName val="BU35"/>
      <sheetName val="TN35"/>
      <sheetName val="Ddat"/>
      <sheetName val="VCVUA"/>
      <sheetName val="chitietTC"/>
      <sheetName val="phulucTC"/>
      <sheetName val="PTVLXD"/>
      <sheetName val="BPHU"/>
      <sheetName val="DT"/>
      <sheetName val="CHLECH"/>
      <sheetName val="PTVT"/>
      <sheetName val="KLCHITIET"/>
      <sheetName val="pl1"/>
      <sheetName val="pl1a"/>
      <sheetName val="pl2"/>
      <sheetName val="pl3"/>
      <sheetName val="THVT (2)"/>
      <sheetName val="KLCHITIET (2)"/>
      <sheetName val="TONGKL"/>
      <sheetName val="TONGVT"/>
      <sheetName val="KLCT"/>
      <sheetName val="CHLECH (2)"/>
      <sheetName val="DUTOAN"/>
    </sheetNames>
    <sheetDataSet>
      <sheetData sheetId="0" refreshError="1">
        <row r="1">
          <cell r="A1" t="str">
            <v>0</v>
          </cell>
        </row>
        <row r="5">
          <cell r="A5" t="str">
            <v>0001</v>
          </cell>
        </row>
        <row r="6">
          <cell r="A6" t="str">
            <v>022d</v>
          </cell>
        </row>
        <row r="7">
          <cell r="A7" t="str">
            <v>0002</v>
          </cell>
        </row>
        <row r="8">
          <cell r="A8" t="str">
            <v>0177</v>
          </cell>
        </row>
        <row r="9">
          <cell r="A9" t="str">
            <v>0003</v>
          </cell>
        </row>
        <row r="10">
          <cell r="A10" t="str">
            <v>0004</v>
          </cell>
        </row>
        <row r="11">
          <cell r="A11" t="str">
            <v>0005</v>
          </cell>
        </row>
        <row r="12">
          <cell r="A12" t="str">
            <v>0018</v>
          </cell>
        </row>
        <row r="13">
          <cell r="A13" t="str">
            <v>0027</v>
          </cell>
        </row>
        <row r="14">
          <cell r="A14" t="str">
            <v>0008</v>
          </cell>
        </row>
        <row r="15">
          <cell r="A15" t="str">
            <v>000B</v>
          </cell>
        </row>
        <row r="16">
          <cell r="A16" t="str">
            <v>0009</v>
          </cell>
        </row>
        <row r="17">
          <cell r="A17" t="str">
            <v>000A</v>
          </cell>
        </row>
        <row r="18">
          <cell r="A18" t="str">
            <v>0011</v>
          </cell>
        </row>
        <row r="19">
          <cell r="A19" t="str">
            <v>0102</v>
          </cell>
        </row>
        <row r="20">
          <cell r="A20" t="str">
            <v>000C</v>
          </cell>
        </row>
        <row r="21">
          <cell r="A21" t="str">
            <v>000D</v>
          </cell>
        </row>
        <row r="22">
          <cell r="A22" t="str">
            <v>0006</v>
          </cell>
        </row>
        <row r="23">
          <cell r="A23" t="str">
            <v>0007</v>
          </cell>
        </row>
        <row r="24">
          <cell r="A24" t="str">
            <v>0017</v>
          </cell>
        </row>
        <row r="25">
          <cell r="A25" t="str">
            <v>0013</v>
          </cell>
        </row>
        <row r="26">
          <cell r="A26" t="str">
            <v>0046</v>
          </cell>
        </row>
        <row r="27">
          <cell r="A27" t="str">
            <v>0049</v>
          </cell>
        </row>
        <row r="28">
          <cell r="A28" t="str">
            <v>0028</v>
          </cell>
        </row>
        <row r="29">
          <cell r="A29" t="str">
            <v>K109</v>
          </cell>
        </row>
        <row r="30">
          <cell r="A30" t="str">
            <v>K094</v>
          </cell>
        </row>
        <row r="31">
          <cell r="A31" t="str">
            <v>K022</v>
          </cell>
        </row>
        <row r="32">
          <cell r="A32" t="str">
            <v>K301</v>
          </cell>
        </row>
        <row r="33">
          <cell r="A33" t="str">
            <v>K214</v>
          </cell>
        </row>
        <row r="34">
          <cell r="A34" t="str">
            <v>K246</v>
          </cell>
        </row>
        <row r="35">
          <cell r="A35" t="str">
            <v>K190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sheetDataSet>
  </externalBook>
</externalLink>
</file>

<file path=xl/externalLinks/externalLink2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a"/>
      <sheetName val="ctTBA"/>
      <sheetName val="BTTBA"/>
      <sheetName val="DZ22"/>
      <sheetName val="TTDZ22"/>
      <sheetName val="DZ04"/>
      <sheetName val="TTDZ0,4-cto"/>
      <sheetName val="cto"/>
      <sheetName val="THctiet"/>
      <sheetName val="THctiet (2)"/>
      <sheetName val="bia (4)"/>
      <sheetName val="Nam - VD"/>
      <sheetName val="CTY TAY HO"/>
      <sheetName val="DUNG XEROX"/>
      <sheetName val="Anh Duc"/>
      <sheetName val="CT Thanh Liem"/>
      <sheetName val="Phuc Yen"/>
      <sheetName val="CT thiet bi in"/>
      <sheetName val="LAM (LBien)"/>
      <sheetName val="Long (C.Tien)"/>
      <sheetName val="Ly (C.Thang)"/>
      <sheetName val="Co Soi"/>
      <sheetName val="Chu Hung(Gau)"/>
      <sheetName val="51-Phan Dinh Phung"/>
      <sheetName val="Mai(TDT)"/>
      <sheetName val="C.Tuyet"/>
      <sheetName val="CTy ICT"/>
      <sheetName val="CTCDPTNT"/>
      <sheetName val="CTQuynh"/>
      <sheetName val="CT dandung"/>
      <sheetName val="XNXDH 312"/>
      <sheetName val="T.Phuong"/>
      <sheetName val="Thai"/>
      <sheetName val="Phuong(BT)"/>
      <sheetName val="CTPTHN"/>
      <sheetName val="Ha(SMT)"/>
      <sheetName val="Quang"/>
      <sheetName val="Chi Thuy"/>
      <sheetName val="Minh"/>
      <sheetName val="Duong lang thuong"/>
      <sheetName val="X.Thuy"/>
      <sheetName val="Kien"/>
      <sheetName val="Hoa"/>
      <sheetName val="XNXL3"/>
      <sheetName val="Vinh"/>
      <sheetName val="Manh"/>
      <sheetName val="CTY Tp MB"/>
      <sheetName val="Nhat Vinh"/>
      <sheetName val="Mai Lan"/>
      <sheetName val="Chart1"/>
      <sheetName val="CDMua"/>
      <sheetName val="Huyen"/>
      <sheetName val="Thanh"/>
      <sheetName val="Ly"/>
      <sheetName val="Phuong"/>
      <sheetName val="Tam "/>
      <sheetName val="Lan (2)"/>
      <sheetName val="Lan"/>
      <sheetName val="Thuy"/>
      <sheetName val="XL4Poppy"/>
      <sheetName val="CT"/>
      <sheetName val="C47(II)"/>
      <sheetName val="C47(I)"/>
      <sheetName val="C46"/>
      <sheetName val="C45"/>
      <sheetName val="YT 02"/>
      <sheetName val="C2A"/>
      <sheetName val="Trich nop"/>
      <sheetName val="00000000"/>
      <sheetName val="10000000"/>
      <sheetName val="XXXXXXXX"/>
      <sheetName val="20000000"/>
      <sheetName val="GVL"/>
      <sheetName val="TT04"/>
      <sheetName val="T_x0014_DZ22"/>
      <sheetName val="DTgiaothau"/>
      <sheetName val="Gia"/>
      <sheetName val="THctiet_(2)"/>
      <sheetName val="bia_(4)"/>
      <sheetName val="Ctinh 10kV"/>
      <sheetName val="Pier"/>
      <sheetName val="TTTram"/>
      <sheetName val="M聡i Lan"/>
      <sheetName val=""/>
      <sheetName val="Gia vat tu"/>
      <sheetName val="Dongiachitiet"/>
      <sheetName val="LM"/>
      <sheetName val="dongia (2)"/>
      <sheetName val="LKVL-CK-HT-GD1"/>
      <sheetName val="giathanh1"/>
      <sheetName val="THPDMoi  (2)"/>
      <sheetName val="gtrinh"/>
      <sheetName val="phuluc1"/>
      <sheetName val="TONG HOP VL-NC"/>
      <sheetName val="lam-moi"/>
      <sheetName val="chitiet"/>
      <sheetName val="TONGKE3p "/>
      <sheetName val="TH VL, NC, DDHT Thanhphuoc"/>
      <sheetName val="#REF"/>
      <sheetName val="DONGIA"/>
      <sheetName val="thao-go"/>
      <sheetName val="DON GIA"/>
      <sheetName val="TONGKE-HT"/>
      <sheetName val="DG"/>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dg-VTu"/>
      <sheetName val="Gia_GC_Satthep"/>
      <sheetName val="GiaVT"/>
      <sheetName val="TT35"/>
      <sheetName val="[benthuy.xls_x001d_Chu Hung(Gau)"/>
      <sheetName val="DO AM DT"/>
      <sheetName val="M?i Lan"/>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sheetData sheetId="122" refreshError="1"/>
      <sheetData sheetId="123" refreshError="1"/>
    </sheetDataSet>
  </externalBook>
</externalLink>
</file>

<file path=xl/externalLinks/externalLink2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ongso"/>
      <sheetName val="DGXDCB"/>
      <sheetName val="Bia"/>
      <sheetName val="Gia tri hoan thanh"/>
      <sheetName val="TH DTXD"/>
      <sheetName val="THXL "/>
      <sheetName val="DTXL"/>
      <sheetName val="TH35"/>
      <sheetName val="CT35"/>
      <sheetName val="THTBA"/>
      <sheetName val="CTTBA"/>
      <sheetName val="CTBT"/>
      <sheetName val="VC"/>
      <sheetName val="VT A cap"/>
      <sheetName val="Sheet19"/>
      <sheetName val="Sheet20"/>
      <sheetName val="Sheet21"/>
      <sheetName val="Sheet22"/>
      <sheetName val="Sheet23"/>
      <sheetName val="Sheet24"/>
      <sheetName val="Sheet25"/>
      <sheetName val="Sheet26"/>
      <sheetName val="Sheet27"/>
      <sheetName val="Sheet28"/>
      <sheetName val="Sheet29"/>
      <sheetName val="Sheet30"/>
      <sheetName val="Sheet31"/>
      <sheetName val="Sheet32"/>
      <sheetName val="Sheet33"/>
      <sheetName val="Sheet34"/>
      <sheetName val="Sheet35"/>
      <sheetName val="Sheet36"/>
      <sheetName val="Sheet37"/>
      <sheetName val="Sheet38"/>
      <sheetName val="Sheet39"/>
      <sheetName val="Sheet40"/>
      <sheetName val="Sheet41"/>
      <sheetName val="Sheet42"/>
      <sheetName val="Sheet43"/>
      <sheetName val="Sheet44"/>
      <sheetName val="Sheet45"/>
      <sheetName val="Sheet46"/>
      <sheetName val="Sheet47"/>
      <sheetName val="Sheet48"/>
      <sheetName val="Sheet49"/>
      <sheetName val="Sheet50"/>
      <sheetName val="Sheet51"/>
      <sheetName val="Sheet52"/>
      <sheetName val="Sheet53"/>
      <sheetName val="Sheet54"/>
      <sheetName val="Sheet55"/>
      <sheetName val="Sheet56"/>
      <sheetName val="Sheet57"/>
      <sheetName val="Sheet58"/>
      <sheetName val="Sheet59"/>
      <sheetName val="Sheet60"/>
      <sheetName val="Sheet61"/>
      <sheetName val="Sheet62"/>
      <sheetName val="Sheet63"/>
      <sheetName val="Sheet64"/>
      <sheetName val="Sheet65"/>
      <sheetName val="Sheet66"/>
      <sheetName val="Sheet67"/>
      <sheetName val="Sheet68"/>
      <sheetName val="Sheet69"/>
      <sheetName val="Sheet70"/>
      <sheetName val="Sheet71"/>
      <sheetName val="Sheet72"/>
      <sheetName val="Sheet73"/>
      <sheetName val="Sheet74"/>
      <sheetName val="Sheet75"/>
      <sheetName val="Sheet76"/>
      <sheetName val="Sheet77"/>
      <sheetName val="Sheet78"/>
      <sheetName val="Sheet79"/>
      <sheetName val="Sheet80"/>
      <sheetName val="Sheet81"/>
      <sheetName val="Sheet82"/>
      <sheetName val="Sheet83"/>
      <sheetName val="Sheet84"/>
      <sheetName val="Sheet85"/>
      <sheetName val="Sheet86"/>
      <sheetName val="Sheet87"/>
      <sheetName val="Sheet88"/>
      <sheetName val="Sheet89"/>
      <sheetName val="Sheet90"/>
      <sheetName val="Sheet91"/>
      <sheetName val="Sheet92"/>
      <sheetName val="Sheet93"/>
      <sheetName val="Sheet94"/>
      <sheetName val="Sheet95"/>
      <sheetName val="Sheet96"/>
      <sheetName val="Sheet97"/>
      <sheetName val="Sheet98"/>
      <sheetName val="Sheet99"/>
      <sheetName val="Sheet100"/>
      <sheetName val="Sheet101"/>
      <sheetName val="Sheet102"/>
      <sheetName val="Sheet103"/>
      <sheetName val="Sheet104"/>
      <sheetName val="Sheet105"/>
      <sheetName val="Sheet106"/>
      <sheetName val="Sheet107"/>
      <sheetName val="Sheet108"/>
      <sheetName val="Sheet109"/>
      <sheetName val="Sheet110"/>
      <sheetName val="Sheet111"/>
      <sheetName val="Sheet112"/>
      <sheetName val="Sheet113"/>
      <sheetName val="Sheet114"/>
      <sheetName val="Sheet115"/>
      <sheetName val="Sheet116"/>
      <sheetName val="Sheet117"/>
      <sheetName val="Sheet118"/>
      <sheetName val="Sheet119"/>
      <sheetName val="Sheet120"/>
      <sheetName val="Sheet121"/>
      <sheetName val="Sheet122"/>
      <sheetName val="Sheet123"/>
      <sheetName val="Sheet124"/>
      <sheetName val="Sheet125"/>
      <sheetName val="Sheet126"/>
      <sheetName val="Sheet127"/>
      <sheetName val="Sheet128"/>
      <sheetName val="Sheet129"/>
      <sheetName val="Sheet130"/>
      <sheetName val="Sheet131"/>
      <sheetName val="Sheet132"/>
      <sheetName val="Sheet133"/>
      <sheetName val="Sheet134"/>
      <sheetName val="Sheet135"/>
      <sheetName val="Sheet136"/>
      <sheetName val="Sheet137"/>
      <sheetName val="Sheet138"/>
      <sheetName val="Sheet139"/>
      <sheetName val="Sheet140"/>
      <sheetName val="Sheet141"/>
      <sheetName val="Sheet142"/>
      <sheetName val="Sheet143"/>
      <sheetName val="Sheet144"/>
      <sheetName val="Sheet145"/>
      <sheetName val="Sheet146"/>
      <sheetName val="Sheet147"/>
      <sheetName val="Sheet148"/>
      <sheetName val="Sheet149"/>
      <sheetName val="Sheet150"/>
      <sheetName val="Sheet151"/>
      <sheetName val="Sheet152"/>
      <sheetName val="Sheet153"/>
      <sheetName val="Sheet154"/>
      <sheetName val="Sheet155"/>
      <sheetName val="Sheet156"/>
      <sheetName val="Sheet157"/>
      <sheetName val="Sheet158"/>
      <sheetName val="Sheet159"/>
      <sheetName val="Sheet160"/>
      <sheetName val="Sheet161"/>
      <sheetName val="Sheet162"/>
      <sheetName val="Sheet163"/>
      <sheetName val="Sheet164"/>
      <sheetName val="Sheet165"/>
      <sheetName val="Sheet166"/>
      <sheetName val="Sheet167"/>
      <sheetName val="Sheet168"/>
      <sheetName val="Sheet169"/>
      <sheetName val="Sheet170"/>
      <sheetName val="Sheet171"/>
      <sheetName val="Sheet172"/>
      <sheetName val="Sheet173"/>
      <sheetName val="Sheet174"/>
      <sheetName val="Sheet175"/>
      <sheetName val="Sheet176"/>
      <sheetName val="Sheet177"/>
      <sheetName val="Sheet178"/>
      <sheetName val="Sheet179"/>
      <sheetName val="Sheet180"/>
      <sheetName val="Sheet181"/>
      <sheetName val="Sheet182"/>
      <sheetName val="Sheet183"/>
      <sheetName val="Sheet184"/>
      <sheetName val="Sheet185"/>
      <sheetName val="Sheet186"/>
      <sheetName val="Sheet187"/>
      <sheetName val="Sheet188"/>
      <sheetName val="Sheet189"/>
      <sheetName val="Sheet190"/>
      <sheetName val="Sheet191"/>
      <sheetName val="Sheet192"/>
      <sheetName val="Sheet193"/>
      <sheetName val="Sheet194"/>
      <sheetName val="Sheet195"/>
      <sheetName val="Sheet196"/>
      <sheetName val="Sheet197"/>
      <sheetName val="Sheet198"/>
      <sheetName val="Sheet199"/>
      <sheetName val="Sheet200"/>
      <sheetName val="Sheet201"/>
      <sheetName val="Sheet202"/>
      <sheetName val="Sheet203"/>
      <sheetName val="Sheet204"/>
      <sheetName val="Sheet205"/>
      <sheetName val="Sheet206"/>
      <sheetName val="Sheet207"/>
      <sheetName val="Sheet208"/>
      <sheetName val="Sheet209"/>
      <sheetName val="Sheet210"/>
      <sheetName val="Sheet211"/>
      <sheetName val="Sheet212"/>
      <sheetName val="Sheet213"/>
      <sheetName val="Sheet214"/>
      <sheetName val="Sheet215"/>
      <sheetName val="Sheet216"/>
      <sheetName val="Sheet217"/>
      <sheetName val="Sheet218"/>
      <sheetName val="Sheet219"/>
      <sheetName val="00000000"/>
    </sheetNames>
    <sheetDataSet>
      <sheetData sheetId="0" refreshError="1">
        <row r="3">
          <cell r="A3" t="str">
            <v>Gãi thÇu sè: 6.6- HD: X©y l¾p l­íi ®iÖn trung ¸p huyÖn Kim Thµnh + huyÖn Kim M«n</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Set>
  </externalBook>
</externalLink>
</file>

<file path=xl/externalLinks/externalLink2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ANEL 南區焚化爐"/>
      <sheetName val="NEW-PANEL"/>
      <sheetName val="MV-PANEL"/>
      <sheetName val="Don Gia"/>
      <sheetName val="AG"/>
      <sheetName val="CT"/>
      <sheetName val="TH"/>
      <sheetName val="VT"/>
      <sheetName val="BVL"/>
      <sheetName val="V2"/>
      <sheetName val="V3"/>
      <sheetName val="V1"/>
      <sheetName val="BKL"/>
      <sheetName val="D.ong"/>
      <sheetName val="TCVL"/>
      <sheetName val="KS"/>
      <sheetName val="XL4Poppy"/>
      <sheetName val="NEW_PANE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ANEL 南區焚化爐"/>
      <sheetName val="NEW-PANEL"/>
      <sheetName val="MV-PANEL"/>
      <sheetName val="Gia VL"/>
      <sheetName val="Bang gia ca may"/>
      <sheetName val="Bang luong CB"/>
      <sheetName val="Bang P.tich CT"/>
      <sheetName val="D.toan chi tiet"/>
      <sheetName val="Bang TH Dtoan"/>
      <sheetName val="XXXXXXXX"/>
      <sheetName val="Bieu1-LDTN"/>
      <sheetName val="Bieu 2a"/>
      <sheetName val="Bieu 2b"/>
      <sheetName val="Bieu 2c"/>
      <sheetName val="Bieu 3"/>
      <sheetName val="Bieu 4a"/>
      <sheetName val="Bieu 4b"/>
      <sheetName val="Bieu 4c-1"/>
      <sheetName val="Bieu 4c-2"/>
      <sheetName val="Bieu 5"/>
      <sheetName val="Bieu 6"/>
      <sheetName val="TDKT"/>
      <sheetName val="XL4Poppy"/>
      <sheetName val="Tong San luong"/>
      <sheetName val="TQT"/>
      <sheetName val="Tong Quyettoan"/>
      <sheetName val="Quyettoan 2001"/>
      <sheetName val="TT tam ung"/>
      <sheetName val="QT thue 2001"/>
      <sheetName val="P bo CPC 2001"/>
      <sheetName val="PB KHTS 2001"/>
      <sheetName val="Dieuchinh thueVAT"/>
      <sheetName val="TONG HOP K L"/>
      <sheetName val="KLPSINH"/>
      <sheetName val="Bang PTKL-Luu"/>
      <sheetName val="Bang PTKL"/>
      <sheetName val="Tuan BCao"/>
      <sheetName val="KLNBA"/>
      <sheetName val="Theo doi Ranh"/>
      <sheetName val="Ranh 1"/>
      <sheetName val="Ranh"/>
      <sheetName val="KLTT"/>
      <sheetName val="cong411-415+500"/>
      <sheetName val="cong406-410"/>
      <sheetName val="116-128-cavico"/>
      <sheetName val="TKL"/>
      <sheetName val="KY TT"/>
      <sheetName val="KLBCCTY Cong"/>
      <sheetName val="TTKL VIA 2 NBA"/>
      <sheetName val="TTKL- TAM BAN 408"/>
      <sheetName val="KLVTU"/>
      <sheetName val="Phan dap K95"/>
      <sheetName val="Sheet27"/>
      <sheetName val="Sheet28"/>
      <sheetName val="Sheet29"/>
      <sheetName val="Sheet30"/>
      <sheetName val="Sheet31"/>
      <sheetName val="Sheet32"/>
      <sheetName val="Sheet33"/>
      <sheetName val="Sheet34"/>
      <sheetName val="Sheet35"/>
      <sheetName val="Sheet36"/>
      <sheetName val="Sheet37"/>
      <sheetName val="Sheet38"/>
      <sheetName val="Sheet39"/>
      <sheetName val="Sheet40"/>
      <sheetName val="Sheet41"/>
      <sheetName val="Sheet42"/>
      <sheetName val="Sheet43"/>
      <sheetName val="Sheet44"/>
      <sheetName val="Sheet45"/>
      <sheetName val="Sheet46"/>
      <sheetName val="Sheet47"/>
      <sheetName val="Sheet48"/>
      <sheetName val="Sheet49"/>
      <sheetName val="Sheet50"/>
      <sheetName val="Sheet51"/>
      <sheetName val="Sheet52"/>
      <sheetName val="Sheet53"/>
      <sheetName val="Sheet54"/>
      <sheetName val="Sheet55"/>
      <sheetName val="Sheet56"/>
      <sheetName val="Sheet57"/>
      <sheetName val="Sheet58"/>
      <sheetName val="Sheet59"/>
      <sheetName val="Sheet60"/>
      <sheetName val="Sheet61"/>
      <sheetName val="Sheet62"/>
      <sheetName val="Sheet63"/>
      <sheetName val="Sheet64"/>
      <sheetName val="Sheet65"/>
      <sheetName val="Sheet66"/>
      <sheetName val="Sheet67"/>
      <sheetName val="Sheet68"/>
      <sheetName val="Sheet69"/>
      <sheetName val="Sheet70"/>
      <sheetName val="Sheet71"/>
      <sheetName val="Sheet72"/>
      <sheetName val="Sheet73"/>
      <sheetName val="Sheet74"/>
      <sheetName val="Sheet75"/>
      <sheetName val="Sheet76"/>
      <sheetName val="Sheet77"/>
      <sheetName val="Sheet78"/>
      <sheetName val="Sheet79"/>
      <sheetName val="Sheet80"/>
      <sheetName val="Sheet81"/>
      <sheetName val="Sheet82"/>
      <sheetName val="Sheet83"/>
      <sheetName val="Sheet84"/>
      <sheetName val="Sheet85"/>
      <sheetName val="Sheet86"/>
      <sheetName val="Sheet87"/>
      <sheetName val="Sheet88"/>
      <sheetName val="Sheet89"/>
      <sheetName val="Sheet90"/>
      <sheetName val="Sheet91"/>
      <sheetName val="Sheet92"/>
      <sheetName val="Sheet93"/>
      <sheetName val="Sheet94"/>
      <sheetName val="Sheet95"/>
      <sheetName val="Sheet96"/>
      <sheetName val="Sheet97"/>
      <sheetName val="Sheet98"/>
      <sheetName val="Sheet99"/>
      <sheetName val="Sheet100"/>
      <sheetName val="Form3m"/>
      <sheetName val="FormCaoDo"/>
      <sheetName val="GOC-SB2"/>
      <sheetName val="1"/>
      <sheetName val="2"/>
      <sheetName val="3"/>
      <sheetName val="4"/>
      <sheetName val="5"/>
      <sheetName val="6"/>
      <sheetName val="7"/>
      <sheetName val="8"/>
      <sheetName val="9"/>
      <sheetName val="10"/>
      <sheetName val="11"/>
      <sheetName val="12"/>
      <sheetName val="13"/>
      <sheetName val="14"/>
      <sheetName val="15"/>
      <sheetName val="16"/>
      <sheetName val="17"/>
      <sheetName val="Dung"/>
      <sheetName val="Sheet11"/>
      <sheetName val="Sheet12"/>
      <sheetName val="KHthuvon T3-2003"/>
      <sheetName val="KHThuvonT4-2003"/>
      <sheetName val="THuchienKHTVQI-2003"/>
      <sheetName val="KHTV Q2-2003"/>
      <sheetName val="Thang5-03"/>
      <sheetName val="Sheet3"/>
      <sheetName val="00000000"/>
      <sheetName val="10000000"/>
      <sheetName val="20000000"/>
      <sheetName val="30000000"/>
      <sheetName val="40000000"/>
      <sheetName val="50000000"/>
      <sheetName val="60000000"/>
      <sheetName val="70000000"/>
      <sheetName val="80000000"/>
      <sheetName val="90000000"/>
      <sheetName val="a0000000"/>
      <sheetName val="b0000000"/>
      <sheetName val="c0000000"/>
      <sheetName val="d0000000"/>
      <sheetName val="e0000000"/>
      <sheetName val="f0000000"/>
      <sheetName val="g0000000"/>
      <sheetName val="h0000000"/>
      <sheetName val="i0000000"/>
      <sheetName val="j0000000"/>
      <sheetName val="k0000000"/>
      <sheetName val="l0000000"/>
      <sheetName val="m0000000"/>
      <sheetName val="n0000000"/>
      <sheetName val="o0000000"/>
      <sheetName val="p0000000"/>
      <sheetName val="q0000000"/>
      <sheetName val="r0000000"/>
      <sheetName val="s0000000"/>
      <sheetName val="t0000000"/>
      <sheetName val="u0000000"/>
      <sheetName val="v0000000"/>
      <sheetName val="w0000000"/>
      <sheetName val="x0000000"/>
      <sheetName val="y0000000"/>
      <sheetName val="z0000000"/>
      <sheetName val="Hoan thanh"/>
      <sheetName val="Khoach"/>
      <sheetName val="hoan th 15"/>
      <sheetName val="Khoach 15"/>
      <sheetName val="HT 22"/>
      <sheetName val="KH 22"/>
      <sheetName val="KH29"/>
      <sheetName val="KH T8"/>
      <sheetName val="T11"/>
      <sheetName val="T10"/>
      <sheetName val="T8"/>
      <sheetName val="T7"/>
      <sheetName val="Kh48"/>
      <sheetName val="Ht 48"/>
      <sheetName val="Ht128"/>
      <sheetName val="ht12"/>
      <sheetName val="Kh 12"/>
      <sheetName val="ht 20-10"/>
      <sheetName val="ht 24-11"/>
      <sheetName val="kh20-1"/>
      <sheetName val="Ht 20-1"/>
      <sheetName val="KH 12-1"/>
      <sheetName val="HT 12-1"/>
      <sheetName val="KH 5-1"/>
      <sheetName val="HT 5-1"/>
      <sheetName val="Kh29-12"/>
      <sheetName val="Ht29-12"/>
      <sheetName val="KH22-12"/>
      <sheetName val="Ht 22-12"/>
      <sheetName val="KH15-12"/>
      <sheetName val="Ht 15-12"/>
      <sheetName val="kh 7-12"/>
      <sheetName val="ht 7-12"/>
      <sheetName val="kh 30-11"/>
      <sheetName val="ht 30-11"/>
      <sheetName val="kh24-11"/>
      <sheetName val="kh 17-11"/>
      <sheetName val="ht 17-11"/>
      <sheetName val="kh 10-11"/>
      <sheetName val="ht 10-11"/>
      <sheetName val="kh 2-11"/>
      <sheetName val="ht 02-11"/>
      <sheetName val="kh 27-10"/>
      <sheetName val="ht 27-10"/>
      <sheetName val="kh28-10"/>
      <sheetName val="Kh 6-10"/>
      <sheetName val="06-10"/>
      <sheetName val="29-9"/>
      <sheetName val="22-9"/>
      <sheetName val="16-9"/>
      <sheetName val="8-9"/>
      <sheetName val="1-9"/>
      <sheetName val="26-8"/>
      <sheetName val="n198"/>
      <sheetName val="kh128"/>
      <sheetName val="HT29"/>
      <sheetName val="Sheet2"/>
      <sheetName val="ccdc"/>
      <sheetName val="pbnvlieu"/>
      <sheetName val="NKNVLIEUBSUNG"/>
      <sheetName val="pbcpqlq4"/>
      <sheetName val="pbcpchung"/>
      <sheetName val="pbccdcDUNG"/>
      <sheetName val="NVLQ1+2,03"/>
      <sheetName val="CCDCQ1+2.03"/>
      <sheetName val="1421Q1+2"/>
      <sheetName val="XXXXXXX0"/>
      <sheetName val="KM0+KM1"/>
      <sheetName val="KM1+KM2"/>
      <sheetName val="KM2+KM3"/>
      <sheetName val="Nen-Mat"/>
      <sheetName val="Ho ga"/>
      <sheetName val="Ho thu"/>
      <sheetName val=" Kl ranh kin BT, H30"/>
      <sheetName val="1.2-Kluong bo via &amp; rdan"/>
      <sheetName val="2.2-Kluong lat he"/>
      <sheetName val="BIA KP"/>
      <sheetName val="Congty"/>
      <sheetName val="VPPN"/>
      <sheetName val="XN74"/>
      <sheetName val="XN54"/>
      <sheetName val="XN33"/>
      <sheetName val="NK96"/>
      <sheetName val="XL4Test5"/>
      <sheetName val="tong hop"/>
      <sheetName val="phan tich DG"/>
      <sheetName val="gia vat lieu"/>
      <sheetName val="gia xe may"/>
      <sheetName val="gia nhan cong"/>
      <sheetName val="5 nam (tach)"/>
      <sheetName val="5 nam (tach) (2)"/>
      <sheetName val="KH 2003"/>
      <sheetName val="T3"/>
      <sheetName val="KCT moi"/>
      <sheetName val="KCT moi (2)"/>
      <sheetName val="Hoi"/>
      <sheetName val="T4"/>
      <sheetName val="T5"/>
      <sheetName val="Quytien mat2003 baocao)"/>
      <sheetName val="T4 (2)"/>
      <sheetName val="T6"/>
      <sheetName val="T6Bich"/>
      <sheetName val="PC"/>
      <sheetName val="Ph-Thu"/>
      <sheetName val="Ph-Thu (2)"/>
      <sheetName val="PC (2)"/>
      <sheetName val="Chart2"/>
      <sheetName val="Chart1"/>
      <sheetName val="PC (3)"/>
      <sheetName val="Tonghop30.9"/>
      <sheetName val="Tonghop15.7"/>
      <sheetName val="Tonghop30.6"/>
      <sheetName val="Tonghop30.4"/>
      <sheetName val="Tonghop30.2"/>
      <sheetName val="Tonghop31.12"/>
      <sheetName val="CPQl"/>
      <sheetName val="DBDAN"/>
      <sheetName val="CTCCN"/>
      <sheetName val="TDC"/>
      <sheetName val="Daotao"/>
      <sheetName val="Quang Tri"/>
      <sheetName val="TTHue"/>
      <sheetName val="Da Nang"/>
      <sheetName val="Quang Nam"/>
      <sheetName val="Quang Ngai"/>
      <sheetName val="TH DH-QN"/>
      <sheetName val="KP HD"/>
      <sheetName val="DB HD"/>
      <sheetName val="TH"/>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Phantich"/>
      <sheetName val="Toan_DA"/>
      <sheetName val="2004"/>
      <sheetName val="2005"/>
      <sheetName val="THop (2)"/>
      <sheetName val="phÐp 99"/>
      <sheetName val="Nghi s¬n (2)"/>
      <sheetName val="kt1 (2)"/>
      <sheetName val="Tiepthi"/>
      <sheetName val="THop"/>
      <sheetName val="Cau 100 tan"/>
      <sheetName val="UongBi (2)"/>
      <sheetName val="UongBi"/>
      <sheetName val="tgd"/>
      <sheetName val="HDQT"/>
      <sheetName val="tc"/>
      <sheetName val="tv"/>
      <sheetName val="qlm"/>
      <sheetName val=" dngoai"/>
      <sheetName val="hchi"/>
      <sheetName val="dd"/>
      <sheetName val="kh"/>
      <sheetName val=" thidua"/>
      <sheetName val="bv"/>
      <sheetName val="lxe"/>
      <sheetName val="kt"/>
      <sheetName val="kt1"/>
      <sheetName val="vhan"/>
      <sheetName val="Tuvan1"/>
      <sheetName val="Tuvan2"/>
      <sheetName val="KOBE150T"/>
      <sheetName val=" cogioi"/>
      <sheetName val="HPhong"/>
      <sheetName val="xnk"/>
      <sheetName val="CNTT"/>
      <sheetName val="Doanphi"/>
      <sheetName val="Ma"/>
      <sheetName val="Tonghop"/>
      <sheetName val="BQTPT"/>
      <sheetName val="BQTVT"/>
      <sheetName val="NKBH"/>
      <sheetName val="NH"/>
      <sheetName val="HToan"/>
      <sheetName val="NKPT"/>
      <sheetName val="QTPhoto"/>
      <sheetName val="No Photo"/>
      <sheetName val="TL"/>
      <sheetName val="NKVitinh"/>
      <sheetName val="QTVitinh"/>
      <sheetName val="No vitinh"/>
      <sheetName val="Luong"/>
      <sheetName val="XNCN"/>
      <sheetName val="tuan"/>
      <sheetName val="thang"/>
      <sheetName val="Soluong"/>
      <sheetName val="Ton"/>
      <sheetName val="BCNo"/>
      <sheetName val="Theno"/>
      <sheetName val="Sochi"/>
      <sheetName val="giaotien"/>
      <sheetName val="DGT"/>
      <sheetName val="Hagia"/>
      <sheetName val="duchai"/>
      <sheetName val="Congno2002va2003"/>
      <sheetName val="NEW_PANEL"/>
      <sheetName val="TK331A"/>
      <sheetName val="TK131B"/>
      <sheetName val="TK131A"/>
      <sheetName val="TK 331c1"/>
      <sheetName val="TK331C"/>
      <sheetName val="CT331-2003"/>
      <sheetName val="CT 331"/>
      <sheetName val="CT131-2003"/>
      <sheetName val="CT 131"/>
      <sheetName val="TK331B"/>
      <sheetName val="ton tam"/>
      <sheetName val="Thep hinh"/>
      <sheetName val="p-in"/>
      <sheetName val=""/>
      <sheetName val="KHOI LUONG"/>
      <sheetName val="[heet30"/>
      <sheetName val="cong40_x0016_-410"/>
      <sheetName val="NK4-QT"/>
      <sheetName val="NK5-QT"/>
      <sheetName val="QT4"/>
      <sheetName val="NT2"/>
      <sheetName val="NT2+2"/>
      <sheetName val="NT3"/>
      <sheetName val="NT3+2"/>
      <sheetName val="NT4"/>
      <sheetName val="nt 02 ntien cong ty lan 03  "/>
      <sheetName val="nt 02chua ntien cong ty lan 03 "/>
      <sheetName val="nt 04 ntien cong ty lan 03  "/>
      <sheetName val="nt 04chua ntien cong ty lan 03"/>
      <sheetName val="nt 05 ntien cong ty lan 03 "/>
      <sheetName val="nt 05  chuantien cong ty lan 03"/>
      <sheetName val="Co quan TCT"/>
      <sheetName val="BOT"/>
      <sheetName val="BOT (PA chon)"/>
      <sheetName val="Yaly &amp; Ri Ninh"/>
      <sheetName val="Thuy dien Na Loi"/>
      <sheetName val="bang so sanh tong hop"/>
      <sheetName val="bang so sanh tong hop (ty le)"/>
      <sheetName val="thu nhap binh quan (2)"/>
      <sheetName val="dang huong"/>
      <sheetName val="phuong an 1"/>
      <sheetName val="phuong an 1 (2)"/>
      <sheetName val="phuong an2"/>
      <sheetName val="tong hop BQ"/>
      <sheetName val="Binhquan3"/>
      <sheetName val="tong hop BQ-1"/>
      <sheetName val="phuong an chon"/>
      <sheetName val="bang so sanh tong hop ( PA chon"/>
      <sheetName val="dang ap dung"/>
      <sheetName val="bang tong hop (dang huong)"/>
      <sheetName val="504"/>
      <sheetName val="807"/>
      <sheetName val="809"/>
      <sheetName val="801"/>
      <sheetName val="10-3"/>
      <sheetName val="CAVICO"/>
      <sheetName val="SD7"/>
      <sheetName val="DTCT"/>
      <sheetName val="PTVT"/>
      <sheetName val="THDT"/>
      <sheetName val="THVT"/>
      <sheetName val="THGT"/>
      <sheetName val="Phan dap J95"/>
      <sheetName val="DSKH HN"/>
      <sheetName val="NKY "/>
      <sheetName val="DS-TT"/>
      <sheetName val=" HN NHAP"/>
      <sheetName val="KHO HN"/>
      <sheetName val="CNO "/>
      <sheetName val="Sheet4"/>
      <sheetName val="_x0012_2-9"/>
      <sheetName val="BL01"/>
      <sheetName val="BL02"/>
      <sheetName val="BL03"/>
      <sheetName val="kh Òv-10"/>
      <sheetName val="k`28-10"/>
      <sheetName val="CP -141"/>
      <sheetName val="CPhi"/>
      <sheetName val="CP1"/>
      <sheetName val="GVXL5"/>
      <sheetName val="CPXL1"/>
      <sheetName val="THOP XL1"/>
      <sheetName val="CPXL5"/>
      <sheetName val="621XL1"/>
      <sheetName val="154XL1"/>
      <sheetName val="Khao PBXL1"/>
      <sheetName val="D154XL5"/>
      <sheetName val="KCCPXL5"/>
      <sheetName val="HTCPXL5"/>
      <sheetName val="TTCPXL5"/>
      <sheetName val="XL1-5"/>
      <sheetName val="gia vat mieu"/>
      <sheetName val="Sheet5"/>
      <sheetName val="Sheet6"/>
      <sheetName val="Sheet7"/>
      <sheetName val="Sheet8"/>
      <sheetName val="Sheet9"/>
      <sheetName val="Sheet10"/>
      <sheetName val="Sheet13"/>
      <sheetName val="Sheet14"/>
      <sheetName val="Sheet15"/>
      <sheetName val="Sheet16"/>
      <sheetName val="TK 911"/>
      <sheetName val="TK 711"/>
      <sheetName val="TK 632"/>
      <sheetName val="TK642"/>
      <sheetName val="TK627"/>
      <sheetName val="TK623"/>
      <sheetName val="TK622"/>
      <sheetName val="TK621"/>
      <sheetName val="Chi tiet 511"/>
      <sheetName val="TK 511"/>
      <sheetName val="TK421"/>
      <sheetName val="TK411"/>
      <sheetName val="TK 342 ( thue T.C )"/>
      <sheetName val="TK338"/>
      <sheetName val="Phat sinh 2005"/>
      <sheetName val="TK334"/>
      <sheetName val="TK333"/>
      <sheetName val="TK331"/>
      <sheetName val="TK 341vay dai han "/>
      <sheetName val="TK311"/>
      <sheetName val="TK 214"/>
      <sheetName val="TK 212"/>
      <sheetName val="Chi tiet TK 211"/>
      <sheetName val="TK 211"/>
      <sheetName val="TK 154"/>
      <sheetName val="TK153"/>
      <sheetName val="Chi tiet TK 152"/>
      <sheetName val="Can Doi TK"/>
      <sheetName val="TK 152"/>
      <sheetName val="Chung tu ghi so "/>
      <sheetName val="TK 142"/>
      <sheetName val="TK 141"/>
      <sheetName val="TK 133"/>
      <sheetName val="Chi tiet TK131"/>
      <sheetName val="TK 131"/>
      <sheetName val="TK 112"/>
      <sheetName val="TK 111"/>
      <sheetName val="Phieu thu"/>
      <sheetName val="Phieu chi "/>
      <sheetName val="Phieu nhap VTu "/>
      <sheetName val="Phieu xuat VTu"/>
      <sheetName val="Can doi vat tu nhap xuat "/>
      <sheetName val="Vat tu nhapxuat nam 2005"/>
      <sheetName val="Ca may can dung nam 2005"/>
      <sheetName val="Vat Tu can cho CT nam 2005"/>
      <sheetName val="HD thu mua hang NLS "/>
      <sheetName val="HD thu mua cat soi "/>
      <sheetName val="TLy HD mua ban "/>
      <sheetName val="Bien ban Nthu GK"/>
      <sheetName val="T. Ly HD giao khoan "/>
      <sheetName val="Hop dong giao khoan"/>
      <sheetName val="giay tam ung "/>
      <sheetName val="Bang ke T.toan "/>
      <sheetName val="Hoa don ban hang "/>
      <sheetName val="Bang phan bo tien luong 2005"/>
      <sheetName val="Bang cham cong "/>
      <sheetName val="Bang T.T Luong CB chu Chot2005"/>
      <sheetName val="Bang T.T luong CN lai xe"/>
      <sheetName val="Bang thanh toan luong 2005"/>
      <sheetName val="Nhan cong cho CT nam 2005"/>
      <sheetName val="Dinh Muc tieu hao VL 2005"/>
      <sheetName val="Dang Ky chi tiet KH 2005"/>
      <sheetName val="Bang phan bo NVL nam 2005"/>
      <sheetName val="Bang phan bo K.Hao 2005"/>
      <sheetName val="Dang Ky Khau hao 2005"/>
      <sheetName val="Phu luc so 3( TNDN)"/>
      <sheetName val="PhuLuc so 1(TNDN)"/>
      <sheetName val="Mau so 04 TNDN"/>
      <sheetName val="Mau so 02C"/>
      <sheetName val="Mau so 02B"/>
      <sheetName val="Mau so 02A"/>
      <sheetName val="Mau 01B"/>
      <sheetName val="To khai Mau 11"/>
      <sheetName val="Don xin khat nop thue nam 04"/>
      <sheetName val="Su dung hoa don mau 26"/>
      <sheetName val="QToan hoa don "/>
      <sheetName val="Mau so 01"/>
      <sheetName val="Mau so 02"/>
      <sheetName val="Chi tiet Mau 03 ( mua vao )"/>
      <sheetName val="Mau so 03"/>
      <sheetName val="Mau so 04"/>
      <sheetName val="Mau 05"/>
      <sheetName val="De nghi giai dap ve thue "/>
      <sheetName val="the duc"/>
      <sheetName val="Bao cao thong ke "/>
      <sheetName val="Phieu DTra Van Tai ( 01 TKe )"/>
      <sheetName val="C.TIEU"/>
      <sheetName val="KQ (2)"/>
      <sheetName val="T.HAO"/>
      <sheetName val="T.HAO (2)"/>
      <sheetName val="KHbanhang"/>
      <sheetName val="CPSX"/>
      <sheetName val="QLDN"/>
      <sheetName val="T.Luong"/>
      <sheetName val="GTCX(Zx)"/>
      <sheetName val="W200x250"/>
      <sheetName val="DH200x250"/>
      <sheetName val="RT-G200x250"/>
      <sheetName val="T-250x400"/>
      <sheetName val="K-CT200x200"/>
      <sheetName val="TL-200x300"/>
      <sheetName val="400x400"/>
      <sheetName val="300x300"/>
      <sheetName val="T.Hao(1)"/>
      <sheetName val="TSCD"/>
      <sheetName val="CPNLTT"/>
      <sheetName val="NCTT"/>
      <sheetName val="LAI VAY"/>
      <sheetName val="641"/>
      <sheetName val="642"/>
      <sheetName val="CPSXKD"/>
      <sheetName val="GTmen"/>
      <sheetName val="K.luongSP"/>
      <sheetName val="BAI.MEN-Xuong"/>
      <sheetName val="KHDT"/>
      <sheetName val="KHGT"/>
      <sheetName val="KHDT(1)"/>
      <sheetName val="KHDT(2)"/>
      <sheetName val="SX-TT"/>
      <sheetName val="CL "/>
      <sheetName val="LDTL"/>
      <sheetName val="KHSCL"/>
      <sheetName val="BAO HO LD"/>
      <sheetName val="K-HAO"/>
      <sheetName val="CPC"/>
      <sheetName val="LNKD"/>
      <sheetName val="SK"/>
      <sheetName val="TRA NO"/>
      <sheetName val="CTTH"/>
      <sheetName val="VLD"/>
      <sheetName val="VLD_Phuong"/>
      <sheetName val="BCKQSXKD"/>
      <sheetName val="CANDOIKT"/>
      <sheetName val="BC LUU CHUYEN TTE"/>
      <sheetName val="BCKQHDSX -KD"/>
      <sheetName val="BANGCDKT"/>
      <sheetName val="BCDKT (CU)"/>
      <sheetName val="BCLCT.TE"/>
      <sheetName val="KH .BANHANG"/>
      <sheetName val="GIAVONHANGBAN"/>
      <sheetName val="C.PHISANXUAT"/>
      <sheetName val="CHIPHI HOATDONG"/>
      <sheetName val="KMTAICHINHBATTHUONG"/>
      <sheetName val="Tinhtoanchitiettaichinh"/>
      <sheetName val="kehoachdautu"/>
      <sheetName val="[PANEL.XLS_x001d_T5"/>
      <sheetName val="SŨeet3"/>
      <sheetName val="K255 SBasa"/>
      <sheetName val="T9"/>
      <sheetName val="T2"/>
      <sheetName val="T1"/>
      <sheetName val="Shaet28"/>
      <sheetName val="400-415.37"/>
      <sheetName val="KL NR2"/>
      <sheetName val="NR2 565 PQ DQ"/>
      <sheetName val="565 DD"/>
      <sheetName val="M2-415.37"/>
      <sheetName val="Cong"/>
      <sheetName val="507 PQ"/>
      <sheetName val="507 DD"/>
      <sheetName val=" Subbase"/>
      <sheetName val="NR2"/>
      <sheetName val="[PANEL.XLSŝQT thue 2001"/>
      <sheetName val="Kc giavonQ1.05"/>
      <sheetName val="Gan tru thue"/>
      <sheetName val="DThu"/>
      <sheetName val="Nhap KPCT"/>
      <sheetName val="PBo KPCT"/>
      <sheetName val="KP nop CT"/>
      <sheetName val="PB LV CNhanh"/>
      <sheetName val="PB CPC"/>
      <sheetName val="PB LV doi Q4"/>
      <sheetName val="PB LV doi"/>
      <sheetName val="GtQ4.05L4"/>
      <sheetName val="GTQ4.05L3"/>
      <sheetName val="GTQ4.05 L2"/>
      <sheetName val="GTQ4.05"/>
      <sheetName val="GT Q3,05 sua"/>
      <sheetName val="GT Kc Q3.05"/>
      <sheetName val="GT Q2.05"/>
      <sheetName val="GT01.2005"/>
      <sheetName val="Sheetး6"/>
      <sheetName val="NEW-PAN၅L"/>
      <sheetName val="[PANEL.XLSၝXL4Test5"/>
      <sheetName val="Sheep75"/>
      <sheetName val="KHTV _x0003__x0000_-2003"/>
      <sheetName val="Tuan B_x0000_ao"/>
      <sheetName val="tuong"/>
      <sheetName val="TH FF140"/>
      <sheetName val="TH FF177"/>
      <sheetName val="Tien dat HD"/>
      <sheetName val="TH cong no"/>
      <sheetName val="12.03"/>
      <sheetName val="1.04"/>
      <sheetName val="2.04"/>
      <sheetName val="U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refreshError="1"/>
      <sheetData sheetId="299" refreshError="1"/>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refreshError="1"/>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refreshError="1"/>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refreshError="1"/>
      <sheetData sheetId="706"/>
      <sheetData sheetId="707"/>
      <sheetData sheetId="708"/>
      <sheetData sheetId="709"/>
      <sheetData sheetId="710"/>
      <sheetData sheetId="711"/>
      <sheetData sheetId="712"/>
      <sheetData sheetId="713"/>
    </sheetDataSet>
  </externalBook>
</externalLink>
</file>

<file path=xl/externalLinks/externalLink2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aTDT"/>
      <sheetName val="To trinh"/>
      <sheetName val="Tong_hop"/>
      <sheetName val="THKL_XL"/>
      <sheetName val="THKL_tbi"/>
      <sheetName val="TKphi"/>
      <sheetName val="THKL_XL (luu)"/>
      <sheetName val="Khung(lo+bao)"/>
      <sheetName val="HTcapnuoc"/>
      <sheetName val="LD_HTCapnuoc"/>
      <sheetName val="SanTN"/>
      <sheetName val="TramBom 1"/>
      <sheetName val="LD_TB1"/>
      <sheetName val="TramBom2"/>
      <sheetName val="LD_TB2"/>
      <sheetName val="MangTH"/>
      <sheetName val="Ho_Tru_Nuoc"/>
      <sheetName val="Dohothungmo"/>
      <sheetName val="MangLuong"/>
      <sheetName val="ToTrinh"/>
      <sheetName val="BuVL"/>
      <sheetName val="BG_VC"/>
      <sheetName val="TK_chitiet"/>
      <sheetName val="Sheet1"/>
      <sheetName val="Sheet2"/>
      <sheetName val="Sheet3"/>
      <sheetName val="Sheet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2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8"/>
      <sheetName val="GVL"/>
      <sheetName val="Sheet6"/>
      <sheetName val="CT"/>
      <sheetName val="Sheet4"/>
      <sheetName val="DT"/>
      <sheetName val="Sheet2"/>
      <sheetName val="dongia"/>
      <sheetName val="Sheet3"/>
      <sheetName val="Sheet1"/>
      <sheetName val="Congty"/>
      <sheetName val="VPPN"/>
      <sheetName val="XN74"/>
      <sheetName val="XN54"/>
      <sheetName val="XN33"/>
      <sheetName val="NK96"/>
      <sheetName val="XL4Test5"/>
      <sheetName val="tong hop"/>
      <sheetName val="phan tich DG"/>
      <sheetName val="gia vat lieu"/>
      <sheetName val="gia xe may"/>
      <sheetName val="gia nhan cong"/>
      <sheetName val="dongia_x0000__x0000__x0000__x0000__x0000__x0000__x0000__x0000__x0000__x0000__x0009__x0000_㢠ś_x0000__x0004__x0000__x0000__x0000__x0000__x0000__x0000_㋄ś_x0000_"/>
      <sheetName val="Thang04"/>
      <sheetName val="Thang06"/>
      <sheetName val="Thang0"/>
      <sheetName val="00000000"/>
      <sheetName val="han"/>
      <sheetName val="thkp"/>
      <sheetName val="TC "/>
      <sheetName val="TC  (2)"/>
      <sheetName val="thct"/>
      <sheetName val="list"/>
      <sheetName val="dg"/>
      <sheetName val="VLTD"/>
      <sheetName val="KL"/>
      <sheetName val="GVLDCCT"/>
      <sheetName val="PTVC"/>
      <sheetName val="Tke"/>
      <sheetName val="KSP"/>
      <sheetName val="PL KS"/>
      <sheetName val="thi sat"/>
      <sheetName val="GCMay"/>
      <sheetName val="nc-m"/>
      <sheetName val="den bu"/>
      <sheetName val="10000000"/>
      <sheetName val="Tminh-DT"/>
      <sheetName val="CONG-TDT"/>
      <sheetName val="Cphi-KHAC"/>
      <sheetName val="Du toan (2)"/>
      <sheetName val="Du toan"/>
      <sheetName val="Phan tich vat tu"/>
      <sheetName val="Tong hop vat tu"/>
      <sheetName val="Gia tri vat tu"/>
      <sheetName val="Chenh lech vat tu"/>
      <sheetName val="CLVT_TINH"/>
      <sheetName val="cuoc"/>
      <sheetName val="Du thau"/>
      <sheetName val="Don gia chi tiet"/>
      <sheetName val="THKP_CAU"/>
      <sheetName val="Tu van Thiet ke"/>
      <sheetName val="Tien do thi cong"/>
      <sheetName val="Bia du toan"/>
      <sheetName val="Tro giup"/>
      <sheetName val="CP-TV-CAU"/>
      <sheetName val="Config"/>
      <sheetName val="XL4Poppy"/>
      <sheetName val="C47-456"/>
      <sheetName val="C46"/>
      <sheetName val="C47-PII"/>
      <sheetName val="CV1"/>
      <sheetName val="CV2"/>
      <sheetName val="CV3"/>
      <sheetName val="CV4"/>
      <sheetName val="CV5"/>
      <sheetName val="CV6"/>
      <sheetName val="CV7"/>
      <sheetName val="CV8"/>
      <sheetName val="CV9"/>
      <sheetName val="THDGCT"/>
      <sheetName val="THgiathau"/>
      <sheetName val="GVT"/>
      <sheetName val="Tai khoan"/>
      <sheetName val="GT TT (2)"/>
      <sheetName val="KLTC giai doan"/>
      <sheetName val="KL (2)"/>
      <sheetName val="KLtt lan3"/>
      <sheetName val="GTT2 lan3 tt"/>
      <sheetName val="GTT2 lan 4 dc "/>
      <sheetName val="chenh lech gia"/>
      <sheetName val="KL bao con lai"/>
      <sheetName val="GTT2 lan 4 tt"/>
      <sheetName val="XXXXXXXX"/>
      <sheetName val="THCP"/>
      <sheetName val="BQT"/>
      <sheetName val="RG"/>
      <sheetName val="BCVT"/>
      <sheetName val="BKHD"/>
      <sheetName val="phan tich DG_x0000__x0000_㠨Ȣ_x0000__x0004__x0000__x0000__x0000__x0000__x0000__x0000_杀Ȣ_x0000__x0000__x0000__x0000__x0000_"/>
      <sheetName val="DTCT"/>
      <sheetName val="ND"/>
      <sheetName val="VL"/>
      <sheetName val="Shaet4"/>
      <sheetName val="TN"/>
      <sheetName val="CT doanh thu 2005"/>
      <sheetName val="Dthu 2006 sua"/>
      <sheetName val="Doanh thu gia thanh"/>
      <sheetName val="6 thang 2006"/>
      <sheetName val="Bao cao thue (2)"/>
      <sheetName val="Tong hop CP T10"/>
      <sheetName val="Bao cao thue"/>
      <sheetName val="Thue cong trinh"/>
      <sheetName val="Gia thanh"/>
      <sheetName val="Pke toan"/>
      <sheetName val="Gia thanh cong trinh - Hoa"/>
      <sheetName val="Ke toan thuc hien cong trinh"/>
      <sheetName val="Du kien DT 9 thang de nop"/>
      <sheetName val="d䁧"/>
      <sheetName val="NEW-PANEL"/>
      <sheetName val="Chart1"/>
      <sheetName val="KL18Thang"/>
      <sheetName val="TH"/>
      <sheetName val="M200"/>
      <sheetName val="TK NO 111"/>
      <sheetName val="TK NO 112"/>
      <sheetName val="TK 1418"/>
      <sheetName val="TK 331"/>
      <sheetName val="TK 1412"/>
      <sheetName val="BCAO SDCT"/>
      <sheetName val="TK 142"/>
      <sheetName val="TK 242"/>
      <sheetName val="TK CO 112"/>
      <sheetName val="TK 153"/>
      <sheetName val="334"/>
      <sheetName val="Sheet5"/>
      <sheetName val="642"/>
      <sheetName val="154"/>
      <sheetName val="CT 154"/>
      <sheetName val="1362"/>
      <sheetName val="TK CO 111"/>
      <sheetName val="XXXXXXX0"/>
      <sheetName val="_x0000__x0000__x0000__x0000__x0000__x0000__x0000__x0000__x0000__x0009__x0000_?s_x0000__x0004__x0000__x0000__x0000__x0000__x0000__x0000_?s_x0000__x0000__x0000__x0000__x0000__x0000__x0000__x0000_"/>
      <sheetName val="dongia_x0000__x0000__x0000__x0000__x0000__x0000__x0000__x0000__x0000__x0000__x0009__x0000_?s_x0000__x0004__x0000__x0000__x0000__x0000__x0000__x0000_?s_x0000_"/>
      <sheetName val="ch DG_x0000__x0000_??_x0000__x0004__x0000__x0000__x0000__x0000__x0000__x0000_??_x0000__x0000__x0000__x0000__x0000__x0000__x0000__x0000_??_x0000__x0000_"/>
      <sheetName val="Comb"/>
      <sheetName val="tra-vat-lieu"/>
      <sheetName val="dongia_x0000_ 㢠ś_x0000__x0004__x0000_㋄ś_x0000_"/>
      <sheetName val="d?"/>
      <sheetName val="Hướng dẫn"/>
      <sheetName val="Ví dụ hàm Vlookup"/>
      <sheetName val="CPVCBT"/>
      <sheetName val="CPVCBD"/>
      <sheetName val="GVLBT"/>
      <sheetName val="GVLBD"/>
      <sheetName val="vuabt"/>
      <sheetName val="vuabd"/>
      <sheetName val="SXDDMO"/>
      <sheetName val="SXDH"/>
      <sheetName val="SXBTN"/>
      <sheetName val="SXDDMOD"/>
      <sheetName val="SXDHD"/>
      <sheetName val="SXBTND"/>
      <sheetName val="gcm"/>
      <sheetName val="gcm06"/>
      <sheetName val="cphoi"/>
      <sheetName val="cphoi2"/>
      <sheetName val="duoith"/>
      <sheetName val="cpnc205"/>
      <sheetName val="cpnc205mtc"/>
      <sheetName val="cpnclx205"/>
      <sheetName val="cpncvts"/>
      <sheetName val="cpnctnvs"/>
      <sheetName val="cpnctlan"/>
      <sheetName val="KGA"/>
      <sheetName val="ctldtb"/>
      <sheetName val="tonghopldtb"/>
      <sheetName val="ctldtbd"/>
      <sheetName val="tonghopldtbd"/>
      <sheetName val="_x0000_@_x0000_@_x0000_@_x0000_@_x0000_@_x0000_@_x0000_@_x0000_@_x0000_@_x0000_@_x0000_@_x0000_@_x0000_@_x0000_@_x0000_@_x0000_"/>
      <sheetName val="NEW_PANEL"/>
      <sheetName val="T1"/>
      <sheetName val="T2"/>
      <sheetName val="T3"/>
      <sheetName val="T4"/>
      <sheetName val="T5"/>
      <sheetName val="T6"/>
      <sheetName val="T7"/>
      <sheetName val="T8"/>
      <sheetName val="t9"/>
      <sheetName val="t10"/>
      <sheetName val="t11"/>
      <sheetName val="t12"/>
      <sheetName val="Cham cong 07-&gt;12"/>
      <sheetName val="Cham cong TH 1-&gt;6"/>
      <sheetName val="T Hop luong"/>
      <sheetName val=""/>
      <sheetName val="phan tich DG_x0000__x0000_??_x0000__x0004__x0000__x0000__x0000__x0000__x0000__x0000_??_x0000__x0000__x0000__x0000__x0000_"/>
      <sheetName val="dongia_x0000_ ?s_x0000__x0004__x0000_?s_x0000_"/>
      <sheetName val="Input"/>
      <sheetName val="BTH phi"/>
      <sheetName val="BLT phi"/>
      <sheetName val="phi,le phi"/>
      <sheetName val="Bien Lai TON"/>
      <sheetName val="BCQT "/>
      <sheetName val="Giay di duong"/>
      <sheetName val="BC QT cua tung ap"/>
      <sheetName val="GIAO CHI TIEU THU QUY 07"/>
      <sheetName val="BANG TONG HOP GIAY NOP TIEN"/>
      <sheetName val="Page 3"/>
      <sheetName val="dongia??????????_x0009_?㢠ś?_x0004_??????㋄ś?"/>
      <sheetName val="dongia?_x0009_㢠ś?_x0004_?㋄ś?"/>
      <sheetName val="phan tich DG??㠨Ȣ?_x0004_??????杀Ȣ?????"/>
      <sheetName val="?????????_x0009_??s?_x0004_???????s????????"/>
      <sheetName val="dongia?_x0009_㢠ś_x0004_?㋄ś"/>
      <sheetName val="dongia??????????_x0009_??s?_x0004_???????s?"/>
      <sheetName val="dongia?_x0009_?s?_x0004_??s?"/>
      <sheetName val="dongia?_x0009_?s_x0004_??s"/>
      <sheetName val="ch DG?????_x0004_????????????????????"/>
      <sheetName val="dongia? 㢠ś?_x0004_?㋄ś?"/>
      <sheetName val=" ?s_x0000__x0004__x0000_?s_x0000_"/>
      <sheetName val="phan tich DG?????_x0004_?????????????"/>
      <sheetName val="dongia? ?s?_x0004_??s?"/>
      <sheetName val="_x0009_?s?_x0004_??s?"/>
      <sheetName val="ch DG????_x0004_???????"/>
      <sheetName val="phan tich DG????_x0004_????"/>
      <sheetName val="_x0000__x0000__x0000__x0000__x0000__x0000__x0000__x0000__x0000__x0009__x0000_??_x0000__x0004__x0000__x0000__x0000__x0000__x0000__x0000_??_x0000__x0000__x0000__x0000__x0000__x0000__x0000__x0000_"/>
      <sheetName val="tuong"/>
      <sheetName val="Gia"/>
      <sheetName val="ch DG"/>
      <sheetName val="_x0009_?s"/>
      <sheetName val="Hu?ng d?n"/>
      <sheetName val="Ví d? hàm Vlookup"/>
      <sheetName val="@_x0000_@_x0000_@_x0000_@_x0000_@_x0000_@_x0000_@_x0000_@_x0000_@_x0000_@_x0000_@_x0000_@_x0000_@_x0000_@_x0000_@_x0000_@"/>
      <sheetName val="?@?@?@?@?@?@?@?@?@?@?@?@?@?@?@?"/>
      <sheetName val="dongia_x0000__x0000__x0000__x0000__x0000__x0000__x0002__x0000__x0000__x0000__x0009__x0000_?s_x0000__x0004__x0000__x0000__x0000__x0000__x0000__x0000_?s_x0000_"/>
      <sheetName val="phaɮ tich DG??㠨Ȣ?_x0004_??????杀Ȣ?????"/>
      <sheetName val="dongia??????_x0002_???_x0009_??s?_x0004_???????s?"/>
      <sheetName val="G_x0016_L"/>
      <sheetName val="[DT-TN.xlsMCT"/>
      <sheetName val="Sheet9"/>
      <sheetName val="pha? tich DG?????_x0004_?????????????"/>
      <sheetName val="dongia?_x0002_?_x0009_?s?_x0004_??s?"/>
      <sheetName val="ch DG???_x0004_???????"/>
      <sheetName val="dongia? 㢠ś_x0004_?㋄ś"/>
      <sheetName val="@?@?@?@?@?@?@?@?@?@?@?@?@?@?@?@"/>
      <sheetName val="dongia? ?s_x0004_??s"/>
      <sheetName val="d_"/>
      <sheetName val="_x0009__s"/>
      <sheetName val="dongia___________x0009__㢠ś__x0004_______㋄ś_"/>
      <sheetName val="dongia__x0009_㢠ś__x0004__㋄ś_"/>
      <sheetName val="dongia__x0009_㢠ś_x0004__㋄ś"/>
      <sheetName val="phan tich DG__㠨Ȣ__x0004_______杀Ȣ_____"/>
      <sheetName val="__________x0009___s__x0004________s________"/>
      <sheetName val="dongia___________x0009___s__x0004________s_"/>
      <sheetName val="dongia__x0009__s__x0004___s_"/>
      <sheetName val="dongia__x0009__s_x0004___s"/>
      <sheetName val="ch DG______x0004_____________________"/>
      <sheetName val="dongia_ 㢠ś__x0004__㋄ś_"/>
      <sheetName val="phan tich DG______x0004______________"/>
      <sheetName val="dongia_ _s__x0004___s_"/>
      <sheetName val="_x0009__s__x0004___s_"/>
      <sheetName val="ch DG_____x0004________"/>
      <sheetName val="phan tich DG_____x0004_____"/>
      <sheetName val="Hu_ng d_n"/>
      <sheetName val="Ví d_ hàm Vlookup"/>
      <sheetName val="phaɮ tich DG__㠨Ȣ__x0004_______杀Ȣ_____"/>
      <sheetName val="dongia_______x0002_____x0009___s__x0004________s_"/>
      <sheetName val="dongia__x0002___x0009__s__x0004___s_"/>
      <sheetName val="pha_ tich DG______x0004______________"/>
      <sheetName val="ch DG__"/>
      <sheetName val="_@_@_@_@_@_@_@_@_@_@_@_@_@_@_@_"/>
      <sheetName val="dongia_ 㢠ś_x0004__㋄ś"/>
      <sheetName val="ch DG____x0004________"/>
      <sheetName val="@"/>
      <sheetName val="donööö"/>
      <sheetName val="dongia_x0000_ ??_x0000__x0004__x0000_??_x0000_"/>
      <sheetName val="Hý?ng d?n"/>
      <sheetName val="?????????_x0009_????_x0004_????????????????"/>
      <sheetName val="dongia?_x0009_???_x0004_????"/>
      <sheetName val="dongia??????????_x0009_????_x0004_?????????"/>
      <sheetName val="dongia?_x0009_??_x0004_???"/>
      <sheetName val="dongia? ???_x0004_????"/>
      <sheetName val="dongia_x0000__x0009_??_x0000__x0004__x0000_??_x0000_"/>
      <sheetName val=" ?s?_x0004_??s?"/>
      <sheetName val="Tra_bang"/>
      <sheetName val="dtct cau"/>
      <sheetName val="@_@_@_@_@_@_@_@_@_@_@_@_@_@_@_@"/>
      <sheetName val="dongia_ _s_x0004___s"/>
      <sheetName val=" _s"/>
      <sheetName val="_DT-TN.xlsMCT"/>
      <sheetName val="dongia_x0000_̃̃̃̃̃̃̃̃̃̃̃̃̃̃̃̃̃̃̃̃̃̃̃̃"/>
      <sheetName val="tong ho`"/>
      <sheetName val="XXXPXXX0"/>
      <sheetName val="Book 1 Summary"/>
      <sheetName val="tong_hop"/>
      <sheetName val="phan_tich_DG"/>
      <sheetName val="gia_vat_lieu"/>
      <sheetName val="gia_xe_may"/>
      <sheetName val="gia_nhan_cong"/>
      <sheetName val="TC_"/>
      <sheetName val="TC__(2)"/>
      <sheetName val="PL_KS"/>
      <sheetName val="thi_sat"/>
      <sheetName val="den_bu"/>
      <sheetName val="dongia 㢠ś㋄ś"/>
      <sheetName val="Du_toan_(2)"/>
      <sheetName val="Du_toan"/>
      <sheetName val="Phan_tich_vat_tu"/>
      <sheetName val="Tong_hop_vat_tu"/>
      <sheetName val="Gia_tri_vat_tu"/>
      <sheetName val="Chenh_lech_vat_tu"/>
      <sheetName val="Du_thau"/>
      <sheetName val="Don_gia_chi_tiet"/>
      <sheetName val="Tu_van_Thiet_ke"/>
      <sheetName val="Tien_do_thi_cong"/>
      <sheetName val="Bia_du_toan"/>
      <sheetName val="Tro_giup"/>
      <sheetName val="dongia_㢠ś㋄ś"/>
      <sheetName val="phan_tich_DG㠨Ȣ杀Ȣ咄Ȣ"/>
      <sheetName val="GT_TT_(2)"/>
      <sheetName val="KLTC_giai_doan"/>
      <sheetName val="KL_(2)"/>
      <sheetName val="KLtt_lan3"/>
      <sheetName val="GTT2_lan3_tt"/>
      <sheetName val="GTT2_lan_4_dc_"/>
      <sheetName val="chenh_lech_gia"/>
      <sheetName val="KL_bao_con_lai"/>
      <sheetName val="GTT2_lan_4_tt"/>
      <sheetName val="Tai_khoan"/>
      <sheetName val="CT_doanh_thu_2005"/>
      <sheetName val="Dthu_2006_sua"/>
      <sheetName val="Doanh_thu_gia_thanh"/>
      <sheetName val="6_thang_2006"/>
      <sheetName val="Bao_cao_thue_(2)"/>
      <sheetName val="Tong_hop_CP_T10"/>
      <sheetName val="Bao_cao_thue"/>
      <sheetName val="Thue_cong_trinh"/>
      <sheetName val="Gia_thanh"/>
      <sheetName val="Pke_toan"/>
      <sheetName val="Gia_thanh_cong_trinh_-_Hoa"/>
      <sheetName val="Ke_toan_thuc_hien_cong_trinh"/>
      <sheetName val="Du_kien_DT_9_thang_de_nop"/>
      <sheetName val="TK_NO_111"/>
      <sheetName val="TK_NO_112"/>
      <sheetName val="TK_1418"/>
      <sheetName val="TK_331"/>
      <sheetName val="TK_1412"/>
      <sheetName val="BCAO_SDCT"/>
      <sheetName val="TK_142"/>
      <sheetName val="TK_242"/>
      <sheetName val="TK_CO_112"/>
      <sheetName val="TK_153"/>
      <sheetName val="CT_154"/>
      <sheetName val="TK_CO_111"/>
      <sheetName val="__________x0009______x0004_________________"/>
      <sheetName val="ctTBA"/>
      <sheetName val="GIAVNX"/>
      <sheetName val="[DT-TN.xls_Cham cong TH 1-&gt;6"/>
      <sheetName val="@?@?@?@?@?@?@?@?@?@?@?@?@?@?@?"/>
      <sheetName val="KLt lan3"/>
      <sheetName val="Page_3"/>
      <sheetName val=" ?s?s"/>
      <sheetName val="dongia ?s?s"/>
      <sheetName val="Tai_x0000_khoan"/>
      <sheetName val="RE"/>
      <sheetName val="HESO"/>
      <sheetName val="dongia___________x0009__?s__x0004_______?s_"/>
      <sheetName val="dongia__x0009_?s__x0004__?s_"/>
      <sheetName val="dongia__x0009_?s_x0004__?s"/>
      <sheetName val="phan tich DG__??__x0004_______??_____"/>
      <sheetName val="dongia_ ?s__x0004__?s_"/>
      <sheetName val="pha? tich DG__??__x0004_______??_____"/>
      <sheetName val="dongia_ ?s_x0004__?s"/>
      <sheetName val="BCTC"/>
      <sheetName val="dongia?????????? ?㢠ś?_x0004_??????㋄ś?"/>
      <sheetName val="????????? ??s?_x0004_???????s????????"/>
      <sheetName val="dongia?????????? ??s?_x0004_???????s?"/>
      <sheetName val=" ?s"/>
      <sheetName val="dongia_x0000__x0000__x0000__x0000__x0000__x0000__x0002__x0000__x0000__x0000_ _x0000_?s_x0000__x0004__x0000__x0000__x0000__x0000__x0000__x0000_?s_x0000_"/>
      <sheetName val="dongia??????_x0002_??? ??s?_x0004_???????s?"/>
      <sheetName val="dongia?_x0002_? ?s?_x0004_??s?"/>
      <sheetName val="????????? ????_x0004_????????????????"/>
      <sheetName val="_x0000__x0000__x0000__x0000__x0000__x0000__x0000__x0000__x0000_ _x0000_??_x0000__x0004__x0000__x0000__x0000__x0000__x0000__x0000_??_x0000__x0000__x0000__x0000__x0000__x0000__x0000__x0000_"/>
      <sheetName val="dongia__________ _㢠ś__x0004_______㋄ś_"/>
      <sheetName val="_________ __s__x0004________s________"/>
      <sheetName val="dongia__________ __s__x0004________s_"/>
      <sheetName val=" _s__x0004___s_"/>
      <sheetName val="dongia_______x0002____ __s__x0004________s_"/>
      <sheetName val="dongia__x0002__ _s__x0004___s_"/>
      <sheetName val="_DT-TN.xls_Cham cong TH 1-&gt;6"/>
      <sheetName val="@_@_@_@_@_@_@_@_@_@_@_@_@_@_@_"/>
      <sheetName val="Ke toan thuk hien cong trinh"/>
      <sheetName val="Tai?khoan"/>
      <sheetName val="Hý_ng d_n"/>
      <sheetName val="dongia__x0009_____x0004_____"/>
      <sheetName val="dongia___________x0009______x0004__________"/>
      <sheetName val="dongia__x0009____x0004____"/>
      <sheetName val="dongia_ ____x0004_____"/>
      <sheetName val="dongia?̃̃̃̃̃̃̃̃̃̃̃̃̃̃̃̃̃̃̃̃̃̃̃̃"/>
      <sheetName val="Chenh lech vct tu"/>
      <sheetName val="DT-XL"/>
      <sheetName val="IBASE"/>
      <sheetName val="DI-ESTI"/>
      <sheetName val="dongia_x0000_ 㢠ś_x0000__x0004__x0000_㏄ś_x0000_"/>
      <sheetName val="DG "/>
      <sheetName val="DT-TN"/>
      <sheetName val="Tai"/>
      <sheetName val="phan_tich_DG㠨Ȣ杀Ȣ"/>
      <sheetName val="Gia "/>
      <sheetName val="gia 6at lieu"/>
      <sheetName val="TC  (2("/>
      <sheetName val="000000 0"/>
      <sheetName val="Thuc thanh"/>
      <sheetName val="~~~~~~~~~~~~~~~~~~~~~~~~~~~~~~~"/>
      <sheetName val=" ???_x0004_????"/>
      <sheetName val="phan tich DG?㠨Ȣ?_x0004_?杀Ȣ?咄Ȣ?"/>
      <sheetName val="#REF!"/>
      <sheetName val="_x0009_???_x0004_????"/>
      <sheetName val="Loading"/>
      <sheetName val="Check C"/>
      <sheetName val="Du th!u"/>
      <sheetName val="dongia?????????? ?㢠ś?_x0004_׃⿉_x0000__x0000__x0000__x0000__x0000__xd804_"/>
      <sheetName val="dongia?????????? ?㢠ś?_x0004_׃⿾_x0000__x0000_앀_x0000__x0000__x0000_紸"/>
      <sheetName val="dongia?????????? ?㢠ś?_x0004__x0010__x0000_램ګ׃⽻_x0000__x0000_筠"/>
      <sheetName val="dongia 㢠ś_x0000__x0004_က_x0000_砀둵"/>
      <sheetName val=" __"/>
      <sheetName val="dongia 㢠ś_x0000__x0004_︀ퟕԯ_x0000_"/>
      <sheetName val="dongia 㢠ś"/>
      <sheetName val="phan tich DG?㠨Ȣ?_x0004_?杀Ȣ?"/>
      <sheetName val="dongia 㢠ś?_x0004_?㋄ś?"/>
      <sheetName val="phan tich DG_㠨Ȣ__x0004__杀Ȣ_咄Ȣ_"/>
      <sheetName val="phan tich DG_㠨Ȣ__x0004__杀Ȣ_"/>
      <sheetName val="breakdown"/>
      <sheetName val=" _s_s"/>
      <sheetName val="dongia 㢠ś__x0004__㋄ś_"/>
      <sheetName val="dongia ????"/>
      <sheetName val="dongia_????"/>
      <sheetName val="dongia_㢠ś㋄ś1"/>
      <sheetName val="٬ongia_x0000__x0000__x0000__x0000__x0000__x0000__x0000__x0000__x0000__x0000__x0009__x0000_㢠ś_x0000__x0004__x0000__x0000__x0000__x0000__x0000__x0000_㋄ś_x0000_"/>
      <sheetName val="TK NO 1q1"/>
      <sheetName val="聰han tich DG_x0000__x0000_㠨Ȣ_x0000__x0004__x0000__x0000__x0000__x0000__x0000__x0000_杀Ȣ_x0000__x0000__x0000__x0000__x0000_"/>
      <sheetName val="Hướng d麫n"/>
      <sheetName val="CP)TV-CAU"/>
      <sheetName val="dongia_̃̃̃̃̃̃̃̃̃̃̃̃̃̃̃̃̃̃̃̃̃̃̃̃"/>
      <sheetName val="dongia_?s?s"/>
      <sheetName val="phan_tich_DG??????"/>
      <sheetName val="Ví dụ hàm Vloïkup"/>
      <sheetName val="dongia_x0000_ ?s_x0002__x0004__x0000_?s_x0000_"/>
      <sheetName val="BCQT`"/>
      <sheetName val="dongia?????????_x0009_?㢠ś?_x0004_??????㋄ś?"/>
      <sheetName val="TH_x0000_GCT"/>
      <sheetName val="Tong h_x000b_p vat tu"/>
      <sheetName val="KKKKKKKK"/>
      <sheetName val="_?s?s"/>
      <sheetName val="TH-Dien"/>
      <sheetName val="PEDESB"/>
      <sheetName val="dongia_?s?s1"/>
      <sheetName val="ch_DG??????"/>
      <sheetName val="Hướng_dẫn"/>
      <sheetName val="Ví_dụ_hàm_Vlookup"/>
      <sheetName val="phan_tich_DG????"/>
      <sheetName val="tong_hop1"/>
    </sheetNames>
    <sheetDataSet>
      <sheetData sheetId="0"/>
      <sheetData sheetId="1" refreshError="1">
        <row r="6">
          <cell r="A6">
            <v>2</v>
          </cell>
          <cell r="B6" t="str">
            <v>VËt liÖu</v>
          </cell>
          <cell r="C6" t="str">
            <v>c¸i</v>
          </cell>
          <cell r="D6">
            <v>15000</v>
          </cell>
        </row>
        <row r="7">
          <cell r="A7" t="str">
            <v>147</v>
          </cell>
          <cell r="B7" t="str">
            <v>DÇu mazót</v>
          </cell>
          <cell r="C7" t="str">
            <v>kg</v>
          </cell>
          <cell r="D7">
            <v>36.576000000000001</v>
          </cell>
          <cell r="E7">
            <v>4300</v>
          </cell>
          <cell r="F7">
            <v>157277</v>
          </cell>
        </row>
        <row r="8">
          <cell r="A8" t="str">
            <v>082</v>
          </cell>
          <cell r="B8" t="str">
            <v>CÊp phèi</v>
          </cell>
          <cell r="C8" t="str">
            <v>m3</v>
          </cell>
          <cell r="D8">
            <v>49.334400000000002</v>
          </cell>
          <cell r="E8">
            <v>52581.25</v>
          </cell>
          <cell r="F8">
            <v>986688</v>
          </cell>
        </row>
        <row r="9">
          <cell r="A9" t="str">
            <v>049</v>
          </cell>
          <cell r="B9" t="str">
            <v>Bª t«ng nhùa h¹t mÞn</v>
          </cell>
          <cell r="C9" t="str">
            <v>TÊn</v>
          </cell>
          <cell r="D9">
            <v>34.50564</v>
          </cell>
          <cell r="E9">
            <v>918577</v>
          </cell>
        </row>
        <row r="10">
          <cell r="A10" t="str">
            <v>050</v>
          </cell>
          <cell r="B10" t="str">
            <v>Bª t«ng nhùa h¹t th«</v>
          </cell>
          <cell r="C10" t="str">
            <v>TÊn</v>
          </cell>
          <cell r="D10">
            <v>104762</v>
          </cell>
          <cell r="E10">
            <v>887074</v>
          </cell>
        </row>
        <row r="11">
          <cell r="A11" t="str">
            <v>367</v>
          </cell>
          <cell r="B11" t="str">
            <v>TÊm bª t«ng 20x20</v>
          </cell>
          <cell r="C11" t="str">
            <v>m</v>
          </cell>
          <cell r="D11">
            <v>73.8</v>
          </cell>
          <cell r="E11">
            <v>23000</v>
          </cell>
          <cell r="F11">
            <v>1697400</v>
          </cell>
        </row>
        <row r="12">
          <cell r="A12" t="str">
            <v>337</v>
          </cell>
          <cell r="B12" t="str">
            <v>ThÐp trßn</v>
          </cell>
          <cell r="C12" t="str">
            <v>kg</v>
          </cell>
          <cell r="D12">
            <v>377.34899999999999</v>
          </cell>
          <cell r="E12">
            <v>4100</v>
          </cell>
          <cell r="F12">
            <v>1547131</v>
          </cell>
        </row>
        <row r="13">
          <cell r="A13" t="str">
            <v>331</v>
          </cell>
          <cell r="B13" t="str">
            <v>ThÐp h×nh</v>
          </cell>
          <cell r="C13" t="str">
            <v>kg</v>
          </cell>
          <cell r="D13">
            <v>560.2704</v>
          </cell>
          <cell r="E13">
            <v>4014</v>
          </cell>
          <cell r="F13">
            <v>2248925</v>
          </cell>
        </row>
        <row r="14">
          <cell r="A14" t="str">
            <v>442</v>
          </cell>
          <cell r="B14" t="str">
            <v>§Êt ®Ìn</v>
          </cell>
          <cell r="C14" t="str">
            <v>kg</v>
          </cell>
          <cell r="D14">
            <v>24.94858</v>
          </cell>
          <cell r="E14">
            <v>7500</v>
          </cell>
          <cell r="F14">
            <v>187114</v>
          </cell>
        </row>
        <row r="15">
          <cell r="A15" t="str">
            <v>400</v>
          </cell>
          <cell r="B15" t="str">
            <v>¤ xy</v>
          </cell>
          <cell r="C15" t="str">
            <v>chai</v>
          </cell>
          <cell r="D15">
            <v>6.2348800000000004</v>
          </cell>
          <cell r="E15">
            <v>25000</v>
          </cell>
          <cell r="F15">
            <v>155872</v>
          </cell>
        </row>
        <row r="16">
          <cell r="A16" t="str">
            <v>348</v>
          </cell>
          <cell r="B16" t="str">
            <v>ThÐp ®Öm</v>
          </cell>
          <cell r="C16" t="str">
            <v>kg</v>
          </cell>
          <cell r="D16">
            <v>75.400000000000006</v>
          </cell>
          <cell r="E16">
            <v>5000</v>
          </cell>
          <cell r="F16">
            <v>377000</v>
          </cell>
        </row>
        <row r="17">
          <cell r="A17" t="str">
            <v>026</v>
          </cell>
          <cell r="B17" t="str">
            <v>Bu l«ng M18x20</v>
          </cell>
          <cell r="C17" t="str">
            <v>c¸i</v>
          </cell>
          <cell r="D17">
            <v>174</v>
          </cell>
          <cell r="E17">
            <v>2897</v>
          </cell>
          <cell r="F17">
            <v>504078</v>
          </cell>
        </row>
        <row r="18">
          <cell r="A18" t="str">
            <v>341</v>
          </cell>
          <cell r="B18" t="str">
            <v>ThÐp trßn D &gt; 18mm</v>
          </cell>
          <cell r="C18" t="str">
            <v>kg</v>
          </cell>
          <cell r="D18">
            <v>2780.52</v>
          </cell>
          <cell r="E18">
            <v>3971.43</v>
          </cell>
          <cell r="F18">
            <v>10515927</v>
          </cell>
        </row>
        <row r="19">
          <cell r="A19" t="str">
            <v>388</v>
          </cell>
          <cell r="B19" t="str">
            <v>V÷a bª t«ng</v>
          </cell>
          <cell r="C19" t="str">
            <v>m3</v>
          </cell>
          <cell r="D19">
            <v>473.23360000000002</v>
          </cell>
        </row>
        <row r="20">
          <cell r="A20" t="str">
            <v>443</v>
          </cell>
          <cell r="B20" t="str">
            <v>§Êt ®á</v>
          </cell>
          <cell r="C20" t="str">
            <v>m3</v>
          </cell>
          <cell r="D20">
            <v>26.39744</v>
          </cell>
          <cell r="E20">
            <v>52581.25</v>
          </cell>
          <cell r="F20">
            <v>527949</v>
          </cell>
        </row>
        <row r="21">
          <cell r="A21" t="str">
            <v>427</v>
          </cell>
          <cell r="B21" t="str">
            <v>§¸ d¨m 0,5x1</v>
          </cell>
          <cell r="C21" t="str">
            <v>m3</v>
          </cell>
          <cell r="D21">
            <v>9.8604800000000008</v>
          </cell>
          <cell r="E21">
            <v>123207.61</v>
          </cell>
          <cell r="F21">
            <v>788838</v>
          </cell>
        </row>
        <row r="22">
          <cell r="A22" t="str">
            <v>430</v>
          </cell>
          <cell r="B22" t="str">
            <v>§¸ d¨m 4x6 t/c</v>
          </cell>
          <cell r="C22" t="str">
            <v>m3</v>
          </cell>
          <cell r="D22">
            <v>69.36</v>
          </cell>
          <cell r="E22">
            <v>94327.61</v>
          </cell>
          <cell r="F22">
            <v>4161600</v>
          </cell>
        </row>
        <row r="23">
          <cell r="A23" t="str">
            <v>426</v>
          </cell>
          <cell r="B23" t="str">
            <v>§¸ d¨m 4x6 t/h</v>
          </cell>
          <cell r="C23" t="str">
            <v>m3</v>
          </cell>
          <cell r="D23">
            <v>7.4755500000000001</v>
          </cell>
          <cell r="E23">
            <v>79089.509999999995</v>
          </cell>
          <cell r="F23">
            <v>448533</v>
          </cell>
        </row>
        <row r="24">
          <cell r="A24" t="str">
            <v>434</v>
          </cell>
          <cell r="B24" t="str">
            <v>§¸ héc</v>
          </cell>
          <cell r="C24" t="str">
            <v>m3</v>
          </cell>
          <cell r="D24">
            <v>178.11600000000001</v>
          </cell>
          <cell r="E24">
            <v>75923.8</v>
          </cell>
          <cell r="F24">
            <v>8096263</v>
          </cell>
        </row>
        <row r="25">
          <cell r="A25" t="str">
            <v>163</v>
          </cell>
          <cell r="B25" t="str">
            <v>GiÊy dÇu</v>
          </cell>
          <cell r="C25" t="str">
            <v>m2</v>
          </cell>
          <cell r="D25">
            <v>287.53919999999999</v>
          </cell>
          <cell r="E25">
            <v>15000</v>
          </cell>
          <cell r="F25">
            <v>4313088</v>
          </cell>
        </row>
        <row r="26">
          <cell r="A26" t="str">
            <v>002</v>
          </cell>
          <cell r="B26" t="str">
            <v>Bao t¶i</v>
          </cell>
          <cell r="C26" t="str">
            <v>m2</v>
          </cell>
          <cell r="D26">
            <v>157.7664</v>
          </cell>
          <cell r="E26">
            <v>3800</v>
          </cell>
          <cell r="F26">
            <v>599512</v>
          </cell>
        </row>
        <row r="27">
          <cell r="A27" t="str">
            <v>343</v>
          </cell>
          <cell r="B27" t="str">
            <v>ThÐp trßn D&lt;= 18mm</v>
          </cell>
          <cell r="C27" t="str">
            <v>kg</v>
          </cell>
          <cell r="D27">
            <v>32321.0052</v>
          </cell>
          <cell r="E27">
            <v>3971.43</v>
          </cell>
          <cell r="F27">
            <v>122981425</v>
          </cell>
        </row>
        <row r="28">
          <cell r="A28" t="str">
            <v>8002</v>
          </cell>
          <cell r="B28" t="str">
            <v>ThÐp trßn D= 10mm A2</v>
          </cell>
          <cell r="C28" t="str">
            <v>kg</v>
          </cell>
          <cell r="D28">
            <v>1900</v>
          </cell>
          <cell r="E28">
            <v>4447.62</v>
          </cell>
        </row>
        <row r="29">
          <cell r="A29" t="str">
            <v>8000</v>
          </cell>
          <cell r="B29" t="str">
            <v>ThÐp trßn D&lt;= 12mm A2</v>
          </cell>
          <cell r="C29" t="str">
            <v>kg</v>
          </cell>
          <cell r="D29">
            <v>109524</v>
          </cell>
          <cell r="E29">
            <v>4447.62</v>
          </cell>
        </row>
        <row r="30">
          <cell r="A30" t="str">
            <v>412</v>
          </cell>
          <cell r="B30" t="str">
            <v>§inh ®Øa</v>
          </cell>
          <cell r="C30" t="str">
            <v>C¸i</v>
          </cell>
          <cell r="D30">
            <v>1283.63219</v>
          </cell>
          <cell r="E30">
            <v>600</v>
          </cell>
          <cell r="F30">
            <v>770179</v>
          </cell>
        </row>
        <row r="31">
          <cell r="A31" t="str">
            <v>232</v>
          </cell>
          <cell r="B31" t="str">
            <v>Gç v¸n cÇu c«ng t¸c</v>
          </cell>
          <cell r="C31" t="str">
            <v>m3</v>
          </cell>
          <cell r="D31">
            <v>71.614959999999996</v>
          </cell>
          <cell r="E31">
            <v>1454545</v>
          </cell>
          <cell r="F31">
            <v>104167182</v>
          </cell>
        </row>
        <row r="32">
          <cell r="A32" t="str">
            <v>282</v>
          </cell>
          <cell r="B32" t="str">
            <v>Phô gia dÎo ho¸</v>
          </cell>
          <cell r="C32" t="str">
            <v>kg</v>
          </cell>
          <cell r="D32">
            <v>13083.99057</v>
          </cell>
          <cell r="E32">
            <v>673</v>
          </cell>
          <cell r="F32">
            <v>8805526</v>
          </cell>
        </row>
        <row r="33">
          <cell r="A33" t="str">
            <v>0414</v>
          </cell>
          <cell r="B33" t="str">
            <v>èng bª t«ng ly t©m D1200mm (èng dµi 2m)</v>
          </cell>
          <cell r="C33" t="str">
            <v>m</v>
          </cell>
          <cell r="D33">
            <v>6740.6149999999998</v>
          </cell>
          <cell r="E33">
            <v>647619.05000000005</v>
          </cell>
        </row>
        <row r="34">
          <cell r="A34" t="str">
            <v>0412</v>
          </cell>
          <cell r="B34" t="str">
            <v>èng bª t«ng ly t©m D1000mm (èng dµi 2m)</v>
          </cell>
          <cell r="C34" t="str">
            <v>m</v>
          </cell>
          <cell r="D34">
            <v>1555.9949999999999</v>
          </cell>
          <cell r="E34">
            <v>461904.76</v>
          </cell>
          <cell r="F34">
            <v>12557733</v>
          </cell>
        </row>
        <row r="35">
          <cell r="A35" t="str">
            <v>127</v>
          </cell>
          <cell r="B35" t="str">
            <v>D©y buéc</v>
          </cell>
          <cell r="C35" t="str">
            <v>kg</v>
          </cell>
          <cell r="D35">
            <v>50.790900000000001</v>
          </cell>
          <cell r="E35">
            <v>5500</v>
          </cell>
          <cell r="F35">
            <v>279350</v>
          </cell>
        </row>
        <row r="36">
          <cell r="A36" t="str">
            <v>214</v>
          </cell>
          <cell r="B36" t="str">
            <v>G¹ch x©y (6,5x10,5x22)</v>
          </cell>
          <cell r="C36" t="str">
            <v>viªn</v>
          </cell>
          <cell r="D36">
            <v>495.11</v>
          </cell>
          <cell r="E36">
            <v>485.71</v>
          </cell>
          <cell r="F36">
            <v>225275</v>
          </cell>
        </row>
        <row r="37">
          <cell r="A37" t="str">
            <v>0410</v>
          </cell>
          <cell r="B37" t="str">
            <v>èng bª t«ng ly t©m D800mm (èng dµi 2m)</v>
          </cell>
          <cell r="C37" t="str">
            <v>m</v>
          </cell>
          <cell r="D37">
            <v>458.78</v>
          </cell>
          <cell r="E37">
            <v>357142.86</v>
          </cell>
        </row>
        <row r="38">
          <cell r="A38" t="str">
            <v>078</v>
          </cell>
          <cell r="B38" t="str">
            <v>C¸t mÞn ML 1,5 - 2,0</v>
          </cell>
          <cell r="C38" t="str">
            <v>m3</v>
          </cell>
          <cell r="D38">
            <v>64.351879999999994</v>
          </cell>
          <cell r="E38">
            <v>79716.009999999995</v>
          </cell>
          <cell r="F38">
            <v>3159098</v>
          </cell>
        </row>
        <row r="39">
          <cell r="A39" t="str">
            <v>220</v>
          </cell>
          <cell r="B39" t="str">
            <v>Gç chÌn khi l¾p cÊu kiÖn</v>
          </cell>
          <cell r="C39" t="str">
            <v>m3</v>
          </cell>
          <cell r="D39">
            <v>29.02</v>
          </cell>
          <cell r="E39">
            <v>1454545</v>
          </cell>
          <cell r="F39">
            <v>42210896</v>
          </cell>
        </row>
        <row r="40">
          <cell r="A40" t="str">
            <v>286</v>
          </cell>
          <cell r="B40" t="str">
            <v>Que hµn</v>
          </cell>
          <cell r="C40" t="str">
            <v>kg</v>
          </cell>
          <cell r="D40">
            <v>4426.36114</v>
          </cell>
          <cell r="E40">
            <v>8500</v>
          </cell>
          <cell r="F40">
            <v>37624070</v>
          </cell>
        </row>
        <row r="41">
          <cell r="A41" t="str">
            <v>313</v>
          </cell>
          <cell r="B41" t="str">
            <v>S¾t ®Öm</v>
          </cell>
          <cell r="C41" t="str">
            <v>kg</v>
          </cell>
          <cell r="D41">
            <v>2902</v>
          </cell>
          <cell r="E41">
            <v>5000</v>
          </cell>
          <cell r="F41">
            <v>14510000</v>
          </cell>
        </row>
        <row r="42">
          <cell r="A42" t="str">
            <v>385</v>
          </cell>
          <cell r="B42" t="str">
            <v>V÷a</v>
          </cell>
          <cell r="C42" t="str">
            <v>m3</v>
          </cell>
          <cell r="D42">
            <v>0.51382000000000005</v>
          </cell>
        </row>
        <row r="43">
          <cell r="A43" t="str">
            <v>234</v>
          </cell>
          <cell r="B43" t="str">
            <v>Gç v¸n khu«n (c¶ nÑp)</v>
          </cell>
          <cell r="C43" t="str">
            <v>m3</v>
          </cell>
          <cell r="D43">
            <v>40.070059999999998</v>
          </cell>
          <cell r="E43">
            <v>1454545</v>
          </cell>
          <cell r="F43">
            <v>58283705</v>
          </cell>
        </row>
        <row r="44">
          <cell r="A44" t="str">
            <v>136</v>
          </cell>
          <cell r="B44" t="str">
            <v>D©y thÐp</v>
          </cell>
          <cell r="C44" t="str">
            <v>kg</v>
          </cell>
          <cell r="D44">
            <v>7438.5787399999999</v>
          </cell>
          <cell r="E44">
            <v>5455</v>
          </cell>
          <cell r="F44">
            <v>40577447</v>
          </cell>
        </row>
        <row r="45">
          <cell r="A45" t="str">
            <v>344</v>
          </cell>
          <cell r="B45" t="str">
            <v>ThÐp trßn D&lt;=10mm</v>
          </cell>
          <cell r="C45" t="str">
            <v>kg</v>
          </cell>
          <cell r="D45">
            <v>325952.06205000001</v>
          </cell>
          <cell r="E45">
            <v>4100</v>
          </cell>
          <cell r="F45">
            <v>1336403454</v>
          </cell>
        </row>
        <row r="46">
          <cell r="A46" t="str">
            <v>0408</v>
          </cell>
          <cell r="B46" t="str">
            <v>èng bª t«ng ly t©m D600mm (èng dµi 2m)</v>
          </cell>
          <cell r="C46" t="str">
            <v>m</v>
          </cell>
          <cell r="D46">
            <v>24.36</v>
          </cell>
          <cell r="E46">
            <v>180952.38</v>
          </cell>
        </row>
        <row r="47">
          <cell r="A47" t="str">
            <v>079</v>
          </cell>
          <cell r="B47" t="str">
            <v>C¸t nÒn</v>
          </cell>
          <cell r="C47" t="str">
            <v>m3</v>
          </cell>
          <cell r="D47">
            <v>435.57659999999998</v>
          </cell>
          <cell r="E47">
            <v>40668.39</v>
          </cell>
          <cell r="F47">
            <v>7523279</v>
          </cell>
        </row>
        <row r="48">
          <cell r="A48" t="str">
            <v>126</v>
          </cell>
          <cell r="B48" t="str">
            <v>D©y</v>
          </cell>
          <cell r="C48" t="str">
            <v>kg</v>
          </cell>
          <cell r="D48">
            <v>620.90231000000006</v>
          </cell>
          <cell r="E48">
            <v>5500</v>
          </cell>
          <cell r="F48">
            <v>3414963</v>
          </cell>
        </row>
        <row r="49">
          <cell r="A49" t="str">
            <v>231</v>
          </cell>
          <cell r="B49" t="str">
            <v>Gç v¸n</v>
          </cell>
          <cell r="C49" t="str">
            <v>m3</v>
          </cell>
          <cell r="D49">
            <v>14.951700000000001</v>
          </cell>
          <cell r="E49">
            <v>1454545</v>
          </cell>
          <cell r="F49">
            <v>21747920</v>
          </cell>
        </row>
        <row r="50">
          <cell r="A50" t="str">
            <v>071</v>
          </cell>
          <cell r="B50" t="str">
            <v>C©y chèng</v>
          </cell>
          <cell r="C50" t="str">
            <v>c©y</v>
          </cell>
          <cell r="D50">
            <v>2358.3970300000001</v>
          </cell>
          <cell r="E50">
            <v>17142.86</v>
          </cell>
          <cell r="F50">
            <v>23583970</v>
          </cell>
        </row>
        <row r="51">
          <cell r="A51" t="str">
            <v>100</v>
          </cell>
          <cell r="B51" t="str">
            <v>Cäc tre</v>
          </cell>
          <cell r="C51" t="str">
            <v>m</v>
          </cell>
          <cell r="D51">
            <v>138712.21875</v>
          </cell>
          <cell r="E51">
            <v>1136</v>
          </cell>
          <cell r="F51">
            <v>157577080</v>
          </cell>
        </row>
        <row r="52">
          <cell r="A52" t="str">
            <v>141</v>
          </cell>
          <cell r="B52" t="str">
            <v>D©y thõng</v>
          </cell>
          <cell r="C52" t="str">
            <v>m</v>
          </cell>
          <cell r="D52">
            <v>6562.5420000000004</v>
          </cell>
          <cell r="E52">
            <v>1121</v>
          </cell>
          <cell r="F52">
            <v>7356610</v>
          </cell>
        </row>
        <row r="53">
          <cell r="A53" t="str">
            <v>272</v>
          </cell>
          <cell r="B53" t="str">
            <v>Nhùa bitum sè 4</v>
          </cell>
          <cell r="C53" t="str">
            <v>kg</v>
          </cell>
          <cell r="D53">
            <v>5889.5495199999996</v>
          </cell>
          <cell r="E53">
            <v>2747</v>
          </cell>
          <cell r="F53">
            <v>13545964</v>
          </cell>
        </row>
        <row r="54">
          <cell r="A54" t="str">
            <v>428</v>
          </cell>
          <cell r="B54" t="str">
            <v>§¸ d¨m 1x2</v>
          </cell>
          <cell r="C54" t="str">
            <v>m3</v>
          </cell>
          <cell r="D54">
            <v>5234.9716600000002</v>
          </cell>
          <cell r="E54">
            <v>107017.13</v>
          </cell>
          <cell r="F54">
            <v>385482373</v>
          </cell>
        </row>
        <row r="55">
          <cell r="A55" t="str">
            <v>119</v>
          </cell>
          <cell r="B55" t="str">
            <v>Cñi</v>
          </cell>
          <cell r="C55" t="str">
            <v>kg</v>
          </cell>
          <cell r="D55">
            <v>97185.240720000002</v>
          </cell>
          <cell r="E55">
            <v>400</v>
          </cell>
          <cell r="F55">
            <v>38874096</v>
          </cell>
        </row>
        <row r="56">
          <cell r="A56" t="str">
            <v>067</v>
          </cell>
          <cell r="B56" t="str">
            <v>Bét ®¸</v>
          </cell>
          <cell r="C56" t="str">
            <v>kg</v>
          </cell>
          <cell r="D56">
            <v>46573.931519999998</v>
          </cell>
          <cell r="E56">
            <v>266.66666666666663</v>
          </cell>
          <cell r="F56">
            <v>8476456</v>
          </cell>
        </row>
        <row r="57">
          <cell r="A57" t="str">
            <v>271</v>
          </cell>
          <cell r="B57" t="str">
            <v>Nhùa bitum</v>
          </cell>
          <cell r="C57" t="str">
            <v>kg</v>
          </cell>
          <cell r="D57">
            <v>80860.92</v>
          </cell>
          <cell r="E57">
            <v>2747</v>
          </cell>
          <cell r="F57">
            <v>185980116</v>
          </cell>
        </row>
        <row r="58">
          <cell r="A58" t="str">
            <v>401</v>
          </cell>
          <cell r="B58" t="str">
            <v>§inh</v>
          </cell>
          <cell r="C58" t="str">
            <v>kg</v>
          </cell>
          <cell r="D58">
            <v>2302.0592499999998</v>
          </cell>
          <cell r="E58">
            <v>5455</v>
          </cell>
          <cell r="F58">
            <v>12557733</v>
          </cell>
        </row>
        <row r="59">
          <cell r="A59" t="str">
            <v>221</v>
          </cell>
          <cell r="B59" t="str">
            <v>Gç chèng</v>
          </cell>
          <cell r="C59" t="str">
            <v>m3</v>
          </cell>
          <cell r="D59">
            <v>62.123640000000002</v>
          </cell>
          <cell r="E59">
            <v>1454545</v>
          </cell>
          <cell r="F59">
            <v>90361630</v>
          </cell>
        </row>
        <row r="60">
          <cell r="A60" t="str">
            <v>239</v>
          </cell>
          <cell r="B60" t="str">
            <v>Gç ®µ nÑp</v>
          </cell>
          <cell r="C60" t="str">
            <v>m3</v>
          </cell>
          <cell r="D60">
            <v>16.925940000000001</v>
          </cell>
          <cell r="E60">
            <v>1454545</v>
          </cell>
          <cell r="F60">
            <v>24619541</v>
          </cell>
        </row>
        <row r="61">
          <cell r="A61" t="str">
            <v>233</v>
          </cell>
          <cell r="B61" t="str">
            <v>Gç v¸n khu«n</v>
          </cell>
          <cell r="C61" t="str">
            <v>m3</v>
          </cell>
          <cell r="D61">
            <v>114.6778</v>
          </cell>
          <cell r="E61">
            <v>1454545</v>
          </cell>
          <cell r="F61">
            <v>166804021</v>
          </cell>
        </row>
        <row r="62">
          <cell r="A62" t="str">
            <v>275</v>
          </cell>
          <cell r="B62" t="str">
            <v>N­íc</v>
          </cell>
          <cell r="C62" t="str">
            <v>LÝt</v>
          </cell>
          <cell r="D62">
            <v>1213213.2553900001</v>
          </cell>
          <cell r="E62">
            <v>6</v>
          </cell>
          <cell r="F62">
            <v>2426427</v>
          </cell>
        </row>
        <row r="63">
          <cell r="A63" t="str">
            <v>429</v>
          </cell>
          <cell r="B63" t="str">
            <v>§¸ d¨m 2x4</v>
          </cell>
          <cell r="C63" t="str">
            <v>m3</v>
          </cell>
          <cell r="D63">
            <v>397.76119</v>
          </cell>
          <cell r="E63">
            <v>102899.04</v>
          </cell>
          <cell r="F63">
            <v>27843283</v>
          </cell>
        </row>
        <row r="64">
          <cell r="A64" t="str">
            <v>081</v>
          </cell>
          <cell r="B64" t="str">
            <v>C¸t vµng</v>
          </cell>
          <cell r="C64" t="str">
            <v>m3</v>
          </cell>
          <cell r="D64">
            <v>3098.9452200000001</v>
          </cell>
          <cell r="E64">
            <v>79716.009999999995</v>
          </cell>
          <cell r="F64">
            <v>163398085</v>
          </cell>
        </row>
        <row r="65">
          <cell r="A65" t="str">
            <v>0002</v>
          </cell>
          <cell r="B65" t="str">
            <v>C¸t vµng</v>
          </cell>
          <cell r="C65" t="str">
            <v>m3</v>
          </cell>
          <cell r="D65">
            <v>203.15798000000001</v>
          </cell>
          <cell r="E65">
            <v>79716.009999999995</v>
          </cell>
          <cell r="F65">
            <v>10711911</v>
          </cell>
        </row>
        <row r="66">
          <cell r="A66" t="str">
            <v>390</v>
          </cell>
          <cell r="B66" t="str">
            <v>Xi m¨ng PC30</v>
          </cell>
          <cell r="C66" t="str">
            <v>kg</v>
          </cell>
          <cell r="D66">
            <v>2379864.18872</v>
          </cell>
          <cell r="E66">
            <v>714.29</v>
          </cell>
          <cell r="F66">
            <v>1601648599</v>
          </cell>
        </row>
        <row r="67">
          <cell r="A67" t="str">
            <v>0192</v>
          </cell>
          <cell r="B67" t="str">
            <v>Cñi ®un</v>
          </cell>
          <cell r="C67" t="str">
            <v>kg</v>
          </cell>
          <cell r="D67">
            <v>6936.9691999999995</v>
          </cell>
          <cell r="E67">
            <v>400</v>
          </cell>
          <cell r="F67">
            <v>2774788</v>
          </cell>
        </row>
        <row r="68">
          <cell r="A68" t="str">
            <v>0191</v>
          </cell>
          <cell r="B68" t="str">
            <v>Nhùa bi tum</v>
          </cell>
          <cell r="C68" t="str">
            <v>kg</v>
          </cell>
          <cell r="D68">
            <v>6936.9691999999995</v>
          </cell>
          <cell r="E68">
            <v>2747</v>
          </cell>
          <cell r="F68">
            <v>20810908</v>
          </cell>
        </row>
        <row r="69">
          <cell r="A69" t="str">
            <v>0372</v>
          </cell>
          <cell r="B69" t="str">
            <v>D©y ®ay</v>
          </cell>
          <cell r="C69" t="str">
            <v>kg</v>
          </cell>
          <cell r="D69">
            <v>22048.333999999999</v>
          </cell>
          <cell r="E69">
            <v>2500</v>
          </cell>
          <cell r="F69">
            <v>61760966</v>
          </cell>
        </row>
        <row r="70">
          <cell r="A70" t="str">
            <v>0406</v>
          </cell>
          <cell r="B70" t="str">
            <v>èng bª t«ng ly t©m D400mm (èng dµi 2m)</v>
          </cell>
          <cell r="C70" t="str">
            <v>m</v>
          </cell>
          <cell r="D70">
            <v>645.54</v>
          </cell>
          <cell r="E70">
            <v>104761.9</v>
          </cell>
        </row>
        <row r="71">
          <cell r="A71">
            <v>8001</v>
          </cell>
          <cell r="B71" t="str">
            <v>N¾p ga gang</v>
          </cell>
          <cell r="C71" t="str">
            <v>c¸i</v>
          </cell>
          <cell r="D71">
            <v>150</v>
          </cell>
          <cell r="E71">
            <v>1800000</v>
          </cell>
        </row>
        <row r="72">
          <cell r="A72" t="str">
            <v>6125</v>
          </cell>
          <cell r="B72" t="str">
            <v>Nh©n c«ng 2,5/7</v>
          </cell>
          <cell r="C72" t="str">
            <v>c«ng</v>
          </cell>
          <cell r="D72">
            <v>2.5272000000000001</v>
          </cell>
          <cell r="E72">
            <v>11889</v>
          </cell>
          <cell r="F72">
            <v>30046</v>
          </cell>
        </row>
        <row r="73">
          <cell r="A73" t="str">
            <v>6140</v>
          </cell>
          <cell r="B73" t="str">
            <v>Nh©n c«ng 4/7</v>
          </cell>
          <cell r="C73" t="str">
            <v>c«ng</v>
          </cell>
          <cell r="D73">
            <v>7110.9864900000002</v>
          </cell>
          <cell r="E73">
            <v>13529</v>
          </cell>
          <cell r="F73">
            <v>96204536</v>
          </cell>
        </row>
        <row r="74">
          <cell r="A74" t="str">
            <v>6137</v>
          </cell>
          <cell r="B74" t="str">
            <v>Nh©n c«ng 3,7/7</v>
          </cell>
          <cell r="C74" t="str">
            <v>c«ng</v>
          </cell>
          <cell r="D74">
            <v>1330.2401199999999</v>
          </cell>
          <cell r="E74">
            <v>13194</v>
          </cell>
          <cell r="F74">
            <v>17551188</v>
          </cell>
        </row>
        <row r="75">
          <cell r="A75" t="str">
            <v>6006</v>
          </cell>
          <cell r="B75" t="str">
            <v>Nh©n c«ng bËc 4/7</v>
          </cell>
          <cell r="C75" t="str">
            <v>C«ng</v>
          </cell>
          <cell r="D75">
            <v>41484.468999999997</v>
          </cell>
          <cell r="E75">
            <v>14506</v>
          </cell>
          <cell r="F75">
            <v>601773707</v>
          </cell>
        </row>
        <row r="76">
          <cell r="A76" t="str">
            <v>6135</v>
          </cell>
          <cell r="B76" t="str">
            <v>Nh©n c«ng 3,5/7</v>
          </cell>
          <cell r="C76" t="str">
            <v>c«ng</v>
          </cell>
          <cell r="D76">
            <v>21174.588159999999</v>
          </cell>
          <cell r="E76">
            <v>12971</v>
          </cell>
          <cell r="F76">
            <v>274655583</v>
          </cell>
        </row>
        <row r="77">
          <cell r="A77" t="str">
            <v>6005</v>
          </cell>
          <cell r="B77" t="str">
            <v>Nh©n c«ng bËc 3,5/7</v>
          </cell>
          <cell r="C77" t="str">
            <v>C«ng</v>
          </cell>
          <cell r="D77">
            <v>796.27200000000005</v>
          </cell>
          <cell r="E77">
            <v>13809</v>
          </cell>
          <cell r="F77">
            <v>10995720</v>
          </cell>
        </row>
        <row r="78">
          <cell r="A78" t="str">
            <v>6127</v>
          </cell>
          <cell r="B78" t="str">
            <v>Nh©n c«ng 2,7/7</v>
          </cell>
          <cell r="C78" t="str">
            <v>c«ng</v>
          </cell>
          <cell r="D78">
            <v>28854.020789999999</v>
          </cell>
          <cell r="E78">
            <v>12099</v>
          </cell>
          <cell r="F78">
            <v>349104798</v>
          </cell>
        </row>
        <row r="79">
          <cell r="A79" t="str">
            <v>6130</v>
          </cell>
          <cell r="B79" t="str">
            <v>Nh©n c«ng 3/7</v>
          </cell>
          <cell r="C79" t="str">
            <v>c«ng</v>
          </cell>
          <cell r="D79">
            <v>24441.44425</v>
          </cell>
          <cell r="E79">
            <v>12413</v>
          </cell>
          <cell r="F79">
            <v>303391647</v>
          </cell>
        </row>
        <row r="80">
          <cell r="A80">
            <v>76</v>
          </cell>
          <cell r="B80" t="str">
            <v>M¸y thi c«ng</v>
          </cell>
          <cell r="C80" t="str">
            <v>c¸i</v>
          </cell>
          <cell r="D80">
            <v>50000</v>
          </cell>
        </row>
        <row r="81">
          <cell r="A81" t="str">
            <v>7576</v>
          </cell>
          <cell r="B81" t="str">
            <v>M¸y ®Çm b¸nh lèp 16T</v>
          </cell>
          <cell r="C81" t="str">
            <v>ca</v>
          </cell>
          <cell r="D81">
            <v>4.6080000000000003E-2</v>
          </cell>
          <cell r="E81">
            <v>432053</v>
          </cell>
          <cell r="F81">
            <v>19909</v>
          </cell>
        </row>
        <row r="82">
          <cell r="A82" t="str">
            <v>7544</v>
          </cell>
          <cell r="B82" t="str">
            <v>M¸y lu 10T</v>
          </cell>
          <cell r="C82" t="str">
            <v>ca</v>
          </cell>
          <cell r="D82">
            <v>8.6400000000000005E-2</v>
          </cell>
          <cell r="E82">
            <v>288922</v>
          </cell>
          <cell r="F82">
            <v>24963</v>
          </cell>
        </row>
        <row r="83">
          <cell r="A83" t="str">
            <v>7555</v>
          </cell>
          <cell r="B83" t="str">
            <v>M¸y r¶i 20T/h</v>
          </cell>
          <cell r="C83" t="str">
            <v>ca</v>
          </cell>
          <cell r="D83">
            <v>7.1999999999999995E-2</v>
          </cell>
          <cell r="E83">
            <v>450000</v>
          </cell>
          <cell r="F83">
            <v>32400</v>
          </cell>
        </row>
        <row r="84">
          <cell r="A84" t="str">
            <v>7539</v>
          </cell>
          <cell r="B84" t="str">
            <v>M¸y khoan 4,5kw</v>
          </cell>
          <cell r="C84" t="str">
            <v>ca</v>
          </cell>
          <cell r="D84">
            <v>1.5854999999999999</v>
          </cell>
          <cell r="E84">
            <v>72334</v>
          </cell>
          <cell r="F84">
            <v>114686</v>
          </cell>
        </row>
        <row r="85">
          <cell r="A85" t="str">
            <v>7545</v>
          </cell>
          <cell r="B85" t="str">
            <v>M¸y lu 8,5T</v>
          </cell>
          <cell r="C85" t="str">
            <v>ca</v>
          </cell>
          <cell r="D85">
            <v>9.6975999999999996</v>
          </cell>
          <cell r="E85">
            <v>252823</v>
          </cell>
          <cell r="F85">
            <v>2451776</v>
          </cell>
        </row>
        <row r="86">
          <cell r="A86" t="str">
            <v>7561</v>
          </cell>
          <cell r="B86" t="str">
            <v>M¸y vËn th¨ng 0,8T</v>
          </cell>
          <cell r="C86" t="str">
            <v>ca</v>
          </cell>
          <cell r="D86">
            <v>64.078770000000006</v>
          </cell>
          <cell r="E86">
            <v>54495</v>
          </cell>
          <cell r="F86">
            <v>3491973</v>
          </cell>
        </row>
        <row r="87">
          <cell r="A87" t="str">
            <v>7538</v>
          </cell>
          <cell r="B87" t="str">
            <v>M¸y hµn 23kw</v>
          </cell>
          <cell r="C87" t="str">
            <v>ca</v>
          </cell>
          <cell r="D87">
            <v>634.41282999999999</v>
          </cell>
          <cell r="E87">
            <v>77338</v>
          </cell>
          <cell r="F87">
            <v>49064219</v>
          </cell>
        </row>
        <row r="88">
          <cell r="A88" t="str">
            <v>7506</v>
          </cell>
          <cell r="B88" t="str">
            <v>CÇn cÈu 10T</v>
          </cell>
          <cell r="C88" t="str">
            <v>ca</v>
          </cell>
          <cell r="D88">
            <v>105.922</v>
          </cell>
          <cell r="E88">
            <v>615511</v>
          </cell>
          <cell r="F88">
            <v>65196156</v>
          </cell>
        </row>
        <row r="89">
          <cell r="A89" t="str">
            <v>7559</v>
          </cell>
          <cell r="B89" t="str">
            <v>M¸y trén 80L</v>
          </cell>
          <cell r="C89" t="str">
            <v>ca</v>
          </cell>
          <cell r="D89">
            <v>0.78237000000000001</v>
          </cell>
          <cell r="E89">
            <v>45294</v>
          </cell>
          <cell r="F89">
            <v>35437</v>
          </cell>
        </row>
        <row r="90">
          <cell r="A90" t="str">
            <v>7536</v>
          </cell>
          <cell r="B90" t="str">
            <v>M¸y c¾t uèn</v>
          </cell>
          <cell r="C90" t="str">
            <v>ca</v>
          </cell>
          <cell r="D90">
            <v>140.30824000000001</v>
          </cell>
          <cell r="E90">
            <v>39789</v>
          </cell>
          <cell r="F90">
            <v>5582725</v>
          </cell>
        </row>
        <row r="91">
          <cell r="A91" t="str">
            <v>7573</v>
          </cell>
          <cell r="B91" t="str">
            <v>M¸y ®Çm 25T</v>
          </cell>
          <cell r="C91" t="str">
            <v>ca</v>
          </cell>
          <cell r="D91">
            <v>221.21337</v>
          </cell>
          <cell r="E91">
            <v>580000</v>
          </cell>
          <cell r="F91">
            <v>128303755</v>
          </cell>
        </row>
        <row r="92">
          <cell r="A92" t="str">
            <v>7579</v>
          </cell>
          <cell r="B92" t="str">
            <v>M¸y ®Çm dïi 1,5kw</v>
          </cell>
          <cell r="C92" t="str">
            <v>ca</v>
          </cell>
          <cell r="D92">
            <v>410.88961999999998</v>
          </cell>
          <cell r="E92">
            <v>37456</v>
          </cell>
          <cell r="F92">
            <v>15390282</v>
          </cell>
        </row>
        <row r="93">
          <cell r="A93" t="str">
            <v>7558</v>
          </cell>
          <cell r="B93" t="str">
            <v>M¸y trén 250L</v>
          </cell>
          <cell r="C93" t="str">
            <v>ca</v>
          </cell>
          <cell r="D93">
            <v>641.54966999999999</v>
          </cell>
          <cell r="E93">
            <v>96272</v>
          </cell>
          <cell r="F93">
            <v>61763270</v>
          </cell>
        </row>
        <row r="94">
          <cell r="A94" t="str">
            <v>6805</v>
          </cell>
          <cell r="B94" t="str">
            <v>CÈu b¸nh h¬i 6,0T</v>
          </cell>
          <cell r="C94" t="str">
            <v>ca</v>
          </cell>
          <cell r="D94">
            <v>250.79310000000001</v>
          </cell>
          <cell r="E94">
            <v>357174</v>
          </cell>
        </row>
        <row r="95">
          <cell r="A95" t="str">
            <v>7586</v>
          </cell>
          <cell r="B95" t="str">
            <v>M¸y ñi 110cv</v>
          </cell>
          <cell r="C95" t="str">
            <v>ca</v>
          </cell>
          <cell r="D95">
            <v>145.06644</v>
          </cell>
          <cell r="E95">
            <v>669348</v>
          </cell>
          <cell r="F95">
            <v>97099931</v>
          </cell>
        </row>
        <row r="96">
          <cell r="A96" t="str">
            <v>7616</v>
          </cell>
          <cell r="B96" t="str">
            <v>¤ t« &lt;=5T</v>
          </cell>
          <cell r="C96" t="str">
            <v>ca</v>
          </cell>
          <cell r="D96">
            <v>717.91236000000004</v>
          </cell>
          <cell r="E96">
            <v>309841</v>
          </cell>
          <cell r="F96">
            <v>222438684</v>
          </cell>
        </row>
        <row r="97">
          <cell r="A97" t="str">
            <v>7565</v>
          </cell>
          <cell r="B97" t="str">
            <v>M¸y ®µo &lt;= 0,4m3</v>
          </cell>
          <cell r="C97" t="str">
            <v>ca</v>
          </cell>
          <cell r="D97">
            <v>521.92228</v>
          </cell>
          <cell r="E97">
            <v>393549</v>
          </cell>
          <cell r="F97">
            <v>205401991</v>
          </cell>
        </row>
        <row r="98">
          <cell r="A98" t="str">
            <v>.</v>
          </cell>
          <cell r="B98" t="str">
            <v>VËt liÖu kh¸c</v>
          </cell>
          <cell r="C98" t="str">
            <v>m2</v>
          </cell>
          <cell r="D98">
            <v>3800</v>
          </cell>
          <cell r="E98">
            <v>0</v>
          </cell>
          <cell r="F98">
            <v>50057508</v>
          </cell>
        </row>
        <row r="99">
          <cell r="A99" t="str">
            <v>.</v>
          </cell>
          <cell r="B99" t="str">
            <v>Nh©n c«ng kh¸c</v>
          </cell>
          <cell r="C99" t="str">
            <v>bÇu</v>
          </cell>
          <cell r="D99">
            <v>2000</v>
          </cell>
          <cell r="E99"/>
          <cell r="F99"/>
        </row>
        <row r="100">
          <cell r="A100" t="str">
            <v>.</v>
          </cell>
          <cell r="B100" t="str">
            <v>M¸y thi c«ng kh¸c</v>
          </cell>
          <cell r="C100" t="str">
            <v>bé</v>
          </cell>
          <cell r="D100">
            <v>170000</v>
          </cell>
          <cell r="E100">
            <v>0</v>
          </cell>
          <cell r="F100">
            <v>84087</v>
          </cell>
        </row>
        <row r="101">
          <cell r="A101" t="str">
            <v>TT</v>
          </cell>
          <cell r="B101" t="str">
            <v>VËn chuyÓn èng cèng D=400</v>
          </cell>
          <cell r="C101" t="str">
            <v>m</v>
          </cell>
          <cell r="D101">
            <v>636</v>
          </cell>
        </row>
        <row r="102">
          <cell r="A102" t="str">
            <v>TT2</v>
          </cell>
          <cell r="B102" t="str">
            <v>VËn chuyÓn èng cèng D=600</v>
          </cell>
          <cell r="C102" t="str">
            <v>m</v>
          </cell>
          <cell r="D102">
            <v>24</v>
          </cell>
        </row>
        <row r="103">
          <cell r="A103" t="str">
            <v>TT3</v>
          </cell>
          <cell r="B103" t="str">
            <v>VËn chuyÓn vµ l¾p ®Æt tÊm ®an cèng D=600</v>
          </cell>
          <cell r="C103" t="str">
            <v>tÊm</v>
          </cell>
          <cell r="D103">
            <v>24</v>
          </cell>
        </row>
        <row r="104">
          <cell r="A104" t="str">
            <v>a</v>
          </cell>
          <cell r="B104" t="str">
            <v>ChÌn khe cèng</v>
          </cell>
          <cell r="C104" t="str">
            <v>kg</v>
          </cell>
          <cell r="D104">
            <v>381</v>
          </cell>
        </row>
        <row r="105">
          <cell r="A105" t="str">
            <v>b</v>
          </cell>
          <cell r="B105" t="str">
            <v>§óc tÊm ®an mèi nèi</v>
          </cell>
          <cell r="C105" t="str">
            <v>tÊm</v>
          </cell>
          <cell r="D105">
            <v>44</v>
          </cell>
        </row>
        <row r="106">
          <cell r="A106" t="str">
            <v>TT4</v>
          </cell>
          <cell r="B106" t="str">
            <v>VËn chuyÓn mèi nèi</v>
          </cell>
          <cell r="C106" t="str">
            <v>tÊm</v>
          </cell>
          <cell r="D106">
            <v>44</v>
          </cell>
        </row>
        <row r="107">
          <cell r="A107" t="str">
            <v>TT5</v>
          </cell>
          <cell r="B107" t="str">
            <v>VËn chuyÓn èng cèng D800</v>
          </cell>
          <cell r="C107" t="str">
            <v>m</v>
          </cell>
          <cell r="D107">
            <v>452</v>
          </cell>
        </row>
        <row r="108">
          <cell r="A108" t="str">
            <v>TT3</v>
          </cell>
          <cell r="B108" t="str">
            <v>VËn chuyÓn vµ l¾p ®Æt tÊm ®an cèng D=600</v>
          </cell>
          <cell r="C108" t="str">
            <v>tÊm</v>
          </cell>
          <cell r="D108">
            <v>452</v>
          </cell>
        </row>
        <row r="109">
          <cell r="A109" t="str">
            <v>a</v>
          </cell>
          <cell r="B109" t="str">
            <v>ChÌn khe cèng</v>
          </cell>
          <cell r="C109" t="str">
            <v>kg</v>
          </cell>
          <cell r="D109">
            <v>12727</v>
          </cell>
        </row>
        <row r="110">
          <cell r="A110" t="str">
            <v>b</v>
          </cell>
          <cell r="B110" t="str">
            <v>§óc tÊm ®an mèi nèi</v>
          </cell>
          <cell r="C110" t="str">
            <v>tÊm</v>
          </cell>
          <cell r="D110">
            <v>1281</v>
          </cell>
        </row>
        <row r="111">
          <cell r="A111" t="str">
            <v>TT4</v>
          </cell>
          <cell r="B111" t="str">
            <v>VËn chuyÓn mèi nèi</v>
          </cell>
          <cell r="C111" t="str">
            <v>tÊm</v>
          </cell>
          <cell r="D111">
            <v>1281</v>
          </cell>
        </row>
        <row r="112">
          <cell r="A112" t="str">
            <v>TT5</v>
          </cell>
          <cell r="B112" t="str">
            <v>VËn chuyÓn èng cèng D1000</v>
          </cell>
          <cell r="C112" t="str">
            <v>m</v>
          </cell>
          <cell r="D112">
            <v>1502</v>
          </cell>
        </row>
        <row r="113">
          <cell r="A113" t="str">
            <v>TT3</v>
          </cell>
          <cell r="B113" t="str">
            <v>VËn chuyÓn vµ l¾p ®Æt tÊm ®an cèng D=600</v>
          </cell>
          <cell r="C113" t="str">
            <v>tÊm</v>
          </cell>
          <cell r="D113">
            <v>1502</v>
          </cell>
        </row>
        <row r="114">
          <cell r="A114" t="str">
            <v>a</v>
          </cell>
          <cell r="B114" t="str">
            <v>chÌn khe cèng</v>
          </cell>
          <cell r="C114" t="str">
            <v>c¸i</v>
          </cell>
          <cell r="D114">
            <v>2300</v>
          </cell>
        </row>
        <row r="115">
          <cell r="A115" t="str">
            <v>b</v>
          </cell>
          <cell r="B115" t="str">
            <v>§óc tÊm ®an mèi nèi</v>
          </cell>
          <cell r="C115" t="str">
            <v>tÊm</v>
          </cell>
          <cell r="D115">
            <v>4389</v>
          </cell>
        </row>
        <row r="116">
          <cell r="A116" t="str">
            <v>TT4</v>
          </cell>
          <cell r="B116" t="str">
            <v>VËn chuyÓn mèi nèi</v>
          </cell>
          <cell r="C116" t="str">
            <v>tÊm</v>
          </cell>
          <cell r="D116">
            <v>4389</v>
          </cell>
        </row>
        <row r="117">
          <cell r="A117" t="str">
            <v>TT5</v>
          </cell>
          <cell r="B117" t="str">
            <v>VËn chuyÓn èng cèng D1000</v>
          </cell>
          <cell r="C117" t="str">
            <v>m</v>
          </cell>
          <cell r="D117">
            <v>31</v>
          </cell>
        </row>
        <row r="118">
          <cell r="A118" t="str">
            <v>TT3</v>
          </cell>
          <cell r="B118" t="str">
            <v>VËn chuyÓn vµ l¾p ®Æt tÊm ®an cèng D=600</v>
          </cell>
          <cell r="C118" t="str">
            <v>tÊm</v>
          </cell>
          <cell r="D118">
            <v>31</v>
          </cell>
        </row>
        <row r="119">
          <cell r="A119" t="str">
            <v>a</v>
          </cell>
          <cell r="B119" t="str">
            <v>chÌn khe cèng</v>
          </cell>
          <cell r="C119" t="str">
            <v>c¸i</v>
          </cell>
          <cell r="D119">
            <v>2200000</v>
          </cell>
        </row>
        <row r="120">
          <cell r="A120" t="str">
            <v>b</v>
          </cell>
          <cell r="B120" t="str">
            <v>§óc tÊm ®an mèi nèi</v>
          </cell>
          <cell r="C120" t="str">
            <v>tÊm</v>
          </cell>
          <cell r="D120">
            <v>90</v>
          </cell>
        </row>
        <row r="121">
          <cell r="A121" t="str">
            <v>TT4</v>
          </cell>
          <cell r="B121" t="str">
            <v>VËn chuyÓn mèi nèi</v>
          </cell>
          <cell r="C121" t="str">
            <v>tÊm</v>
          </cell>
          <cell r="D121">
            <v>90</v>
          </cell>
        </row>
        <row r="122">
          <cell r="A122" t="str">
            <v>TT5</v>
          </cell>
          <cell r="B122" t="str">
            <v>VËn chuyÓn èng cèng D1200</v>
          </cell>
          <cell r="C122" t="str">
            <v>m</v>
          </cell>
          <cell r="D122">
            <v>3334</v>
          </cell>
        </row>
        <row r="123">
          <cell r="A123" t="str">
            <v>TT3</v>
          </cell>
          <cell r="B123" t="str">
            <v>VËn chuyÓn vµ l¾p ®Æt tÊm ®an cèng D=600</v>
          </cell>
          <cell r="C123" t="str">
            <v>tÊm</v>
          </cell>
          <cell r="D123">
            <v>3334</v>
          </cell>
        </row>
        <row r="124">
          <cell r="A124" t="str">
            <v>a</v>
          </cell>
          <cell r="B124" t="str">
            <v>chÌn khe cèng</v>
          </cell>
          <cell r="C124" t="str">
            <v>c¸i</v>
          </cell>
          <cell r="D124">
            <v>1400</v>
          </cell>
        </row>
        <row r="125">
          <cell r="A125" t="str">
            <v>b</v>
          </cell>
          <cell r="B125" t="str">
            <v>§óc tÊm ®an mèi nèi</v>
          </cell>
          <cell r="C125" t="str">
            <v>bé</v>
          </cell>
          <cell r="D125">
            <v>9768</v>
          </cell>
        </row>
        <row r="126">
          <cell r="A126" t="str">
            <v>TT4</v>
          </cell>
          <cell r="B126" t="str">
            <v>VËn chuyÓn mèi nèi</v>
          </cell>
          <cell r="C126" t="str">
            <v>tÊm</v>
          </cell>
          <cell r="D126">
            <v>9768</v>
          </cell>
        </row>
        <row r="127">
          <cell r="A127" t="str">
            <v>TT5</v>
          </cell>
          <cell r="B127" t="str">
            <v>VËn chuyÓn èng cèng D1200</v>
          </cell>
          <cell r="C127" t="str">
            <v>m</v>
          </cell>
          <cell r="D127">
            <v>3307</v>
          </cell>
        </row>
        <row r="128">
          <cell r="A128" t="str">
            <v>TT3</v>
          </cell>
          <cell r="B128" t="str">
            <v>VËn chuyÓn vµ l¾p ®Æt tÊm ®an cèng D=600</v>
          </cell>
          <cell r="C128" t="str">
            <v>tÊm</v>
          </cell>
          <cell r="D128">
            <v>3307</v>
          </cell>
        </row>
        <row r="129">
          <cell r="A129" t="str">
            <v>a</v>
          </cell>
          <cell r="B129" t="str">
            <v>chÌn khe cèng</v>
          </cell>
          <cell r="C129" t="str">
            <v>c¸i</v>
          </cell>
          <cell r="D129">
            <v>1500</v>
          </cell>
        </row>
        <row r="130">
          <cell r="A130" t="str">
            <v>b</v>
          </cell>
          <cell r="B130" t="str">
            <v>§óc tÊm ®an mèi nèi</v>
          </cell>
          <cell r="C130" t="str">
            <v>c¸i</v>
          </cell>
          <cell r="D130">
            <v>9681</v>
          </cell>
        </row>
        <row r="131">
          <cell r="A131" t="str">
            <v>TT4</v>
          </cell>
          <cell r="B131" t="str">
            <v>VËn chuyÓn mèi nèi</v>
          </cell>
          <cell r="C131" t="str">
            <v>tÊm</v>
          </cell>
          <cell r="D131">
            <v>9681</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sheetData sheetId="211" refreshError="1"/>
      <sheetData sheetId="212"/>
      <sheetData sheetId="213"/>
      <sheetData sheetId="214" refreshError="1"/>
      <sheetData sheetId="215" refreshError="1"/>
      <sheetData sheetId="216" refreshError="1"/>
      <sheetData sheetId="217" refreshError="1"/>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sheetData sheetId="410"/>
      <sheetData sheetId="411"/>
      <sheetData sheetId="412" refreshError="1"/>
      <sheetData sheetId="413" refreshError="1"/>
      <sheetData sheetId="414" refreshError="1"/>
      <sheetData sheetId="415" refreshError="1"/>
      <sheetData sheetId="416"/>
      <sheetData sheetId="417" refreshError="1"/>
      <sheetData sheetId="418" refreshError="1"/>
      <sheetData sheetId="419" refreshError="1"/>
      <sheetData sheetId="420"/>
      <sheetData sheetId="421" refreshError="1"/>
      <sheetData sheetId="422" refreshError="1"/>
      <sheetData sheetId="423" refreshError="1"/>
      <sheetData sheetId="424" refreshError="1"/>
      <sheetData sheetId="425" refreshError="1"/>
      <sheetData sheetId="426" refreshError="1"/>
      <sheetData sheetId="427" refreshError="1"/>
      <sheetData sheetId="428"/>
      <sheetData sheetId="429"/>
      <sheetData sheetId="430" refreshError="1"/>
      <sheetData sheetId="431" refreshError="1"/>
      <sheetData sheetId="432" refreshError="1"/>
      <sheetData sheetId="433" refreshError="1"/>
      <sheetData sheetId="434" refreshError="1"/>
      <sheetData sheetId="435"/>
      <sheetData sheetId="436" refreshError="1"/>
      <sheetData sheetId="437"/>
      <sheetData sheetId="438" refreshError="1"/>
      <sheetData sheetId="439" refreshError="1"/>
      <sheetData sheetId="440" refreshError="1"/>
      <sheetData sheetId="441" refreshError="1"/>
      <sheetData sheetId="442"/>
      <sheetData sheetId="443" refreshError="1"/>
      <sheetData sheetId="444" refreshError="1"/>
      <sheetData sheetId="445" refreshError="1"/>
      <sheetData sheetId="446" refreshError="1"/>
      <sheetData sheetId="447" refreshError="1"/>
      <sheetData sheetId="448"/>
      <sheetData sheetId="449" refreshError="1"/>
      <sheetData sheetId="450"/>
      <sheetData sheetId="451"/>
      <sheetData sheetId="452"/>
      <sheetData sheetId="453"/>
      <sheetData sheetId="454" refreshError="1"/>
      <sheetData sheetId="455" refreshError="1"/>
      <sheetData sheetId="456"/>
      <sheetData sheetId="457"/>
      <sheetData sheetId="458"/>
      <sheetData sheetId="459" refreshError="1"/>
      <sheetData sheetId="460"/>
      <sheetData sheetId="461"/>
    </sheetDataSet>
  </externalBook>
</externalLink>
</file>

<file path=xl/externalLinks/externalLink2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IET TINH DZ 10 KV"/>
      <sheetName val="Du toan duyet"/>
      <sheetName val="TONG HOP QT"/>
      <sheetName val="TONG HOP TBA"/>
      <sheetName val="CHI TIET TBA "/>
      <sheetName val="CHIET TINH TBA "/>
      <sheetName val="VL GC TU"/>
      <sheetName val="NC GC TU"/>
      <sheetName val="TONG HOP DZ 10KV"/>
      <sheetName val="CHI TIET DZ 10 KV"/>
      <sheetName val="TONG HOP DZ 0,4 KV "/>
      <sheetName val="CHI TIET DZ 0,4 KV"/>
      <sheetName val="CHIET TINH DZ 0,4 KV "/>
      <sheetName val="CUOC 89 DZ 0,4 KV "/>
      <sheetName val="TONG HOP CCT"/>
      <sheetName val="CHI TIET CCT"/>
      <sheetName val="CHIET TINH CCT "/>
      <sheetName val="KL DT &amp; QT"/>
      <sheetName val="SAT"/>
      <sheetName val="BXTK"/>
      <sheetName val="MONG"/>
      <sheetName val="CUOC 89 CCT"/>
      <sheetName val="XL4Poppy"/>
    </sheetNames>
    <sheetDataSet>
      <sheetData sheetId="0" refreshError="1">
        <row r="5">
          <cell r="I5">
            <v>38410.812799999992</v>
          </cell>
        </row>
        <row r="13">
          <cell r="L13">
            <v>23206.5</v>
          </cell>
        </row>
        <row r="14">
          <cell r="L14">
            <v>21499.399999999998</v>
          </cell>
        </row>
        <row r="15">
          <cell r="L15">
            <v>23397.599999999999</v>
          </cell>
        </row>
        <row r="16">
          <cell r="L16">
            <v>46869.5</v>
          </cell>
        </row>
        <row r="17">
          <cell r="H17">
            <v>366174.5</v>
          </cell>
        </row>
        <row r="18">
          <cell r="L18">
            <v>33801.899999999994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µ Néi"/>
    </sheetNames>
    <sheetDataSet>
      <sheetData sheetId="0" refreshError="1">
        <row r="7">
          <cell r="B7" t="str">
            <v>AA.1112</v>
          </cell>
        </row>
      </sheetData>
    </sheetDataSet>
  </externalBook>
</externalLink>
</file>

<file path=xl/externalLinks/externalLink2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Module1"/>
      <sheetName val="Sheet3"/>
      <sheetName val="PTH"/>
      <sheetName val="PERSONAL"/>
      <sheetName val="qui che"/>
      <sheetName val="Thu lao"/>
      <sheetName val="An trua T1"/>
      <sheetName val="Luong thang 1(1)"/>
      <sheetName val="PA chia luong T1(2)"/>
      <sheetName val="Tong hop luong T1"/>
      <sheetName val="00000000"/>
      <sheetName val="10000000"/>
      <sheetName val="DonGiaLD"/>
      <sheetName val=""/>
      <sheetName val="T1"/>
      <sheetName val="T2"/>
      <sheetName val="T3"/>
      <sheetName val="T4"/>
      <sheetName val="T5"/>
      <sheetName val="T6"/>
      <sheetName val="T7"/>
      <sheetName val="T8"/>
      <sheetName val="T9"/>
      <sheetName val="T10"/>
      <sheetName val="T11"/>
      <sheetName val="T12"/>
      <sheetName val="XL4Poppy"/>
      <sheetName val="dghn"/>
    </sheetNames>
    <definedNames>
      <definedName name="TLTH1" sheetId="0"/>
    </definedNames>
    <sheetDataSet>
      <sheetData sheetId="0"/>
      <sheetData sheetId="1"/>
      <sheetData sheetId="2" refreshError="1"/>
      <sheetData sheetId="3"/>
      <sheetData sheetId="4" refreshError="1"/>
      <sheetData sheetId="5" refreshError="1"/>
      <sheetData sheetId="6"/>
      <sheetData sheetId="7"/>
      <sheetData sheetId="8"/>
      <sheetData sheetId="9"/>
      <sheetData sheetId="10"/>
      <sheetData sheetId="11"/>
      <sheetData sheetId="12"/>
      <sheetData sheetId="13"/>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Set>
  </externalBook>
</externalLink>
</file>

<file path=xl/externalLinks/externalLink2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Tram"/>
      <sheetName val="BT -TBA"/>
      <sheetName val="TTDZ35"/>
      <sheetName val="BT- DZ35"/>
      <sheetName val="TTDZ04"/>
      <sheetName val="BT-DZ0,4"/>
      <sheetName val="TTinhcto"/>
      <sheetName val="BT - cto"/>
      <sheetName val="ChiphiVC"/>
      <sheetName val="TH"/>
      <sheetName val="TH-QT"/>
      <sheetName val="To-bia"/>
      <sheetName val="Sheet1"/>
      <sheetName val="Gia MBA (2)"/>
      <sheetName val="Gi¸ tñ bï"/>
      <sheetName val="Gia-NC"/>
      <sheetName val="Gia-TN"/>
      <sheetName val="Gia KH"/>
      <sheetName val="GiaVT"/>
      <sheetName val="GiaVT XDCB"/>
      <sheetName val="Gia MBA"/>
      <sheetName val="Cac HS hay SD"/>
      <sheetName val="00000000"/>
      <sheetName val="Suachua"/>
      <sheetName val="Phan Tien Xuan Son La"/>
      <sheetName val="PhanTienXuan Nam Mu"/>
      <sheetName val="Quy"/>
      <sheetName val="NguyenHuyen"/>
      <sheetName val="Gia cong CK"/>
      <sheetName val="Co gioi- Nam Mu"/>
      <sheetName val="Thai nguyen"/>
      <sheetName val="PVNA"/>
      <sheetName val="To Dien Son La"/>
      <sheetName val="ToDien Nam Mu"/>
      <sheetName val="Anca BV"/>
      <sheetName val="Bao ve Son La"/>
      <sheetName val="Bao ve Nam Mu"/>
      <sheetName val="Bay"/>
      <sheetName val="B ay"/>
      <sheetName val="S y"/>
      <sheetName val="Gian tiep son la"/>
      <sheetName val="Gian tiep Nam Mu"/>
      <sheetName val="Ky Thuat Nam Mu"/>
      <sheetName val="Ky thuat Son La"/>
      <sheetName val="Tonghop"/>
      <sheetName val="XL4Test5"/>
      <sheetName val="CD1"/>
      <sheetName val="CD2"/>
      <sheetName val="CD3"/>
      <sheetName val="CD4"/>
      <sheetName val="CD5"/>
      <sheetName val="CD6"/>
      <sheetName val="CD7"/>
      <sheetName val="CD8"/>
      <sheetName val="CD9"/>
      <sheetName val="CD10"/>
      <sheetName val="CD11"/>
      <sheetName val="CD12"/>
      <sheetName val="CN$"/>
      <sheetName val="CNVND"/>
      <sheetName val="10000000"/>
      <sheetName val="20000000"/>
      <sheetName val="30000000"/>
      <sheetName val="40000000"/>
      <sheetName val="50000000"/>
      <sheetName val="60000000"/>
      <sheetName val="XL4Poppy"/>
      <sheetName val="TT04"/>
      <sheetName val="CTV Di dong"/>
      <sheetName val="vat tu"/>
      <sheetName val="SHS"/>
      <sheetName val="6A"/>
      <sheetName val="6B"/>
      <sheetName val="6c"/>
      <sheetName val="7A"/>
      <sheetName val="7B"/>
      <sheetName val="7C"/>
      <sheetName val="8A"/>
      <sheetName val="8B"/>
      <sheetName val="8C"/>
      <sheetName val="9A"/>
      <sheetName val="9B"/>
      <sheetName val="THTK"/>
      <sheetName val="THC"/>
      <sheetName val="ds"/>
      <sheetName val="GVL"/>
      <sheetName val="Phan Tien Xuan Son&quot;La"/>
      <sheetName val="Bó-DZ0,4"/>
      <sheetName val="QMCT"/>
      <sheetName val="Gia_NC"/>
      <sheetName val="Quy IV"/>
      <sheetName val="Quy III"/>
      <sheetName val="Quy II"/>
      <sheetName val="Qui I"/>
      <sheetName val="Sheet2"/>
      <sheetName val="Sheet3"/>
      <sheetName val="Sheet 4"/>
      <sheetName val="Sheet5"/>
      <sheetName val="Sheet6"/>
      <sheetName val="Sheet9"/>
      <sheetName val="Sheet10"/>
      <sheetName val="Sheet11"/>
      <sheetName val="Sheet12"/>
      <sheetName val="Sheet13"/>
      <sheetName val="Sheet14"/>
      <sheetName val="Sheet15"/>
      <sheetName val="Sheet16"/>
      <sheetName val="Chart1"/>
      <sheetName val="정부노임단가"/>
      <sheetName val="chitiet"/>
      <sheetName val="mong + than"/>
      <sheetName val="h thien tt"/>
      <sheetName val="hoµn thien x trat"/>
      <sheetName val="~         "/>
      <sheetName val="gvt"/>
      <sheetName val="ctTBA"/>
      <sheetName val="BT_-TBA"/>
      <sheetName val="BT-_DZ35"/>
      <sheetName val="BT_-_cto"/>
      <sheetName val="Gia_MBA_(2)"/>
      <sheetName val="Gi¸_tñ_bï"/>
      <sheetName val="Gia_KH"/>
      <sheetName val="GiaVT_XDCB"/>
      <sheetName val="Gia_MBA"/>
      <sheetName val="Cac_HS_hay_SD"/>
      <sheetName val="Phan_Tien_Xuan_Son_La"/>
      <sheetName val="PhanTienXuan_Nam_Mu"/>
      <sheetName val="Gia_cong_CK"/>
      <sheetName val="Co_gioi-_Nam_Mu"/>
      <sheetName val="Thai_nguyen"/>
      <sheetName val="To_Dien_Son_La"/>
      <sheetName val="ToDien_Nam_Mu"/>
      <sheetName val="Anca_BV"/>
      <sheetName val="Bao_ve_Son_La"/>
      <sheetName val="Bao_ve_Nam_Mu"/>
      <sheetName val="B_ay"/>
      <sheetName val="S_y"/>
      <sheetName val="Gian_tiep_son_la"/>
      <sheetName val="Gian_tiep_Nam_Mu"/>
      <sheetName val="Ky_Thuat_Nam_Mu"/>
      <sheetName val="Ky_thuat_Son_La"/>
      <sheetName val="TH-Dien"/>
      <sheetName val="Sheat1"/>
      <sheetName val="TTVanChuyen"/>
      <sheetName val="NEW-PANEL"/>
      <sheetName val="Gia_GC_Satthep"/>
      <sheetName val="subload"/>
      <sheetName val="??????"/>
      <sheetName val="Gian_tiep_so._la"/>
      <sheetName val="1002_x0000__x0000_0"/>
      <sheetName val="TT0 "/>
      <sheetName val="Bó,DZ0,4"/>
      <sheetName val="Phan Tien Xean Son&quot;La"/>
      <sheetName val="Ch"/>
      <sheetName val="tienluong"/>
      <sheetName val="1002??0"/>
      <sheetName val="TH_Dien"/>
      <sheetName val="NMTD_c"/>
      <sheetName val="Phan Tien2_x0000__x0000_n Son&quot;La"/>
      <sheetName val="______"/>
      <sheetName val="1002"/>
      <sheetName val="Gi¸ tñ bç"/>
      <sheetName val="Gia"/>
      <sheetName val="Book 1 Summary"/>
      <sheetName val="BKBANRA"/>
      <sheetName val="BKMUAVAO"/>
      <sheetName val="DLBCKT"/>
      <sheetName val="MB NHAN "/>
      <sheetName val="dtxl"/>
      <sheetName val="PNT-QUOT-#3"/>
      <sheetName val="COAT&amp;WRAP-QIOT-#3"/>
      <sheetName val="Phan Tien2??n Son&quot;La"/>
      <sheetName val="1002__0"/>
      <sheetName val="Phan Tien2"/>
      <sheetName val="BT-_DZ3_"/>
      <sheetName val="BT_-_cto_x000b__x0000__x0000_Gia_MBA_(2)_x0009__x0000__x0000_Gi¸_tñ"/>
      <sheetName val="THANG1_2004"/>
      <sheetName val="QBINH"/>
      <sheetName val="QTRI"/>
      <sheetName val="HUE"/>
      <sheetName val="DNANG"/>
      <sheetName val="QNAM"/>
      <sheetName val="QNGAI"/>
      <sheetName val="BDINH"/>
      <sheetName val="PYEN"/>
      <sheetName val="KHOA"/>
      <sheetName val="GLAI"/>
      <sheetName val="KTUM"/>
      <sheetName val="DLAK"/>
      <sheetName val="CQUAN"/>
      <sheetName val="TND"/>
      <sheetName val="TKD"/>
      <sheetName val="NTHON"/>
      <sheetName val="MTINH"/>
      <sheetName val="CODIEN"/>
      <sheetName val="VTU"/>
      <sheetName val="LUOI"/>
      <sheetName val="VUANHO"/>
      <sheetName val="VIEN"/>
      <sheetName val="KSAN"/>
      <sheetName val="Thang2_2004"/>
      <sheetName val="#REF"/>
      <sheetName val="DTDZ35"/>
      <sheetName val="T_x0014_DZ04"/>
      <sheetName val="DH-QT"/>
      <sheetName val="Co gioi% Nam Mu"/>
      <sheetName val="_x0001_nca BV"/>
      <sheetName val="_x0002_ao ve Son La"/>
      <sheetName val="Ky Thua4 Nam Mu"/>
      <sheetName val="CD_x0016_"/>
      <sheetName val="CD1!"/>
      <sheetName val="C@12"/>
      <sheetName val="ToDien_Nam_"/>
      <sheetName val="Phan Tien2__n Son&quot;La"/>
      <sheetName val="BT_-_cto_x000b_"/>
      <sheetName val="_x0000__x0000__x0000__x0000__x0000__x0000__x0000__x0000_"/>
      <sheetName val="THVT"/>
      <sheetName val="PTDM"/>
      <sheetName val="Hµ Néi"/>
      <sheetName val="GOC"/>
      <sheetName val="Gi� t� b�"/>
      <sheetName val="B�-DZ0,4"/>
      <sheetName val="ho�n thien x trat"/>
      <sheetName val="Gi�_t�_b�"/>
      <sheetName val="DTCT-TPhuoc"/>
      <sheetName val="lam-moi"/>
      <sheetName val="CHITIET VL-NC-TT -1p"/>
      <sheetName val="gtrinh"/>
      <sheetName val="CHITIET VL-NC"/>
      <sheetName val="CNٺ"/>
      <sheetName val="DTCT-tuyen chinh"/>
      <sheetName val="_x0014_T04"/>
      <sheetName val="thuchien00"/>
      <sheetName val="tu"/>
      <sheetName val="????????"/>
      <sheetName val="KB"/>
      <sheetName val="DZ 0.4"/>
      <sheetName val="Input"/>
      <sheetName val="VCVlieu"/>
      <sheetName val="dg-VTu"/>
      <sheetName val="KKKKKKKK"/>
      <sheetName val="________"/>
      <sheetName val="BT_-_cto_x000b_??Gia_MBA_(2)_x0009_??Gi¸_tñ"/>
      <sheetName val="T_x005f_x0014_DZ04"/>
      <sheetName val="_x005f_x0001_nca BV"/>
      <sheetName val="_x005f_x0002_ao ve Son La"/>
      <sheetName val="CD_x005f_x0016_"/>
      <sheetName val="BT_-_cto_x000b__x0000__x0000_Gia_MBA_(2) _x0000__x0000_Gi¸_tñ"/>
      <sheetName val="Volume"/>
      <sheetName val="BT_-_cto_x000b___Gia_MBA_(2)_x0009___Gi¸_tñ"/>
      <sheetName val="NEW_PANEL"/>
      <sheetName val="BT_-_cto_x000b_??Gia_MBA_(2) ??Gi¸_tñ"/>
      <sheetName val="BT_-_cto_x000b___Gia_MBA_(2) __Gi¸_tñ"/>
      <sheetName val="1002_x0000__x0000_€0"/>
      <sheetName val="CTV_Di_dong"/>
      <sheetName val="cl"/>
      <sheetName val="SV_supporting info"/>
      <sheetName val="SV-supporting info"/>
      <sheetName val="GiaVT_XDCB_x0007__x0000__x0000_Gia_MBA_x000d__x0000__x0000_Cac_HS_h"/>
      <sheetName val="dongia"/>
      <sheetName val="_x0018_C"/>
      <sheetName val="727"/>
      <sheetName val="Gi? t? b?"/>
      <sheetName val="B?-DZ0,4"/>
      <sheetName val="ho?n thien x trat"/>
      <sheetName val="Gi?_t?_b?"/>
      <sheetName val="Gi_ t_ b_"/>
      <sheetName val="B_-DZ0,4"/>
      <sheetName val="ho_n thien x trat"/>
      <sheetName val="Gi__t__b_"/>
      <sheetName val="7 THAI NGUYEN"/>
      <sheetName val="BC NHANH 01"/>
      <sheetName val="GVL-NC-M"/>
      <sheetName val="Kh KT"/>
      <sheetName val="Gia vat tu"/>
      <sheetName val="1002_x005f_x0000__x005f_x0000_0"/>
      <sheetName val="Phan Tien2_x005f_x0000__x005f_x0000_n Son&quot;"/>
      <sheetName val="_x005f_x0000__x005f_x0000__x005f_x0000__x005f_x0000__x0"/>
      <sheetName val="_x005f_x0018_C"/>
      <sheetName val="_x005f_x0014_T04"/>
      <sheetName val="BT_-_cto_x005f_x000b__x005f_x0000__x005f_x0000_Gi"/>
      <sheetName val="BT_-_cto_x005f_x000b_"/>
      <sheetName val="Phan dau"/>
      <sheetName val="BT___cto___Gia_MBA__2____Gi___2"/>
      <sheetName val="BT___cto___Gia_MBA__2____Gi___3"/>
      <sheetName val="tranlam"/>
      <sheetName val="L-Mechanical"/>
      <sheetName val="6MONTHS"/>
      <sheetName val="Chi tiết khối lượng"/>
      <sheetName val="Chi tiết cốt thép"/>
      <sheetName val="Mẫu chi tiết thép"/>
      <sheetName val="Tiêu chuẩn cốt thép"/>
      <sheetName val="Note"/>
      <sheetName val="실행철강하도"/>
      <sheetName val="bao-gia"/>
      <sheetName val="Chênh lệch máy thi công 1"/>
      <sheetName val="Chênh lệch nhân công"/>
      <sheetName val="Chênh lệch vật liệu"/>
      <sheetName val="TC"/>
      <sheetName val="PTDG"/>
      <sheetName val="Thien Duc - detail"/>
      <sheetName val="SalStructure"/>
      <sheetName val="SAP"/>
      <sheetName val="Price b4 16 July"/>
      <sheetName val="Final Price_16 Jul"/>
      <sheetName val="SOLD UPDATE"/>
      <sheetName val="Gtvl"/>
      <sheetName val="Thkp"/>
      <sheetName val="Ptvt"/>
      <sheetName val="Gia_THKP"/>
      <sheetName val="GiaTH_PT2"/>
      <sheetName val="HMCV"/>
      <sheetName val="CauKien"/>
      <sheetName val="Hoanh bo"/>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refreshError="1"/>
      <sheetData sheetId="86"/>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sheetData sheetId="111"/>
      <sheetData sheetId="112"/>
      <sheetData sheetId="113"/>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sheetData sheetId="159"/>
      <sheetData sheetId="160" refreshError="1"/>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sheetData sheetId="283" refreshError="1"/>
      <sheetData sheetId="284" refreshError="1"/>
      <sheetData sheetId="285" refreshError="1"/>
      <sheetData sheetId="286"/>
      <sheetData sheetId="287"/>
      <sheetData sheetId="288"/>
      <sheetData sheetId="289"/>
      <sheetData sheetId="290"/>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Set>
  </externalBook>
</externalLink>
</file>

<file path=xl/externalLinks/externalLink2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35"/>
      <sheetName val="BT35"/>
      <sheetName val="TH35"/>
      <sheetName val="TTTBA"/>
      <sheetName val="BTTBA"/>
      <sheetName val="THTBA"/>
      <sheetName val="TT0,4CT"/>
      <sheetName val="BT0,4CT"/>
      <sheetName val="TH0,4CT"/>
      <sheetName val="THTB"/>
      <sheetName val="CQ"/>
      <sheetName val="VC"/>
      <sheetName val="bia"/>
      <sheetName val="XL4Popp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3"/>
      <sheetName val="PA2"/>
      <sheetName val="KT(D-D)"/>
      <sheetName val="GVL"/>
      <sheetName val="DTCT-tuyen chinh"/>
      <sheetName val="btraR,f"/>
      <sheetName val="Sheet1"/>
      <sheetName val="Tang truong (21-9)"/>
      <sheetName val="GEOI"/>
    </sheetNames>
    <sheetDataSet>
      <sheetData sheetId="0" refreshError="1">
        <row r="6">
          <cell r="B6" t="str">
            <v>Huyình Âæïc Syî</v>
          </cell>
        </row>
        <row r="7">
          <cell r="B7" t="str">
            <v>Nhaì taûm</v>
          </cell>
          <cell r="D7">
            <v>10</v>
          </cell>
        </row>
        <row r="8">
          <cell r="B8" t="str">
            <v>Nhaì Cáúp 4</v>
          </cell>
          <cell r="D8">
            <v>88</v>
          </cell>
        </row>
        <row r="9">
          <cell r="B9" t="str">
            <v>Âáút åí</v>
          </cell>
          <cell r="D9">
            <v>98</v>
          </cell>
        </row>
        <row r="10">
          <cell r="B10" t="str">
            <v>Cáy àn quaí</v>
          </cell>
          <cell r="D10">
            <v>14</v>
          </cell>
        </row>
        <row r="11">
          <cell r="B11" t="str">
            <v>Huyình Khi Væåìn</v>
          </cell>
        </row>
        <row r="12">
          <cell r="B12" t="str">
            <v>Nhaì taûm</v>
          </cell>
          <cell r="D12">
            <v>30</v>
          </cell>
        </row>
        <row r="13">
          <cell r="B13" t="str">
            <v>Âáút åí</v>
          </cell>
          <cell r="D13">
            <v>30</v>
          </cell>
        </row>
        <row r="14">
          <cell r="B14" t="str">
            <v>Cáy àn quaí</v>
          </cell>
          <cell r="D14">
            <v>2</v>
          </cell>
        </row>
        <row r="15">
          <cell r="B15" t="str">
            <v>Huyình Træång</v>
          </cell>
        </row>
        <row r="16">
          <cell r="B16" t="str">
            <v>Nhaì Cáúp 4</v>
          </cell>
          <cell r="D16">
            <v>54</v>
          </cell>
        </row>
        <row r="17">
          <cell r="B17" t="str">
            <v>Âáút åí</v>
          </cell>
          <cell r="D17">
            <v>54</v>
          </cell>
        </row>
        <row r="18">
          <cell r="B18" t="str">
            <v>Cáy àn quaí</v>
          </cell>
          <cell r="D18">
            <v>5</v>
          </cell>
        </row>
        <row r="19">
          <cell r="B19" t="str">
            <v>Nguyãùn An</v>
          </cell>
        </row>
        <row r="20">
          <cell r="B20" t="str">
            <v>Nhaì Cáúp 4</v>
          </cell>
          <cell r="D20">
            <v>66</v>
          </cell>
        </row>
        <row r="21">
          <cell r="B21" t="str">
            <v>Âáút åí</v>
          </cell>
          <cell r="D21">
            <v>66</v>
          </cell>
        </row>
        <row r="22">
          <cell r="B22" t="str">
            <v>Maî âáút</v>
          </cell>
          <cell r="D22">
            <v>3</v>
          </cell>
        </row>
        <row r="23">
          <cell r="B23" t="str">
            <v>Maî xáy</v>
          </cell>
          <cell r="D23">
            <v>1</v>
          </cell>
        </row>
        <row r="24">
          <cell r="B24" t="str">
            <v>C</v>
          </cell>
        </row>
        <row r="25">
          <cell r="B25" t="str">
            <v>Nhaì Cáúp 4</v>
          </cell>
          <cell r="D25">
            <v>253</v>
          </cell>
        </row>
        <row r="26">
          <cell r="B26" t="str">
            <v>Âáút åí</v>
          </cell>
          <cell r="D26">
            <v>253</v>
          </cell>
        </row>
        <row r="27">
          <cell r="B27" t="str">
            <v>Huyình Táún Cæåìng</v>
          </cell>
        </row>
        <row r="28">
          <cell r="B28" t="str">
            <v>Nhaì Cáúp 4</v>
          </cell>
          <cell r="D28">
            <v>96</v>
          </cell>
        </row>
        <row r="29">
          <cell r="B29" t="str">
            <v>Âáút åí</v>
          </cell>
          <cell r="D29">
            <v>96</v>
          </cell>
        </row>
        <row r="30">
          <cell r="B30" t="str">
            <v>Cáy àn quaí</v>
          </cell>
          <cell r="D30">
            <v>5</v>
          </cell>
        </row>
        <row r="31">
          <cell r="B31" t="str">
            <v>Maî âáút</v>
          </cell>
          <cell r="D31">
            <v>3</v>
          </cell>
        </row>
        <row r="32">
          <cell r="B32" t="str">
            <v>Maî xáy</v>
          </cell>
          <cell r="D32">
            <v>1</v>
          </cell>
        </row>
        <row r="33">
          <cell r="B33" t="str">
            <v>Giãúng næåïc</v>
          </cell>
          <cell r="D33">
            <v>1</v>
          </cell>
        </row>
        <row r="34">
          <cell r="B34" t="str">
            <v>Cáy láúy gäù (baûch âaìn)</v>
          </cell>
          <cell r="D34">
            <v>4</v>
          </cell>
        </row>
        <row r="35">
          <cell r="B35" t="str">
            <v>Nguyãùn Vàn Saïng</v>
          </cell>
        </row>
        <row r="36">
          <cell r="B36" t="str">
            <v>Nhaì Cáúp 4</v>
          </cell>
          <cell r="D36">
            <v>20</v>
          </cell>
        </row>
        <row r="37">
          <cell r="B37" t="str">
            <v>Âáút åí</v>
          </cell>
          <cell r="D37">
            <v>20</v>
          </cell>
        </row>
        <row r="38">
          <cell r="B38" t="str">
            <v>Âáút væåìn</v>
          </cell>
          <cell r="D38">
            <v>120</v>
          </cell>
        </row>
        <row r="39">
          <cell r="B39" t="str">
            <v>Giãúng næåïc</v>
          </cell>
          <cell r="D39">
            <v>1</v>
          </cell>
        </row>
        <row r="40">
          <cell r="B40" t="str">
            <v>Chaì Tuìng</v>
          </cell>
        </row>
        <row r="41">
          <cell r="B41" t="str">
            <v>Nhaì Cáúp 4</v>
          </cell>
          <cell r="D41">
            <v>45</v>
          </cell>
        </row>
        <row r="42">
          <cell r="B42" t="str">
            <v>Âáút åí</v>
          </cell>
          <cell r="D42">
            <v>45</v>
          </cell>
        </row>
        <row r="43">
          <cell r="B43" t="str">
            <v>Maî âáút</v>
          </cell>
          <cell r="D43">
            <v>6</v>
          </cell>
        </row>
        <row r="44">
          <cell r="B44" t="str">
            <v>Maî xáy</v>
          </cell>
          <cell r="D44">
            <v>1</v>
          </cell>
        </row>
        <row r="45">
          <cell r="B45" t="str">
            <v>Loì gaûo HTX(Äng Thán)</v>
          </cell>
        </row>
        <row r="46">
          <cell r="B46" t="str">
            <v>Nhaì taûm</v>
          </cell>
          <cell r="D46">
            <v>442</v>
          </cell>
        </row>
        <row r="47">
          <cell r="B47" t="str">
            <v>Âáút åí</v>
          </cell>
          <cell r="D47">
            <v>442</v>
          </cell>
        </row>
        <row r="48">
          <cell r="B48" t="str">
            <v>Nguyãùn Soíi</v>
          </cell>
        </row>
        <row r="49">
          <cell r="B49" t="str">
            <v>Nhaì taûm</v>
          </cell>
          <cell r="D49">
            <v>36.200000000000003</v>
          </cell>
        </row>
        <row r="50">
          <cell r="B50" t="str">
            <v>Âáút åí</v>
          </cell>
          <cell r="D50">
            <v>36.200000000000003</v>
          </cell>
        </row>
        <row r="51">
          <cell r="B51" t="str">
            <v>Âáút væåìn</v>
          </cell>
          <cell r="D51">
            <v>17.600000000000001</v>
          </cell>
        </row>
        <row r="52">
          <cell r="B52" t="str">
            <v xml:space="preserve">Nguyãùn Thu </v>
          </cell>
        </row>
        <row r="53">
          <cell r="B53" t="str">
            <v>Nhaì taûm</v>
          </cell>
          <cell r="D53">
            <v>10.75</v>
          </cell>
        </row>
        <row r="54">
          <cell r="B54" t="str">
            <v>Nhaì Cáúp 4</v>
          </cell>
          <cell r="D54">
            <v>20.43</v>
          </cell>
        </row>
        <row r="55">
          <cell r="B55" t="str">
            <v>Âáút åí</v>
          </cell>
          <cell r="D55">
            <v>31.18</v>
          </cell>
        </row>
        <row r="56">
          <cell r="B56" t="str">
            <v>Âáút væåìn</v>
          </cell>
          <cell r="D56">
            <v>37.5</v>
          </cell>
        </row>
        <row r="57">
          <cell r="B57" t="str">
            <v>Truû âiãûn gäù</v>
          </cell>
          <cell r="D57">
            <v>1</v>
          </cell>
        </row>
        <row r="58">
          <cell r="B58" t="str">
            <v>Huyình Minh Caính</v>
          </cell>
        </row>
        <row r="59">
          <cell r="B59" t="str">
            <v>Nhaì Cáúp 4</v>
          </cell>
          <cell r="D59">
            <v>24</v>
          </cell>
        </row>
        <row r="60">
          <cell r="B60" t="str">
            <v>Âáút åí</v>
          </cell>
          <cell r="D60">
            <v>24</v>
          </cell>
        </row>
        <row r="61">
          <cell r="B61" t="str">
            <v>Âáút væåìn</v>
          </cell>
          <cell r="D61">
            <v>12.6</v>
          </cell>
        </row>
        <row r="62">
          <cell r="B62" t="str">
            <v>Âàûng thë Mai</v>
          </cell>
        </row>
        <row r="63">
          <cell r="B63" t="str">
            <v>Nhaì taûm</v>
          </cell>
          <cell r="D63">
            <v>4</v>
          </cell>
        </row>
        <row r="64">
          <cell r="B64" t="str">
            <v>Nhaì Cáúp 4</v>
          </cell>
          <cell r="D64">
            <v>23.76</v>
          </cell>
        </row>
        <row r="65">
          <cell r="B65" t="str">
            <v>Âáút åí</v>
          </cell>
          <cell r="D65">
            <v>59.260000000000005</v>
          </cell>
        </row>
        <row r="66">
          <cell r="B66" t="str">
            <v>Cáy àn quaí</v>
          </cell>
          <cell r="D66">
            <v>3</v>
          </cell>
        </row>
        <row r="67">
          <cell r="B67" t="str">
            <v>Âáút væåìn</v>
          </cell>
          <cell r="D67">
            <v>225</v>
          </cell>
        </row>
        <row r="68">
          <cell r="B68" t="str">
            <v>Cáy láúy gäù (baûch âaìn)</v>
          </cell>
          <cell r="D68">
            <v>4</v>
          </cell>
        </row>
        <row r="69">
          <cell r="B69" t="str">
            <v>Hiãn taûm</v>
          </cell>
          <cell r="D69">
            <v>31.5</v>
          </cell>
        </row>
        <row r="70">
          <cell r="B70" t="str">
            <v>Truû âiãûn gäù</v>
          </cell>
          <cell r="D70">
            <v>1</v>
          </cell>
        </row>
        <row r="71">
          <cell r="B71" t="str">
            <v>Nguyãùn Âçnh Læûc</v>
          </cell>
        </row>
        <row r="72">
          <cell r="B72" t="str">
            <v>Nhaì Cáúp 4</v>
          </cell>
          <cell r="D72">
            <v>12</v>
          </cell>
        </row>
        <row r="73">
          <cell r="B73" t="str">
            <v>Âáút åí</v>
          </cell>
          <cell r="D73">
            <v>12</v>
          </cell>
        </row>
        <row r="74">
          <cell r="B74" t="str">
            <v>Cáy àn quaí</v>
          </cell>
          <cell r="D74">
            <v>25</v>
          </cell>
        </row>
        <row r="75">
          <cell r="B75" t="str">
            <v>Âáút væåìn</v>
          </cell>
          <cell r="D75">
            <v>70</v>
          </cell>
        </row>
        <row r="76">
          <cell r="B76" t="str">
            <v>Cáy láúy gäù (baûch âaìn)</v>
          </cell>
          <cell r="D76">
            <v>4</v>
          </cell>
        </row>
        <row r="77">
          <cell r="B77" t="str">
            <v>Nguyãùn Quang</v>
          </cell>
        </row>
        <row r="78">
          <cell r="B78" t="str">
            <v>Nhaì taûm</v>
          </cell>
          <cell r="D78">
            <v>14.65</v>
          </cell>
        </row>
        <row r="79">
          <cell r="B79" t="str">
            <v>Âáút åí</v>
          </cell>
          <cell r="D79">
            <v>14.65</v>
          </cell>
        </row>
        <row r="80">
          <cell r="B80" t="str">
            <v>Cáy àn quaí</v>
          </cell>
          <cell r="D80">
            <v>16</v>
          </cell>
        </row>
        <row r="81">
          <cell r="B81" t="str">
            <v>Âáút væåìn</v>
          </cell>
          <cell r="D81">
            <v>289</v>
          </cell>
        </row>
        <row r="82">
          <cell r="B82" t="str">
            <v>Cáy láúy gäù (dæång liãùu)</v>
          </cell>
          <cell r="D82">
            <v>5</v>
          </cell>
        </row>
        <row r="83">
          <cell r="B83" t="str">
            <v>Moïng xáy</v>
          </cell>
          <cell r="D83">
            <v>6</v>
          </cell>
        </row>
        <row r="84">
          <cell r="B84" t="str">
            <v>Truû âiãûn gäù</v>
          </cell>
          <cell r="D84">
            <v>1</v>
          </cell>
        </row>
        <row r="85">
          <cell r="B85" t="str">
            <v>Phan Khaïnh Tuáún</v>
          </cell>
        </row>
        <row r="86">
          <cell r="B86" t="str">
            <v>Nhaì taûm</v>
          </cell>
          <cell r="D86">
            <v>14</v>
          </cell>
        </row>
        <row r="87">
          <cell r="B87" t="str">
            <v>Nhaì Cáúp 4</v>
          </cell>
          <cell r="D87">
            <v>36.799999999999997</v>
          </cell>
        </row>
        <row r="88">
          <cell r="B88" t="str">
            <v>Âáút åí</v>
          </cell>
          <cell r="D88">
            <v>50.8</v>
          </cell>
        </row>
        <row r="89">
          <cell r="B89" t="str">
            <v>Âáút væåìn</v>
          </cell>
          <cell r="D89">
            <v>81.900000000000006</v>
          </cell>
        </row>
        <row r="90">
          <cell r="B90" t="str">
            <v>Giãúng næåïc</v>
          </cell>
          <cell r="D90">
            <v>1</v>
          </cell>
        </row>
        <row r="91">
          <cell r="B91" t="str">
            <v>Nguyãùn Vàn Tuáún</v>
          </cell>
        </row>
        <row r="92">
          <cell r="B92" t="str">
            <v>Nhaì taûm</v>
          </cell>
          <cell r="D92">
            <v>15</v>
          </cell>
        </row>
        <row r="93">
          <cell r="B93" t="str">
            <v>Nhaì Cáúp 4</v>
          </cell>
          <cell r="D93">
            <v>27.7</v>
          </cell>
        </row>
        <row r="94">
          <cell r="B94" t="str">
            <v>Nhaì âuïc 2 táöng</v>
          </cell>
          <cell r="D94">
            <v>66</v>
          </cell>
        </row>
        <row r="95">
          <cell r="B95" t="str">
            <v>Âáút åí</v>
          </cell>
          <cell r="D95">
            <v>108.7</v>
          </cell>
        </row>
        <row r="96">
          <cell r="B96" t="str">
            <v>Cáy àn quaí</v>
          </cell>
          <cell r="D96">
            <v>7</v>
          </cell>
        </row>
        <row r="97">
          <cell r="B97" t="str">
            <v>Âáút væåìn</v>
          </cell>
          <cell r="D97">
            <v>148</v>
          </cell>
        </row>
        <row r="98">
          <cell r="B98" t="str">
            <v>Truû âiãûn BTCT</v>
          </cell>
          <cell r="D98">
            <v>1</v>
          </cell>
        </row>
        <row r="99">
          <cell r="B99" t="str">
            <v>Cáy láúy gäù (baûch âaìn)</v>
          </cell>
          <cell r="D99">
            <v>4</v>
          </cell>
        </row>
        <row r="100">
          <cell r="B100" t="str">
            <v>Lã Thë Kim Ngoüc</v>
          </cell>
        </row>
        <row r="101">
          <cell r="B101" t="str">
            <v>Nhaì Cáúp 4</v>
          </cell>
          <cell r="D101">
            <v>40.5</v>
          </cell>
        </row>
        <row r="102">
          <cell r="B102" t="str">
            <v>Âáút åí</v>
          </cell>
          <cell r="D102">
            <v>40.5</v>
          </cell>
        </row>
        <row r="103">
          <cell r="B103" t="str">
            <v>Læång Thë Thanh</v>
          </cell>
        </row>
        <row r="104">
          <cell r="B104" t="str">
            <v>Nhaì taûm</v>
          </cell>
          <cell r="D104">
            <v>11</v>
          </cell>
        </row>
        <row r="105">
          <cell r="B105" t="str">
            <v>Nhaì Cáúp 4</v>
          </cell>
          <cell r="D105">
            <v>30.72</v>
          </cell>
        </row>
        <row r="106">
          <cell r="B106" t="str">
            <v>Âáút åí</v>
          </cell>
          <cell r="D106">
            <v>41.72</v>
          </cell>
        </row>
        <row r="107">
          <cell r="B107" t="str">
            <v>Giãúng næåïc</v>
          </cell>
          <cell r="D107">
            <v>1</v>
          </cell>
        </row>
        <row r="108">
          <cell r="B108" t="str">
            <v>Nguyãùn Sang</v>
          </cell>
        </row>
        <row r="109">
          <cell r="B109" t="str">
            <v>Nhaì taûm</v>
          </cell>
          <cell r="D109">
            <v>9.52</v>
          </cell>
        </row>
        <row r="110">
          <cell r="B110" t="str">
            <v>Nhaì Cáúp 4</v>
          </cell>
          <cell r="D110">
            <v>15.2</v>
          </cell>
        </row>
        <row r="111">
          <cell r="B111" t="str">
            <v>Âáút åí</v>
          </cell>
          <cell r="D111">
            <v>24.72</v>
          </cell>
        </row>
        <row r="112">
          <cell r="B112" t="str">
            <v>Âáút væåìn</v>
          </cell>
          <cell r="D112">
            <v>70</v>
          </cell>
        </row>
        <row r="113">
          <cell r="B113" t="str">
            <v>Dæång thãú Huìng</v>
          </cell>
        </row>
        <row r="114">
          <cell r="B114" t="str">
            <v>Nhaì taûm</v>
          </cell>
          <cell r="D114">
            <v>15</v>
          </cell>
        </row>
        <row r="115">
          <cell r="B115" t="str">
            <v>Nhaì Cáúp 4</v>
          </cell>
          <cell r="D115">
            <v>32.5</v>
          </cell>
        </row>
        <row r="116">
          <cell r="B116" t="str">
            <v>Âáút åí</v>
          </cell>
          <cell r="D116">
            <v>47.5</v>
          </cell>
        </row>
        <row r="117">
          <cell r="B117" t="str">
            <v>Âáút væåìn</v>
          </cell>
          <cell r="D117">
            <v>80</v>
          </cell>
        </row>
        <row r="118">
          <cell r="B118" t="str">
            <v>Nguyãùn Âçnh Thoü</v>
          </cell>
        </row>
        <row r="119">
          <cell r="B119" t="str">
            <v>Nhaì taûm</v>
          </cell>
          <cell r="D119">
            <v>21.46</v>
          </cell>
        </row>
        <row r="120">
          <cell r="B120" t="str">
            <v>Nhaì Cáúp 4</v>
          </cell>
          <cell r="D120">
            <v>36</v>
          </cell>
        </row>
        <row r="121">
          <cell r="B121" t="str">
            <v>Âáút åí</v>
          </cell>
          <cell r="D121">
            <v>57.46</v>
          </cell>
        </row>
        <row r="122">
          <cell r="B122" t="str">
            <v>Huyình Thë Seí</v>
          </cell>
        </row>
        <row r="123">
          <cell r="B123" t="str">
            <v>Nhaì Cáúp 4</v>
          </cell>
          <cell r="D123">
            <v>40</v>
          </cell>
        </row>
        <row r="124">
          <cell r="B124" t="str">
            <v>Âáút åí</v>
          </cell>
          <cell r="D124">
            <v>40</v>
          </cell>
        </row>
        <row r="125">
          <cell r="B125" t="str">
            <v>Nguyãùn vàn Dung</v>
          </cell>
        </row>
        <row r="126">
          <cell r="B126" t="str">
            <v>Nhaì Cáúp 4</v>
          </cell>
          <cell r="D126">
            <v>80</v>
          </cell>
        </row>
        <row r="127">
          <cell r="B127" t="str">
            <v>Âáút åí</v>
          </cell>
          <cell r="D127">
            <v>96</v>
          </cell>
        </row>
        <row r="128">
          <cell r="B128" t="str">
            <v>Giãúng næåïc</v>
          </cell>
          <cell r="D128">
            <v>1</v>
          </cell>
        </row>
        <row r="129">
          <cell r="B129" t="str">
            <v>Hiãn âuïc</v>
          </cell>
          <cell r="D129">
            <v>16</v>
          </cell>
        </row>
        <row r="130">
          <cell r="B130" t="str">
            <v>Nguyãùn Vàn Træång</v>
          </cell>
        </row>
        <row r="131">
          <cell r="B131" t="str">
            <v>Nhaì Cáúp 4</v>
          </cell>
          <cell r="D131">
            <v>48</v>
          </cell>
        </row>
        <row r="132">
          <cell r="B132" t="str">
            <v>Âáút åí</v>
          </cell>
          <cell r="D132">
            <v>48</v>
          </cell>
        </row>
        <row r="133">
          <cell r="B133" t="str">
            <v>Âinh Xäi</v>
          </cell>
        </row>
        <row r="134">
          <cell r="B134" t="str">
            <v>Nhaì Cáúp 4</v>
          </cell>
          <cell r="D134">
            <v>32</v>
          </cell>
        </row>
        <row r="135">
          <cell r="B135" t="str">
            <v>Âáút åí</v>
          </cell>
          <cell r="D135">
            <v>32</v>
          </cell>
        </row>
        <row r="136">
          <cell r="B136" t="str">
            <v>âáút væåìn</v>
          </cell>
          <cell r="D136">
            <v>25</v>
          </cell>
        </row>
        <row r="137">
          <cell r="B137" t="str">
            <v>Giãúng næåïc</v>
          </cell>
          <cell r="D137">
            <v>1</v>
          </cell>
        </row>
        <row r="138">
          <cell r="B138" t="str">
            <v>Cáy láúy gäù (baûch âaìn)</v>
          </cell>
          <cell r="D138">
            <v>7</v>
          </cell>
        </row>
        <row r="139">
          <cell r="B139" t="str">
            <v>Âinh Cæîu</v>
          </cell>
        </row>
        <row r="140">
          <cell r="B140" t="str">
            <v>Nhaì Cáúp 4</v>
          </cell>
          <cell r="D140">
            <v>50</v>
          </cell>
        </row>
        <row r="141">
          <cell r="B141" t="str">
            <v>Âáút åí</v>
          </cell>
          <cell r="D141">
            <v>50</v>
          </cell>
        </row>
        <row r="142">
          <cell r="B142" t="str">
            <v>Âinh Nhên</v>
          </cell>
        </row>
        <row r="143">
          <cell r="B143" t="str">
            <v>Nhaì Cáúp 4</v>
          </cell>
          <cell r="D143">
            <v>32</v>
          </cell>
        </row>
        <row r="144">
          <cell r="B144" t="str">
            <v>Âáút åí</v>
          </cell>
          <cell r="D144">
            <v>32</v>
          </cell>
        </row>
        <row r="145">
          <cell r="B145" t="str">
            <v>Lã Âaìi</v>
          </cell>
        </row>
        <row r="146">
          <cell r="B146" t="str">
            <v>Nhaì Cáúp 4</v>
          </cell>
          <cell r="D146">
            <v>40</v>
          </cell>
        </row>
        <row r="147">
          <cell r="B147" t="str">
            <v>Âáút åí</v>
          </cell>
          <cell r="D147">
            <v>40</v>
          </cell>
        </row>
        <row r="148">
          <cell r="B148" t="str">
            <v>Cáy láúy gäù (dæång liãùu)</v>
          </cell>
          <cell r="D148">
            <v>6</v>
          </cell>
        </row>
        <row r="149">
          <cell r="B149" t="str">
            <v>Huyình Âæïc Táöng</v>
          </cell>
        </row>
        <row r="150">
          <cell r="B150" t="str">
            <v>Nhaì taûm</v>
          </cell>
          <cell r="D150">
            <v>12</v>
          </cell>
        </row>
        <row r="151">
          <cell r="B151" t="str">
            <v>Nhaì Cáúp 4</v>
          </cell>
          <cell r="D151">
            <v>24</v>
          </cell>
        </row>
        <row r="152">
          <cell r="B152" t="str">
            <v>Âáút åí</v>
          </cell>
          <cell r="D152">
            <v>36</v>
          </cell>
        </row>
        <row r="153">
          <cell r="B153" t="str">
            <v>Giãúng næåïc</v>
          </cell>
          <cell r="D153">
            <v>1</v>
          </cell>
        </row>
        <row r="154">
          <cell r="B154" t="str">
            <v>Lã Vàn Bçm</v>
          </cell>
        </row>
        <row r="155">
          <cell r="B155" t="str">
            <v>Nhaì Cáúp 4</v>
          </cell>
          <cell r="D155">
            <v>18</v>
          </cell>
        </row>
        <row r="156">
          <cell r="B156" t="str">
            <v>Âáút åí</v>
          </cell>
          <cell r="D156">
            <v>18</v>
          </cell>
        </row>
        <row r="157">
          <cell r="B157" t="str">
            <v>Âáút væåìn</v>
          </cell>
          <cell r="D157">
            <v>70</v>
          </cell>
        </row>
        <row r="158">
          <cell r="B158" t="str">
            <v>Huyình Thë Suãö</v>
          </cell>
        </row>
        <row r="159">
          <cell r="B159" t="str">
            <v>Nhaì Cáúp 4</v>
          </cell>
          <cell r="D159">
            <v>32</v>
          </cell>
        </row>
        <row r="160">
          <cell r="B160" t="str">
            <v>Âáút åí</v>
          </cell>
          <cell r="D160">
            <v>32</v>
          </cell>
        </row>
        <row r="161">
          <cell r="B161" t="str">
            <v>Nguyãùn Khaím</v>
          </cell>
        </row>
        <row r="162">
          <cell r="B162" t="str">
            <v>Nhaì Cáúp 4</v>
          </cell>
          <cell r="D162">
            <v>20</v>
          </cell>
        </row>
        <row r="163">
          <cell r="B163" t="str">
            <v>Âáút åí</v>
          </cell>
          <cell r="D163">
            <v>20</v>
          </cell>
        </row>
        <row r="164">
          <cell r="B164" t="str">
            <v>Huyình Thë Âiãøu</v>
          </cell>
        </row>
        <row r="165">
          <cell r="B165" t="str">
            <v>Nhaì Cáúp 4</v>
          </cell>
          <cell r="D165">
            <v>24</v>
          </cell>
        </row>
        <row r="166">
          <cell r="B166" t="str">
            <v>Âáút åí</v>
          </cell>
          <cell r="D166">
            <v>24</v>
          </cell>
        </row>
        <row r="167">
          <cell r="B167" t="str">
            <v>Buìi Mët</v>
          </cell>
        </row>
        <row r="168">
          <cell r="B168" t="str">
            <v>Nhaì Cáúp 4</v>
          </cell>
          <cell r="D168">
            <v>48</v>
          </cell>
        </row>
        <row r="169">
          <cell r="B169" t="str">
            <v>Âáút åí</v>
          </cell>
          <cell r="D169">
            <v>48</v>
          </cell>
        </row>
        <row r="170">
          <cell r="B170" t="str">
            <v>Lã Táún Baío</v>
          </cell>
        </row>
        <row r="171">
          <cell r="B171" t="str">
            <v>Nhaì Cáúp 4</v>
          </cell>
          <cell r="D171">
            <v>50</v>
          </cell>
        </row>
        <row r="172">
          <cell r="B172" t="str">
            <v>Âáút åí</v>
          </cell>
          <cell r="D172">
            <v>50</v>
          </cell>
        </row>
        <row r="173">
          <cell r="B173" t="str">
            <v>Lã Træûc</v>
          </cell>
        </row>
        <row r="174">
          <cell r="B174" t="str">
            <v>Nhaì Cáúp 4</v>
          </cell>
          <cell r="D174">
            <v>50</v>
          </cell>
        </row>
        <row r="175">
          <cell r="B175" t="str">
            <v>Âáút åí</v>
          </cell>
          <cell r="D175">
            <v>50</v>
          </cell>
        </row>
        <row r="176">
          <cell r="B176" t="str">
            <v>Nguyãùn Taìi</v>
          </cell>
        </row>
        <row r="177">
          <cell r="B177" t="str">
            <v>Nhaì Cáúp 4</v>
          </cell>
          <cell r="D177">
            <v>40</v>
          </cell>
        </row>
        <row r="178">
          <cell r="B178" t="str">
            <v>Âáút åí</v>
          </cell>
          <cell r="D178">
            <v>40</v>
          </cell>
        </row>
        <row r="179">
          <cell r="B179" t="str">
            <v>Nguyãùn Táún Lä</v>
          </cell>
        </row>
        <row r="180">
          <cell r="B180" t="str">
            <v>Nhaì taûm</v>
          </cell>
          <cell r="D180">
            <v>15</v>
          </cell>
        </row>
        <row r="181">
          <cell r="B181" t="str">
            <v>Nhaì Cáúp 4</v>
          </cell>
          <cell r="D181">
            <v>24</v>
          </cell>
        </row>
        <row r="182">
          <cell r="B182" t="str">
            <v>Âáút åí</v>
          </cell>
          <cell r="D182">
            <v>39</v>
          </cell>
        </row>
        <row r="183">
          <cell r="B183" t="str">
            <v>Âáút væåìn</v>
          </cell>
          <cell r="D183">
            <v>55</v>
          </cell>
        </row>
        <row r="184">
          <cell r="B184" t="str">
            <v>Giãúng næåïc</v>
          </cell>
          <cell r="D184">
            <v>1</v>
          </cell>
        </row>
        <row r="185">
          <cell r="B185" t="str">
            <v>Tráön Thë Phaíi</v>
          </cell>
        </row>
        <row r="186">
          <cell r="B186" t="str">
            <v>Nhaì taûm</v>
          </cell>
          <cell r="D186">
            <v>16</v>
          </cell>
        </row>
        <row r="187">
          <cell r="B187" t="str">
            <v>Âáút åí</v>
          </cell>
          <cell r="D187">
            <v>16</v>
          </cell>
        </row>
        <row r="188">
          <cell r="B188" t="str">
            <v>maî âáút</v>
          </cell>
          <cell r="D188">
            <v>10</v>
          </cell>
        </row>
        <row r="189">
          <cell r="B189" t="str">
            <v>Maî xáy</v>
          </cell>
          <cell r="D189">
            <v>2</v>
          </cell>
        </row>
        <row r="190">
          <cell r="B190" t="str">
            <v>Lã vàn Baío</v>
          </cell>
        </row>
        <row r="191">
          <cell r="B191" t="str">
            <v>Nhaì Cáúp 4</v>
          </cell>
          <cell r="D191">
            <v>50</v>
          </cell>
        </row>
        <row r="192">
          <cell r="B192" t="str">
            <v>Âáút åí</v>
          </cell>
          <cell r="D192">
            <v>50</v>
          </cell>
        </row>
        <row r="193">
          <cell r="B193" t="str">
            <v>Lã Viãút Sáu</v>
          </cell>
        </row>
        <row r="194">
          <cell r="B194" t="str">
            <v>Nhaì âuïc 1 táöng</v>
          </cell>
          <cell r="D194">
            <v>40</v>
          </cell>
        </row>
        <row r="195">
          <cell r="B195" t="str">
            <v>Âáút åí</v>
          </cell>
          <cell r="D195">
            <v>40</v>
          </cell>
        </row>
        <row r="196">
          <cell r="B196" t="str">
            <v>Âáút væåìn</v>
          </cell>
          <cell r="D196">
            <v>65</v>
          </cell>
        </row>
        <row r="197">
          <cell r="B197" t="str">
            <v>Giãúng næåïc</v>
          </cell>
          <cell r="D197">
            <v>1</v>
          </cell>
        </row>
        <row r="198">
          <cell r="B198" t="str">
            <v>Nguyãùn Thë Dæû</v>
          </cell>
        </row>
        <row r="199">
          <cell r="B199" t="str">
            <v>Nhaì Cáúp 4</v>
          </cell>
          <cell r="D199">
            <v>36</v>
          </cell>
        </row>
        <row r="200">
          <cell r="B200" t="str">
            <v>Âáút åí</v>
          </cell>
          <cell r="D200">
            <v>36</v>
          </cell>
        </row>
        <row r="201">
          <cell r="B201" t="str">
            <v>Cáy láúy gäù (dæång liãùu)</v>
          </cell>
          <cell r="D201">
            <v>4</v>
          </cell>
        </row>
        <row r="202">
          <cell r="B202" t="str">
            <v>Äng Chæî</v>
          </cell>
        </row>
        <row r="203">
          <cell r="B203" t="str">
            <v>Nhaì taûm</v>
          </cell>
          <cell r="D203">
            <v>12</v>
          </cell>
        </row>
        <row r="204">
          <cell r="B204" t="str">
            <v>Âáút åí</v>
          </cell>
          <cell r="D204">
            <v>12</v>
          </cell>
        </row>
        <row r="205">
          <cell r="B205" t="str">
            <v>Nguyãùn Thåm</v>
          </cell>
        </row>
        <row r="206">
          <cell r="B206" t="str">
            <v>Nhaì Cáúp 4</v>
          </cell>
          <cell r="D206">
            <v>24</v>
          </cell>
        </row>
        <row r="207">
          <cell r="B207" t="str">
            <v>Âáút åí</v>
          </cell>
          <cell r="D207">
            <v>24</v>
          </cell>
        </row>
        <row r="208">
          <cell r="B208" t="str">
            <v>Cáy láúy gäù (baûch âaìn)</v>
          </cell>
          <cell r="D208">
            <v>7</v>
          </cell>
        </row>
        <row r="209">
          <cell r="B209" t="str">
            <v>Nguyãùn Vàn Liãm</v>
          </cell>
        </row>
        <row r="210">
          <cell r="B210" t="str">
            <v>Nhaì Cáúp 4</v>
          </cell>
          <cell r="D210">
            <v>22</v>
          </cell>
        </row>
        <row r="211">
          <cell r="B211" t="str">
            <v>Âáút åí</v>
          </cell>
          <cell r="D211">
            <v>22</v>
          </cell>
        </row>
        <row r="212">
          <cell r="B212" t="str">
            <v>Tráön Thë Thå</v>
          </cell>
        </row>
        <row r="213">
          <cell r="B213" t="str">
            <v>Nhaì Cáúp 4</v>
          </cell>
          <cell r="D213">
            <v>30</v>
          </cell>
        </row>
        <row r="214">
          <cell r="B214" t="str">
            <v>Âáút åí</v>
          </cell>
          <cell r="D214">
            <v>30</v>
          </cell>
        </row>
        <row r="215">
          <cell r="B215" t="str">
            <v>Nguyãùn Cáøm</v>
          </cell>
        </row>
        <row r="216">
          <cell r="B216" t="str">
            <v>Nhaì taûm</v>
          </cell>
          <cell r="D216">
            <v>9</v>
          </cell>
        </row>
        <row r="217">
          <cell r="B217" t="str">
            <v>Nhaì Cáúp 4</v>
          </cell>
          <cell r="D217">
            <v>30</v>
          </cell>
        </row>
        <row r="218">
          <cell r="B218" t="str">
            <v>Âáút åí</v>
          </cell>
          <cell r="D218">
            <v>39</v>
          </cell>
        </row>
        <row r="219">
          <cell r="B219" t="str">
            <v>Træång vàn Meûo</v>
          </cell>
        </row>
        <row r="220">
          <cell r="B220" t="str">
            <v>Nhaì Cáúp 4</v>
          </cell>
          <cell r="D220">
            <v>30</v>
          </cell>
        </row>
        <row r="221">
          <cell r="B221" t="str">
            <v>Âáút åí</v>
          </cell>
          <cell r="D221">
            <v>30</v>
          </cell>
        </row>
        <row r="222">
          <cell r="B222" t="str">
            <v>Truû âiãûn BTCT</v>
          </cell>
          <cell r="D222">
            <v>1</v>
          </cell>
        </row>
        <row r="223">
          <cell r="B223" t="str">
            <v>Tráön Vàn An</v>
          </cell>
        </row>
        <row r="224">
          <cell r="B224" t="str">
            <v>Nhaì Cáúp 4</v>
          </cell>
          <cell r="D224">
            <v>35</v>
          </cell>
        </row>
        <row r="225">
          <cell r="B225" t="str">
            <v>Âáút åí</v>
          </cell>
          <cell r="D225">
            <v>35</v>
          </cell>
        </row>
        <row r="226">
          <cell r="B226" t="str">
            <v>Tráön Cháút</v>
          </cell>
        </row>
        <row r="227">
          <cell r="B227" t="str">
            <v>Nhaì Cáúp 4</v>
          </cell>
          <cell r="D227">
            <v>48</v>
          </cell>
        </row>
        <row r="228">
          <cell r="B228" t="str">
            <v>Âáút åí</v>
          </cell>
          <cell r="D228">
            <v>48</v>
          </cell>
        </row>
        <row r="229">
          <cell r="B229" t="str">
            <v>Lã Cau</v>
          </cell>
        </row>
        <row r="230">
          <cell r="B230" t="str">
            <v>Nhaì Cáúp 4</v>
          </cell>
          <cell r="D230">
            <v>66</v>
          </cell>
        </row>
        <row r="231">
          <cell r="B231" t="str">
            <v>Âáút åí</v>
          </cell>
          <cell r="D231">
            <v>66</v>
          </cell>
        </row>
        <row r="232">
          <cell r="B232" t="str">
            <v>Huyình Binh</v>
          </cell>
        </row>
        <row r="233">
          <cell r="B233" t="str">
            <v>Nhaì Cáúp 4</v>
          </cell>
          <cell r="D233">
            <v>42</v>
          </cell>
        </row>
        <row r="234">
          <cell r="B234" t="str">
            <v>Âáút åí</v>
          </cell>
          <cell r="D234">
            <v>42</v>
          </cell>
        </row>
        <row r="235">
          <cell r="B235" t="str">
            <v>Huyình Luïa</v>
          </cell>
        </row>
        <row r="236">
          <cell r="B236" t="str">
            <v>Nhaì taûm</v>
          </cell>
          <cell r="D236">
            <v>9</v>
          </cell>
        </row>
        <row r="237">
          <cell r="B237" t="str">
            <v>Nhaì Cáúp 4</v>
          </cell>
          <cell r="D237">
            <v>70</v>
          </cell>
        </row>
        <row r="238">
          <cell r="B238" t="str">
            <v>Âáút åí</v>
          </cell>
          <cell r="D238">
            <v>79</v>
          </cell>
        </row>
        <row r="239">
          <cell r="B239" t="str">
            <v>Giãúng næåïc</v>
          </cell>
          <cell r="D239">
            <v>1</v>
          </cell>
        </row>
        <row r="240">
          <cell r="B240" t="str">
            <v>Huyình Cáøn</v>
          </cell>
        </row>
        <row r="241">
          <cell r="B241" t="str">
            <v>Nhaì taûm</v>
          </cell>
          <cell r="D241">
            <v>12</v>
          </cell>
        </row>
        <row r="242">
          <cell r="B242" t="str">
            <v>Âáút åí</v>
          </cell>
          <cell r="D242">
            <v>12</v>
          </cell>
        </row>
        <row r="243">
          <cell r="B243" t="str">
            <v>Truû âiãûn gäù</v>
          </cell>
          <cell r="D243">
            <v>1</v>
          </cell>
        </row>
        <row r="244">
          <cell r="B244" t="str">
            <v>Giãúng næåïc</v>
          </cell>
          <cell r="D244">
            <v>1</v>
          </cell>
        </row>
        <row r="245">
          <cell r="B245" t="str">
            <v>Cáy láúy gäù (dæång liãùu)</v>
          </cell>
          <cell r="D245">
            <v>3</v>
          </cell>
        </row>
        <row r="246">
          <cell r="B246" t="str">
            <v>Nguyãùn Bçnh</v>
          </cell>
        </row>
        <row r="247">
          <cell r="B247" t="str">
            <v>Nhaì Cáúp 4</v>
          </cell>
          <cell r="D247">
            <v>33.6</v>
          </cell>
        </row>
        <row r="248">
          <cell r="B248" t="str">
            <v>Âáút åí</v>
          </cell>
          <cell r="D248">
            <v>33.6</v>
          </cell>
        </row>
        <row r="249">
          <cell r="B249" t="str">
            <v>Maî âáút</v>
          </cell>
          <cell r="D249">
            <v>8</v>
          </cell>
        </row>
        <row r="250">
          <cell r="B250" t="str">
            <v>Maî xáy</v>
          </cell>
          <cell r="D250">
            <v>2</v>
          </cell>
        </row>
        <row r="251">
          <cell r="B251" t="str">
            <v>Nguyãùn Âènh</v>
          </cell>
        </row>
        <row r="252">
          <cell r="B252" t="str">
            <v>Nhaì Cáúp 4</v>
          </cell>
          <cell r="D252">
            <v>48</v>
          </cell>
        </row>
        <row r="253">
          <cell r="B253" t="str">
            <v>Âáút åí</v>
          </cell>
          <cell r="D253">
            <v>48</v>
          </cell>
        </row>
        <row r="254">
          <cell r="B254" t="str">
            <v>Giãúng næåïc</v>
          </cell>
          <cell r="D254">
            <v>1</v>
          </cell>
        </row>
        <row r="255">
          <cell r="B255" t="str">
            <v>Nguyãùn Cäøng</v>
          </cell>
          <cell r="D255">
            <v>50</v>
          </cell>
        </row>
        <row r="256">
          <cell r="B256" t="str">
            <v>Nhaì Cáúp 4</v>
          </cell>
          <cell r="D256">
            <v>48</v>
          </cell>
        </row>
        <row r="257">
          <cell r="B257" t="str">
            <v>Âáút åí</v>
          </cell>
          <cell r="D257">
            <v>48</v>
          </cell>
        </row>
        <row r="258">
          <cell r="B258" t="str">
            <v>Cáy àn quaí</v>
          </cell>
          <cell r="D258">
            <v>5</v>
          </cell>
        </row>
        <row r="259">
          <cell r="B259" t="str">
            <v>Âáút væåìn</v>
          </cell>
          <cell r="D259">
            <v>18</v>
          </cell>
        </row>
        <row r="260">
          <cell r="B260" t="str">
            <v>Äng Lanh</v>
          </cell>
        </row>
        <row r="261">
          <cell r="B261" t="str">
            <v>Nhaì Cáúp 4</v>
          </cell>
          <cell r="D261">
            <v>32</v>
          </cell>
        </row>
        <row r="262">
          <cell r="B262" t="str">
            <v>Âáút åí</v>
          </cell>
          <cell r="D262">
            <v>32</v>
          </cell>
        </row>
        <row r="263">
          <cell r="B263" t="str">
            <v>Giãúng næåïc</v>
          </cell>
          <cell r="D263">
            <v>1</v>
          </cell>
        </row>
        <row r="264">
          <cell r="B264" t="str">
            <v>Nguyãùn Thë Kim Yãún</v>
          </cell>
        </row>
        <row r="265">
          <cell r="B265" t="str">
            <v>Nhaì Cáúp 4</v>
          </cell>
          <cell r="D265">
            <v>50</v>
          </cell>
        </row>
        <row r="266">
          <cell r="B266" t="str">
            <v>Âáút åí</v>
          </cell>
          <cell r="D266">
            <v>50</v>
          </cell>
        </row>
        <row r="267">
          <cell r="B267" t="str">
            <v>Äng Trinh</v>
          </cell>
        </row>
        <row r="268">
          <cell r="B268" t="str">
            <v>Nhaì Cáúp 4</v>
          </cell>
          <cell r="D268">
            <v>16</v>
          </cell>
        </row>
        <row r="269">
          <cell r="B269" t="str">
            <v>Âáút åí</v>
          </cell>
          <cell r="D269">
            <v>16</v>
          </cell>
        </row>
        <row r="270">
          <cell r="B270" t="str">
            <v>Miãúu xáy</v>
          </cell>
        </row>
        <row r="271">
          <cell r="B271" t="str">
            <v>Nhaì Cáúp 4</v>
          </cell>
          <cell r="D271">
            <v>12</v>
          </cell>
        </row>
        <row r="272">
          <cell r="B272" t="str">
            <v>Âáút åí</v>
          </cell>
          <cell r="D272">
            <v>12</v>
          </cell>
        </row>
        <row r="273">
          <cell r="B273" t="str">
            <v>Tæåìng raìo xáy</v>
          </cell>
          <cell r="D273">
            <v>22.5</v>
          </cell>
        </row>
        <row r="274">
          <cell r="B274" t="str">
            <v>Nguyãùn Thuáún</v>
          </cell>
        </row>
        <row r="275">
          <cell r="B275" t="str">
            <v>Nhaì Cáúp 4</v>
          </cell>
          <cell r="D275">
            <v>50</v>
          </cell>
        </row>
        <row r="276">
          <cell r="B276" t="str">
            <v>Âáút åí</v>
          </cell>
          <cell r="D276">
            <v>50</v>
          </cell>
        </row>
        <row r="277">
          <cell r="B277" t="str">
            <v>Tæåìng raìo xáy</v>
          </cell>
          <cell r="D277">
            <v>18</v>
          </cell>
        </row>
        <row r="278">
          <cell r="B278" t="str">
            <v>Âàûng Cuî</v>
          </cell>
        </row>
        <row r="279">
          <cell r="B279" t="str">
            <v>Nhaì Cáúp 4</v>
          </cell>
          <cell r="D279">
            <v>48</v>
          </cell>
        </row>
        <row r="280">
          <cell r="B280" t="str">
            <v>Âáút åí</v>
          </cell>
          <cell r="D280">
            <v>48</v>
          </cell>
        </row>
        <row r="281">
          <cell r="B281" t="str">
            <v>âáút væåìn</v>
          </cell>
          <cell r="D281">
            <v>62</v>
          </cell>
        </row>
        <row r="282">
          <cell r="B282" t="str">
            <v>Âàûng Sanh</v>
          </cell>
        </row>
        <row r="283">
          <cell r="B283" t="str">
            <v>Nhaì Cáúp 4</v>
          </cell>
          <cell r="D283">
            <v>84</v>
          </cell>
        </row>
        <row r="284">
          <cell r="B284" t="str">
            <v>Âáút åí</v>
          </cell>
          <cell r="D284">
            <v>84</v>
          </cell>
        </row>
        <row r="285">
          <cell r="B285" t="str">
            <v>Truû âiãûn gäù</v>
          </cell>
          <cell r="D285">
            <v>1</v>
          </cell>
        </row>
        <row r="286">
          <cell r="B286" t="str">
            <v>Nguyãùn Nhaìn</v>
          </cell>
        </row>
        <row r="287">
          <cell r="B287" t="str">
            <v>Nhaì Cáúp 4</v>
          </cell>
          <cell r="D287">
            <v>24</v>
          </cell>
        </row>
        <row r="288">
          <cell r="B288" t="str">
            <v>Âáút åí</v>
          </cell>
          <cell r="D288">
            <v>24</v>
          </cell>
        </row>
        <row r="289">
          <cell r="B289" t="str">
            <v>Âáút væåìn</v>
          </cell>
          <cell r="D289">
            <v>76</v>
          </cell>
        </row>
        <row r="290">
          <cell r="B290" t="str">
            <v>Lã Vàn Cháún</v>
          </cell>
        </row>
        <row r="291">
          <cell r="B291" t="str">
            <v>Nhaì Cáúp 4</v>
          </cell>
          <cell r="D291">
            <v>80</v>
          </cell>
        </row>
        <row r="292">
          <cell r="B292" t="str">
            <v>Âáút åí</v>
          </cell>
          <cell r="D292">
            <v>80</v>
          </cell>
        </row>
        <row r="293">
          <cell r="B293" t="str">
            <v>Cáy àn quaí</v>
          </cell>
          <cell r="D293">
            <v>2</v>
          </cell>
        </row>
        <row r="294">
          <cell r="B294" t="str">
            <v>Nguyãùn Syî Lám</v>
          </cell>
        </row>
        <row r="295">
          <cell r="B295" t="str">
            <v>Nhaì taûm</v>
          </cell>
          <cell r="D295">
            <v>16</v>
          </cell>
        </row>
        <row r="296">
          <cell r="B296" t="str">
            <v>Nhaì Cáúp 4</v>
          </cell>
          <cell r="D296">
            <v>108</v>
          </cell>
        </row>
        <row r="297">
          <cell r="B297" t="str">
            <v>Âáút åí</v>
          </cell>
          <cell r="D297">
            <v>124</v>
          </cell>
        </row>
        <row r="298">
          <cell r="B298" t="str">
            <v>Cáy àn quaí</v>
          </cell>
          <cell r="D298">
            <v>7</v>
          </cell>
        </row>
        <row r="299">
          <cell r="B299" t="str">
            <v>Gara Ngoüc Häø</v>
          </cell>
        </row>
        <row r="300">
          <cell r="B300" t="str">
            <v>Nhaì taûm</v>
          </cell>
          <cell r="D300">
            <v>12</v>
          </cell>
        </row>
        <row r="301">
          <cell r="B301" t="str">
            <v>Nhaì Cáúp 4</v>
          </cell>
          <cell r="D301">
            <v>24</v>
          </cell>
        </row>
        <row r="302">
          <cell r="B302" t="str">
            <v>Âáút åí</v>
          </cell>
          <cell r="D302">
            <v>36</v>
          </cell>
        </row>
        <row r="303">
          <cell r="B303" t="str">
            <v>Âáút væåìn</v>
          </cell>
          <cell r="D303">
            <v>50</v>
          </cell>
        </row>
        <row r="304">
          <cell r="B304" t="str">
            <v>Maî xáy</v>
          </cell>
          <cell r="D304">
            <v>2</v>
          </cell>
        </row>
        <row r="305">
          <cell r="B305" t="str">
            <v>Nguyãùn Thuáún</v>
          </cell>
        </row>
        <row r="306">
          <cell r="B306" t="str">
            <v>Nhaì Cáúp 4</v>
          </cell>
          <cell r="D306">
            <v>40</v>
          </cell>
        </row>
        <row r="307">
          <cell r="B307" t="str">
            <v>Âáút åí</v>
          </cell>
          <cell r="D307">
            <v>40</v>
          </cell>
        </row>
        <row r="308">
          <cell r="B308" t="str">
            <v>Âáút væåìn</v>
          </cell>
          <cell r="D308">
            <v>50</v>
          </cell>
        </row>
        <row r="309">
          <cell r="B309" t="str">
            <v xml:space="preserve">Âàûng Ngäü </v>
          </cell>
        </row>
        <row r="310">
          <cell r="B310" t="str">
            <v>Nhaì Cáúp 4</v>
          </cell>
          <cell r="D310">
            <v>32</v>
          </cell>
        </row>
        <row r="311">
          <cell r="B311" t="str">
            <v>Âáút åí</v>
          </cell>
          <cell r="D311">
            <v>32</v>
          </cell>
        </row>
        <row r="312">
          <cell r="B312" t="str">
            <v>Âáút væåìn</v>
          </cell>
          <cell r="D312">
            <v>65</v>
          </cell>
        </row>
        <row r="313">
          <cell r="B313" t="str">
            <v>Huyình Thë Baío</v>
          </cell>
        </row>
        <row r="314">
          <cell r="B314" t="str">
            <v>Nhaì taûm</v>
          </cell>
          <cell r="D314">
            <v>16</v>
          </cell>
        </row>
        <row r="315">
          <cell r="B315" t="str">
            <v>Nhaì Cáúp 4</v>
          </cell>
          <cell r="D315">
            <v>40</v>
          </cell>
        </row>
        <row r="316">
          <cell r="B316" t="str">
            <v>Hiãn âuïc</v>
          </cell>
          <cell r="D316">
            <v>24</v>
          </cell>
        </row>
        <row r="317">
          <cell r="B317" t="str">
            <v>Âáút åí</v>
          </cell>
          <cell r="D317">
            <v>80</v>
          </cell>
        </row>
        <row r="318">
          <cell r="B318" t="str">
            <v>Nguyãùn Danh</v>
          </cell>
        </row>
        <row r="319">
          <cell r="B319" t="str">
            <v>Nhaì Cáúp 4</v>
          </cell>
          <cell r="D319">
            <v>48</v>
          </cell>
        </row>
        <row r="320">
          <cell r="B320" t="str">
            <v>Âáút åí</v>
          </cell>
          <cell r="D320">
            <v>48</v>
          </cell>
        </row>
        <row r="321">
          <cell r="B321" t="str">
            <v>Cáy àn quaí</v>
          </cell>
          <cell r="D321">
            <v>24</v>
          </cell>
        </row>
        <row r="322">
          <cell r="B322" t="str">
            <v>Âáút væåìn</v>
          </cell>
          <cell r="D322">
            <v>75</v>
          </cell>
        </row>
        <row r="323">
          <cell r="B323" t="str">
            <v>Giãúng næåïc</v>
          </cell>
          <cell r="D323">
            <v>1</v>
          </cell>
        </row>
        <row r="324">
          <cell r="B324" t="str">
            <v>Nguyãùn Sé</v>
          </cell>
        </row>
        <row r="325">
          <cell r="B325" t="str">
            <v>Nhaì Cáúp 4</v>
          </cell>
          <cell r="D325">
            <v>24</v>
          </cell>
        </row>
        <row r="326">
          <cell r="B326" t="str">
            <v>Nhaì âuïc 2 táöng</v>
          </cell>
          <cell r="D326">
            <v>12</v>
          </cell>
        </row>
        <row r="327">
          <cell r="B327" t="str">
            <v>Âáút åí</v>
          </cell>
          <cell r="D327">
            <v>36</v>
          </cell>
        </row>
        <row r="328">
          <cell r="B328" t="str">
            <v>Âáút væåìn</v>
          </cell>
          <cell r="D328">
            <v>50</v>
          </cell>
        </row>
        <row r="329">
          <cell r="B329" t="str">
            <v>Voî Táún Bang</v>
          </cell>
        </row>
        <row r="330">
          <cell r="B330" t="str">
            <v>Nhaì Cáúp 4</v>
          </cell>
          <cell r="D330">
            <v>24</v>
          </cell>
        </row>
        <row r="331">
          <cell r="B331" t="str">
            <v>Âáút åí</v>
          </cell>
          <cell r="D331">
            <v>24</v>
          </cell>
        </row>
        <row r="332">
          <cell r="B332" t="str">
            <v>Voî thë Hoa</v>
          </cell>
        </row>
        <row r="333">
          <cell r="B333" t="str">
            <v>Nhaì Cáúp 4</v>
          </cell>
          <cell r="D333">
            <v>30</v>
          </cell>
        </row>
        <row r="334">
          <cell r="B334" t="str">
            <v>Âáút åí</v>
          </cell>
          <cell r="D334">
            <v>30</v>
          </cell>
        </row>
        <row r="335">
          <cell r="B335" t="str">
            <v>Âáút væåìn</v>
          </cell>
          <cell r="D335">
            <v>40</v>
          </cell>
        </row>
        <row r="336">
          <cell r="B336" t="str">
            <v>Nguyãùn Tuï</v>
          </cell>
        </row>
        <row r="337">
          <cell r="B337" t="str">
            <v>Nhaì Cáúp 4</v>
          </cell>
          <cell r="D337">
            <v>24</v>
          </cell>
        </row>
        <row r="338">
          <cell r="B338" t="str">
            <v>Âáút åí</v>
          </cell>
          <cell r="D338">
            <v>24</v>
          </cell>
        </row>
        <row r="339">
          <cell r="B339" t="str">
            <v>Âáút væåìn</v>
          </cell>
          <cell r="D339">
            <v>120</v>
          </cell>
        </row>
        <row r="340">
          <cell r="B340" t="str">
            <v>Huyình Tuáún</v>
          </cell>
        </row>
        <row r="341">
          <cell r="B341" t="str">
            <v>Nhaì Cáúp 4</v>
          </cell>
          <cell r="D341">
            <v>40</v>
          </cell>
        </row>
        <row r="342">
          <cell r="B342" t="str">
            <v>Âáút åí</v>
          </cell>
          <cell r="D342">
            <v>40</v>
          </cell>
        </row>
        <row r="343">
          <cell r="B343" t="str">
            <v>Cháu Ngoüc Anh</v>
          </cell>
        </row>
        <row r="344">
          <cell r="B344" t="str">
            <v>Nhaì Cáúp 4</v>
          </cell>
          <cell r="D344">
            <v>48</v>
          </cell>
        </row>
        <row r="345">
          <cell r="B345" t="str">
            <v>Âáút åí</v>
          </cell>
          <cell r="D345">
            <v>48</v>
          </cell>
        </row>
        <row r="346">
          <cell r="B346" t="str">
            <v>Maî âáút</v>
          </cell>
          <cell r="D346">
            <v>4</v>
          </cell>
        </row>
        <row r="347">
          <cell r="B347" t="str">
            <v>Maî xáy</v>
          </cell>
          <cell r="D347">
            <v>3</v>
          </cell>
        </row>
        <row r="348">
          <cell r="B348" t="str">
            <v>Tæåìng raìo xáy</v>
          </cell>
          <cell r="D348">
            <v>7.5</v>
          </cell>
        </row>
        <row r="349">
          <cell r="B349" t="str">
            <v>Cháu Âçnh Khoa</v>
          </cell>
        </row>
        <row r="350">
          <cell r="B350" t="str">
            <v>Nhaì taûm</v>
          </cell>
          <cell r="D350">
            <v>3</v>
          </cell>
        </row>
        <row r="351">
          <cell r="B351" t="str">
            <v>Nhaì Cáúp 4</v>
          </cell>
          <cell r="D351">
            <v>30</v>
          </cell>
        </row>
        <row r="352">
          <cell r="B352" t="str">
            <v>Âáút åí</v>
          </cell>
          <cell r="D352">
            <v>33</v>
          </cell>
        </row>
        <row r="353">
          <cell r="B353" t="str">
            <v>Maî âáút</v>
          </cell>
          <cell r="D353">
            <v>1</v>
          </cell>
        </row>
        <row r="354">
          <cell r="B354" t="str">
            <v>Cháu Tuáún</v>
          </cell>
        </row>
        <row r="355">
          <cell r="B355" t="str">
            <v>Nhaì Cáúp 4</v>
          </cell>
          <cell r="D355">
            <v>48</v>
          </cell>
        </row>
        <row r="356">
          <cell r="B356" t="str">
            <v>Âáút åí</v>
          </cell>
          <cell r="D356">
            <v>48</v>
          </cell>
        </row>
        <row r="357">
          <cell r="B357" t="str">
            <v>Cáy àn quaí</v>
          </cell>
          <cell r="D357">
            <v>4</v>
          </cell>
        </row>
        <row r="358">
          <cell r="B358" t="str">
            <v>Âáút væåìn</v>
          </cell>
          <cell r="D358">
            <v>110</v>
          </cell>
        </row>
        <row r="359">
          <cell r="B359" t="str">
            <v>Maî âáút</v>
          </cell>
          <cell r="D359">
            <v>1</v>
          </cell>
        </row>
        <row r="360">
          <cell r="B360" t="str">
            <v>Nguyãùn Thiãöu</v>
          </cell>
        </row>
        <row r="361">
          <cell r="B361" t="str">
            <v>Nhaì Cáúp 4</v>
          </cell>
          <cell r="D361">
            <v>40</v>
          </cell>
        </row>
        <row r="362">
          <cell r="B362" t="str">
            <v>Âáút åí</v>
          </cell>
          <cell r="D362">
            <v>40</v>
          </cell>
        </row>
        <row r="363">
          <cell r="B363" t="str">
            <v>Cáy àn quaí</v>
          </cell>
          <cell r="D363">
            <v>7</v>
          </cell>
        </row>
        <row r="364">
          <cell r="B364" t="str">
            <v>Âáút væåìn</v>
          </cell>
          <cell r="D364">
            <v>150</v>
          </cell>
        </row>
        <row r="365">
          <cell r="B365" t="str">
            <v>Maî âáút</v>
          </cell>
          <cell r="D365">
            <v>1</v>
          </cell>
        </row>
        <row r="366">
          <cell r="B366" t="str">
            <v>Maî xáy</v>
          </cell>
          <cell r="D366">
            <v>1</v>
          </cell>
        </row>
        <row r="367">
          <cell r="B367" t="str">
            <v>Giãúng næåïc</v>
          </cell>
          <cell r="D367">
            <v>1</v>
          </cell>
        </row>
        <row r="368">
          <cell r="B368" t="str">
            <v>UBND khoïm 3 Phuï Lám</v>
          </cell>
        </row>
        <row r="369">
          <cell r="B369" t="str">
            <v>Nhaì Cáúp 4</v>
          </cell>
          <cell r="D369">
            <v>160</v>
          </cell>
        </row>
        <row r="370">
          <cell r="B370" t="str">
            <v>Âáút åí</v>
          </cell>
          <cell r="D370">
            <v>160</v>
          </cell>
        </row>
        <row r="371">
          <cell r="B371" t="str">
            <v>Cáy àn quaí</v>
          </cell>
          <cell r="D371">
            <v>6</v>
          </cell>
        </row>
        <row r="372">
          <cell r="B372" t="str">
            <v>Giãúng næåïc</v>
          </cell>
          <cell r="D372">
            <v>1</v>
          </cell>
        </row>
        <row r="373">
          <cell r="B373" t="str">
            <v>Mang Thë Thanh</v>
          </cell>
        </row>
        <row r="374">
          <cell r="B374" t="str">
            <v>Nhaì taûm</v>
          </cell>
          <cell r="D374">
            <v>32</v>
          </cell>
        </row>
        <row r="375">
          <cell r="B375" t="str">
            <v>Nhaì Cáúp 4</v>
          </cell>
          <cell r="D375">
            <v>40</v>
          </cell>
        </row>
        <row r="376">
          <cell r="B376" t="str">
            <v>Nhaì âuïc 2 táöng</v>
          </cell>
          <cell r="D376">
            <v>24</v>
          </cell>
        </row>
        <row r="377">
          <cell r="B377" t="str">
            <v>Âáút åí</v>
          </cell>
          <cell r="D377">
            <v>96</v>
          </cell>
        </row>
        <row r="378">
          <cell r="B378" t="str">
            <v>Traì Kim Anh</v>
          </cell>
        </row>
        <row r="379">
          <cell r="B379" t="str">
            <v>Nhaì Cáúp 4</v>
          </cell>
          <cell r="D379">
            <v>36</v>
          </cell>
        </row>
        <row r="380">
          <cell r="B380" t="str">
            <v>Âáút åí</v>
          </cell>
          <cell r="D380">
            <v>36</v>
          </cell>
        </row>
        <row r="381">
          <cell r="B381" t="str">
            <v>Giãúng næåïc</v>
          </cell>
          <cell r="D381">
            <v>1</v>
          </cell>
        </row>
        <row r="382">
          <cell r="B382" t="str">
            <v>Lã Traì Tän</v>
          </cell>
        </row>
        <row r="383">
          <cell r="B383" t="str">
            <v>Nhaì taûm</v>
          </cell>
          <cell r="D383">
            <v>9</v>
          </cell>
        </row>
        <row r="384">
          <cell r="B384" t="str">
            <v>Nhaì Cáúp 4</v>
          </cell>
          <cell r="D384">
            <v>40</v>
          </cell>
        </row>
        <row r="385">
          <cell r="B385" t="str">
            <v>Âáút åí</v>
          </cell>
          <cell r="D385">
            <v>49</v>
          </cell>
        </row>
        <row r="386">
          <cell r="B386" t="str">
            <v>Giãúng næåïc</v>
          </cell>
          <cell r="D386">
            <v>1</v>
          </cell>
        </row>
        <row r="387">
          <cell r="B387" t="str">
            <v>Tráön Thë Sæí</v>
          </cell>
        </row>
        <row r="388">
          <cell r="B388" t="str">
            <v>Nhaì Cáúp 4</v>
          </cell>
          <cell r="D388">
            <v>55</v>
          </cell>
        </row>
        <row r="389">
          <cell r="B389" t="str">
            <v>Âáút åí</v>
          </cell>
          <cell r="D389">
            <v>55</v>
          </cell>
        </row>
        <row r="390">
          <cell r="B390" t="str">
            <v>Triãöu Linh</v>
          </cell>
        </row>
        <row r="391">
          <cell r="B391" t="str">
            <v>Nhaì Cáúp 4</v>
          </cell>
          <cell r="D391">
            <v>44</v>
          </cell>
        </row>
        <row r="392">
          <cell r="B392" t="str">
            <v>Nhaì âuïc 2 táöng</v>
          </cell>
          <cell r="D392">
            <v>15</v>
          </cell>
        </row>
        <row r="393">
          <cell r="B393" t="str">
            <v>Âáút åí</v>
          </cell>
          <cell r="D393">
            <v>59</v>
          </cell>
        </row>
        <row r="394">
          <cell r="B394" t="str">
            <v>Giãúng næåïc</v>
          </cell>
          <cell r="D394">
            <v>1</v>
          </cell>
        </row>
        <row r="395">
          <cell r="B395" t="str">
            <v>Triãöu Ngoüc</v>
          </cell>
        </row>
        <row r="396">
          <cell r="B396" t="str">
            <v>Nhaì Cáúp 4</v>
          </cell>
          <cell r="D396">
            <v>24</v>
          </cell>
        </row>
        <row r="397">
          <cell r="B397" t="str">
            <v>Âáút åí</v>
          </cell>
          <cell r="D397">
            <v>24</v>
          </cell>
        </row>
        <row r="398">
          <cell r="B398" t="str">
            <v>Triãöu Cæåìng</v>
          </cell>
        </row>
        <row r="399">
          <cell r="B399" t="str">
            <v>Nhaì Cáúp 4</v>
          </cell>
          <cell r="D399">
            <v>20</v>
          </cell>
        </row>
        <row r="400">
          <cell r="B400" t="str">
            <v>Âáút åí</v>
          </cell>
          <cell r="D400">
            <v>20</v>
          </cell>
        </row>
        <row r="401">
          <cell r="B401" t="str">
            <v>Nguyãùn Vinh</v>
          </cell>
        </row>
        <row r="402">
          <cell r="B402" t="str">
            <v>Nhaì Cáúp 4</v>
          </cell>
          <cell r="D402">
            <v>24</v>
          </cell>
        </row>
        <row r="403">
          <cell r="B403" t="str">
            <v>Nhaì âuïc 2 táöng</v>
          </cell>
          <cell r="D403">
            <v>16</v>
          </cell>
        </row>
        <row r="404">
          <cell r="B404" t="str">
            <v>Âáút åí</v>
          </cell>
          <cell r="D404">
            <v>40</v>
          </cell>
        </row>
        <row r="405">
          <cell r="B405" t="str">
            <v>Nguyãùn Vàn Cæåìng</v>
          </cell>
        </row>
        <row r="406">
          <cell r="B406" t="str">
            <v>Nhaì Cáúp 4</v>
          </cell>
          <cell r="D406">
            <v>60</v>
          </cell>
        </row>
        <row r="407">
          <cell r="B407" t="str">
            <v>Âáút åí</v>
          </cell>
          <cell r="D407">
            <v>60</v>
          </cell>
        </row>
        <row r="408">
          <cell r="B408" t="str">
            <v>Tæåìng raìo xáy</v>
          </cell>
          <cell r="D408">
            <v>25</v>
          </cell>
        </row>
        <row r="409">
          <cell r="B409" t="str">
            <v>Tráön vàn Danh</v>
          </cell>
        </row>
        <row r="410">
          <cell r="B410" t="str">
            <v>Nhaì Cáúp 4</v>
          </cell>
          <cell r="D410">
            <v>38</v>
          </cell>
        </row>
        <row r="411">
          <cell r="B411" t="str">
            <v>Âáút åí</v>
          </cell>
          <cell r="D411">
            <v>38</v>
          </cell>
        </row>
        <row r="412">
          <cell r="B412" t="str">
            <v>Tæåìng raìo xáy</v>
          </cell>
          <cell r="D412">
            <v>15</v>
          </cell>
        </row>
        <row r="413">
          <cell r="B413" t="str">
            <v>Huyình Thë Bè</v>
          </cell>
        </row>
        <row r="414">
          <cell r="B414" t="str">
            <v>Nhaì taûm</v>
          </cell>
          <cell r="D414">
            <v>4</v>
          </cell>
        </row>
        <row r="415">
          <cell r="B415" t="str">
            <v>Nhaì Cáúp 4</v>
          </cell>
          <cell r="D415">
            <v>50</v>
          </cell>
        </row>
        <row r="416">
          <cell r="B416" t="str">
            <v>Âáút åí</v>
          </cell>
          <cell r="D416">
            <v>54</v>
          </cell>
        </row>
        <row r="417">
          <cell r="B417" t="str">
            <v>Giãúng næåïc</v>
          </cell>
          <cell r="D417">
            <v>1</v>
          </cell>
        </row>
        <row r="418">
          <cell r="B418" t="str">
            <v>Nguyãùn thë Ngoüc Oanh</v>
          </cell>
        </row>
        <row r="419">
          <cell r="B419" t="str">
            <v>Nhaì taûm</v>
          </cell>
          <cell r="D419">
            <v>30</v>
          </cell>
        </row>
        <row r="420">
          <cell r="B420" t="str">
            <v>Âáút åí</v>
          </cell>
          <cell r="D420">
            <v>30</v>
          </cell>
        </row>
        <row r="421">
          <cell r="B421" t="str">
            <v>Lã Vàn Toaïn</v>
          </cell>
        </row>
        <row r="422">
          <cell r="B422" t="str">
            <v>Nhaì taûm</v>
          </cell>
          <cell r="D422">
            <v>15</v>
          </cell>
        </row>
        <row r="423">
          <cell r="B423" t="str">
            <v>Nhaì Cáúp 4</v>
          </cell>
          <cell r="D423">
            <v>20</v>
          </cell>
        </row>
        <row r="424">
          <cell r="B424" t="str">
            <v>Âáút åí</v>
          </cell>
          <cell r="D424">
            <v>35</v>
          </cell>
        </row>
        <row r="425">
          <cell r="B425" t="str">
            <v>Giãúng næåïc</v>
          </cell>
          <cell r="D425">
            <v>1</v>
          </cell>
        </row>
        <row r="426">
          <cell r="B426" t="str">
            <v>Lã Vàn Häø</v>
          </cell>
        </row>
        <row r="427">
          <cell r="B427" t="str">
            <v>Nhaì taûm</v>
          </cell>
          <cell r="D427">
            <v>15</v>
          </cell>
        </row>
        <row r="428">
          <cell r="B428" t="str">
            <v>Nhaì Cáúp 4</v>
          </cell>
          <cell r="D428">
            <v>44</v>
          </cell>
        </row>
        <row r="429">
          <cell r="B429" t="str">
            <v>Âáút åí</v>
          </cell>
          <cell r="D429">
            <v>59</v>
          </cell>
        </row>
        <row r="430">
          <cell r="B430" t="str">
            <v>Giãúng næåïc</v>
          </cell>
          <cell r="D430">
            <v>1</v>
          </cell>
        </row>
        <row r="431">
          <cell r="B431" t="str">
            <v>Nguyãùn Thi Sæång</v>
          </cell>
        </row>
        <row r="432">
          <cell r="B432" t="str">
            <v>Nhaì taûm</v>
          </cell>
          <cell r="D432">
            <v>15</v>
          </cell>
        </row>
        <row r="433">
          <cell r="B433" t="str">
            <v>Nhaì Cáúp 4</v>
          </cell>
          <cell r="D433">
            <v>35</v>
          </cell>
        </row>
        <row r="434">
          <cell r="B434" t="str">
            <v>Âáút åí</v>
          </cell>
          <cell r="D434">
            <v>50</v>
          </cell>
        </row>
        <row r="435">
          <cell r="B435" t="str">
            <v>Nguyãùn Trán</v>
          </cell>
        </row>
        <row r="436">
          <cell r="B436" t="str">
            <v>Nhaì Cáúp 4</v>
          </cell>
          <cell r="D436">
            <v>35</v>
          </cell>
        </row>
        <row r="437">
          <cell r="B437" t="str">
            <v>Âáút åí</v>
          </cell>
          <cell r="D437">
            <v>35</v>
          </cell>
        </row>
        <row r="438">
          <cell r="B438" t="str">
            <v>Giãúng næåïc</v>
          </cell>
          <cell r="D438">
            <v>1</v>
          </cell>
        </row>
        <row r="439">
          <cell r="B439" t="str">
            <v>Truû âiãûn gäù</v>
          </cell>
          <cell r="D439">
            <v>1</v>
          </cell>
        </row>
        <row r="440">
          <cell r="B440" t="str">
            <v>Phaûm Phuï Quäúc</v>
          </cell>
        </row>
        <row r="441">
          <cell r="B441" t="str">
            <v>Nhaì Cáúp 4</v>
          </cell>
          <cell r="D441">
            <v>40</v>
          </cell>
        </row>
        <row r="442">
          <cell r="B442" t="str">
            <v>Âáút åí</v>
          </cell>
          <cell r="D442">
            <v>40</v>
          </cell>
        </row>
        <row r="443">
          <cell r="B443" t="str">
            <v>Âáút væåìn</v>
          </cell>
          <cell r="D443">
            <v>36</v>
          </cell>
        </row>
        <row r="444">
          <cell r="B444" t="str">
            <v>Giãúng næåïc</v>
          </cell>
          <cell r="D444">
            <v>1</v>
          </cell>
        </row>
        <row r="445">
          <cell r="B445" t="str">
            <v>Huyình Âæïc Täøng</v>
          </cell>
        </row>
        <row r="446">
          <cell r="B446" t="str">
            <v>Nhaì taûm</v>
          </cell>
          <cell r="D446">
            <v>24</v>
          </cell>
        </row>
        <row r="447">
          <cell r="B447" t="str">
            <v>Nhaì Cáúp 4</v>
          </cell>
          <cell r="D447">
            <v>20</v>
          </cell>
        </row>
        <row r="448">
          <cell r="B448" t="str">
            <v>Âáút åí</v>
          </cell>
          <cell r="D448">
            <v>44</v>
          </cell>
        </row>
        <row r="449">
          <cell r="B449" t="str">
            <v>Âáút væåìn</v>
          </cell>
          <cell r="D449">
            <v>50</v>
          </cell>
        </row>
        <row r="450">
          <cell r="B450" t="str">
            <v>Tæåìng raìo xáy</v>
          </cell>
          <cell r="D450">
            <v>15</v>
          </cell>
        </row>
        <row r="451">
          <cell r="B451" t="str">
            <v>Nguyãùn Thë Liãn</v>
          </cell>
        </row>
        <row r="452">
          <cell r="B452" t="str">
            <v>Nhaì Cáúp 4</v>
          </cell>
          <cell r="D452">
            <v>20</v>
          </cell>
        </row>
        <row r="453">
          <cell r="B453" t="str">
            <v>Âáút åí</v>
          </cell>
          <cell r="D453">
            <v>20</v>
          </cell>
        </row>
        <row r="454">
          <cell r="B454" t="str">
            <v>Cáy àn quaí</v>
          </cell>
          <cell r="D454">
            <v>7</v>
          </cell>
        </row>
        <row r="455">
          <cell r="B455" t="str">
            <v>Âáút væåìn</v>
          </cell>
          <cell r="D455">
            <v>80</v>
          </cell>
        </row>
        <row r="456">
          <cell r="B456" t="str">
            <v>Tæåìng raìo xáy</v>
          </cell>
          <cell r="D456">
            <v>11</v>
          </cell>
        </row>
        <row r="457">
          <cell r="B457" t="str">
            <v>Giãúng næåïc</v>
          </cell>
          <cell r="D457">
            <v>1</v>
          </cell>
        </row>
        <row r="458">
          <cell r="B458" t="str">
            <v>Nguyãùn Thë Hoa</v>
          </cell>
        </row>
        <row r="459">
          <cell r="B459" t="str">
            <v>Nhaì Cáúp 4</v>
          </cell>
          <cell r="D459">
            <v>60</v>
          </cell>
        </row>
        <row r="460">
          <cell r="B460" t="str">
            <v>Âáút åí</v>
          </cell>
          <cell r="D460">
            <v>60</v>
          </cell>
        </row>
        <row r="461">
          <cell r="B461" t="str">
            <v>Nguyãùn Thë Phi</v>
          </cell>
        </row>
        <row r="462">
          <cell r="B462" t="str">
            <v>Nhaì Cáúp 4</v>
          </cell>
          <cell r="D462">
            <v>56</v>
          </cell>
        </row>
        <row r="463">
          <cell r="B463" t="str">
            <v>Âáút åí</v>
          </cell>
          <cell r="D463">
            <v>56</v>
          </cell>
        </row>
        <row r="464">
          <cell r="B464" t="str">
            <v>Tæåìng raìo xáy</v>
          </cell>
          <cell r="D464">
            <v>20</v>
          </cell>
        </row>
        <row r="465">
          <cell r="B465" t="str">
            <v>Giãúng næåïc</v>
          </cell>
          <cell r="D465">
            <v>1</v>
          </cell>
        </row>
        <row r="466">
          <cell r="B466" t="str">
            <v>Nguyãùn Thë Häöng Dán</v>
          </cell>
        </row>
        <row r="467">
          <cell r="B467" t="str">
            <v>Nhaì Cáúp 4</v>
          </cell>
          <cell r="D467">
            <v>15</v>
          </cell>
        </row>
        <row r="468">
          <cell r="B468" t="str">
            <v>Âáút åí</v>
          </cell>
          <cell r="D468">
            <v>15</v>
          </cell>
        </row>
        <row r="469">
          <cell r="B469" t="str">
            <v>Âáút væåìn</v>
          </cell>
          <cell r="D469">
            <v>40</v>
          </cell>
        </row>
        <row r="470">
          <cell r="B470" t="str">
            <v>Giãúng næåïc</v>
          </cell>
          <cell r="D470">
            <v>1</v>
          </cell>
        </row>
        <row r="471">
          <cell r="B471" t="str">
            <v>Nguyãùn Âæïc Huìng</v>
          </cell>
        </row>
        <row r="472">
          <cell r="B472" t="str">
            <v>Nhaì taûm</v>
          </cell>
          <cell r="D472">
            <v>20</v>
          </cell>
        </row>
        <row r="473">
          <cell r="B473" t="str">
            <v>Nhaì Cáúp 4</v>
          </cell>
          <cell r="D473">
            <v>25</v>
          </cell>
        </row>
        <row r="474">
          <cell r="B474" t="str">
            <v>Âáút åí</v>
          </cell>
          <cell r="D474">
            <v>45</v>
          </cell>
        </row>
        <row r="475">
          <cell r="B475" t="str">
            <v>Cáy àn quaí</v>
          </cell>
          <cell r="D475">
            <v>9</v>
          </cell>
        </row>
        <row r="476">
          <cell r="B476" t="str">
            <v>Nguyãùn Thë Nháût</v>
          </cell>
        </row>
        <row r="477">
          <cell r="B477" t="str">
            <v>Nhaì Cáúp 4</v>
          </cell>
          <cell r="D477">
            <v>24</v>
          </cell>
        </row>
        <row r="478">
          <cell r="B478" t="str">
            <v>Âáút åí</v>
          </cell>
          <cell r="D478">
            <v>24</v>
          </cell>
        </row>
        <row r="479">
          <cell r="B479" t="str">
            <v>Cáy àn quaí</v>
          </cell>
          <cell r="D479">
            <v>5</v>
          </cell>
        </row>
        <row r="480">
          <cell r="B480" t="str">
            <v>Âáút væåìn</v>
          </cell>
          <cell r="D480">
            <v>45</v>
          </cell>
        </row>
        <row r="481">
          <cell r="B481" t="str">
            <v>Maî xáy</v>
          </cell>
          <cell r="D481">
            <v>6</v>
          </cell>
        </row>
        <row r="482">
          <cell r="B482" t="str">
            <v>Lã Låüi</v>
          </cell>
        </row>
        <row r="483">
          <cell r="B483" t="str">
            <v>nhaì taûm</v>
          </cell>
          <cell r="D483">
            <v>24</v>
          </cell>
        </row>
        <row r="484">
          <cell r="B484" t="str">
            <v>Âáút åí</v>
          </cell>
          <cell r="D484">
            <v>24</v>
          </cell>
        </row>
        <row r="485">
          <cell r="B485" t="str">
            <v>Cáy àn quaí</v>
          </cell>
          <cell r="D485">
            <v>3</v>
          </cell>
        </row>
        <row r="486">
          <cell r="B486" t="str">
            <v>Nguyãùn Thë Dàõt</v>
          </cell>
        </row>
        <row r="487">
          <cell r="B487" t="str">
            <v>nhaì taûm</v>
          </cell>
          <cell r="D487">
            <v>12</v>
          </cell>
        </row>
        <row r="488">
          <cell r="B488" t="str">
            <v>Nhaì Cáúp 4</v>
          </cell>
          <cell r="D488">
            <v>12</v>
          </cell>
        </row>
        <row r="489">
          <cell r="B489" t="str">
            <v>Âáút åí</v>
          </cell>
          <cell r="D489">
            <v>24</v>
          </cell>
        </row>
        <row r="490">
          <cell r="B490" t="str">
            <v>Cáy àn quaí</v>
          </cell>
          <cell r="D490">
            <v>4</v>
          </cell>
        </row>
        <row r="491">
          <cell r="B491" t="str">
            <v>Nguyãùn Làûng</v>
          </cell>
        </row>
        <row r="492">
          <cell r="B492" t="str">
            <v>Nhaì Cáúp 4</v>
          </cell>
          <cell r="D492">
            <v>64</v>
          </cell>
        </row>
        <row r="493">
          <cell r="B493" t="str">
            <v>Âáút åí</v>
          </cell>
          <cell r="D493">
            <v>64</v>
          </cell>
        </row>
        <row r="494">
          <cell r="B494" t="str">
            <v>Maî âáút</v>
          </cell>
          <cell r="D494">
            <v>3</v>
          </cell>
        </row>
        <row r="495">
          <cell r="B495" t="str">
            <v>Tráön Lä</v>
          </cell>
        </row>
        <row r="496">
          <cell r="B496" t="str">
            <v>nhaì taûm</v>
          </cell>
          <cell r="D496">
            <v>12</v>
          </cell>
        </row>
        <row r="497">
          <cell r="B497" t="str">
            <v>Âáút åí</v>
          </cell>
          <cell r="D497">
            <v>12</v>
          </cell>
        </row>
        <row r="498">
          <cell r="B498" t="str">
            <v>Âáút væåìn</v>
          </cell>
          <cell r="D498">
            <v>55</v>
          </cell>
        </row>
        <row r="499">
          <cell r="B499" t="str">
            <v>Phaûm Ngoüc Án</v>
          </cell>
        </row>
        <row r="500">
          <cell r="B500" t="str">
            <v>nhaì taûm</v>
          </cell>
          <cell r="D500">
            <v>24</v>
          </cell>
        </row>
        <row r="501">
          <cell r="B501" t="str">
            <v>Âáút åí</v>
          </cell>
          <cell r="D501">
            <v>24</v>
          </cell>
        </row>
        <row r="502">
          <cell r="B502" t="str">
            <v>Giãúng næåïc</v>
          </cell>
          <cell r="D502">
            <v>1</v>
          </cell>
        </row>
        <row r="503">
          <cell r="B503" t="str">
            <v>Nguyãùn Khaïnh</v>
          </cell>
        </row>
        <row r="504">
          <cell r="B504" t="str">
            <v>nhaì taûm</v>
          </cell>
          <cell r="D504">
            <v>24</v>
          </cell>
        </row>
        <row r="505">
          <cell r="B505" t="str">
            <v>Nhaì Cáúp 4</v>
          </cell>
          <cell r="D505">
            <v>12</v>
          </cell>
        </row>
        <row r="506">
          <cell r="B506" t="str">
            <v>Âáút åí</v>
          </cell>
          <cell r="D506">
            <v>36</v>
          </cell>
        </row>
        <row r="507">
          <cell r="B507" t="str">
            <v>Âáút væåìn</v>
          </cell>
          <cell r="D507">
            <v>40</v>
          </cell>
        </row>
        <row r="508">
          <cell r="B508" t="str">
            <v>Voî Thë Sám</v>
          </cell>
        </row>
        <row r="509">
          <cell r="B509" t="str">
            <v>Nhaì Cáúp 4</v>
          </cell>
          <cell r="D509">
            <v>40</v>
          </cell>
        </row>
        <row r="510">
          <cell r="B510" t="str">
            <v>Âáút åí</v>
          </cell>
          <cell r="D510">
            <v>40</v>
          </cell>
        </row>
        <row r="511">
          <cell r="B511" t="str">
            <v>Âáút væåìn</v>
          </cell>
          <cell r="D511">
            <v>50</v>
          </cell>
        </row>
        <row r="512">
          <cell r="B512" t="str">
            <v>Giãúng næåïc</v>
          </cell>
          <cell r="D512">
            <v>1</v>
          </cell>
        </row>
        <row r="513">
          <cell r="B513" t="str">
            <v>Huyình Thaûch</v>
          </cell>
        </row>
        <row r="514">
          <cell r="B514" t="str">
            <v>Nhaì Cáúp 4</v>
          </cell>
          <cell r="D514">
            <v>40</v>
          </cell>
        </row>
        <row r="515">
          <cell r="B515" t="str">
            <v>Âáút åí</v>
          </cell>
          <cell r="D515">
            <v>40</v>
          </cell>
        </row>
        <row r="516">
          <cell r="B516" t="str">
            <v>Lã Thë Âàûng</v>
          </cell>
        </row>
        <row r="517">
          <cell r="B517" t="str">
            <v>Nhaì taûm</v>
          </cell>
          <cell r="D517">
            <v>60</v>
          </cell>
        </row>
        <row r="518">
          <cell r="B518" t="str">
            <v>Âáút åí</v>
          </cell>
          <cell r="D518">
            <v>60</v>
          </cell>
        </row>
        <row r="519">
          <cell r="B519" t="str">
            <v>Häö Thë Miãön</v>
          </cell>
        </row>
        <row r="520">
          <cell r="B520" t="str">
            <v>Nhaì Cáúp 4</v>
          </cell>
          <cell r="D520">
            <v>27</v>
          </cell>
        </row>
        <row r="521">
          <cell r="B521" t="str">
            <v>Âáút åí</v>
          </cell>
          <cell r="D521">
            <v>27</v>
          </cell>
        </row>
        <row r="522">
          <cell r="B522" t="str">
            <v>Giãúng næåïc</v>
          </cell>
          <cell r="D522">
            <v>1</v>
          </cell>
        </row>
        <row r="523">
          <cell r="B523" t="str">
            <v>Häö Thë Næî</v>
          </cell>
        </row>
        <row r="524">
          <cell r="B524" t="str">
            <v>Nhaì taûm</v>
          </cell>
          <cell r="D524">
            <v>12</v>
          </cell>
        </row>
        <row r="525">
          <cell r="B525" t="str">
            <v>Âáút åí</v>
          </cell>
          <cell r="D525">
            <v>12</v>
          </cell>
        </row>
        <row r="526">
          <cell r="B526" t="str">
            <v>Tráön Chên</v>
          </cell>
        </row>
        <row r="527">
          <cell r="B527" t="str">
            <v>Âáút væåìn</v>
          </cell>
          <cell r="D527">
            <v>75</v>
          </cell>
        </row>
        <row r="528">
          <cell r="B528" t="str">
            <v>Âáút åí</v>
          </cell>
          <cell r="D528">
            <v>75</v>
          </cell>
        </row>
        <row r="529">
          <cell r="B529" t="str">
            <v>Tráön Laì</v>
          </cell>
        </row>
        <row r="530">
          <cell r="B530" t="str">
            <v>Nhaì Cáúp 4</v>
          </cell>
          <cell r="D530">
            <v>35</v>
          </cell>
        </row>
        <row r="531">
          <cell r="B531" t="str">
            <v>Âáút åí</v>
          </cell>
          <cell r="D531">
            <v>35</v>
          </cell>
        </row>
        <row r="532">
          <cell r="B532" t="str">
            <v>Tráön Phong</v>
          </cell>
        </row>
        <row r="533">
          <cell r="B533" t="str">
            <v>Nhaì Cáúp 4</v>
          </cell>
          <cell r="D533">
            <v>24</v>
          </cell>
        </row>
        <row r="534">
          <cell r="B534" t="str">
            <v>Âáút åí</v>
          </cell>
          <cell r="D534">
            <v>24</v>
          </cell>
        </row>
        <row r="535">
          <cell r="B535" t="str">
            <v>Giãúng næåïc</v>
          </cell>
          <cell r="D535">
            <v>1</v>
          </cell>
        </row>
        <row r="536">
          <cell r="B536" t="str">
            <v>Tráön Vàn Taïm</v>
          </cell>
        </row>
        <row r="537">
          <cell r="B537" t="str">
            <v>Nhaì Cáúp 4</v>
          </cell>
          <cell r="D537">
            <v>65</v>
          </cell>
        </row>
        <row r="538">
          <cell r="B538" t="str">
            <v>Âáút åí</v>
          </cell>
          <cell r="D538">
            <v>65</v>
          </cell>
        </row>
        <row r="539">
          <cell r="B539" t="str">
            <v>Âáút væåìn</v>
          </cell>
          <cell r="D539">
            <v>60</v>
          </cell>
        </row>
        <row r="540">
          <cell r="B540" t="str">
            <v>Maî xáy</v>
          </cell>
          <cell r="D540">
            <v>1</v>
          </cell>
        </row>
        <row r="541">
          <cell r="B541" t="str">
            <v>Giãúng næåïc</v>
          </cell>
          <cell r="D541">
            <v>1</v>
          </cell>
        </row>
        <row r="542">
          <cell r="B542" t="str">
            <v>Huyình Âæïc Thàng</v>
          </cell>
        </row>
        <row r="543">
          <cell r="B543" t="str">
            <v>Nhaì Cáúp 4</v>
          </cell>
          <cell r="D543">
            <v>50</v>
          </cell>
        </row>
        <row r="544">
          <cell r="B544" t="str">
            <v>Âáút åí</v>
          </cell>
          <cell r="D544">
            <v>50</v>
          </cell>
        </row>
        <row r="545">
          <cell r="B545" t="str">
            <v>Tæåìng raìo xáy</v>
          </cell>
          <cell r="D545">
            <v>18</v>
          </cell>
        </row>
        <row r="546">
          <cell r="B546" t="str">
            <v>Giãúng næåïc</v>
          </cell>
          <cell r="D546">
            <v>1</v>
          </cell>
        </row>
        <row r="547">
          <cell r="B547" t="str">
            <v>Tráön Lyï</v>
          </cell>
        </row>
        <row r="548">
          <cell r="B548" t="str">
            <v>Nhaì Cáúp 4</v>
          </cell>
          <cell r="D548">
            <v>48</v>
          </cell>
        </row>
        <row r="549">
          <cell r="B549" t="str">
            <v>Âáút åí</v>
          </cell>
          <cell r="D549">
            <v>48</v>
          </cell>
        </row>
        <row r="550">
          <cell r="B550" t="str">
            <v>Maî xáy</v>
          </cell>
          <cell r="D550">
            <v>1</v>
          </cell>
        </row>
        <row r="551">
          <cell r="B551" t="str">
            <v>Tráön Toaìn</v>
          </cell>
        </row>
        <row r="552">
          <cell r="B552" t="str">
            <v>Nhaì Cáúp 4</v>
          </cell>
          <cell r="D552">
            <v>24</v>
          </cell>
        </row>
        <row r="553">
          <cell r="B553" t="str">
            <v>Âáút åí</v>
          </cell>
          <cell r="D553">
            <v>24</v>
          </cell>
        </row>
        <row r="554">
          <cell r="B554" t="str">
            <v>Âoaìn Træång</v>
          </cell>
        </row>
        <row r="555">
          <cell r="B555" t="str">
            <v>Nhaì Cáúp 4</v>
          </cell>
          <cell r="D555">
            <v>18</v>
          </cell>
        </row>
        <row r="556">
          <cell r="B556" t="str">
            <v>Âáút åí</v>
          </cell>
          <cell r="D556">
            <v>18</v>
          </cell>
        </row>
        <row r="557">
          <cell r="B557" t="str">
            <v>Ruäüng luïa HTX</v>
          </cell>
          <cell r="D557">
            <v>68544.320000000007</v>
          </cell>
        </row>
        <row r="558">
          <cell r="B558" t="str">
            <v>A</v>
          </cell>
        </row>
        <row r="559">
          <cell r="B559" t="str">
            <v>Tre</v>
          </cell>
          <cell r="D559">
            <v>250</v>
          </cell>
        </row>
      </sheetData>
      <sheetData sheetId="1" refreshError="1">
        <row r="6">
          <cell r="B6" t="str">
            <v>Huyình Âæïc Syî</v>
          </cell>
        </row>
        <row r="7">
          <cell r="B7" t="str">
            <v>Nhaì taûm</v>
          </cell>
          <cell r="D7">
            <v>10</v>
          </cell>
        </row>
        <row r="8">
          <cell r="B8" t="str">
            <v>Nhaì Cáúp 4</v>
          </cell>
          <cell r="D8">
            <v>88</v>
          </cell>
        </row>
        <row r="9">
          <cell r="B9" t="str">
            <v>Âáút åí</v>
          </cell>
          <cell r="D9">
            <v>98</v>
          </cell>
        </row>
        <row r="10">
          <cell r="B10" t="str">
            <v>Cáy àn quaí</v>
          </cell>
          <cell r="D10">
            <v>14</v>
          </cell>
        </row>
        <row r="11">
          <cell r="B11" t="str">
            <v>Huyình Khi Væåìn</v>
          </cell>
        </row>
        <row r="12">
          <cell r="B12" t="str">
            <v>Nhaì taûm</v>
          </cell>
          <cell r="D12">
            <v>30</v>
          </cell>
        </row>
        <row r="13">
          <cell r="B13" t="str">
            <v>Âáút åí</v>
          </cell>
          <cell r="D13">
            <v>30</v>
          </cell>
        </row>
        <row r="14">
          <cell r="B14" t="str">
            <v>Cáy àn quaí</v>
          </cell>
          <cell r="D14">
            <v>2</v>
          </cell>
        </row>
        <row r="15">
          <cell r="B15" t="str">
            <v>Huyình Træång</v>
          </cell>
        </row>
        <row r="16">
          <cell r="B16" t="str">
            <v>Nhaì Cáúp 4</v>
          </cell>
          <cell r="D16">
            <v>54</v>
          </cell>
        </row>
        <row r="17">
          <cell r="B17" t="str">
            <v>Âáút åí</v>
          </cell>
          <cell r="D17">
            <v>54</v>
          </cell>
        </row>
        <row r="18">
          <cell r="B18" t="str">
            <v>Cáy àn quaí</v>
          </cell>
          <cell r="D18">
            <v>5</v>
          </cell>
        </row>
        <row r="19">
          <cell r="B19" t="str">
            <v>A</v>
          </cell>
        </row>
        <row r="20">
          <cell r="B20" t="str">
            <v>Nhaì Cáúp 4</v>
          </cell>
          <cell r="D20">
            <v>253</v>
          </cell>
        </row>
        <row r="21">
          <cell r="B21" t="str">
            <v>Âáút åí</v>
          </cell>
          <cell r="D21">
            <v>253</v>
          </cell>
        </row>
        <row r="22">
          <cell r="B22" t="str">
            <v>Nguyãùn An</v>
          </cell>
        </row>
        <row r="23">
          <cell r="B23" t="str">
            <v>Nhaì Cáúp 4</v>
          </cell>
          <cell r="D23">
            <v>66</v>
          </cell>
        </row>
        <row r="24">
          <cell r="B24" t="str">
            <v>Âáút åí</v>
          </cell>
          <cell r="D24">
            <v>66</v>
          </cell>
        </row>
        <row r="25">
          <cell r="B25" t="str">
            <v>Maî âáút</v>
          </cell>
          <cell r="D25">
            <v>3</v>
          </cell>
        </row>
        <row r="26">
          <cell r="B26" t="str">
            <v>Maî xáy</v>
          </cell>
          <cell r="D26">
            <v>1</v>
          </cell>
        </row>
        <row r="27">
          <cell r="B27" t="str">
            <v>Huyình Táún Cæåìng</v>
          </cell>
        </row>
        <row r="28">
          <cell r="B28" t="str">
            <v>Nhaì Cáúp 4</v>
          </cell>
          <cell r="D28">
            <v>96</v>
          </cell>
        </row>
        <row r="29">
          <cell r="B29" t="str">
            <v>Âáút åí</v>
          </cell>
          <cell r="D29">
            <v>96</v>
          </cell>
        </row>
        <row r="30">
          <cell r="B30" t="str">
            <v>Cáy àn quaí</v>
          </cell>
          <cell r="D30">
            <v>5</v>
          </cell>
        </row>
        <row r="31">
          <cell r="B31" t="str">
            <v>Maî âáút</v>
          </cell>
          <cell r="D31">
            <v>3</v>
          </cell>
        </row>
        <row r="32">
          <cell r="B32" t="str">
            <v>Maî xáy</v>
          </cell>
          <cell r="D32">
            <v>1</v>
          </cell>
        </row>
        <row r="33">
          <cell r="B33" t="str">
            <v>Giãúng næåïc</v>
          </cell>
          <cell r="D33">
            <v>1</v>
          </cell>
        </row>
        <row r="34">
          <cell r="B34" t="str">
            <v>Nguyãùn Vàn Saïng</v>
          </cell>
        </row>
        <row r="35">
          <cell r="B35" t="str">
            <v>Nhaì Cáúp 4</v>
          </cell>
          <cell r="D35">
            <v>20</v>
          </cell>
        </row>
        <row r="36">
          <cell r="B36" t="str">
            <v>Âáút åí</v>
          </cell>
          <cell r="D36">
            <v>20</v>
          </cell>
        </row>
        <row r="37">
          <cell r="B37" t="str">
            <v>Âáút væåìn</v>
          </cell>
          <cell r="D37">
            <v>120</v>
          </cell>
        </row>
        <row r="38">
          <cell r="B38" t="str">
            <v>Giãúng næåïc</v>
          </cell>
          <cell r="D38">
            <v>1</v>
          </cell>
        </row>
        <row r="39">
          <cell r="B39" t="str">
            <v>Chaì Tuìng</v>
          </cell>
        </row>
        <row r="40">
          <cell r="B40" t="str">
            <v>Nhaì Cáúp 4</v>
          </cell>
          <cell r="D40">
            <v>45</v>
          </cell>
        </row>
        <row r="41">
          <cell r="B41" t="str">
            <v>Âáút åí</v>
          </cell>
          <cell r="D41">
            <v>45</v>
          </cell>
        </row>
        <row r="42">
          <cell r="B42" t="str">
            <v>Maî âáút</v>
          </cell>
          <cell r="D42">
            <v>6</v>
          </cell>
        </row>
        <row r="43">
          <cell r="B43" t="str">
            <v>Maî xáy</v>
          </cell>
          <cell r="D43">
            <v>1</v>
          </cell>
        </row>
        <row r="44">
          <cell r="B44" t="str">
            <v>Loì gaûo HTX(Äng Thán)</v>
          </cell>
        </row>
        <row r="45">
          <cell r="B45" t="str">
            <v>Nhaì taûm</v>
          </cell>
          <cell r="D45">
            <v>442</v>
          </cell>
        </row>
        <row r="46">
          <cell r="B46" t="str">
            <v>Âáút åí</v>
          </cell>
          <cell r="D46">
            <v>442</v>
          </cell>
        </row>
        <row r="47">
          <cell r="B47" t="str">
            <v>Nguyãùn Soíi</v>
          </cell>
        </row>
        <row r="48">
          <cell r="B48" t="str">
            <v>Nhaì taûm</v>
          </cell>
          <cell r="D48">
            <v>36.200000000000003</v>
          </cell>
        </row>
        <row r="49">
          <cell r="B49" t="str">
            <v>Âáút åí</v>
          </cell>
          <cell r="D49">
            <v>36.200000000000003</v>
          </cell>
        </row>
        <row r="50">
          <cell r="B50" t="str">
            <v>Âáút væåìn</v>
          </cell>
          <cell r="D50">
            <v>17.600000000000001</v>
          </cell>
        </row>
        <row r="51">
          <cell r="B51" t="str">
            <v xml:space="preserve">Nguyãùn Thu </v>
          </cell>
        </row>
        <row r="52">
          <cell r="B52" t="str">
            <v>Nhaì taûm</v>
          </cell>
          <cell r="D52">
            <v>10.75</v>
          </cell>
        </row>
        <row r="53">
          <cell r="B53" t="str">
            <v>Nhaì Cáúp 4</v>
          </cell>
          <cell r="D53">
            <v>20.43</v>
          </cell>
        </row>
        <row r="54">
          <cell r="B54" t="str">
            <v>Âáút åí</v>
          </cell>
          <cell r="D54">
            <v>62.68</v>
          </cell>
        </row>
        <row r="55">
          <cell r="B55" t="str">
            <v>Âáút væåìn</v>
          </cell>
          <cell r="D55">
            <v>37.5</v>
          </cell>
        </row>
        <row r="56">
          <cell r="B56" t="str">
            <v>Hiãn taûm</v>
          </cell>
          <cell r="D56">
            <v>31.5</v>
          </cell>
        </row>
        <row r="57">
          <cell r="B57" t="str">
            <v>Huyình Minh Caính</v>
          </cell>
        </row>
        <row r="58">
          <cell r="B58" t="str">
            <v>Nhaì Cáúp 4</v>
          </cell>
          <cell r="D58">
            <v>24</v>
          </cell>
        </row>
        <row r="59">
          <cell r="B59" t="str">
            <v>Âáút åí</v>
          </cell>
          <cell r="D59">
            <v>24</v>
          </cell>
        </row>
        <row r="60">
          <cell r="B60" t="str">
            <v>Âáút væåìn</v>
          </cell>
          <cell r="D60">
            <v>12.6</v>
          </cell>
        </row>
        <row r="61">
          <cell r="B61" t="str">
            <v>Âàûng thë Mai</v>
          </cell>
        </row>
        <row r="62">
          <cell r="B62" t="str">
            <v>Nhaì taûm</v>
          </cell>
          <cell r="D62">
            <v>4</v>
          </cell>
        </row>
        <row r="63">
          <cell r="B63" t="str">
            <v>Nhaì Cáúp 4</v>
          </cell>
          <cell r="D63">
            <v>23.76</v>
          </cell>
        </row>
        <row r="64">
          <cell r="B64" t="str">
            <v>Âáút åí</v>
          </cell>
          <cell r="D64">
            <v>27.76</v>
          </cell>
        </row>
        <row r="65">
          <cell r="B65" t="str">
            <v>Cáy àn quaí</v>
          </cell>
          <cell r="D65">
            <v>3</v>
          </cell>
        </row>
        <row r="66">
          <cell r="B66" t="str">
            <v>Âáút væåìn</v>
          </cell>
          <cell r="D66">
            <v>225</v>
          </cell>
        </row>
        <row r="67">
          <cell r="B67" t="str">
            <v>Cáy láúy gäù (baûch âaìn)</v>
          </cell>
          <cell r="D67">
            <v>4</v>
          </cell>
        </row>
        <row r="68">
          <cell r="B68" t="str">
            <v>Nguyãùn Âçnh Læûc</v>
          </cell>
        </row>
        <row r="69">
          <cell r="B69" t="str">
            <v>Nhaì Cáúp 4</v>
          </cell>
          <cell r="D69">
            <v>12</v>
          </cell>
        </row>
        <row r="70">
          <cell r="B70" t="str">
            <v>Âáút åí</v>
          </cell>
          <cell r="D70">
            <v>12</v>
          </cell>
        </row>
        <row r="71">
          <cell r="B71" t="str">
            <v>Cáy àn quaí</v>
          </cell>
          <cell r="D71">
            <v>25</v>
          </cell>
        </row>
        <row r="72">
          <cell r="B72" t="str">
            <v>Âáút væåìn</v>
          </cell>
          <cell r="D72">
            <v>70</v>
          </cell>
        </row>
        <row r="73">
          <cell r="B73" t="str">
            <v>Cáy láúy gäù (baûch âaìn)</v>
          </cell>
          <cell r="D73">
            <v>4</v>
          </cell>
        </row>
        <row r="74">
          <cell r="B74" t="str">
            <v>Nguyãùn Quang</v>
          </cell>
        </row>
        <row r="75">
          <cell r="B75" t="str">
            <v>Nhaì taûm</v>
          </cell>
          <cell r="D75">
            <v>14.65</v>
          </cell>
        </row>
        <row r="76">
          <cell r="B76" t="str">
            <v>Âáút åí</v>
          </cell>
          <cell r="D76">
            <v>14.65</v>
          </cell>
        </row>
        <row r="77">
          <cell r="B77" t="str">
            <v>Cáy àn quaí</v>
          </cell>
          <cell r="D77">
            <v>16</v>
          </cell>
        </row>
        <row r="78">
          <cell r="B78" t="str">
            <v>Âáút væåìn</v>
          </cell>
          <cell r="D78">
            <v>289</v>
          </cell>
        </row>
        <row r="79">
          <cell r="B79" t="str">
            <v>Cáy láúy gäù (dæång liãùu)</v>
          </cell>
          <cell r="D79">
            <v>5</v>
          </cell>
        </row>
        <row r="80">
          <cell r="B80" t="str">
            <v>Moïng xáy</v>
          </cell>
          <cell r="D80">
            <v>6</v>
          </cell>
        </row>
        <row r="81">
          <cell r="B81" t="str">
            <v>Læång Hoan</v>
          </cell>
        </row>
        <row r="82">
          <cell r="B82" t="str">
            <v>Nhaì Cáúp 4</v>
          </cell>
          <cell r="D82">
            <v>70</v>
          </cell>
        </row>
        <row r="83">
          <cell r="B83" t="str">
            <v>Âáút åí</v>
          </cell>
          <cell r="D83">
            <v>70</v>
          </cell>
        </row>
        <row r="84">
          <cell r="B84" t="str">
            <v>Cáy àn quaí</v>
          </cell>
          <cell r="D84">
            <v>2</v>
          </cell>
        </row>
        <row r="85">
          <cell r="B85" t="str">
            <v>Tæåìng raìo xáy</v>
          </cell>
          <cell r="D85">
            <v>36</v>
          </cell>
        </row>
        <row r="86">
          <cell r="B86" t="str">
            <v>B</v>
          </cell>
        </row>
        <row r="87">
          <cell r="B87" t="str">
            <v>Nhaì Cáúp 4</v>
          </cell>
          <cell r="D87">
            <v>103</v>
          </cell>
        </row>
        <row r="88">
          <cell r="B88" t="str">
            <v>Âáút åí</v>
          </cell>
          <cell r="D88">
            <v>103</v>
          </cell>
        </row>
        <row r="89">
          <cell r="B89" t="str">
            <v>Âáút væåìn</v>
          </cell>
          <cell r="D89">
            <v>70.5</v>
          </cell>
        </row>
        <row r="90">
          <cell r="B90" t="str">
            <v>Tæåìng raìo xáy</v>
          </cell>
          <cell r="D90">
            <v>22</v>
          </cell>
        </row>
        <row r="91">
          <cell r="B91" t="str">
            <v>Phan Khaïnh Tuáún</v>
          </cell>
        </row>
        <row r="92">
          <cell r="B92" t="str">
            <v>Nhaì taûm</v>
          </cell>
          <cell r="D92">
            <v>14</v>
          </cell>
        </row>
        <row r="93">
          <cell r="B93" t="str">
            <v>Nhaì Cáúp 4</v>
          </cell>
          <cell r="D93">
            <v>36.799999999999997</v>
          </cell>
        </row>
        <row r="94">
          <cell r="B94" t="str">
            <v>Âáút åí</v>
          </cell>
          <cell r="D94">
            <v>50.8</v>
          </cell>
        </row>
        <row r="95">
          <cell r="B95" t="str">
            <v>Âáút væåìn</v>
          </cell>
          <cell r="D95">
            <v>81.900000000000006</v>
          </cell>
        </row>
        <row r="96">
          <cell r="B96" t="str">
            <v>Giãúng næåïc</v>
          </cell>
          <cell r="D96">
            <v>1</v>
          </cell>
        </row>
        <row r="97">
          <cell r="B97" t="str">
            <v>Nguyãùn Vàn Tuáún</v>
          </cell>
        </row>
        <row r="98">
          <cell r="B98" t="str">
            <v>Nhaì taûm</v>
          </cell>
          <cell r="D98">
            <v>15</v>
          </cell>
        </row>
        <row r="99">
          <cell r="B99" t="str">
            <v>Nhaì Cáúp 4</v>
          </cell>
          <cell r="D99">
            <v>27.7</v>
          </cell>
        </row>
        <row r="100">
          <cell r="B100" t="str">
            <v>Nhaì âuïc 2 táöng</v>
          </cell>
          <cell r="D100">
            <v>66</v>
          </cell>
        </row>
        <row r="101">
          <cell r="B101" t="str">
            <v>Âáút åí</v>
          </cell>
          <cell r="D101">
            <v>108.7</v>
          </cell>
        </row>
        <row r="102">
          <cell r="B102" t="str">
            <v>Cáy àn quaí</v>
          </cell>
          <cell r="D102">
            <v>7</v>
          </cell>
        </row>
        <row r="103">
          <cell r="B103" t="str">
            <v>Âáút væåìn</v>
          </cell>
          <cell r="D103">
            <v>148</v>
          </cell>
        </row>
        <row r="104">
          <cell r="B104" t="str">
            <v>Lã Thë Kim Ngoüc</v>
          </cell>
        </row>
        <row r="105">
          <cell r="B105" t="str">
            <v>Nhaì Cáúp 4</v>
          </cell>
          <cell r="D105">
            <v>40.5</v>
          </cell>
        </row>
        <row r="106">
          <cell r="B106" t="str">
            <v>Âáút åí</v>
          </cell>
          <cell r="D106">
            <v>40.5</v>
          </cell>
        </row>
        <row r="107">
          <cell r="B107" t="str">
            <v>Læång Thë Thanh</v>
          </cell>
        </row>
        <row r="108">
          <cell r="B108" t="str">
            <v>Nhaì taûm</v>
          </cell>
          <cell r="D108">
            <v>11</v>
          </cell>
        </row>
        <row r="109">
          <cell r="B109" t="str">
            <v>Nhaì Cáúp 4</v>
          </cell>
          <cell r="D109">
            <v>30.72</v>
          </cell>
        </row>
        <row r="110">
          <cell r="B110" t="str">
            <v>Âáút åí</v>
          </cell>
          <cell r="D110">
            <v>41.72</v>
          </cell>
        </row>
        <row r="111">
          <cell r="B111" t="str">
            <v>Giãúng næåïc</v>
          </cell>
          <cell r="D111">
            <v>1</v>
          </cell>
        </row>
        <row r="112">
          <cell r="B112" t="str">
            <v>Nguyãùn Sang</v>
          </cell>
        </row>
        <row r="113">
          <cell r="B113" t="str">
            <v>Nhaì taûm</v>
          </cell>
          <cell r="D113">
            <v>9.52</v>
          </cell>
        </row>
        <row r="114">
          <cell r="B114" t="str">
            <v>Nhaì Cáúp 4</v>
          </cell>
          <cell r="D114">
            <v>15.2</v>
          </cell>
        </row>
        <row r="115">
          <cell r="B115" t="str">
            <v>Âáút åí</v>
          </cell>
          <cell r="D115">
            <v>24.72</v>
          </cell>
        </row>
        <row r="116">
          <cell r="B116" t="str">
            <v>Âáút væåìn</v>
          </cell>
          <cell r="D116">
            <v>70</v>
          </cell>
        </row>
        <row r="117">
          <cell r="B117" t="str">
            <v>Dæång thãú Huìng</v>
          </cell>
        </row>
        <row r="118">
          <cell r="B118" t="str">
            <v>Nhaì taûm</v>
          </cell>
          <cell r="D118">
            <v>15</v>
          </cell>
        </row>
        <row r="119">
          <cell r="B119" t="str">
            <v>Nhaì Cáúp 4</v>
          </cell>
          <cell r="D119">
            <v>32.5</v>
          </cell>
        </row>
        <row r="120">
          <cell r="B120" t="str">
            <v>Âáút åí</v>
          </cell>
          <cell r="D120">
            <v>47.5</v>
          </cell>
        </row>
        <row r="121">
          <cell r="B121" t="str">
            <v>Âáút væåìn</v>
          </cell>
          <cell r="D121">
            <v>80</v>
          </cell>
        </row>
        <row r="122">
          <cell r="B122" t="str">
            <v>Nguyãùn Âçnh Thoü</v>
          </cell>
        </row>
        <row r="123">
          <cell r="B123" t="str">
            <v>Nhaì taûm</v>
          </cell>
          <cell r="D123">
            <v>21.46</v>
          </cell>
        </row>
        <row r="124">
          <cell r="B124" t="str">
            <v>Nhaì Cáúp 4</v>
          </cell>
          <cell r="D124">
            <v>36</v>
          </cell>
        </row>
        <row r="125">
          <cell r="B125" t="str">
            <v>Âáút åí</v>
          </cell>
          <cell r="D125">
            <v>57.46</v>
          </cell>
        </row>
        <row r="126">
          <cell r="B126" t="str">
            <v>Phaûm Thë Hæång</v>
          </cell>
        </row>
        <row r="127">
          <cell r="B127" t="str">
            <v>Nhaì taûm</v>
          </cell>
          <cell r="D127">
            <v>15</v>
          </cell>
        </row>
        <row r="128">
          <cell r="B128" t="str">
            <v>Nhaì Cáúp 4</v>
          </cell>
          <cell r="D128">
            <v>24</v>
          </cell>
        </row>
        <row r="129">
          <cell r="B129" t="str">
            <v>Âáút åí</v>
          </cell>
          <cell r="D129">
            <v>39</v>
          </cell>
        </row>
        <row r="130">
          <cell r="B130" t="str">
            <v>A</v>
          </cell>
        </row>
        <row r="131">
          <cell r="B131" t="str">
            <v>Nhaì Cáúp 4</v>
          </cell>
          <cell r="D131">
            <v>367</v>
          </cell>
        </row>
        <row r="132">
          <cell r="B132" t="str">
            <v>Nhaì taûm</v>
          </cell>
          <cell r="D132">
            <v>9</v>
          </cell>
        </row>
        <row r="133">
          <cell r="B133" t="str">
            <v>Âáút åí</v>
          </cell>
          <cell r="D133">
            <v>376</v>
          </cell>
        </row>
        <row r="134">
          <cell r="B134" t="str">
            <v>Cáy àn quaí</v>
          </cell>
          <cell r="D134">
            <v>5</v>
          </cell>
        </row>
        <row r="135">
          <cell r="B135" t="str">
            <v>Âáút væåìn</v>
          </cell>
          <cell r="D135">
            <v>110</v>
          </cell>
        </row>
        <row r="136">
          <cell r="B136" t="str">
            <v>Giãúng næåïc</v>
          </cell>
          <cell r="D136">
            <v>2</v>
          </cell>
        </row>
        <row r="137">
          <cell r="B137" t="str">
            <v>Tre</v>
          </cell>
          <cell r="D137">
            <v>650</v>
          </cell>
        </row>
        <row r="138">
          <cell r="B138" t="str">
            <v>Maî âáút</v>
          </cell>
          <cell r="D138">
            <v>15</v>
          </cell>
        </row>
        <row r="139">
          <cell r="B139" t="str">
            <v>Maî xáy</v>
          </cell>
          <cell r="D139">
            <v>4</v>
          </cell>
        </row>
        <row r="140">
          <cell r="B140" t="str">
            <v>Cáy láúy gäù (baûch âaìn)</v>
          </cell>
          <cell r="D140">
            <v>18</v>
          </cell>
        </row>
        <row r="141">
          <cell r="B141" t="str">
            <v>Ruäüng luïa HTX</v>
          </cell>
          <cell r="D141">
            <v>66860</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G_Don vi"/>
      <sheetName val="TH-(Viet)"/>
      <sheetName val="Gia-TH(Viet)"/>
      <sheetName val="Cong tac chuan bi"/>
      <sheetName val="Sheet1"/>
      <sheetName val="DG-Don vi"/>
      <sheetName val="Dau-noi"/>
      <sheetName val="Thi nghiem"/>
      <sheetName val="VC-vtu "/>
      <sheetName val="Gia-vt(A)"/>
      <sheetName val="Bo-xung TH"/>
      <sheetName val="Bo-xung.ct"/>
      <sheetName val="PTH"/>
      <sheetName val="XL4Poppy"/>
      <sheetName val="TT35"/>
      <sheetName val="BK04"/>
      <sheetName val="GIA VAT LIEU"/>
      <sheetName val="Gia vat tu"/>
      <sheetName val="PhÇnCK"/>
      <sheetName val="OPERATING HEAD"/>
      <sheetName val="dtx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hi nong"/>
      <sheetName val="Bao on"/>
      <sheetName val="Tu dien"/>
      <sheetName val="Chieu sang"/>
      <sheetName val="Tien do"/>
      <sheetName val="Cap"/>
      <sheetName val="XL4Poppy"/>
      <sheetName val="00000000"/>
    </sheetNames>
    <sheetDataSet>
      <sheetData sheetId="0" refreshError="1"/>
      <sheetData sheetId="1" refreshError="1"/>
      <sheetData sheetId="2" refreshError="1">
        <row r="5">
          <cell r="M5">
            <v>0.71</v>
          </cell>
          <cell r="N5">
            <v>0.06</v>
          </cell>
          <cell r="O5">
            <v>0.05</v>
          </cell>
        </row>
      </sheetData>
      <sheetData sheetId="3" refreshError="1"/>
      <sheetData sheetId="4" refreshError="1"/>
      <sheetData sheetId="5" refreshError="1"/>
      <sheetData sheetId="6" refreshError="1"/>
      <sheetData sheetId="7"/>
    </sheetDataSet>
  </externalBook>
</externalLink>
</file>

<file path=xl/externalLinks/externalLink2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nghop"/>
      <sheetName val="THTT3"/>
      <sheetName val="THVL,NC,MTC"/>
      <sheetName val="TTD3 Rai da nen tram"/>
      <sheetName val="Chi tiet phan XD"/>
      <sheetName val="xaydung"/>
      <sheetName val="Tram"/>
      <sheetName val="tn dien"/>
      <sheetName val="Dz35"/>
      <sheetName val="c.phoi BT"/>
      <sheetName val="gia chung"/>
      <sheetName val="VC vtB cap"/>
      <sheetName val="Sheet3"/>
      <sheetName val="VC v.tu A cap"/>
      <sheetName val="TT D2 khong dung"/>
      <sheetName val="00000000"/>
      <sheetName val="000000000000"/>
      <sheetName val="100000000000"/>
      <sheetName val="10000000"/>
      <sheetName val="200000000000"/>
      <sheetName val="XL4Popp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dkdt"/>
      <sheetName val="XD"/>
      <sheetName val="bdkql"/>
      <sheetName val="bthktvdt"/>
      <sheetName val="VLD"/>
      <sheetName val="CHIPHINVL (2)"/>
      <sheetName val="BDKCPDA"/>
      <sheetName val="VAT"/>
      <sheetName val="BDKDT&amp;LN"/>
      <sheetName val="CPXH"/>
      <sheetName val="Panvayvon"/>
      <sheetName val="do nhay"/>
      <sheetName val="CHIPHINVL"/>
      <sheetName val="NPV"/>
      <sheetName val="IRR"/>
      <sheetName val="lhv&amp;tghv"/>
      <sheetName val="Sheet1"/>
      <sheetName val="00000000"/>
      <sheetName val="00000001"/>
      <sheetName val="10000000"/>
      <sheetName val="XL4Popp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kbv"/>
      <sheetName val="DON GIA"/>
      <sheetName val="TONGKE3p"/>
      <sheetName val="TONGKE1P"/>
      <sheetName val="TONGKE1P (2)"/>
      <sheetName val="LKVT-1P"/>
      <sheetName val="VC DD1PHA "/>
      <sheetName val="t-h TT1P (2)"/>
      <sheetName val="TDTKP (2)"/>
      <sheetName val="CHITIET VL-NC-TT1p"/>
      <sheetName val="t-h TT3P"/>
      <sheetName val="CHITIET VL-NC-DDTT3PHA  (2)"/>
      <sheetName val="TONG HOP VL-NC"/>
      <sheetName val="VC DD3PHA "/>
      <sheetName val="CHITIET VL-NC-TT1p (2)"/>
      <sheetName val="Sheet2 (2)"/>
      <sheetName val="Sheet2"/>
      <sheetName val="CHITIET VL-NC-DDTT3PHA "/>
      <sheetName val="CHITIET VL_NC_TT1p"/>
      <sheetName val="BETON"/>
      <sheetName val="DON_GIA"/>
      <sheetName val="TONGKE1P_(2)"/>
      <sheetName val="VC_DD1PHA_"/>
      <sheetName val="t-h_TT1P_(2)"/>
      <sheetName val="TDTKP_(2)"/>
      <sheetName val="CHITIET_VL-NC-TT1p"/>
      <sheetName val="t-h_TT3P"/>
      <sheetName val="CHITIET_VL-NC-DDTT3PHA__(2)"/>
      <sheetName val="TONG_HOP_VL-NC"/>
      <sheetName val="VC_DD3PHA_"/>
      <sheetName val="CHITIET_VL-NC-TT1p_(2)"/>
      <sheetName val="Sheet2_(2)"/>
      <sheetName val="CHITIET_VL-NC-DDTT3PHA_"/>
      <sheetName val="CHITIET_VL_NC_TT1p"/>
      <sheetName val="bdkdt"/>
      <sheetName val="DON_GIA1"/>
      <sheetName val="TONGKE1P_(2)1"/>
      <sheetName val="VC_DD1PHA_1"/>
      <sheetName val="t-h_TT1P_(2)1"/>
      <sheetName val="TDTKP_(2)1"/>
      <sheetName val="CHITIET_VL-NC-TT1p1"/>
      <sheetName val="t-h_TT3P1"/>
      <sheetName val="CHITIET_VL-NC-DDTT3PHA__(2)1"/>
      <sheetName val="TONG_HOP_VL-NC1"/>
      <sheetName val="VC_DD3PHA_1"/>
      <sheetName val="CHITIET_VL-NC-TT1p_(2)1"/>
      <sheetName val="Sheet2_(2)1"/>
      <sheetName val="CHITIET_VL-NC-DDTT3PHA_1"/>
      <sheetName val="CHITIET_VL_NC_TT1p1"/>
      <sheetName val="DON_GIA2"/>
      <sheetName val="TONGKE1P_(2)2"/>
      <sheetName val="VC_DD1PHA_2"/>
      <sheetName val="t-h_TT1P_(2)2"/>
      <sheetName val="TDTKP_(2)2"/>
      <sheetName val="CHITIET_VL-NC-TT1p2"/>
      <sheetName val="t-h_TT3P2"/>
      <sheetName val="CHITIET_VL-NC-DDTT3PHA__(2)2"/>
      <sheetName val="TONG_HOP_VL-NC2"/>
      <sheetName val="VC_DD3PHA_2"/>
      <sheetName val="CHITIET_VL-NC-TT1p_(2)2"/>
      <sheetName val="Sheet2_(2)2"/>
      <sheetName val="CHITIET_VL-NC-DDTT3PHA_2"/>
      <sheetName val="CHITIET_VL_NC_TT1p2"/>
      <sheetName val="DON_GIA3"/>
      <sheetName val="TONGKE1P_(2)3"/>
      <sheetName val="VC_DD1PHA_3"/>
      <sheetName val="t-h_TT1P_(2)3"/>
      <sheetName val="TDTKP_(2)3"/>
      <sheetName val="CHITIET_VL-NC-TT1p3"/>
      <sheetName val="t-h_TT3P3"/>
      <sheetName val="CHITIET_VL-NC-DDTT3PHA__(2)3"/>
      <sheetName val="TONG_HOP_VL-NC3"/>
      <sheetName val="VC_DD3PHA_3"/>
      <sheetName val="CHITIET_VL-NC-TT1p_(2)3"/>
      <sheetName val="Sheet2_(2)3"/>
      <sheetName val="CHITIET_VL-NC-DDTT3PHA_3"/>
      <sheetName val="CHITIET_VL_NC_TT1p3"/>
      <sheetName val="DON_GIA4"/>
      <sheetName val="TONGKE1P_(2)4"/>
      <sheetName val="VC_DD1PHA_4"/>
      <sheetName val="t-h_TT1P_(2)4"/>
      <sheetName val="TDTKP_(2)4"/>
      <sheetName val="CHITIET_VL-NC-TT1p4"/>
      <sheetName val="t-h_TT3P4"/>
      <sheetName val="CHITIET_VL-NC-DDTT3PHA__(2)4"/>
      <sheetName val="TONG_HOP_VL-NC4"/>
      <sheetName val="VC_DD3PHA_4"/>
      <sheetName val="CHITIET_VL-NC-TT1p_(2)4"/>
      <sheetName val="Sheet2_(2)4"/>
      <sheetName val="CHITIET_VL-NC-DDTT3PHA_4"/>
      <sheetName val="CHITIET_VL_NC_TT1p4"/>
      <sheetName val="CHITIET VL-NC (2)"/>
      <sheetName val="Tu dien"/>
      <sheetName val="XL4Poppy"/>
      <sheetName val="DG-Don vi"/>
    </sheetNames>
    <sheetDataSet>
      <sheetData sheetId="0"/>
      <sheetData sheetId="1"/>
      <sheetData sheetId="2"/>
      <sheetData sheetId="3"/>
      <sheetData sheetId="4"/>
      <sheetData sheetId="5"/>
      <sheetData sheetId="6"/>
      <sheetData sheetId="7"/>
      <sheetData sheetId="8"/>
      <sheetData sheetId="9" refreshError="1">
        <row r="7">
          <cell r="G7">
            <v>1.3</v>
          </cell>
        </row>
      </sheetData>
      <sheetData sheetId="10"/>
      <sheetData sheetId="11"/>
      <sheetData sheetId="12"/>
      <sheetData sheetId="13"/>
      <sheetData sheetId="14"/>
      <sheetData sheetId="15"/>
      <sheetData sheetId="16"/>
      <sheetData sheetId="17"/>
      <sheetData sheetId="18"/>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sheetData sheetId="92" refreshError="1"/>
      <sheetData sheetId="93" refreshError="1"/>
      <sheetData sheetId="94" refreshError="1"/>
    </sheetDataSet>
  </externalBook>
</externalLink>
</file>

<file path=xl/externalLinks/externalLink2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ETON"/>
      <sheetName val="BIA (2)"/>
      <sheetName val="TDTKP (2)"/>
      <sheetName val="t-h TT3P"/>
      <sheetName val="TONG HOP VL-NC"/>
      <sheetName val="CHITIET-TT1p"/>
      <sheetName val="CHITIET VL-NC-DDTT3PHA  (3)"/>
      <sheetName val="VC-3P"/>
      <sheetName val="Dinh nghia"/>
      <sheetName val="HT"/>
      <sheetName val="BIA_(2)"/>
      <sheetName val="TDTKP_(2)"/>
      <sheetName val="t-h_TT3P"/>
      <sheetName val="TONG_HOP_VL-NC"/>
      <sheetName val="CHITIET_VL-NC-DDTT3PHA__(3)"/>
      <sheetName val="Dinh_nghia"/>
    </sheetNames>
    <sheetDataSet>
      <sheetData sheetId="0" refreshError="1"/>
      <sheetData sheetId="1"/>
      <sheetData sheetId="2"/>
      <sheetData sheetId="3"/>
      <sheetData sheetId="4"/>
      <sheetData sheetId="5"/>
      <sheetData sheetId="6"/>
      <sheetData sheetId="7"/>
      <sheetData sheetId="8" refreshError="1"/>
      <sheetData sheetId="9" refreshError="1"/>
      <sheetData sheetId="10"/>
      <sheetData sheetId="11"/>
      <sheetData sheetId="12"/>
      <sheetData sheetId="13"/>
      <sheetData sheetId="14"/>
      <sheetData sheetId="15"/>
    </sheetDataSet>
  </externalBook>
</externalLink>
</file>

<file path=xl/externalLinks/externalLink2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aDoMong"/>
      <sheetName val="TTTr"/>
      <sheetName val="XLKhac"/>
      <sheetName val="TTFS"/>
      <sheetName val="FS"/>
      <sheetName val="ThaoDoDien"/>
      <sheetName val="XDNT"/>
      <sheetName val="C.TaoDK"/>
      <sheetName val="NhaPP"/>
      <sheetName val="Ch.SangThong gio"/>
      <sheetName val="TT35"/>
      <sheetName val="TT04"/>
      <sheetName val="TTCto"/>
      <sheetName val="Ch.Sang22"/>
      <sheetName val="LDatDien"/>
      <sheetName val="VC"/>
      <sheetName val="TN"/>
      <sheetName val="TH"/>
      <sheetName val="XL4Popp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L4Poppy"/>
      <sheetName val="Sheet1"/>
      <sheetName val="PA Chon"/>
      <sheetName val="Case 1"/>
      <sheetName val="Case 2"/>
      <sheetName val="Case 3"/>
      <sheetName val="Tong Hop"/>
      <sheetName val="FIRR &amp; NPV"/>
      <sheetName val="Sheet2"/>
      <sheetName val="Sheet3"/>
      <sheetName val="bang tinh chi phi KSSB"/>
      <sheetName val="bang ke khoi luong"/>
      <sheetName val="bang tinh don gia khao sat"/>
      <sheetName val="bu nha cong"/>
      <sheetName val="phu cap"/>
      <sheetName val="bang luong"/>
      <sheetName val="bangtinhchiphi"/>
    </sheetNames>
    <sheetDataSet>
      <sheetData sheetId="0" refreshError="1">
        <row r="31">
          <cell r="C31" t="b">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
      <sheetName val="OFFGRID"/>
      <sheetName val="WTP"/>
      <sheetName val="GRID"/>
      <sheetName val="CALC"/>
      <sheetName val="SUMMARY"/>
      <sheetName val="00000000"/>
      <sheetName val="XL4Popp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iemtra"/>
    </sheetNames>
    <definedNames>
      <definedName name="K_1"/>
      <definedName name="K_2"/>
    </definedNames>
    <sheetDataSet>
      <sheetData sheetId="0" refreshError="1"/>
    </sheetDataSet>
  </externalBook>
</externalLink>
</file>

<file path=xl/externalLinks/externalLink2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AKS"/>
      <sheetName val="LKVL"/>
      <sheetName val="kecot"/>
      <sheetName val="ketcau"/>
      <sheetName val="caukien"/>
      <sheetName val="00000000"/>
      <sheetName val="10000000"/>
      <sheetName val="XL4Poppy"/>
      <sheetName val="Khu SX"/>
      <sheetName val="kcdz0,4"/>
      <sheetName val="banlang_35"/>
      <sheetName val="Keday"/>
      <sheetName val="TTPTai"/>
      <sheetName val="chitimc"/>
    </sheetNames>
    <sheetDataSet>
      <sheetData sheetId="0"/>
      <sheetData sheetId="1"/>
      <sheetData sheetId="2" refreshError="1">
        <row r="7">
          <cell r="A7" t="str">
            <v>§§</v>
          </cell>
          <cell r="B7" t="str">
            <v>Cét sè 45 §DK 35Kv K.Lµo - B¶n Lang (§T-12)</v>
          </cell>
          <cell r="C7">
            <v>0</v>
          </cell>
          <cell r="D7">
            <v>0</v>
          </cell>
          <cell r="E7">
            <v>0</v>
          </cell>
          <cell r="F7">
            <v>0</v>
          </cell>
          <cell r="G7">
            <v>0</v>
          </cell>
          <cell r="H7" t="str">
            <v>XR-2a</v>
          </cell>
          <cell r="I7">
            <v>0</v>
          </cell>
          <cell r="J7">
            <v>0</v>
          </cell>
          <cell r="K7">
            <v>0</v>
          </cell>
          <cell r="L7">
            <v>0</v>
          </cell>
          <cell r="M7">
            <v>1</v>
          </cell>
          <cell r="N7">
            <v>2</v>
          </cell>
          <cell r="O7">
            <v>6</v>
          </cell>
          <cell r="P7">
            <v>0</v>
          </cell>
          <cell r="Q7" t="str">
            <v>( §· cã )</v>
          </cell>
        </row>
        <row r="8">
          <cell r="A8">
            <v>1</v>
          </cell>
          <cell r="B8" t="str">
            <v>NC-12</v>
          </cell>
          <cell r="C8">
            <v>0</v>
          </cell>
          <cell r="D8">
            <v>25</v>
          </cell>
          <cell r="E8">
            <v>25</v>
          </cell>
          <cell r="F8">
            <v>20</v>
          </cell>
          <cell r="G8" t="str">
            <v>LT-12b</v>
          </cell>
          <cell r="H8" t="str">
            <v>XN1-2L</v>
          </cell>
          <cell r="I8" t="str">
            <v>CND-2</v>
          </cell>
          <cell r="J8" t="str">
            <v>MT-2</v>
          </cell>
          <cell r="K8" t="str">
            <v>MN15-5</v>
          </cell>
          <cell r="L8" t="str">
            <v>DN20-11</v>
          </cell>
          <cell r="M8">
            <v>6</v>
          </cell>
          <cell r="N8">
            <v>1</v>
          </cell>
          <cell r="O8">
            <v>6</v>
          </cell>
          <cell r="P8" t="str">
            <v>Rc-2a</v>
          </cell>
        </row>
        <row r="9">
          <cell r="A9">
            <v>2</v>
          </cell>
          <cell r="B9" t="str">
            <v>§T-12</v>
          </cell>
          <cell r="C9">
            <v>0</v>
          </cell>
          <cell r="D9">
            <v>75</v>
          </cell>
          <cell r="E9">
            <v>100</v>
          </cell>
          <cell r="F9">
            <v>1278</v>
          </cell>
          <cell r="G9" t="str">
            <v>LT-12b</v>
          </cell>
          <cell r="H9" t="str">
            <v>X§T-1L</v>
          </cell>
          <cell r="I9">
            <v>0</v>
          </cell>
          <cell r="J9" t="str">
            <v>MT-2</v>
          </cell>
          <cell r="K9">
            <v>0</v>
          </cell>
          <cell r="L9">
            <v>0</v>
          </cell>
          <cell r="M9">
            <v>0</v>
          </cell>
          <cell r="N9">
            <v>3</v>
          </cell>
          <cell r="O9">
            <v>0</v>
          </cell>
          <cell r="P9" t="str">
            <v>Rc-2a</v>
          </cell>
        </row>
        <row r="10">
          <cell r="A10">
            <v>3</v>
          </cell>
          <cell r="B10" t="str">
            <v>§T-12</v>
          </cell>
          <cell r="C10">
            <v>0</v>
          </cell>
          <cell r="D10">
            <v>125</v>
          </cell>
          <cell r="E10">
            <v>225</v>
          </cell>
          <cell r="F10">
            <v>0</v>
          </cell>
          <cell r="G10" t="str">
            <v>LT-12b</v>
          </cell>
          <cell r="H10" t="str">
            <v>X§T-1L</v>
          </cell>
          <cell r="I10">
            <v>0</v>
          </cell>
          <cell r="J10" t="str">
            <v>MT-2</v>
          </cell>
          <cell r="K10">
            <v>0</v>
          </cell>
          <cell r="L10">
            <v>0</v>
          </cell>
          <cell r="M10">
            <v>0</v>
          </cell>
          <cell r="N10">
            <v>3</v>
          </cell>
          <cell r="O10">
            <v>0</v>
          </cell>
          <cell r="P10" t="str">
            <v>Rc-2a</v>
          </cell>
        </row>
        <row r="11">
          <cell r="A11">
            <v>4</v>
          </cell>
          <cell r="B11" t="str">
            <v>§T-12</v>
          </cell>
          <cell r="C11">
            <v>0</v>
          </cell>
          <cell r="D11">
            <v>95</v>
          </cell>
          <cell r="E11">
            <v>320</v>
          </cell>
          <cell r="F11">
            <v>0</v>
          </cell>
          <cell r="G11" t="str">
            <v>LT-12b</v>
          </cell>
          <cell r="H11" t="str">
            <v>X§T-1L</v>
          </cell>
          <cell r="I11">
            <v>0</v>
          </cell>
          <cell r="J11" t="str">
            <v>MT-2</v>
          </cell>
          <cell r="K11">
            <v>0</v>
          </cell>
          <cell r="L11">
            <v>0</v>
          </cell>
          <cell r="M11">
            <v>0</v>
          </cell>
          <cell r="N11">
            <v>3</v>
          </cell>
          <cell r="O11">
            <v>0</v>
          </cell>
          <cell r="P11" t="str">
            <v>Rc-2a</v>
          </cell>
        </row>
        <row r="12">
          <cell r="A12">
            <v>5</v>
          </cell>
          <cell r="B12" t="str">
            <v>§T-12</v>
          </cell>
          <cell r="C12">
            <v>0</v>
          </cell>
          <cell r="D12">
            <v>150</v>
          </cell>
          <cell r="E12">
            <v>470</v>
          </cell>
          <cell r="F12">
            <v>0</v>
          </cell>
          <cell r="G12" t="str">
            <v>LT-12b</v>
          </cell>
          <cell r="H12" t="str">
            <v>X§T-1L</v>
          </cell>
          <cell r="I12">
            <v>0</v>
          </cell>
          <cell r="J12" t="str">
            <v>MT-2</v>
          </cell>
          <cell r="K12">
            <v>0</v>
          </cell>
          <cell r="L12">
            <v>0</v>
          </cell>
          <cell r="M12">
            <v>0</v>
          </cell>
          <cell r="N12">
            <v>3</v>
          </cell>
          <cell r="O12">
            <v>0</v>
          </cell>
          <cell r="P12" t="str">
            <v>Rc-2a</v>
          </cell>
        </row>
        <row r="13">
          <cell r="A13">
            <v>6</v>
          </cell>
          <cell r="B13" t="str">
            <v>§T-12</v>
          </cell>
          <cell r="C13">
            <v>0</v>
          </cell>
          <cell r="D13">
            <v>140</v>
          </cell>
          <cell r="E13">
            <v>610</v>
          </cell>
          <cell r="F13">
            <v>0</v>
          </cell>
          <cell r="G13" t="str">
            <v>LT-12b</v>
          </cell>
          <cell r="H13" t="str">
            <v>X§T-1L</v>
          </cell>
          <cell r="I13">
            <v>0</v>
          </cell>
          <cell r="J13" t="str">
            <v>MT-2</v>
          </cell>
          <cell r="K13">
            <v>0</v>
          </cell>
          <cell r="L13">
            <v>0</v>
          </cell>
          <cell r="M13">
            <v>0</v>
          </cell>
          <cell r="N13">
            <v>3</v>
          </cell>
          <cell r="O13">
            <v>0</v>
          </cell>
          <cell r="P13" t="str">
            <v>Rc-2a</v>
          </cell>
        </row>
        <row r="14">
          <cell r="A14">
            <v>7</v>
          </cell>
          <cell r="B14" t="str">
            <v>§T-12</v>
          </cell>
          <cell r="C14">
            <v>0</v>
          </cell>
          <cell r="D14">
            <v>100</v>
          </cell>
          <cell r="E14">
            <v>710</v>
          </cell>
          <cell r="F14">
            <v>0</v>
          </cell>
          <cell r="G14" t="str">
            <v>LT-12b</v>
          </cell>
          <cell r="H14" t="str">
            <v>X§T-1L</v>
          </cell>
          <cell r="I14">
            <v>0</v>
          </cell>
          <cell r="J14" t="str">
            <v>MT-2</v>
          </cell>
          <cell r="K14">
            <v>0</v>
          </cell>
          <cell r="L14">
            <v>0</v>
          </cell>
          <cell r="M14">
            <v>0</v>
          </cell>
          <cell r="N14">
            <v>3</v>
          </cell>
          <cell r="O14">
            <v>0</v>
          </cell>
          <cell r="P14" t="str">
            <v>Rc-2a</v>
          </cell>
        </row>
        <row r="15">
          <cell r="A15">
            <v>8</v>
          </cell>
          <cell r="B15" t="str">
            <v>§T-12</v>
          </cell>
          <cell r="C15">
            <v>0</v>
          </cell>
          <cell r="D15">
            <v>130</v>
          </cell>
          <cell r="E15">
            <v>840</v>
          </cell>
          <cell r="F15">
            <v>0</v>
          </cell>
          <cell r="G15" t="str">
            <v>LT-12b</v>
          </cell>
          <cell r="H15" t="str">
            <v>X§T-1L</v>
          </cell>
          <cell r="I15">
            <v>0</v>
          </cell>
          <cell r="J15" t="str">
            <v>MT-2</v>
          </cell>
          <cell r="K15">
            <v>0</v>
          </cell>
          <cell r="L15">
            <v>0</v>
          </cell>
          <cell r="M15">
            <v>0</v>
          </cell>
          <cell r="N15">
            <v>3</v>
          </cell>
          <cell r="O15">
            <v>0</v>
          </cell>
          <cell r="P15" t="str">
            <v>Rc-2a</v>
          </cell>
        </row>
        <row r="16">
          <cell r="A16">
            <v>9</v>
          </cell>
          <cell r="B16" t="str">
            <v>§T-12</v>
          </cell>
          <cell r="C16">
            <v>0</v>
          </cell>
          <cell r="D16">
            <v>135</v>
          </cell>
          <cell r="E16">
            <v>975</v>
          </cell>
          <cell r="F16">
            <v>0</v>
          </cell>
          <cell r="G16" t="str">
            <v>LT-12b</v>
          </cell>
          <cell r="H16" t="str">
            <v>X§T-1L</v>
          </cell>
          <cell r="I16">
            <v>0</v>
          </cell>
          <cell r="J16" t="str">
            <v>MT-2</v>
          </cell>
          <cell r="K16">
            <v>0</v>
          </cell>
          <cell r="L16">
            <v>0</v>
          </cell>
          <cell r="M16">
            <v>0</v>
          </cell>
          <cell r="N16">
            <v>3</v>
          </cell>
          <cell r="O16">
            <v>0</v>
          </cell>
          <cell r="P16" t="str">
            <v>Rc-2a</v>
          </cell>
        </row>
        <row r="17">
          <cell r="A17">
            <v>10</v>
          </cell>
          <cell r="B17" t="str">
            <v>§T-12</v>
          </cell>
          <cell r="C17">
            <v>0</v>
          </cell>
          <cell r="D17">
            <v>100</v>
          </cell>
          <cell r="E17">
            <v>1075</v>
          </cell>
          <cell r="F17">
            <v>0</v>
          </cell>
          <cell r="G17" t="str">
            <v>LT-12b</v>
          </cell>
          <cell r="H17" t="str">
            <v>X§T-1L</v>
          </cell>
          <cell r="I17">
            <v>0</v>
          </cell>
          <cell r="J17" t="str">
            <v>MT-2</v>
          </cell>
          <cell r="K17">
            <v>0</v>
          </cell>
          <cell r="L17">
            <v>0</v>
          </cell>
          <cell r="M17">
            <v>0</v>
          </cell>
          <cell r="N17">
            <v>3</v>
          </cell>
          <cell r="O17">
            <v>0</v>
          </cell>
          <cell r="P17" t="str">
            <v>Rc-2a</v>
          </cell>
        </row>
        <row r="18">
          <cell r="A18">
            <v>11</v>
          </cell>
          <cell r="B18" t="str">
            <v>§T-12</v>
          </cell>
          <cell r="C18">
            <v>0</v>
          </cell>
          <cell r="D18">
            <v>153</v>
          </cell>
          <cell r="E18">
            <v>1228</v>
          </cell>
          <cell r="F18">
            <v>0</v>
          </cell>
          <cell r="G18" t="str">
            <v>LT-12b</v>
          </cell>
          <cell r="H18" t="str">
            <v>X§T-1L</v>
          </cell>
          <cell r="I18">
            <v>0</v>
          </cell>
          <cell r="J18" t="str">
            <v>MT-2</v>
          </cell>
          <cell r="K18">
            <v>0</v>
          </cell>
          <cell r="L18">
            <v>0</v>
          </cell>
          <cell r="M18">
            <v>0</v>
          </cell>
          <cell r="N18">
            <v>3</v>
          </cell>
          <cell r="O18">
            <v>0</v>
          </cell>
          <cell r="P18" t="str">
            <v>Rc-2a</v>
          </cell>
        </row>
        <row r="19">
          <cell r="A19">
            <v>12</v>
          </cell>
          <cell r="B19" t="str">
            <v>NT-14</v>
          </cell>
          <cell r="C19">
            <v>0</v>
          </cell>
          <cell r="D19">
            <v>75</v>
          </cell>
          <cell r="E19">
            <v>1303</v>
          </cell>
          <cell r="F19">
            <v>0</v>
          </cell>
          <cell r="G19" t="str">
            <v>LT-14b</v>
          </cell>
          <cell r="H19" t="str">
            <v>XN1-2L</v>
          </cell>
          <cell r="I19" t="str">
            <v>CND-2</v>
          </cell>
          <cell r="J19" t="str">
            <v>MT-3</v>
          </cell>
          <cell r="K19" t="str">
            <v>2MN12-4</v>
          </cell>
          <cell r="L19" t="str">
            <v>2DN16-13</v>
          </cell>
          <cell r="M19">
            <v>6</v>
          </cell>
          <cell r="N19">
            <v>1</v>
          </cell>
          <cell r="O19">
            <v>6</v>
          </cell>
          <cell r="P19" t="str">
            <v>Rc-2a</v>
          </cell>
        </row>
        <row r="20">
          <cell r="A20">
            <v>13</v>
          </cell>
          <cell r="B20" t="str">
            <v>NGP-12</v>
          </cell>
          <cell r="C20" t="str">
            <v>aT=55o30'</v>
          </cell>
          <cell r="D20">
            <v>180</v>
          </cell>
          <cell r="E20">
            <v>1483</v>
          </cell>
          <cell r="F20">
            <v>180</v>
          </cell>
          <cell r="G20" t="str">
            <v>2LT-12b</v>
          </cell>
          <cell r="H20" t="str">
            <v>XN2-5L</v>
          </cell>
          <cell r="I20">
            <v>0</v>
          </cell>
          <cell r="J20" t="str">
            <v>2MT-2</v>
          </cell>
          <cell r="K20" t="str">
            <v>4MN12-4</v>
          </cell>
          <cell r="L20" t="str">
            <v>4DN16-11</v>
          </cell>
          <cell r="M20">
            <v>6</v>
          </cell>
          <cell r="N20">
            <v>0</v>
          </cell>
          <cell r="O20">
            <v>3</v>
          </cell>
          <cell r="P20" t="str">
            <v>Rc-2a</v>
          </cell>
        </row>
        <row r="21">
          <cell r="A21">
            <v>14</v>
          </cell>
          <cell r="B21" t="str">
            <v>NGP-12</v>
          </cell>
          <cell r="C21" t="str">
            <v>aT=55o30'</v>
          </cell>
          <cell r="D21">
            <v>280</v>
          </cell>
          <cell r="E21">
            <v>1763</v>
          </cell>
          <cell r="F21">
            <v>280</v>
          </cell>
          <cell r="G21" t="str">
            <v>2LT-12b</v>
          </cell>
          <cell r="H21" t="str">
            <v>XN2-5L</v>
          </cell>
          <cell r="I21">
            <v>0</v>
          </cell>
          <cell r="J21" t="str">
            <v>2MT-2</v>
          </cell>
          <cell r="K21" t="str">
            <v>4MN12-4</v>
          </cell>
          <cell r="L21" t="str">
            <v>4DN16-11</v>
          </cell>
          <cell r="M21">
            <v>6</v>
          </cell>
          <cell r="N21">
            <v>0</v>
          </cell>
          <cell r="O21">
            <v>3</v>
          </cell>
          <cell r="P21" t="str">
            <v>Rc-2a</v>
          </cell>
          <cell r="Q21" t="str">
            <v>RÏ TBA3</v>
          </cell>
        </row>
        <row r="22">
          <cell r="A22">
            <v>15</v>
          </cell>
          <cell r="B22" t="str">
            <v>NTP-12</v>
          </cell>
          <cell r="C22">
            <v>0</v>
          </cell>
          <cell r="D22">
            <v>212</v>
          </cell>
          <cell r="E22">
            <v>1975</v>
          </cell>
          <cell r="F22">
            <v>212</v>
          </cell>
          <cell r="G22" t="str">
            <v>2LT-12b</v>
          </cell>
          <cell r="H22" t="str">
            <v>XN2-5L</v>
          </cell>
          <cell r="I22">
            <v>0</v>
          </cell>
          <cell r="J22" t="str">
            <v>2MT-2</v>
          </cell>
          <cell r="K22" t="str">
            <v>4MN12-4</v>
          </cell>
          <cell r="L22" t="str">
            <v>4DN16-11</v>
          </cell>
          <cell r="M22">
            <v>6</v>
          </cell>
          <cell r="N22">
            <v>0</v>
          </cell>
          <cell r="O22">
            <v>3</v>
          </cell>
          <cell r="P22" t="str">
            <v>Rc-2a</v>
          </cell>
        </row>
        <row r="23">
          <cell r="A23">
            <v>16</v>
          </cell>
          <cell r="B23" t="str">
            <v>NG-12</v>
          </cell>
          <cell r="C23">
            <v>0</v>
          </cell>
          <cell r="D23">
            <v>168</v>
          </cell>
          <cell r="E23">
            <v>2143</v>
          </cell>
          <cell r="F23">
            <v>168</v>
          </cell>
          <cell r="G23" t="str">
            <v>LT-12b</v>
          </cell>
          <cell r="H23" t="str">
            <v>XN1-2L</v>
          </cell>
          <cell r="I23" t="str">
            <v>CND-2</v>
          </cell>
          <cell r="J23" t="str">
            <v>MT-2</v>
          </cell>
          <cell r="K23" t="str">
            <v>2MN12-4</v>
          </cell>
          <cell r="L23" t="str">
            <v>2DN16-11</v>
          </cell>
          <cell r="M23">
            <v>6</v>
          </cell>
          <cell r="N23">
            <v>1</v>
          </cell>
          <cell r="O23">
            <v>6</v>
          </cell>
          <cell r="P23" t="str">
            <v>Rc-2a</v>
          </cell>
        </row>
        <row r="24">
          <cell r="A24">
            <v>17</v>
          </cell>
          <cell r="B24" t="str">
            <v>§T-12</v>
          </cell>
          <cell r="C24">
            <v>0</v>
          </cell>
          <cell r="D24">
            <v>125</v>
          </cell>
          <cell r="E24">
            <v>2268</v>
          </cell>
          <cell r="F24">
            <v>290</v>
          </cell>
          <cell r="G24" t="str">
            <v>LT-12b</v>
          </cell>
          <cell r="H24" t="str">
            <v>X§T-1L</v>
          </cell>
          <cell r="I24">
            <v>0</v>
          </cell>
          <cell r="J24" t="str">
            <v>MT-2</v>
          </cell>
          <cell r="K24">
            <v>0</v>
          </cell>
          <cell r="L24">
            <v>0</v>
          </cell>
          <cell r="M24">
            <v>0</v>
          </cell>
          <cell r="N24">
            <v>3</v>
          </cell>
          <cell r="O24">
            <v>0</v>
          </cell>
          <cell r="P24" t="str">
            <v>Rc-2a</v>
          </cell>
        </row>
        <row r="25">
          <cell r="A25">
            <v>18</v>
          </cell>
          <cell r="B25" t="str">
            <v>NC-12</v>
          </cell>
          <cell r="C25">
            <v>0</v>
          </cell>
          <cell r="D25">
            <v>165</v>
          </cell>
          <cell r="E25">
            <v>2433</v>
          </cell>
          <cell r="F25">
            <v>0</v>
          </cell>
          <cell r="G25" t="str">
            <v>LT-12b</v>
          </cell>
          <cell r="H25" t="str">
            <v>XN1-2L</v>
          </cell>
          <cell r="I25" t="str">
            <v>CND-2</v>
          </cell>
          <cell r="J25" t="str">
            <v>MT-2</v>
          </cell>
          <cell r="K25" t="str">
            <v>MN15-5</v>
          </cell>
          <cell r="L25" t="str">
            <v>DN20-11</v>
          </cell>
          <cell r="M25">
            <v>6</v>
          </cell>
          <cell r="N25">
            <v>1</v>
          </cell>
          <cell r="O25">
            <v>6</v>
          </cell>
          <cell r="P25" t="str">
            <v>Rc-2a</v>
          </cell>
          <cell r="Q25" t="str">
            <v>C.S.¤</v>
          </cell>
        </row>
        <row r="26">
          <cell r="A26" t="str">
            <v>TBA sè 4</v>
          </cell>
          <cell r="B26">
            <v>0</v>
          </cell>
          <cell r="C26">
            <v>0</v>
          </cell>
          <cell r="D26">
            <v>20</v>
          </cell>
          <cell r="E26">
            <v>2453</v>
          </cell>
          <cell r="F26">
            <v>20</v>
          </cell>
        </row>
        <row r="28">
          <cell r="A28" t="str">
            <v>§­êng d©y 35KV nh¸nh rÏ ®i TBA3 - ThÌn thÇu</v>
          </cell>
        </row>
        <row r="29">
          <cell r="A29" t="str">
            <v xml:space="preserve">§§ </v>
          </cell>
          <cell r="B29" t="str">
            <v>Cét sè 14 §DK35KV( NGP-12)</v>
          </cell>
          <cell r="C29">
            <v>0</v>
          </cell>
          <cell r="D29">
            <v>0</v>
          </cell>
          <cell r="E29">
            <v>0</v>
          </cell>
          <cell r="F29">
            <v>0</v>
          </cell>
          <cell r="G29">
            <v>0</v>
          </cell>
          <cell r="H29" t="str">
            <v>2XR-3</v>
          </cell>
          <cell r="I29">
            <v>0</v>
          </cell>
          <cell r="J29">
            <v>0</v>
          </cell>
          <cell r="K29">
            <v>0</v>
          </cell>
          <cell r="L29">
            <v>0</v>
          </cell>
          <cell r="M29">
            <v>0</v>
          </cell>
          <cell r="N29">
            <v>12</v>
          </cell>
          <cell r="O29">
            <v>12</v>
          </cell>
          <cell r="P29">
            <v>0</v>
          </cell>
          <cell r="Q29" t="str">
            <v>( Míi )</v>
          </cell>
        </row>
        <row r="30">
          <cell r="A30">
            <v>1</v>
          </cell>
          <cell r="B30" t="str">
            <v>NC-12</v>
          </cell>
          <cell r="C30">
            <v>0</v>
          </cell>
          <cell r="D30">
            <v>25</v>
          </cell>
          <cell r="E30">
            <v>25</v>
          </cell>
          <cell r="F30">
            <v>25</v>
          </cell>
          <cell r="G30" t="str">
            <v>LT-12b</v>
          </cell>
          <cell r="H30" t="str">
            <v>XN1-2L</v>
          </cell>
          <cell r="I30" t="str">
            <v>CND-2</v>
          </cell>
          <cell r="J30" t="str">
            <v>MT-2</v>
          </cell>
          <cell r="K30" t="str">
            <v>MN15-5</v>
          </cell>
          <cell r="L30" t="str">
            <v>DN20-11</v>
          </cell>
          <cell r="M30">
            <v>6</v>
          </cell>
          <cell r="N30">
            <v>1</v>
          </cell>
          <cell r="O30">
            <v>6</v>
          </cell>
          <cell r="P30" t="str">
            <v>Rc-2a</v>
          </cell>
        </row>
        <row r="31">
          <cell r="A31">
            <v>2</v>
          </cell>
          <cell r="B31" t="str">
            <v>NTP-12</v>
          </cell>
          <cell r="C31">
            <v>0</v>
          </cell>
          <cell r="D31">
            <v>200</v>
          </cell>
          <cell r="E31">
            <v>225</v>
          </cell>
          <cell r="F31">
            <v>200</v>
          </cell>
          <cell r="G31" t="str">
            <v>2LT-12b</v>
          </cell>
          <cell r="H31" t="str">
            <v>XN2-5L</v>
          </cell>
          <cell r="I31">
            <v>0</v>
          </cell>
          <cell r="J31" t="str">
            <v>2MT-2</v>
          </cell>
          <cell r="K31" t="str">
            <v>4MN12-4</v>
          </cell>
          <cell r="L31" t="str">
            <v>4DN16-11</v>
          </cell>
          <cell r="M31">
            <v>6</v>
          </cell>
          <cell r="N31">
            <v>0</v>
          </cell>
          <cell r="O31">
            <v>3</v>
          </cell>
          <cell r="P31" t="str">
            <v>Rc-2a</v>
          </cell>
        </row>
        <row r="32">
          <cell r="A32">
            <v>3</v>
          </cell>
          <cell r="B32" t="str">
            <v>NTP-12</v>
          </cell>
          <cell r="C32">
            <v>0</v>
          </cell>
          <cell r="D32">
            <v>225</v>
          </cell>
          <cell r="E32">
            <v>450</v>
          </cell>
          <cell r="F32">
            <v>225</v>
          </cell>
          <cell r="G32" t="str">
            <v>2LT-12b</v>
          </cell>
          <cell r="H32" t="str">
            <v>XN2-5L</v>
          </cell>
          <cell r="I32">
            <v>0</v>
          </cell>
          <cell r="J32" t="str">
            <v>2MT-2</v>
          </cell>
          <cell r="K32" t="str">
            <v>4MN12-4</v>
          </cell>
          <cell r="L32" t="str">
            <v>4DN16-11</v>
          </cell>
          <cell r="M32">
            <v>6</v>
          </cell>
          <cell r="N32">
            <v>0</v>
          </cell>
          <cell r="O32">
            <v>3</v>
          </cell>
          <cell r="P32" t="str">
            <v>Rc-2a</v>
          </cell>
        </row>
        <row r="33">
          <cell r="A33">
            <v>4</v>
          </cell>
          <cell r="B33" t="str">
            <v>NC-12</v>
          </cell>
          <cell r="C33">
            <v>0</v>
          </cell>
          <cell r="D33">
            <v>125</v>
          </cell>
          <cell r="E33">
            <v>575</v>
          </cell>
          <cell r="F33">
            <v>125</v>
          </cell>
          <cell r="G33" t="str">
            <v>LT-12b</v>
          </cell>
          <cell r="H33" t="str">
            <v>XN1-2L</v>
          </cell>
          <cell r="I33" t="str">
            <v>CND-2</v>
          </cell>
          <cell r="J33" t="str">
            <v>MT-2</v>
          </cell>
          <cell r="K33" t="str">
            <v>MN15-5</v>
          </cell>
          <cell r="L33" t="str">
            <v>DN20-11</v>
          </cell>
          <cell r="M33">
            <v>6</v>
          </cell>
          <cell r="N33">
            <v>1</v>
          </cell>
          <cell r="O33">
            <v>6</v>
          </cell>
          <cell r="P33" t="str">
            <v>Rc-2a</v>
          </cell>
          <cell r="Q33" t="str">
            <v>C.S.¤</v>
          </cell>
        </row>
        <row r="34">
          <cell r="A34" t="str">
            <v>TBA sè 4</v>
          </cell>
          <cell r="B34">
            <v>0</v>
          </cell>
          <cell r="C34">
            <v>0</v>
          </cell>
          <cell r="D34">
            <v>20</v>
          </cell>
          <cell r="E34">
            <v>595</v>
          </cell>
          <cell r="F34">
            <v>20</v>
          </cell>
        </row>
        <row r="36">
          <cell r="A36" t="str">
            <v>§­êng d©y 35KV ®i TBA1 - Nµ Vang</v>
          </cell>
        </row>
        <row r="37">
          <cell r="A37" t="str">
            <v xml:space="preserve">§§ </v>
          </cell>
          <cell r="B37" t="str">
            <v>Cét sè 29 § DK35KV K.Lµo - B¶n Lang( NTK-12)</v>
          </cell>
          <cell r="C37">
            <v>0</v>
          </cell>
          <cell r="D37">
            <v>0</v>
          </cell>
          <cell r="E37">
            <v>0</v>
          </cell>
          <cell r="F37">
            <v>0</v>
          </cell>
          <cell r="G37">
            <v>0</v>
          </cell>
          <cell r="H37" t="str">
            <v>XRK-3</v>
          </cell>
          <cell r="I37">
            <v>0</v>
          </cell>
          <cell r="J37">
            <v>0</v>
          </cell>
          <cell r="K37">
            <v>0</v>
          </cell>
          <cell r="L37">
            <v>0</v>
          </cell>
          <cell r="M37">
            <v>0</v>
          </cell>
          <cell r="N37">
            <v>6</v>
          </cell>
          <cell r="O37">
            <v>9</v>
          </cell>
          <cell r="P37">
            <v>0</v>
          </cell>
          <cell r="Q37" t="str">
            <v>( §· cã )</v>
          </cell>
        </row>
        <row r="38">
          <cell r="A38">
            <v>1</v>
          </cell>
          <cell r="B38" t="str">
            <v>§T-14</v>
          </cell>
          <cell r="C38">
            <v>0</v>
          </cell>
          <cell r="D38">
            <v>55</v>
          </cell>
          <cell r="E38">
            <v>55</v>
          </cell>
          <cell r="F38">
            <v>55</v>
          </cell>
          <cell r="G38" t="str">
            <v>LT-14b</v>
          </cell>
          <cell r="H38" t="str">
            <v>X§T-1L</v>
          </cell>
          <cell r="I38">
            <v>0</v>
          </cell>
          <cell r="J38" t="str">
            <v>MT-3</v>
          </cell>
          <cell r="K38">
            <v>0</v>
          </cell>
          <cell r="L38">
            <v>0</v>
          </cell>
          <cell r="M38">
            <v>0</v>
          </cell>
          <cell r="N38">
            <v>3</v>
          </cell>
          <cell r="O38">
            <v>0</v>
          </cell>
          <cell r="P38" t="str">
            <v>Rc-2a</v>
          </cell>
          <cell r="Q38" t="str">
            <v>C.S.¤</v>
          </cell>
        </row>
        <row r="39">
          <cell r="A39" t="str">
            <v>TBA sè 1</v>
          </cell>
          <cell r="B39">
            <v>0</v>
          </cell>
          <cell r="C39">
            <v>0</v>
          </cell>
          <cell r="D39">
            <v>55</v>
          </cell>
          <cell r="E39">
            <v>110</v>
          </cell>
          <cell r="F39">
            <v>55</v>
          </cell>
        </row>
        <row r="41">
          <cell r="A41" t="str">
            <v>§­êng d©y 35KV ®i TBA5 - Giao Ch¶n</v>
          </cell>
        </row>
        <row r="42">
          <cell r="A42" t="str">
            <v xml:space="preserve">§§ </v>
          </cell>
          <cell r="B42" t="str">
            <v>Cét sè 67 § DK35KV K.Lµo - B¶n Lang( §T-12)</v>
          </cell>
          <cell r="C42">
            <v>0</v>
          </cell>
          <cell r="D42">
            <v>0</v>
          </cell>
          <cell r="E42">
            <v>0</v>
          </cell>
          <cell r="F42">
            <v>0</v>
          </cell>
          <cell r="G42">
            <v>0</v>
          </cell>
          <cell r="H42" t="str">
            <v>XR-2a</v>
          </cell>
          <cell r="I42">
            <v>0</v>
          </cell>
          <cell r="J42">
            <v>0</v>
          </cell>
          <cell r="K42">
            <v>0</v>
          </cell>
          <cell r="L42">
            <v>0</v>
          </cell>
          <cell r="M42">
            <v>1</v>
          </cell>
          <cell r="N42">
            <v>2</v>
          </cell>
          <cell r="O42">
            <v>6</v>
          </cell>
          <cell r="P42">
            <v>0</v>
          </cell>
          <cell r="Q42" t="str">
            <v>( §· cã )</v>
          </cell>
        </row>
        <row r="43">
          <cell r="A43">
            <v>1</v>
          </cell>
          <cell r="B43" t="str">
            <v>NC-14</v>
          </cell>
          <cell r="C43">
            <v>0</v>
          </cell>
          <cell r="D43">
            <v>25</v>
          </cell>
          <cell r="E43">
            <v>25</v>
          </cell>
          <cell r="F43">
            <v>25</v>
          </cell>
          <cell r="G43" t="str">
            <v>LT-14b</v>
          </cell>
          <cell r="H43" t="str">
            <v>XN1-2L</v>
          </cell>
          <cell r="I43" t="str">
            <v>CND-2</v>
          </cell>
          <cell r="J43" t="str">
            <v>MT-3</v>
          </cell>
          <cell r="K43" t="str">
            <v>MN15-5</v>
          </cell>
          <cell r="L43" t="str">
            <v>DN20-13</v>
          </cell>
          <cell r="M43">
            <v>6</v>
          </cell>
          <cell r="N43">
            <v>1</v>
          </cell>
          <cell r="O43">
            <v>6</v>
          </cell>
          <cell r="P43" t="str">
            <v>Rc-2a</v>
          </cell>
        </row>
        <row r="44">
          <cell r="A44">
            <v>2</v>
          </cell>
          <cell r="B44" t="str">
            <v>NG-12</v>
          </cell>
          <cell r="C44">
            <v>0</v>
          </cell>
          <cell r="D44">
            <v>100</v>
          </cell>
          <cell r="E44">
            <v>125</v>
          </cell>
          <cell r="F44">
            <v>100</v>
          </cell>
          <cell r="G44" t="str">
            <v>LT-12b</v>
          </cell>
          <cell r="H44" t="str">
            <v>XN1-2L</v>
          </cell>
          <cell r="I44" t="str">
            <v>CND-2</v>
          </cell>
          <cell r="J44" t="str">
            <v>MT-2</v>
          </cell>
          <cell r="K44" t="str">
            <v>2MN12-4</v>
          </cell>
          <cell r="L44" t="str">
            <v>2DN16-11</v>
          </cell>
          <cell r="M44">
            <v>6</v>
          </cell>
          <cell r="N44">
            <v>1</v>
          </cell>
          <cell r="O44">
            <v>6</v>
          </cell>
          <cell r="P44" t="str">
            <v>Rc-2a</v>
          </cell>
        </row>
        <row r="45">
          <cell r="A45">
            <v>3</v>
          </cell>
          <cell r="B45" t="str">
            <v>NC-12</v>
          </cell>
          <cell r="C45">
            <v>0</v>
          </cell>
          <cell r="D45">
            <v>90</v>
          </cell>
          <cell r="E45">
            <v>215</v>
          </cell>
          <cell r="F45">
            <v>90</v>
          </cell>
          <cell r="G45" t="str">
            <v>LT-12b</v>
          </cell>
          <cell r="H45" t="str">
            <v>XN1-2L</v>
          </cell>
          <cell r="I45" t="str">
            <v>CND-2</v>
          </cell>
          <cell r="J45" t="str">
            <v>MT-2</v>
          </cell>
          <cell r="K45" t="str">
            <v>MN15-5</v>
          </cell>
          <cell r="L45" t="str">
            <v>DN20-11</v>
          </cell>
          <cell r="M45">
            <v>6</v>
          </cell>
          <cell r="N45">
            <v>1</v>
          </cell>
          <cell r="O45">
            <v>6</v>
          </cell>
          <cell r="P45" t="str">
            <v>Rc-2a</v>
          </cell>
          <cell r="Q45" t="str">
            <v>C.S.¤</v>
          </cell>
        </row>
        <row r="46">
          <cell r="A46" t="str">
            <v>TBA sè 5</v>
          </cell>
          <cell r="B46">
            <v>0</v>
          </cell>
          <cell r="C46">
            <v>0</v>
          </cell>
          <cell r="D46">
            <v>20</v>
          </cell>
          <cell r="E46">
            <v>235</v>
          </cell>
          <cell r="F46">
            <v>20</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g trinh"/>
      <sheetName val="Chitieu"/>
      <sheetName val="dau tu "/>
      <sheetName val="SN_khau"/>
      <sheetName val="sxcn2001"/>
      <sheetName val="SX khac"/>
      <sheetName val="uu dai"/>
      <sheetName val="het kh2002"/>
      <sheetName val="KD"/>
      <sheetName val="LD&amp;TN"/>
      <sheetName val="dau tu  (D_C)"/>
      <sheetName val="TH KHDV"/>
      <sheetName val="tai chinh"/>
      <sheetName val="dau tuluu"/>
      <sheetName val="san luong don vi"/>
      <sheetName val="ct_chung"/>
      <sheetName val="XL4Poppy"/>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Set>
  </externalBook>
</externalLink>
</file>

<file path=xl/externalLinks/externalLink2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danhmuc"/>
      <sheetName val="inphieu"/>
      <sheetName val="vt"/>
      <sheetName val="tt-dn"/>
      <sheetName val="dmtk"/>
      <sheetName val="dmvt"/>
      <sheetName val="dmcn"/>
      <sheetName val="capnhat"/>
      <sheetName val="phieunhap"/>
      <sheetName val="sobanhang"/>
      <sheetName val="vt_thekho"/>
      <sheetName val="vt_sct"/>
      <sheetName val="vt_nxt"/>
      <sheetName val="XXXXXXXX"/>
      <sheetName val="XXXXXXX0"/>
      <sheetName val="XL4Poppy"/>
    </sheetNames>
    <sheetDataSet>
      <sheetData sheetId="0"/>
      <sheetData sheetId="1"/>
      <sheetData sheetId="2"/>
      <sheetData sheetId="3"/>
      <sheetData sheetId="4"/>
      <sheetData sheetId="5" refreshError="1">
        <row r="4">
          <cell r="A4">
            <v>152</v>
          </cell>
        </row>
        <row r="5">
          <cell r="A5">
            <v>153</v>
          </cell>
        </row>
        <row r="6">
          <cell r="A6">
            <v>154</v>
          </cell>
        </row>
        <row r="7">
          <cell r="A7">
            <v>155</v>
          </cell>
        </row>
        <row r="8">
          <cell r="A8">
            <v>156</v>
          </cell>
        </row>
      </sheetData>
      <sheetData sheetId="6" refreshError="1">
        <row r="9">
          <cell r="A9" t="str">
            <v>Xaêng 92 ( Khoâng chì )</v>
          </cell>
        </row>
        <row r="10">
          <cell r="A10" t="str">
            <v>Xaêng 90 ( Khoâng chì )</v>
          </cell>
        </row>
        <row r="11">
          <cell r="A11" t="str">
            <v>Daàu D.O</v>
          </cell>
        </row>
        <row r="12">
          <cell r="A12" t="str">
            <v>Daàu K.O</v>
          </cell>
        </row>
        <row r="13">
          <cell r="A13" t="str">
            <v>Nhôùt 4 TPLUS ( 0,7 )</v>
          </cell>
        </row>
        <row r="14">
          <cell r="A14" t="str">
            <v>Nhôùt 4 TPLUS ( 0,8 )</v>
          </cell>
        </row>
        <row r="15">
          <cell r="A15" t="str">
            <v>Nhôùt 4 TPLUS ( 1 )</v>
          </cell>
        </row>
        <row r="16">
          <cell r="A16" t="str">
            <v>Nhôùt ADVS ( 0,8)</v>
          </cell>
        </row>
        <row r="17">
          <cell r="A17" t="str">
            <v>Nhôùt ADVS ( 1)</v>
          </cell>
        </row>
        <row r="18">
          <cell r="A18" t="str">
            <v>HELIX SUPER (4)</v>
          </cell>
        </row>
        <row r="19">
          <cell r="A19" t="str">
            <v>Daàu nhôøn LOGIC 50</v>
          </cell>
        </row>
        <row r="20">
          <cell r="A20" t="str">
            <v>Daàu DC-HD</v>
          </cell>
        </row>
        <row r="21">
          <cell r="A21" t="str">
            <v>Daàu THERMAX 32</v>
          </cell>
        </row>
        <row r="22">
          <cell r="A22" t="str">
            <v>Nhôùt ADVANCE</v>
          </cell>
        </row>
        <row r="23">
          <cell r="A23" t="str">
            <v>Nhôùt BENTA 40/18</v>
          </cell>
        </row>
        <row r="24">
          <cell r="A24" t="str">
            <v>Nhôùt BENTA 50/18</v>
          </cell>
        </row>
        <row r="25">
          <cell r="A25" t="str">
            <v>Nhôùt SCOOTER</v>
          </cell>
        </row>
        <row r="26">
          <cell r="A26" t="str">
            <v>Röûa xe</v>
          </cell>
        </row>
      </sheetData>
      <sheetData sheetId="7" refreshError="1">
        <row r="7">
          <cell r="A7" t="str">
            <v>Baùn leû</v>
          </cell>
        </row>
        <row r="8">
          <cell r="A8" t="str">
            <v xml:space="preserve">Cty TNHH Ñieän Thuaän Phaùt </v>
          </cell>
        </row>
        <row r="9">
          <cell r="A9" t="str">
            <v>Cty TNHH Vónh Ñoâng</v>
          </cell>
        </row>
        <row r="10">
          <cell r="A10" t="str">
            <v>Cty TNHH Lieân AÙ</v>
          </cell>
        </row>
        <row r="11">
          <cell r="A11" t="str">
            <v>Cty CP VLXD &amp; CÑ Ñoàng Nai</v>
          </cell>
        </row>
        <row r="12">
          <cell r="A12" t="str">
            <v xml:space="preserve">Cty TNHH Hieàn Ñaït </v>
          </cell>
        </row>
        <row r="13">
          <cell r="A13" t="str">
            <v>Cty TNHH Ñoâng Nam Nguyeät</v>
          </cell>
        </row>
        <row r="14">
          <cell r="A14" t="str">
            <v xml:space="preserve">Cty TNHH  Chaâu Phong </v>
          </cell>
        </row>
        <row r="15">
          <cell r="A15" t="str">
            <v>Cty SX XD TM Quùy Cöôøng</v>
          </cell>
        </row>
      </sheetData>
      <sheetData sheetId="8"/>
      <sheetData sheetId="9"/>
      <sheetData sheetId="10"/>
      <sheetData sheetId="11"/>
      <sheetData sheetId="12"/>
      <sheetData sheetId="13"/>
      <sheetData sheetId="14"/>
      <sheetData sheetId="15"/>
      <sheetData sheetId="16"/>
    </sheetDataSet>
  </externalBook>
</externalLink>
</file>

<file path=xl/externalLinks/externalLink2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S"/>
      <sheetName val="MucLuc"/>
      <sheetName val="LaiVay"/>
      <sheetName val="THDT"/>
      <sheetName val="BiaHSMT"/>
      <sheetName val="BiaDT"/>
      <sheetName val="TH"/>
      <sheetName val="TienLuong"/>
      <sheetName val="PTVT"/>
      <sheetName val="GiaVT"/>
      <sheetName val="THXL"/>
      <sheetName val="ThongSo"/>
      <sheetName val="TMinh"/>
      <sheetName val="VC"/>
      <sheetName val="VTu"/>
      <sheetName val="Vua"/>
      <sheetName val="CaMay"/>
      <sheetName val="DGiaT"/>
      <sheetName val="DGiaTN"/>
      <sheetName val="TT"/>
      <sheetName val="MoCayM"/>
      <sheetName val="Dinh nghia"/>
      <sheetName val="TONG HOP VL-NC"/>
      <sheetName val="kinh phí XD"/>
      <sheetName val="BGD-KT-TC"/>
      <sheetName val="LX"/>
      <sheetName val="BAOVE"/>
      <sheetName val="HA NOI"/>
      <sheetName val="Cao su"/>
      <sheetName val="PHONGKD"/>
      <sheetName val="BDHCSU"/>
      <sheetName val="BDHBD"/>
      <sheetName val="CN CK"/>
      <sheetName val="Sheet1"/>
      <sheetName val="BDHBK"/>
      <sheetName val="DANDAP"/>
      <sheetName val="tam ung"/>
      <sheetName val="SPDANDAP"/>
      <sheetName val="INLUA"/>
      <sheetName val="SP INLUA"/>
      <sheetName val="TPBK"/>
      <sheetName val="SP TPBK"/>
      <sheetName val="KHAUBONG"/>
      <sheetName val="SP KHAUBONG"/>
      <sheetName val="phukho"/>
      <sheetName val="RUOTLATEX"/>
      <sheetName val="cluyen"/>
      <sheetName val="sp cluyen"/>
      <sheetName val="RUOT"/>
      <sheetName val="SP RUOT"/>
      <sheetName val="vo"/>
      <sheetName val="sp vo"/>
      <sheetName val="tpcs"/>
      <sheetName val="sp tpcs"/>
      <sheetName val="ilgo"/>
      <sheetName val="spilgo"/>
      <sheetName val="clgo"/>
      <sheetName val="spclogo"/>
      <sheetName val="bongdan"/>
      <sheetName val="spbdan"/>
      <sheetName val="tamung"/>
      <sheetName val="TONGHOP"/>
      <sheetName val="00000000"/>
      <sheetName val="XL4Poppy"/>
      <sheetName val="XL4Test5"/>
      <sheetName val="TDTKP"/>
      <sheetName val="DK-KH"/>
      <sheetName val="MTO REV.2(ARMOR)"/>
      <sheetName val="MTO REV_2_ARMOR_"/>
      <sheetName val="Don gia vung III"/>
      <sheetName val="MHSCT"/>
      <sheetName val="DL1"/>
      <sheetName val="DL2"/>
      <sheetName val="BTH"/>
      <sheetName val="Trung the 1 pha "/>
      <sheetName val="Trung the 3 pha"/>
      <sheetName val="Ha the"/>
      <sheetName val="DG"/>
      <sheetName val="Gia thanh chuoi su"/>
      <sheetName val="Tiep dia"/>
      <sheetName val="Don gia vung III-Can Tho"/>
      <sheetName val="NKC"/>
      <sheetName val="Don_gia_vung_III"/>
      <sheetName val="kinh_phí_XD"/>
      <sheetName val="HA_NOI"/>
      <sheetName val="Cao_su"/>
      <sheetName val="CN_CK"/>
      <sheetName val="tam_ung"/>
      <sheetName val="SP_INLUA"/>
      <sheetName val="SP_TPBK"/>
      <sheetName val="SP_KHAUBONG"/>
      <sheetName val="sp_cluyen"/>
      <sheetName val="SP_RUOT"/>
      <sheetName val="sp_vo"/>
      <sheetName val="sp_tpcs"/>
      <sheetName val="Ngay"/>
      <sheetName val="Co. Code"/>
      <sheetName val="dg-VTu"/>
      <sheetName val="ChiTietDZ"/>
      <sheetName val="VuaBT"/>
      <sheetName val="phuluc1"/>
      <sheetName val="GVL"/>
      <sheetName val="HESO"/>
      <sheetName val="giathanh1"/>
      <sheetName val="Kh_Hang"/>
      <sheetName val="dtxl"/>
      <sheetName val="PP1PXDM"/>
      <sheetName val="PP3PXDM"/>
      <sheetName val="GRAND REKAP"/>
      <sheetName val="Bill of Qty MEP"/>
      <sheetName val="bang tien luong"/>
      <sheetName val="phulucR"/>
      <sheetName val="GIALAPDT"/>
      <sheetName val="TONGKE3p"/>
      <sheetName val="CHITIET VL-NC"/>
      <sheetName val="CDTK"/>
      <sheetName val="PTD"/>
      <sheetName val="TONG_HOP_VL-NC"/>
      <sheetName val="MTO_REV_2(ARMOR)"/>
      <sheetName val="MTO_REV_2_ARMOR_"/>
      <sheetName val="Dinh_nghia"/>
      <sheetName val="Trung_the_1_pha_"/>
      <sheetName val="Trung_the_3_pha"/>
      <sheetName val="Ha_the"/>
      <sheetName val="Gia_thanh_chuoi_su"/>
      <sheetName val="Tiep_dia"/>
      <sheetName val="Don_gia_vung_III-Can_Tho"/>
      <sheetName val="Du_lieu"/>
      <sheetName val="BETON"/>
      <sheetName val="5-10 "/>
      <sheetName val="GRAND_REKAP"/>
      <sheetName val="5%"/>
      <sheetName val="TONG HOP T9"/>
      <sheetName val="CHITIET VL-NC-TT1p"/>
      <sheetName val="Bang tra"/>
      <sheetName val="1670SM2"/>
      <sheetName val="Giathang"/>
      <sheetName val="tOAN DON VI"/>
      <sheetName val="DON GIA CAN THO"/>
      <sheetName val="DT_XL"/>
      <sheetName val="46m x 120m"/>
      <sheetName val="khung ten TD"/>
      <sheetName val="TONG HOP"/>
      <sheetName val="Data"/>
      <sheetName val="Don_gia_vung_III1"/>
      <sheetName val="kinh_phí_XD1"/>
      <sheetName val="HA_NOI1"/>
      <sheetName val="Cao_su1"/>
      <sheetName val="CN_CK1"/>
      <sheetName val="tam_ung1"/>
      <sheetName val="SP_INLUA1"/>
      <sheetName val="SP_TPBK1"/>
      <sheetName val="SP_KHAUBONG1"/>
      <sheetName val="sp_cluyen1"/>
      <sheetName val="SP_RUOT1"/>
      <sheetName val="sp_vo1"/>
      <sheetName val="sp_tpcs1"/>
      <sheetName val="bang_tien_luong"/>
      <sheetName val="TONG_HOP"/>
      <sheetName val="TH VL, NC, DDHT Thanhphuoc"/>
      <sheetName val="Ked"/>
      <sheetName val="Cong trinh"/>
      <sheetName val="Abutment"/>
      <sheetName val="_x0000__x0000__x0000__x0000__x0000__x0000__x0000__x0000_"/>
      <sheetName val="REGION"/>
      <sheetName val="OFFGRID"/>
      <sheetName val="DGIA"/>
      <sheetName val="DANHPHAP"/>
      <sheetName val="LKVL-CK-HT-GD1"/>
      <sheetName val="TONGKE-HT"/>
      <sheetName val="DS BO SUNG"/>
      <sheetName val="Gia VL"/>
      <sheetName val="kecot"/>
      <sheetName val="chitimc"/>
      <sheetName val="Kg.M"/>
      <sheetName val="KH-CHI-B"/>
      <sheetName val="pp1p"/>
      <sheetName val="pp3p "/>
      <sheetName val="ppht"/>
      <sheetName val="NHA VE SINH CN"/>
      <sheetName val="TONG_HOP_VL-NC1"/>
      <sheetName val="MTO_REV_2(ARMOR)1"/>
      <sheetName val="MTO_REV_2_ARMOR_1"/>
      <sheetName val="Trung_the_1_pha_1"/>
      <sheetName val="Trung_the_3_pha1"/>
      <sheetName val="Ha_the1"/>
      <sheetName val="Gia_thanh_chuoi_su1"/>
      <sheetName val="Tiep_dia1"/>
      <sheetName val="Don_gia_vung_III-Can_Tho1"/>
      <sheetName val="Dinh_nghia1"/>
      <sheetName val="CHITIET_VL-NC"/>
      <sheetName val="5-10_"/>
      <sheetName val="kinh_phí_XD2"/>
      <sheetName val="HA_NOI2"/>
      <sheetName val="Cao_su2"/>
      <sheetName val="CN_CK2"/>
      <sheetName val="tam_ung2"/>
      <sheetName val="SP_INLUA2"/>
      <sheetName val="SP_TPBK2"/>
      <sheetName val="SP_KHAUBONG2"/>
      <sheetName val="sp_cluyen2"/>
      <sheetName val="SP_RUOT2"/>
      <sheetName val="sp_vo2"/>
      <sheetName val="sp_tpcs2"/>
      <sheetName val="TONG_HOP_VL-NC2"/>
      <sheetName val="Don_gia_vung_III2"/>
      <sheetName val="MTO_REV_2(ARMOR)2"/>
      <sheetName val="kinh_phí_XD3"/>
      <sheetName val="HA_NOI3"/>
      <sheetName val="Cao_su3"/>
      <sheetName val="CN_CK3"/>
      <sheetName val="tam_ung3"/>
      <sheetName val="SP_INLUA3"/>
      <sheetName val="SP_TPBK3"/>
      <sheetName val="SP_KHAUBONG3"/>
      <sheetName val="sp_cluyen3"/>
      <sheetName val="SP_RUOT3"/>
      <sheetName val="sp_vo3"/>
      <sheetName val="sp_tpcs3"/>
      <sheetName val="TONG_HOP_VL-NC3"/>
      <sheetName val="Don_gia_vung_III3"/>
      <sheetName val="MTO_REV_2(ARMOR)3"/>
      <sheetName val="kinh_phí_XD4"/>
      <sheetName val="HA_NOI4"/>
      <sheetName val="Cao_su4"/>
      <sheetName val="CN_CK4"/>
      <sheetName val="tam_ung4"/>
      <sheetName val="SP_INLUA4"/>
      <sheetName val="SP_TPBK4"/>
      <sheetName val="SP_KHAUBONG4"/>
      <sheetName val="sp_cluyen4"/>
      <sheetName val="SP_RUOT4"/>
      <sheetName val="sp_vo4"/>
      <sheetName val="sp_tpcs4"/>
      <sheetName val="TONG_HOP_VL-NC4"/>
      <sheetName val="Don_gia_vung_III4"/>
      <sheetName val="MTO_REV_2(ARMOR)4"/>
      <sheetName val="VatLieu"/>
      <sheetName val="M+MC"/>
      <sheetName val="Dongia"/>
      <sheetName val="GRAND_REKAP1"/>
      <sheetName val="Bang_tra"/>
      <sheetName val="Cong_trinh"/>
      <sheetName val="khung_ten_TD"/>
      <sheetName val="DON_GIA_CAN_THO"/>
      <sheetName val="TONG_HOP_T9"/>
      <sheetName val="CHITIET_VL-NC-TT1p"/>
      <sheetName val="46m_x_120m"/>
      <sheetName val="tOAN_DON_VI"/>
      <sheetName val="Bill_of_Qty_MEP"/>
      <sheetName val="CTDZ6kv (gd1) "/>
      <sheetName val="CTDZ 0.4+cto (GD1)"/>
      <sheetName val="CTTBA (gd1)"/>
      <sheetName val="dmcn"/>
      <sheetName val="dmtk"/>
      <sheetName val="dmvt"/>
      <sheetName val="NEW-PANEL"/>
      <sheetName val="bang_tien_luong1"/>
      <sheetName val="TONG_HOP1"/>
      <sheetName val="Gia_thanh_chuoi_su2"/>
      <sheetName val="Tiep_dia2"/>
      <sheetName val="Don_gia_vung_III-Can_Tho2"/>
      <sheetName val="MTO_REV_2_ARMOR_2"/>
      <sheetName val="bang_tien_luong2"/>
      <sheetName val="Trung_the_1_pha_2"/>
      <sheetName val="Trung_the_3_pha2"/>
      <sheetName val="Ha_the2"/>
      <sheetName val="TONG_HOP2"/>
      <sheetName val="dmVUA"/>
      <sheetName val="부하LOAD"/>
      <sheetName val="MoCayM.xls"/>
      <sheetName val="valeurs de base"/>
      <sheetName val="QMCT"/>
      <sheetName val="BCDCT"/>
      <sheetName val="DM 56"/>
      <sheetName val="Dgia vat tu"/>
      <sheetName val="Don gia_III"/>
      <sheetName val="HTDH HT"/>
      <sheetName val="TMin`"/>
      <sheetName val="T-HOP PTro2 HB"/>
      <sheetName val="STMspry"/>
      <sheetName val="PsychroData"/>
      <sheetName val="HA_NOI5"/>
      <sheetName val="Cao_su5"/>
      <sheetName val="CN_CK5"/>
      <sheetName val="tam_ung5"/>
      <sheetName val="SP_INLUA5"/>
      <sheetName val="SP_TPBK5"/>
      <sheetName val="SP_KHAUBONG5"/>
      <sheetName val="sp_cluyen5"/>
      <sheetName val="SP_RUOT5"/>
      <sheetName val="sp_vo5"/>
      <sheetName val="sp_tpcs5"/>
      <sheetName val="kinh_phí_XD5"/>
      <sheetName val="MTO_REV_2(ARMOR)5"/>
      <sheetName val="HA_NOI6"/>
      <sheetName val="Cao_su6"/>
      <sheetName val="CN_CK6"/>
      <sheetName val="tam_ung6"/>
      <sheetName val="SP_INLUA6"/>
      <sheetName val="SP_TPBK6"/>
      <sheetName val="SP_KHAUBONG6"/>
      <sheetName val="sp_cluyen6"/>
      <sheetName val="SP_RUOT6"/>
      <sheetName val="sp_vo6"/>
      <sheetName val="sp_tpcs6"/>
      <sheetName val="kinh_phí_XD6"/>
      <sheetName val="MTO_REV_2(ARMOR)6"/>
      <sheetName val="HA_NOI7"/>
      <sheetName val="Cao_su7"/>
      <sheetName val="CN_CK7"/>
      <sheetName val="tam_ung7"/>
      <sheetName val="SP_INLUA7"/>
      <sheetName val="SP_TPBK7"/>
      <sheetName val="SP_KHAUBONG7"/>
      <sheetName val="sp_cluyen7"/>
      <sheetName val="SP_RUOT7"/>
      <sheetName val="sp_vo7"/>
      <sheetName val="sp_tpcs7"/>
      <sheetName val="kinh_phí_XD7"/>
      <sheetName val="MTO_REV_2(ARMOR)7"/>
      <sheetName val="HA_NOI8"/>
      <sheetName val="Cao_su8"/>
      <sheetName val="CN_CK8"/>
      <sheetName val="tam_ung8"/>
      <sheetName val="SP_INLUA8"/>
      <sheetName val="SP_TPBK8"/>
      <sheetName val="SP_KHAUBONG8"/>
      <sheetName val="sp_cluyen8"/>
      <sheetName val="SP_RUOT8"/>
      <sheetName val="sp_vo8"/>
      <sheetName val="sp_tpcs8"/>
      <sheetName val="kinh_phí_XD8"/>
      <sheetName val="MTO_REV_2(ARMOR)8"/>
      <sheetName val="????????"/>
      <sheetName val="DG.DD&amp;TBA"/>
      <sheetName val="Sheet2"/>
      <sheetName val="Chi tiet"/>
      <sheetName val="Keda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7">
          <cell r="Q7">
            <v>0</v>
          </cell>
        </row>
        <row r="8">
          <cell r="Q8">
            <v>0</v>
          </cell>
        </row>
        <row r="9">
          <cell r="F9" t="str">
            <v>BA.1512</v>
          </cell>
          <cell r="Q9">
            <v>75.341999999999999</v>
          </cell>
        </row>
        <row r="10">
          <cell r="F10" t="str">
            <v>HA.1111SR</v>
          </cell>
          <cell r="Q10">
            <v>2.5200000000000005</v>
          </cell>
        </row>
        <row r="11">
          <cell r="F11" t="str">
            <v>KA.1110</v>
          </cell>
          <cell r="Q11">
            <v>1.915E-2</v>
          </cell>
        </row>
        <row r="12">
          <cell r="F12" t="str">
            <v>HA.5213</v>
          </cell>
          <cell r="Q12">
            <v>11.879999999999999</v>
          </cell>
        </row>
        <row r="13">
          <cell r="F13" t="str">
            <v>KA.2320</v>
          </cell>
          <cell r="Q13">
            <v>0.68799999999999994</v>
          </cell>
        </row>
        <row r="14">
          <cell r="F14" t="str">
            <v>IA.3511</v>
          </cell>
          <cell r="Q14">
            <v>1.1879999999999999</v>
          </cell>
        </row>
        <row r="15">
          <cell r="F15" t="str">
            <v>IA.3521</v>
          </cell>
          <cell r="Q15">
            <v>0</v>
          </cell>
        </row>
        <row r="16">
          <cell r="F16" t="str">
            <v>HA.2313</v>
          </cell>
          <cell r="Q16">
            <v>0.252</v>
          </cell>
        </row>
        <row r="17">
          <cell r="F17" t="str">
            <v>KA.2120</v>
          </cell>
          <cell r="Q17">
            <v>6.7199999999999996E-2</v>
          </cell>
        </row>
        <row r="18">
          <cell r="F18" t="str">
            <v>IA.2211</v>
          </cell>
          <cell r="Q18">
            <v>0</v>
          </cell>
        </row>
        <row r="19">
          <cell r="F19" t="str">
            <v>IA.2221</v>
          </cell>
          <cell r="Q19">
            <v>0</v>
          </cell>
        </row>
        <row r="20">
          <cell r="F20" t="str">
            <v>HA.3113</v>
          </cell>
          <cell r="Q20">
            <v>1.44</v>
          </cell>
        </row>
        <row r="21">
          <cell r="F21" t="str">
            <v>KA.2120</v>
          </cell>
          <cell r="Q21">
            <v>0.192</v>
          </cell>
        </row>
        <row r="22">
          <cell r="F22" t="str">
            <v>IA.2311</v>
          </cell>
          <cell r="Q22">
            <v>0</v>
          </cell>
        </row>
        <row r="23">
          <cell r="F23" t="str">
            <v>IA.2321</v>
          </cell>
          <cell r="Q23">
            <v>0</v>
          </cell>
        </row>
        <row r="24">
          <cell r="F24" t="str">
            <v>RB.2135</v>
          </cell>
          <cell r="Q24">
            <v>52</v>
          </cell>
        </row>
        <row r="25">
          <cell r="F25" t="str">
            <v>BB.1112</v>
          </cell>
          <cell r="Q25">
            <v>75.341999999999999</v>
          </cell>
        </row>
        <row r="26">
          <cell r="Q26">
            <v>0</v>
          </cell>
        </row>
        <row r="27">
          <cell r="F27" t="str">
            <v>BA.1512</v>
          </cell>
          <cell r="Q27">
            <v>0</v>
          </cell>
        </row>
        <row r="28">
          <cell r="F28" t="str">
            <v>HA.1111SR</v>
          </cell>
          <cell r="Q28">
            <v>0</v>
          </cell>
        </row>
        <row r="29">
          <cell r="F29" t="str">
            <v>KA.1110</v>
          </cell>
          <cell r="Q29">
            <v>0</v>
          </cell>
        </row>
        <row r="30">
          <cell r="F30" t="str">
            <v>RB.2135</v>
          </cell>
          <cell r="Q30">
            <v>0</v>
          </cell>
        </row>
        <row r="31">
          <cell r="F31" t="str">
            <v>GG.2214</v>
          </cell>
          <cell r="Q31">
            <v>0</v>
          </cell>
        </row>
        <row r="32">
          <cell r="F32" t="str">
            <v>PA.1214</v>
          </cell>
          <cell r="Q32">
            <v>0</v>
          </cell>
        </row>
        <row r="33">
          <cell r="F33" t="str">
            <v>BB.1112</v>
          </cell>
          <cell r="Q33">
            <v>0</v>
          </cell>
        </row>
        <row r="34">
          <cell r="F34" t="str">
            <v>VC-03</v>
          </cell>
          <cell r="Q34">
            <v>0</v>
          </cell>
        </row>
        <row r="35">
          <cell r="F35" t="str">
            <v>BB.1112</v>
          </cell>
          <cell r="Q35">
            <v>0</v>
          </cell>
        </row>
        <row r="36">
          <cell r="F36" t="str">
            <v>HG.4113</v>
          </cell>
          <cell r="Q36">
            <v>0</v>
          </cell>
        </row>
        <row r="37">
          <cell r="F37" t="str">
            <v>KP.2310</v>
          </cell>
          <cell r="Q37">
            <v>0</v>
          </cell>
        </row>
        <row r="38">
          <cell r="F38" t="str">
            <v>IB.2511</v>
          </cell>
          <cell r="Q38">
            <v>0</v>
          </cell>
        </row>
        <row r="39">
          <cell r="F39" t="str">
            <v>09-09</v>
          </cell>
          <cell r="Q39">
            <v>0</v>
          </cell>
        </row>
        <row r="40">
          <cell r="Q40">
            <v>0</v>
          </cell>
        </row>
        <row r="41">
          <cell r="F41" t="str">
            <v>BA.1512</v>
          </cell>
          <cell r="Q41">
            <v>0</v>
          </cell>
        </row>
        <row r="42">
          <cell r="F42" t="str">
            <v>HA.1111SR</v>
          </cell>
          <cell r="Q42">
            <v>0</v>
          </cell>
        </row>
        <row r="43">
          <cell r="F43" t="str">
            <v>KA.1110</v>
          </cell>
          <cell r="Q43">
            <v>0</v>
          </cell>
        </row>
        <row r="44">
          <cell r="F44" t="str">
            <v>RB.2125</v>
          </cell>
          <cell r="Q44">
            <v>0</v>
          </cell>
        </row>
        <row r="45">
          <cell r="F45" t="str">
            <v>GG.2214</v>
          </cell>
          <cell r="Q45">
            <v>0</v>
          </cell>
        </row>
        <row r="46">
          <cell r="F46" t="str">
            <v>PA.1214</v>
          </cell>
          <cell r="Q46">
            <v>0</v>
          </cell>
        </row>
        <row r="47">
          <cell r="F47" t="str">
            <v>BB.1112</v>
          </cell>
          <cell r="Q47">
            <v>0</v>
          </cell>
        </row>
        <row r="48">
          <cell r="F48" t="str">
            <v>VC-03</v>
          </cell>
          <cell r="Q48">
            <v>0</v>
          </cell>
        </row>
        <row r="49">
          <cell r="F49" t="str">
            <v>BB.1112</v>
          </cell>
          <cell r="Q49">
            <v>0</v>
          </cell>
        </row>
        <row r="50">
          <cell r="F50" t="str">
            <v>HG.4113</v>
          </cell>
          <cell r="Q50">
            <v>0</v>
          </cell>
        </row>
        <row r="51">
          <cell r="F51" t="str">
            <v>KP.2310</v>
          </cell>
          <cell r="Q51">
            <v>0</v>
          </cell>
        </row>
        <row r="52">
          <cell r="F52" t="str">
            <v>IB.2511</v>
          </cell>
          <cell r="Q52">
            <v>0</v>
          </cell>
        </row>
        <row r="53">
          <cell r="F53" t="str">
            <v>09-09</v>
          </cell>
          <cell r="Q53">
            <v>0</v>
          </cell>
        </row>
        <row r="54">
          <cell r="F54" t="e">
            <v>#DIV/0!</v>
          </cell>
          <cell r="Q54">
            <v>0</v>
          </cell>
        </row>
        <row r="55">
          <cell r="F55" t="str">
            <v>BA.1512</v>
          </cell>
          <cell r="Q55">
            <v>22.823277749999999</v>
          </cell>
        </row>
        <row r="56">
          <cell r="F56" t="str">
            <v>BA.1512</v>
          </cell>
          <cell r="Q56">
            <v>0</v>
          </cell>
        </row>
        <row r="57">
          <cell r="F57" t="str">
            <v>HA.1111SR</v>
          </cell>
          <cell r="Q57">
            <v>0.60000000000000009</v>
          </cell>
        </row>
        <row r="58">
          <cell r="F58" t="str">
            <v>KA.1110</v>
          </cell>
          <cell r="Q58">
            <v>1.1199999999999998E-2</v>
          </cell>
        </row>
        <row r="59">
          <cell r="F59" t="str">
            <v>HA.5213</v>
          </cell>
          <cell r="Q59">
            <v>3.2399999999999993</v>
          </cell>
        </row>
        <row r="60">
          <cell r="F60" t="str">
            <v>KA.2320</v>
          </cell>
          <cell r="Q60">
            <v>0.36399999999999999</v>
          </cell>
        </row>
        <row r="61">
          <cell r="F61" t="str">
            <v>IA.3511</v>
          </cell>
          <cell r="Q61">
            <v>0.32399999999999995</v>
          </cell>
        </row>
        <row r="62">
          <cell r="F62" t="str">
            <v>IA.3521</v>
          </cell>
          <cell r="Q62">
            <v>0</v>
          </cell>
        </row>
        <row r="63">
          <cell r="F63" t="str">
            <v>RB.2135</v>
          </cell>
          <cell r="Q63">
            <v>29.4</v>
          </cell>
        </row>
        <row r="64">
          <cell r="F64" t="str">
            <v>BB.1112</v>
          </cell>
        </row>
        <row r="65">
          <cell r="F65" t="str">
            <v>VC-03</v>
          </cell>
          <cell r="Q65">
            <v>0</v>
          </cell>
        </row>
        <row r="66">
          <cell r="F66" t="str">
            <v>BB.1113</v>
          </cell>
          <cell r="Q66">
            <v>22.823277749999999</v>
          </cell>
        </row>
        <row r="67">
          <cell r="F67" t="str">
            <v>ZJ.7276</v>
          </cell>
          <cell r="Q67">
            <v>0</v>
          </cell>
        </row>
        <row r="68">
          <cell r="F68" t="str">
            <v>ZJ.7276</v>
          </cell>
          <cell r="Q68">
            <v>0</v>
          </cell>
        </row>
        <row r="69">
          <cell r="Q69">
            <v>0</v>
          </cell>
        </row>
        <row r="70">
          <cell r="F70" t="str">
            <v>BA.1512</v>
          </cell>
          <cell r="Q70">
            <v>208.19363174999998</v>
          </cell>
        </row>
        <row r="71">
          <cell r="F71" t="str">
            <v>BA.1512</v>
          </cell>
          <cell r="Q71">
            <v>0</v>
          </cell>
        </row>
        <row r="72">
          <cell r="F72" t="str">
            <v>HA.1111SR</v>
          </cell>
          <cell r="Q72">
            <v>5.3248000000000006</v>
          </cell>
        </row>
        <row r="73">
          <cell r="F73" t="str">
            <v>KA.1110</v>
          </cell>
          <cell r="Q73">
            <v>0.10344000000000002</v>
          </cell>
        </row>
        <row r="74">
          <cell r="F74" t="str">
            <v>HA.5213</v>
          </cell>
          <cell r="Q74">
            <v>27.525120000000001</v>
          </cell>
        </row>
        <row r="75">
          <cell r="F75" t="str">
            <v>KA.2320</v>
          </cell>
          <cell r="Q75">
            <v>3.1129600000000006</v>
          </cell>
        </row>
        <row r="76">
          <cell r="F76" t="str">
            <v>IA.3511</v>
          </cell>
          <cell r="Q76">
            <v>2.7525120000000003</v>
          </cell>
        </row>
        <row r="77">
          <cell r="F77" t="str">
            <v>IA.3521</v>
          </cell>
          <cell r="Q77">
            <v>0</v>
          </cell>
        </row>
        <row r="78">
          <cell r="F78" t="str">
            <v>RB.2135</v>
          </cell>
          <cell r="Q78">
            <v>253.952</v>
          </cell>
        </row>
        <row r="79">
          <cell r="F79" t="str">
            <v>BB.1112</v>
          </cell>
        </row>
        <row r="80">
          <cell r="F80" t="str">
            <v>VC-03</v>
          </cell>
        </row>
        <row r="81">
          <cell r="F81" t="str">
            <v>BB.1113</v>
          </cell>
          <cell r="Q81">
            <v>208.19363174999998</v>
          </cell>
        </row>
        <row r="82">
          <cell r="F82" t="str">
            <v>ZJ.7276</v>
          </cell>
          <cell r="Q82">
            <v>0</v>
          </cell>
        </row>
        <row r="83">
          <cell r="F83" t="str">
            <v>ZJ.7276</v>
          </cell>
          <cell r="Q83">
            <v>0</v>
          </cell>
        </row>
        <row r="84">
          <cell r="Q84">
            <v>0</v>
          </cell>
        </row>
        <row r="85">
          <cell r="F85" t="str">
            <v>BA.1512</v>
          </cell>
          <cell r="Q85">
            <v>61.142766749999986</v>
          </cell>
        </row>
        <row r="86">
          <cell r="F86" t="str">
            <v>BA.1512</v>
          </cell>
          <cell r="Q86">
            <v>0</v>
          </cell>
        </row>
        <row r="87">
          <cell r="F87" t="str">
            <v>HA.1111SR</v>
          </cell>
          <cell r="Q87">
            <v>1.7423999999999999</v>
          </cell>
        </row>
        <row r="88">
          <cell r="F88" t="str">
            <v>KA.1110</v>
          </cell>
          <cell r="Q88">
            <v>2.564E-2</v>
          </cell>
        </row>
        <row r="89">
          <cell r="F89" t="str">
            <v>HA.5213</v>
          </cell>
          <cell r="Q89">
            <v>9.4089599999999987</v>
          </cell>
        </row>
        <row r="90">
          <cell r="F90" t="str">
            <v>KA.2320</v>
          </cell>
          <cell r="Q90">
            <v>1.0260800000000001</v>
          </cell>
        </row>
        <row r="91">
          <cell r="F91" t="str">
            <v>IA.3511</v>
          </cell>
          <cell r="Q91">
            <v>0.94089599999999995</v>
          </cell>
        </row>
        <row r="92">
          <cell r="F92" t="str">
            <v>IA.3521</v>
          </cell>
          <cell r="Q92">
            <v>0</v>
          </cell>
        </row>
        <row r="93">
          <cell r="F93" t="str">
            <v>RB.2135</v>
          </cell>
          <cell r="Q93">
            <v>84.216000000000008</v>
          </cell>
        </row>
        <row r="94">
          <cell r="F94" t="str">
            <v>BB.1112</v>
          </cell>
        </row>
        <row r="95">
          <cell r="F95" t="str">
            <v>VC-03</v>
          </cell>
        </row>
        <row r="96">
          <cell r="F96" t="str">
            <v>BB.1113</v>
          </cell>
          <cell r="Q96">
            <v>61.142766749999986</v>
          </cell>
        </row>
        <row r="97">
          <cell r="F97" t="str">
            <v>ZJ.7276</v>
          </cell>
          <cell r="Q97">
            <v>0</v>
          </cell>
        </row>
        <row r="98">
          <cell r="F98" t="str">
            <v>ZJ.7276</v>
          </cell>
          <cell r="Q98">
            <v>0</v>
          </cell>
        </row>
        <row r="99">
          <cell r="Q99">
            <v>0</v>
          </cell>
        </row>
        <row r="100">
          <cell r="F100" t="str">
            <v>HG.4113</v>
          </cell>
          <cell r="Q100">
            <v>0</v>
          </cell>
        </row>
        <row r="101">
          <cell r="F101" t="str">
            <v>KP.2310</v>
          </cell>
          <cell r="Q101">
            <v>0</v>
          </cell>
        </row>
        <row r="102">
          <cell r="F102" t="str">
            <v>LA.5110</v>
          </cell>
          <cell r="Q102">
            <v>0</v>
          </cell>
        </row>
        <row r="103">
          <cell r="F103" t="str">
            <v>IB.2511</v>
          </cell>
          <cell r="Q103">
            <v>0</v>
          </cell>
        </row>
        <row r="104">
          <cell r="F104" t="str">
            <v>HG.4113</v>
          </cell>
          <cell r="Q104">
            <v>1.8480000000000005</v>
          </cell>
        </row>
        <row r="105">
          <cell r="F105" t="str">
            <v>KP.2310</v>
          </cell>
          <cell r="Q105">
            <v>0.12600000000000003</v>
          </cell>
        </row>
        <row r="106">
          <cell r="F106" t="str">
            <v>09-09</v>
          </cell>
          <cell r="Q106">
            <v>60</v>
          </cell>
        </row>
        <row r="107">
          <cell r="F107" t="str">
            <v>IB.2511</v>
          </cell>
          <cell r="Q107">
            <v>0.18480000000000008</v>
          </cell>
        </row>
        <row r="108">
          <cell r="F108" t="str">
            <v>IB.2511</v>
          </cell>
          <cell r="Q108">
            <v>0</v>
          </cell>
        </row>
        <row r="109">
          <cell r="F109" t="str">
            <v>HG.4113</v>
          </cell>
          <cell r="Q109">
            <v>5.0175999999999998</v>
          </cell>
        </row>
        <row r="110">
          <cell r="F110" t="str">
            <v>KP.2310</v>
          </cell>
          <cell r="Q110">
            <v>0.39424000000000009</v>
          </cell>
        </row>
        <row r="111">
          <cell r="F111" t="str">
            <v>09-09</v>
          </cell>
          <cell r="Q111">
            <v>256</v>
          </cell>
        </row>
        <row r="112">
          <cell r="F112" t="str">
            <v>IB.2511</v>
          </cell>
          <cell r="Q112">
            <v>0.50175999999999998</v>
          </cell>
        </row>
        <row r="113">
          <cell r="F113" t="str">
            <v>IB.2511</v>
          </cell>
          <cell r="Q113">
            <v>0</v>
          </cell>
        </row>
        <row r="114">
          <cell r="F114" t="str">
            <v>HG.4113</v>
          </cell>
          <cell r="Q114">
            <v>1.3312000000000002</v>
          </cell>
        </row>
        <row r="115">
          <cell r="F115" t="str">
            <v>KP.2310</v>
          </cell>
          <cell r="Q115">
            <v>0</v>
          </cell>
        </row>
        <row r="116">
          <cell r="F116" t="str">
            <v>09-09</v>
          </cell>
          <cell r="Q116">
            <v>26</v>
          </cell>
        </row>
        <row r="117">
          <cell r="F117" t="str">
            <v>IB.2511</v>
          </cell>
          <cell r="Q117">
            <v>0.13312000000000002</v>
          </cell>
        </row>
        <row r="118">
          <cell r="F118" t="str">
            <v>IB.2511</v>
          </cell>
          <cell r="Q118">
            <v>0</v>
          </cell>
        </row>
        <row r="119">
          <cell r="F119" t="str">
            <v>67/SON-BCN</v>
          </cell>
          <cell r="Q119">
            <v>0.52</v>
          </cell>
        </row>
        <row r="120">
          <cell r="F120" t="str">
            <v>67/SON-BCN</v>
          </cell>
          <cell r="Q120">
            <v>0.8</v>
          </cell>
        </row>
        <row r="121">
          <cell r="F121" t="str">
            <v>67/SON-BCN</v>
          </cell>
          <cell r="Q121">
            <v>0.8</v>
          </cell>
        </row>
        <row r="122">
          <cell r="F122" t="str">
            <v>67/SON-BCN</v>
          </cell>
          <cell r="Q122">
            <v>1</v>
          </cell>
        </row>
        <row r="123">
          <cell r="F123" t="str">
            <v>IB.2511</v>
          </cell>
          <cell r="Q123">
            <v>0</v>
          </cell>
        </row>
        <row r="124">
          <cell r="F124" t="str">
            <v>NB.1710</v>
          </cell>
          <cell r="Q124">
            <v>2.8400000000000003</v>
          </cell>
        </row>
        <row r="125">
          <cell r="F125" t="str">
            <v>TT</v>
          </cell>
          <cell r="Q125">
            <v>300</v>
          </cell>
        </row>
        <row r="126">
          <cell r="F126" t="str">
            <v>TT</v>
          </cell>
          <cell r="Q126">
            <v>0</v>
          </cell>
        </row>
        <row r="127">
          <cell r="F127" t="str">
            <v>UC.2230R</v>
          </cell>
          <cell r="Q127">
            <v>0</v>
          </cell>
        </row>
        <row r="128">
          <cell r="F128" t="str">
            <v>UC.2230</v>
          </cell>
          <cell r="Q128">
            <v>0</v>
          </cell>
        </row>
        <row r="129">
          <cell r="F129" t="str">
            <v>BB.1112</v>
          </cell>
          <cell r="Q129">
            <v>0</v>
          </cell>
        </row>
        <row r="130">
          <cell r="Q130">
            <v>0</v>
          </cell>
        </row>
        <row r="131">
          <cell r="Q131">
            <v>0</v>
          </cell>
        </row>
        <row r="132">
          <cell r="F132" t="str">
            <v>BA.1433</v>
          </cell>
          <cell r="Q132">
            <v>0</v>
          </cell>
        </row>
        <row r="133">
          <cell r="F133" t="str">
            <v>HA.1121SR</v>
          </cell>
          <cell r="Q133">
            <v>0</v>
          </cell>
        </row>
        <row r="134">
          <cell r="Q134">
            <v>0</v>
          </cell>
        </row>
        <row r="135">
          <cell r="Q135">
            <v>0</v>
          </cell>
        </row>
        <row r="136">
          <cell r="F136" t="str">
            <v>KA.1110</v>
          </cell>
          <cell r="Q136">
            <v>0</v>
          </cell>
        </row>
        <row r="137">
          <cell r="Q137">
            <v>0</v>
          </cell>
        </row>
        <row r="138">
          <cell r="Q138">
            <v>0</v>
          </cell>
        </row>
        <row r="139">
          <cell r="F139" t="str">
            <v>HA.1224</v>
          </cell>
          <cell r="Q139">
            <v>0</v>
          </cell>
        </row>
        <row r="140">
          <cell r="F140" t="str">
            <v>KA.1110</v>
          </cell>
          <cell r="Q140">
            <v>0</v>
          </cell>
        </row>
        <row r="141">
          <cell r="Q141">
            <v>0</v>
          </cell>
        </row>
        <row r="142">
          <cell r="Q142">
            <v>0</v>
          </cell>
        </row>
        <row r="143">
          <cell r="Q143">
            <v>0</v>
          </cell>
        </row>
        <row r="144">
          <cell r="F144" t="str">
            <v>IA.1110</v>
          </cell>
          <cell r="Q144">
            <v>0</v>
          </cell>
        </row>
        <row r="145">
          <cell r="F145" t="str">
            <v>IA.1120</v>
          </cell>
          <cell r="Q145">
            <v>0</v>
          </cell>
        </row>
        <row r="146">
          <cell r="F146" t="str">
            <v>HA.2314</v>
          </cell>
          <cell r="Q146">
            <v>0</v>
          </cell>
        </row>
        <row r="147">
          <cell r="F147" t="str">
            <v>KA.2120</v>
          </cell>
          <cell r="Q147">
            <v>0</v>
          </cell>
        </row>
        <row r="148">
          <cell r="F148" t="str">
            <v>IA.2211</v>
          </cell>
          <cell r="Q148">
            <v>0</v>
          </cell>
        </row>
        <row r="149">
          <cell r="F149" t="str">
            <v>IA.2221</v>
          </cell>
          <cell r="Q149">
            <v>0</v>
          </cell>
        </row>
        <row r="150">
          <cell r="F150" t="str">
            <v>HA.3114</v>
          </cell>
          <cell r="Q150">
            <v>0</v>
          </cell>
        </row>
        <row r="151">
          <cell r="F151" t="str">
            <v>KA.2120</v>
          </cell>
          <cell r="Q151">
            <v>0</v>
          </cell>
        </row>
        <row r="152">
          <cell r="F152" t="str">
            <v>IA.2311</v>
          </cell>
          <cell r="Q152">
            <v>0</v>
          </cell>
        </row>
        <row r="153">
          <cell r="F153" t="str">
            <v>IA.2321</v>
          </cell>
          <cell r="Q153">
            <v>0</v>
          </cell>
        </row>
        <row r="154">
          <cell r="F154" t="str">
            <v>GG.2214</v>
          </cell>
          <cell r="Q154">
            <v>0</v>
          </cell>
        </row>
        <row r="155">
          <cell r="F155" t="str">
            <v>PA.1214</v>
          </cell>
          <cell r="Q155">
            <v>0</v>
          </cell>
        </row>
        <row r="156">
          <cell r="Q156">
            <v>0</v>
          </cell>
        </row>
        <row r="157">
          <cell r="Q157">
            <v>0</v>
          </cell>
        </row>
        <row r="158">
          <cell r="Q158">
            <v>0</v>
          </cell>
        </row>
        <row r="159">
          <cell r="Q159">
            <v>0</v>
          </cell>
        </row>
        <row r="160">
          <cell r="F160" t="str">
            <v>67/MK-BCN</v>
          </cell>
          <cell r="Q160">
            <v>0</v>
          </cell>
        </row>
        <row r="161">
          <cell r="F161" t="str">
            <v>66/QÑ-BCN</v>
          </cell>
          <cell r="Q161">
            <v>0</v>
          </cell>
        </row>
        <row r="162">
          <cell r="F162" t="str">
            <v>TT</v>
          </cell>
          <cell r="Q162">
            <v>0</v>
          </cell>
        </row>
        <row r="163">
          <cell r="F163" t="str">
            <v>TT</v>
          </cell>
          <cell r="Q163">
            <v>0</v>
          </cell>
        </row>
        <row r="164">
          <cell r="F164" t="str">
            <v>ZJ.2109</v>
          </cell>
          <cell r="Q164">
            <v>0</v>
          </cell>
        </row>
        <row r="165">
          <cell r="F165" t="str">
            <v>ZK.4160X3</v>
          </cell>
          <cell r="Q165">
            <v>0</v>
          </cell>
        </row>
        <row r="166">
          <cell r="F166" t="str">
            <v>BB.1112</v>
          </cell>
        </row>
        <row r="167">
          <cell r="F167" t="str">
            <v>VC-03</v>
          </cell>
        </row>
        <row r="168">
          <cell r="F168" t="str">
            <v>BB.1113</v>
          </cell>
          <cell r="Q168">
            <v>0</v>
          </cell>
        </row>
        <row r="169">
          <cell r="F169" t="str">
            <v>UD.5122CC</v>
          </cell>
          <cell r="Q169">
            <v>0</v>
          </cell>
        </row>
        <row r="170">
          <cell r="Q170">
            <v>0</v>
          </cell>
        </row>
        <row r="171">
          <cell r="F171" t="str">
            <v>BA.1432</v>
          </cell>
          <cell r="Q171">
            <v>0</v>
          </cell>
        </row>
        <row r="172">
          <cell r="F172" t="str">
            <v>HA.1121SR</v>
          </cell>
          <cell r="Q172">
            <v>0</v>
          </cell>
        </row>
        <row r="173">
          <cell r="F173" t="str">
            <v>KA.1110</v>
          </cell>
          <cell r="Q173">
            <v>0</v>
          </cell>
        </row>
        <row r="174">
          <cell r="F174" t="str">
            <v>HA.1223</v>
          </cell>
          <cell r="Q174">
            <v>0</v>
          </cell>
        </row>
        <row r="175">
          <cell r="Q175">
            <v>0</v>
          </cell>
        </row>
        <row r="176">
          <cell r="Q176">
            <v>0</v>
          </cell>
        </row>
        <row r="177">
          <cell r="Q177">
            <v>0</v>
          </cell>
        </row>
        <row r="178">
          <cell r="F178" t="str">
            <v>KA.1110</v>
          </cell>
          <cell r="Q178">
            <v>0</v>
          </cell>
        </row>
        <row r="179">
          <cell r="F179">
            <v>0</v>
          </cell>
          <cell r="Q179">
            <v>0</v>
          </cell>
        </row>
        <row r="180">
          <cell r="Q180">
            <v>0</v>
          </cell>
        </row>
        <row r="181">
          <cell r="F181" t="str">
            <v>IA.1110</v>
          </cell>
          <cell r="Q181">
            <v>0</v>
          </cell>
        </row>
        <row r="182">
          <cell r="F182" t="str">
            <v>IA.1130</v>
          </cell>
          <cell r="Q182">
            <v>0</v>
          </cell>
        </row>
        <row r="183">
          <cell r="F183" t="str">
            <v>HA.2313</v>
          </cell>
          <cell r="Q183">
            <v>0</v>
          </cell>
        </row>
        <row r="184">
          <cell r="F184" t="str">
            <v>KA.2120</v>
          </cell>
          <cell r="Q184">
            <v>0</v>
          </cell>
        </row>
        <row r="185">
          <cell r="F185" t="str">
            <v>IA.2211</v>
          </cell>
          <cell r="Q185">
            <v>0</v>
          </cell>
        </row>
        <row r="186">
          <cell r="F186" t="str">
            <v>IA.2221</v>
          </cell>
          <cell r="Q186">
            <v>0</v>
          </cell>
        </row>
        <row r="187">
          <cell r="F187" t="str">
            <v>HA.3113</v>
          </cell>
          <cell r="Q187">
            <v>0</v>
          </cell>
        </row>
        <row r="188">
          <cell r="F188" t="str">
            <v>KA.2120</v>
          </cell>
          <cell r="Q188">
            <v>0</v>
          </cell>
        </row>
        <row r="189">
          <cell r="F189" t="str">
            <v>IA.2311</v>
          </cell>
          <cell r="Q189">
            <v>0</v>
          </cell>
        </row>
        <row r="190">
          <cell r="F190" t="str">
            <v>IA.2321</v>
          </cell>
          <cell r="Q190">
            <v>0</v>
          </cell>
        </row>
        <row r="191">
          <cell r="F191" t="str">
            <v>HA.2113</v>
          </cell>
          <cell r="Q191">
            <v>0</v>
          </cell>
        </row>
        <row r="192">
          <cell r="F192" t="str">
            <v>KA.2120</v>
          </cell>
          <cell r="Q192">
            <v>0</v>
          </cell>
        </row>
        <row r="193">
          <cell r="F193" t="str">
            <v>HA.3213</v>
          </cell>
          <cell r="Q193">
            <v>0</v>
          </cell>
        </row>
        <row r="194">
          <cell r="F194" t="str">
            <v>KA.2310</v>
          </cell>
          <cell r="Q194">
            <v>0</v>
          </cell>
        </row>
        <row r="195">
          <cell r="F195" t="str">
            <v>IA.2311</v>
          </cell>
          <cell r="Q195">
            <v>0</v>
          </cell>
        </row>
        <row r="196">
          <cell r="F196" t="str">
            <v>IA.2321</v>
          </cell>
          <cell r="Q196">
            <v>0</v>
          </cell>
        </row>
        <row r="197">
          <cell r="F197" t="str">
            <v>GG.2214</v>
          </cell>
          <cell r="Q197">
            <v>0</v>
          </cell>
        </row>
        <row r="198">
          <cell r="F198" t="str">
            <v>PA.1214</v>
          </cell>
          <cell r="Q198">
            <v>0</v>
          </cell>
        </row>
        <row r="199">
          <cell r="Q199">
            <v>0</v>
          </cell>
        </row>
        <row r="200">
          <cell r="Q200">
            <v>0</v>
          </cell>
        </row>
        <row r="201">
          <cell r="Q201">
            <v>0</v>
          </cell>
        </row>
        <row r="202">
          <cell r="F202" t="str">
            <v>67/MK-BCN</v>
          </cell>
          <cell r="Q202">
            <v>0</v>
          </cell>
        </row>
        <row r="203">
          <cell r="F203" t="str">
            <v>66/QÑ-BCN</v>
          </cell>
          <cell r="Q203">
            <v>0</v>
          </cell>
        </row>
        <row r="204">
          <cell r="F204" t="str">
            <v>TT</v>
          </cell>
          <cell r="Q204">
            <v>0</v>
          </cell>
        </row>
        <row r="205">
          <cell r="F205" t="str">
            <v>TT</v>
          </cell>
          <cell r="Q205">
            <v>0</v>
          </cell>
        </row>
        <row r="206">
          <cell r="F206" t="str">
            <v>ZJ.2109</v>
          </cell>
          <cell r="Q206">
            <v>0</v>
          </cell>
        </row>
        <row r="207">
          <cell r="F207" t="str">
            <v>ZK.4160X3</v>
          </cell>
          <cell r="Q207">
            <v>0</v>
          </cell>
        </row>
        <row r="208">
          <cell r="F208" t="str">
            <v>BA.1512</v>
          </cell>
          <cell r="Q208">
            <v>0</v>
          </cell>
        </row>
        <row r="209">
          <cell r="F209" t="str">
            <v>ZJ.2110</v>
          </cell>
          <cell r="Q209">
            <v>0</v>
          </cell>
        </row>
        <row r="210">
          <cell r="F210" t="str">
            <v>ZK.4160X4</v>
          </cell>
          <cell r="Q210">
            <v>0</v>
          </cell>
        </row>
        <row r="211">
          <cell r="F211" t="str">
            <v>UD.3110</v>
          </cell>
          <cell r="Q211">
            <v>0</v>
          </cell>
        </row>
        <row r="212">
          <cell r="F212" t="str">
            <v>BB.1112</v>
          </cell>
          <cell r="Q212">
            <v>0</v>
          </cell>
        </row>
        <row r="213">
          <cell r="F213" t="str">
            <v>VC-03</v>
          </cell>
          <cell r="Q213">
            <v>0</v>
          </cell>
        </row>
        <row r="214">
          <cell r="F214" t="str">
            <v>UD.5122CC</v>
          </cell>
          <cell r="Q214">
            <v>0</v>
          </cell>
        </row>
        <row r="215">
          <cell r="Q215">
            <v>0</v>
          </cell>
        </row>
        <row r="216">
          <cell r="F216" t="str">
            <v>BA.1432</v>
          </cell>
          <cell r="Q216">
            <v>0</v>
          </cell>
        </row>
        <row r="217">
          <cell r="F217" t="str">
            <v>HA.1121SR</v>
          </cell>
          <cell r="Q217">
            <v>0</v>
          </cell>
        </row>
        <row r="218">
          <cell r="F218" t="str">
            <v>KA.1110</v>
          </cell>
          <cell r="Q218">
            <v>0</v>
          </cell>
        </row>
        <row r="219">
          <cell r="Q219">
            <v>0</v>
          </cell>
        </row>
        <row r="220">
          <cell r="Q220">
            <v>0</v>
          </cell>
        </row>
        <row r="221">
          <cell r="F221" t="str">
            <v>HA.1223</v>
          </cell>
          <cell r="Q221">
            <v>0</v>
          </cell>
        </row>
        <row r="222">
          <cell r="Q222">
            <v>0</v>
          </cell>
        </row>
        <row r="223">
          <cell r="Q223">
            <v>0</v>
          </cell>
        </row>
        <row r="224">
          <cell r="F224" t="str">
            <v>KA.1110</v>
          </cell>
          <cell r="Q224">
            <v>0</v>
          </cell>
        </row>
        <row r="225">
          <cell r="Q225">
            <v>0</v>
          </cell>
        </row>
        <row r="226">
          <cell r="Q226">
            <v>0</v>
          </cell>
        </row>
        <row r="227">
          <cell r="F227" t="str">
            <v>HA.2314</v>
          </cell>
          <cell r="Q227">
            <v>0</v>
          </cell>
        </row>
        <row r="228">
          <cell r="Q228">
            <v>0</v>
          </cell>
        </row>
        <row r="229">
          <cell r="Q229">
            <v>0</v>
          </cell>
        </row>
        <row r="230">
          <cell r="F230" t="str">
            <v>KA.2120</v>
          </cell>
          <cell r="Q230">
            <v>0</v>
          </cell>
        </row>
        <row r="231">
          <cell r="Q231">
            <v>0</v>
          </cell>
        </row>
        <row r="232">
          <cell r="Q232">
            <v>0</v>
          </cell>
        </row>
        <row r="233">
          <cell r="F233" t="str">
            <v>HA.2113</v>
          </cell>
          <cell r="Q233">
            <v>0</v>
          </cell>
        </row>
        <row r="234">
          <cell r="F234" t="str">
            <v>KA.2310</v>
          </cell>
          <cell r="Q234">
            <v>0</v>
          </cell>
        </row>
        <row r="235">
          <cell r="F235" t="str">
            <v>HA.3213</v>
          </cell>
          <cell r="Q235">
            <v>0</v>
          </cell>
        </row>
        <row r="236">
          <cell r="F236" t="str">
            <v>KA.2310</v>
          </cell>
          <cell r="Q236">
            <v>0</v>
          </cell>
        </row>
        <row r="237">
          <cell r="F237" t="str">
            <v>HA.3114</v>
          </cell>
          <cell r="Q237">
            <v>0</v>
          </cell>
        </row>
        <row r="238">
          <cell r="Q238">
            <v>0</v>
          </cell>
        </row>
        <row r="239">
          <cell r="Q239">
            <v>0</v>
          </cell>
        </row>
        <row r="240">
          <cell r="Q240">
            <v>0</v>
          </cell>
        </row>
        <row r="241">
          <cell r="F241" t="str">
            <v>KA.2120</v>
          </cell>
          <cell r="Q241">
            <v>0</v>
          </cell>
        </row>
        <row r="242">
          <cell r="Q242">
            <v>0</v>
          </cell>
        </row>
        <row r="243">
          <cell r="Q243">
            <v>0</v>
          </cell>
        </row>
        <row r="244">
          <cell r="Q244">
            <v>0</v>
          </cell>
        </row>
        <row r="245">
          <cell r="F245" t="str">
            <v>HA.1111</v>
          </cell>
          <cell r="Q245">
            <v>0</v>
          </cell>
        </row>
        <row r="246">
          <cell r="F246" t="str">
            <v>IA.1110</v>
          </cell>
          <cell r="Q246">
            <v>0</v>
          </cell>
        </row>
        <row r="247">
          <cell r="F247" t="str">
            <v>IA.1120</v>
          </cell>
          <cell r="Q247">
            <v>0</v>
          </cell>
        </row>
        <row r="248">
          <cell r="F248" t="str">
            <v>GG.2214</v>
          </cell>
          <cell r="Q248">
            <v>0</v>
          </cell>
        </row>
        <row r="249">
          <cell r="F249" t="str">
            <v>PA.1214</v>
          </cell>
          <cell r="Q249">
            <v>0</v>
          </cell>
        </row>
        <row r="250">
          <cell r="F250" t="str">
            <v>67/MK-BCN</v>
          </cell>
          <cell r="Q250">
            <v>0</v>
          </cell>
        </row>
        <row r="251">
          <cell r="F251" t="str">
            <v>66/QÑ-BCN</v>
          </cell>
          <cell r="Q251">
            <v>0</v>
          </cell>
        </row>
        <row r="252">
          <cell r="F252" t="str">
            <v>TT</v>
          </cell>
          <cell r="Q252">
            <v>0</v>
          </cell>
        </row>
        <row r="253">
          <cell r="F253" t="str">
            <v>TT</v>
          </cell>
          <cell r="Q253">
            <v>0</v>
          </cell>
        </row>
        <row r="254">
          <cell r="F254" t="str">
            <v>ZJ.2109</v>
          </cell>
          <cell r="Q254">
            <v>0</v>
          </cell>
        </row>
        <row r="255">
          <cell r="F255" t="str">
            <v>UD.5122CC</v>
          </cell>
          <cell r="Q255">
            <v>0</v>
          </cell>
        </row>
        <row r="256">
          <cell r="Q256">
            <v>0</v>
          </cell>
        </row>
        <row r="257">
          <cell r="F257" t="str">
            <v>BA.1432</v>
          </cell>
          <cell r="Q257">
            <v>115</v>
          </cell>
        </row>
        <row r="258">
          <cell r="F258" t="str">
            <v>B3-13e/CÑ79/57C</v>
          </cell>
          <cell r="Q258">
            <v>0.49099999999999999</v>
          </cell>
        </row>
        <row r="259">
          <cell r="F259" t="str">
            <v>HA.1121SR</v>
          </cell>
          <cell r="Q259">
            <v>3.55</v>
          </cell>
        </row>
        <row r="260">
          <cell r="F260" t="str">
            <v>KA.1110</v>
          </cell>
          <cell r="Q260">
            <v>1.9499999999999997E-2</v>
          </cell>
        </row>
        <row r="261">
          <cell r="Q261">
            <v>1.6799999999999995E-2</v>
          </cell>
        </row>
        <row r="262">
          <cell r="Q262">
            <v>2.7000000000000001E-3</v>
          </cell>
        </row>
        <row r="263">
          <cell r="F263" t="str">
            <v>HA.1223</v>
          </cell>
          <cell r="Q263">
            <v>26.645999999999997</v>
          </cell>
        </row>
        <row r="264">
          <cell r="Q264">
            <v>26.495999999999999</v>
          </cell>
        </row>
        <row r="265">
          <cell r="Q265">
            <v>0.15</v>
          </cell>
        </row>
        <row r="266">
          <cell r="F266" t="str">
            <v>KA.1110</v>
          </cell>
          <cell r="Q266">
            <v>0.13719999999999999</v>
          </cell>
        </row>
        <row r="267">
          <cell r="Q267">
            <v>0.13119999999999998</v>
          </cell>
        </row>
        <row r="268">
          <cell r="Q268">
            <v>6.0000000000000001E-3</v>
          </cell>
        </row>
        <row r="269">
          <cell r="F269" t="str">
            <v>HA.2313</v>
          </cell>
          <cell r="Q269">
            <v>0.6160000000000001</v>
          </cell>
        </row>
        <row r="270">
          <cell r="F270" t="str">
            <v>KA.2120</v>
          </cell>
          <cell r="Q270">
            <v>0.1232</v>
          </cell>
        </row>
        <row r="271">
          <cell r="F271" t="str">
            <v>HA.2113</v>
          </cell>
          <cell r="Q271">
            <v>4.1800000000000006</v>
          </cell>
        </row>
        <row r="272">
          <cell r="Q272">
            <v>2.4640000000000004</v>
          </cell>
        </row>
        <row r="273">
          <cell r="Q273">
            <v>1.7160000000000002</v>
          </cell>
        </row>
        <row r="274">
          <cell r="F274" t="str">
            <v>KA.2310</v>
          </cell>
          <cell r="Q274">
            <v>0.41800000000000004</v>
          </cell>
        </row>
        <row r="275">
          <cell r="Q275">
            <v>0.24640000000000001</v>
          </cell>
        </row>
        <row r="276">
          <cell r="Q276">
            <v>0.17160000000000003</v>
          </cell>
        </row>
        <row r="277">
          <cell r="F277" t="str">
            <v>HA.3213</v>
          </cell>
          <cell r="Q277">
            <v>3.3599999999999994</v>
          </cell>
        </row>
        <row r="278">
          <cell r="F278" t="str">
            <v>KA.2310</v>
          </cell>
          <cell r="Q278">
            <v>3.44E-2</v>
          </cell>
        </row>
        <row r="279">
          <cell r="F279" t="str">
            <v>HA.3113</v>
          </cell>
          <cell r="Q279">
            <v>0.68400000000000005</v>
          </cell>
        </row>
        <row r="280">
          <cell r="Q280">
            <v>0.64</v>
          </cell>
        </row>
        <row r="281">
          <cell r="Q281">
            <v>4.4000000000000011E-2</v>
          </cell>
        </row>
        <row r="282">
          <cell r="F282" t="str">
            <v>KA.2210</v>
          </cell>
          <cell r="Q282">
            <v>6.8400000000000002E-2</v>
          </cell>
        </row>
        <row r="283">
          <cell r="Q283">
            <v>6.4000000000000001E-2</v>
          </cell>
        </row>
        <row r="284">
          <cell r="Q284">
            <v>4.4000000000000003E-3</v>
          </cell>
        </row>
        <row r="285">
          <cell r="F285" t="str">
            <v>HA.1111</v>
          </cell>
          <cell r="Q285">
            <v>14.3</v>
          </cell>
        </row>
        <row r="286">
          <cell r="F286" t="str">
            <v>IA.1110</v>
          </cell>
          <cell r="Q286">
            <v>4.4260699999999993</v>
          </cell>
        </row>
        <row r="287">
          <cell r="F287" t="str">
            <v>IA.1120</v>
          </cell>
          <cell r="Q287">
            <v>0</v>
          </cell>
        </row>
        <row r="288">
          <cell r="F288" t="str">
            <v>GG.2214</v>
          </cell>
          <cell r="Q288">
            <v>37.659999999999997</v>
          </cell>
        </row>
        <row r="289">
          <cell r="F289" t="str">
            <v>PA.1214</v>
          </cell>
          <cell r="Q289">
            <v>171.8</v>
          </cell>
        </row>
        <row r="290">
          <cell r="F290" t="str">
            <v>67/MK-BCN</v>
          </cell>
          <cell r="Q290">
            <v>2.2737099999999999</v>
          </cell>
        </row>
        <row r="291">
          <cell r="F291" t="str">
            <v>04.9102/66.BCN</v>
          </cell>
          <cell r="Q291">
            <v>2.2737099999999999</v>
          </cell>
        </row>
        <row r="292">
          <cell r="F292" t="str">
            <v>TT</v>
          </cell>
          <cell r="Q292">
            <v>24</v>
          </cell>
        </row>
        <row r="293">
          <cell r="F293" t="str">
            <v>TT</v>
          </cell>
          <cell r="Q293">
            <v>22</v>
          </cell>
        </row>
        <row r="294">
          <cell r="F294" t="str">
            <v>BA.1512</v>
          </cell>
          <cell r="Q294">
            <v>21.966583333333329</v>
          </cell>
        </row>
        <row r="295">
          <cell r="F295" t="str">
            <v>BB.1112</v>
          </cell>
          <cell r="Q295">
            <v>21.966583333333329</v>
          </cell>
        </row>
        <row r="296">
          <cell r="F296" t="str">
            <v>ZJ.2110</v>
          </cell>
          <cell r="Q296">
            <v>0.32</v>
          </cell>
        </row>
        <row r="297">
          <cell r="F297" t="str">
            <v>ZJ.2109</v>
          </cell>
          <cell r="Q297">
            <v>0</v>
          </cell>
        </row>
        <row r="298">
          <cell r="F298" t="str">
            <v>ZK.4160X3</v>
          </cell>
          <cell r="Q298">
            <v>7</v>
          </cell>
        </row>
        <row r="299">
          <cell r="F299" t="str">
            <v>ZK.4160X3</v>
          </cell>
          <cell r="Q299">
            <v>0</v>
          </cell>
        </row>
        <row r="300">
          <cell r="F300" t="str">
            <v>BB.1112</v>
          </cell>
          <cell r="Q300">
            <v>30</v>
          </cell>
        </row>
        <row r="301">
          <cell r="F301" t="str">
            <v>VC-03</v>
          </cell>
          <cell r="Q301">
            <v>85</v>
          </cell>
        </row>
        <row r="302">
          <cell r="F302" t="str">
            <v>BB.1112</v>
          </cell>
        </row>
        <row r="303">
          <cell r="F303" t="str">
            <v>UD.5122CC</v>
          </cell>
          <cell r="Q303">
            <v>8.6</v>
          </cell>
        </row>
        <row r="304">
          <cell r="Q304">
            <v>0</v>
          </cell>
        </row>
        <row r="305">
          <cell r="F305" t="str">
            <v>BA.1432</v>
          </cell>
          <cell r="Q305">
            <v>0</v>
          </cell>
        </row>
        <row r="306">
          <cell r="F306" t="str">
            <v>B3-13e/CÑ79/57C</v>
          </cell>
          <cell r="Q306">
            <v>0</v>
          </cell>
        </row>
        <row r="307">
          <cell r="F307" t="str">
            <v>HA.1121SR</v>
          </cell>
          <cell r="Q307">
            <v>0</v>
          </cell>
        </row>
        <row r="308">
          <cell r="F308" t="str">
            <v>KA.1110</v>
          </cell>
          <cell r="Q308">
            <v>0</v>
          </cell>
        </row>
        <row r="309">
          <cell r="Q309">
            <v>0</v>
          </cell>
        </row>
        <row r="310">
          <cell r="Q310">
            <v>0</v>
          </cell>
        </row>
        <row r="311">
          <cell r="F311" t="str">
            <v>HA.1223</v>
          </cell>
          <cell r="Q311">
            <v>0</v>
          </cell>
        </row>
        <row r="312">
          <cell r="Q312">
            <v>0</v>
          </cell>
        </row>
        <row r="313">
          <cell r="Q313">
            <v>0</v>
          </cell>
        </row>
        <row r="314">
          <cell r="Q314">
            <v>0</v>
          </cell>
        </row>
        <row r="315">
          <cell r="F315" t="str">
            <v>KA.1110</v>
          </cell>
          <cell r="Q315">
            <v>0</v>
          </cell>
        </row>
        <row r="316">
          <cell r="Q316">
            <v>0</v>
          </cell>
        </row>
        <row r="317">
          <cell r="Q317">
            <v>0</v>
          </cell>
        </row>
        <row r="318">
          <cell r="Q318">
            <v>0</v>
          </cell>
        </row>
        <row r="319">
          <cell r="F319" t="str">
            <v>HA.2313</v>
          </cell>
          <cell r="Q319">
            <v>0</v>
          </cell>
        </row>
        <row r="320">
          <cell r="F320" t="str">
            <v>KA.2120</v>
          </cell>
          <cell r="Q320">
            <v>0</v>
          </cell>
        </row>
        <row r="321">
          <cell r="F321" t="str">
            <v>HA.2313</v>
          </cell>
          <cell r="Q321">
            <v>0</v>
          </cell>
        </row>
        <row r="322">
          <cell r="F322" t="str">
            <v>KA.2120</v>
          </cell>
          <cell r="Q322">
            <v>0</v>
          </cell>
        </row>
        <row r="323">
          <cell r="F323" t="str">
            <v>HA.2113</v>
          </cell>
          <cell r="Q323">
            <v>0</v>
          </cell>
        </row>
        <row r="324">
          <cell r="Q324">
            <v>0</v>
          </cell>
        </row>
        <row r="325">
          <cell r="Q325">
            <v>0</v>
          </cell>
        </row>
        <row r="326">
          <cell r="F326" t="str">
            <v>KA.2310</v>
          </cell>
          <cell r="Q326">
            <v>0</v>
          </cell>
        </row>
        <row r="327">
          <cell r="Q327">
            <v>0</v>
          </cell>
        </row>
        <row r="328">
          <cell r="Q328">
            <v>0</v>
          </cell>
        </row>
        <row r="329">
          <cell r="F329" t="str">
            <v>HA.3213</v>
          </cell>
          <cell r="Q329">
            <v>0</v>
          </cell>
        </row>
        <row r="330">
          <cell r="F330" t="str">
            <v>KA.2310</v>
          </cell>
          <cell r="Q330">
            <v>0</v>
          </cell>
        </row>
        <row r="331">
          <cell r="F331" t="str">
            <v>HA.3113</v>
          </cell>
          <cell r="Q331">
            <v>0</v>
          </cell>
        </row>
        <row r="332">
          <cell r="Q332">
            <v>0</v>
          </cell>
        </row>
        <row r="333">
          <cell r="Q333">
            <v>0</v>
          </cell>
        </row>
        <row r="334">
          <cell r="Q334">
            <v>0</v>
          </cell>
        </row>
        <row r="335">
          <cell r="F335" t="str">
            <v>KA.2210</v>
          </cell>
          <cell r="Q335">
            <v>0</v>
          </cell>
        </row>
        <row r="336">
          <cell r="Q336">
            <v>0</v>
          </cell>
        </row>
        <row r="337">
          <cell r="Q337">
            <v>0</v>
          </cell>
        </row>
        <row r="338">
          <cell r="Q338">
            <v>0</v>
          </cell>
        </row>
        <row r="339">
          <cell r="F339" t="str">
            <v>HA.1111</v>
          </cell>
          <cell r="Q339">
            <v>0</v>
          </cell>
        </row>
        <row r="340">
          <cell r="F340" t="str">
            <v>IA.1110</v>
          </cell>
          <cell r="Q340">
            <v>0</v>
          </cell>
        </row>
        <row r="341">
          <cell r="F341" t="str">
            <v>IA.1120</v>
          </cell>
          <cell r="Q341">
            <v>0</v>
          </cell>
        </row>
        <row r="342">
          <cell r="F342" t="str">
            <v>GG.2214</v>
          </cell>
          <cell r="Q342">
            <v>0</v>
          </cell>
        </row>
        <row r="343">
          <cell r="F343" t="str">
            <v>PA.1214</v>
          </cell>
          <cell r="Q343">
            <v>0</v>
          </cell>
        </row>
        <row r="344">
          <cell r="F344" t="str">
            <v>67/MK-BCN</v>
          </cell>
          <cell r="Q344">
            <v>0</v>
          </cell>
        </row>
        <row r="345">
          <cell r="F345" t="str">
            <v>04.9102/66.BCN</v>
          </cell>
          <cell r="Q345">
            <v>0</v>
          </cell>
        </row>
        <row r="346">
          <cell r="F346" t="str">
            <v>TT</v>
          </cell>
          <cell r="Q346">
            <v>0</v>
          </cell>
        </row>
        <row r="347">
          <cell r="F347" t="str">
            <v>TT</v>
          </cell>
          <cell r="Q347">
            <v>0</v>
          </cell>
        </row>
        <row r="348">
          <cell r="F348" t="str">
            <v>ZJ.2109</v>
          </cell>
          <cell r="Q348">
            <v>0</v>
          </cell>
        </row>
        <row r="349">
          <cell r="F349" t="str">
            <v>ZJ.2109</v>
          </cell>
          <cell r="Q349">
            <v>0</v>
          </cell>
        </row>
        <row r="350">
          <cell r="F350" t="str">
            <v>ZK.4160X3</v>
          </cell>
          <cell r="Q350">
            <v>0</v>
          </cell>
        </row>
        <row r="351">
          <cell r="F351" t="str">
            <v>ZK.4160X3</v>
          </cell>
          <cell r="Q351">
            <v>0</v>
          </cell>
        </row>
        <row r="352">
          <cell r="F352" t="str">
            <v>BB.1112</v>
          </cell>
          <cell r="Q352">
            <v>0</v>
          </cell>
        </row>
        <row r="353">
          <cell r="F353" t="str">
            <v>VC-03/100</v>
          </cell>
          <cell r="Q353">
            <v>0</v>
          </cell>
        </row>
        <row r="354">
          <cell r="F354" t="str">
            <v>BB.1112</v>
          </cell>
          <cell r="Q354">
            <v>0</v>
          </cell>
        </row>
        <row r="355">
          <cell r="F355" t="str">
            <v>UD.5122CC</v>
          </cell>
          <cell r="Q355">
            <v>0</v>
          </cell>
        </row>
        <row r="356">
          <cell r="Q356">
            <v>0</v>
          </cell>
        </row>
        <row r="357">
          <cell r="F357" t="str">
            <v>BA.1432</v>
          </cell>
          <cell r="Q357">
            <v>0</v>
          </cell>
        </row>
        <row r="358">
          <cell r="F358" t="str">
            <v>B3-13e/CÑ79/57C</v>
          </cell>
          <cell r="Q358">
            <v>0</v>
          </cell>
        </row>
        <row r="359">
          <cell r="F359" t="str">
            <v>HA.1121SR</v>
          </cell>
          <cell r="Q359">
            <v>0</v>
          </cell>
        </row>
        <row r="360">
          <cell r="F360" t="str">
            <v>KA.1110</v>
          </cell>
          <cell r="Q360">
            <v>0</v>
          </cell>
        </row>
        <row r="361">
          <cell r="Q361">
            <v>0</v>
          </cell>
        </row>
        <row r="362">
          <cell r="Q362">
            <v>0</v>
          </cell>
        </row>
        <row r="363">
          <cell r="F363" t="str">
            <v>HA.1223</v>
          </cell>
          <cell r="Q363">
            <v>0</v>
          </cell>
        </row>
        <row r="364">
          <cell r="Q364">
            <v>0</v>
          </cell>
        </row>
        <row r="365">
          <cell r="Q365">
            <v>0</v>
          </cell>
        </row>
        <row r="366">
          <cell r="F366" t="str">
            <v>KA.1110</v>
          </cell>
          <cell r="Q366">
            <v>0</v>
          </cell>
        </row>
        <row r="367">
          <cell r="Q367">
            <v>0</v>
          </cell>
        </row>
        <row r="368">
          <cell r="Q368">
            <v>0</v>
          </cell>
        </row>
        <row r="369">
          <cell r="F369" t="str">
            <v>HA.2313</v>
          </cell>
          <cell r="Q369">
            <v>0</v>
          </cell>
        </row>
        <row r="370">
          <cell r="F370" t="str">
            <v>KA.2120</v>
          </cell>
          <cell r="Q370">
            <v>0</v>
          </cell>
        </row>
        <row r="371">
          <cell r="F371" t="str">
            <v>HA.2313</v>
          </cell>
          <cell r="Q371">
            <v>0</v>
          </cell>
        </row>
        <row r="372">
          <cell r="F372" t="str">
            <v>KA.2120</v>
          </cell>
          <cell r="Q372">
            <v>0</v>
          </cell>
        </row>
        <row r="373">
          <cell r="F373" t="str">
            <v>HA.2113</v>
          </cell>
          <cell r="Q373">
            <v>0</v>
          </cell>
        </row>
        <row r="374">
          <cell r="Q374">
            <v>0</v>
          </cell>
        </row>
        <row r="375">
          <cell r="Q375">
            <v>0</v>
          </cell>
        </row>
        <row r="376">
          <cell r="F376" t="str">
            <v>KA.2310</v>
          </cell>
          <cell r="Q376">
            <v>0</v>
          </cell>
        </row>
        <row r="377">
          <cell r="Q377">
            <v>0</v>
          </cell>
        </row>
        <row r="378">
          <cell r="Q378">
            <v>0</v>
          </cell>
        </row>
        <row r="379">
          <cell r="F379" t="str">
            <v>HA.3213</v>
          </cell>
          <cell r="Q379">
            <v>0</v>
          </cell>
        </row>
        <row r="380">
          <cell r="F380" t="str">
            <v>KA.2310</v>
          </cell>
          <cell r="Q380">
            <v>0</v>
          </cell>
        </row>
        <row r="381">
          <cell r="F381" t="str">
            <v>HA.3113</v>
          </cell>
          <cell r="Q381">
            <v>0</v>
          </cell>
        </row>
        <row r="382">
          <cell r="Q382">
            <v>0</v>
          </cell>
        </row>
        <row r="383">
          <cell r="Q383">
            <v>0</v>
          </cell>
        </row>
        <row r="384">
          <cell r="Q384">
            <v>0</v>
          </cell>
        </row>
        <row r="385">
          <cell r="F385" t="str">
            <v>KA.2210</v>
          </cell>
          <cell r="Q385">
            <v>0</v>
          </cell>
        </row>
        <row r="386">
          <cell r="Q386">
            <v>0</v>
          </cell>
        </row>
        <row r="387">
          <cell r="Q387">
            <v>0</v>
          </cell>
        </row>
        <row r="388">
          <cell r="Q388">
            <v>0</v>
          </cell>
        </row>
        <row r="389">
          <cell r="F389" t="str">
            <v>HA.1111</v>
          </cell>
          <cell r="Q389">
            <v>0</v>
          </cell>
        </row>
        <row r="390">
          <cell r="F390" t="str">
            <v>IA.1110</v>
          </cell>
          <cell r="Q390">
            <v>0</v>
          </cell>
        </row>
        <row r="391">
          <cell r="F391" t="str">
            <v>IA.1120</v>
          </cell>
          <cell r="Q391">
            <v>0</v>
          </cell>
        </row>
        <row r="392">
          <cell r="F392" t="str">
            <v>GG.2214</v>
          </cell>
          <cell r="Q392">
            <v>0</v>
          </cell>
        </row>
        <row r="393">
          <cell r="F393" t="str">
            <v>PA.1214</v>
          </cell>
          <cell r="Q393">
            <v>0</v>
          </cell>
        </row>
        <row r="394">
          <cell r="F394" t="str">
            <v>67/MK-BCN</v>
          </cell>
          <cell r="Q394">
            <v>0</v>
          </cell>
        </row>
        <row r="395">
          <cell r="F395" t="str">
            <v>04.9102/66.BCN</v>
          </cell>
          <cell r="Q395">
            <v>0</v>
          </cell>
        </row>
        <row r="396">
          <cell r="F396" t="str">
            <v>TT</v>
          </cell>
          <cell r="Q396">
            <v>0</v>
          </cell>
        </row>
        <row r="397">
          <cell r="F397" t="str">
            <v>TT</v>
          </cell>
          <cell r="Q397">
            <v>0</v>
          </cell>
        </row>
        <row r="398">
          <cell r="F398" t="str">
            <v>ZJ.2109</v>
          </cell>
          <cell r="Q398">
            <v>0</v>
          </cell>
        </row>
        <row r="399">
          <cell r="F399" t="str">
            <v>ZK.4160X3</v>
          </cell>
          <cell r="Q399">
            <v>0</v>
          </cell>
        </row>
        <row r="400">
          <cell r="F400" t="str">
            <v>BB.1112</v>
          </cell>
          <cell r="Q400">
            <v>0</v>
          </cell>
        </row>
        <row r="401">
          <cell r="F401" t="str">
            <v>VC-03/100</v>
          </cell>
          <cell r="Q401">
            <v>0</v>
          </cell>
        </row>
        <row r="402">
          <cell r="F402" t="str">
            <v>BB.1112</v>
          </cell>
        </row>
        <row r="403">
          <cell r="F403" t="str">
            <v>UD.5122CC</v>
          </cell>
          <cell r="Q403">
            <v>0</v>
          </cell>
        </row>
        <row r="404">
          <cell r="Q404">
            <v>0</v>
          </cell>
        </row>
        <row r="405">
          <cell r="F405" t="str">
            <v>BA.1432</v>
          </cell>
          <cell r="Q405">
            <v>0</v>
          </cell>
        </row>
        <row r="406">
          <cell r="F406" t="str">
            <v>HA.1121SR</v>
          </cell>
          <cell r="Q406">
            <v>0</v>
          </cell>
        </row>
        <row r="407">
          <cell r="F407" t="str">
            <v>KA.1110</v>
          </cell>
          <cell r="Q407">
            <v>0</v>
          </cell>
        </row>
        <row r="408">
          <cell r="Q408">
            <v>0</v>
          </cell>
        </row>
        <row r="409">
          <cell r="Q409">
            <v>0</v>
          </cell>
        </row>
        <row r="410">
          <cell r="F410" t="str">
            <v>HA.1223</v>
          </cell>
          <cell r="Q410">
            <v>0</v>
          </cell>
        </row>
        <row r="411">
          <cell r="Q411">
            <v>0</v>
          </cell>
        </row>
        <row r="412">
          <cell r="Q412">
            <v>0</v>
          </cell>
        </row>
        <row r="413">
          <cell r="F413" t="str">
            <v>KA.1110</v>
          </cell>
          <cell r="Q413">
            <v>0</v>
          </cell>
        </row>
        <row r="414">
          <cell r="Q414">
            <v>0</v>
          </cell>
        </row>
        <row r="415">
          <cell r="Q415">
            <v>0</v>
          </cell>
        </row>
        <row r="416">
          <cell r="F416" t="str">
            <v>HA.2314</v>
          </cell>
          <cell r="Q416">
            <v>0</v>
          </cell>
        </row>
        <row r="417">
          <cell r="Q417">
            <v>0</v>
          </cell>
        </row>
        <row r="418">
          <cell r="Q418">
            <v>0</v>
          </cell>
        </row>
        <row r="419">
          <cell r="F419" t="str">
            <v>KA.2120</v>
          </cell>
          <cell r="Q419">
            <v>0</v>
          </cell>
        </row>
        <row r="420">
          <cell r="Q420">
            <v>0</v>
          </cell>
        </row>
        <row r="421">
          <cell r="Q421">
            <v>0</v>
          </cell>
        </row>
        <row r="422">
          <cell r="F422" t="str">
            <v>HA.2113</v>
          </cell>
          <cell r="Q422">
            <v>0</v>
          </cell>
        </row>
        <row r="423">
          <cell r="F423" t="str">
            <v>KA.2310</v>
          </cell>
          <cell r="Q423">
            <v>0</v>
          </cell>
        </row>
        <row r="424">
          <cell r="F424" t="str">
            <v>HA.3213</v>
          </cell>
          <cell r="Q424">
            <v>0</v>
          </cell>
        </row>
        <row r="425">
          <cell r="F425" t="str">
            <v>KA.2310</v>
          </cell>
          <cell r="Q425">
            <v>0</v>
          </cell>
        </row>
        <row r="426">
          <cell r="F426" t="str">
            <v>HA.3114</v>
          </cell>
          <cell r="Q426">
            <v>0</v>
          </cell>
        </row>
        <row r="427">
          <cell r="Q427">
            <v>0</v>
          </cell>
        </row>
        <row r="428">
          <cell r="Q428">
            <v>0</v>
          </cell>
        </row>
        <row r="429">
          <cell r="Q429">
            <v>0</v>
          </cell>
        </row>
        <row r="430">
          <cell r="F430" t="str">
            <v>KA.2210</v>
          </cell>
          <cell r="Q430">
            <v>0</v>
          </cell>
        </row>
        <row r="431">
          <cell r="Q431">
            <v>0</v>
          </cell>
        </row>
        <row r="432">
          <cell r="Q432">
            <v>0</v>
          </cell>
        </row>
        <row r="433">
          <cell r="Q433">
            <v>0</v>
          </cell>
        </row>
        <row r="434">
          <cell r="F434" t="str">
            <v>HA.1111</v>
          </cell>
          <cell r="Q434">
            <v>0</v>
          </cell>
        </row>
        <row r="435">
          <cell r="F435" t="str">
            <v>IA.1110</v>
          </cell>
          <cell r="Q435">
            <v>0</v>
          </cell>
        </row>
        <row r="436">
          <cell r="F436" t="str">
            <v>IA.1120</v>
          </cell>
          <cell r="Q436">
            <v>0</v>
          </cell>
        </row>
        <row r="437">
          <cell r="F437" t="str">
            <v>GG.2214</v>
          </cell>
          <cell r="Q437">
            <v>0</v>
          </cell>
        </row>
        <row r="438">
          <cell r="F438" t="str">
            <v>PA.1214</v>
          </cell>
          <cell r="Q438">
            <v>0</v>
          </cell>
        </row>
        <row r="439">
          <cell r="F439" t="str">
            <v>67/MK-BCN</v>
          </cell>
          <cell r="Q439">
            <v>0</v>
          </cell>
        </row>
        <row r="440">
          <cell r="F440" t="str">
            <v>66/QÑ-BCN</v>
          </cell>
          <cell r="Q440">
            <v>0</v>
          </cell>
        </row>
        <row r="441">
          <cell r="F441" t="str">
            <v>TT</v>
          </cell>
          <cell r="Q441">
            <v>0</v>
          </cell>
        </row>
        <row r="442">
          <cell r="F442" t="str">
            <v>TT</v>
          </cell>
          <cell r="Q442">
            <v>0</v>
          </cell>
        </row>
        <row r="443">
          <cell r="F443" t="str">
            <v>ZJ.2109</v>
          </cell>
          <cell r="Q443">
            <v>0</v>
          </cell>
        </row>
        <row r="444">
          <cell r="F444" t="str">
            <v>UD.5122CC</v>
          </cell>
          <cell r="Q444">
            <v>0</v>
          </cell>
        </row>
        <row r="445">
          <cell r="Q445">
            <v>0</v>
          </cell>
        </row>
        <row r="446">
          <cell r="F446" t="str">
            <v>BA.1412</v>
          </cell>
          <cell r="Q446">
            <v>0</v>
          </cell>
        </row>
        <row r="447">
          <cell r="F447" t="str">
            <v>HA.1111SR</v>
          </cell>
          <cell r="Q447">
            <v>0</v>
          </cell>
        </row>
        <row r="448">
          <cell r="F448" t="str">
            <v>HA.1111SR</v>
          </cell>
          <cell r="Q448">
            <v>0</v>
          </cell>
        </row>
        <row r="449">
          <cell r="F449" t="str">
            <v>HA.1213</v>
          </cell>
          <cell r="Q449">
            <v>0</v>
          </cell>
        </row>
        <row r="450">
          <cell r="F450" t="str">
            <v>KA.1220</v>
          </cell>
          <cell r="Q450">
            <v>0</v>
          </cell>
        </row>
        <row r="451">
          <cell r="F451" t="str">
            <v>KA.1220</v>
          </cell>
          <cell r="Q451">
            <v>0</v>
          </cell>
        </row>
        <row r="452">
          <cell r="F452" t="str">
            <v>IA.1110</v>
          </cell>
          <cell r="Q452">
            <v>0</v>
          </cell>
        </row>
        <row r="453">
          <cell r="F453" t="str">
            <v>IA.1120</v>
          </cell>
          <cell r="Q453">
            <v>0</v>
          </cell>
        </row>
        <row r="454">
          <cell r="F454" t="str">
            <v>BA.1432</v>
          </cell>
          <cell r="Q454">
            <v>0</v>
          </cell>
        </row>
        <row r="455">
          <cell r="F455" t="str">
            <v>HA.1111SR</v>
          </cell>
          <cell r="Q455">
            <v>0</v>
          </cell>
        </row>
        <row r="456">
          <cell r="F456" t="str">
            <v>HA.1213</v>
          </cell>
          <cell r="Q456">
            <v>0</v>
          </cell>
        </row>
        <row r="457">
          <cell r="F457" t="str">
            <v>KA.1220</v>
          </cell>
          <cell r="Q457">
            <v>0</v>
          </cell>
        </row>
        <row r="458">
          <cell r="Q458">
            <v>0</v>
          </cell>
        </row>
        <row r="459">
          <cell r="Q459">
            <v>0</v>
          </cell>
        </row>
        <row r="460">
          <cell r="Q460">
            <v>0</v>
          </cell>
        </row>
        <row r="461">
          <cell r="F461" t="str">
            <v>IA.1110</v>
          </cell>
          <cell r="Q461">
            <v>0</v>
          </cell>
        </row>
        <row r="462">
          <cell r="F462" t="str">
            <v>RA.1215</v>
          </cell>
          <cell r="Q462">
            <v>0</v>
          </cell>
        </row>
        <row r="463">
          <cell r="F463" t="str">
            <v>BB.1112</v>
          </cell>
          <cell r="Q463">
            <v>0</v>
          </cell>
        </row>
        <row r="464">
          <cell r="F464" t="str">
            <v>NA.1530</v>
          </cell>
          <cell r="Q464">
            <v>0</v>
          </cell>
        </row>
        <row r="465">
          <cell r="F465" t="str">
            <v>NA.1610SR</v>
          </cell>
          <cell r="Q465">
            <v>0</v>
          </cell>
        </row>
        <row r="466">
          <cell r="F466" t="str">
            <v>TT</v>
          </cell>
          <cell r="Q466">
            <v>0</v>
          </cell>
        </row>
        <row r="467">
          <cell r="F467" t="str">
            <v>NB.3110</v>
          </cell>
          <cell r="Q467">
            <v>0</v>
          </cell>
        </row>
        <row r="468">
          <cell r="F468" t="str">
            <v>UC.2230R</v>
          </cell>
          <cell r="Q468">
            <v>0</v>
          </cell>
        </row>
        <row r="469">
          <cell r="F469" t="str">
            <v>UC.2230</v>
          </cell>
          <cell r="Q469">
            <v>0</v>
          </cell>
        </row>
        <row r="470">
          <cell r="Q470">
            <v>0</v>
          </cell>
        </row>
        <row r="471">
          <cell r="F471" t="str">
            <v>BA.1433</v>
          </cell>
          <cell r="Q471">
            <v>0</v>
          </cell>
        </row>
        <row r="472">
          <cell r="F472" t="str">
            <v>HA.1111SR</v>
          </cell>
          <cell r="Q472">
            <v>0</v>
          </cell>
        </row>
        <row r="473">
          <cell r="F473" t="str">
            <v>HA.1213</v>
          </cell>
          <cell r="Q473">
            <v>0</v>
          </cell>
        </row>
        <row r="474">
          <cell r="F474" t="str">
            <v>KA.1220</v>
          </cell>
          <cell r="Q474">
            <v>0</v>
          </cell>
        </row>
        <row r="475">
          <cell r="Q475">
            <v>0</v>
          </cell>
        </row>
        <row r="476">
          <cell r="Q476">
            <v>0</v>
          </cell>
        </row>
        <row r="477">
          <cell r="F477" t="str">
            <v>IA.1110</v>
          </cell>
          <cell r="Q477">
            <v>0</v>
          </cell>
        </row>
        <row r="478">
          <cell r="F478" t="str">
            <v>IA.1120</v>
          </cell>
          <cell r="Q478">
            <v>0</v>
          </cell>
        </row>
        <row r="479">
          <cell r="F479" t="str">
            <v>67/BL-BCN</v>
          </cell>
          <cell r="Q479">
            <v>0</v>
          </cell>
        </row>
        <row r="480">
          <cell r="F480" t="str">
            <v>RA.1215</v>
          </cell>
          <cell r="Q480">
            <v>0</v>
          </cell>
        </row>
        <row r="481">
          <cell r="F481" t="str">
            <v>BB.1113</v>
          </cell>
          <cell r="Q481">
            <v>0</v>
          </cell>
        </row>
        <row r="482">
          <cell r="Q482">
            <v>0</v>
          </cell>
        </row>
        <row r="483">
          <cell r="F483" t="str">
            <v>BA.1412</v>
          </cell>
          <cell r="Q483">
            <v>0</v>
          </cell>
        </row>
        <row r="484">
          <cell r="Q484">
            <v>0</v>
          </cell>
        </row>
        <row r="485">
          <cell r="Q485">
            <v>0</v>
          </cell>
        </row>
        <row r="486">
          <cell r="Q486">
            <v>0</v>
          </cell>
        </row>
        <row r="487">
          <cell r="Q487">
            <v>0</v>
          </cell>
        </row>
        <row r="488">
          <cell r="F488" t="str">
            <v>HA.1111SR</v>
          </cell>
          <cell r="Q488">
            <v>0</v>
          </cell>
        </row>
        <row r="489">
          <cell r="Q489">
            <v>0</v>
          </cell>
        </row>
        <row r="490">
          <cell r="Q490">
            <v>0</v>
          </cell>
        </row>
        <row r="491">
          <cell r="Q491">
            <v>0</v>
          </cell>
        </row>
        <row r="492">
          <cell r="Q492">
            <v>0</v>
          </cell>
        </row>
        <row r="493">
          <cell r="F493" t="str">
            <v>HA.1111SR</v>
          </cell>
          <cell r="Q493">
            <v>0</v>
          </cell>
        </row>
        <row r="494">
          <cell r="Q494">
            <v>0</v>
          </cell>
        </row>
        <row r="495">
          <cell r="Q495">
            <v>0</v>
          </cell>
        </row>
        <row r="496">
          <cell r="F496" t="str">
            <v>HA.1213</v>
          </cell>
          <cell r="Q496">
            <v>0</v>
          </cell>
        </row>
        <row r="497">
          <cell r="F497" t="str">
            <v>HA.1213</v>
          </cell>
          <cell r="Q497">
            <v>0</v>
          </cell>
        </row>
        <row r="498">
          <cell r="Q498">
            <v>0</v>
          </cell>
        </row>
        <row r="499">
          <cell r="Q499">
            <v>0</v>
          </cell>
        </row>
        <row r="500">
          <cell r="F500" t="str">
            <v>KA.1220</v>
          </cell>
          <cell r="Q500">
            <v>0</v>
          </cell>
        </row>
        <row r="501">
          <cell r="Q501">
            <v>0</v>
          </cell>
        </row>
        <row r="502">
          <cell r="Q502">
            <v>0</v>
          </cell>
        </row>
        <row r="503">
          <cell r="Q503">
            <v>0</v>
          </cell>
        </row>
        <row r="504">
          <cell r="Q504">
            <v>0</v>
          </cell>
        </row>
        <row r="505">
          <cell r="F505" t="str">
            <v>KA.1220</v>
          </cell>
          <cell r="Q505">
            <v>0</v>
          </cell>
        </row>
        <row r="506">
          <cell r="Q506">
            <v>0</v>
          </cell>
        </row>
        <row r="507">
          <cell r="Q507">
            <v>0</v>
          </cell>
        </row>
        <row r="508">
          <cell r="Q508">
            <v>0</v>
          </cell>
        </row>
        <row r="509">
          <cell r="F509" t="str">
            <v>HA.3113</v>
          </cell>
          <cell r="Q509">
            <v>0</v>
          </cell>
        </row>
        <row r="510">
          <cell r="F510" t="str">
            <v>KA.2120</v>
          </cell>
          <cell r="Q510">
            <v>0</v>
          </cell>
        </row>
        <row r="511">
          <cell r="F511" t="str">
            <v>HA.3113</v>
          </cell>
          <cell r="Q511">
            <v>0</v>
          </cell>
        </row>
        <row r="512">
          <cell r="Q512">
            <v>0</v>
          </cell>
        </row>
        <row r="513">
          <cell r="Q513">
            <v>0</v>
          </cell>
        </row>
        <row r="514">
          <cell r="Q514">
            <v>0</v>
          </cell>
        </row>
        <row r="515">
          <cell r="Q515">
            <v>0</v>
          </cell>
        </row>
        <row r="516">
          <cell r="F516" t="str">
            <v>KA.2120</v>
          </cell>
          <cell r="Q516">
            <v>0</v>
          </cell>
        </row>
        <row r="517">
          <cell r="Q517">
            <v>0</v>
          </cell>
        </row>
        <row r="518">
          <cell r="Q518">
            <v>0</v>
          </cell>
        </row>
        <row r="519">
          <cell r="Q519">
            <v>0</v>
          </cell>
        </row>
        <row r="520">
          <cell r="F520">
            <v>0</v>
          </cell>
          <cell r="Q520">
            <v>0</v>
          </cell>
        </row>
        <row r="521">
          <cell r="F521" t="str">
            <v>IA.1130</v>
          </cell>
          <cell r="Q521">
            <v>0</v>
          </cell>
        </row>
        <row r="522">
          <cell r="F522" t="str">
            <v>IA.1130</v>
          </cell>
          <cell r="Q522">
            <v>0</v>
          </cell>
        </row>
        <row r="523">
          <cell r="F523" t="str">
            <v>RA.1215</v>
          </cell>
          <cell r="Q523">
            <v>0</v>
          </cell>
        </row>
        <row r="524">
          <cell r="F524" t="str">
            <v>GG.2114</v>
          </cell>
          <cell r="Q524">
            <v>0</v>
          </cell>
        </row>
        <row r="525">
          <cell r="F525" t="str">
            <v>PA.1214</v>
          </cell>
          <cell r="Q525">
            <v>0</v>
          </cell>
        </row>
        <row r="526">
          <cell r="F526" t="str">
            <v>UB.1110</v>
          </cell>
          <cell r="Q526">
            <v>0</v>
          </cell>
        </row>
        <row r="527">
          <cell r="F527" t="str">
            <v>UC.3110</v>
          </cell>
          <cell r="Q527">
            <v>0</v>
          </cell>
        </row>
        <row r="528">
          <cell r="F528" t="str">
            <v>BA.1512</v>
          </cell>
          <cell r="Q528">
            <v>0</v>
          </cell>
        </row>
        <row r="529">
          <cell r="F529" t="str">
            <v>ZJ.7275</v>
          </cell>
          <cell r="Q529">
            <v>0</v>
          </cell>
        </row>
        <row r="530">
          <cell r="F530" t="str">
            <v>BB.1112</v>
          </cell>
          <cell r="Q530">
            <v>0</v>
          </cell>
        </row>
        <row r="531">
          <cell r="F531" t="str">
            <v>NA.1530</v>
          </cell>
        </row>
        <row r="532">
          <cell r="F532" t="str">
            <v>NA.1610SR</v>
          </cell>
        </row>
        <row r="533">
          <cell r="F533" t="str">
            <v>TT</v>
          </cell>
        </row>
        <row r="534">
          <cell r="F534" t="str">
            <v>NB.3110</v>
          </cell>
        </row>
        <row r="535">
          <cell r="F535" t="str">
            <v>UC.2230R</v>
          </cell>
        </row>
        <row r="536">
          <cell r="F536" t="str">
            <v>UC.2230</v>
          </cell>
        </row>
        <row r="537">
          <cell r="Q537">
            <v>0</v>
          </cell>
        </row>
        <row r="538">
          <cell r="F538" t="str">
            <v>BD.1312</v>
          </cell>
          <cell r="Q538">
            <v>6.97</v>
          </cell>
        </row>
        <row r="539">
          <cell r="F539" t="str">
            <v>BB.1212</v>
          </cell>
          <cell r="Q539">
            <v>400</v>
          </cell>
        </row>
        <row r="540">
          <cell r="F540" t="str">
            <v>TT</v>
          </cell>
          <cell r="Q540">
            <v>520</v>
          </cell>
        </row>
        <row r="541">
          <cell r="F541" t="str">
            <v>BK.5112</v>
          </cell>
          <cell r="Q541">
            <v>40.229999999999997</v>
          </cell>
        </row>
        <row r="542">
          <cell r="F542" t="str">
            <v>B13-4/CÑ79/12</v>
          </cell>
          <cell r="Q542">
            <v>295</v>
          </cell>
        </row>
        <row r="543">
          <cell r="F543" t="str">
            <v>B3-13e/CÑ79/12</v>
          </cell>
          <cell r="Q543">
            <v>0.2</v>
          </cell>
        </row>
        <row r="544">
          <cell r="F544" t="str">
            <v>ZJ.7272</v>
          </cell>
          <cell r="Q544">
            <v>0.55000000000000004</v>
          </cell>
        </row>
        <row r="545">
          <cell r="F545" t="str">
            <v>VB.4111</v>
          </cell>
          <cell r="Q545">
            <v>0</v>
          </cell>
        </row>
        <row r="546">
          <cell r="F546" t="str">
            <v>TT</v>
          </cell>
          <cell r="Q546">
            <v>0</v>
          </cell>
        </row>
        <row r="547">
          <cell r="Q547">
            <v>0</v>
          </cell>
        </row>
        <row r="548">
          <cell r="Q548">
            <v>0</v>
          </cell>
        </row>
        <row r="549">
          <cell r="F549" t="str">
            <v>BA.1442</v>
          </cell>
          <cell r="Q549">
            <v>15.310156250000002</v>
          </cell>
        </row>
        <row r="550">
          <cell r="F550" t="str">
            <v>HA.1111SR</v>
          </cell>
          <cell r="Q550">
            <v>0.33750000000000002</v>
          </cell>
        </row>
        <row r="551">
          <cell r="F551" t="str">
            <v>HA.1213</v>
          </cell>
          <cell r="Q551">
            <v>1.2675000000000001</v>
          </cell>
        </row>
        <row r="552">
          <cell r="F552" t="str">
            <v>KA.1220</v>
          </cell>
          <cell r="Q552">
            <v>4.8000000000000008E-2</v>
          </cell>
        </row>
        <row r="553">
          <cell r="Q553">
            <v>9.0000000000000011E-3</v>
          </cell>
        </row>
        <row r="554">
          <cell r="Q554">
            <v>3.9000000000000007E-2</v>
          </cell>
        </row>
        <row r="555">
          <cell r="F555" t="str">
            <v>HA.2313</v>
          </cell>
          <cell r="Q555">
            <v>0.98549999999999982</v>
          </cell>
        </row>
        <row r="556">
          <cell r="F556" t="str">
            <v>KA.2120</v>
          </cell>
          <cell r="Q556">
            <v>0.13139999999999999</v>
          </cell>
        </row>
        <row r="557">
          <cell r="F557" t="str">
            <v>IA.2311</v>
          </cell>
          <cell r="Q557">
            <v>1.566E-2</v>
          </cell>
        </row>
        <row r="558">
          <cell r="F558" t="str">
            <v>IA.2321</v>
          </cell>
          <cell r="Q558">
            <v>0.19496999999999998</v>
          </cell>
        </row>
        <row r="559">
          <cell r="F559" t="str">
            <v>PA.1214</v>
          </cell>
          <cell r="Q559">
            <v>10.35</v>
          </cell>
        </row>
        <row r="560">
          <cell r="Q560">
            <v>10.08</v>
          </cell>
        </row>
        <row r="561">
          <cell r="Q561">
            <v>0.27</v>
          </cell>
        </row>
        <row r="562">
          <cell r="F562" t="str">
            <v>UB.1110</v>
          </cell>
          <cell r="Q562">
            <v>0</v>
          </cell>
        </row>
        <row r="563">
          <cell r="F563" t="str">
            <v>UC.3110</v>
          </cell>
          <cell r="Q563">
            <v>0</v>
          </cell>
        </row>
        <row r="564">
          <cell r="F564" t="str">
            <v>BB.1111</v>
          </cell>
          <cell r="Q564">
            <v>0</v>
          </cell>
        </row>
        <row r="565">
          <cell r="F565" t="str">
            <v>NA.1530</v>
          </cell>
          <cell r="Q565">
            <v>0.33868999999999999</v>
          </cell>
        </row>
        <row r="566">
          <cell r="F566" t="str">
            <v>NB.3110</v>
          </cell>
          <cell r="Q566">
            <v>0</v>
          </cell>
        </row>
        <row r="567">
          <cell r="F567" t="str">
            <v>TT</v>
          </cell>
          <cell r="Q567">
            <v>0</v>
          </cell>
        </row>
        <row r="568">
          <cell r="F568" t="str">
            <v>TT</v>
          </cell>
          <cell r="Q568">
            <v>0</v>
          </cell>
        </row>
        <row r="569">
          <cell r="F569" t="str">
            <v>TT</v>
          </cell>
          <cell r="Q569">
            <v>0</v>
          </cell>
        </row>
        <row r="570">
          <cell r="Q570">
            <v>0</v>
          </cell>
        </row>
        <row r="571">
          <cell r="F571" t="str">
            <v>BA.1312</v>
          </cell>
          <cell r="Q571">
            <v>0</v>
          </cell>
        </row>
        <row r="572">
          <cell r="Q572">
            <v>14.665875000000003</v>
          </cell>
        </row>
        <row r="573">
          <cell r="Q573">
            <v>193.24265625000001</v>
          </cell>
        </row>
        <row r="574">
          <cell r="Q574">
            <v>24.345562500000003</v>
          </cell>
        </row>
        <row r="575">
          <cell r="Q575">
            <v>21.208000000000002</v>
          </cell>
        </row>
        <row r="576">
          <cell r="F576" t="str">
            <v>HA.1111SR</v>
          </cell>
          <cell r="Q576">
            <v>0</v>
          </cell>
        </row>
        <row r="577">
          <cell r="Q577">
            <v>0.28799999999999998</v>
          </cell>
        </row>
        <row r="578">
          <cell r="Q578">
            <v>3.2160000000000002</v>
          </cell>
        </row>
        <row r="579">
          <cell r="Q579">
            <v>0.504</v>
          </cell>
        </row>
        <row r="580">
          <cell r="F580" t="str">
            <v>HA.1213</v>
          </cell>
          <cell r="Q580">
            <v>0</v>
          </cell>
        </row>
        <row r="581">
          <cell r="Q581">
            <v>0.6</v>
          </cell>
        </row>
        <row r="582">
          <cell r="Q582">
            <v>6.0299999999999994</v>
          </cell>
        </row>
        <row r="583">
          <cell r="Q583">
            <v>1.08</v>
          </cell>
        </row>
        <row r="584">
          <cell r="F584" t="str">
            <v>KA.1220</v>
          </cell>
          <cell r="Q584">
            <v>0</v>
          </cell>
        </row>
        <row r="585">
          <cell r="Q585">
            <v>9.5999999999999992E-3</v>
          </cell>
        </row>
        <row r="586">
          <cell r="Q586">
            <v>0.13400000000000001</v>
          </cell>
        </row>
        <row r="587">
          <cell r="Q587">
            <v>1.5599999999999996E-2</v>
          </cell>
        </row>
        <row r="588">
          <cell r="F588" t="str">
            <v>KA.1220</v>
          </cell>
          <cell r="Q588">
            <v>0</v>
          </cell>
        </row>
        <row r="589">
          <cell r="Q589">
            <v>2.4E-2</v>
          </cell>
        </row>
        <row r="590">
          <cell r="Q590">
            <v>0.3216</v>
          </cell>
        </row>
        <row r="591">
          <cell r="Q591">
            <v>3.9599999999999996E-2</v>
          </cell>
        </row>
        <row r="592">
          <cell r="F592" t="str">
            <v>HA.3113</v>
          </cell>
          <cell r="Q592">
            <v>8.636000000000001</v>
          </cell>
        </row>
        <row r="593">
          <cell r="F593" t="str">
            <v>KA.2510</v>
          </cell>
          <cell r="Q593">
            <v>0</v>
          </cell>
        </row>
        <row r="594">
          <cell r="F594" t="str">
            <v>IA.2311</v>
          </cell>
          <cell r="Q594">
            <v>0.13038999999999998</v>
          </cell>
        </row>
        <row r="595">
          <cell r="F595" t="str">
            <v>IA.2321</v>
          </cell>
          <cell r="Q595">
            <v>0.55161000000000004</v>
          </cell>
        </row>
        <row r="596">
          <cell r="F596" t="str">
            <v>GG.2114</v>
          </cell>
          <cell r="Q596">
            <v>15.113</v>
          </cell>
        </row>
        <row r="597">
          <cell r="F597" t="str">
            <v>PA.1214</v>
          </cell>
          <cell r="Q597">
            <v>323.84999999999997</v>
          </cell>
        </row>
        <row r="598">
          <cell r="F598" t="str">
            <v>UB.1110</v>
          </cell>
          <cell r="Q598">
            <v>323.84999999999997</v>
          </cell>
        </row>
        <row r="599">
          <cell r="F599" t="str">
            <v>UC.3110</v>
          </cell>
          <cell r="Q599">
            <v>323.84999999999997</v>
          </cell>
        </row>
        <row r="600">
          <cell r="F600" t="str">
            <v>BB.1111</v>
          </cell>
          <cell r="Q600">
            <v>0</v>
          </cell>
        </row>
        <row r="601">
          <cell r="F601" t="str">
            <v>NA.1530</v>
          </cell>
          <cell r="Q601">
            <v>5.4208800000000004</v>
          </cell>
        </row>
        <row r="602">
          <cell r="F602" t="str">
            <v>NB.3110</v>
          </cell>
          <cell r="Q602">
            <v>0</v>
          </cell>
        </row>
        <row r="603">
          <cell r="F603" t="str">
            <v>UC.2230</v>
          </cell>
          <cell r="Q603">
            <v>0</v>
          </cell>
        </row>
        <row r="604">
          <cell r="F604" t="str">
            <v>UC.2230</v>
          </cell>
          <cell r="Q604">
            <v>0</v>
          </cell>
        </row>
        <row r="605">
          <cell r="Q605">
            <v>0</v>
          </cell>
        </row>
        <row r="606">
          <cell r="F606" t="str">
            <v>.2230_x0002_TT_x0008__x0007_NB.3110_x0007_UC.2230_x0007_UC.22	HA.1121SR	HA.1121SR_x0007_HA.1223_x0007_KA.1220</v>
          </cell>
          <cell r="Q606">
            <v>0</v>
          </cell>
        </row>
        <row r="607">
          <cell r="F607" t="str">
            <v>BA.1442</v>
          </cell>
          <cell r="Q607">
            <v>29.647479166666667</v>
          </cell>
        </row>
        <row r="608">
          <cell r="F608" t="str">
            <v>HA.1121SR</v>
          </cell>
          <cell r="Q608">
            <v>0.79900000000000004</v>
          </cell>
        </row>
        <row r="609">
          <cell r="F609" t="str">
            <v>HA.1223</v>
          </cell>
          <cell r="Q609">
            <v>4.05</v>
          </cell>
        </row>
        <row r="610">
          <cell r="F610" t="str">
            <v>KA.1220</v>
          </cell>
          <cell r="Q610">
            <v>0</v>
          </cell>
        </row>
        <row r="611">
          <cell r="Q611">
            <v>1.2800000000000002E-2</v>
          </cell>
        </row>
        <row r="612">
          <cell r="Q612">
            <v>7.1999999999999995E-2</v>
          </cell>
        </row>
        <row r="613">
          <cell r="F613" t="str">
            <v>HA.2333</v>
          </cell>
          <cell r="Q613">
            <v>2.2931999999999997</v>
          </cell>
        </row>
        <row r="614">
          <cell r="F614" t="str">
            <v>KA.2120</v>
          </cell>
          <cell r="Q614">
            <v>0.13103999999999999</v>
          </cell>
        </row>
        <row r="615">
          <cell r="F615" t="str">
            <v>IA.1110</v>
          </cell>
          <cell r="Q615">
            <v>4.2340000000000003E-2</v>
          </cell>
        </row>
        <row r="616">
          <cell r="F616" t="str">
            <v>IA.1120</v>
          </cell>
          <cell r="Q616">
            <v>0.37439999999999996</v>
          </cell>
        </row>
        <row r="617">
          <cell r="F617" t="str">
            <v>TT</v>
          </cell>
          <cell r="Q617">
            <v>54.4</v>
          </cell>
        </row>
        <row r="618">
          <cell r="F618" t="str">
            <v>RA.1215</v>
          </cell>
          <cell r="Q618">
            <v>1.9599999999999997</v>
          </cell>
        </row>
        <row r="619">
          <cell r="F619" t="str">
            <v>BB.1112</v>
          </cell>
          <cell r="Q619">
            <v>0</v>
          </cell>
        </row>
        <row r="620">
          <cell r="Q620">
            <v>0</v>
          </cell>
        </row>
        <row r="621">
          <cell r="F621" t="str">
            <v>BA.1442</v>
          </cell>
          <cell r="Q621">
            <v>39.472041666666669</v>
          </cell>
        </row>
        <row r="622">
          <cell r="F622" t="str">
            <v>HA.1121SR</v>
          </cell>
          <cell r="Q622">
            <v>0.71250000000000002</v>
          </cell>
        </row>
        <row r="623">
          <cell r="F623" t="str">
            <v>HA.1223</v>
          </cell>
          <cell r="Q623">
            <v>3.7949999999999995</v>
          </cell>
        </row>
        <row r="624">
          <cell r="F624" t="str">
            <v>KA.1220</v>
          </cell>
          <cell r="Q624">
            <v>0</v>
          </cell>
        </row>
        <row r="625">
          <cell r="Q625">
            <v>8.199999999999999E-3</v>
          </cell>
        </row>
        <row r="626">
          <cell r="Q626">
            <v>4.6799999999999994E-2</v>
          </cell>
        </row>
        <row r="627">
          <cell r="F627" t="str">
            <v>HA.2333</v>
          </cell>
          <cell r="Q627">
            <v>1.4405999999999999</v>
          </cell>
        </row>
        <row r="628">
          <cell r="F628" t="str">
            <v>KA.2120</v>
          </cell>
          <cell r="Q628">
            <v>8.231999999999999E-2</v>
          </cell>
        </row>
        <row r="629">
          <cell r="F629" t="str">
            <v>IA.1110</v>
          </cell>
          <cell r="Q629">
            <v>2.3280000000000002E-2</v>
          </cell>
        </row>
        <row r="630">
          <cell r="F630" t="str">
            <v>IA.1120</v>
          </cell>
          <cell r="Q630">
            <v>0.29837000000000002</v>
          </cell>
        </row>
        <row r="631">
          <cell r="F631" t="str">
            <v>TT</v>
          </cell>
          <cell r="Q631">
            <v>38.159999999999997</v>
          </cell>
        </row>
        <row r="632">
          <cell r="F632" t="str">
            <v>RA.1215</v>
          </cell>
          <cell r="Q632">
            <v>0.97999999999999987</v>
          </cell>
        </row>
        <row r="633">
          <cell r="F633" t="str">
            <v>BB.1112</v>
          </cell>
          <cell r="Q633">
            <v>0</v>
          </cell>
        </row>
        <row r="634">
          <cell r="Q634">
            <v>0</v>
          </cell>
        </row>
        <row r="635">
          <cell r="F635" t="str">
            <v>BA.1442</v>
          </cell>
          <cell r="Q635">
            <v>94.153645833333343</v>
          </cell>
        </row>
        <row r="636">
          <cell r="F636" t="str">
            <v>HA.1111SR</v>
          </cell>
          <cell r="Q636">
            <v>7.6799999999999988</v>
          </cell>
        </row>
        <row r="637">
          <cell r="F637" t="str">
            <v>HA.1213</v>
          </cell>
          <cell r="Q637">
            <v>23.519999999999996</v>
          </cell>
        </row>
        <row r="638">
          <cell r="F638" t="str">
            <v>KA.1220</v>
          </cell>
          <cell r="Q638">
            <v>0</v>
          </cell>
        </row>
        <row r="639">
          <cell r="Q639">
            <v>0.192</v>
          </cell>
        </row>
        <row r="640">
          <cell r="Q640">
            <v>0.67199999999999993</v>
          </cell>
        </row>
        <row r="641">
          <cell r="F641" t="str">
            <v>HA.2333</v>
          </cell>
          <cell r="Q641">
            <v>6.4008000000000003</v>
          </cell>
        </row>
        <row r="642">
          <cell r="F642" t="str">
            <v>KA.2120</v>
          </cell>
          <cell r="Q642">
            <v>0.42671999999999999</v>
          </cell>
        </row>
        <row r="643">
          <cell r="F643" t="str">
            <v>IA.1130</v>
          </cell>
          <cell r="Q643">
            <v>0.378</v>
          </cell>
        </row>
        <row r="644">
          <cell r="F644" t="str">
            <v>IA.1130</v>
          </cell>
          <cell r="Q644">
            <v>3.5802</v>
          </cell>
        </row>
        <row r="645">
          <cell r="F645" t="str">
            <v>TT</v>
          </cell>
          <cell r="Q645">
            <v>816</v>
          </cell>
        </row>
        <row r="646">
          <cell r="F646" t="str">
            <v>RA.1215</v>
          </cell>
          <cell r="Q646">
            <v>21.599999999999998</v>
          </cell>
        </row>
        <row r="647">
          <cell r="F647" t="str">
            <v>BB.1112</v>
          </cell>
          <cell r="Q647">
            <v>475.89062500000011</v>
          </cell>
        </row>
        <row r="648">
          <cell r="Q648">
            <v>0</v>
          </cell>
        </row>
        <row r="649">
          <cell r="F649" t="str">
            <v>67/QÑ-BCN</v>
          </cell>
          <cell r="Q649">
            <v>0</v>
          </cell>
        </row>
        <row r="650">
          <cell r="Q650">
            <v>4.1360799999999998</v>
          </cell>
        </row>
        <row r="651">
          <cell r="Q651">
            <v>2.0072E-2</v>
          </cell>
        </row>
        <row r="652">
          <cell r="Q652">
            <v>2.2048000000000002E-2</v>
          </cell>
        </row>
        <row r="653">
          <cell r="Q653">
            <v>5.3508000000000007E-2</v>
          </cell>
        </row>
        <row r="654">
          <cell r="F654" t="str">
            <v>67/QÑ-BCN</v>
          </cell>
          <cell r="Q654">
            <v>0</v>
          </cell>
        </row>
        <row r="655">
          <cell r="Q655">
            <v>5.1116000000000001</v>
          </cell>
        </row>
        <row r="656">
          <cell r="Q656">
            <v>2.0072E-2</v>
          </cell>
        </row>
        <row r="657">
          <cell r="Q657">
            <v>2.2048000000000002E-2</v>
          </cell>
        </row>
        <row r="658">
          <cell r="Q658">
            <v>7.3892000000000013E-2</v>
          </cell>
        </row>
        <row r="659">
          <cell r="F659" t="str">
            <v>67/QÑ-BCN</v>
          </cell>
          <cell r="Q659">
            <v>0</v>
          </cell>
        </row>
        <row r="660">
          <cell r="Q660">
            <v>0</v>
          </cell>
        </row>
        <row r="661">
          <cell r="Q661">
            <v>0</v>
          </cell>
        </row>
        <row r="662">
          <cell r="Q662">
            <v>0</v>
          </cell>
        </row>
        <row r="663">
          <cell r="Q663">
            <v>0</v>
          </cell>
        </row>
        <row r="664">
          <cell r="F664" t="str">
            <v>66/QÑ-BCN</v>
          </cell>
          <cell r="Q664">
            <v>0</v>
          </cell>
        </row>
        <row r="665">
          <cell r="Q665">
            <v>0</v>
          </cell>
        </row>
        <row r="666">
          <cell r="F666" t="str">
            <v>BA.1442</v>
          </cell>
          <cell r="Q666">
            <v>0</v>
          </cell>
        </row>
        <row r="667">
          <cell r="F667" t="str">
            <v>HA.1111SR</v>
          </cell>
          <cell r="Q667">
            <v>0</v>
          </cell>
        </row>
        <row r="668">
          <cell r="F668" t="str">
            <v>HA.1213</v>
          </cell>
          <cell r="Q668">
            <v>0</v>
          </cell>
        </row>
        <row r="669">
          <cell r="F669" t="str">
            <v>KA.1220</v>
          </cell>
          <cell r="Q669">
            <v>0</v>
          </cell>
        </row>
        <row r="670">
          <cell r="Q670">
            <v>0</v>
          </cell>
        </row>
        <row r="671">
          <cell r="Q671">
            <v>0</v>
          </cell>
        </row>
        <row r="672">
          <cell r="F672" t="str">
            <v>HA.2333</v>
          </cell>
          <cell r="Q672">
            <v>0</v>
          </cell>
        </row>
        <row r="673">
          <cell r="F673" t="str">
            <v>KA.2120</v>
          </cell>
          <cell r="Q673">
            <v>0</v>
          </cell>
        </row>
        <row r="674">
          <cell r="F674" t="str">
            <v>IA.1110</v>
          </cell>
          <cell r="Q674">
            <v>0</v>
          </cell>
        </row>
        <row r="675">
          <cell r="F675" t="str">
            <v>IA.1120</v>
          </cell>
          <cell r="Q675">
            <v>0</v>
          </cell>
        </row>
        <row r="676">
          <cell r="F676" t="str">
            <v>TT</v>
          </cell>
          <cell r="Q676">
            <v>0</v>
          </cell>
        </row>
        <row r="677">
          <cell r="F677" t="str">
            <v>RA.1215</v>
          </cell>
          <cell r="Q677">
            <v>0</v>
          </cell>
        </row>
        <row r="678">
          <cell r="Q678">
            <v>0</v>
          </cell>
        </row>
        <row r="679">
          <cell r="F679" t="str">
            <v>BA.1442</v>
          </cell>
          <cell r="Q679">
            <v>11.171448750000003</v>
          </cell>
        </row>
        <row r="680">
          <cell r="F680" t="str">
            <v>HA.1111SR</v>
          </cell>
          <cell r="Q680">
            <v>0.33265500000000009</v>
          </cell>
        </row>
        <row r="681">
          <cell r="F681" t="str">
            <v>HA.1213</v>
          </cell>
          <cell r="Q681">
            <v>1.12582</v>
          </cell>
        </row>
        <row r="682">
          <cell r="F682" t="str">
            <v>KA.1220</v>
          </cell>
          <cell r="Q682">
            <v>0</v>
          </cell>
        </row>
        <row r="683">
          <cell r="Q683">
            <v>5.3200000000000001E-3</v>
          </cell>
        </row>
        <row r="684">
          <cell r="Q684">
            <v>1.968E-2</v>
          </cell>
        </row>
        <row r="685">
          <cell r="F685" t="str">
            <v>HA.2333</v>
          </cell>
          <cell r="Q685">
            <v>0.40739999999999998</v>
          </cell>
        </row>
        <row r="686">
          <cell r="F686" t="str">
            <v>KA.2120</v>
          </cell>
          <cell r="Q686">
            <v>3.2980000000000002E-2</v>
          </cell>
        </row>
        <row r="687">
          <cell r="F687" t="str">
            <v>IA.1110</v>
          </cell>
          <cell r="Q687">
            <v>0.12494</v>
          </cell>
        </row>
        <row r="688">
          <cell r="F688" t="str">
            <v>TT</v>
          </cell>
          <cell r="Q688">
            <v>11.16</v>
          </cell>
        </row>
        <row r="689">
          <cell r="F689" t="str">
            <v>RA.1215</v>
          </cell>
          <cell r="Q689">
            <v>0.42</v>
          </cell>
        </row>
        <row r="690">
          <cell r="F690" t="str">
            <v>BB.1111</v>
          </cell>
          <cell r="Q690">
            <v>0</v>
          </cell>
        </row>
        <row r="691">
          <cell r="F691" t="str">
            <v>67/QÑ-BCN</v>
          </cell>
          <cell r="Q691">
            <v>0</v>
          </cell>
        </row>
        <row r="692">
          <cell r="Q692">
            <v>0.20044999999999999</v>
          </cell>
        </row>
        <row r="693">
          <cell r="Q693">
            <v>0.28488000000000002</v>
          </cell>
        </row>
        <row r="694">
          <cell r="Q694">
            <v>2.7264000000000004E-3</v>
          </cell>
        </row>
        <row r="695">
          <cell r="Q695">
            <v>2.9780000000000002E-3</v>
          </cell>
        </row>
        <row r="696">
          <cell r="Q696">
            <v>1.5407999999999999E-3</v>
          </cell>
        </row>
        <row r="697">
          <cell r="Q697">
            <v>6.2111999999999992E-3</v>
          </cell>
        </row>
        <row r="698">
          <cell r="Q698">
            <v>1.2672E-3</v>
          </cell>
        </row>
        <row r="699">
          <cell r="F699" t="str">
            <v>66/QÑ-BCN</v>
          </cell>
          <cell r="Q699">
            <v>0</v>
          </cell>
        </row>
        <row r="700">
          <cell r="Q700">
            <v>0</v>
          </cell>
        </row>
        <row r="701">
          <cell r="F701" t="str">
            <v>BA.1442</v>
          </cell>
          <cell r="Q701">
            <v>0</v>
          </cell>
        </row>
        <row r="702">
          <cell r="F702" t="str">
            <v>HA.1111SR</v>
          </cell>
          <cell r="Q702">
            <v>0</v>
          </cell>
        </row>
        <row r="703">
          <cell r="F703" t="str">
            <v>HA.1213</v>
          </cell>
          <cell r="Q703">
            <v>0</v>
          </cell>
        </row>
        <row r="704">
          <cell r="F704" t="str">
            <v>KA.1220</v>
          </cell>
          <cell r="Q704">
            <v>0</v>
          </cell>
        </row>
        <row r="705">
          <cell r="Q705">
            <v>0</v>
          </cell>
        </row>
        <row r="706">
          <cell r="Q706">
            <v>0</v>
          </cell>
        </row>
        <row r="707">
          <cell r="F707" t="str">
            <v>HA.2333</v>
          </cell>
          <cell r="Q707">
            <v>0</v>
          </cell>
        </row>
        <row r="708">
          <cell r="F708" t="str">
            <v>KA.2120</v>
          </cell>
          <cell r="Q708">
            <v>0</v>
          </cell>
        </row>
        <row r="709">
          <cell r="F709" t="str">
            <v>IA.1130</v>
          </cell>
          <cell r="Q709">
            <v>0</v>
          </cell>
        </row>
        <row r="710">
          <cell r="F710" t="str">
            <v>IA.1130</v>
          </cell>
          <cell r="Q710">
            <v>0</v>
          </cell>
        </row>
        <row r="711">
          <cell r="F711" t="str">
            <v>TT</v>
          </cell>
          <cell r="Q711">
            <v>0</v>
          </cell>
        </row>
        <row r="712">
          <cell r="F712" t="str">
            <v>RA.1215</v>
          </cell>
          <cell r="Q712">
            <v>0</v>
          </cell>
        </row>
        <row r="713">
          <cell r="F713" t="str">
            <v>BB.1111</v>
          </cell>
          <cell r="Q713">
            <v>0</v>
          </cell>
        </row>
        <row r="714">
          <cell r="Q714">
            <v>0</v>
          </cell>
        </row>
        <row r="715">
          <cell r="F715" t="str">
            <v>BA.1442</v>
          </cell>
          <cell r="Q715">
            <v>509.57698353333342</v>
          </cell>
        </row>
        <row r="716">
          <cell r="F716" t="str">
            <v>HA.1121SR</v>
          </cell>
          <cell r="Q716">
            <v>4.3680000000000012</v>
          </cell>
        </row>
        <row r="717">
          <cell r="F717" t="str">
            <v>HA.1223</v>
          </cell>
          <cell r="Q717">
            <v>32</v>
          </cell>
        </row>
        <row r="718">
          <cell r="F718" t="str">
            <v>KA.1220</v>
          </cell>
          <cell r="Q718">
            <v>0</v>
          </cell>
        </row>
        <row r="719">
          <cell r="Q719">
            <v>3.7600000000000001E-2</v>
          </cell>
        </row>
        <row r="720">
          <cell r="Q720">
            <v>0.28800000000000003</v>
          </cell>
        </row>
        <row r="721">
          <cell r="F721" t="str">
            <v>HA.2333</v>
          </cell>
          <cell r="Q721">
            <v>21.330000000000002</v>
          </cell>
        </row>
        <row r="722">
          <cell r="F722" t="str">
            <v>KA.2120</v>
          </cell>
          <cell r="Q722">
            <v>0.56879999999999997</v>
          </cell>
        </row>
        <row r="723">
          <cell r="F723" t="str">
            <v>IA.1130</v>
          </cell>
          <cell r="Q723">
            <v>0.48704000000000003</v>
          </cell>
        </row>
        <row r="724">
          <cell r="F724" t="str">
            <v>IA.1130</v>
          </cell>
          <cell r="Q724">
            <v>2.2308400000000002</v>
          </cell>
        </row>
        <row r="725">
          <cell r="F725" t="str">
            <v>IA.1130</v>
          </cell>
          <cell r="Q725">
            <v>0.99199999999999999</v>
          </cell>
        </row>
        <row r="726">
          <cell r="F726" t="str">
            <v>TT</v>
          </cell>
          <cell r="Q726">
            <v>723.2</v>
          </cell>
        </row>
        <row r="727">
          <cell r="F727" t="str">
            <v>RA.1215</v>
          </cell>
          <cell r="Q727">
            <v>9</v>
          </cell>
        </row>
        <row r="728">
          <cell r="F728" t="str">
            <v>BB.1112</v>
          </cell>
          <cell r="Q728">
            <v>509.57698353333342</v>
          </cell>
        </row>
        <row r="729">
          <cell r="F729" t="str">
            <v>CA.2213</v>
          </cell>
          <cell r="Q729">
            <v>64</v>
          </cell>
        </row>
        <row r="730">
          <cell r="F730" t="str">
            <v>BB.1111</v>
          </cell>
          <cell r="Q730">
            <v>17.472000000000005</v>
          </cell>
        </row>
        <row r="731">
          <cell r="Q731">
            <v>0</v>
          </cell>
        </row>
        <row r="732">
          <cell r="F732" t="str">
            <v>BA.1442</v>
          </cell>
          <cell r="Q732">
            <v>146.88400243333336</v>
          </cell>
        </row>
        <row r="733">
          <cell r="F733" t="str">
            <v>HA.1121SR</v>
          </cell>
          <cell r="Q733">
            <v>1.5540000000000003</v>
          </cell>
        </row>
        <row r="734">
          <cell r="F734" t="str">
            <v>HA.1223</v>
          </cell>
          <cell r="Q734">
            <v>11.200000000000001</v>
          </cell>
        </row>
        <row r="735">
          <cell r="F735" t="str">
            <v>KA.1220</v>
          </cell>
          <cell r="Q735">
            <v>0</v>
          </cell>
        </row>
        <row r="736">
          <cell r="Q736">
            <v>1.5800000000000002E-2</v>
          </cell>
        </row>
        <row r="737">
          <cell r="Q737">
            <v>0.12</v>
          </cell>
        </row>
        <row r="738">
          <cell r="F738" t="str">
            <v>HA.2333</v>
          </cell>
          <cell r="Q738">
            <v>8.4150000000000009</v>
          </cell>
        </row>
        <row r="739">
          <cell r="F739" t="str">
            <v>KA.2120</v>
          </cell>
          <cell r="Q739">
            <v>0.22440000000000002</v>
          </cell>
        </row>
        <row r="740">
          <cell r="F740" t="str">
            <v>IA.1110</v>
          </cell>
          <cell r="Q740">
            <v>0.19059999999999999</v>
          </cell>
        </row>
        <row r="741">
          <cell r="F741" t="str">
            <v>IA.1120</v>
          </cell>
          <cell r="Q741">
            <v>0.78483999999999998</v>
          </cell>
        </row>
        <row r="742">
          <cell r="F742" t="str">
            <v>IA.1130</v>
          </cell>
          <cell r="Q742">
            <v>0.41599999999999998</v>
          </cell>
        </row>
        <row r="743">
          <cell r="F743" t="str">
            <v>TT</v>
          </cell>
          <cell r="Q743">
            <v>361.6</v>
          </cell>
        </row>
        <row r="744">
          <cell r="F744" t="str">
            <v>RA.1215</v>
          </cell>
          <cell r="Q744">
            <v>4.5</v>
          </cell>
        </row>
        <row r="745">
          <cell r="F745" t="str">
            <v>BB.1111</v>
          </cell>
          <cell r="Q745">
            <v>146.88400243333336</v>
          </cell>
        </row>
        <row r="746">
          <cell r="F746" t="str">
            <v>CA.2213</v>
          </cell>
          <cell r="Q746">
            <v>22.400000000000002</v>
          </cell>
        </row>
        <row r="747">
          <cell r="F747" t="str">
            <v>BB.1111</v>
          </cell>
          <cell r="Q747">
            <v>6.2160000000000011</v>
          </cell>
        </row>
        <row r="748">
          <cell r="Q748">
            <v>0</v>
          </cell>
        </row>
        <row r="749">
          <cell r="F749" t="str">
            <v>67/QÑ-BCN</v>
          </cell>
          <cell r="Q749">
            <v>0</v>
          </cell>
        </row>
        <row r="750">
          <cell r="Q750">
            <v>2.564E-2</v>
          </cell>
        </row>
        <row r="751">
          <cell r="Q751">
            <v>0.56279999999999997</v>
          </cell>
        </row>
        <row r="752">
          <cell r="Q752">
            <v>2.6257300000000003</v>
          </cell>
        </row>
        <row r="753">
          <cell r="Q753">
            <v>5.5036700000000005</v>
          </cell>
        </row>
        <row r="754">
          <cell r="Q754">
            <v>2.1024599999999998</v>
          </cell>
        </row>
        <row r="755">
          <cell r="Q755">
            <v>0.180169</v>
          </cell>
        </row>
        <row r="756">
          <cell r="Q756">
            <v>7.4496000000000007E-2</v>
          </cell>
        </row>
        <row r="757">
          <cell r="Q757">
            <v>9.3799999999999994E-2</v>
          </cell>
        </row>
        <row r="758">
          <cell r="F758" t="str">
            <v>66/QÑ-BCN</v>
          </cell>
          <cell r="Q758">
            <v>0</v>
          </cell>
        </row>
        <row r="759">
          <cell r="Q759">
            <v>0</v>
          </cell>
        </row>
        <row r="760">
          <cell r="F760" t="str">
            <v>BA.1442</v>
          </cell>
          <cell r="Q760">
            <v>33.207687499999999</v>
          </cell>
        </row>
        <row r="761">
          <cell r="F761" t="str">
            <v>HA.1111SR</v>
          </cell>
          <cell r="Q761">
            <v>0.67500000000000004</v>
          </cell>
        </row>
        <row r="762">
          <cell r="F762" t="str">
            <v>HA.1213</v>
          </cell>
          <cell r="Q762">
            <v>2.0280000000000005</v>
          </cell>
        </row>
        <row r="763">
          <cell r="F763" t="str">
            <v>KA.1220</v>
          </cell>
          <cell r="Q763">
            <v>0</v>
          </cell>
        </row>
        <row r="764">
          <cell r="Q764">
            <v>1.8000000000000002E-2</v>
          </cell>
        </row>
        <row r="765">
          <cell r="Q765">
            <v>6.2399999999999997E-2</v>
          </cell>
        </row>
        <row r="766">
          <cell r="F766" t="str">
            <v>HA.2333</v>
          </cell>
          <cell r="Q766">
            <v>1.7549999999999999</v>
          </cell>
        </row>
        <row r="767">
          <cell r="F767" t="str">
            <v>KA.2120</v>
          </cell>
          <cell r="Q767">
            <v>0.14039999999999997</v>
          </cell>
        </row>
        <row r="768">
          <cell r="F768" t="str">
            <v>IA.1110</v>
          </cell>
          <cell r="Q768">
            <v>4.4580000000000002E-2</v>
          </cell>
        </row>
        <row r="769">
          <cell r="F769" t="str">
            <v>IA.1120</v>
          </cell>
          <cell r="Q769">
            <v>0.29879999999999995</v>
          </cell>
        </row>
        <row r="770">
          <cell r="F770" t="str">
            <v>TT</v>
          </cell>
          <cell r="Q770">
            <v>44.64</v>
          </cell>
        </row>
        <row r="771">
          <cell r="F771" t="str">
            <v>RA.1215</v>
          </cell>
          <cell r="Q771">
            <v>1.5</v>
          </cell>
        </row>
        <row r="772">
          <cell r="F772" t="str">
            <v>BB.1111</v>
          </cell>
          <cell r="Q772">
            <v>33.207687499999999</v>
          </cell>
        </row>
        <row r="773">
          <cell r="F773" t="str">
            <v>ZJ.7272</v>
          </cell>
          <cell r="Q773">
            <v>0.06</v>
          </cell>
        </row>
        <row r="774">
          <cell r="Q774">
            <v>0</v>
          </cell>
        </row>
        <row r="775">
          <cell r="F775" t="str">
            <v>BA.1442</v>
          </cell>
          <cell r="Q775">
            <v>8.7437812499999996</v>
          </cell>
        </row>
        <row r="776">
          <cell r="F776" t="str">
            <v>HA.1111SR</v>
          </cell>
          <cell r="Q776">
            <v>0.16200000000000003</v>
          </cell>
        </row>
        <row r="777">
          <cell r="F777" t="str">
            <v>HA.1213</v>
          </cell>
          <cell r="Q777">
            <v>0.76800000000000013</v>
          </cell>
        </row>
        <row r="778">
          <cell r="F778" t="str">
            <v>KA.1220</v>
          </cell>
          <cell r="Q778">
            <v>0</v>
          </cell>
        </row>
        <row r="779">
          <cell r="Q779">
            <v>3.6000000000000003E-3</v>
          </cell>
        </row>
        <row r="780">
          <cell r="Q780">
            <v>1.9199999999999998E-2</v>
          </cell>
        </row>
        <row r="781">
          <cell r="F781" t="str">
            <v>HA.2333</v>
          </cell>
          <cell r="Q781">
            <v>0.35392500000000005</v>
          </cell>
        </row>
        <row r="782">
          <cell r="F782" t="str">
            <v>KA.2120</v>
          </cell>
          <cell r="Q782">
            <v>2.5739999999999999E-2</v>
          </cell>
        </row>
        <row r="783">
          <cell r="F783" t="str">
            <v>IA.1110</v>
          </cell>
          <cell r="Q783">
            <v>6.6100000000000004E-3</v>
          </cell>
        </row>
        <row r="784">
          <cell r="F784" t="str">
            <v>IA.1120</v>
          </cell>
          <cell r="Q784">
            <v>9.0660000000000004E-2</v>
          </cell>
        </row>
        <row r="785">
          <cell r="F785" t="str">
            <v>TT</v>
          </cell>
          <cell r="Q785">
            <v>8.9600000000000009</v>
          </cell>
        </row>
        <row r="786">
          <cell r="F786" t="str">
            <v>RA.1215</v>
          </cell>
          <cell r="Q786">
            <v>0.30250000000000005</v>
          </cell>
        </row>
        <row r="787">
          <cell r="F787" t="str">
            <v>BB.1111</v>
          </cell>
          <cell r="Q787">
            <v>8.7437812499999996</v>
          </cell>
        </row>
        <row r="788">
          <cell r="Q788">
            <v>0</v>
          </cell>
        </row>
        <row r="789">
          <cell r="F789" t="str">
            <v>67/QÑ-BCN</v>
          </cell>
          <cell r="Q789">
            <v>0</v>
          </cell>
        </row>
        <row r="790">
          <cell r="Q790">
            <v>0.13841999999999999</v>
          </cell>
        </row>
        <row r="791">
          <cell r="Q791">
            <v>1.4760000000000001E-3</v>
          </cell>
        </row>
        <row r="792">
          <cell r="Q792">
            <v>4.5440000000000004E-4</v>
          </cell>
        </row>
        <row r="793">
          <cell r="Q793">
            <v>3.5632000000000003E-3</v>
          </cell>
        </row>
        <row r="794">
          <cell r="Q794">
            <v>1.1496E-3</v>
          </cell>
        </row>
        <row r="795">
          <cell r="Q795">
            <v>2.7456000000000001E-2</v>
          </cell>
        </row>
        <row r="796">
          <cell r="F796" t="str">
            <v>66/QÑ-BCN</v>
          </cell>
          <cell r="Q796">
            <v>0</v>
          </cell>
        </row>
        <row r="797">
          <cell r="Q797">
            <v>0</v>
          </cell>
        </row>
        <row r="798">
          <cell r="Q798">
            <v>0</v>
          </cell>
        </row>
        <row r="799">
          <cell r="Q799">
            <v>0</v>
          </cell>
        </row>
        <row r="800">
          <cell r="F800" t="str">
            <v>BA.1442</v>
          </cell>
          <cell r="Q800">
            <v>11.605999999999998</v>
          </cell>
        </row>
        <row r="801">
          <cell r="F801" t="str">
            <v>HA.1111SR</v>
          </cell>
          <cell r="Q801">
            <v>0.12149999999999998</v>
          </cell>
        </row>
        <row r="802">
          <cell r="F802" t="str">
            <v>HA.1213</v>
          </cell>
          <cell r="Q802">
            <v>0.29399999999999998</v>
          </cell>
        </row>
        <row r="803">
          <cell r="F803" t="str">
            <v>KA.1220</v>
          </cell>
          <cell r="Q803">
            <v>0</v>
          </cell>
        </row>
        <row r="804">
          <cell r="Q804">
            <v>5.4000000000000003E-3</v>
          </cell>
        </row>
        <row r="805">
          <cell r="Q805">
            <v>1.6799999999999995E-2</v>
          </cell>
        </row>
        <row r="806">
          <cell r="F806" t="str">
            <v>HA.2313</v>
          </cell>
          <cell r="Q806">
            <v>0.13200000000000003</v>
          </cell>
        </row>
        <row r="807">
          <cell r="F807" t="str">
            <v>KA.2120</v>
          </cell>
          <cell r="Q807">
            <v>2.64E-2</v>
          </cell>
        </row>
        <row r="808">
          <cell r="F808" t="str">
            <v>B3-13e/CÑ79/57C</v>
          </cell>
          <cell r="Q808">
            <v>0.36499999999999999</v>
          </cell>
        </row>
        <row r="809">
          <cell r="Q809">
            <v>0</v>
          </cell>
        </row>
        <row r="810">
          <cell r="F810" t="str">
            <v>BA.1442</v>
          </cell>
          <cell r="Q810">
            <v>38.789333333333332</v>
          </cell>
        </row>
        <row r="811">
          <cell r="F811" t="str">
            <v>HA.1111SR</v>
          </cell>
          <cell r="Q811">
            <v>0.4840000000000001</v>
          </cell>
        </row>
        <row r="812">
          <cell r="F812" t="str">
            <v>HA.1213</v>
          </cell>
          <cell r="Q812">
            <v>1.2960000000000003</v>
          </cell>
        </row>
        <row r="813">
          <cell r="F813" t="str">
            <v>KA.1220</v>
          </cell>
          <cell r="Q813">
            <v>0</v>
          </cell>
        </row>
        <row r="814">
          <cell r="Q814">
            <v>1.7600000000000001E-2</v>
          </cell>
        </row>
        <row r="815">
          <cell r="Q815">
            <v>5.7600000000000005E-2</v>
          </cell>
        </row>
        <row r="816">
          <cell r="F816" t="str">
            <v>HA.2313</v>
          </cell>
          <cell r="Q816">
            <v>0.48000000000000009</v>
          </cell>
        </row>
        <row r="817">
          <cell r="F817" t="str">
            <v>KA.2120</v>
          </cell>
          <cell r="Q817">
            <v>9.6000000000000016E-2</v>
          </cell>
        </row>
        <row r="818">
          <cell r="F818" t="str">
            <v>B3-13e/CÑ79/57C</v>
          </cell>
          <cell r="Q818">
            <v>1.452</v>
          </cell>
        </row>
        <row r="819">
          <cell r="Q819">
            <v>0</v>
          </cell>
        </row>
        <row r="820">
          <cell r="F820" t="str">
            <v>BA.1442</v>
          </cell>
          <cell r="Q820">
            <v>5.9406666666666679</v>
          </cell>
        </row>
        <row r="821">
          <cell r="F821" t="str">
            <v>HA.1111SR</v>
          </cell>
          <cell r="Q821">
            <v>8.450000000000002E-2</v>
          </cell>
        </row>
        <row r="822">
          <cell r="F822" t="str">
            <v>HA.1213</v>
          </cell>
          <cell r="Q822">
            <v>0.27225000000000005</v>
          </cell>
        </row>
        <row r="823">
          <cell r="F823" t="str">
            <v>KA.1220</v>
          </cell>
          <cell r="Q823">
            <v>0</v>
          </cell>
        </row>
        <row r="824">
          <cell r="Q824">
            <v>2.5999999999999999E-3</v>
          </cell>
        </row>
        <row r="825">
          <cell r="Q825">
            <v>9.9000000000000008E-3</v>
          </cell>
        </row>
        <row r="826">
          <cell r="F826" t="str">
            <v>HA.2313</v>
          </cell>
          <cell r="Q826">
            <v>6.0000000000000012E-2</v>
          </cell>
        </row>
        <row r="827">
          <cell r="F827" t="str">
            <v>KA.2120</v>
          </cell>
          <cell r="Q827">
            <v>1.2000000000000002E-2</v>
          </cell>
        </row>
        <row r="828">
          <cell r="F828" t="str">
            <v>B3-13e/CÑ79/57C</v>
          </cell>
          <cell r="Q828">
            <v>0.254</v>
          </cell>
        </row>
        <row r="829">
          <cell r="Q829">
            <v>0</v>
          </cell>
        </row>
        <row r="830">
          <cell r="F830" t="str">
            <v>BA.1442</v>
          </cell>
          <cell r="Q830">
            <v>19.394666666666666</v>
          </cell>
        </row>
        <row r="831">
          <cell r="F831" t="str">
            <v>HA.1111SR</v>
          </cell>
          <cell r="Q831">
            <v>0.24200000000000005</v>
          </cell>
        </row>
        <row r="832">
          <cell r="F832" t="str">
            <v>HA.1213</v>
          </cell>
          <cell r="Q832">
            <v>0.64800000000000013</v>
          </cell>
        </row>
        <row r="833">
          <cell r="F833" t="str">
            <v>KA.1220</v>
          </cell>
          <cell r="Q833">
            <v>0</v>
          </cell>
        </row>
        <row r="834">
          <cell r="Q834">
            <v>8.8000000000000005E-3</v>
          </cell>
        </row>
        <row r="835">
          <cell r="Q835">
            <v>2.8800000000000003E-2</v>
          </cell>
        </row>
        <row r="836">
          <cell r="F836" t="str">
            <v>HA.2313</v>
          </cell>
          <cell r="Q836">
            <v>0.36</v>
          </cell>
        </row>
        <row r="837">
          <cell r="F837" t="str">
            <v>KA.2120</v>
          </cell>
          <cell r="Q837">
            <v>0.06</v>
          </cell>
        </row>
        <row r="838">
          <cell r="F838" t="str">
            <v>B3-13e/CÑ79/57C</v>
          </cell>
          <cell r="Q838">
            <v>0.72599999999999998</v>
          </cell>
        </row>
        <row r="839">
          <cell r="Q839">
            <v>0</v>
          </cell>
        </row>
        <row r="840">
          <cell r="F840" t="str">
            <v>BA.1442</v>
          </cell>
          <cell r="Q840">
            <v>17.822000000000003</v>
          </cell>
        </row>
        <row r="841">
          <cell r="F841" t="str">
            <v>HA.1111SR</v>
          </cell>
          <cell r="Q841">
            <v>0.25350000000000006</v>
          </cell>
        </row>
        <row r="842">
          <cell r="F842" t="str">
            <v>HA.1213</v>
          </cell>
          <cell r="Q842">
            <v>0.81675000000000009</v>
          </cell>
        </row>
        <row r="843">
          <cell r="F843" t="str">
            <v>KA.1220</v>
          </cell>
          <cell r="Q843">
            <v>0</v>
          </cell>
        </row>
        <row r="844">
          <cell r="Q844">
            <v>7.7999999999999996E-3</v>
          </cell>
        </row>
        <row r="845">
          <cell r="Q845">
            <v>2.9700000000000004E-2</v>
          </cell>
        </row>
        <row r="846">
          <cell r="F846" t="str">
            <v>HA.2313</v>
          </cell>
          <cell r="Q846">
            <v>0.27</v>
          </cell>
        </row>
        <row r="847">
          <cell r="F847" t="str">
            <v>KA.2120</v>
          </cell>
          <cell r="Q847">
            <v>4.4999999999999998E-2</v>
          </cell>
        </row>
        <row r="848">
          <cell r="F848" t="str">
            <v>B3-13e/CÑ79/57C</v>
          </cell>
          <cell r="Q848">
            <v>0.76200000000000001</v>
          </cell>
        </row>
        <row r="849">
          <cell r="Q849">
            <v>0</v>
          </cell>
        </row>
        <row r="850">
          <cell r="F850" t="str">
            <v>BA.1442</v>
          </cell>
          <cell r="Q850">
            <v>23.762666666666671</v>
          </cell>
        </row>
        <row r="851">
          <cell r="F851" t="str">
            <v>HA.1111SR</v>
          </cell>
          <cell r="Q851">
            <v>0.33800000000000008</v>
          </cell>
        </row>
        <row r="852">
          <cell r="F852" t="str">
            <v>HA.1213</v>
          </cell>
          <cell r="Q852">
            <v>1.0890000000000002</v>
          </cell>
        </row>
        <row r="853">
          <cell r="F853" t="str">
            <v>KA.1220</v>
          </cell>
          <cell r="Q853">
            <v>0</v>
          </cell>
        </row>
        <row r="854">
          <cell r="Q854">
            <v>1.04E-2</v>
          </cell>
        </row>
        <row r="855">
          <cell r="Q855">
            <v>3.9600000000000003E-2</v>
          </cell>
        </row>
        <row r="856">
          <cell r="F856" t="str">
            <v>HA.2313</v>
          </cell>
          <cell r="Q856">
            <v>0.44999999999999996</v>
          </cell>
        </row>
        <row r="857">
          <cell r="F857" t="str">
            <v>KA.2120</v>
          </cell>
          <cell r="Q857">
            <v>6.6000000000000003E-2</v>
          </cell>
        </row>
        <row r="858">
          <cell r="F858" t="str">
            <v>B3-13e/CÑ79/57C</v>
          </cell>
          <cell r="Q858">
            <v>1.014</v>
          </cell>
        </row>
        <row r="859">
          <cell r="Q859">
            <v>0</v>
          </cell>
        </row>
        <row r="860">
          <cell r="F860" t="str">
            <v>BA.1442</v>
          </cell>
          <cell r="Q860">
            <v>32.573333333333338</v>
          </cell>
        </row>
        <row r="861">
          <cell r="F861" t="str">
            <v>HA.1111SR</v>
          </cell>
          <cell r="Q861">
            <v>0.4875000000000001</v>
          </cell>
        </row>
        <row r="862">
          <cell r="F862" t="str">
            <v>HA.1213</v>
          </cell>
          <cell r="Q862">
            <v>1.6087500000000001</v>
          </cell>
        </row>
        <row r="863">
          <cell r="F863" t="str">
            <v>KA.1220</v>
          </cell>
          <cell r="Q863">
            <v>0</v>
          </cell>
        </row>
        <row r="864">
          <cell r="Q864">
            <v>1.3999999999999999E-2</v>
          </cell>
        </row>
        <row r="865">
          <cell r="Q865">
            <v>5.4000000000000013E-2</v>
          </cell>
        </row>
        <row r="866">
          <cell r="F866" t="str">
            <v>HA.2313</v>
          </cell>
          <cell r="Q866">
            <v>0.46875</v>
          </cell>
        </row>
        <row r="867">
          <cell r="F867" t="str">
            <v>KA.2120</v>
          </cell>
          <cell r="Q867">
            <v>7.4999999999999997E-2</v>
          </cell>
        </row>
        <row r="868">
          <cell r="F868" t="str">
            <v>B3-13e/CÑ79/57C</v>
          </cell>
          <cell r="Q868">
            <v>1.464</v>
          </cell>
        </row>
        <row r="869">
          <cell r="Q869">
            <v>0</v>
          </cell>
        </row>
        <row r="870">
          <cell r="F870" t="str">
            <v>IA.1110</v>
          </cell>
          <cell r="Q870">
            <v>0.15073</v>
          </cell>
        </row>
        <row r="871">
          <cell r="F871" t="str">
            <v>IA.1120</v>
          </cell>
          <cell r="Q871">
            <v>0.70115000000000005</v>
          </cell>
        </row>
        <row r="872">
          <cell r="F872" t="str">
            <v>IA.1130</v>
          </cell>
          <cell r="Q872">
            <v>2.5649999999999999E-2</v>
          </cell>
        </row>
        <row r="873">
          <cell r="Q873">
            <v>0</v>
          </cell>
        </row>
        <row r="874">
          <cell r="F874" t="str">
            <v>HA.2313</v>
          </cell>
          <cell r="Q874">
            <v>0.17750812500000002</v>
          </cell>
        </row>
        <row r="875">
          <cell r="F875" t="str">
            <v>HA.2313</v>
          </cell>
          <cell r="Q875">
            <v>0</v>
          </cell>
        </row>
        <row r="876">
          <cell r="Q876">
            <v>0.11400000000000003</v>
          </cell>
        </row>
        <row r="877">
          <cell r="Q877">
            <v>0.30800000000000005</v>
          </cell>
        </row>
        <row r="878">
          <cell r="Q878">
            <v>0.94560000000000011</v>
          </cell>
        </row>
        <row r="879">
          <cell r="Q879">
            <v>1.1549999999999998</v>
          </cell>
        </row>
        <row r="880">
          <cell r="Q880">
            <v>1.155</v>
          </cell>
        </row>
        <row r="881">
          <cell r="F881" t="str">
            <v>HA.2313</v>
          </cell>
          <cell r="Q881">
            <v>0</v>
          </cell>
        </row>
        <row r="882">
          <cell r="Q882">
            <v>0.48599999999999999</v>
          </cell>
        </row>
        <row r="883">
          <cell r="Q883">
            <v>1.265625</v>
          </cell>
        </row>
        <row r="884">
          <cell r="F884" t="str">
            <v>KA.2120</v>
          </cell>
          <cell r="Q884">
            <v>0</v>
          </cell>
        </row>
        <row r="885">
          <cell r="Q885">
            <v>2.2800000000000001E-2</v>
          </cell>
        </row>
        <row r="886">
          <cell r="Q886">
            <v>6.1600000000000002E-2</v>
          </cell>
        </row>
        <row r="887">
          <cell r="Q887">
            <v>0.18912000000000001</v>
          </cell>
        </row>
        <row r="888">
          <cell r="Q888">
            <v>0.1925</v>
          </cell>
        </row>
        <row r="889">
          <cell r="Q889">
            <v>0.16940000000000002</v>
          </cell>
        </row>
        <row r="890">
          <cell r="Q890">
            <v>8.1000000000000003E-2</v>
          </cell>
        </row>
        <row r="891">
          <cell r="Q891">
            <v>0.20250000000000001</v>
          </cell>
        </row>
        <row r="892">
          <cell r="Q892">
            <v>0</v>
          </cell>
        </row>
        <row r="893">
          <cell r="F893" t="str">
            <v>IA.2211</v>
          </cell>
          <cell r="Q893">
            <v>0.22339999999999999</v>
          </cell>
        </row>
        <row r="894">
          <cell r="F894" t="str">
            <v>IA.2221</v>
          </cell>
          <cell r="Q894">
            <v>0.84001999999999999</v>
          </cell>
        </row>
        <row r="895">
          <cell r="F895" t="str">
            <v>ZJ.1170x2</v>
          </cell>
          <cell r="Q895">
            <v>9.1499999999999998E-2</v>
          </cell>
        </row>
        <row r="896">
          <cell r="Q896">
            <v>0</v>
          </cell>
        </row>
        <row r="897">
          <cell r="F897" t="str">
            <v>HA.3113</v>
          </cell>
          <cell r="Q897">
            <v>0</v>
          </cell>
        </row>
        <row r="898">
          <cell r="Q898">
            <v>0.55600000000000005</v>
          </cell>
        </row>
        <row r="899">
          <cell r="Q899">
            <v>0.222</v>
          </cell>
        </row>
        <row r="900">
          <cell r="Q900">
            <v>0.222</v>
          </cell>
        </row>
        <row r="901">
          <cell r="Q901">
            <v>0.378</v>
          </cell>
        </row>
        <row r="902">
          <cell r="Q902">
            <v>0.39</v>
          </cell>
        </row>
        <row r="903">
          <cell r="Q903">
            <v>0.72399999999999998</v>
          </cell>
        </row>
        <row r="904">
          <cell r="Q904">
            <v>1.2</v>
          </cell>
        </row>
        <row r="905">
          <cell r="Q905">
            <v>1.2</v>
          </cell>
        </row>
        <row r="906">
          <cell r="Q906">
            <v>0.13200000000000001</v>
          </cell>
        </row>
        <row r="907">
          <cell r="Q907">
            <v>0.67200000000000004</v>
          </cell>
        </row>
        <row r="908">
          <cell r="Q908">
            <v>0.27200000000000002</v>
          </cell>
        </row>
        <row r="909">
          <cell r="Q909">
            <v>0.65600000000000003</v>
          </cell>
        </row>
        <row r="910">
          <cell r="Q910">
            <v>0.189</v>
          </cell>
        </row>
        <row r="911">
          <cell r="F911" t="str">
            <v>KA.2120</v>
          </cell>
          <cell r="Q911">
            <v>0</v>
          </cell>
        </row>
        <row r="912">
          <cell r="Q912">
            <v>6.9599999999999995E-2</v>
          </cell>
        </row>
        <row r="913">
          <cell r="Q913">
            <v>3.1200000000000002E-2</v>
          </cell>
        </row>
        <row r="914">
          <cell r="Q914">
            <v>3.1200000000000002E-2</v>
          </cell>
        </row>
        <row r="915">
          <cell r="Q915">
            <v>5.5200000000000006E-2</v>
          </cell>
        </row>
        <row r="916">
          <cell r="Q916">
            <v>5.5200000000000006E-2</v>
          </cell>
        </row>
        <row r="917">
          <cell r="Q917">
            <v>9.3599999999999989E-2</v>
          </cell>
        </row>
        <row r="918">
          <cell r="Q918">
            <v>0.17280000000000001</v>
          </cell>
        </row>
        <row r="919">
          <cell r="Q919">
            <v>0.17280000000000001</v>
          </cell>
        </row>
        <row r="920">
          <cell r="Q920">
            <v>1.9199999999999998E-2</v>
          </cell>
        </row>
        <row r="921">
          <cell r="Q921">
            <v>9.6000000000000016E-2</v>
          </cell>
        </row>
        <row r="922">
          <cell r="Q922">
            <v>4.3200000000000009E-2</v>
          </cell>
        </row>
        <row r="923">
          <cell r="Q923">
            <v>0.1008</v>
          </cell>
        </row>
        <row r="924">
          <cell r="Q924">
            <v>3.2400000000000005E-2</v>
          </cell>
        </row>
        <row r="925">
          <cell r="Q925">
            <v>0</v>
          </cell>
        </row>
        <row r="926">
          <cell r="F926" t="str">
            <v>IA.2311</v>
          </cell>
          <cell r="Q926">
            <v>0.21381</v>
          </cell>
        </row>
        <row r="927">
          <cell r="F927" t="str">
            <v>IA.2321</v>
          </cell>
          <cell r="Q927">
            <v>0.72297999999999996</v>
          </cell>
        </row>
        <row r="928">
          <cell r="F928" t="str">
            <v>IA.2331</v>
          </cell>
          <cell r="Q928">
            <v>2.9100000000000001E-2</v>
          </cell>
        </row>
        <row r="929">
          <cell r="Q929">
            <v>0</v>
          </cell>
        </row>
        <row r="930">
          <cell r="F930" t="str">
            <v>HA.3113</v>
          </cell>
          <cell r="Q930">
            <v>0</v>
          </cell>
        </row>
        <row r="931">
          <cell r="Q931">
            <v>0.69599999999999995</v>
          </cell>
        </row>
        <row r="932">
          <cell r="Q932">
            <v>0.52800000000000002</v>
          </cell>
        </row>
        <row r="933">
          <cell r="Q933">
            <v>0.246</v>
          </cell>
        </row>
        <row r="934">
          <cell r="Q934">
            <v>0.39200000000000002</v>
          </cell>
        </row>
        <row r="935">
          <cell r="Q935">
            <v>0.26400000000000001</v>
          </cell>
        </row>
        <row r="936">
          <cell r="Q936">
            <v>0.249</v>
          </cell>
        </row>
        <row r="937">
          <cell r="Q937">
            <v>0.108</v>
          </cell>
        </row>
        <row r="938">
          <cell r="Q938">
            <v>0.52200000000000002</v>
          </cell>
        </row>
        <row r="939">
          <cell r="Q939">
            <v>0.70199999999999996</v>
          </cell>
        </row>
        <row r="940">
          <cell r="Q940">
            <v>0.39800000000000002</v>
          </cell>
        </row>
        <row r="941">
          <cell r="Q941">
            <v>0.20100000000000001</v>
          </cell>
        </row>
        <row r="942">
          <cell r="Q942">
            <v>0.11600000000000001</v>
          </cell>
        </row>
        <row r="943">
          <cell r="Q943">
            <v>0.156</v>
          </cell>
        </row>
        <row r="944">
          <cell r="F944" t="str">
            <v>KA.2210</v>
          </cell>
          <cell r="Q944">
            <v>0</v>
          </cell>
        </row>
        <row r="945">
          <cell r="Q945">
            <v>7.5600000000000001E-2</v>
          </cell>
        </row>
        <row r="946">
          <cell r="Q946">
            <v>5.16E-2</v>
          </cell>
        </row>
        <row r="947">
          <cell r="Q947">
            <v>2.4000000000000004E-2</v>
          </cell>
        </row>
        <row r="948">
          <cell r="Q948">
            <v>4.5000000000000012E-2</v>
          </cell>
        </row>
        <row r="949">
          <cell r="Q949">
            <v>2.7000000000000003E-2</v>
          </cell>
        </row>
        <row r="950">
          <cell r="Q950">
            <v>2.7000000000000003E-2</v>
          </cell>
        </row>
        <row r="951">
          <cell r="Q951">
            <v>1.6200000000000003E-2</v>
          </cell>
        </row>
        <row r="952">
          <cell r="Q952">
            <v>0</v>
          </cell>
        </row>
        <row r="953">
          <cell r="Q953">
            <v>0</v>
          </cell>
        </row>
        <row r="954">
          <cell r="Q954">
            <v>0</v>
          </cell>
        </row>
        <row r="955">
          <cell r="Q955">
            <v>0</v>
          </cell>
        </row>
        <row r="956">
          <cell r="Q956">
            <v>0</v>
          </cell>
        </row>
        <row r="957">
          <cell r="Q957">
            <v>0</v>
          </cell>
        </row>
        <row r="958">
          <cell r="Q958">
            <v>0</v>
          </cell>
        </row>
        <row r="959">
          <cell r="F959" t="str">
            <v>IA.2311</v>
          </cell>
          <cell r="Q959">
            <v>9.937E-2</v>
          </cell>
        </row>
        <row r="960">
          <cell r="F960" t="str">
            <v>IA.2321</v>
          </cell>
          <cell r="Q960">
            <v>0.42752000000000001</v>
          </cell>
        </row>
        <row r="961">
          <cell r="Q961">
            <v>0</v>
          </cell>
        </row>
        <row r="962">
          <cell r="F962" t="str">
            <v>HA.3213</v>
          </cell>
          <cell r="Q962">
            <v>3.3</v>
          </cell>
        </row>
        <row r="963">
          <cell r="F963" t="str">
            <v>KA.2310</v>
          </cell>
          <cell r="Q963">
            <v>0</v>
          </cell>
        </row>
        <row r="964">
          <cell r="Q964">
            <v>0.33279999999999998</v>
          </cell>
        </row>
        <row r="965">
          <cell r="Q965">
            <v>0.08</v>
          </cell>
        </row>
        <row r="966">
          <cell r="F966" t="str">
            <v>IA.2511</v>
          </cell>
          <cell r="Q966">
            <v>0.28689999999999999</v>
          </cell>
        </row>
        <row r="967">
          <cell r="Q967">
            <v>0</v>
          </cell>
        </row>
        <row r="968">
          <cell r="F968" t="str">
            <v>HA.3113</v>
          </cell>
          <cell r="Q968">
            <v>0</v>
          </cell>
        </row>
        <row r="969">
          <cell r="Q969">
            <v>1.206</v>
          </cell>
        </row>
        <row r="970">
          <cell r="Q970">
            <v>1.206</v>
          </cell>
        </row>
        <row r="971">
          <cell r="Q971">
            <v>1.5680000000000001</v>
          </cell>
        </row>
        <row r="972">
          <cell r="Q972">
            <v>1.206</v>
          </cell>
        </row>
        <row r="973">
          <cell r="Q973">
            <v>0.76700000000000002</v>
          </cell>
        </row>
        <row r="974">
          <cell r="Q974">
            <v>2.2709999999999999</v>
          </cell>
        </row>
        <row r="975">
          <cell r="Q975">
            <v>0.19</v>
          </cell>
        </row>
        <row r="976">
          <cell r="Q976">
            <v>1.1779999999999999</v>
          </cell>
        </row>
        <row r="977">
          <cell r="Q977">
            <v>1.1779999999999999</v>
          </cell>
        </row>
        <row r="978">
          <cell r="Q978">
            <v>0.92800000000000005</v>
          </cell>
        </row>
        <row r="979">
          <cell r="F979" t="str">
            <v>KA.2210</v>
          </cell>
          <cell r="Q979">
            <v>0</v>
          </cell>
        </row>
        <row r="980">
          <cell r="Q980">
            <v>0.12960000000000002</v>
          </cell>
        </row>
        <row r="981">
          <cell r="Q981">
            <v>0.12960000000000002</v>
          </cell>
        </row>
        <row r="982">
          <cell r="Q982">
            <v>0.16848000000000002</v>
          </cell>
        </row>
        <row r="983">
          <cell r="Q983">
            <v>5.4000000000000006E-2</v>
          </cell>
        </row>
        <row r="984">
          <cell r="Q984">
            <v>8.6999999999999994E-2</v>
          </cell>
        </row>
        <row r="985">
          <cell r="Q985">
            <v>0.26100000000000001</v>
          </cell>
        </row>
        <row r="986">
          <cell r="Q986">
            <v>2.3399999999999997E-2</v>
          </cell>
        </row>
        <row r="987">
          <cell r="Q987">
            <v>0.1404</v>
          </cell>
        </row>
        <row r="988">
          <cell r="Q988">
            <v>0.1404</v>
          </cell>
        </row>
        <row r="989">
          <cell r="Q989">
            <v>0.11699999999999999</v>
          </cell>
        </row>
        <row r="990">
          <cell r="Q990">
            <v>0</v>
          </cell>
        </row>
        <row r="991">
          <cell r="F991" t="str">
            <v>IA.2311</v>
          </cell>
          <cell r="Q991">
            <v>0.20530000000000001</v>
          </cell>
        </row>
        <row r="992">
          <cell r="F992" t="str">
            <v>IA.2321</v>
          </cell>
          <cell r="Q992">
            <v>1.11334</v>
          </cell>
        </row>
        <row r="993">
          <cell r="F993" t="str">
            <v>IA.2331</v>
          </cell>
          <cell r="Q993">
            <v>2.4170000000000001E-2</v>
          </cell>
        </row>
        <row r="994">
          <cell r="Q994">
            <v>0</v>
          </cell>
        </row>
        <row r="995">
          <cell r="F995" t="str">
            <v>HA.3213</v>
          </cell>
          <cell r="Q995">
            <v>34.130000000000003</v>
          </cell>
        </row>
        <row r="996">
          <cell r="F996" t="str">
            <v>KA.2310</v>
          </cell>
          <cell r="Q996">
            <v>0</v>
          </cell>
        </row>
        <row r="997">
          <cell r="Q997">
            <v>2.5251999999999999</v>
          </cell>
        </row>
        <row r="998">
          <cell r="Q998">
            <v>0.33</v>
          </cell>
        </row>
        <row r="999">
          <cell r="F999" t="str">
            <v>IA.2531</v>
          </cell>
          <cell r="Q999">
            <v>2.37643</v>
          </cell>
        </row>
        <row r="1000">
          <cell r="Q1000">
            <v>0</v>
          </cell>
        </row>
        <row r="1001">
          <cell r="F1001" t="str">
            <v>BA.1412</v>
          </cell>
          <cell r="Q1001">
            <v>0</v>
          </cell>
        </row>
        <row r="1002">
          <cell r="F1002" t="str">
            <v>BA.1412</v>
          </cell>
          <cell r="Q1002">
            <v>36.587238716666668</v>
          </cell>
        </row>
        <row r="1003">
          <cell r="Q1003">
            <v>1.0506666666666669</v>
          </cell>
        </row>
        <row r="1004">
          <cell r="F1004" t="str">
            <v>HA.1111SR</v>
          </cell>
          <cell r="Q1004">
            <v>0</v>
          </cell>
        </row>
        <row r="1005">
          <cell r="Q1005">
            <v>0.33800000000000008</v>
          </cell>
        </row>
        <row r="1006">
          <cell r="F1006">
            <v>0</v>
          </cell>
          <cell r="Q1006">
            <v>7.1500000000000008E-2</v>
          </cell>
        </row>
        <row r="1007">
          <cell r="F1007" t="str">
            <v>KA.1110</v>
          </cell>
          <cell r="Q1007">
            <v>0</v>
          </cell>
        </row>
        <row r="1008">
          <cell r="Q1008">
            <v>5.1999999999999998E-3</v>
          </cell>
        </row>
        <row r="1009">
          <cell r="Q1009">
            <v>2.4000000000000007E-3</v>
          </cell>
        </row>
        <row r="1010">
          <cell r="F1010" t="str">
            <v>HA.3313</v>
          </cell>
          <cell r="Q1010">
            <v>0</v>
          </cell>
        </row>
        <row r="1011">
          <cell r="Q1011">
            <v>1.1519999999999999</v>
          </cell>
        </row>
        <row r="1012">
          <cell r="Q1012">
            <v>0.22000000000000003</v>
          </cell>
        </row>
        <row r="1013">
          <cell r="F1013" t="str">
            <v>KA.1110</v>
          </cell>
          <cell r="Q1013">
            <v>0</v>
          </cell>
        </row>
        <row r="1014">
          <cell r="Q1014">
            <v>1.9199999999999998E-2</v>
          </cell>
        </row>
        <row r="1015">
          <cell r="Q1015">
            <v>8.4000000000000012E-3</v>
          </cell>
        </row>
        <row r="1016">
          <cell r="F1016" t="str">
            <v>IA.2511</v>
          </cell>
          <cell r="Q1016">
            <v>4.5050000000000007E-2</v>
          </cell>
        </row>
        <row r="1017">
          <cell r="F1017" t="str">
            <v>HG.4113</v>
          </cell>
          <cell r="Q1017">
            <v>0</v>
          </cell>
        </row>
        <row r="1018">
          <cell r="Q1018">
            <v>0.2772</v>
          </cell>
        </row>
        <row r="1019">
          <cell r="Q1019">
            <v>4.8999999999999995E-2</v>
          </cell>
        </row>
        <row r="1020">
          <cell r="Q1020">
            <v>6.0840000000000005E-2</v>
          </cell>
        </row>
        <row r="1021">
          <cell r="F1021" t="str">
            <v>KP.2310</v>
          </cell>
          <cell r="Q1021">
            <v>0</v>
          </cell>
        </row>
        <row r="1022">
          <cell r="Q1022">
            <v>2.4720000000000002E-2</v>
          </cell>
        </row>
        <row r="1023">
          <cell r="Q1023">
            <v>2.7999999999999995E-3</v>
          </cell>
        </row>
        <row r="1024">
          <cell r="Q1024">
            <v>3.1200000000000004E-3</v>
          </cell>
        </row>
        <row r="1025">
          <cell r="F1025" t="str">
            <v>IA.3511</v>
          </cell>
          <cell r="Q1025">
            <v>2.6269999999999998E-2</v>
          </cell>
        </row>
        <row r="1026">
          <cell r="F1026" t="str">
            <v>09-09</v>
          </cell>
          <cell r="Q1026">
            <v>196</v>
          </cell>
        </row>
        <row r="1027">
          <cell r="F1027" t="str">
            <v>HA.3113</v>
          </cell>
          <cell r="Q1027">
            <v>0.45</v>
          </cell>
        </row>
        <row r="1028">
          <cell r="F1028" t="str">
            <v>KA.2210</v>
          </cell>
          <cell r="Q1028">
            <v>0</v>
          </cell>
        </row>
        <row r="1029">
          <cell r="F1029" t="str">
            <v>IA.2311</v>
          </cell>
          <cell r="Q1029">
            <v>1.9609999999999999E-2</v>
          </cell>
        </row>
        <row r="1030">
          <cell r="F1030" t="str">
            <v>GG.2214</v>
          </cell>
          <cell r="Q1030">
            <v>0</v>
          </cell>
        </row>
        <row r="1031">
          <cell r="Q1031">
            <v>3.4980000000000011</v>
          </cell>
        </row>
        <row r="1032">
          <cell r="Q1032">
            <v>0.13299999999999998</v>
          </cell>
        </row>
        <row r="1033">
          <cell r="F1033" t="str">
            <v>PA.1214</v>
          </cell>
          <cell r="Q1033">
            <v>0</v>
          </cell>
        </row>
        <row r="1034">
          <cell r="F1034" t="str">
            <v>RB.2125</v>
          </cell>
          <cell r="Q1034">
            <v>3.1200000000000006</v>
          </cell>
        </row>
        <row r="1035">
          <cell r="F1035" t="str">
            <v>TT</v>
          </cell>
          <cell r="Q1035">
            <v>1</v>
          </cell>
        </row>
        <row r="1036">
          <cell r="Q1036">
            <v>0</v>
          </cell>
        </row>
        <row r="1037">
          <cell r="F1037" t="str">
            <v>ZI.2110</v>
          </cell>
          <cell r="Q1037">
            <v>1</v>
          </cell>
        </row>
        <row r="1038">
          <cell r="F1038" t="str">
            <v>ZI.1110</v>
          </cell>
          <cell r="Q1038">
            <v>1</v>
          </cell>
        </row>
        <row r="1039">
          <cell r="F1039" t="str">
            <v>ZI.3110</v>
          </cell>
          <cell r="Q1039">
            <v>1</v>
          </cell>
        </row>
        <row r="1040">
          <cell r="F1040" t="str">
            <v>ZI.6140</v>
          </cell>
          <cell r="Q1040">
            <v>1</v>
          </cell>
        </row>
        <row r="1041">
          <cell r="F1041" t="str">
            <v>ZI.6110</v>
          </cell>
          <cell r="Q1041">
            <v>1</v>
          </cell>
        </row>
        <row r="1042">
          <cell r="F1042" t="str">
            <v>ZI.8110</v>
          </cell>
          <cell r="Q1042">
            <v>1</v>
          </cell>
        </row>
        <row r="1043">
          <cell r="F1043" t="str">
            <v>TT</v>
          </cell>
          <cell r="Q1043">
            <v>1</v>
          </cell>
        </row>
        <row r="1044">
          <cell r="F1044" t="str">
            <v>ZJ.7220</v>
          </cell>
          <cell r="Q1044">
            <v>7.1999999999999995E-2</v>
          </cell>
        </row>
        <row r="1045">
          <cell r="F1045" t="str">
            <v>ZM.1210</v>
          </cell>
          <cell r="Q1045">
            <v>8</v>
          </cell>
        </row>
        <row r="1046">
          <cell r="F1046" t="str">
            <v>ZM.2110</v>
          </cell>
          <cell r="Q1046">
            <v>2</v>
          </cell>
        </row>
        <row r="1047">
          <cell r="F1047" t="str">
            <v>TT</v>
          </cell>
          <cell r="Q1047">
            <v>0</v>
          </cell>
        </row>
        <row r="1048">
          <cell r="F1048" t="str">
            <v>ZJ.7272</v>
          </cell>
          <cell r="Q1048">
            <v>0.15</v>
          </cell>
        </row>
        <row r="1049">
          <cell r="F1049" t="str">
            <v>ZM.1272</v>
          </cell>
          <cell r="Q1049">
            <v>3</v>
          </cell>
        </row>
        <row r="1050">
          <cell r="F1050" t="str">
            <v>ZM.1160</v>
          </cell>
          <cell r="Q1050">
            <v>2</v>
          </cell>
        </row>
        <row r="1051">
          <cell r="F1051" t="str">
            <v>ZI.5120</v>
          </cell>
          <cell r="Q1051">
            <v>1</v>
          </cell>
        </row>
        <row r="1052">
          <cell r="F1052" t="str">
            <v>ZJ.7275</v>
          </cell>
          <cell r="Q1052">
            <v>0.44</v>
          </cell>
        </row>
        <row r="1053">
          <cell r="F1053" t="str">
            <v>ZM.1275</v>
          </cell>
          <cell r="Q1053">
            <v>16</v>
          </cell>
        </row>
        <row r="1054">
          <cell r="F1054" t="str">
            <v>ZM.2240</v>
          </cell>
          <cell r="Q1054">
            <v>16</v>
          </cell>
        </row>
        <row r="1055">
          <cell r="F1055" t="str">
            <v>ZM.1160</v>
          </cell>
          <cell r="Q1055">
            <v>16</v>
          </cell>
        </row>
        <row r="1056">
          <cell r="F1056" t="str">
            <v>TT</v>
          </cell>
          <cell r="Q1056">
            <v>1</v>
          </cell>
        </row>
        <row r="1057">
          <cell r="Q1057">
            <v>0</v>
          </cell>
        </row>
        <row r="1058">
          <cell r="F1058" t="str">
            <v>NB.2120</v>
          </cell>
          <cell r="Q1058">
            <v>0</v>
          </cell>
        </row>
        <row r="1059">
          <cell r="Q1059">
            <v>16</v>
          </cell>
        </row>
        <row r="1060">
          <cell r="Q1060">
            <v>8</v>
          </cell>
        </row>
        <row r="1061">
          <cell r="F1061" t="str">
            <v>NB.2120</v>
          </cell>
          <cell r="Q1061">
            <v>0</v>
          </cell>
        </row>
        <row r="1062">
          <cell r="Q1062">
            <v>19.200000000000003</v>
          </cell>
        </row>
        <row r="1063">
          <cell r="Q1063">
            <v>4.8000000000000007</v>
          </cell>
        </row>
        <row r="1064">
          <cell r="Q1064">
            <v>0.8</v>
          </cell>
        </row>
        <row r="1065">
          <cell r="F1065" t="str">
            <v>NB.2120</v>
          </cell>
          <cell r="Q1065">
            <v>1.4</v>
          </cell>
        </row>
        <row r="1066">
          <cell r="Q1066">
            <v>0</v>
          </cell>
        </row>
        <row r="1067">
          <cell r="F1067" t="str">
            <v>BA.1442</v>
          </cell>
          <cell r="Q1067">
            <v>12.881999999999998</v>
          </cell>
        </row>
        <row r="1068">
          <cell r="F1068" t="str">
            <v>HA.1111</v>
          </cell>
          <cell r="Q1068">
            <v>0</v>
          </cell>
        </row>
        <row r="1069">
          <cell r="Q1069">
            <v>17.809999999999999</v>
          </cell>
        </row>
        <row r="1070">
          <cell r="Q1070">
            <v>11.66</v>
          </cell>
        </row>
        <row r="1071">
          <cell r="Q1071">
            <v>-6</v>
          </cell>
        </row>
        <row r="1072">
          <cell r="F1072" t="str">
            <v>HA.3213</v>
          </cell>
          <cell r="Q1072">
            <v>8.8200000000000014E-2</v>
          </cell>
        </row>
        <row r="1073">
          <cell r="F1073" t="str">
            <v>KP.2310</v>
          </cell>
          <cell r="Q1073">
            <v>1.26E-2</v>
          </cell>
        </row>
        <row r="1074">
          <cell r="F1074" t="str">
            <v>GI.1114</v>
          </cell>
          <cell r="Q1074">
            <v>0.126</v>
          </cell>
        </row>
        <row r="1075">
          <cell r="F1075" t="str">
            <v>GI.2114</v>
          </cell>
          <cell r="Q1075">
            <v>0</v>
          </cell>
        </row>
        <row r="1076">
          <cell r="Q1076">
            <v>7.7</v>
          </cell>
        </row>
        <row r="1077">
          <cell r="Q1077">
            <v>4.62</v>
          </cell>
        </row>
        <row r="1078">
          <cell r="Q1078">
            <v>7.7700000000000014</v>
          </cell>
        </row>
        <row r="1079">
          <cell r="Q1079">
            <v>5.7399999999999993</v>
          </cell>
        </row>
        <row r="1080">
          <cell r="Q1080">
            <v>28.56</v>
          </cell>
        </row>
        <row r="1081">
          <cell r="Q1081">
            <v>1.5400000000000003</v>
          </cell>
        </row>
        <row r="1082">
          <cell r="Q1082">
            <v>5.8100000000000014</v>
          </cell>
        </row>
        <row r="1083">
          <cell r="Q1083">
            <v>6.8600000000000012</v>
          </cell>
        </row>
        <row r="1084">
          <cell r="Q1084">
            <v>-10.040000000000001</v>
          </cell>
        </row>
        <row r="1085">
          <cell r="F1085" t="str">
            <v>GG.2214</v>
          </cell>
          <cell r="Q1085">
            <v>0</v>
          </cell>
        </row>
        <row r="1086">
          <cell r="Q1086">
            <v>5.2219999999999995</v>
          </cell>
        </row>
        <row r="1087">
          <cell r="Q1087">
            <v>4.6619999999999999</v>
          </cell>
        </row>
        <row r="1088">
          <cell r="Q1088">
            <v>2.6640000000000001</v>
          </cell>
        </row>
        <row r="1089">
          <cell r="F1089" t="str">
            <v>GG.2114</v>
          </cell>
          <cell r="Q1089">
            <v>0.35000000000000003</v>
          </cell>
        </row>
        <row r="1090">
          <cell r="F1090" t="str">
            <v>PA.1214</v>
          </cell>
          <cell r="Q1090">
            <v>0</v>
          </cell>
        </row>
        <row r="1091">
          <cell r="F1091" t="str">
            <v>PA.3114</v>
          </cell>
          <cell r="Q1091">
            <v>0</v>
          </cell>
        </row>
        <row r="1092">
          <cell r="Q1092">
            <v>56.7</v>
          </cell>
        </row>
        <row r="1093">
          <cell r="Q1093">
            <v>90.3</v>
          </cell>
        </row>
        <row r="1094">
          <cell r="Q1094">
            <v>38.880000000000003</v>
          </cell>
        </row>
        <row r="1095">
          <cell r="Q1095">
            <v>150.69999999999999</v>
          </cell>
        </row>
        <row r="1096">
          <cell r="Q1096">
            <v>137.34000000000003</v>
          </cell>
        </row>
        <row r="1097">
          <cell r="Q1097">
            <v>18</v>
          </cell>
        </row>
        <row r="1098">
          <cell r="Q1098">
            <v>19.779999999999998</v>
          </cell>
        </row>
        <row r="1099">
          <cell r="Q1099">
            <v>52.219999999999992</v>
          </cell>
        </row>
        <row r="1100">
          <cell r="Q1100">
            <v>6</v>
          </cell>
        </row>
        <row r="1101">
          <cell r="Q1101">
            <v>21.1</v>
          </cell>
        </row>
        <row r="1102">
          <cell r="F1102" t="str">
            <v>PA.4214</v>
          </cell>
          <cell r="Q1102">
            <v>120</v>
          </cell>
        </row>
        <row r="1103">
          <cell r="F1103" t="str">
            <v>QB.4110SR</v>
          </cell>
          <cell r="Q1103">
            <v>0</v>
          </cell>
        </row>
        <row r="1104">
          <cell r="Q1104">
            <v>12.299999999999999</v>
          </cell>
        </row>
        <row r="1105">
          <cell r="Q1105">
            <v>19.5</v>
          </cell>
        </row>
        <row r="1106">
          <cell r="Q1106">
            <v>-1.0499999999999998</v>
          </cell>
        </row>
        <row r="1107">
          <cell r="Q1107">
            <v>-1.2000000000000002</v>
          </cell>
        </row>
        <row r="1108">
          <cell r="F1108" t="str">
            <v>QB.1210</v>
          </cell>
          <cell r="Q1108">
            <v>3.57</v>
          </cell>
        </row>
        <row r="1109">
          <cell r="F1109" t="str">
            <v>RB.2125</v>
          </cell>
          <cell r="Q1109">
            <v>0</v>
          </cell>
        </row>
        <row r="1110">
          <cell r="Q1110">
            <v>109.47999999999999</v>
          </cell>
        </row>
        <row r="1111">
          <cell r="Q1111">
            <v>112.14000000000001</v>
          </cell>
        </row>
        <row r="1112">
          <cell r="Q1112">
            <v>123.2</v>
          </cell>
        </row>
        <row r="1113">
          <cell r="Q1113">
            <v>18</v>
          </cell>
        </row>
        <row r="1114">
          <cell r="Q1114">
            <v>19.779999999999998</v>
          </cell>
        </row>
        <row r="1115">
          <cell r="F1115" t="str">
            <v>UD.3220SR1</v>
          </cell>
          <cell r="Q1115">
            <v>0</v>
          </cell>
        </row>
        <row r="1116">
          <cell r="F1116" t="str">
            <v>UC.4210SR</v>
          </cell>
          <cell r="Q1116">
            <v>0</v>
          </cell>
        </row>
        <row r="1117">
          <cell r="F1117" t="str">
            <v>SA.4110</v>
          </cell>
          <cell r="Q1117">
            <v>0</v>
          </cell>
        </row>
        <row r="1118">
          <cell r="F1118" t="str">
            <v>SA.7111</v>
          </cell>
          <cell r="Q1118">
            <v>0</v>
          </cell>
        </row>
        <row r="1119">
          <cell r="Q1119">
            <v>0</v>
          </cell>
        </row>
        <row r="1120">
          <cell r="Q1120">
            <v>98.439999999999984</v>
          </cell>
        </row>
        <row r="1121">
          <cell r="Q1121">
            <v>58.960000000000008</v>
          </cell>
        </row>
        <row r="1122">
          <cell r="Q1122">
            <v>10.36</v>
          </cell>
        </row>
        <row r="1123">
          <cell r="Q1123">
            <v>8.14</v>
          </cell>
        </row>
        <row r="1124">
          <cell r="Q1124">
            <v>18.130000000000003</v>
          </cell>
        </row>
        <row r="1125">
          <cell r="Q1125">
            <v>-50</v>
          </cell>
        </row>
        <row r="1126">
          <cell r="F1126" t="str">
            <v>SA.7111</v>
          </cell>
          <cell r="Q1126">
            <v>4.18</v>
          </cell>
        </row>
        <row r="1127">
          <cell r="F1127" t="str">
            <v>SA.4110</v>
          </cell>
          <cell r="Q1127">
            <v>45</v>
          </cell>
        </row>
        <row r="1128">
          <cell r="F1128" t="str">
            <v>RC.1110</v>
          </cell>
          <cell r="Q1128">
            <v>0</v>
          </cell>
        </row>
        <row r="1129">
          <cell r="Q1129">
            <v>14.4</v>
          </cell>
        </row>
        <row r="1130">
          <cell r="Q1130">
            <v>13.86</v>
          </cell>
        </row>
        <row r="1131">
          <cell r="Q1131">
            <v>0</v>
          </cell>
        </row>
        <row r="1132">
          <cell r="Q1132">
            <v>0</v>
          </cell>
        </row>
        <row r="1133">
          <cell r="F1133" t="str">
            <v>67/MK-BCN</v>
          </cell>
          <cell r="Q1133">
            <v>0</v>
          </cell>
        </row>
        <row r="1134">
          <cell r="Q1134">
            <v>0</v>
          </cell>
        </row>
        <row r="1135">
          <cell r="Q1135">
            <v>0</v>
          </cell>
        </row>
        <row r="1136">
          <cell r="Q1136">
            <v>0</v>
          </cell>
        </row>
        <row r="1137">
          <cell r="Q1137">
            <v>0</v>
          </cell>
        </row>
        <row r="1138">
          <cell r="F1138" t="str">
            <v>ZM.2120</v>
          </cell>
          <cell r="Q1138">
            <v>0</v>
          </cell>
        </row>
        <row r="1139">
          <cell r="F1139" t="str">
            <v>04.9302/66.BCN</v>
          </cell>
          <cell r="Q1139">
            <v>0</v>
          </cell>
        </row>
        <row r="1140">
          <cell r="Q1140">
            <v>0</v>
          </cell>
        </row>
        <row r="1141">
          <cell r="F1141" t="str">
            <v>67/MK-BCN</v>
          </cell>
          <cell r="Q1141">
            <v>0</v>
          </cell>
        </row>
        <row r="1142">
          <cell r="Q1142">
            <v>0</v>
          </cell>
        </row>
        <row r="1143">
          <cell r="Q1143">
            <v>0</v>
          </cell>
        </row>
        <row r="1144">
          <cell r="Q1144">
            <v>0</v>
          </cell>
        </row>
        <row r="1145">
          <cell r="Q1145">
            <v>0</v>
          </cell>
        </row>
        <row r="1146">
          <cell r="F1146" t="str">
            <v>04.9302/66.BCN</v>
          </cell>
          <cell r="Q1146" t="e">
            <v>#REF!</v>
          </cell>
        </row>
        <row r="1147">
          <cell r="Q1147">
            <v>0</v>
          </cell>
        </row>
        <row r="1148">
          <cell r="F1148" t="str">
            <v>67/MK-BCN</v>
          </cell>
          <cell r="Q1148">
            <v>0</v>
          </cell>
        </row>
        <row r="1149">
          <cell r="Q1149">
            <v>0</v>
          </cell>
        </row>
        <row r="1150">
          <cell r="Q1150">
            <v>0</v>
          </cell>
        </row>
        <row r="1151">
          <cell r="Q1151">
            <v>0</v>
          </cell>
        </row>
        <row r="1152">
          <cell r="Q1152">
            <v>0</v>
          </cell>
        </row>
        <row r="1153">
          <cell r="F1153" t="str">
            <v>04.9302/66.BCN</v>
          </cell>
          <cell r="Q1153" t="e">
            <v>#REF!</v>
          </cell>
        </row>
        <row r="1154">
          <cell r="Q1154">
            <v>0</v>
          </cell>
        </row>
        <row r="1155">
          <cell r="F1155" t="str">
            <v>67/MK-BCN</v>
          </cell>
          <cell r="Q1155">
            <v>0</v>
          </cell>
        </row>
        <row r="1156">
          <cell r="Q1156">
            <v>0</v>
          </cell>
        </row>
        <row r="1157">
          <cell r="Q1157">
            <v>0</v>
          </cell>
        </row>
        <row r="1158">
          <cell r="Q1158">
            <v>0</v>
          </cell>
        </row>
        <row r="1159">
          <cell r="Q1159">
            <v>0</v>
          </cell>
        </row>
        <row r="1160">
          <cell r="Q1160">
            <v>0</v>
          </cell>
        </row>
        <row r="1161">
          <cell r="F1161" t="str">
            <v>04.9302/66.BCN</v>
          </cell>
          <cell r="Q1161" t="e">
            <v>#REF!</v>
          </cell>
        </row>
        <row r="1162">
          <cell r="Q1162">
            <v>0</v>
          </cell>
        </row>
        <row r="1163">
          <cell r="F1163" t="str">
            <v>67/MK-BCN</v>
          </cell>
          <cell r="Q1163">
            <v>0</v>
          </cell>
        </row>
        <row r="1164">
          <cell r="Q1164">
            <v>0</v>
          </cell>
        </row>
        <row r="1165">
          <cell r="Q1165">
            <v>0</v>
          </cell>
        </row>
        <row r="1166">
          <cell r="Q1166">
            <v>0</v>
          </cell>
        </row>
        <row r="1167">
          <cell r="Q1167">
            <v>0</v>
          </cell>
        </row>
        <row r="1168">
          <cell r="F1168" t="str">
            <v>04.9302/66.BCN</v>
          </cell>
          <cell r="Q1168">
            <v>0</v>
          </cell>
        </row>
        <row r="1169">
          <cell r="Q1169">
            <v>0</v>
          </cell>
        </row>
        <row r="1170">
          <cell r="F1170" t="str">
            <v>67/MK-BCN</v>
          </cell>
          <cell r="Q1170">
            <v>0</v>
          </cell>
        </row>
        <row r="1171">
          <cell r="Q1171">
            <v>0</v>
          </cell>
        </row>
        <row r="1172">
          <cell r="Q1172">
            <v>0</v>
          </cell>
        </row>
        <row r="1173">
          <cell r="Q1173">
            <v>0</v>
          </cell>
        </row>
        <row r="1174">
          <cell r="Q1174">
            <v>0</v>
          </cell>
        </row>
        <row r="1175">
          <cell r="F1175" t="str">
            <v>04.9302/66.BCN</v>
          </cell>
          <cell r="Q1175">
            <v>0</v>
          </cell>
        </row>
        <row r="1176">
          <cell r="Q1176">
            <v>0</v>
          </cell>
        </row>
        <row r="1177">
          <cell r="F1177" t="str">
            <v>67/MK-BCN</v>
          </cell>
          <cell r="Q1177">
            <v>0.603186</v>
          </cell>
        </row>
        <row r="1178">
          <cell r="Q1178">
            <v>0.58979999999999999</v>
          </cell>
        </row>
        <row r="1179">
          <cell r="Q1179">
            <v>2.3159999999999999E-3</v>
          </cell>
        </row>
        <row r="1180">
          <cell r="Q1180">
            <v>2.5440000000000003E-3</v>
          </cell>
        </row>
        <row r="1181">
          <cell r="Q1181">
            <v>8.5260000000000006E-3</v>
          </cell>
        </row>
        <row r="1182">
          <cell r="F1182" t="str">
            <v>04.9302/66.BCN</v>
          </cell>
          <cell r="Q1182">
            <v>0.58979999999999999</v>
          </cell>
        </row>
        <row r="1183">
          <cell r="Q1183">
            <v>0</v>
          </cell>
        </row>
        <row r="1184">
          <cell r="F1184" t="str">
            <v>67/MK-BCN</v>
          </cell>
          <cell r="Q1184">
            <v>0</v>
          </cell>
        </row>
        <row r="1185">
          <cell r="Q1185">
            <v>0</v>
          </cell>
        </row>
        <row r="1186">
          <cell r="Q1186">
            <v>0</v>
          </cell>
        </row>
        <row r="1187">
          <cell r="Q1187">
            <v>0</v>
          </cell>
        </row>
        <row r="1188">
          <cell r="Q1188">
            <v>0</v>
          </cell>
        </row>
        <row r="1189">
          <cell r="Q1189">
            <v>0</v>
          </cell>
        </row>
        <row r="1190">
          <cell r="F1190" t="str">
            <v>04.9302/66.BCN</v>
          </cell>
          <cell r="Q1190">
            <v>0</v>
          </cell>
        </row>
        <row r="1191">
          <cell r="Q1191">
            <v>0</v>
          </cell>
        </row>
        <row r="1192">
          <cell r="F1192" t="str">
            <v>67/MK-BCN</v>
          </cell>
          <cell r="Q1192">
            <v>0.50470740000000003</v>
          </cell>
        </row>
        <row r="1193">
          <cell r="Q1193">
            <v>0.20044999999999999</v>
          </cell>
        </row>
        <row r="1194">
          <cell r="Q1194">
            <v>0.28747999999999996</v>
          </cell>
        </row>
        <row r="1195">
          <cell r="Q1195">
            <v>9.0880000000000008E-4</v>
          </cell>
        </row>
        <row r="1196">
          <cell r="Q1196">
            <v>6.8494000000000003E-3</v>
          </cell>
        </row>
        <row r="1197">
          <cell r="Q1197">
            <v>1.5407999999999999E-3</v>
          </cell>
        </row>
        <row r="1198">
          <cell r="Q1198">
            <v>6.2111999999999992E-3</v>
          </cell>
        </row>
        <row r="1199">
          <cell r="Q1199">
            <v>1.2672E-3</v>
          </cell>
        </row>
        <row r="1200">
          <cell r="F1200" t="str">
            <v>04.9302/66.BCN</v>
          </cell>
          <cell r="Q1200">
            <v>0.48792999999999997</v>
          </cell>
        </row>
        <row r="1201">
          <cell r="Q1201">
            <v>0</v>
          </cell>
        </row>
        <row r="1202">
          <cell r="F1202" t="str">
            <v>67/MK-BCN</v>
          </cell>
          <cell r="Q1202">
            <v>0</v>
          </cell>
        </row>
        <row r="1203">
          <cell r="Q1203">
            <v>0</v>
          </cell>
        </row>
        <row r="1204">
          <cell r="Q1204">
            <v>0</v>
          </cell>
        </row>
        <row r="1205">
          <cell r="F1205" t="str">
            <v>66/QÑ-BCN</v>
          </cell>
          <cell r="Q1205">
            <v>0</v>
          </cell>
        </row>
        <row r="1206">
          <cell r="Q1206">
            <v>0</v>
          </cell>
        </row>
        <row r="1207">
          <cell r="F1207" t="str">
            <v>67/MK-BCN</v>
          </cell>
          <cell r="Q1207">
            <v>4.1116419999999998</v>
          </cell>
        </row>
        <row r="1208">
          <cell r="Q1208">
            <v>0</v>
          </cell>
        </row>
        <row r="1209">
          <cell r="Q1209">
            <v>0.16818</v>
          </cell>
        </row>
        <row r="1210">
          <cell r="Q1210">
            <v>0.78770999999999991</v>
          </cell>
        </row>
        <row r="1211">
          <cell r="Q1211">
            <v>0</v>
          </cell>
        </row>
        <row r="1212">
          <cell r="Q1212">
            <v>3.0228200000000007</v>
          </cell>
        </row>
        <row r="1213">
          <cell r="Q1213">
            <v>0</v>
          </cell>
        </row>
        <row r="1214">
          <cell r="Q1214">
            <v>0</v>
          </cell>
        </row>
        <row r="1215">
          <cell r="Q1215">
            <v>7.3891999999999999E-2</v>
          </cell>
        </row>
        <row r="1216">
          <cell r="Q1216">
            <v>0</v>
          </cell>
        </row>
        <row r="1217">
          <cell r="Q1217">
            <v>0</v>
          </cell>
        </row>
        <row r="1218">
          <cell r="Q1218">
            <v>0</v>
          </cell>
        </row>
        <row r="1219">
          <cell r="Q1219">
            <v>3.1040000000000002E-2</v>
          </cell>
        </row>
        <row r="1220">
          <cell r="Q1220">
            <v>2.8000000000000004E-2</v>
          </cell>
        </row>
        <row r="1221">
          <cell r="Q1221">
            <v>0</v>
          </cell>
        </row>
        <row r="1222">
          <cell r="Q1222">
            <v>0.78770999999999991</v>
          </cell>
        </row>
        <row r="1223">
          <cell r="F1223" t="str">
            <v>04.9202/66.BCN</v>
          </cell>
          <cell r="Q1223">
            <v>3.3239320000000001</v>
          </cell>
        </row>
        <row r="1224">
          <cell r="Q1224">
            <v>0</v>
          </cell>
        </row>
        <row r="1225">
          <cell r="F1225" t="str">
            <v>04.9203/66.BCN</v>
          </cell>
          <cell r="Q1225">
            <v>0</v>
          </cell>
        </row>
        <row r="1226">
          <cell r="F1226" t="str">
            <v>TT</v>
          </cell>
          <cell r="Q1226">
            <v>0</v>
          </cell>
        </row>
        <row r="1227">
          <cell r="F1227" t="str">
            <v>TT</v>
          </cell>
          <cell r="Q1227">
            <v>0</v>
          </cell>
        </row>
        <row r="1228">
          <cell r="F1228" t="str">
            <v>67/MK-BCN</v>
          </cell>
          <cell r="Q1228">
            <v>0</v>
          </cell>
        </row>
        <row r="1229">
          <cell r="Q1229">
            <v>0</v>
          </cell>
        </row>
        <row r="1230">
          <cell r="Q1230">
            <v>0</v>
          </cell>
        </row>
        <row r="1231">
          <cell r="Q1231">
            <v>0</v>
          </cell>
        </row>
        <row r="1232">
          <cell r="Q1232">
            <v>0</v>
          </cell>
        </row>
        <row r="1233">
          <cell r="F1233" t="str">
            <v>04.9102/66.BCN</v>
          </cell>
          <cell r="Q1233">
            <v>0</v>
          </cell>
        </row>
        <row r="1234">
          <cell r="Q1234">
            <v>0</v>
          </cell>
        </row>
        <row r="1235">
          <cell r="F1235" t="str">
            <v>04.9203/66.BCN</v>
          </cell>
          <cell r="Q1235">
            <v>0</v>
          </cell>
        </row>
        <row r="1236">
          <cell r="F1236" t="str">
            <v>TT</v>
          </cell>
          <cell r="Q1236">
            <v>0</v>
          </cell>
        </row>
        <row r="1237">
          <cell r="F1237" t="str">
            <v>TT</v>
          </cell>
          <cell r="Q1237">
            <v>0</v>
          </cell>
        </row>
        <row r="1238">
          <cell r="F1238" t="str">
            <v>67/MK-BCN</v>
          </cell>
          <cell r="Q1238">
            <v>0</v>
          </cell>
        </row>
        <row r="1239">
          <cell r="Q1239">
            <v>0</v>
          </cell>
        </row>
        <row r="1240">
          <cell r="F1240" t="str">
            <v>HA.2313</v>
          </cell>
          <cell r="Q1240">
            <v>0</v>
          </cell>
        </row>
        <row r="1241">
          <cell r="Q1241">
            <v>0</v>
          </cell>
        </row>
        <row r="1242">
          <cell r="Q1242">
            <v>0</v>
          </cell>
        </row>
        <row r="1243">
          <cell r="Q1243">
            <v>0</v>
          </cell>
        </row>
        <row r="1244">
          <cell r="Q1244">
            <v>0</v>
          </cell>
        </row>
        <row r="1245">
          <cell r="Q1245">
            <v>0</v>
          </cell>
        </row>
        <row r="1246">
          <cell r="Q1246">
            <v>0</v>
          </cell>
        </row>
        <row r="1247">
          <cell r="Q1247">
            <v>0</v>
          </cell>
        </row>
        <row r="1248">
          <cell r="Q1248">
            <v>0</v>
          </cell>
        </row>
        <row r="1249">
          <cell r="Q1249">
            <v>0</v>
          </cell>
        </row>
        <row r="1250">
          <cell r="Q1250">
            <v>0</v>
          </cell>
        </row>
        <row r="1251">
          <cell r="F1251" t="str">
            <v>04.9102/66.BCN</v>
          </cell>
          <cell r="Q1251">
            <v>0</v>
          </cell>
        </row>
        <row r="1252">
          <cell r="Q1252">
            <v>0</v>
          </cell>
        </row>
        <row r="1253">
          <cell r="F1253" t="str">
            <v>67/MK-BCN</v>
          </cell>
          <cell r="Q1253">
            <v>0</v>
          </cell>
        </row>
        <row r="1254">
          <cell r="Q1254">
            <v>0</v>
          </cell>
        </row>
        <row r="1255">
          <cell r="Q1255">
            <v>0</v>
          </cell>
        </row>
        <row r="1256">
          <cell r="Q1256">
            <v>0</v>
          </cell>
        </row>
        <row r="1257">
          <cell r="Q1257">
            <v>0</v>
          </cell>
        </row>
        <row r="1258">
          <cell r="F1258" t="str">
            <v>04.9302/66.BCN</v>
          </cell>
          <cell r="Q1258">
            <v>0</v>
          </cell>
        </row>
        <row r="1259">
          <cell r="Q1259">
            <v>0</v>
          </cell>
        </row>
        <row r="1260">
          <cell r="F1260" t="str">
            <v>67/MK-BCN</v>
          </cell>
          <cell r="Q1260">
            <v>0</v>
          </cell>
        </row>
        <row r="1261">
          <cell r="Q1261">
            <v>0</v>
          </cell>
        </row>
        <row r="1262">
          <cell r="Q1262">
            <v>0</v>
          </cell>
        </row>
        <row r="1263">
          <cell r="Q1263">
            <v>0</v>
          </cell>
        </row>
        <row r="1264">
          <cell r="F1264" t="str">
            <v>04.9302/66.BCN</v>
          </cell>
          <cell r="Q1264">
            <v>0</v>
          </cell>
        </row>
        <row r="1265">
          <cell r="Q1265">
            <v>0</v>
          </cell>
        </row>
        <row r="1266">
          <cell r="F1266" t="str">
            <v>04.9302/66.BCN</v>
          </cell>
          <cell r="Q1266">
            <v>0</v>
          </cell>
        </row>
        <row r="1267">
          <cell r="Q1267">
            <v>0</v>
          </cell>
        </row>
        <row r="1268">
          <cell r="F1268" t="str">
            <v>67/MK-BCN</v>
          </cell>
          <cell r="Q1268">
            <v>0</v>
          </cell>
        </row>
        <row r="1269">
          <cell r="Q1269">
            <v>0</v>
          </cell>
        </row>
        <row r="1270">
          <cell r="Q1270">
            <v>0</v>
          </cell>
        </row>
        <row r="1271">
          <cell r="Q1271">
            <v>0</v>
          </cell>
        </row>
        <row r="1272">
          <cell r="Q1272">
            <v>0</v>
          </cell>
        </row>
        <row r="1273">
          <cell r="Q1273">
            <v>0</v>
          </cell>
        </row>
        <row r="1274">
          <cell r="Q1274">
            <v>0</v>
          </cell>
        </row>
        <row r="1275">
          <cell r="Q1275">
            <v>0</v>
          </cell>
        </row>
        <row r="1276">
          <cell r="Q1276">
            <v>0</v>
          </cell>
        </row>
        <row r="1277">
          <cell r="Q1277">
            <v>0</v>
          </cell>
        </row>
        <row r="1278">
          <cell r="Q1278">
            <v>0</v>
          </cell>
        </row>
        <row r="1279">
          <cell r="Q1279">
            <v>0</v>
          </cell>
        </row>
        <row r="1280">
          <cell r="Q1280">
            <v>0</v>
          </cell>
        </row>
        <row r="1281">
          <cell r="Q1281">
            <v>0</v>
          </cell>
        </row>
        <row r="1282">
          <cell r="Q1282">
            <v>0</v>
          </cell>
        </row>
        <row r="1283">
          <cell r="F1283" t="str">
            <v>04.9302/66.BCN</v>
          </cell>
          <cell r="Q1283">
            <v>0</v>
          </cell>
        </row>
        <row r="1284">
          <cell r="Q1284">
            <v>0</v>
          </cell>
        </row>
        <row r="1285">
          <cell r="F1285" t="str">
            <v>67/MK-BCN</v>
          </cell>
          <cell r="Q1285">
            <v>0</v>
          </cell>
        </row>
        <row r="1286">
          <cell r="Q1286">
            <v>0</v>
          </cell>
        </row>
        <row r="1287">
          <cell r="Q1287">
            <v>0</v>
          </cell>
        </row>
        <row r="1288">
          <cell r="Q1288">
            <v>0</v>
          </cell>
        </row>
        <row r="1289">
          <cell r="Q1289">
            <v>0</v>
          </cell>
        </row>
        <row r="1290">
          <cell r="F1290" t="str">
            <v>04.9302/66.BCN</v>
          </cell>
          <cell r="Q1290">
            <v>0</v>
          </cell>
        </row>
        <row r="1291">
          <cell r="Q1291">
            <v>0</v>
          </cell>
        </row>
        <row r="1292">
          <cell r="F1292" t="str">
            <v>67/MK-BCN</v>
          </cell>
          <cell r="Q1292">
            <v>0</v>
          </cell>
        </row>
        <row r="1293">
          <cell r="Q1293">
            <v>0</v>
          </cell>
        </row>
        <row r="1294">
          <cell r="Q1294">
            <v>0</v>
          </cell>
        </row>
        <row r="1295">
          <cell r="Q1295">
            <v>0</v>
          </cell>
        </row>
        <row r="1296">
          <cell r="Q1296">
            <v>0</v>
          </cell>
        </row>
        <row r="1297">
          <cell r="Q1297">
            <v>0</v>
          </cell>
        </row>
        <row r="1298">
          <cell r="F1298" t="str">
            <v>04.9302/66.BCN</v>
          </cell>
          <cell r="Q1298">
            <v>0</v>
          </cell>
        </row>
        <row r="1299">
          <cell r="Q1299">
            <v>0</v>
          </cell>
        </row>
        <row r="1300">
          <cell r="F1300" t="str">
            <v>67/MK-BCN</v>
          </cell>
          <cell r="Q1300">
            <v>0</v>
          </cell>
        </row>
        <row r="1301">
          <cell r="Q1301">
            <v>0</v>
          </cell>
        </row>
        <row r="1302">
          <cell r="Q1302">
            <v>0</v>
          </cell>
        </row>
        <row r="1303">
          <cell r="Q1303">
            <v>0</v>
          </cell>
        </row>
        <row r="1304">
          <cell r="Q1304">
            <v>0</v>
          </cell>
        </row>
        <row r="1305">
          <cell r="F1305" t="str">
            <v>04.9302/66.BCN</v>
          </cell>
          <cell r="Q1305">
            <v>0</v>
          </cell>
        </row>
        <row r="1306">
          <cell r="Q1306">
            <v>0</v>
          </cell>
        </row>
        <row r="1307">
          <cell r="F1307" t="str">
            <v>67/MK-BCN</v>
          </cell>
          <cell r="Q1307">
            <v>0</v>
          </cell>
        </row>
        <row r="1308">
          <cell r="Q1308">
            <v>0</v>
          </cell>
        </row>
        <row r="1309">
          <cell r="Q1309">
            <v>0</v>
          </cell>
        </row>
        <row r="1310">
          <cell r="Q1310">
            <v>0</v>
          </cell>
        </row>
        <row r="1311">
          <cell r="Q1311">
            <v>0</v>
          </cell>
        </row>
        <row r="1312">
          <cell r="Q1312">
            <v>0</v>
          </cell>
        </row>
        <row r="1313">
          <cell r="F1313" t="str">
            <v>67/MK-BCN</v>
          </cell>
          <cell r="Q1313">
            <v>0</v>
          </cell>
        </row>
        <row r="1314">
          <cell r="Q1314">
            <v>0</v>
          </cell>
        </row>
        <row r="1315">
          <cell r="Q1315">
            <v>0</v>
          </cell>
        </row>
        <row r="1316">
          <cell r="Q1316">
            <v>0</v>
          </cell>
        </row>
        <row r="1317">
          <cell r="F1317" t="str">
            <v>04.9302/66.BCN</v>
          </cell>
          <cell r="Q1317">
            <v>0</v>
          </cell>
        </row>
        <row r="1318">
          <cell r="Q1318">
            <v>0</v>
          </cell>
        </row>
        <row r="1319">
          <cell r="F1319" t="str">
            <v>67/MK-BCN</v>
          </cell>
          <cell r="Q1319">
            <v>0</v>
          </cell>
        </row>
        <row r="1320">
          <cell r="Q1320">
            <v>0</v>
          </cell>
        </row>
        <row r="1321">
          <cell r="Q1321">
            <v>0</v>
          </cell>
        </row>
        <row r="1322">
          <cell r="Q1322">
            <v>0</v>
          </cell>
        </row>
        <row r="1323">
          <cell r="Q1323">
            <v>0</v>
          </cell>
        </row>
        <row r="1324">
          <cell r="F1324" t="str">
            <v>04.9302/66.BCN</v>
          </cell>
          <cell r="Q1324">
            <v>0</v>
          </cell>
        </row>
        <row r="1325">
          <cell r="Q1325">
            <v>0</v>
          </cell>
        </row>
        <row r="1326">
          <cell r="F1326" t="str">
            <v>04.9203.2/66.BCN</v>
          </cell>
          <cell r="Q1326">
            <v>1</v>
          </cell>
        </row>
        <row r="1327">
          <cell r="F1327" t="str">
            <v>05.5101/67.BCN</v>
          </cell>
          <cell r="Q1327">
            <v>1</v>
          </cell>
        </row>
        <row r="1328">
          <cell r="F1328" t="str">
            <v>TT</v>
          </cell>
          <cell r="Q1328">
            <v>0</v>
          </cell>
        </row>
        <row r="1329">
          <cell r="F1329" t="str">
            <v>TT</v>
          </cell>
          <cell r="Q1329">
            <v>1</v>
          </cell>
        </row>
        <row r="1330">
          <cell r="Q1330">
            <v>0</v>
          </cell>
        </row>
        <row r="1331">
          <cell r="F1331" t="str">
            <v>04.9203.2/66.BCN</v>
          </cell>
          <cell r="Q1331">
            <v>0</v>
          </cell>
        </row>
        <row r="1332">
          <cell r="F1332" t="str">
            <v>05.5101/67.BCN</v>
          </cell>
          <cell r="Q1332">
            <v>0</v>
          </cell>
        </row>
        <row r="1333">
          <cell r="F1333" t="str">
            <v>TT</v>
          </cell>
          <cell r="Q1333">
            <v>0</v>
          </cell>
        </row>
        <row r="1334">
          <cell r="F1334" t="str">
            <v>TT</v>
          </cell>
          <cell r="Q1334">
            <v>0</v>
          </cell>
        </row>
        <row r="1335">
          <cell r="F1335" t="str">
            <v>67/MK-BCN</v>
          </cell>
          <cell r="Q1335">
            <v>0</v>
          </cell>
        </row>
        <row r="1336">
          <cell r="Q1336">
            <v>0</v>
          </cell>
        </row>
        <row r="1337">
          <cell r="Q1337">
            <v>0</v>
          </cell>
        </row>
        <row r="1338">
          <cell r="Q1338">
            <v>0</v>
          </cell>
        </row>
        <row r="1339">
          <cell r="Q1339">
            <v>0</v>
          </cell>
        </row>
        <row r="1340">
          <cell r="Q1340">
            <v>0</v>
          </cell>
        </row>
        <row r="1341">
          <cell r="F1341" t="str">
            <v>04.9102/66.BCN</v>
          </cell>
          <cell r="Q1341">
            <v>0</v>
          </cell>
        </row>
        <row r="1342">
          <cell r="Q1342">
            <v>0</v>
          </cell>
        </row>
        <row r="1343">
          <cell r="F1343" t="str">
            <v>67/SON-BCN</v>
          </cell>
          <cell r="Q1343">
            <v>0</v>
          </cell>
        </row>
        <row r="1344">
          <cell r="Q1344">
            <v>0</v>
          </cell>
        </row>
        <row r="1345">
          <cell r="Q1345">
            <v>0</v>
          </cell>
        </row>
        <row r="1346">
          <cell r="Q1346">
            <v>0</v>
          </cell>
        </row>
        <row r="1347">
          <cell r="Q1347">
            <v>0</v>
          </cell>
        </row>
        <row r="1348">
          <cell r="F1348" t="str">
            <v>04.9302/66.BCN</v>
          </cell>
          <cell r="Q1348">
            <v>0</v>
          </cell>
        </row>
        <row r="1349">
          <cell r="Q1349">
            <v>0</v>
          </cell>
        </row>
        <row r="1350">
          <cell r="F1350" t="str">
            <v>ZI.8110</v>
          </cell>
          <cell r="Q1350">
            <v>0</v>
          </cell>
        </row>
        <row r="1351">
          <cell r="F1351" t="str">
            <v>TT</v>
          </cell>
          <cell r="Q1351">
            <v>0</v>
          </cell>
        </row>
        <row r="1352">
          <cell r="F1352" t="str">
            <v>TT</v>
          </cell>
          <cell r="Q1352">
            <v>0</v>
          </cell>
        </row>
        <row r="1353">
          <cell r="F1353" t="str">
            <v>ZJ.1130</v>
          </cell>
          <cell r="Q1353">
            <v>0</v>
          </cell>
        </row>
        <row r="1354">
          <cell r="F1354" t="str">
            <v>ZK.6150</v>
          </cell>
          <cell r="Q1354">
            <v>0</v>
          </cell>
        </row>
        <row r="1355">
          <cell r="F1355" t="str">
            <v>ZK.4150</v>
          </cell>
          <cell r="Q1355">
            <v>0</v>
          </cell>
        </row>
        <row r="1356">
          <cell r="F1356" t="str">
            <v>ZJ.7220</v>
          </cell>
          <cell r="Q1356">
            <v>0</v>
          </cell>
        </row>
        <row r="1357">
          <cell r="F1357" t="str">
            <v>ZM.1210</v>
          </cell>
          <cell r="Q1357">
            <v>0</v>
          </cell>
        </row>
        <row r="1358">
          <cell r="F1358" t="str">
            <v>ZM.2110</v>
          </cell>
          <cell r="Q1358">
            <v>0</v>
          </cell>
        </row>
        <row r="1359">
          <cell r="F1359" t="str">
            <v>ZJ.7240</v>
          </cell>
          <cell r="Q1359">
            <v>0</v>
          </cell>
        </row>
        <row r="1360">
          <cell r="F1360" t="str">
            <v>ZM.1240</v>
          </cell>
          <cell r="Q1360">
            <v>0</v>
          </cell>
        </row>
        <row r="1361">
          <cell r="F1361" t="str">
            <v>ZM.2140</v>
          </cell>
          <cell r="Q1361">
            <v>0</v>
          </cell>
        </row>
        <row r="1362">
          <cell r="F1362" t="str">
            <v>TT</v>
          </cell>
          <cell r="Q1362">
            <v>0</v>
          </cell>
        </row>
        <row r="1363">
          <cell r="F1363" t="str">
            <v>TT</v>
          </cell>
          <cell r="Q1363">
            <v>0</v>
          </cell>
        </row>
        <row r="1364">
          <cell r="F1364" t="str">
            <v>TT</v>
          </cell>
          <cell r="Q1364">
            <v>0</v>
          </cell>
        </row>
        <row r="1365">
          <cell r="F1365" t="str">
            <v>ZK.8120</v>
          </cell>
          <cell r="Q1365">
            <v>0</v>
          </cell>
        </row>
        <row r="1366">
          <cell r="F1366" t="str">
            <v>ZJ.7272</v>
          </cell>
          <cell r="Q1366">
            <v>0</v>
          </cell>
        </row>
        <row r="1367">
          <cell r="F1367" t="str">
            <v>ZM.1272</v>
          </cell>
          <cell r="Q1367">
            <v>0</v>
          </cell>
        </row>
        <row r="1368">
          <cell r="F1368" t="str">
            <v>ZM.1160</v>
          </cell>
          <cell r="Q1368">
            <v>0</v>
          </cell>
        </row>
        <row r="1369">
          <cell r="F1369" t="str">
            <v>ZI.5120</v>
          </cell>
          <cell r="Q1369">
            <v>0</v>
          </cell>
        </row>
        <row r="1370">
          <cell r="F1370" t="str">
            <v>ZJ.7275</v>
          </cell>
          <cell r="Q1370">
            <v>0</v>
          </cell>
        </row>
        <row r="1371">
          <cell r="F1371" t="str">
            <v>ZM.1275</v>
          </cell>
          <cell r="Q1371">
            <v>0</v>
          </cell>
        </row>
        <row r="1372">
          <cell r="F1372" t="str">
            <v>ZM.2240</v>
          </cell>
          <cell r="Q1372">
            <v>0</v>
          </cell>
        </row>
        <row r="1373">
          <cell r="F1373" t="str">
            <v>ZM.1160</v>
          </cell>
          <cell r="Q1373">
            <v>0</v>
          </cell>
        </row>
        <row r="1374">
          <cell r="F1374" t="str">
            <v>TT</v>
          </cell>
          <cell r="Q1374">
            <v>0</v>
          </cell>
        </row>
        <row r="1375">
          <cell r="Q1375">
            <v>0</v>
          </cell>
        </row>
        <row r="1376">
          <cell r="Q1376">
            <v>0</v>
          </cell>
        </row>
        <row r="1377">
          <cell r="Q1377">
            <v>0</v>
          </cell>
        </row>
        <row r="1378">
          <cell r="F1378" t="str">
            <v>BA.1442</v>
          </cell>
          <cell r="Q1378">
            <v>116.3210625</v>
          </cell>
        </row>
        <row r="1379">
          <cell r="F1379" t="str">
            <v>HA.1111SR</v>
          </cell>
          <cell r="Q1379">
            <v>1.46</v>
          </cell>
        </row>
        <row r="1380">
          <cell r="F1380" t="str">
            <v>HA.1213</v>
          </cell>
          <cell r="Q1380">
            <v>7.5599999999999987</v>
          </cell>
        </row>
        <row r="1381">
          <cell r="F1381" t="str">
            <v>KA.1220</v>
          </cell>
          <cell r="Q1381">
            <v>0.17359999999999998</v>
          </cell>
        </row>
        <row r="1382">
          <cell r="Q1382">
            <v>3.9199999999999999E-2</v>
          </cell>
        </row>
        <row r="1383">
          <cell r="Q1383">
            <v>0.13439999999999999</v>
          </cell>
        </row>
        <row r="1384">
          <cell r="F1384" t="str">
            <v>HA.2333</v>
          </cell>
          <cell r="Q1384">
            <v>2.16</v>
          </cell>
        </row>
        <row r="1385">
          <cell r="F1385" t="str">
            <v>KA.2120</v>
          </cell>
          <cell r="Q1385">
            <v>0.21840000000000001</v>
          </cell>
        </row>
        <row r="1386">
          <cell r="F1386" t="str">
            <v>B3-13e/CÑ79/57C</v>
          </cell>
          <cell r="Q1386">
            <v>0.1895</v>
          </cell>
        </row>
        <row r="1387">
          <cell r="F1387" t="str">
            <v>BB.1112</v>
          </cell>
          <cell r="Q1387">
            <v>116.3210625</v>
          </cell>
        </row>
        <row r="1388">
          <cell r="F1388" t="str">
            <v>IA.1110</v>
          </cell>
          <cell r="Q1388">
            <v>0.29691000000000001</v>
          </cell>
        </row>
        <row r="1389">
          <cell r="F1389" t="str">
            <v>IA.1120</v>
          </cell>
          <cell r="Q1389">
            <v>0.35523000000000005</v>
          </cell>
        </row>
        <row r="1390">
          <cell r="F1390" t="str">
            <v>IA.1130</v>
          </cell>
          <cell r="Q1390">
            <v>0</v>
          </cell>
        </row>
        <row r="1391">
          <cell r="Q1391">
            <v>0</v>
          </cell>
        </row>
        <row r="1392">
          <cell r="F1392" t="str">
            <v>BA.1442</v>
          </cell>
          <cell r="Q1392">
            <v>32.648062500000002</v>
          </cell>
        </row>
        <row r="1393">
          <cell r="F1393" t="str">
            <v>HA.1111SR</v>
          </cell>
          <cell r="Q1393">
            <v>0</v>
          </cell>
        </row>
        <row r="1394">
          <cell r="F1394" t="str">
            <v>HA.1213</v>
          </cell>
          <cell r="Q1394">
            <v>1.6800000000000002</v>
          </cell>
        </row>
        <row r="1395">
          <cell r="F1395" t="str">
            <v>KA.1220</v>
          </cell>
          <cell r="Q1395">
            <v>6.2E-2</v>
          </cell>
        </row>
        <row r="1396">
          <cell r="Q1396">
            <v>1.4400000000000001E-2</v>
          </cell>
        </row>
        <row r="1397">
          <cell r="Q1397">
            <v>4.7599999999999996E-2</v>
          </cell>
        </row>
        <row r="1398">
          <cell r="F1398" t="str">
            <v>HA.2333</v>
          </cell>
          <cell r="Q1398">
            <v>0.72000000000000008</v>
          </cell>
        </row>
        <row r="1399">
          <cell r="F1399" t="str">
            <v>KA.2120</v>
          </cell>
          <cell r="Q1399">
            <v>7.4399999999999994E-2</v>
          </cell>
        </row>
        <row r="1400">
          <cell r="F1400" t="str">
            <v>B3-13e/CÑ79/57C</v>
          </cell>
          <cell r="Q1400">
            <v>0</v>
          </cell>
        </row>
        <row r="1401">
          <cell r="F1401" t="str">
            <v>BB.1112</v>
          </cell>
          <cell r="Q1401">
            <v>32.648062500000002</v>
          </cell>
        </row>
        <row r="1402">
          <cell r="F1402" t="str">
            <v>IA.1110</v>
          </cell>
          <cell r="Q1402">
            <v>9.2760000000000009E-2</v>
          </cell>
        </row>
        <row r="1403">
          <cell r="F1403" t="str">
            <v>IA.1120</v>
          </cell>
          <cell r="Q1403">
            <v>0.11695</v>
          </cell>
        </row>
        <row r="1404">
          <cell r="F1404" t="str">
            <v>IA.1130</v>
          </cell>
          <cell r="Q1404">
            <v>0</v>
          </cell>
        </row>
        <row r="1405">
          <cell r="Q1405">
            <v>0</v>
          </cell>
        </row>
        <row r="1406">
          <cell r="F1406" t="str">
            <v>HA.2323</v>
          </cell>
          <cell r="Q1406">
            <v>0</v>
          </cell>
        </row>
        <row r="1407">
          <cell r="Q1407">
            <v>0</v>
          </cell>
        </row>
        <row r="1408">
          <cell r="Q1408">
            <v>0</v>
          </cell>
        </row>
        <row r="1409">
          <cell r="F1409" t="str">
            <v>KA.2120</v>
          </cell>
          <cell r="Q1409">
            <v>0.58240000000000003</v>
          </cell>
        </row>
        <row r="1410">
          <cell r="Q1410">
            <v>0.21840000000000001</v>
          </cell>
        </row>
        <row r="1411">
          <cell r="F1411" t="str">
            <v>SA.4110</v>
          </cell>
          <cell r="Q1411">
            <v>0.36399999999999999</v>
          </cell>
        </row>
        <row r="1412">
          <cell r="F1412" t="str">
            <v>IA.2211</v>
          </cell>
          <cell r="Q1412">
            <v>0.10627</v>
          </cell>
        </row>
        <row r="1413">
          <cell r="F1413" t="str">
            <v>IA.2221</v>
          </cell>
          <cell r="Q1413">
            <v>0.63244</v>
          </cell>
        </row>
        <row r="1414">
          <cell r="F1414" t="str">
            <v>IA.2231</v>
          </cell>
          <cell r="Q1414">
            <v>0</v>
          </cell>
        </row>
        <row r="1415">
          <cell r="Q1415">
            <v>0</v>
          </cell>
        </row>
        <row r="1416">
          <cell r="F1416" t="str">
            <v>HA.3113</v>
          </cell>
          <cell r="Q1416">
            <v>2.8600000000000003</v>
          </cell>
        </row>
        <row r="1417">
          <cell r="F1417" t="str">
            <v>KA.2210</v>
          </cell>
          <cell r="Q1417">
            <v>0.38400000000000006</v>
          </cell>
        </row>
        <row r="1418">
          <cell r="Q1418">
            <v>0.28800000000000003</v>
          </cell>
        </row>
        <row r="1419">
          <cell r="Q1419">
            <v>9.6000000000000016E-2</v>
          </cell>
        </row>
        <row r="1420">
          <cell r="F1420" t="str">
            <v>IA.2311</v>
          </cell>
          <cell r="Q1420">
            <v>5.9150000000000001E-2</v>
          </cell>
        </row>
        <row r="1421">
          <cell r="F1421" t="str">
            <v>IA.2321</v>
          </cell>
          <cell r="Q1421">
            <v>0.26962999999999998</v>
          </cell>
        </row>
        <row r="1422">
          <cell r="F1422" t="str">
            <v>IA.2331</v>
          </cell>
          <cell r="Q1422">
            <v>0</v>
          </cell>
        </row>
        <row r="1423">
          <cell r="Q1423">
            <v>0</v>
          </cell>
        </row>
        <row r="1424">
          <cell r="F1424" t="str">
            <v>HA.3113</v>
          </cell>
          <cell r="Q1424">
            <v>12.62</v>
          </cell>
        </row>
        <row r="1425">
          <cell r="F1425" t="str">
            <v>KA.2210</v>
          </cell>
          <cell r="Q1425">
            <v>1.6805999999999999</v>
          </cell>
        </row>
        <row r="1426">
          <cell r="Q1426">
            <v>0.32159999999999994</v>
          </cell>
        </row>
        <row r="1427">
          <cell r="Q1427">
            <v>0.16079999999999997</v>
          </cell>
        </row>
        <row r="1428">
          <cell r="Q1428">
            <v>0.1782</v>
          </cell>
        </row>
        <row r="1429">
          <cell r="Q1429">
            <v>0.45359999999999995</v>
          </cell>
        </row>
        <row r="1430">
          <cell r="Q1430">
            <v>0.52800000000000002</v>
          </cell>
        </row>
        <row r="1431">
          <cell r="Q1431">
            <v>3.8400000000000011E-2</v>
          </cell>
        </row>
        <row r="1432">
          <cell r="F1432" t="str">
            <v>IA.2311</v>
          </cell>
          <cell r="Q1432">
            <v>0.29281999999999997</v>
          </cell>
        </row>
        <row r="1433">
          <cell r="F1433" t="str">
            <v>IA.2321</v>
          </cell>
          <cell r="Q1433">
            <v>1.0415800000000002</v>
          </cell>
        </row>
        <row r="1434">
          <cell r="Q1434">
            <v>0</v>
          </cell>
        </row>
        <row r="1435">
          <cell r="F1435" t="str">
            <v>HA.3213</v>
          </cell>
          <cell r="Q1435">
            <v>17.14</v>
          </cell>
        </row>
        <row r="1436">
          <cell r="F1436" t="str">
            <v>KA.2310</v>
          </cell>
          <cell r="Q1436">
            <v>1.7135999999999998</v>
          </cell>
        </row>
        <row r="1437">
          <cell r="F1437" t="str">
            <v>IA.2511</v>
          </cell>
          <cell r="Q1437">
            <v>1.22519</v>
          </cell>
        </row>
        <row r="1438">
          <cell r="Q1438">
            <v>0</v>
          </cell>
        </row>
        <row r="1439">
          <cell r="F1439" t="str">
            <v>NB.2120</v>
          </cell>
          <cell r="Q1439">
            <v>9</v>
          </cell>
        </row>
        <row r="1440">
          <cell r="F1440" t="str">
            <v>TT</v>
          </cell>
          <cell r="Q1440">
            <v>9</v>
          </cell>
        </row>
        <row r="1441">
          <cell r="Q1441">
            <v>0</v>
          </cell>
        </row>
        <row r="1442">
          <cell r="F1442" t="str">
            <v>ZJ.7275</v>
          </cell>
          <cell r="Q1442">
            <v>0.02</v>
          </cell>
        </row>
        <row r="1443">
          <cell r="F1443" t="str">
            <v>ZM.1275</v>
          </cell>
          <cell r="Q1443">
            <v>0</v>
          </cell>
        </row>
        <row r="1444">
          <cell r="F1444" t="str">
            <v>ZM.2240</v>
          </cell>
          <cell r="Q1444">
            <v>4</v>
          </cell>
        </row>
        <row r="1445">
          <cell r="F1445" t="str">
            <v>ZM.1160</v>
          </cell>
          <cell r="Q1445">
            <v>4</v>
          </cell>
        </row>
        <row r="1446">
          <cell r="Q1446">
            <v>0</v>
          </cell>
        </row>
        <row r="1447">
          <cell r="F1447" t="str">
            <v>BA.1442</v>
          </cell>
          <cell r="Q1447">
            <v>24.685333333333336</v>
          </cell>
        </row>
        <row r="1448">
          <cell r="F1448" t="str">
            <v>HA.1111</v>
          </cell>
          <cell r="Q1448">
            <v>13.04</v>
          </cell>
        </row>
        <row r="1449">
          <cell r="Q1449">
            <v>1.6800000000000002</v>
          </cell>
        </row>
        <row r="1450">
          <cell r="Q1450">
            <v>16</v>
          </cell>
        </row>
        <row r="1451">
          <cell r="Q1451">
            <v>-4.6399999999999997</v>
          </cell>
        </row>
        <row r="1452">
          <cell r="F1452" t="str">
            <v>GI.2114</v>
          </cell>
          <cell r="Q1452">
            <v>15</v>
          </cell>
        </row>
        <row r="1453">
          <cell r="Q1453">
            <v>12.600000000000001</v>
          </cell>
        </row>
        <row r="1454">
          <cell r="Q1454">
            <v>4.2</v>
          </cell>
        </row>
        <row r="1455">
          <cell r="Q1455">
            <v>-1.8</v>
          </cell>
        </row>
        <row r="1456">
          <cell r="F1456" t="str">
            <v>GG.2214</v>
          </cell>
          <cell r="Q1456">
            <v>5.6000000000000005</v>
          </cell>
        </row>
        <row r="1457">
          <cell r="F1457" t="str">
            <v>GG.2214</v>
          </cell>
          <cell r="Q1457">
            <v>2.88</v>
          </cell>
        </row>
        <row r="1458">
          <cell r="F1458" t="str">
            <v>PA.1214</v>
          </cell>
          <cell r="Q1458">
            <v>30</v>
          </cell>
        </row>
        <row r="1459">
          <cell r="F1459" t="str">
            <v>PA.3114B</v>
          </cell>
          <cell r="Q1459">
            <v>383.20000000000005</v>
          </cell>
        </row>
        <row r="1460">
          <cell r="Q1460">
            <v>19.600000000000001</v>
          </cell>
        </row>
        <row r="1461">
          <cell r="Q1461">
            <v>108</v>
          </cell>
        </row>
        <row r="1462">
          <cell r="Q1462">
            <v>189</v>
          </cell>
        </row>
        <row r="1463">
          <cell r="Q1463">
            <v>66.599999999999994</v>
          </cell>
        </row>
        <row r="1464">
          <cell r="F1464" t="str">
            <v>PA.4214</v>
          </cell>
          <cell r="Q1464">
            <v>120</v>
          </cell>
        </row>
        <row r="1465">
          <cell r="F1465" t="str">
            <v>RB.2125</v>
          </cell>
          <cell r="Q1465">
            <v>189</v>
          </cell>
        </row>
        <row r="1466">
          <cell r="Q1466">
            <v>0</v>
          </cell>
        </row>
        <row r="1467">
          <cell r="Q1467">
            <v>0</v>
          </cell>
        </row>
        <row r="1468">
          <cell r="F1468" t="str">
            <v>UD.3220SR1</v>
          </cell>
          <cell r="Q1468">
            <v>96</v>
          </cell>
        </row>
        <row r="1469">
          <cell r="F1469" t="str">
            <v>UC.4210SR</v>
          </cell>
          <cell r="Q1469">
            <v>62.4</v>
          </cell>
        </row>
        <row r="1470">
          <cell r="F1470" t="str">
            <v>UB.1110</v>
          </cell>
          <cell r="Q1470">
            <v>150</v>
          </cell>
        </row>
        <row r="1471">
          <cell r="F1471" t="str">
            <v>UC.3110</v>
          </cell>
          <cell r="Q1471">
            <v>150</v>
          </cell>
        </row>
        <row r="1472">
          <cell r="F1472" t="str">
            <v>UB.1120</v>
          </cell>
          <cell r="Q1472">
            <v>383.20000000000005</v>
          </cell>
        </row>
        <row r="1473">
          <cell r="F1473" t="str">
            <v>UC.3120</v>
          </cell>
          <cell r="Q1473">
            <v>383.20000000000005</v>
          </cell>
        </row>
        <row r="1474">
          <cell r="F1474" t="str">
            <v>BB.1411</v>
          </cell>
          <cell r="Q1474">
            <v>80</v>
          </cell>
        </row>
        <row r="1475">
          <cell r="F1475" t="str">
            <v>SA.4110</v>
          </cell>
          <cell r="Q1475">
            <v>108</v>
          </cell>
        </row>
        <row r="1476">
          <cell r="F1476" t="str">
            <v>SA.4110</v>
          </cell>
          <cell r="Q1476">
            <v>52</v>
          </cell>
        </row>
        <row r="1477">
          <cell r="F1477" t="str">
            <v>SA.7111</v>
          </cell>
          <cell r="Q1477">
            <v>61.6</v>
          </cell>
        </row>
        <row r="1478">
          <cell r="Q1478">
            <v>108</v>
          </cell>
        </row>
        <row r="1479">
          <cell r="Q1479">
            <v>-46.4</v>
          </cell>
        </row>
        <row r="1480">
          <cell r="F1480" t="str">
            <v>QA.1310</v>
          </cell>
          <cell r="Q1480">
            <v>4.8000000000000007</v>
          </cell>
        </row>
        <row r="1481">
          <cell r="F1481" t="str">
            <v>BB.1112</v>
          </cell>
          <cell r="Q1481">
            <v>24.685333333333336</v>
          </cell>
        </row>
        <row r="1482">
          <cell r="F1482" t="str">
            <v>RC.1110</v>
          </cell>
          <cell r="Q1482">
            <v>10</v>
          </cell>
        </row>
        <row r="1483">
          <cell r="Q1483">
            <v>9.6800000000000015</v>
          </cell>
        </row>
        <row r="1484">
          <cell r="Q1484">
            <v>3.7949999999999995</v>
          </cell>
        </row>
        <row r="1485">
          <cell r="F1485" t="str">
            <v>ZI.5120</v>
          </cell>
          <cell r="Q1485">
            <v>4</v>
          </cell>
        </row>
        <row r="1486">
          <cell r="F1486" t="str">
            <v>TT</v>
          </cell>
          <cell r="Q1486">
            <v>2.7949999999999999</v>
          </cell>
        </row>
        <row r="1487">
          <cell r="F1487" t="str">
            <v>TT</v>
          </cell>
          <cell r="Q1487">
            <v>0</v>
          </cell>
        </row>
        <row r="1488">
          <cell r="Q1488">
            <v>0</v>
          </cell>
        </row>
        <row r="1489">
          <cell r="Q1489">
            <v>0</v>
          </cell>
        </row>
        <row r="1490">
          <cell r="Q1490">
            <v>0</v>
          </cell>
        </row>
        <row r="1491">
          <cell r="Q1491">
            <v>0</v>
          </cell>
        </row>
        <row r="1492">
          <cell r="Q1492">
            <v>0</v>
          </cell>
        </row>
        <row r="1493">
          <cell r="Q1493">
            <v>0</v>
          </cell>
        </row>
        <row r="1494">
          <cell r="Q1494">
            <v>0</v>
          </cell>
        </row>
        <row r="1495">
          <cell r="F1495" t="str">
            <v>BA.1442</v>
          </cell>
          <cell r="Q1495">
            <v>0</v>
          </cell>
        </row>
        <row r="1496">
          <cell r="F1496" t="str">
            <v>HA.1111SR</v>
          </cell>
          <cell r="Q1496">
            <v>0</v>
          </cell>
        </row>
        <row r="1497">
          <cell r="F1497" t="str">
            <v>HA.1213</v>
          </cell>
          <cell r="Q1497">
            <v>0</v>
          </cell>
        </row>
        <row r="1498">
          <cell r="F1498" t="str">
            <v>KA.1220</v>
          </cell>
          <cell r="Q1498">
            <v>0</v>
          </cell>
        </row>
        <row r="1499">
          <cell r="Q1499">
            <v>0</v>
          </cell>
        </row>
        <row r="1500">
          <cell r="Q1500">
            <v>0</v>
          </cell>
        </row>
        <row r="1501">
          <cell r="F1501" t="str">
            <v>HA.2333</v>
          </cell>
          <cell r="Q1501">
            <v>0</v>
          </cell>
        </row>
        <row r="1502">
          <cell r="F1502" t="str">
            <v>KA.2120</v>
          </cell>
          <cell r="Q1502">
            <v>0</v>
          </cell>
        </row>
        <row r="1503">
          <cell r="F1503" t="str">
            <v>B3-13e/CÑ79/57C</v>
          </cell>
          <cell r="Q1503">
            <v>0</v>
          </cell>
        </row>
        <row r="1504">
          <cell r="F1504" t="str">
            <v>BB.1112</v>
          </cell>
          <cell r="Q1504">
            <v>0</v>
          </cell>
        </row>
        <row r="1505">
          <cell r="F1505" t="str">
            <v>IA.1130</v>
          </cell>
          <cell r="Q1505">
            <v>0</v>
          </cell>
        </row>
        <row r="1506">
          <cell r="F1506" t="str">
            <v>IA.1130</v>
          </cell>
          <cell r="Q1506">
            <v>0</v>
          </cell>
        </row>
        <row r="1507">
          <cell r="F1507" t="str">
            <v>IA.1130</v>
          </cell>
          <cell r="Q1507">
            <v>0</v>
          </cell>
        </row>
        <row r="1508">
          <cell r="Q1508">
            <v>0</v>
          </cell>
        </row>
        <row r="1509">
          <cell r="F1509" t="str">
            <v>HA.2323</v>
          </cell>
          <cell r="Q1509">
            <v>0</v>
          </cell>
        </row>
        <row r="1510">
          <cell r="Q1510">
            <v>0</v>
          </cell>
        </row>
        <row r="1511">
          <cell r="Q1511">
            <v>0</v>
          </cell>
        </row>
        <row r="1512">
          <cell r="Q1512">
            <v>0</v>
          </cell>
        </row>
        <row r="1513">
          <cell r="Q1513">
            <v>0</v>
          </cell>
        </row>
        <row r="1514">
          <cell r="Q1514">
            <v>0</v>
          </cell>
        </row>
        <row r="1515">
          <cell r="Q1515">
            <v>0</v>
          </cell>
        </row>
        <row r="1516">
          <cell r="F1516" t="str">
            <v>KA.2120</v>
          </cell>
          <cell r="Q1516">
            <v>0</v>
          </cell>
        </row>
        <row r="1517">
          <cell r="Q1517">
            <v>0</v>
          </cell>
        </row>
        <row r="1518">
          <cell r="Q1518">
            <v>0</v>
          </cell>
        </row>
        <row r="1519">
          <cell r="Q1519">
            <v>0</v>
          </cell>
        </row>
        <row r="1520">
          <cell r="Q1520">
            <v>0</v>
          </cell>
        </row>
        <row r="1521">
          <cell r="Q1521">
            <v>0</v>
          </cell>
        </row>
        <row r="1522">
          <cell r="Q1522">
            <v>0</v>
          </cell>
        </row>
        <row r="1523">
          <cell r="F1523" t="str">
            <v>IA.2231</v>
          </cell>
          <cell r="Q1523">
            <v>0</v>
          </cell>
        </row>
        <row r="1524">
          <cell r="F1524" t="str">
            <v>IA.2231</v>
          </cell>
          <cell r="Q1524">
            <v>0</v>
          </cell>
        </row>
        <row r="1525">
          <cell r="F1525" t="str">
            <v>IA.2231</v>
          </cell>
          <cell r="Q1525">
            <v>0</v>
          </cell>
        </row>
        <row r="1526">
          <cell r="Q1526">
            <v>0</v>
          </cell>
        </row>
        <row r="1527">
          <cell r="F1527" t="str">
            <v>HA.3113</v>
          </cell>
          <cell r="Q1527">
            <v>0</v>
          </cell>
        </row>
        <row r="1528">
          <cell r="F1528" t="str">
            <v>KA.2210</v>
          </cell>
          <cell r="Q1528">
            <v>0</v>
          </cell>
        </row>
        <row r="1529">
          <cell r="Q1529">
            <v>0</v>
          </cell>
        </row>
        <row r="1530">
          <cell r="Q1530">
            <v>0</v>
          </cell>
        </row>
        <row r="1531">
          <cell r="Q1531">
            <v>0</v>
          </cell>
        </row>
        <row r="1532">
          <cell r="Q1532">
            <v>0</v>
          </cell>
        </row>
        <row r="1533">
          <cell r="Q1533">
            <v>0</v>
          </cell>
        </row>
        <row r="1534">
          <cell r="Q1534">
            <v>0</v>
          </cell>
        </row>
        <row r="1535">
          <cell r="F1535" t="str">
            <v>IA.2331</v>
          </cell>
          <cell r="Q1535">
            <v>0</v>
          </cell>
        </row>
        <row r="1536">
          <cell r="F1536" t="str">
            <v>IA.2331</v>
          </cell>
          <cell r="Q1536">
            <v>0</v>
          </cell>
        </row>
        <row r="1537">
          <cell r="F1537" t="str">
            <v>IA.2331</v>
          </cell>
          <cell r="Q1537">
            <v>0</v>
          </cell>
        </row>
        <row r="1538">
          <cell r="Q1538">
            <v>0</v>
          </cell>
        </row>
        <row r="1539">
          <cell r="F1539" t="str">
            <v>HA.3113</v>
          </cell>
          <cell r="Q1539">
            <v>0</v>
          </cell>
        </row>
        <row r="1540">
          <cell r="F1540" t="str">
            <v>KA.2210</v>
          </cell>
          <cell r="Q1540">
            <v>0</v>
          </cell>
        </row>
        <row r="1541">
          <cell r="Q1541">
            <v>0</v>
          </cell>
        </row>
        <row r="1542">
          <cell r="Q1542">
            <v>0</v>
          </cell>
        </row>
        <row r="1543">
          <cell r="Q1543">
            <v>0</v>
          </cell>
        </row>
        <row r="1544">
          <cell r="F1544" t="str">
            <v>IA.2331</v>
          </cell>
          <cell r="Q1544">
            <v>0</v>
          </cell>
        </row>
        <row r="1545">
          <cell r="F1545" t="str">
            <v>IA.2331</v>
          </cell>
          <cell r="Q1545">
            <v>0</v>
          </cell>
        </row>
        <row r="1546">
          <cell r="Q1546">
            <v>0</v>
          </cell>
        </row>
        <row r="1547">
          <cell r="F1547" t="str">
            <v>HA.3313</v>
          </cell>
          <cell r="Q1547">
            <v>0</v>
          </cell>
        </row>
        <row r="1548">
          <cell r="F1548" t="str">
            <v>KA.2320</v>
          </cell>
          <cell r="Q1548">
            <v>0</v>
          </cell>
        </row>
        <row r="1549">
          <cell r="Q1549">
            <v>0</v>
          </cell>
        </row>
        <row r="1550">
          <cell r="Q1550">
            <v>0</v>
          </cell>
        </row>
        <row r="1551">
          <cell r="Q1551">
            <v>0</v>
          </cell>
        </row>
        <row r="1552">
          <cell r="Q1552">
            <v>0</v>
          </cell>
        </row>
        <row r="1553">
          <cell r="Q1553">
            <v>0</v>
          </cell>
        </row>
        <row r="1554">
          <cell r="Q1554">
            <v>0</v>
          </cell>
        </row>
        <row r="1555">
          <cell r="Q1555">
            <v>0</v>
          </cell>
        </row>
        <row r="1556">
          <cell r="Q1556">
            <v>0</v>
          </cell>
        </row>
        <row r="1557">
          <cell r="Q1557">
            <v>0</v>
          </cell>
        </row>
        <row r="1558">
          <cell r="Q1558">
            <v>0</v>
          </cell>
        </row>
        <row r="1559">
          <cell r="Q1559">
            <v>0</v>
          </cell>
        </row>
        <row r="1560">
          <cell r="F1560" t="str">
            <v>IA.2411</v>
          </cell>
          <cell r="Q1560">
            <v>0</v>
          </cell>
        </row>
        <row r="1561">
          <cell r="F1561" t="str">
            <v>IA.2421</v>
          </cell>
          <cell r="Q1561">
            <v>0</v>
          </cell>
        </row>
        <row r="1562">
          <cell r="Q1562">
            <v>0</v>
          </cell>
        </row>
        <row r="1563">
          <cell r="Q1563">
            <v>0</v>
          </cell>
        </row>
        <row r="1564">
          <cell r="F1564" t="str">
            <v>HA.3113</v>
          </cell>
          <cell r="Q1564">
            <v>0</v>
          </cell>
        </row>
        <row r="1565">
          <cell r="Q1565">
            <v>0</v>
          </cell>
        </row>
        <row r="1566">
          <cell r="Q1566">
            <v>0</v>
          </cell>
        </row>
        <row r="1567">
          <cell r="Q1567">
            <v>0</v>
          </cell>
        </row>
        <row r="1568">
          <cell r="F1568" t="str">
            <v>KA.2210</v>
          </cell>
          <cell r="Q1568">
            <v>0</v>
          </cell>
        </row>
        <row r="1569">
          <cell r="Q1569">
            <v>0</v>
          </cell>
        </row>
        <row r="1570">
          <cell r="Q1570">
            <v>0</v>
          </cell>
        </row>
        <row r="1571">
          <cell r="Q1571">
            <v>0</v>
          </cell>
        </row>
        <row r="1572">
          <cell r="F1572" t="str">
            <v>IA.2331</v>
          </cell>
          <cell r="Q1572">
            <v>0</v>
          </cell>
        </row>
        <row r="1573">
          <cell r="F1573" t="str">
            <v>IA.2331</v>
          </cell>
          <cell r="Q1573">
            <v>0</v>
          </cell>
        </row>
        <row r="1574">
          <cell r="Q1574">
            <v>0</v>
          </cell>
        </row>
        <row r="1575">
          <cell r="F1575" t="str">
            <v>HA.3213</v>
          </cell>
          <cell r="Q1575">
            <v>0</v>
          </cell>
        </row>
        <row r="1576">
          <cell r="F1576" t="str">
            <v>KA.2310</v>
          </cell>
          <cell r="Q1576">
            <v>0</v>
          </cell>
        </row>
        <row r="1577">
          <cell r="F1577" t="str">
            <v>IA.2531</v>
          </cell>
          <cell r="Q1577">
            <v>0</v>
          </cell>
        </row>
        <row r="1578">
          <cell r="Q1578">
            <v>0</v>
          </cell>
        </row>
        <row r="1579">
          <cell r="F1579" t="str">
            <v>HA.3213</v>
          </cell>
          <cell r="Q1579">
            <v>0</v>
          </cell>
        </row>
        <row r="1580">
          <cell r="F1580" t="str">
            <v>KA.2310</v>
          </cell>
          <cell r="Q1580">
            <v>0</v>
          </cell>
        </row>
        <row r="1581">
          <cell r="F1581" t="str">
            <v>HA.2113</v>
          </cell>
          <cell r="Q1581">
            <v>0</v>
          </cell>
        </row>
        <row r="1582">
          <cell r="F1582" t="str">
            <v>KA.2510</v>
          </cell>
          <cell r="Q1582">
            <v>0</v>
          </cell>
        </row>
        <row r="1583">
          <cell r="F1583" t="str">
            <v>IA.2111</v>
          </cell>
          <cell r="Q1583">
            <v>0</v>
          </cell>
        </row>
        <row r="1584">
          <cell r="Q1584">
            <v>0</v>
          </cell>
        </row>
        <row r="1585">
          <cell r="F1585" t="str">
            <v>HG.4113</v>
          </cell>
          <cell r="Q1585">
            <v>0</v>
          </cell>
        </row>
        <row r="1586">
          <cell r="Q1586">
            <v>0</v>
          </cell>
        </row>
        <row r="1587">
          <cell r="Q1587">
            <v>0</v>
          </cell>
        </row>
        <row r="1588">
          <cell r="Q1588">
            <v>0</v>
          </cell>
        </row>
        <row r="1589">
          <cell r="Q1589">
            <v>0</v>
          </cell>
        </row>
        <row r="1590">
          <cell r="F1590" t="str">
            <v>KP.2310</v>
          </cell>
          <cell r="Q1590">
            <v>0</v>
          </cell>
        </row>
        <row r="1591">
          <cell r="Q1591">
            <v>0</v>
          </cell>
        </row>
        <row r="1592">
          <cell r="Q1592">
            <v>0</v>
          </cell>
        </row>
        <row r="1593">
          <cell r="Q1593">
            <v>0</v>
          </cell>
        </row>
        <row r="1594">
          <cell r="Q1594">
            <v>0</v>
          </cell>
        </row>
        <row r="1595">
          <cell r="F1595" t="str">
            <v>IB.2511</v>
          </cell>
          <cell r="Q1595">
            <v>0</v>
          </cell>
        </row>
        <row r="1596">
          <cell r="F1596" t="str">
            <v>LA.5110</v>
          </cell>
          <cell r="Q1596">
            <v>0</v>
          </cell>
        </row>
        <row r="1597">
          <cell r="Q1597">
            <v>0</v>
          </cell>
        </row>
        <row r="1598">
          <cell r="F1598" t="str">
            <v>BA.1442</v>
          </cell>
          <cell r="Q1598">
            <v>0</v>
          </cell>
        </row>
        <row r="1599">
          <cell r="F1599" t="str">
            <v>HA.1111SR</v>
          </cell>
          <cell r="Q1599">
            <v>0</v>
          </cell>
        </row>
        <row r="1600">
          <cell r="Q1600">
            <v>0</v>
          </cell>
        </row>
        <row r="1601">
          <cell r="Q1601">
            <v>0</v>
          </cell>
        </row>
        <row r="1602">
          <cell r="F1602" t="str">
            <v>KA.1110</v>
          </cell>
          <cell r="Q1602">
            <v>0</v>
          </cell>
        </row>
        <row r="1603">
          <cell r="Q1603">
            <v>0</v>
          </cell>
        </row>
        <row r="1604">
          <cell r="F1604" t="str">
            <v>BB.1112</v>
          </cell>
          <cell r="Q1604">
            <v>0</v>
          </cell>
        </row>
        <row r="1605">
          <cell r="F1605" t="str">
            <v>HA.3313</v>
          </cell>
          <cell r="Q1605">
            <v>0</v>
          </cell>
        </row>
        <row r="1606">
          <cell r="Q1606">
            <v>0</v>
          </cell>
        </row>
        <row r="1607">
          <cell r="Q1607">
            <v>0</v>
          </cell>
        </row>
        <row r="1608">
          <cell r="F1608" t="str">
            <v>KA.1110</v>
          </cell>
          <cell r="Q1608">
            <v>0</v>
          </cell>
        </row>
        <row r="1609">
          <cell r="Q1609">
            <v>0</v>
          </cell>
        </row>
        <row r="1610">
          <cell r="Q1610">
            <v>0</v>
          </cell>
        </row>
        <row r="1611">
          <cell r="F1611" t="str">
            <v>IA.2511</v>
          </cell>
          <cell r="Q1611">
            <v>0</v>
          </cell>
        </row>
        <row r="1612">
          <cell r="F1612" t="str">
            <v>HG.4113</v>
          </cell>
          <cell r="Q1612">
            <v>0</v>
          </cell>
        </row>
        <row r="1613">
          <cell r="Q1613">
            <v>0</v>
          </cell>
        </row>
        <row r="1614">
          <cell r="Q1614">
            <v>0</v>
          </cell>
        </row>
        <row r="1615">
          <cell r="Q1615">
            <v>0</v>
          </cell>
        </row>
        <row r="1616">
          <cell r="F1616" t="str">
            <v>KP.2310</v>
          </cell>
          <cell r="Q1616">
            <v>0</v>
          </cell>
        </row>
        <row r="1617">
          <cell r="Q1617">
            <v>0</v>
          </cell>
        </row>
        <row r="1618">
          <cell r="Q1618">
            <v>0</v>
          </cell>
        </row>
        <row r="1619">
          <cell r="Q1619">
            <v>0</v>
          </cell>
        </row>
        <row r="1620">
          <cell r="F1620" t="str">
            <v>IA.3511</v>
          </cell>
          <cell r="Q1620">
            <v>0</v>
          </cell>
        </row>
        <row r="1621">
          <cell r="F1621" t="str">
            <v>09-09</v>
          </cell>
          <cell r="Q1621">
            <v>0</v>
          </cell>
        </row>
        <row r="1622">
          <cell r="F1622" t="str">
            <v>HA.3113</v>
          </cell>
          <cell r="Q1622">
            <v>0</v>
          </cell>
        </row>
        <row r="1623">
          <cell r="F1623" t="str">
            <v>KA.2210</v>
          </cell>
          <cell r="Q1623">
            <v>0</v>
          </cell>
        </row>
        <row r="1624">
          <cell r="F1624" t="str">
            <v>IA.2311</v>
          </cell>
          <cell r="Q1624">
            <v>0</v>
          </cell>
        </row>
        <row r="1625">
          <cell r="F1625" t="str">
            <v>GG.2214</v>
          </cell>
          <cell r="Q1625">
            <v>0</v>
          </cell>
        </row>
        <row r="1626">
          <cell r="Q1626">
            <v>0</v>
          </cell>
        </row>
        <row r="1627">
          <cell r="Q1627">
            <v>0</v>
          </cell>
        </row>
        <row r="1628">
          <cell r="F1628" t="str">
            <v>PA.1214</v>
          </cell>
          <cell r="Q1628">
            <v>0</v>
          </cell>
        </row>
        <row r="1629">
          <cell r="F1629" t="str">
            <v>RB.2125</v>
          </cell>
          <cell r="Q1629">
            <v>0</v>
          </cell>
        </row>
        <row r="1630">
          <cell r="F1630" t="str">
            <v>TT</v>
          </cell>
          <cell r="Q1630">
            <v>0</v>
          </cell>
        </row>
        <row r="1631">
          <cell r="F1631" t="str">
            <v>ZJ.7272</v>
          </cell>
          <cell r="Q1631">
            <v>0</v>
          </cell>
        </row>
        <row r="1632">
          <cell r="F1632" t="str">
            <v>ZM.1272</v>
          </cell>
          <cell r="Q1632">
            <v>0</v>
          </cell>
        </row>
        <row r="1633">
          <cell r="F1633" t="str">
            <v>ZI.5120</v>
          </cell>
          <cell r="Q1633">
            <v>0</v>
          </cell>
        </row>
        <row r="1634">
          <cell r="F1634" t="str">
            <v>ZJ.7275</v>
          </cell>
          <cell r="Q1634">
            <v>0</v>
          </cell>
        </row>
        <row r="1635">
          <cell r="F1635" t="str">
            <v>ZM.2240</v>
          </cell>
          <cell r="Q1635">
            <v>0</v>
          </cell>
        </row>
        <row r="1636">
          <cell r="F1636" t="str">
            <v>BB.1112</v>
          </cell>
          <cell r="Q1636">
            <v>0</v>
          </cell>
        </row>
        <row r="1637">
          <cell r="Q1637">
            <v>0</v>
          </cell>
        </row>
        <row r="1638">
          <cell r="F1638" t="str">
            <v>ZI.2110</v>
          </cell>
          <cell r="Q1638">
            <v>0</v>
          </cell>
        </row>
        <row r="1639">
          <cell r="F1639" t="str">
            <v>ZI.1110</v>
          </cell>
          <cell r="Q1639">
            <v>0</v>
          </cell>
        </row>
        <row r="1640">
          <cell r="F1640" t="str">
            <v>ZI.3110</v>
          </cell>
          <cell r="Q1640">
            <v>0</v>
          </cell>
        </row>
        <row r="1641">
          <cell r="F1641" t="str">
            <v>ZI.6140</v>
          </cell>
          <cell r="Q1641">
            <v>0</v>
          </cell>
        </row>
        <row r="1642">
          <cell r="F1642" t="str">
            <v>ZI.6110</v>
          </cell>
          <cell r="Q1642">
            <v>0</v>
          </cell>
        </row>
        <row r="1643">
          <cell r="F1643" t="str">
            <v>ZI.8110</v>
          </cell>
          <cell r="Q1643">
            <v>0</v>
          </cell>
        </row>
        <row r="1644">
          <cell r="F1644" t="str">
            <v>TT</v>
          </cell>
          <cell r="Q1644">
            <v>0</v>
          </cell>
        </row>
        <row r="1645">
          <cell r="F1645" t="str">
            <v>ZJ.7220</v>
          </cell>
          <cell r="Q1645">
            <v>0</v>
          </cell>
        </row>
        <row r="1646">
          <cell r="F1646" t="str">
            <v>ZM.1210</v>
          </cell>
          <cell r="Q1646">
            <v>0</v>
          </cell>
        </row>
        <row r="1647">
          <cell r="F1647" t="str">
            <v>ZM.2110</v>
          </cell>
          <cell r="Q1647">
            <v>0</v>
          </cell>
        </row>
        <row r="1648">
          <cell r="F1648" t="str">
            <v>ZJ.7220</v>
          </cell>
          <cell r="Q1648">
            <v>0</v>
          </cell>
        </row>
        <row r="1649">
          <cell r="F1649" t="str">
            <v>ZM.1220</v>
          </cell>
          <cell r="Q1649">
            <v>0</v>
          </cell>
        </row>
        <row r="1650">
          <cell r="F1650" t="str">
            <v>ZM.2120</v>
          </cell>
          <cell r="Q1650">
            <v>0</v>
          </cell>
        </row>
        <row r="1651">
          <cell r="F1651" t="str">
            <v>ZJ.7240</v>
          </cell>
          <cell r="Q1651">
            <v>0</v>
          </cell>
        </row>
        <row r="1652">
          <cell r="F1652" t="str">
            <v>ZM.1240</v>
          </cell>
          <cell r="Q1652">
            <v>0</v>
          </cell>
        </row>
        <row r="1653">
          <cell r="F1653" t="str">
            <v>ZM.2140</v>
          </cell>
          <cell r="Q1653">
            <v>0</v>
          </cell>
        </row>
        <row r="1654">
          <cell r="F1654" t="str">
            <v>TT</v>
          </cell>
          <cell r="Q1654">
            <v>0</v>
          </cell>
        </row>
        <row r="1655">
          <cell r="F1655" t="str">
            <v>ZJ.7272</v>
          </cell>
          <cell r="Q1655">
            <v>0</v>
          </cell>
        </row>
        <row r="1656">
          <cell r="F1656" t="str">
            <v>ZM.1272</v>
          </cell>
          <cell r="Q1656">
            <v>0</v>
          </cell>
        </row>
        <row r="1657">
          <cell r="F1657" t="str">
            <v>ZM.1160</v>
          </cell>
          <cell r="Q1657">
            <v>0</v>
          </cell>
        </row>
        <row r="1658">
          <cell r="F1658" t="str">
            <v>ZI.5120</v>
          </cell>
          <cell r="Q1658">
            <v>0</v>
          </cell>
        </row>
        <row r="1659">
          <cell r="F1659" t="str">
            <v>ZJ.7275</v>
          </cell>
          <cell r="Q1659">
            <v>0</v>
          </cell>
        </row>
        <row r="1660">
          <cell r="F1660" t="str">
            <v>ZM.1275</v>
          </cell>
          <cell r="Q1660">
            <v>0</v>
          </cell>
        </row>
        <row r="1661">
          <cell r="F1661" t="str">
            <v>ZM.2240</v>
          </cell>
          <cell r="Q1661">
            <v>0</v>
          </cell>
        </row>
        <row r="1662">
          <cell r="F1662" t="str">
            <v>ZM.1160</v>
          </cell>
          <cell r="Q1662">
            <v>0</v>
          </cell>
        </row>
        <row r="1663">
          <cell r="F1663" t="str">
            <v>TT</v>
          </cell>
          <cell r="Q1663">
            <v>0</v>
          </cell>
        </row>
        <row r="1664">
          <cell r="Q1664">
            <v>0</v>
          </cell>
        </row>
        <row r="1665">
          <cell r="F1665" t="str">
            <v>NB.2120</v>
          </cell>
          <cell r="Q1665">
            <v>0</v>
          </cell>
        </row>
        <row r="1666">
          <cell r="Q1666">
            <v>0</v>
          </cell>
        </row>
        <row r="1667">
          <cell r="Q1667">
            <v>0</v>
          </cell>
        </row>
        <row r="1668">
          <cell r="F1668" t="str">
            <v>TT</v>
          </cell>
          <cell r="Q1668">
            <v>0</v>
          </cell>
        </row>
        <row r="1669">
          <cell r="F1669" t="str">
            <v>NB.2120</v>
          </cell>
          <cell r="Q1669">
            <v>0</v>
          </cell>
        </row>
        <row r="1670">
          <cell r="F1670" t="str">
            <v>TT</v>
          </cell>
          <cell r="Q1670">
            <v>0</v>
          </cell>
        </row>
        <row r="1671">
          <cell r="F1671" t="str">
            <v>NB.2120</v>
          </cell>
          <cell r="Q1671">
            <v>0</v>
          </cell>
        </row>
        <row r="1672">
          <cell r="F1672" t="str">
            <v>TT</v>
          </cell>
          <cell r="Q1672">
            <v>0</v>
          </cell>
        </row>
        <row r="1673">
          <cell r="F1673" t="str">
            <v>NB.2120</v>
          </cell>
          <cell r="Q1673">
            <v>0</v>
          </cell>
        </row>
        <row r="1674">
          <cell r="F1674" t="str">
            <v>TT</v>
          </cell>
          <cell r="Q1674">
            <v>0</v>
          </cell>
        </row>
        <row r="1675">
          <cell r="Q1675">
            <v>0</v>
          </cell>
        </row>
        <row r="1676">
          <cell r="F1676" t="str">
            <v>BA.1442</v>
          </cell>
          <cell r="Q1676">
            <v>0</v>
          </cell>
        </row>
        <row r="1677">
          <cell r="F1677" t="str">
            <v>HA.1111</v>
          </cell>
          <cell r="Q1677">
            <v>0</v>
          </cell>
        </row>
        <row r="1678">
          <cell r="Q1678">
            <v>0</v>
          </cell>
        </row>
        <row r="1679">
          <cell r="Q1679">
            <v>0</v>
          </cell>
        </row>
        <row r="1680">
          <cell r="Q1680">
            <v>0</v>
          </cell>
        </row>
        <row r="1681">
          <cell r="Q1681">
            <v>0</v>
          </cell>
        </row>
        <row r="1682">
          <cell r="Q1682">
            <v>0</v>
          </cell>
        </row>
        <row r="1683">
          <cell r="F1683" t="str">
            <v>HA.3213</v>
          </cell>
          <cell r="Q1683">
            <v>0</v>
          </cell>
        </row>
        <row r="1684">
          <cell r="F1684" t="str">
            <v>KP.2310</v>
          </cell>
          <cell r="Q1684">
            <v>0</v>
          </cell>
        </row>
        <row r="1685">
          <cell r="F1685" t="str">
            <v>GI.1114</v>
          </cell>
          <cell r="Q1685">
            <v>0</v>
          </cell>
        </row>
        <row r="1686">
          <cell r="F1686" t="str">
            <v>GI.2114</v>
          </cell>
          <cell r="Q1686">
            <v>0</v>
          </cell>
        </row>
        <row r="1687">
          <cell r="Q1687">
            <v>0</v>
          </cell>
        </row>
        <row r="1688">
          <cell r="Q1688">
            <v>0</v>
          </cell>
        </row>
        <row r="1689">
          <cell r="Q1689">
            <v>0</v>
          </cell>
        </row>
        <row r="1690">
          <cell r="Q1690">
            <v>0</v>
          </cell>
        </row>
        <row r="1691">
          <cell r="Q1691">
            <v>0</v>
          </cell>
        </row>
        <row r="1692">
          <cell r="Q1692">
            <v>0</v>
          </cell>
        </row>
        <row r="1693">
          <cell r="Q1693">
            <v>0</v>
          </cell>
        </row>
        <row r="1694">
          <cell r="Q1694">
            <v>0</v>
          </cell>
        </row>
        <row r="1695">
          <cell r="F1695" t="str">
            <v>GG.2314</v>
          </cell>
          <cell r="Q1695">
            <v>0</v>
          </cell>
        </row>
        <row r="1696">
          <cell r="F1696" t="str">
            <v>GG.2214</v>
          </cell>
          <cell r="Q1696">
            <v>0</v>
          </cell>
        </row>
        <row r="1697">
          <cell r="Q1697">
            <v>0</v>
          </cell>
        </row>
        <row r="1698">
          <cell r="Q1698">
            <v>0</v>
          </cell>
        </row>
        <row r="1699">
          <cell r="F1699" t="str">
            <v>GG.2114</v>
          </cell>
          <cell r="Q1699">
            <v>0</v>
          </cell>
        </row>
        <row r="1700">
          <cell r="F1700" t="str">
            <v>PA.1214</v>
          </cell>
          <cell r="Q1700">
            <v>0</v>
          </cell>
        </row>
        <row r="1701">
          <cell r="F1701" t="str">
            <v>PA.3114B</v>
          </cell>
          <cell r="Q1701">
            <v>0</v>
          </cell>
        </row>
        <row r="1702">
          <cell r="Q1702">
            <v>0</v>
          </cell>
        </row>
        <row r="1703">
          <cell r="Q1703">
            <v>0</v>
          </cell>
        </row>
        <row r="1704">
          <cell r="Q1704">
            <v>0</v>
          </cell>
        </row>
        <row r="1705">
          <cell r="F1705" t="str">
            <v>UB.1110</v>
          </cell>
          <cell r="Q1705">
            <v>0</v>
          </cell>
        </row>
        <row r="1706">
          <cell r="Q1706">
            <v>0</v>
          </cell>
        </row>
        <row r="1707">
          <cell r="Q1707">
            <v>0</v>
          </cell>
        </row>
        <row r="1708">
          <cell r="Q1708">
            <v>0</v>
          </cell>
        </row>
        <row r="1709">
          <cell r="F1709" t="str">
            <v>PA.4214</v>
          </cell>
          <cell r="Q1709">
            <v>0</v>
          </cell>
        </row>
        <row r="1710">
          <cell r="F1710" t="str">
            <v>QB.4110SR</v>
          </cell>
          <cell r="Q1710">
            <v>0</v>
          </cell>
        </row>
        <row r="1711">
          <cell r="Q1711">
            <v>0</v>
          </cell>
        </row>
        <row r="1712">
          <cell r="Q1712">
            <v>0</v>
          </cell>
        </row>
        <row r="1713">
          <cell r="Q1713">
            <v>0</v>
          </cell>
        </row>
        <row r="1714">
          <cell r="Q1714">
            <v>0</v>
          </cell>
        </row>
        <row r="1715">
          <cell r="F1715" t="str">
            <v>QB.1210</v>
          </cell>
          <cell r="Q1715">
            <v>0</v>
          </cell>
        </row>
        <row r="1716">
          <cell r="F1716" t="str">
            <v>RB.2125</v>
          </cell>
          <cell r="Q1716">
            <v>0</v>
          </cell>
        </row>
        <row r="1717">
          <cell r="Q1717">
            <v>0</v>
          </cell>
        </row>
        <row r="1718">
          <cell r="Q1718">
            <v>0</v>
          </cell>
        </row>
        <row r="1719">
          <cell r="F1719" t="str">
            <v>UD.3220SR1</v>
          </cell>
        </row>
        <row r="1720">
          <cell r="F1720" t="str">
            <v>UC.4210SR</v>
          </cell>
          <cell r="Q1720">
            <v>0</v>
          </cell>
        </row>
        <row r="1721">
          <cell r="F1721" t="str">
            <v>UB.1110</v>
          </cell>
          <cell r="Q1721">
            <v>0</v>
          </cell>
        </row>
        <row r="1722">
          <cell r="F1722" t="str">
            <v>UC.3110</v>
          </cell>
          <cell r="Q1722">
            <v>0</v>
          </cell>
        </row>
        <row r="1723">
          <cell r="F1723" t="str">
            <v>BB.1411</v>
          </cell>
          <cell r="Q1723">
            <v>0</v>
          </cell>
        </row>
        <row r="1724">
          <cell r="F1724" t="str">
            <v>SA.4110</v>
          </cell>
          <cell r="Q1724">
            <v>0</v>
          </cell>
        </row>
        <row r="1725">
          <cell r="F1725" t="str">
            <v>SA.7111</v>
          </cell>
          <cell r="Q1725">
            <v>0</v>
          </cell>
        </row>
        <row r="1726">
          <cell r="Q1726">
            <v>0</v>
          </cell>
        </row>
        <row r="1727">
          <cell r="Q1727">
            <v>0</v>
          </cell>
        </row>
        <row r="1728">
          <cell r="Q1728">
            <v>0</v>
          </cell>
        </row>
        <row r="1729">
          <cell r="Q1729">
            <v>0</v>
          </cell>
        </row>
        <row r="1730">
          <cell r="F1730" t="str">
            <v>SA.7111</v>
          </cell>
          <cell r="Q1730">
            <v>0</v>
          </cell>
        </row>
        <row r="1731">
          <cell r="F1731" t="str">
            <v>QA.1310</v>
          </cell>
          <cell r="Q1731">
            <v>0</v>
          </cell>
        </row>
        <row r="1732">
          <cell r="F1732" t="str">
            <v>BB.1112</v>
          </cell>
          <cell r="Q1732">
            <v>0</v>
          </cell>
        </row>
        <row r="1733">
          <cell r="F1733" t="str">
            <v>RC.1110</v>
          </cell>
          <cell r="Q1733">
            <v>0</v>
          </cell>
        </row>
        <row r="1734">
          <cell r="Q1734">
            <v>0</v>
          </cell>
        </row>
        <row r="1735">
          <cell r="Q1735">
            <v>0</v>
          </cell>
        </row>
        <row r="1736">
          <cell r="F1736" t="str">
            <v>ZI.5120</v>
          </cell>
          <cell r="Q1736">
            <v>0</v>
          </cell>
        </row>
        <row r="1737">
          <cell r="F1737" t="str">
            <v>TT</v>
          </cell>
          <cell r="Q1737">
            <v>0</v>
          </cell>
        </row>
        <row r="1738">
          <cell r="F1738" t="str">
            <v>TT</v>
          </cell>
          <cell r="Q1738">
            <v>0</v>
          </cell>
        </row>
        <row r="1739">
          <cell r="Q1739">
            <v>0</v>
          </cell>
        </row>
        <row r="1740">
          <cell r="Q1740">
            <v>0</v>
          </cell>
        </row>
        <row r="1741">
          <cell r="Q1741">
            <v>0</v>
          </cell>
        </row>
        <row r="1742">
          <cell r="Q1742">
            <v>0</v>
          </cell>
        </row>
        <row r="1743">
          <cell r="Q1743">
            <v>0</v>
          </cell>
        </row>
        <row r="1744">
          <cell r="Q1744">
            <v>0</v>
          </cell>
        </row>
        <row r="1745">
          <cell r="Q1745">
            <v>0</v>
          </cell>
        </row>
        <row r="1746">
          <cell r="F1746" t="str">
            <v>BA.1442</v>
          </cell>
          <cell r="Q1746">
            <v>0</v>
          </cell>
        </row>
        <row r="1747">
          <cell r="F1747" t="str">
            <v>HA.1111SR</v>
          </cell>
          <cell r="Q1747">
            <v>0</v>
          </cell>
        </row>
        <row r="1748">
          <cell r="F1748" t="str">
            <v>HA.1213</v>
          </cell>
          <cell r="Q1748">
            <v>0</v>
          </cell>
        </row>
        <row r="1749">
          <cell r="F1749" t="str">
            <v>KA.1220</v>
          </cell>
          <cell r="Q1749">
            <v>0</v>
          </cell>
        </row>
        <row r="1750">
          <cell r="Q1750">
            <v>0</v>
          </cell>
        </row>
        <row r="1751">
          <cell r="Q1751">
            <v>0</v>
          </cell>
        </row>
        <row r="1752">
          <cell r="F1752" t="str">
            <v>HA.2313</v>
          </cell>
          <cell r="Q1752">
            <v>0</v>
          </cell>
        </row>
        <row r="1753">
          <cell r="F1753" t="str">
            <v>KA.2120</v>
          </cell>
          <cell r="Q1753">
            <v>0</v>
          </cell>
        </row>
        <row r="1754">
          <cell r="F1754" t="str">
            <v>B3-13e/CÑ79/57C</v>
          </cell>
          <cell r="Q1754">
            <v>0</v>
          </cell>
        </row>
        <row r="1755">
          <cell r="F1755" t="str">
            <v>BB.1112</v>
          </cell>
          <cell r="Q1755">
            <v>0</v>
          </cell>
        </row>
        <row r="1756">
          <cell r="Q1756">
            <v>0</v>
          </cell>
        </row>
        <row r="1757">
          <cell r="F1757" t="str">
            <v>BA.1442</v>
          </cell>
          <cell r="Q1757">
            <v>0</v>
          </cell>
        </row>
        <row r="1758">
          <cell r="F1758" t="str">
            <v>HA.1111SR</v>
          </cell>
          <cell r="Q1758">
            <v>0</v>
          </cell>
        </row>
        <row r="1759">
          <cell r="F1759" t="str">
            <v>HA.1213</v>
          </cell>
          <cell r="Q1759">
            <v>0</v>
          </cell>
        </row>
        <row r="1760">
          <cell r="F1760" t="str">
            <v>KA.1220</v>
          </cell>
          <cell r="Q1760">
            <v>0</v>
          </cell>
        </row>
        <row r="1761">
          <cell r="Q1761">
            <v>0</v>
          </cell>
        </row>
        <row r="1762">
          <cell r="Q1762">
            <v>0</v>
          </cell>
        </row>
        <row r="1763">
          <cell r="F1763" t="str">
            <v>HA.2313</v>
          </cell>
          <cell r="Q1763">
            <v>0</v>
          </cell>
        </row>
        <row r="1764">
          <cell r="F1764" t="str">
            <v>KA.2120</v>
          </cell>
          <cell r="Q1764">
            <v>0</v>
          </cell>
        </row>
        <row r="1765">
          <cell r="F1765" t="str">
            <v>B3-13e/CÑ79/57C</v>
          </cell>
          <cell r="Q1765">
            <v>0</v>
          </cell>
        </row>
        <row r="1766">
          <cell r="F1766" t="str">
            <v>BB.1112</v>
          </cell>
          <cell r="Q1766">
            <v>0</v>
          </cell>
        </row>
        <row r="1767">
          <cell r="Q1767">
            <v>0</v>
          </cell>
        </row>
        <row r="1768">
          <cell r="F1768" t="str">
            <v>BA.1442</v>
          </cell>
          <cell r="Q1768">
            <v>0</v>
          </cell>
        </row>
        <row r="1769">
          <cell r="F1769" t="str">
            <v>HA.1111SR</v>
          </cell>
          <cell r="Q1769">
            <v>0</v>
          </cell>
        </row>
        <row r="1770">
          <cell r="F1770" t="str">
            <v>HA.1213</v>
          </cell>
          <cell r="Q1770">
            <v>0</v>
          </cell>
        </row>
        <row r="1771">
          <cell r="F1771" t="str">
            <v>KA.1220</v>
          </cell>
          <cell r="Q1771">
            <v>0</v>
          </cell>
        </row>
        <row r="1772">
          <cell r="Q1772">
            <v>0</v>
          </cell>
        </row>
        <row r="1773">
          <cell r="Q1773">
            <v>0</v>
          </cell>
        </row>
        <row r="1774">
          <cell r="F1774" t="str">
            <v>HA.2313</v>
          </cell>
          <cell r="Q1774">
            <v>0</v>
          </cell>
        </row>
        <row r="1775">
          <cell r="F1775" t="str">
            <v>KA.2120</v>
          </cell>
          <cell r="Q1775">
            <v>0</v>
          </cell>
        </row>
        <row r="1776">
          <cell r="F1776" t="str">
            <v>B3-13e/CÑ79/57C</v>
          </cell>
          <cell r="Q1776">
            <v>0</v>
          </cell>
        </row>
        <row r="1777">
          <cell r="F1777" t="str">
            <v>BB.1112</v>
          </cell>
          <cell r="Q1777">
            <v>0</v>
          </cell>
        </row>
        <row r="1778">
          <cell r="Q1778">
            <v>0</v>
          </cell>
        </row>
        <row r="1779">
          <cell r="F1779" t="str">
            <v>BA.1442</v>
          </cell>
          <cell r="Q1779">
            <v>0</v>
          </cell>
        </row>
        <row r="1780">
          <cell r="F1780" t="str">
            <v>HA.1111SR</v>
          </cell>
          <cell r="Q1780">
            <v>0</v>
          </cell>
        </row>
        <row r="1781">
          <cell r="F1781" t="str">
            <v>HA.1213</v>
          </cell>
          <cell r="Q1781">
            <v>0</v>
          </cell>
        </row>
        <row r="1782">
          <cell r="F1782" t="str">
            <v>KA.1220</v>
          </cell>
          <cell r="Q1782">
            <v>0</v>
          </cell>
        </row>
        <row r="1783">
          <cell r="Q1783">
            <v>0</v>
          </cell>
        </row>
        <row r="1784">
          <cell r="Q1784">
            <v>0</v>
          </cell>
        </row>
        <row r="1785">
          <cell r="F1785" t="str">
            <v>HA.2313</v>
          </cell>
          <cell r="Q1785">
            <v>0</v>
          </cell>
        </row>
        <row r="1786">
          <cell r="F1786" t="str">
            <v>KA.2120</v>
          </cell>
          <cell r="Q1786">
            <v>0</v>
          </cell>
        </row>
        <row r="1787">
          <cell r="F1787" t="str">
            <v>B3-13e/CÑ79/57C</v>
          </cell>
          <cell r="Q1787">
            <v>0</v>
          </cell>
        </row>
        <row r="1788">
          <cell r="F1788" t="str">
            <v>BB.1112</v>
          </cell>
          <cell r="Q1788">
            <v>0</v>
          </cell>
        </row>
        <row r="1789">
          <cell r="Q1789">
            <v>0</v>
          </cell>
        </row>
        <row r="1790">
          <cell r="F1790" t="str">
            <v>BA.1442</v>
          </cell>
          <cell r="Q1790">
            <v>0</v>
          </cell>
        </row>
        <row r="1791">
          <cell r="F1791" t="str">
            <v>HA.1111SR</v>
          </cell>
          <cell r="Q1791">
            <v>0</v>
          </cell>
        </row>
        <row r="1792">
          <cell r="F1792" t="str">
            <v>HA.1213</v>
          </cell>
          <cell r="Q1792">
            <v>0</v>
          </cell>
        </row>
        <row r="1793">
          <cell r="F1793" t="str">
            <v>KA.1220</v>
          </cell>
          <cell r="Q1793">
            <v>0</v>
          </cell>
        </row>
        <row r="1794">
          <cell r="Q1794">
            <v>0</v>
          </cell>
        </row>
        <row r="1795">
          <cell r="Q1795">
            <v>0</v>
          </cell>
        </row>
        <row r="1796">
          <cell r="F1796" t="str">
            <v>HA.2313</v>
          </cell>
          <cell r="Q1796">
            <v>0</v>
          </cell>
        </row>
        <row r="1797">
          <cell r="F1797" t="str">
            <v>KA.2120</v>
          </cell>
          <cell r="Q1797">
            <v>0</v>
          </cell>
        </row>
        <row r="1798">
          <cell r="F1798" t="str">
            <v>B3-13e/CÑ79/57C</v>
          </cell>
          <cell r="Q1798">
            <v>0</v>
          </cell>
        </row>
        <row r="1799">
          <cell r="F1799" t="str">
            <v>BB.1112</v>
          </cell>
          <cell r="Q1799">
            <v>0</v>
          </cell>
        </row>
        <row r="1800">
          <cell r="Q1800">
            <v>0</v>
          </cell>
        </row>
        <row r="1801">
          <cell r="F1801" t="str">
            <v>BA.1442</v>
          </cell>
          <cell r="Q1801">
            <v>0</v>
          </cell>
        </row>
        <row r="1802">
          <cell r="F1802" t="str">
            <v>HA.1111SR</v>
          </cell>
          <cell r="Q1802">
            <v>0</v>
          </cell>
        </row>
        <row r="1803">
          <cell r="F1803" t="str">
            <v>HA.1213</v>
          </cell>
          <cell r="Q1803">
            <v>0</v>
          </cell>
        </row>
        <row r="1804">
          <cell r="F1804" t="str">
            <v>KA.1220</v>
          </cell>
          <cell r="Q1804">
            <v>0</v>
          </cell>
        </row>
        <row r="1805">
          <cell r="Q1805">
            <v>0</v>
          </cell>
        </row>
        <row r="1806">
          <cell r="Q1806">
            <v>0</v>
          </cell>
        </row>
        <row r="1807">
          <cell r="F1807" t="str">
            <v>HA.2313</v>
          </cell>
          <cell r="Q1807">
            <v>0</v>
          </cell>
        </row>
        <row r="1808">
          <cell r="F1808" t="str">
            <v>KA.2120</v>
          </cell>
          <cell r="Q1808">
            <v>0</v>
          </cell>
        </row>
        <row r="1809">
          <cell r="F1809" t="str">
            <v>B3-13e/CÑ79/57C</v>
          </cell>
          <cell r="Q1809">
            <v>0</v>
          </cell>
        </row>
        <row r="1810">
          <cell r="F1810" t="str">
            <v>BB.1112</v>
          </cell>
          <cell r="Q1810">
            <v>0</v>
          </cell>
        </row>
        <row r="1811">
          <cell r="Q1811">
            <v>0</v>
          </cell>
        </row>
        <row r="1812">
          <cell r="F1812" t="str">
            <v>BA.1442</v>
          </cell>
          <cell r="Q1812">
            <v>0</v>
          </cell>
        </row>
        <row r="1813">
          <cell r="F1813" t="str">
            <v>HA.1111SR</v>
          </cell>
          <cell r="Q1813">
            <v>0</v>
          </cell>
        </row>
        <row r="1814">
          <cell r="F1814" t="str">
            <v>HA.1213</v>
          </cell>
          <cell r="Q1814">
            <v>0</v>
          </cell>
        </row>
        <row r="1815">
          <cell r="F1815" t="str">
            <v>KA.1220</v>
          </cell>
          <cell r="Q1815">
            <v>0</v>
          </cell>
        </row>
        <row r="1816">
          <cell r="Q1816">
            <v>0</v>
          </cell>
        </row>
        <row r="1817">
          <cell r="Q1817">
            <v>0</v>
          </cell>
        </row>
        <row r="1818">
          <cell r="F1818" t="str">
            <v>HA.2313</v>
          </cell>
          <cell r="Q1818">
            <v>0</v>
          </cell>
        </row>
        <row r="1819">
          <cell r="F1819" t="str">
            <v>KA.2120</v>
          </cell>
          <cell r="Q1819">
            <v>0</v>
          </cell>
        </row>
        <row r="1820">
          <cell r="F1820" t="str">
            <v>B3-13e/CÑ79/57C</v>
          </cell>
          <cell r="Q1820">
            <v>0</v>
          </cell>
        </row>
        <row r="1821">
          <cell r="F1821" t="str">
            <v>BB.1112</v>
          </cell>
          <cell r="Q1821">
            <v>0</v>
          </cell>
        </row>
        <row r="1822">
          <cell r="Q1822">
            <v>0</v>
          </cell>
        </row>
        <row r="1823">
          <cell r="F1823" t="str">
            <v>IA.1130</v>
          </cell>
          <cell r="Q1823">
            <v>0</v>
          </cell>
        </row>
        <row r="1824">
          <cell r="F1824" t="str">
            <v>IA.1130</v>
          </cell>
          <cell r="Q1824">
            <v>0</v>
          </cell>
        </row>
        <row r="1825">
          <cell r="F1825" t="str">
            <v>IA.1130</v>
          </cell>
          <cell r="Q1825">
            <v>0</v>
          </cell>
        </row>
        <row r="1826">
          <cell r="Q1826">
            <v>0</v>
          </cell>
        </row>
        <row r="1827">
          <cell r="F1827" t="str">
            <v>HA.2313</v>
          </cell>
          <cell r="Q1827">
            <v>0</v>
          </cell>
        </row>
        <row r="1828">
          <cell r="F1828" t="str">
            <v>HA.2313</v>
          </cell>
          <cell r="Q1828">
            <v>0</v>
          </cell>
        </row>
        <row r="1829">
          <cell r="Q1829">
            <v>0</v>
          </cell>
        </row>
        <row r="1830">
          <cell r="Q1830">
            <v>0</v>
          </cell>
        </row>
        <row r="1831">
          <cell r="Q1831">
            <v>0</v>
          </cell>
        </row>
        <row r="1832">
          <cell r="Q1832">
            <v>0</v>
          </cell>
        </row>
        <row r="1833">
          <cell r="Q1833">
            <v>0</v>
          </cell>
        </row>
        <row r="1834">
          <cell r="F1834" t="str">
            <v>HA.2313</v>
          </cell>
          <cell r="Q1834">
            <v>0</v>
          </cell>
        </row>
        <row r="1835">
          <cell r="Q1835">
            <v>0</v>
          </cell>
        </row>
        <row r="1836">
          <cell r="Q1836">
            <v>0</v>
          </cell>
        </row>
        <row r="1837">
          <cell r="F1837" t="str">
            <v>KA.2120</v>
          </cell>
          <cell r="Q1837">
            <v>0</v>
          </cell>
        </row>
        <row r="1838">
          <cell r="Q1838">
            <v>0</v>
          </cell>
        </row>
        <row r="1839">
          <cell r="Q1839">
            <v>0</v>
          </cell>
        </row>
        <row r="1840">
          <cell r="Q1840">
            <v>0</v>
          </cell>
        </row>
        <row r="1841">
          <cell r="Q1841">
            <v>0</v>
          </cell>
        </row>
        <row r="1842">
          <cell r="Q1842">
            <v>0</v>
          </cell>
        </row>
        <row r="1843">
          <cell r="Q1843">
            <v>0</v>
          </cell>
        </row>
        <row r="1844">
          <cell r="Q1844">
            <v>0</v>
          </cell>
        </row>
        <row r="1845">
          <cell r="Q1845">
            <v>0</v>
          </cell>
        </row>
        <row r="1846">
          <cell r="F1846" t="str">
            <v>IA.2231</v>
          </cell>
          <cell r="Q1846">
            <v>0</v>
          </cell>
        </row>
        <row r="1847">
          <cell r="F1847" t="str">
            <v>IA.2231</v>
          </cell>
          <cell r="Q1847">
            <v>0</v>
          </cell>
        </row>
        <row r="1848">
          <cell r="F1848" t="str">
            <v>IA.2231</v>
          </cell>
          <cell r="Q1848">
            <v>0</v>
          </cell>
        </row>
        <row r="1849">
          <cell r="Q1849">
            <v>0</v>
          </cell>
        </row>
        <row r="1850">
          <cell r="F1850" t="str">
            <v>HA.3113</v>
          </cell>
          <cell r="Q1850">
            <v>0</v>
          </cell>
        </row>
        <row r="1851">
          <cell r="Q1851">
            <v>0</v>
          </cell>
        </row>
        <row r="1852">
          <cell r="Q1852">
            <v>0</v>
          </cell>
        </row>
        <row r="1853">
          <cell r="Q1853">
            <v>0</v>
          </cell>
        </row>
        <row r="1854">
          <cell r="Q1854">
            <v>0</v>
          </cell>
        </row>
        <row r="1855">
          <cell r="Q1855">
            <v>0</v>
          </cell>
        </row>
        <row r="1856">
          <cell r="Q1856">
            <v>0</v>
          </cell>
        </row>
        <row r="1857">
          <cell r="Q1857">
            <v>0</v>
          </cell>
        </row>
        <row r="1858">
          <cell r="Q1858">
            <v>0</v>
          </cell>
        </row>
        <row r="1859">
          <cell r="Q1859">
            <v>0</v>
          </cell>
        </row>
        <row r="1860">
          <cell r="Q1860">
            <v>0</v>
          </cell>
        </row>
        <row r="1861">
          <cell r="Q1861">
            <v>0</v>
          </cell>
        </row>
        <row r="1862">
          <cell r="Q1862">
            <v>0</v>
          </cell>
        </row>
        <row r="1863">
          <cell r="Q1863">
            <v>0</v>
          </cell>
        </row>
        <row r="1864">
          <cell r="F1864" t="str">
            <v>KA.2210</v>
          </cell>
          <cell r="Q1864">
            <v>0</v>
          </cell>
        </row>
        <row r="1865">
          <cell r="Q1865">
            <v>0</v>
          </cell>
        </row>
        <row r="1866">
          <cell r="Q1866">
            <v>0</v>
          </cell>
        </row>
        <row r="1867">
          <cell r="Q1867">
            <v>0</v>
          </cell>
        </row>
        <row r="1868">
          <cell r="Q1868">
            <v>0</v>
          </cell>
        </row>
        <row r="1869">
          <cell r="Q1869">
            <v>0</v>
          </cell>
        </row>
        <row r="1870">
          <cell r="Q1870">
            <v>0</v>
          </cell>
        </row>
        <row r="1871">
          <cell r="Q1871">
            <v>0</v>
          </cell>
        </row>
        <row r="1872">
          <cell r="Q1872">
            <v>0</v>
          </cell>
        </row>
        <row r="1873">
          <cell r="Q1873">
            <v>0</v>
          </cell>
        </row>
        <row r="1874">
          <cell r="Q1874">
            <v>0</v>
          </cell>
        </row>
        <row r="1875">
          <cell r="Q1875">
            <v>0</v>
          </cell>
        </row>
        <row r="1876">
          <cell r="Q1876">
            <v>0</v>
          </cell>
        </row>
        <row r="1877">
          <cell r="Q1877">
            <v>0</v>
          </cell>
        </row>
        <row r="1878">
          <cell r="Q1878">
            <v>0</v>
          </cell>
        </row>
        <row r="1879">
          <cell r="F1879" t="str">
            <v>IA.2331</v>
          </cell>
          <cell r="Q1879">
            <v>0</v>
          </cell>
        </row>
        <row r="1880">
          <cell r="F1880" t="str">
            <v>IA.2331</v>
          </cell>
          <cell r="Q1880">
            <v>0</v>
          </cell>
        </row>
        <row r="1881">
          <cell r="F1881" t="str">
            <v>IA.2331</v>
          </cell>
          <cell r="Q1881">
            <v>0</v>
          </cell>
        </row>
        <row r="1882">
          <cell r="Q1882">
            <v>0</v>
          </cell>
        </row>
        <row r="1883">
          <cell r="F1883" t="str">
            <v>HA.3113</v>
          </cell>
          <cell r="Q1883">
            <v>0</v>
          </cell>
        </row>
        <row r="1884">
          <cell r="Q1884">
            <v>0</v>
          </cell>
        </row>
        <row r="1885">
          <cell r="Q1885">
            <v>0</v>
          </cell>
        </row>
        <row r="1886">
          <cell r="Q1886">
            <v>0</v>
          </cell>
        </row>
        <row r="1887">
          <cell r="Q1887">
            <v>0</v>
          </cell>
        </row>
        <row r="1888">
          <cell r="Q1888">
            <v>0</v>
          </cell>
        </row>
        <row r="1889">
          <cell r="Q1889">
            <v>0</v>
          </cell>
        </row>
        <row r="1890">
          <cell r="Q1890">
            <v>0</v>
          </cell>
        </row>
        <row r="1891">
          <cell r="Q1891">
            <v>0</v>
          </cell>
        </row>
        <row r="1892">
          <cell r="Q1892">
            <v>0</v>
          </cell>
        </row>
        <row r="1893">
          <cell r="Q1893">
            <v>0</v>
          </cell>
        </row>
        <row r="1894">
          <cell r="Q1894">
            <v>0</v>
          </cell>
        </row>
        <row r="1895">
          <cell r="Q1895">
            <v>0</v>
          </cell>
        </row>
        <row r="1896">
          <cell r="Q1896">
            <v>0</v>
          </cell>
        </row>
        <row r="1897">
          <cell r="F1897" t="str">
            <v>KA.2210</v>
          </cell>
          <cell r="Q1897">
            <v>0</v>
          </cell>
        </row>
        <row r="1898">
          <cell r="Q1898">
            <v>0</v>
          </cell>
        </row>
        <row r="1899">
          <cell r="Q1899">
            <v>0</v>
          </cell>
        </row>
        <row r="1900">
          <cell r="Q1900">
            <v>0</v>
          </cell>
        </row>
        <row r="1901">
          <cell r="Q1901">
            <v>0</v>
          </cell>
        </row>
        <row r="1902">
          <cell r="Q1902">
            <v>0</v>
          </cell>
        </row>
        <row r="1903">
          <cell r="Q1903">
            <v>0</v>
          </cell>
        </row>
        <row r="1904">
          <cell r="Q1904">
            <v>0</v>
          </cell>
        </row>
        <row r="1905">
          <cell r="Q1905">
            <v>0</v>
          </cell>
        </row>
        <row r="1906">
          <cell r="Q1906">
            <v>0</v>
          </cell>
        </row>
        <row r="1907">
          <cell r="Q1907">
            <v>0</v>
          </cell>
        </row>
        <row r="1908">
          <cell r="Q1908">
            <v>0</v>
          </cell>
        </row>
        <row r="1909">
          <cell r="Q1909">
            <v>0</v>
          </cell>
        </row>
        <row r="1910">
          <cell r="Q1910">
            <v>0</v>
          </cell>
        </row>
        <row r="1911">
          <cell r="Q1911">
            <v>0</v>
          </cell>
        </row>
        <row r="1912">
          <cell r="F1912" t="str">
            <v>IA.2331</v>
          </cell>
          <cell r="Q1912">
            <v>0</v>
          </cell>
        </row>
        <row r="1913">
          <cell r="F1913" t="str">
            <v>IA.2331</v>
          </cell>
          <cell r="Q1913">
            <v>0</v>
          </cell>
        </row>
        <row r="1914">
          <cell r="Q1914">
            <v>0</v>
          </cell>
        </row>
        <row r="1915">
          <cell r="F1915" t="str">
            <v>HA.3213</v>
          </cell>
          <cell r="Q1915">
            <v>0</v>
          </cell>
        </row>
        <row r="1916">
          <cell r="F1916" t="str">
            <v>KA.2310</v>
          </cell>
          <cell r="Q1916">
            <v>0</v>
          </cell>
        </row>
        <row r="1917">
          <cell r="Q1917">
            <v>0</v>
          </cell>
        </row>
        <row r="1918">
          <cell r="Q1918">
            <v>0</v>
          </cell>
        </row>
        <row r="1919">
          <cell r="F1919" t="str">
            <v>IA.2531</v>
          </cell>
          <cell r="Q1919">
            <v>0</v>
          </cell>
        </row>
        <row r="1920">
          <cell r="Q1920">
            <v>0</v>
          </cell>
        </row>
        <row r="1921">
          <cell r="F1921" t="str">
            <v>HA.3113</v>
          </cell>
          <cell r="Q1921">
            <v>0</v>
          </cell>
        </row>
        <row r="1922">
          <cell r="Q1922">
            <v>0</v>
          </cell>
        </row>
        <row r="1923">
          <cell r="Q1923">
            <v>0</v>
          </cell>
        </row>
        <row r="1924">
          <cell r="Q1924">
            <v>0</v>
          </cell>
        </row>
        <row r="1925">
          <cell r="Q1925">
            <v>0</v>
          </cell>
        </row>
        <row r="1926">
          <cell r="Q1926">
            <v>0</v>
          </cell>
        </row>
        <row r="1927">
          <cell r="Q1927">
            <v>0</v>
          </cell>
        </row>
        <row r="1928">
          <cell r="Q1928">
            <v>0</v>
          </cell>
        </row>
        <row r="1929">
          <cell r="Q1929">
            <v>0</v>
          </cell>
        </row>
        <row r="1930">
          <cell r="Q1930">
            <v>0</v>
          </cell>
        </row>
        <row r="1931">
          <cell r="Q1931">
            <v>0</v>
          </cell>
        </row>
        <row r="1932">
          <cell r="F1932" t="str">
            <v>KA.2210</v>
          </cell>
          <cell r="Q1932">
            <v>0</v>
          </cell>
        </row>
        <row r="1933">
          <cell r="Q1933">
            <v>0</v>
          </cell>
        </row>
        <row r="1934">
          <cell r="Q1934">
            <v>0</v>
          </cell>
        </row>
        <row r="1935">
          <cell r="Q1935">
            <v>0</v>
          </cell>
        </row>
        <row r="1936">
          <cell r="Q1936">
            <v>0</v>
          </cell>
        </row>
        <row r="1937">
          <cell r="Q1937">
            <v>0</v>
          </cell>
        </row>
        <row r="1938">
          <cell r="Q1938">
            <v>0</v>
          </cell>
        </row>
        <row r="1939">
          <cell r="Q1939">
            <v>0</v>
          </cell>
        </row>
        <row r="1940">
          <cell r="Q1940">
            <v>0</v>
          </cell>
        </row>
        <row r="1941">
          <cell r="Q1941">
            <v>0</v>
          </cell>
        </row>
        <row r="1942">
          <cell r="Q1942">
            <v>0</v>
          </cell>
        </row>
        <row r="1943">
          <cell r="Q1943">
            <v>0</v>
          </cell>
        </row>
        <row r="1944">
          <cell r="F1944" t="str">
            <v>IA.2331</v>
          </cell>
          <cell r="Q1944">
            <v>0</v>
          </cell>
        </row>
        <row r="1945">
          <cell r="F1945" t="str">
            <v>IA.2331</v>
          </cell>
          <cell r="Q1945">
            <v>0</v>
          </cell>
        </row>
        <row r="1946">
          <cell r="F1946" t="str">
            <v>IA.2331</v>
          </cell>
          <cell r="Q1946">
            <v>0</v>
          </cell>
        </row>
        <row r="1947">
          <cell r="Q1947">
            <v>0</v>
          </cell>
        </row>
        <row r="1948">
          <cell r="F1948" t="str">
            <v>HA.3213</v>
          </cell>
          <cell r="Q1948">
            <v>0</v>
          </cell>
        </row>
        <row r="1949">
          <cell r="F1949" t="str">
            <v>KA.2310</v>
          </cell>
          <cell r="Q1949">
            <v>0</v>
          </cell>
        </row>
        <row r="1950">
          <cell r="Q1950">
            <v>0</v>
          </cell>
        </row>
        <row r="1951">
          <cell r="Q1951">
            <v>0</v>
          </cell>
        </row>
        <row r="1952">
          <cell r="F1952" t="str">
            <v>IA.2531</v>
          </cell>
          <cell r="Q1952">
            <v>0</v>
          </cell>
        </row>
        <row r="1953">
          <cell r="Q1953">
            <v>0</v>
          </cell>
        </row>
        <row r="1954">
          <cell r="F1954" t="str">
            <v>BA.1442</v>
          </cell>
          <cell r="Q1954">
            <v>0</v>
          </cell>
        </row>
        <row r="1955">
          <cell r="F1955" t="str">
            <v>HA.1111SR</v>
          </cell>
          <cell r="Q1955">
            <v>0</v>
          </cell>
        </row>
        <row r="1956">
          <cell r="Q1956">
            <v>0</v>
          </cell>
        </row>
        <row r="1957">
          <cell r="Q1957">
            <v>0</v>
          </cell>
        </row>
        <row r="1958">
          <cell r="F1958" t="str">
            <v>KA.1110</v>
          </cell>
          <cell r="Q1958">
            <v>0</v>
          </cell>
        </row>
        <row r="1959">
          <cell r="Q1959">
            <v>0</v>
          </cell>
        </row>
        <row r="1960">
          <cell r="Q1960">
            <v>0</v>
          </cell>
        </row>
        <row r="1961">
          <cell r="F1961" t="str">
            <v>HA.3313</v>
          </cell>
          <cell r="Q1961">
            <v>0</v>
          </cell>
        </row>
        <row r="1962">
          <cell r="Q1962">
            <v>0</v>
          </cell>
        </row>
        <row r="1963">
          <cell r="Q1963">
            <v>0</v>
          </cell>
        </row>
        <row r="1964">
          <cell r="F1964" t="str">
            <v>KA.1110</v>
          </cell>
          <cell r="Q1964">
            <v>0</v>
          </cell>
        </row>
        <row r="1965">
          <cell r="Q1965">
            <v>0</v>
          </cell>
        </row>
        <row r="1966">
          <cell r="Q1966">
            <v>0</v>
          </cell>
        </row>
        <row r="1967">
          <cell r="F1967" t="str">
            <v>IA.2511</v>
          </cell>
          <cell r="Q1967">
            <v>0</v>
          </cell>
        </row>
        <row r="1968">
          <cell r="F1968" t="str">
            <v>HG.4113</v>
          </cell>
          <cell r="Q1968">
            <v>0</v>
          </cell>
        </row>
        <row r="1969">
          <cell r="Q1969">
            <v>0</v>
          </cell>
        </row>
        <row r="1970">
          <cell r="Q1970">
            <v>0</v>
          </cell>
        </row>
        <row r="1971">
          <cell r="Q1971">
            <v>0</v>
          </cell>
        </row>
        <row r="1972">
          <cell r="F1972" t="str">
            <v>KP.2310</v>
          </cell>
          <cell r="Q1972">
            <v>0</v>
          </cell>
        </row>
        <row r="1973">
          <cell r="Q1973">
            <v>0</v>
          </cell>
        </row>
        <row r="1974">
          <cell r="Q1974">
            <v>0</v>
          </cell>
        </row>
        <row r="1975">
          <cell r="Q1975">
            <v>0</v>
          </cell>
        </row>
        <row r="1976">
          <cell r="F1976" t="str">
            <v>IA.3511</v>
          </cell>
          <cell r="Q1976">
            <v>0</v>
          </cell>
        </row>
        <row r="1977">
          <cell r="F1977" t="str">
            <v>09-09</v>
          </cell>
          <cell r="Q1977">
            <v>0</v>
          </cell>
        </row>
        <row r="1978">
          <cell r="F1978" t="str">
            <v>HA.3113</v>
          </cell>
          <cell r="Q1978">
            <v>0</v>
          </cell>
        </row>
        <row r="1979">
          <cell r="F1979" t="str">
            <v>KA.2210</v>
          </cell>
          <cell r="Q1979">
            <v>0</v>
          </cell>
        </row>
        <row r="1980">
          <cell r="F1980" t="str">
            <v>IA.2311</v>
          </cell>
          <cell r="Q1980">
            <v>0</v>
          </cell>
        </row>
        <row r="1981">
          <cell r="F1981" t="str">
            <v>GG.2214</v>
          </cell>
          <cell r="Q1981">
            <v>0</v>
          </cell>
        </row>
        <row r="1982">
          <cell r="Q1982">
            <v>0</v>
          </cell>
        </row>
        <row r="1983">
          <cell r="Q1983">
            <v>0</v>
          </cell>
        </row>
        <row r="1984">
          <cell r="F1984" t="str">
            <v>PA.1214</v>
          </cell>
          <cell r="Q1984">
            <v>0</v>
          </cell>
        </row>
        <row r="1985">
          <cell r="F1985" t="str">
            <v>RB.2125</v>
          </cell>
          <cell r="Q1985">
            <v>0</v>
          </cell>
        </row>
        <row r="1986">
          <cell r="F1986" t="str">
            <v>TT</v>
          </cell>
        </row>
        <row r="1987">
          <cell r="F1987" t="str">
            <v>BB.1112</v>
          </cell>
          <cell r="Q1987">
            <v>0</v>
          </cell>
        </row>
        <row r="1988">
          <cell r="Q1988">
            <v>0</v>
          </cell>
        </row>
        <row r="1989">
          <cell r="F1989" t="str">
            <v>ZI.2110</v>
          </cell>
          <cell r="Q1989">
            <v>0</v>
          </cell>
        </row>
        <row r="1990">
          <cell r="F1990" t="str">
            <v>ZI.1110</v>
          </cell>
          <cell r="Q1990">
            <v>0</v>
          </cell>
        </row>
        <row r="1991">
          <cell r="F1991" t="str">
            <v>ZI.3110</v>
          </cell>
          <cell r="Q1991">
            <v>0</v>
          </cell>
        </row>
        <row r="1992">
          <cell r="F1992" t="str">
            <v>ZI.6140</v>
          </cell>
          <cell r="Q1992">
            <v>0</v>
          </cell>
        </row>
        <row r="1993">
          <cell r="F1993" t="str">
            <v>ZI.6110</v>
          </cell>
          <cell r="Q1993">
            <v>0</v>
          </cell>
        </row>
        <row r="1994">
          <cell r="F1994" t="str">
            <v>ZI.8110</v>
          </cell>
          <cell r="Q1994">
            <v>0</v>
          </cell>
        </row>
        <row r="1995">
          <cell r="F1995" t="str">
            <v>TT</v>
          </cell>
          <cell r="Q1995">
            <v>0</v>
          </cell>
        </row>
        <row r="1996">
          <cell r="F1996" t="str">
            <v>ZJ.7220</v>
          </cell>
          <cell r="Q1996">
            <v>0</v>
          </cell>
        </row>
        <row r="1997">
          <cell r="F1997" t="str">
            <v>ZM.1210</v>
          </cell>
          <cell r="Q1997">
            <v>0</v>
          </cell>
        </row>
        <row r="1998">
          <cell r="F1998" t="str">
            <v>ZM.2110</v>
          </cell>
          <cell r="Q1998">
            <v>0</v>
          </cell>
        </row>
        <row r="1999">
          <cell r="F1999" t="str">
            <v>TT</v>
          </cell>
        </row>
        <row r="2000">
          <cell r="F2000" t="str">
            <v>ZJ.7272</v>
          </cell>
          <cell r="Q2000">
            <v>0</v>
          </cell>
        </row>
        <row r="2001">
          <cell r="F2001" t="str">
            <v>ZM.1272</v>
          </cell>
          <cell r="Q2001">
            <v>0</v>
          </cell>
        </row>
        <row r="2002">
          <cell r="F2002" t="str">
            <v>ZM.1160</v>
          </cell>
          <cell r="Q2002">
            <v>0</v>
          </cell>
        </row>
        <row r="2003">
          <cell r="F2003" t="str">
            <v>ZI.5120</v>
          </cell>
          <cell r="Q2003">
            <v>0</v>
          </cell>
        </row>
        <row r="2004">
          <cell r="F2004" t="str">
            <v>ZJ.7275</v>
          </cell>
          <cell r="Q2004">
            <v>0</v>
          </cell>
        </row>
        <row r="2005">
          <cell r="F2005" t="str">
            <v>ZM.1275</v>
          </cell>
          <cell r="Q2005">
            <v>0</v>
          </cell>
        </row>
        <row r="2006">
          <cell r="F2006" t="str">
            <v>ZM.2240</v>
          </cell>
          <cell r="Q2006">
            <v>0</v>
          </cell>
        </row>
        <row r="2007">
          <cell r="F2007" t="str">
            <v>ZM.1160</v>
          </cell>
          <cell r="Q2007">
            <v>0</v>
          </cell>
        </row>
        <row r="2008">
          <cell r="F2008" t="str">
            <v>TT</v>
          </cell>
          <cell r="Q2008">
            <v>0</v>
          </cell>
        </row>
        <row r="2009">
          <cell r="Q2009">
            <v>0</v>
          </cell>
        </row>
        <row r="2010">
          <cell r="F2010" t="str">
            <v>NB.2120</v>
          </cell>
          <cell r="Q2010">
            <v>0</v>
          </cell>
        </row>
        <row r="2011">
          <cell r="Q2011">
            <v>0</v>
          </cell>
        </row>
        <row r="2012">
          <cell r="Q2012">
            <v>0</v>
          </cell>
        </row>
        <row r="2013">
          <cell r="F2013" t="str">
            <v>TT</v>
          </cell>
          <cell r="Q2013">
            <v>0</v>
          </cell>
        </row>
        <row r="2014">
          <cell r="F2014" t="str">
            <v>NB.2120</v>
          </cell>
          <cell r="Q2014">
            <v>0</v>
          </cell>
        </row>
        <row r="2015">
          <cell r="Q2015">
            <v>0</v>
          </cell>
        </row>
        <row r="2016">
          <cell r="Q2016">
            <v>0</v>
          </cell>
        </row>
        <row r="2017">
          <cell r="Q2017">
            <v>0</v>
          </cell>
        </row>
        <row r="2018">
          <cell r="F2018" t="str">
            <v>TT</v>
          </cell>
          <cell r="Q2018">
            <v>0</v>
          </cell>
        </row>
        <row r="2019">
          <cell r="F2019" t="str">
            <v>NB.2120</v>
          </cell>
          <cell r="Q2019">
            <v>0</v>
          </cell>
        </row>
        <row r="2020">
          <cell r="F2020" t="str">
            <v>TT</v>
          </cell>
          <cell r="Q2020">
            <v>0</v>
          </cell>
        </row>
        <row r="2021">
          <cell r="Q2021">
            <v>0</v>
          </cell>
        </row>
        <row r="2022">
          <cell r="F2022" t="str">
            <v>BA.1442</v>
          </cell>
          <cell r="Q2022">
            <v>0</v>
          </cell>
        </row>
        <row r="2023">
          <cell r="F2023" t="str">
            <v>HA.1111</v>
          </cell>
          <cell r="Q2023">
            <v>0</v>
          </cell>
        </row>
        <row r="2024">
          <cell r="Q2024">
            <v>0</v>
          </cell>
        </row>
        <row r="2025">
          <cell r="Q2025">
            <v>0</v>
          </cell>
        </row>
        <row r="2026">
          <cell r="Q2026">
            <v>0</v>
          </cell>
        </row>
        <row r="2027">
          <cell r="F2027" t="str">
            <v>HA.3213</v>
          </cell>
          <cell r="Q2027">
            <v>0</v>
          </cell>
        </row>
        <row r="2028">
          <cell r="F2028" t="str">
            <v>KP.2310</v>
          </cell>
          <cell r="Q2028">
            <v>0</v>
          </cell>
        </row>
        <row r="2029">
          <cell r="F2029" t="str">
            <v>GI.1114</v>
          </cell>
          <cell r="Q2029">
            <v>0</v>
          </cell>
        </row>
        <row r="2030">
          <cell r="F2030" t="str">
            <v>GI.2114</v>
          </cell>
          <cell r="Q2030">
            <v>0</v>
          </cell>
        </row>
        <row r="2031">
          <cell r="Q2031">
            <v>0</v>
          </cell>
        </row>
        <row r="2032">
          <cell r="Q2032">
            <v>0</v>
          </cell>
        </row>
        <row r="2033">
          <cell r="Q2033">
            <v>0</v>
          </cell>
        </row>
        <row r="2034">
          <cell r="Q2034">
            <v>0</v>
          </cell>
        </row>
        <row r="2035">
          <cell r="Q2035">
            <v>0</v>
          </cell>
        </row>
        <row r="2036">
          <cell r="Q2036">
            <v>0</v>
          </cell>
        </row>
        <row r="2037">
          <cell r="Q2037">
            <v>0</v>
          </cell>
        </row>
        <row r="2038">
          <cell r="Q2038">
            <v>0</v>
          </cell>
        </row>
        <row r="2039">
          <cell r="Q2039">
            <v>0</v>
          </cell>
        </row>
        <row r="2040">
          <cell r="F2040" t="str">
            <v>GG.2214</v>
          </cell>
          <cell r="Q2040">
            <v>0</v>
          </cell>
        </row>
        <row r="2041">
          <cell r="Q2041">
            <v>0</v>
          </cell>
        </row>
        <row r="2042">
          <cell r="Q2042">
            <v>0</v>
          </cell>
        </row>
        <row r="2043">
          <cell r="Q2043">
            <v>0</v>
          </cell>
        </row>
        <row r="2044">
          <cell r="F2044" t="str">
            <v>GG.2114</v>
          </cell>
          <cell r="Q2044">
            <v>0</v>
          </cell>
        </row>
        <row r="2045">
          <cell r="F2045" t="str">
            <v>PA.1214</v>
          </cell>
        </row>
        <row r="2046">
          <cell r="F2046" t="str">
            <v>PA.3114B</v>
          </cell>
          <cell r="Q2046">
            <v>0</v>
          </cell>
        </row>
        <row r="2047">
          <cell r="Q2047">
            <v>0</v>
          </cell>
        </row>
        <row r="2048">
          <cell r="Q2048">
            <v>0</v>
          </cell>
        </row>
        <row r="2049">
          <cell r="Q2049">
            <v>0</v>
          </cell>
        </row>
        <row r="2050">
          <cell r="Q2050">
            <v>0</v>
          </cell>
        </row>
        <row r="2051">
          <cell r="Q2051">
            <v>0</v>
          </cell>
        </row>
        <row r="2052">
          <cell r="Q2052">
            <v>0</v>
          </cell>
        </row>
        <row r="2053">
          <cell r="Q2053">
            <v>0</v>
          </cell>
        </row>
        <row r="2054">
          <cell r="Q2054">
            <v>0</v>
          </cell>
        </row>
        <row r="2055">
          <cell r="Q2055">
            <v>0</v>
          </cell>
        </row>
        <row r="2056">
          <cell r="Q2056">
            <v>0</v>
          </cell>
        </row>
        <row r="2057">
          <cell r="F2057" t="str">
            <v>PA.4214</v>
          </cell>
          <cell r="Q2057">
            <v>0</v>
          </cell>
        </row>
        <row r="2058">
          <cell r="F2058" t="str">
            <v>QB.4110SR</v>
          </cell>
          <cell r="Q2058">
            <v>0</v>
          </cell>
        </row>
        <row r="2059">
          <cell r="Q2059">
            <v>0</v>
          </cell>
        </row>
        <row r="2060">
          <cell r="Q2060">
            <v>0</v>
          </cell>
        </row>
        <row r="2061">
          <cell r="Q2061">
            <v>0</v>
          </cell>
        </row>
        <row r="2062">
          <cell r="Q2062">
            <v>0</v>
          </cell>
        </row>
        <row r="2063">
          <cell r="F2063" t="str">
            <v>QB.1210</v>
          </cell>
          <cell r="Q2063">
            <v>0</v>
          </cell>
        </row>
        <row r="2064">
          <cell r="F2064" t="str">
            <v>RB.2125</v>
          </cell>
          <cell r="Q2064">
            <v>0</v>
          </cell>
        </row>
        <row r="2065">
          <cell r="Q2065">
            <v>0</v>
          </cell>
        </row>
        <row r="2066">
          <cell r="Q2066">
            <v>0</v>
          </cell>
        </row>
        <row r="2067">
          <cell r="Q2067">
            <v>0</v>
          </cell>
        </row>
        <row r="2068">
          <cell r="Q2068">
            <v>0</v>
          </cell>
        </row>
        <row r="2069">
          <cell r="Q2069">
            <v>0</v>
          </cell>
        </row>
        <row r="2070">
          <cell r="F2070" t="str">
            <v>UD.3220SR1</v>
          </cell>
          <cell r="Q2070">
            <v>0</v>
          </cell>
        </row>
        <row r="2071">
          <cell r="F2071" t="str">
            <v>UC.4210SR</v>
          </cell>
          <cell r="Q2071">
            <v>0</v>
          </cell>
        </row>
        <row r="2072">
          <cell r="F2072" t="str">
            <v>UB.1110</v>
          </cell>
          <cell r="Q2072">
            <v>0</v>
          </cell>
        </row>
        <row r="2073">
          <cell r="F2073" t="str">
            <v>UC.3110</v>
          </cell>
          <cell r="Q2073">
            <v>0</v>
          </cell>
        </row>
        <row r="2074">
          <cell r="F2074" t="str">
            <v>BB.1411</v>
          </cell>
          <cell r="Q2074">
            <v>0</v>
          </cell>
        </row>
        <row r="2075">
          <cell r="F2075" t="str">
            <v>SA.4110</v>
          </cell>
          <cell r="Q2075">
            <v>0</v>
          </cell>
        </row>
        <row r="2076">
          <cell r="F2076" t="str">
            <v>SA.7111</v>
          </cell>
        </row>
        <row r="2077">
          <cell r="F2077" t="str">
            <v>SA.7111</v>
          </cell>
        </row>
        <row r="2078">
          <cell r="Q2078">
            <v>0</v>
          </cell>
        </row>
        <row r="2079">
          <cell r="Q2079">
            <v>0</v>
          </cell>
        </row>
        <row r="2080">
          <cell r="Q2080">
            <v>0</v>
          </cell>
        </row>
        <row r="2081">
          <cell r="Q2081">
            <v>0</v>
          </cell>
        </row>
        <row r="2082">
          <cell r="Q2082">
            <v>0</v>
          </cell>
        </row>
        <row r="2083">
          <cell r="Q2083">
            <v>0</v>
          </cell>
        </row>
        <row r="2084">
          <cell r="F2084" t="str">
            <v>SA.7111</v>
          </cell>
          <cell r="Q2084">
            <v>0</v>
          </cell>
        </row>
        <row r="2085">
          <cell r="F2085" t="str">
            <v>QA.1310</v>
          </cell>
          <cell r="Q2085">
            <v>0</v>
          </cell>
        </row>
        <row r="2086">
          <cell r="F2086" t="str">
            <v>BB.1112</v>
          </cell>
          <cell r="Q2086">
            <v>0</v>
          </cell>
        </row>
        <row r="2087">
          <cell r="F2087" t="str">
            <v>SA.4110</v>
          </cell>
          <cell r="Q2087">
            <v>0</v>
          </cell>
        </row>
        <row r="2088">
          <cell r="F2088" t="str">
            <v>RC.1110</v>
          </cell>
          <cell r="Q2088">
            <v>0</v>
          </cell>
        </row>
        <row r="2089">
          <cell r="Q2089">
            <v>0</v>
          </cell>
        </row>
        <row r="2090">
          <cell r="Q2090">
            <v>0</v>
          </cell>
        </row>
        <row r="2091">
          <cell r="Q2091">
            <v>0</v>
          </cell>
        </row>
        <row r="2092">
          <cell r="F2092" t="str">
            <v>BA.1442</v>
          </cell>
          <cell r="Q2092">
            <v>2</v>
          </cell>
        </row>
        <row r="2093">
          <cell r="F2093" t="str">
            <v>P0.105</v>
          </cell>
          <cell r="Q2093">
            <v>2</v>
          </cell>
        </row>
        <row r="2094">
          <cell r="F2094" t="str">
            <v>P.01.05</v>
          </cell>
          <cell r="Q2094">
            <v>0</v>
          </cell>
        </row>
        <row r="2095">
          <cell r="F2095" t="str">
            <v>HA.5213</v>
          </cell>
          <cell r="Q2095">
            <v>0.53759999999999997</v>
          </cell>
        </row>
        <row r="2096">
          <cell r="F2096" t="str">
            <v>KA.2320</v>
          </cell>
          <cell r="Q2096">
            <v>6.08E-2</v>
          </cell>
        </row>
        <row r="2097">
          <cell r="F2097" t="str">
            <v>IA.3511</v>
          </cell>
          <cell r="Q2097">
            <v>0.1</v>
          </cell>
        </row>
        <row r="2098">
          <cell r="F2098" t="str">
            <v>IA.3521</v>
          </cell>
          <cell r="Q2098">
            <v>0</v>
          </cell>
        </row>
        <row r="2099">
          <cell r="F2099" t="str">
            <v>RB.2125</v>
          </cell>
          <cell r="Q2099">
            <v>253.952</v>
          </cell>
        </row>
        <row r="2100">
          <cell r="F2100" t="str">
            <v>BB.1112</v>
          </cell>
        </row>
        <row r="2101">
          <cell r="F2101" t="str">
            <v>P0.414</v>
          </cell>
          <cell r="Q2101">
            <v>7.0200000000000005</v>
          </cell>
        </row>
        <row r="2102">
          <cell r="F2102" t="str">
            <v>P.04.14</v>
          </cell>
          <cell r="Q2102">
            <v>0</v>
          </cell>
        </row>
        <row r="2103">
          <cell r="F2103" t="str">
            <v>P0.715</v>
          </cell>
          <cell r="Q2103">
            <v>2.64</v>
          </cell>
        </row>
        <row r="2104">
          <cell r="F2104" t="str">
            <v>P.07.15</v>
          </cell>
          <cell r="Q2104">
            <v>0</v>
          </cell>
        </row>
        <row r="2105">
          <cell r="F2105" t="str">
            <v>NB.2120</v>
          </cell>
          <cell r="Q2105">
            <v>2.64</v>
          </cell>
        </row>
        <row r="2106">
          <cell r="F2106" t="str">
            <v>GI.2114</v>
          </cell>
          <cell r="Q2106">
            <v>4.41</v>
          </cell>
        </row>
        <row r="2107">
          <cell r="F2107" t="str">
            <v>PA.1214</v>
          </cell>
          <cell r="Q2107">
            <v>8.82</v>
          </cell>
        </row>
        <row r="2108">
          <cell r="F2108" t="str">
            <v>UB.1110</v>
          </cell>
          <cell r="Q2108">
            <v>44.1</v>
          </cell>
        </row>
        <row r="2109">
          <cell r="F2109" t="str">
            <v>UC.3110</v>
          </cell>
          <cell r="Q2109">
            <v>44.1</v>
          </cell>
        </row>
        <row r="2110">
          <cell r="F2110" t="str">
            <v>SA.7111</v>
          </cell>
          <cell r="Q2110">
            <v>2</v>
          </cell>
        </row>
        <row r="2111">
          <cell r="F2111" t="str">
            <v>QA.1310</v>
          </cell>
          <cell r="Q2111">
            <v>2</v>
          </cell>
        </row>
        <row r="2112">
          <cell r="F2112" t="str">
            <v>TT</v>
          </cell>
          <cell r="Q2112">
            <v>10</v>
          </cell>
        </row>
        <row r="2113">
          <cell r="F2113" t="str">
            <v>BB.1112</v>
          </cell>
          <cell r="Q2113">
            <v>2</v>
          </cell>
        </row>
        <row r="2114">
          <cell r="Q2114">
            <v>0</v>
          </cell>
        </row>
        <row r="2115">
          <cell r="F2115" t="str">
            <v>VC-29</v>
          </cell>
          <cell r="Q2115">
            <v>93</v>
          </cell>
        </row>
        <row r="2116">
          <cell r="F2116" t="str">
            <v>VC-02</v>
          </cell>
          <cell r="Q2116">
            <v>275.52</v>
          </cell>
        </row>
        <row r="2117">
          <cell r="F2117" t="str">
            <v>VC-07</v>
          </cell>
          <cell r="Q2117">
            <v>307.64</v>
          </cell>
        </row>
        <row r="2118">
          <cell r="F2118" t="str">
            <v>VC-13</v>
          </cell>
          <cell r="Q2118">
            <v>20.85</v>
          </cell>
        </row>
        <row r="2119">
          <cell r="F2119" t="str">
            <v>VC-17</v>
          </cell>
          <cell r="Q2119">
            <v>25.410000000000004</v>
          </cell>
        </row>
        <row r="2120">
          <cell r="F2120" t="str">
            <v>VC-21</v>
          </cell>
          <cell r="Q2120">
            <v>68.823000000000008</v>
          </cell>
        </row>
        <row r="2121">
          <cell r="Q2121">
            <v>0</v>
          </cell>
        </row>
        <row r="2122">
          <cell r="F2122" t="str">
            <v>CA.1113</v>
          </cell>
          <cell r="Q2122">
            <v>0</v>
          </cell>
        </row>
        <row r="2123">
          <cell r="F2123" t="str">
            <v>TT</v>
          </cell>
          <cell r="Q2123">
            <v>0</v>
          </cell>
        </row>
        <row r="2124">
          <cell r="F2124" t="str">
            <v>TT</v>
          </cell>
          <cell r="Q2124">
            <v>0</v>
          </cell>
        </row>
        <row r="2125">
          <cell r="F2125" t="str">
            <v>TT</v>
          </cell>
        </row>
        <row r="2126">
          <cell r="F2126" t="str">
            <v>TT</v>
          </cell>
        </row>
        <row r="2127">
          <cell r="F2127" t="str">
            <v>BA.1443</v>
          </cell>
          <cell r="Q2127">
            <v>66</v>
          </cell>
        </row>
        <row r="2128">
          <cell r="Q2128">
            <v>0</v>
          </cell>
        </row>
        <row r="2129">
          <cell r="Q2129">
            <v>0</v>
          </cell>
        </row>
        <row r="2130">
          <cell r="Q2130">
            <v>20</v>
          </cell>
        </row>
        <row r="2131">
          <cell r="Q2131">
            <v>14</v>
          </cell>
        </row>
        <row r="2132">
          <cell r="Q2132">
            <v>32</v>
          </cell>
        </row>
        <row r="2133">
          <cell r="Q2133">
            <v>0</v>
          </cell>
        </row>
        <row r="2134">
          <cell r="Q2134">
            <v>0</v>
          </cell>
        </row>
        <row r="2135">
          <cell r="Q2135">
            <v>0</v>
          </cell>
        </row>
        <row r="2136">
          <cell r="Q2136">
            <v>0</v>
          </cell>
        </row>
        <row r="2137">
          <cell r="Q2137">
            <v>0</v>
          </cell>
        </row>
        <row r="2138">
          <cell r="Q2138">
            <v>0</v>
          </cell>
        </row>
        <row r="2139">
          <cell r="Q2139">
            <v>0</v>
          </cell>
        </row>
        <row r="2140">
          <cell r="Q2140">
            <v>0</v>
          </cell>
        </row>
        <row r="2141">
          <cell r="F2141" t="str">
            <v>P0.105</v>
          </cell>
          <cell r="Q2141">
            <v>5.4</v>
          </cell>
        </row>
        <row r="2142">
          <cell r="Q2142">
            <v>0</v>
          </cell>
        </row>
        <row r="2143">
          <cell r="Q2143">
            <v>0</v>
          </cell>
        </row>
        <row r="2144">
          <cell r="Q2144">
            <v>0</v>
          </cell>
        </row>
        <row r="2145">
          <cell r="Q2145">
            <v>2</v>
          </cell>
        </row>
        <row r="2146">
          <cell r="Q2146">
            <v>2.4000000000000004</v>
          </cell>
        </row>
        <row r="2147">
          <cell r="Q2147">
            <v>1</v>
          </cell>
        </row>
        <row r="2148">
          <cell r="Q2148">
            <v>0</v>
          </cell>
        </row>
        <row r="2149">
          <cell r="Q2149">
            <v>0</v>
          </cell>
        </row>
        <row r="2150">
          <cell r="Q2150">
            <v>0</v>
          </cell>
        </row>
        <row r="2151">
          <cell r="F2151" t="str">
            <v>BB.1113</v>
          </cell>
          <cell r="Q2151">
            <v>0</v>
          </cell>
        </row>
        <row r="2152">
          <cell r="Q2152">
            <v>0</v>
          </cell>
        </row>
        <row r="2153">
          <cell r="Q2153">
            <v>0</v>
          </cell>
        </row>
        <row r="2154">
          <cell r="Q2154">
            <v>0</v>
          </cell>
        </row>
        <row r="2155">
          <cell r="Q2155">
            <v>0</v>
          </cell>
        </row>
        <row r="2156">
          <cell r="F2156" t="str">
            <v>HA.1313</v>
          </cell>
          <cell r="Q2156">
            <v>3.4</v>
          </cell>
        </row>
        <row r="2157">
          <cell r="F2157" t="str">
            <v>IA.1120</v>
          </cell>
          <cell r="Q2157">
            <v>0.34</v>
          </cell>
        </row>
        <row r="2158">
          <cell r="F2158" t="str">
            <v>KA.1220</v>
          </cell>
          <cell r="Q2158">
            <v>0.1</v>
          </cell>
        </row>
        <row r="2159">
          <cell r="F2159" t="str">
            <v>BB.1113</v>
          </cell>
          <cell r="Q2159">
            <v>16.5</v>
          </cell>
        </row>
        <row r="2160">
          <cell r="F2160" t="str">
            <v>VC-03/100</v>
          </cell>
          <cell r="Q2160">
            <v>59.4</v>
          </cell>
        </row>
        <row r="2161">
          <cell r="F2161" t="str">
            <v>BD.1712</v>
          </cell>
          <cell r="Q2161">
            <v>0.59399999999999997</v>
          </cell>
        </row>
        <row r="2162">
          <cell r="F2162" t="str">
            <v>BJ.1212x4</v>
          </cell>
          <cell r="Q2162">
            <v>0</v>
          </cell>
        </row>
        <row r="2163">
          <cell r="F2163" t="str">
            <v>BJ.1132x2</v>
          </cell>
          <cell r="Q2163">
            <v>0</v>
          </cell>
        </row>
        <row r="2164">
          <cell r="F2164" t="str">
            <v>BJ.1132</v>
          </cell>
          <cell r="Q2164">
            <v>0.59399999999999997</v>
          </cell>
        </row>
        <row r="2165">
          <cell r="F2165" t="str">
            <v>B13-4/CÑ79/12</v>
          </cell>
          <cell r="Q2165">
            <v>10</v>
          </cell>
        </row>
        <row r="2166">
          <cell r="F2166" t="str">
            <v>TT</v>
          </cell>
        </row>
        <row r="2167">
          <cell r="F2167" t="str">
            <v>P.04.14</v>
          </cell>
          <cell r="Q2167">
            <v>0</v>
          </cell>
        </row>
        <row r="2168">
          <cell r="F2168" t="str">
            <v>P.01.04</v>
          </cell>
        </row>
        <row r="2169">
          <cell r="F2169" t="str">
            <v>CA.1113</v>
          </cell>
        </row>
        <row r="2170">
          <cell r="F2170" t="str">
            <v>TT</v>
          </cell>
        </row>
        <row r="2171">
          <cell r="F2171" t="str">
            <v>GG.2114</v>
          </cell>
          <cell r="Q2171">
            <v>0</v>
          </cell>
        </row>
        <row r="2172">
          <cell r="F2172" t="str">
            <v>HA.1213</v>
          </cell>
          <cell r="Q2172">
            <v>0</v>
          </cell>
        </row>
        <row r="2173">
          <cell r="F2173" t="str">
            <v>TT</v>
          </cell>
        </row>
        <row r="2174">
          <cell r="Q2174">
            <v>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refreshError="1"/>
      <sheetData sheetId="128" refreshError="1"/>
      <sheetData sheetId="129" refreshError="1"/>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refreshError="1"/>
      <sheetData sheetId="263" refreshError="1"/>
      <sheetData sheetId="264"/>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refreshError="1"/>
      <sheetData sheetId="335" refreshError="1"/>
      <sheetData sheetId="336" refreshError="1"/>
      <sheetData sheetId="337" refreshError="1"/>
      <sheetData sheetId="338" refreshError="1"/>
    </sheetDataSet>
  </externalBook>
</externalLink>
</file>

<file path=xl/externalLinks/externalLink2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vt-dg (MTC)"/>
      <sheetName val="chenhlech"/>
      <sheetName val="CVC"/>
      <sheetName val="CVC-dg"/>
      <sheetName val="dtct-dg"/>
      <sheetName val="vt-dg"/>
      <sheetName val="TVL"/>
      <sheetName val="ptvt-dg"/>
      <sheetName val="TH"/>
      <sheetName val="Sheet1"/>
      <sheetName val="ptvt"/>
      <sheetName val="KL-THO"/>
      <sheetName val="PA2"/>
      <sheetName val="PA3"/>
      <sheetName val="Chiettinh"/>
      <sheetName val="GVL"/>
      <sheetName val="TienLuong"/>
      <sheetName val="DTCT-tuyen chinh"/>
      <sheetName val="Khach"/>
      <sheetName val="ptvt-dg_(MTC)"/>
      <sheetName val="TONG HOP T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2">
          <cell r="C2" t="str">
            <v>Xim¨ng P.400</v>
          </cell>
          <cell r="G2" t="e">
            <v>#REF!</v>
          </cell>
        </row>
        <row r="3">
          <cell r="C3" t="str">
            <v>C¸t vµng</v>
          </cell>
          <cell r="G3" t="e">
            <v>#REF!</v>
          </cell>
        </row>
        <row r="4">
          <cell r="C4" t="str">
            <v>§¸ 1x2</v>
          </cell>
          <cell r="G4" t="e">
            <v>#REF!</v>
          </cell>
        </row>
        <row r="5">
          <cell r="C5" t="e">
            <v>#N/A</v>
          </cell>
          <cell r="G5" t="e">
            <v>#REF!</v>
          </cell>
        </row>
        <row r="6">
          <cell r="C6" t="str">
            <v>Bã täng moïng truû cäøng M 250</v>
          </cell>
        </row>
        <row r="7">
          <cell r="C7" t="str">
            <v>Xim¨ng P.400</v>
          </cell>
          <cell r="G7" t="e">
            <v>#REF!</v>
          </cell>
        </row>
        <row r="8">
          <cell r="C8" t="str">
            <v>C¸t vµng</v>
          </cell>
          <cell r="G8" t="e">
            <v>#REF!</v>
          </cell>
        </row>
        <row r="9">
          <cell r="C9" t="str">
            <v>§¸ 1x2</v>
          </cell>
          <cell r="G9" t="e">
            <v>#REF!</v>
          </cell>
        </row>
        <row r="10">
          <cell r="C10" t="e">
            <v>#N/A</v>
          </cell>
          <cell r="G10" t="e">
            <v>#REF!</v>
          </cell>
        </row>
        <row r="11">
          <cell r="C11" t="str">
            <v>Bã täng loït moïng M 100</v>
          </cell>
        </row>
        <row r="12">
          <cell r="C12" t="str">
            <v>Xim¨ng P.400</v>
          </cell>
          <cell r="G12" t="e">
            <v>#REF!</v>
          </cell>
        </row>
        <row r="13">
          <cell r="C13" t="str">
            <v>C¸t vµng</v>
          </cell>
          <cell r="G13" t="e">
            <v>#REF!</v>
          </cell>
        </row>
        <row r="14">
          <cell r="C14" t="str">
            <v>§¸ 1x2</v>
          </cell>
          <cell r="G14" t="e">
            <v>#REF!</v>
          </cell>
        </row>
        <row r="15">
          <cell r="C15" t="e">
            <v>#N/A</v>
          </cell>
          <cell r="G15" t="e">
            <v>#REF!</v>
          </cell>
        </row>
        <row r="16">
          <cell r="C16" t="str">
            <v>Cäút theïp truû cäøng F&lt;=10mm</v>
          </cell>
        </row>
        <row r="17">
          <cell r="C17" t="str">
            <v>Thep tron d&lt;10mm</v>
          </cell>
          <cell r="G17" t="e">
            <v>#REF!</v>
          </cell>
        </row>
        <row r="18">
          <cell r="C18" t="e">
            <v>#N/A</v>
          </cell>
          <cell r="G18" t="e">
            <v>#REF!</v>
          </cell>
        </row>
        <row r="19">
          <cell r="C19" t="str">
            <v>Cäút theïp truû F&lt;=18mm</v>
          </cell>
        </row>
        <row r="20">
          <cell r="C20" t="str">
            <v>ThÐp trßn d&gt;10mm</v>
          </cell>
          <cell r="G20" t="e">
            <v>#REF!</v>
          </cell>
        </row>
        <row r="21">
          <cell r="C21" t="e">
            <v>#N/A</v>
          </cell>
          <cell r="G21" t="e">
            <v>#REF!</v>
          </cell>
        </row>
        <row r="22">
          <cell r="C22" t="str">
            <v>Cäút theïp truû F=&gt;18mm</v>
          </cell>
        </row>
        <row r="23">
          <cell r="C23" t="str">
            <v>ThÐp trßn d&gt;18mm</v>
          </cell>
          <cell r="G23" t="e">
            <v>#REF!</v>
          </cell>
        </row>
        <row r="24">
          <cell r="C24" t="e">
            <v>#N/A</v>
          </cell>
          <cell r="G24" t="e">
            <v>#REF!</v>
          </cell>
        </row>
        <row r="25">
          <cell r="C25" t="str">
            <v>Que hµn</v>
          </cell>
          <cell r="G25" t="e">
            <v>#REF!</v>
          </cell>
        </row>
        <row r="26">
          <cell r="C26" t="str">
            <v>Âaï häüc xáy M100</v>
          </cell>
        </row>
        <row r="27">
          <cell r="C27" t="str">
            <v>Xim¨ng P.400</v>
          </cell>
          <cell r="G27" t="e">
            <v>#REF!</v>
          </cell>
        </row>
        <row r="28">
          <cell r="C28" t="str">
            <v>C¸t vµng</v>
          </cell>
          <cell r="G28" t="e">
            <v>#REF!</v>
          </cell>
        </row>
        <row r="29">
          <cell r="C29" t="e">
            <v>#N/A</v>
          </cell>
          <cell r="G29" t="e">
            <v>#REF!</v>
          </cell>
        </row>
        <row r="30">
          <cell r="C30" t="str">
            <v xml:space="preserve">§¸ héc </v>
          </cell>
          <cell r="G30" t="e">
            <v>#REF!</v>
          </cell>
        </row>
        <row r="31">
          <cell r="C31" t="str">
            <v>§¸ 4x6</v>
          </cell>
          <cell r="G31" t="e">
            <v>#REF!</v>
          </cell>
        </row>
        <row r="32">
          <cell r="C32" t="str">
            <v>C©y chèng</v>
          </cell>
          <cell r="G32" t="e">
            <v>#REF!</v>
          </cell>
        </row>
        <row r="33">
          <cell r="C33" t="e">
            <v>#N/A</v>
          </cell>
          <cell r="G33" t="e">
            <v>#REF!</v>
          </cell>
        </row>
        <row r="34">
          <cell r="C34" t="str">
            <v>Âaï häüc xáy gia cäú sán  M100</v>
          </cell>
        </row>
        <row r="35">
          <cell r="C35" t="str">
            <v>Xim¨ng P.400</v>
          </cell>
          <cell r="G35" t="e">
            <v>#REF!</v>
          </cell>
        </row>
        <row r="36">
          <cell r="C36" t="str">
            <v>C¸t vµng</v>
          </cell>
          <cell r="G36" t="e">
            <v>#REF!</v>
          </cell>
        </row>
        <row r="37">
          <cell r="C37" t="e">
            <v>#N/A</v>
          </cell>
          <cell r="G37" t="e">
            <v>#REF!</v>
          </cell>
        </row>
        <row r="38">
          <cell r="C38" t="str">
            <v xml:space="preserve">§¸ héc </v>
          </cell>
          <cell r="G38" t="e">
            <v>#REF!</v>
          </cell>
        </row>
        <row r="39">
          <cell r="C39" t="str">
            <v>§¸ 4x6</v>
          </cell>
          <cell r="G39" t="e">
            <v>#REF!</v>
          </cell>
        </row>
        <row r="41">
          <cell r="C41" t="str">
            <v>Dáy caïp ,Dáy treo</v>
          </cell>
          <cell r="G41">
            <v>1241</v>
          </cell>
        </row>
        <row r="42">
          <cell r="C42" t="str">
            <v>ThÐp gãc L=100x100x10</v>
          </cell>
          <cell r="G42" t="e">
            <v>#REF!</v>
          </cell>
        </row>
        <row r="43">
          <cell r="C43" t="str">
            <v>ThÐp h×nh</v>
          </cell>
          <cell r="G43" t="e">
            <v>#REF!</v>
          </cell>
        </row>
        <row r="44">
          <cell r="C44" t="str">
            <v>Dàm saûn âãûm</v>
          </cell>
        </row>
        <row r="45">
          <cell r="C45" t="str">
            <v>§¸ 4x6</v>
          </cell>
          <cell r="G45" t="e">
            <v>#REF!</v>
          </cell>
        </row>
        <row r="46">
          <cell r="C46" t="str">
            <v>Âaï xä bäö</v>
          </cell>
        </row>
        <row r="47">
          <cell r="C47" t="str">
            <v>§¸ x« bå</v>
          </cell>
          <cell r="G47" t="e">
            <v>#REF!</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nhlech"/>
      <sheetName val="tra bang"/>
      <sheetName val="CVC"/>
      <sheetName val="CVC-dg"/>
      <sheetName val="TVL"/>
      <sheetName val="ptvt-dg (MTC)"/>
      <sheetName val="dtct-dg"/>
      <sheetName val="ptvt-dg"/>
      <sheetName val="vt-dg"/>
      <sheetName val="TH-CAU"/>
      <sheetName val="TH-DUONG"/>
      <sheetName val="TH"/>
      <sheetName val="Sheet1"/>
      <sheetName val="ptvt"/>
      <sheetName val="TH TB"/>
      <sheetName val="ptvt_dg"/>
      <sheetName val="HAT 1"/>
      <sheetName val="HAT 2"/>
      <sheetName val="HAT 3"/>
      <sheetName val="HAT 4"/>
      <sheetName val="Sheet7"/>
      <sheetName val="Sheet8"/>
      <sheetName val="00000000"/>
      <sheetName val="10000000"/>
      <sheetName val="20000000"/>
      <sheetName val="ptvt-dg (MDC)"/>
      <sheetName val="T. hop"/>
      <sheetName val="DT"/>
      <sheetName val="TL"/>
      <sheetName val="CT"/>
      <sheetName val="BPKL"/>
      <sheetName val="XL4Test5"/>
      <sheetName val="Package A"/>
      <sheetName val="Package B"/>
      <sheetName val="ptdg"/>
      <sheetName val="PA2"/>
      <sheetName val="PA3"/>
      <sheetName val=" dùnest5"/>
      <sheetName val=""/>
      <sheetName val="ptrt"/>
      <sheetName val="TDT"/>
      <sheetName val="vidu"/>
      <sheetName val="tra_bang"/>
      <sheetName val="ptvt-dg_(MTC)"/>
      <sheetName val="Package_A"/>
      <sheetName val="Package_B"/>
      <sheetName val="ptvt-dg_(MDC)"/>
      <sheetName val="TH_TB"/>
      <sheetName val="HAT_1"/>
      <sheetName val="HAT_2"/>
      <sheetName val="HAT_3"/>
      <sheetName val="HAT_4"/>
      <sheetName val="pttt-dg (MTC)"/>
      <sheetName val="tra ban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4">
          <cell r="D14" t="str">
            <v>CC dÇm BTTT 18.6 tíi ch©n c«ng tr­êng</v>
          </cell>
        </row>
        <row r="15">
          <cell r="D15" t="str">
            <v>DÇm BTTA 18.6</v>
          </cell>
          <cell r="H15">
            <v>28</v>
          </cell>
        </row>
        <row r="16">
          <cell r="D16" t="str">
            <v>CC dÇm BTTT 24.54 tíi ch©n c«ng tr­êng</v>
          </cell>
        </row>
        <row r="17">
          <cell r="D17" t="str">
            <v>DÇm BTTA 24.54</v>
          </cell>
          <cell r="H17">
            <v>21</v>
          </cell>
        </row>
        <row r="18">
          <cell r="D18" t="str">
            <v>-Bª t«ng ®¸ 1x2 M.300 dÇm ngang</v>
          </cell>
        </row>
        <row r="19">
          <cell r="D19" t="str">
            <v>Xim¨ng P.400</v>
          </cell>
          <cell r="H19">
            <v>15671.327500000001</v>
          </cell>
        </row>
        <row r="20">
          <cell r="D20" t="str">
            <v>C¸t vµng</v>
          </cell>
          <cell r="H20">
            <v>14.248140000000001</v>
          </cell>
        </row>
        <row r="21">
          <cell r="D21" t="str">
            <v>§¸ d¨m 0,5x1</v>
          </cell>
          <cell r="H21">
            <v>28.691460000000003</v>
          </cell>
        </row>
        <row r="22">
          <cell r="D22" t="str">
            <v>N­íc</v>
          </cell>
          <cell r="H22">
            <v>6201.8445000000002</v>
          </cell>
        </row>
        <row r="23">
          <cell r="D23" t="str">
            <v xml:space="preserve">Phô gia </v>
          </cell>
          <cell r="H23">
            <v>940.27965000000006</v>
          </cell>
        </row>
        <row r="24">
          <cell r="D24" t="str">
            <v>S¶n xuÊt vµ th¸o VK gç dÇm ngang</v>
          </cell>
        </row>
        <row r="25">
          <cell r="D25" t="str">
            <v>Gç v¸n khu«n</v>
          </cell>
          <cell r="H25">
            <v>2.8607040000000001</v>
          </cell>
        </row>
        <row r="26">
          <cell r="D26" t="str">
            <v xml:space="preserve">Gç ®µ nÑp </v>
          </cell>
          <cell r="H26">
            <v>0.68266800000000005</v>
          </cell>
        </row>
        <row r="27">
          <cell r="D27" t="str">
            <v>Gç chèng</v>
          </cell>
          <cell r="H27">
            <v>3.4566840000000001</v>
          </cell>
        </row>
        <row r="28">
          <cell r="D28" t="str">
            <v>§inh c¸c lo¹i</v>
          </cell>
          <cell r="H28">
            <v>51.615479999999998</v>
          </cell>
        </row>
        <row r="29">
          <cell r="D29" t="str">
            <v>SX l¾p ®Æt cèt thÐp D&lt;=10 dÇm ngang</v>
          </cell>
        </row>
        <row r="30">
          <cell r="D30" t="str">
            <v>ThÐp trßn d&lt;=10mm</v>
          </cell>
          <cell r="H30">
            <v>1257.2549999999999</v>
          </cell>
        </row>
        <row r="31">
          <cell r="D31" t="str">
            <v>KÏm buéc</v>
          </cell>
          <cell r="H31">
            <v>77.369040000000012</v>
          </cell>
        </row>
        <row r="32">
          <cell r="D32" t="str">
            <v>SX l¾p ®Æt cèt thÐp D&lt;=18 dÇm ngang</v>
          </cell>
        </row>
        <row r="33">
          <cell r="D33" t="str">
            <v>ThÐp trßn d&lt;=18mm</v>
          </cell>
          <cell r="H33">
            <v>1323.96</v>
          </cell>
        </row>
        <row r="34">
          <cell r="D34" t="str">
            <v>KÏm buéc</v>
          </cell>
          <cell r="H34">
            <v>18.535440000000001</v>
          </cell>
        </row>
        <row r="35">
          <cell r="D35" t="str">
            <v>Que hµn</v>
          </cell>
          <cell r="H35">
            <v>6.1006</v>
          </cell>
        </row>
        <row r="36">
          <cell r="D36" t="str">
            <v>SX l¾p ®Æt cèt thÐp D&gt;18 dÇm ngang</v>
          </cell>
        </row>
        <row r="37">
          <cell r="D37" t="str">
            <v>ThÐp trßn d&gt;18mm</v>
          </cell>
          <cell r="H37">
            <v>2329.6799999999998</v>
          </cell>
        </row>
        <row r="38">
          <cell r="D38" t="str">
            <v>KÏm buéc</v>
          </cell>
          <cell r="H38">
            <v>32.615519999999997</v>
          </cell>
        </row>
        <row r="39">
          <cell r="D39" t="str">
            <v>Que hµn</v>
          </cell>
          <cell r="H39">
            <v>13.795359999999999</v>
          </cell>
        </row>
        <row r="40">
          <cell r="D40" t="str">
            <v>§­êng hµn thÐp dµy 10mm</v>
          </cell>
        </row>
        <row r="41">
          <cell r="D41" t="str">
            <v>Que hµn</v>
          </cell>
          <cell r="H41">
            <v>268.18272000000002</v>
          </cell>
        </row>
        <row r="42">
          <cell r="D42" t="str">
            <v>Mè cÇu:</v>
          </cell>
        </row>
        <row r="43">
          <cell r="D43" t="str">
            <v>Bª t«ng ®¸ 1x2 M300 mè cÇu</v>
          </cell>
        </row>
        <row r="44">
          <cell r="D44" t="str">
            <v>Xim¨ng P.400</v>
          </cell>
          <cell r="H44">
            <v>34972.057000000001</v>
          </cell>
        </row>
        <row r="45">
          <cell r="D45" t="str">
            <v>C¸t vµng</v>
          </cell>
          <cell r="H45">
            <v>35.3626</v>
          </cell>
        </row>
        <row r="46">
          <cell r="D46" t="str">
            <v>§¸ 1x2</v>
          </cell>
          <cell r="H46">
            <v>68.937640000000002</v>
          </cell>
        </row>
        <row r="47">
          <cell r="D47" t="str">
            <v>N­íc</v>
          </cell>
          <cell r="H47">
            <v>13861.361999999999</v>
          </cell>
        </row>
        <row r="48">
          <cell r="D48" t="str">
            <v xml:space="preserve">Phô gia </v>
          </cell>
          <cell r="H48">
            <v>699.44114000000013</v>
          </cell>
        </row>
        <row r="49">
          <cell r="D49" t="str">
            <v>SX l¾p dùng th¸o gì VK mè cÇu</v>
          </cell>
        </row>
        <row r="50">
          <cell r="D50" t="str">
            <v>Gç v¸n khu«n</v>
          </cell>
          <cell r="H50">
            <v>2.2192499999999997</v>
          </cell>
        </row>
        <row r="51">
          <cell r="D51" t="str">
            <v xml:space="preserve">Gç ®µ nÑp </v>
          </cell>
          <cell r="H51">
            <v>1.41225</v>
          </cell>
        </row>
        <row r="52">
          <cell r="D52" t="str">
            <v xml:space="preserve">§inh ®Üa </v>
          </cell>
          <cell r="H52">
            <v>81.507000000000005</v>
          </cell>
        </row>
        <row r="53">
          <cell r="D53" t="str">
            <v>Bu l«ng M.16</v>
          </cell>
          <cell r="H53">
            <v>65.097999999999999</v>
          </cell>
        </row>
        <row r="54">
          <cell r="D54" t="str">
            <v>§inh c¸c lo¹i</v>
          </cell>
          <cell r="H54">
            <v>24.478999999999999</v>
          </cell>
        </row>
        <row r="55">
          <cell r="D55" t="str">
            <v>Bª t«ng ®¸ 4x6 M100 lãt mãng</v>
          </cell>
        </row>
        <row r="56">
          <cell r="D56" t="str">
            <v>Xim¨ng P.400</v>
          </cell>
          <cell r="H56">
            <v>1203.2474999999999</v>
          </cell>
        </row>
        <row r="57">
          <cell r="D57" t="str">
            <v>C¸t vµng</v>
          </cell>
          <cell r="H57">
            <v>3.18458</v>
          </cell>
        </row>
        <row r="58">
          <cell r="D58" t="str">
            <v>§¸ 4x6</v>
          </cell>
          <cell r="H58">
            <v>5.6106400000000001</v>
          </cell>
        </row>
        <row r="59">
          <cell r="D59" t="str">
            <v>N­íc</v>
          </cell>
          <cell r="H59">
            <v>1018.1324999999999</v>
          </cell>
        </row>
        <row r="60">
          <cell r="D60" t="str">
            <v>SX l¾p dùng cèt thÐp D&lt;=10 mè</v>
          </cell>
        </row>
        <row r="61">
          <cell r="D61" t="str">
            <v>ThÐp trßn d&lt;=10mm</v>
          </cell>
          <cell r="H61">
            <v>270.34500000000003</v>
          </cell>
        </row>
        <row r="62">
          <cell r="D62" t="str">
            <v>KÏm buéc</v>
          </cell>
          <cell r="H62">
            <v>5.7619800000000012</v>
          </cell>
        </row>
        <row r="63">
          <cell r="D63" t="str">
            <v>SX l¾p dùng cèt thÐp D&lt;=18 mè</v>
          </cell>
        </row>
        <row r="64">
          <cell r="D64" t="str">
            <v>ThÐp trßn d&lt;=18mm</v>
          </cell>
          <cell r="H64">
            <v>2282.7599999999998</v>
          </cell>
        </row>
        <row r="65">
          <cell r="D65" t="str">
            <v>KÏm buéc</v>
          </cell>
          <cell r="H65">
            <v>31.958639999999999</v>
          </cell>
        </row>
        <row r="66">
          <cell r="D66" t="str">
            <v>Que hµn</v>
          </cell>
          <cell r="H66">
            <v>14.547000000000001</v>
          </cell>
        </row>
        <row r="67">
          <cell r="D67" t="str">
            <v>SX l¾p dùng cèt thÐp D&gt;18 mè</v>
          </cell>
        </row>
        <row r="68">
          <cell r="D68" t="str">
            <v>ThÐp trßn d&gt;18mm</v>
          </cell>
          <cell r="H68">
            <v>3927</v>
          </cell>
        </row>
        <row r="69">
          <cell r="D69" t="str">
            <v>KÏm buéc</v>
          </cell>
          <cell r="H69">
            <v>54.978000000000002</v>
          </cell>
        </row>
        <row r="70">
          <cell r="D70" t="str">
            <v>Que hµn</v>
          </cell>
          <cell r="H70">
            <v>26.680499999999999</v>
          </cell>
        </row>
        <row r="71">
          <cell r="D71" t="str">
            <v>§­êng hµn thÐp dµy 10mm</v>
          </cell>
        </row>
        <row r="72">
          <cell r="D72" t="str">
            <v>Que hµn</v>
          </cell>
          <cell r="H72">
            <v>35.01576</v>
          </cell>
        </row>
        <row r="73">
          <cell r="D73" t="str">
            <v>Cung cÊp gèi cao su</v>
          </cell>
        </row>
        <row r="74">
          <cell r="D74" t="str">
            <v>Gèi cao su</v>
          </cell>
          <cell r="H74">
            <v>98</v>
          </cell>
        </row>
        <row r="75">
          <cell r="D75" t="str">
            <v>QuÐt nhùa ®­êng 2 líp sau mè</v>
          </cell>
        </row>
        <row r="76">
          <cell r="D76" t="str">
            <v>Nhùa ®­êng</v>
          </cell>
          <cell r="H76">
            <v>29.862000000000002</v>
          </cell>
        </row>
        <row r="77">
          <cell r="D77" t="str">
            <v>X¨ng</v>
          </cell>
          <cell r="H77">
            <v>66.527999999999992</v>
          </cell>
        </row>
        <row r="78">
          <cell r="D78" t="str">
            <v>Trô cÇu:</v>
          </cell>
        </row>
        <row r="79">
          <cell r="D79" t="str">
            <v>BT M300 ®¸ 1x2 xµ mò+®¸ kª d­íi n­íc</v>
          </cell>
        </row>
        <row r="80">
          <cell r="D80" t="str">
            <v>Xim¨ng P.400</v>
          </cell>
          <cell r="H80">
            <v>26728.514999999999</v>
          </cell>
        </row>
        <row r="81">
          <cell r="D81" t="str">
            <v>C¸t vµng</v>
          </cell>
          <cell r="H81">
            <v>27.027000000000001</v>
          </cell>
        </row>
        <row r="82">
          <cell r="D82" t="str">
            <v>§¸ 1x2</v>
          </cell>
          <cell r="H82">
            <v>52.687800000000003</v>
          </cell>
        </row>
        <row r="83">
          <cell r="D83" t="str">
            <v>N­íc</v>
          </cell>
          <cell r="H83">
            <v>10593.99</v>
          </cell>
        </row>
        <row r="84">
          <cell r="D84" t="str">
            <v xml:space="preserve">Phô gia </v>
          </cell>
          <cell r="H84">
            <v>534.57030000000009</v>
          </cell>
        </row>
        <row r="85">
          <cell r="D85" t="str">
            <v>Bª t«ng M250 ®¸ 2x4 mãng mè trô</v>
          </cell>
        </row>
        <row r="86">
          <cell r="D86" t="str">
            <v>Xim¨ng P.400</v>
          </cell>
          <cell r="H86">
            <v>61535.424000000006</v>
          </cell>
        </row>
        <row r="87">
          <cell r="D87" t="str">
            <v>C¸t vµng</v>
          </cell>
          <cell r="H87">
            <v>72.385420000000011</v>
          </cell>
        </row>
        <row r="88">
          <cell r="D88" t="str">
            <v>§¸ 2x4</v>
          </cell>
          <cell r="H88">
            <v>138.51724000000002</v>
          </cell>
        </row>
        <row r="89">
          <cell r="D89" t="str">
            <v>N­íc</v>
          </cell>
          <cell r="H89">
            <v>28043.487499999999</v>
          </cell>
        </row>
        <row r="90">
          <cell r="D90" t="str">
            <v xml:space="preserve">BT M300 ®¸ 1x2 xµ mò + ®¸ kª </v>
          </cell>
        </row>
        <row r="91">
          <cell r="D91" t="str">
            <v>Xim¨ng P.400</v>
          </cell>
          <cell r="H91">
            <v>29806.344000000001</v>
          </cell>
        </row>
        <row r="92">
          <cell r="D92" t="str">
            <v>C¸t vµng</v>
          </cell>
          <cell r="H92">
            <v>30.139199999999999</v>
          </cell>
        </row>
        <row r="93">
          <cell r="D93" t="str">
            <v>§¸ 1x2</v>
          </cell>
          <cell r="H93">
            <v>58.754879999999993</v>
          </cell>
        </row>
        <row r="94">
          <cell r="D94" t="str">
            <v>N­íc</v>
          </cell>
          <cell r="H94">
            <v>11813.903999999999</v>
          </cell>
        </row>
        <row r="95">
          <cell r="D95" t="str">
            <v xml:space="preserve">Phô gia </v>
          </cell>
          <cell r="H95">
            <v>596.12688000000003</v>
          </cell>
        </row>
        <row r="96">
          <cell r="D96" t="str">
            <v>Bª t«ng M250 ®¸ 2x4 mãng trô trªn c¹n</v>
          </cell>
        </row>
        <row r="97">
          <cell r="D97" t="str">
            <v>Xim¨ng P.400</v>
          </cell>
          <cell r="H97">
            <v>44815.296000000002</v>
          </cell>
        </row>
        <row r="98">
          <cell r="D98" t="str">
            <v>C¸t vµng</v>
          </cell>
          <cell r="H98">
            <v>52.717179999999999</v>
          </cell>
        </row>
        <row r="99">
          <cell r="D99" t="str">
            <v>§¸ 2x4</v>
          </cell>
          <cell r="H99">
            <v>100.87996</v>
          </cell>
        </row>
        <row r="100">
          <cell r="D100" t="str">
            <v>N­íc</v>
          </cell>
          <cell r="H100">
            <v>20423.637500000001</v>
          </cell>
        </row>
        <row r="101">
          <cell r="D101" t="str">
            <v>Cèt thÐp D&lt;=10 trô trªn c¹n</v>
          </cell>
        </row>
        <row r="102">
          <cell r="D102" t="str">
            <v>ThÐp trßn d&lt;=10mm</v>
          </cell>
          <cell r="H102">
            <v>75.375</v>
          </cell>
        </row>
        <row r="103">
          <cell r="D103" t="str">
            <v>KÏm buéc</v>
          </cell>
          <cell r="H103">
            <v>1.6065</v>
          </cell>
        </row>
        <row r="104">
          <cell r="D104" t="str">
            <v>Cèt thÐp D&lt;=18 trô trªn c¹n</v>
          </cell>
        </row>
        <row r="105">
          <cell r="D105" t="str">
            <v>ThÐp trßn d&lt;=18mm</v>
          </cell>
          <cell r="H105">
            <v>8078.4</v>
          </cell>
        </row>
        <row r="106">
          <cell r="D106" t="str">
            <v>KÏm buéc</v>
          </cell>
          <cell r="H106">
            <v>113.0976</v>
          </cell>
        </row>
        <row r="107">
          <cell r="D107" t="str">
            <v>Que hµn</v>
          </cell>
          <cell r="H107">
            <v>51.48</v>
          </cell>
        </row>
        <row r="108">
          <cell r="D108" t="str">
            <v>Cèt thÐp D&gt;18 trô trªn c¹n</v>
          </cell>
        </row>
        <row r="109">
          <cell r="D109" t="str">
            <v>ThÐp trßn d&gt;18mm</v>
          </cell>
          <cell r="H109">
            <v>3570</v>
          </cell>
        </row>
        <row r="110">
          <cell r="D110" t="str">
            <v>KÏm buéc</v>
          </cell>
          <cell r="H110">
            <v>49.98</v>
          </cell>
        </row>
        <row r="111">
          <cell r="D111" t="str">
            <v>Que hµn</v>
          </cell>
          <cell r="H111">
            <v>24.254999999999999</v>
          </cell>
        </row>
        <row r="112">
          <cell r="D112" t="str">
            <v>Cèt thÐp D&lt;=10 trô d­íi n­íc</v>
          </cell>
        </row>
        <row r="113">
          <cell r="D113" t="str">
            <v>ThÐp trßn d&lt;=10mm</v>
          </cell>
          <cell r="H113">
            <v>80.400000000000006</v>
          </cell>
        </row>
        <row r="114">
          <cell r="D114" t="str">
            <v>KÏm buéc</v>
          </cell>
          <cell r="H114">
            <v>1.7136000000000002</v>
          </cell>
        </row>
        <row r="115">
          <cell r="D115" t="str">
            <v>Cèt thÐp D&lt;=18 trô d­íi n­íc</v>
          </cell>
        </row>
        <row r="116">
          <cell r="D116" t="str">
            <v>ThÐp trßn d&lt;=18mm</v>
          </cell>
          <cell r="H116">
            <v>8050.05</v>
          </cell>
        </row>
        <row r="117">
          <cell r="D117" t="str">
            <v>KÏm buéc</v>
          </cell>
          <cell r="H117">
            <v>114.38279999999999</v>
          </cell>
        </row>
        <row r="118">
          <cell r="D118" t="str">
            <v>Que hµn</v>
          </cell>
          <cell r="H118">
            <v>52.064999999999998</v>
          </cell>
        </row>
        <row r="119">
          <cell r="D119" t="str">
            <v>Cèt thÐp D&gt;18 trô d­íi n­íc</v>
          </cell>
        </row>
        <row r="120">
          <cell r="D120" t="str">
            <v>ThÐp trßn d&gt;18mm</v>
          </cell>
          <cell r="H120">
            <v>3306.45</v>
          </cell>
        </row>
        <row r="121">
          <cell r="D121" t="str">
            <v>KÏm buéc</v>
          </cell>
          <cell r="H121">
            <v>46.981200000000001</v>
          </cell>
        </row>
        <row r="122">
          <cell r="D122" t="str">
            <v>Que hµn</v>
          </cell>
          <cell r="H122">
            <v>22.799699999999998</v>
          </cell>
        </row>
        <row r="123">
          <cell r="D123" t="str">
            <v>§­êng hµn thÐp dµy 10mm</v>
          </cell>
        </row>
        <row r="124">
          <cell r="D124" t="str">
            <v>Que hµn</v>
          </cell>
          <cell r="H124">
            <v>39.698099999999997</v>
          </cell>
        </row>
        <row r="125">
          <cell r="D125" t="str">
            <v>§óc cäc 35 x35</v>
          </cell>
        </row>
        <row r="126">
          <cell r="D126" t="str">
            <v>Bª t«ng ®óc s¼n ®¸ 1x2 M300  cäc</v>
          </cell>
        </row>
        <row r="127">
          <cell r="D127" t="str">
            <v>Xim¨ng P.400</v>
          </cell>
          <cell r="H127">
            <v>284889.22560000001</v>
          </cell>
        </row>
        <row r="128">
          <cell r="D128" t="str">
            <v>C¸t vµng</v>
          </cell>
          <cell r="H128">
            <v>288.35136</v>
          </cell>
        </row>
        <row r="129">
          <cell r="D129" t="str">
            <v>§¸ 1x2</v>
          </cell>
          <cell r="H129">
            <v>561.35807999999997</v>
          </cell>
        </row>
        <row r="130">
          <cell r="D130" t="str">
            <v>N­íc</v>
          </cell>
          <cell r="H130">
            <v>114835.44960000001</v>
          </cell>
        </row>
        <row r="131">
          <cell r="D131" t="str">
            <v xml:space="preserve">Phô gia </v>
          </cell>
          <cell r="H131">
            <v>1424.446128</v>
          </cell>
        </row>
        <row r="132">
          <cell r="D132" t="str">
            <v>Cèt thÐp D&lt;=10 ®óc cäc</v>
          </cell>
        </row>
        <row r="133">
          <cell r="D133" t="str">
            <v>ThÐp trßn d&lt;=10mm</v>
          </cell>
          <cell r="H133">
            <v>21346.199999999997</v>
          </cell>
        </row>
        <row r="134">
          <cell r="D134" t="str">
            <v>KÏm buéc</v>
          </cell>
          <cell r="H134">
            <v>454.96080000000001</v>
          </cell>
        </row>
        <row r="135">
          <cell r="D135" t="str">
            <v>Cèt thÐp D&gt;18 ®óc cäc</v>
          </cell>
        </row>
        <row r="136">
          <cell r="D136" t="str">
            <v>ThÐp trßn d&gt;18mm</v>
          </cell>
          <cell r="H136">
            <v>140494.80000000002</v>
          </cell>
        </row>
        <row r="137">
          <cell r="D137" t="str">
            <v>KÏm buéc</v>
          </cell>
          <cell r="H137">
            <v>1966.9272000000001</v>
          </cell>
        </row>
        <row r="138">
          <cell r="D138" t="str">
            <v>Que hµn</v>
          </cell>
          <cell r="H138">
            <v>647.37800000000004</v>
          </cell>
        </row>
        <row r="139">
          <cell r="D139" t="str">
            <v>SX l¾p dùng th¸o gì VK ®óc cäc</v>
          </cell>
        </row>
        <row r="140">
          <cell r="D140" t="str">
            <v>Gç v¸n khu«n</v>
          </cell>
          <cell r="H140">
            <v>4.6056700000000008</v>
          </cell>
        </row>
        <row r="141">
          <cell r="D141" t="str">
            <v xml:space="preserve">Gç ®µ nÑp </v>
          </cell>
          <cell r="H141">
            <v>8.3235000000000003E-2</v>
          </cell>
        </row>
        <row r="142">
          <cell r="D142" t="str">
            <v>§inh c¸c lo¹i</v>
          </cell>
          <cell r="H142">
            <v>554.9</v>
          </cell>
        </row>
        <row r="143">
          <cell r="D143" t="str">
            <v>Nèi cäc BTCT 35x35 b»ng p/ph¸p hµn</v>
          </cell>
        </row>
        <row r="144">
          <cell r="D144" t="str">
            <v>ThÐp gãc L=100x100x10</v>
          </cell>
          <cell r="H144">
            <v>6575.0399999999991</v>
          </cell>
        </row>
        <row r="145">
          <cell r="D145" t="str">
            <v>Que hµn</v>
          </cell>
          <cell r="H145">
            <v>1212.48</v>
          </cell>
        </row>
        <row r="146">
          <cell r="D146" t="str">
            <v>§­êng c¾t thÐp gãc</v>
          </cell>
        </row>
        <row r="147">
          <cell r="D147" t="str">
            <v>«xy (chai 6m3)</v>
          </cell>
          <cell r="H147">
            <v>48.384</v>
          </cell>
        </row>
        <row r="148">
          <cell r="D148" t="str">
            <v>§Êt ®Ìn</v>
          </cell>
          <cell r="H148">
            <v>193.536</v>
          </cell>
        </row>
        <row r="149">
          <cell r="D149" t="str">
            <v>§­êng c¾t thÐp b¶n</v>
          </cell>
        </row>
        <row r="150">
          <cell r="D150" t="str">
            <v>H¬i giã (m3)</v>
          </cell>
          <cell r="H150">
            <v>83.331600000000009</v>
          </cell>
        </row>
        <row r="151">
          <cell r="D151" t="str">
            <v>H¬i ®¸ (m3)</v>
          </cell>
          <cell r="H151">
            <v>13.8886</v>
          </cell>
        </row>
        <row r="152">
          <cell r="D152" t="str">
            <v>Cung cÊp thÐp b¶n 14.736Tx1.050</v>
          </cell>
        </row>
        <row r="153">
          <cell r="D153" t="str">
            <v>ThÐp tÊm</v>
          </cell>
          <cell r="H153">
            <v>15470</v>
          </cell>
        </row>
        <row r="154">
          <cell r="D154" t="str">
            <v>§­êng hµn thÐp dµy 10mm</v>
          </cell>
        </row>
        <row r="155">
          <cell r="D155" t="str">
            <v>Que hµn</v>
          </cell>
          <cell r="H155">
            <v>2749.1217000000001</v>
          </cell>
        </row>
        <row r="156">
          <cell r="D156" t="str">
            <v>QuÐt nhùa ®­êng mèi nèi cäc</v>
          </cell>
        </row>
        <row r="157">
          <cell r="D157" t="str">
            <v>Nhùa ®­êng</v>
          </cell>
          <cell r="H157">
            <v>29.035660000000004</v>
          </cell>
        </row>
        <row r="158">
          <cell r="D158" t="str">
            <v>X¨ng</v>
          </cell>
          <cell r="H158">
            <v>64.687039999999996</v>
          </cell>
        </row>
        <row r="159">
          <cell r="D159" t="str">
            <v>T¸ch cäc ra khái b·i</v>
          </cell>
        </row>
        <row r="160">
          <cell r="D160" t="str">
            <v>Ray</v>
          </cell>
          <cell r="H160">
            <v>23.76</v>
          </cell>
        </row>
        <row r="161">
          <cell r="D161" t="str">
            <v>LËp l¸ch</v>
          </cell>
          <cell r="H161">
            <v>4.3200000000000002E-2</v>
          </cell>
        </row>
        <row r="162">
          <cell r="D162" t="str">
            <v>Tµ vÑt gç</v>
          </cell>
          <cell r="H162">
            <v>3.456</v>
          </cell>
        </row>
        <row r="163">
          <cell r="D163" t="str">
            <v>§inh Cr¨mpong</v>
          </cell>
          <cell r="H163">
            <v>11.231999999999999</v>
          </cell>
        </row>
        <row r="164">
          <cell r="D164" t="str">
            <v>Sµng cäc trªn b·i</v>
          </cell>
        </row>
        <row r="165">
          <cell r="D165" t="str">
            <v>Ray</v>
          </cell>
          <cell r="H165">
            <v>23.76</v>
          </cell>
        </row>
        <row r="166">
          <cell r="D166" t="str">
            <v>LËp l¸ch</v>
          </cell>
          <cell r="H166">
            <v>4.3200000000000002E-2</v>
          </cell>
        </row>
        <row r="167">
          <cell r="D167" t="str">
            <v>Tµ vÑt gç</v>
          </cell>
          <cell r="H167">
            <v>3.456</v>
          </cell>
        </row>
        <row r="168">
          <cell r="D168" t="str">
            <v>§inh Cr¨mpong</v>
          </cell>
          <cell r="H168">
            <v>11.231999999999999</v>
          </cell>
        </row>
        <row r="169">
          <cell r="D169" t="str">
            <v>Cäc dÉn:</v>
          </cell>
        </row>
        <row r="170">
          <cell r="D170" t="str">
            <v>Cung cÊp thÐp U360  472kg x 1.025</v>
          </cell>
        </row>
        <row r="171">
          <cell r="D171" t="str">
            <v>ThÐp U360</v>
          </cell>
          <cell r="H171">
            <v>484</v>
          </cell>
        </row>
        <row r="172">
          <cell r="D172" t="str">
            <v>ThÐp b¶n dµy 10ly 193.37Kgx1050</v>
          </cell>
        </row>
        <row r="173">
          <cell r="D173" t="str">
            <v>ThÐp tÊm</v>
          </cell>
          <cell r="H173">
            <v>203</v>
          </cell>
        </row>
        <row r="174">
          <cell r="D174" t="str">
            <v>§­êng c¾t thÐp b¶n dµy 5-10ly</v>
          </cell>
        </row>
        <row r="175">
          <cell r="D175" t="str">
            <v>H¬i giã (m3)</v>
          </cell>
          <cell r="H175">
            <v>1.9219200000000001</v>
          </cell>
        </row>
        <row r="176">
          <cell r="D176" t="str">
            <v>H¬i ®¸ (m3)</v>
          </cell>
          <cell r="H176">
            <v>0.32031999999999999</v>
          </cell>
        </row>
        <row r="177">
          <cell r="D177" t="str">
            <v>§­êng hµn thÐp dµy 10mm</v>
          </cell>
        </row>
        <row r="178">
          <cell r="D178" t="str">
            <v>Que hµn</v>
          </cell>
          <cell r="H178">
            <v>41.258880000000005</v>
          </cell>
        </row>
        <row r="179">
          <cell r="D179" t="str">
            <v>§­êng c¾t thÐp U</v>
          </cell>
        </row>
        <row r="180">
          <cell r="D180" t="str">
            <v>«xy (chai 6m3)</v>
          </cell>
          <cell r="H180">
            <v>4.2000000000000003E-2</v>
          </cell>
        </row>
        <row r="181">
          <cell r="D181" t="str">
            <v>§Êt ®Ìn</v>
          </cell>
          <cell r="H181">
            <v>0.16800000000000001</v>
          </cell>
        </row>
        <row r="182">
          <cell r="D182" t="str">
            <v>B¶n mÆt cÇu:</v>
          </cell>
        </row>
        <row r="183">
          <cell r="D183" t="str">
            <v>Bª t«ng ®¸ 1x2 M300 b¶n mÆt cÇu</v>
          </cell>
        </row>
        <row r="184">
          <cell r="D184" t="str">
            <v>Xim¨ng P.400</v>
          </cell>
          <cell r="H184">
            <v>121214.26550000001</v>
          </cell>
        </row>
        <row r="185">
          <cell r="D185" t="str">
            <v>C¸t vµng</v>
          </cell>
          <cell r="H185">
            <v>122.56790000000001</v>
          </cell>
        </row>
        <row r="186">
          <cell r="D186" t="str">
            <v>§¸ 1x2</v>
          </cell>
          <cell r="H186">
            <v>238.94005999999999</v>
          </cell>
        </row>
        <row r="187">
          <cell r="D187" t="str">
            <v>N­íc</v>
          </cell>
          <cell r="H187">
            <v>48043.922999999995</v>
          </cell>
        </row>
        <row r="188">
          <cell r="D188" t="str">
            <v xml:space="preserve">Phô gia </v>
          </cell>
          <cell r="H188">
            <v>2424.2853100000002</v>
          </cell>
        </row>
        <row r="189">
          <cell r="D189" t="str">
            <v>Cèt thÐp D&lt;=10 b¶n mÆt cÇu</v>
          </cell>
        </row>
        <row r="190">
          <cell r="D190" t="str">
            <v>ThÐp trßn d&lt;=10mm</v>
          </cell>
          <cell r="H190">
            <v>13132.335000000001</v>
          </cell>
        </row>
        <row r="191">
          <cell r="D191" t="str">
            <v>KÏm buéc</v>
          </cell>
          <cell r="H191">
            <v>279.89514000000003</v>
          </cell>
        </row>
        <row r="192">
          <cell r="D192" t="str">
            <v>Cèt thÐp D&lt;=18 b¶n mÆt cÇu</v>
          </cell>
        </row>
        <row r="193">
          <cell r="D193" t="str">
            <v>ThÐp trßn d&lt;=18mm</v>
          </cell>
          <cell r="H193">
            <v>17566.440000000002</v>
          </cell>
        </row>
        <row r="194">
          <cell r="D194" t="str">
            <v>KÏm buéc</v>
          </cell>
          <cell r="H194">
            <v>245.93016</v>
          </cell>
        </row>
        <row r="195">
          <cell r="D195" t="str">
            <v>Que hµn</v>
          </cell>
          <cell r="H195">
            <v>79.513974000000005</v>
          </cell>
        </row>
        <row r="196">
          <cell r="D196" t="str">
            <v>Bao t¶i tÈm nhùa 2 líp</v>
          </cell>
        </row>
        <row r="197">
          <cell r="D197" t="str">
            <v>Nhùa ®­êng</v>
          </cell>
          <cell r="H197">
            <v>72.575999999999993</v>
          </cell>
        </row>
        <row r="198">
          <cell r="D198" t="str">
            <v>Bao t¶i.</v>
          </cell>
          <cell r="H198">
            <v>36.863999999999997</v>
          </cell>
        </row>
        <row r="199">
          <cell r="D199" t="str">
            <v>Bét ®¸</v>
          </cell>
          <cell r="H199">
            <v>41.702399999999997</v>
          </cell>
        </row>
        <row r="200">
          <cell r="D200" t="str">
            <v>Cñi</v>
          </cell>
          <cell r="H200">
            <v>61.44</v>
          </cell>
        </row>
        <row r="201">
          <cell r="D201" t="str">
            <v>B¶n dÉn</v>
          </cell>
        </row>
        <row r="202">
          <cell r="D202" t="str">
            <v>Bª t«ng ®¸ 1x2 M250 b¶n dÉn</v>
          </cell>
        </row>
        <row r="203">
          <cell r="D203" t="str">
            <v>Xim¨ng P.400</v>
          </cell>
          <cell r="H203">
            <v>5919.48</v>
          </cell>
        </row>
        <row r="204">
          <cell r="D204" t="str">
            <v>C¸t vµng</v>
          </cell>
          <cell r="H204">
            <v>6.4944000000000006</v>
          </cell>
        </row>
        <row r="205">
          <cell r="D205" t="str">
            <v>§¸ 1x2</v>
          </cell>
          <cell r="H205">
            <v>12.6432</v>
          </cell>
        </row>
        <row r="206">
          <cell r="D206" t="str">
            <v>N­íc</v>
          </cell>
          <cell r="H206">
            <v>2703.96</v>
          </cell>
        </row>
        <row r="207">
          <cell r="D207" t="str">
            <v>SX l¾p dùng th¸o gì VK b¶n dÉn</v>
          </cell>
        </row>
        <row r="208">
          <cell r="D208" t="str">
            <v>Gç v¸n khu«n</v>
          </cell>
          <cell r="H208">
            <v>0.121032</v>
          </cell>
        </row>
        <row r="209">
          <cell r="D209" t="str">
            <v>§inh c¸c lo¹i</v>
          </cell>
          <cell r="H209">
            <v>0.15744</v>
          </cell>
        </row>
        <row r="210">
          <cell r="D210" t="str">
            <v>Cèt thÐp D&lt;=10 b¶n dÉn</v>
          </cell>
        </row>
        <row r="211">
          <cell r="D211" t="str">
            <v>ThÐp trßn d&lt;=10mm</v>
          </cell>
          <cell r="H211">
            <v>580.89</v>
          </cell>
        </row>
        <row r="212">
          <cell r="D212" t="str">
            <v>KÏm buéc</v>
          </cell>
          <cell r="H212">
            <v>12.38076</v>
          </cell>
        </row>
        <row r="213">
          <cell r="D213" t="str">
            <v>Cèt thÐp D&lt;=18 b¶n dÉn</v>
          </cell>
        </row>
        <row r="214">
          <cell r="D214" t="str">
            <v>ThÐp trßn d&lt;=18mm</v>
          </cell>
          <cell r="H214">
            <v>1156.6799999999998</v>
          </cell>
        </row>
        <row r="215">
          <cell r="D215" t="str">
            <v>KÏm buéc</v>
          </cell>
          <cell r="H215">
            <v>16.193519999999999</v>
          </cell>
        </row>
        <row r="216">
          <cell r="D216" t="str">
            <v>Que hµn</v>
          </cell>
          <cell r="H216">
            <v>5.2356779999999992</v>
          </cell>
        </row>
        <row r="217">
          <cell r="D217" t="str">
            <v>CÈu l¾p b¶n dÉn</v>
          </cell>
        </row>
        <row r="218">
          <cell r="D218" t="str">
            <v>Gç kª</v>
          </cell>
          <cell r="H218">
            <v>0.48</v>
          </cell>
        </row>
        <row r="219">
          <cell r="D219" t="str">
            <v>D¨m s¹n ®Öm</v>
          </cell>
        </row>
        <row r="220">
          <cell r="D220" t="str">
            <v>§¸ 4x6</v>
          </cell>
          <cell r="H220">
            <v>11.528999999999998</v>
          </cell>
        </row>
        <row r="221">
          <cell r="D221" t="str">
            <v>B¶n ch¾n ®Êt</v>
          </cell>
        </row>
        <row r="222">
          <cell r="D222" t="str">
            <v>Bª t«ng ®¸ 1x2 M250 b¶n ch¾n ®Êt</v>
          </cell>
        </row>
        <row r="223">
          <cell r="D223" t="str">
            <v>Xim¨ng P.400</v>
          </cell>
          <cell r="H223">
            <v>4447.8315000000002</v>
          </cell>
        </row>
        <row r="224">
          <cell r="D224" t="str">
            <v>C¸t vµng</v>
          </cell>
          <cell r="H224">
            <v>4.8798200000000005</v>
          </cell>
        </row>
        <row r="225">
          <cell r="D225" t="str">
            <v>§¸ 1x2</v>
          </cell>
          <cell r="H225">
            <v>9.4999599999999997</v>
          </cell>
        </row>
        <row r="226">
          <cell r="D226" t="str">
            <v>N­íc</v>
          </cell>
          <cell r="H226">
            <v>2031.7255</v>
          </cell>
        </row>
        <row r="227">
          <cell r="D227" t="str">
            <v>SX l¾p dùng th¸o gì VK b¶n ch¾n</v>
          </cell>
        </row>
        <row r="228">
          <cell r="D228" t="str">
            <v>Gç v¸n khu«n</v>
          </cell>
          <cell r="H228">
            <v>0.34445000000000003</v>
          </cell>
        </row>
        <row r="229">
          <cell r="D229" t="str">
            <v xml:space="preserve">Gç ®µ nÑp </v>
          </cell>
          <cell r="H229">
            <v>7.4700000000000003E-2</v>
          </cell>
        </row>
        <row r="230">
          <cell r="D230" t="str">
            <v>§inh c¸c lo¹i</v>
          </cell>
          <cell r="H230">
            <v>62.250000000000007</v>
          </cell>
        </row>
        <row r="231">
          <cell r="D231" t="str">
            <v>Cèt thÐp trßn D&lt;=10 b¶n ch¾n ®Êt</v>
          </cell>
        </row>
        <row r="232">
          <cell r="D232" t="str">
            <v>ThÐp trßn d&lt;=10mm</v>
          </cell>
          <cell r="H232">
            <v>1204.9950000000001</v>
          </cell>
        </row>
        <row r="233">
          <cell r="D233" t="str">
            <v>KÏm buéc</v>
          </cell>
          <cell r="H233">
            <v>25.682580000000005</v>
          </cell>
        </row>
        <row r="234">
          <cell r="D234" t="str">
            <v>CÈu l¾p b¶n ch¾n ®Êt</v>
          </cell>
        </row>
        <row r="235">
          <cell r="D235" t="str">
            <v>Gç kª</v>
          </cell>
          <cell r="H235">
            <v>0.44</v>
          </cell>
        </row>
        <row r="236">
          <cell r="D236" t="str">
            <v>D¨m s¹n ®Öm</v>
          </cell>
        </row>
        <row r="237">
          <cell r="D237" t="str">
            <v>§¸ 4x6</v>
          </cell>
          <cell r="H237">
            <v>3.6965999999999997</v>
          </cell>
        </row>
        <row r="238">
          <cell r="D238" t="str">
            <v>Trô c¶n</v>
          </cell>
        </row>
        <row r="239">
          <cell r="D239" t="str">
            <v>BT ®¸ 1x2 M.250 trô c¶n</v>
          </cell>
        </row>
        <row r="240">
          <cell r="D240" t="str">
            <v>Xim¨ng P.400</v>
          </cell>
          <cell r="H240">
            <v>493.28999999999996</v>
          </cell>
        </row>
        <row r="241">
          <cell r="D241" t="str">
            <v>C¸t vµng</v>
          </cell>
          <cell r="H241">
            <v>0.54120000000000001</v>
          </cell>
        </row>
        <row r="242">
          <cell r="D242" t="str">
            <v>§¸ 1x2</v>
          </cell>
          <cell r="H242">
            <v>1.0535999999999999</v>
          </cell>
        </row>
        <row r="243">
          <cell r="D243" t="str">
            <v>N­íc</v>
          </cell>
          <cell r="H243">
            <v>225.33</v>
          </cell>
        </row>
        <row r="244">
          <cell r="D244" t="str">
            <v>SX l¾p dùng th¸o VK trô c¶n</v>
          </cell>
        </row>
        <row r="245">
          <cell r="D245" t="str">
            <v>Gç v¸n khu«n</v>
          </cell>
          <cell r="H245">
            <v>2.4900000000000002E-2</v>
          </cell>
        </row>
        <row r="246">
          <cell r="D246" t="str">
            <v xml:space="preserve">Gç ®µ nÑp </v>
          </cell>
          <cell r="H246">
            <v>4.4999999999999999E-4</v>
          </cell>
        </row>
        <row r="247">
          <cell r="D247" t="str">
            <v>§inh c¸c lo¹i</v>
          </cell>
          <cell r="H247">
            <v>3</v>
          </cell>
        </row>
        <row r="248">
          <cell r="D248" t="str">
            <v>Cèt thÐp trßn D&lt;=10 trô c¶n</v>
          </cell>
        </row>
        <row r="249">
          <cell r="D249" t="str">
            <v>ThÐp trßn d&lt;=10mm</v>
          </cell>
          <cell r="H249">
            <v>30.15</v>
          </cell>
        </row>
        <row r="250">
          <cell r="D250" t="str">
            <v>KÏm buéc</v>
          </cell>
          <cell r="H250">
            <v>0.64260000000000006</v>
          </cell>
        </row>
        <row r="251">
          <cell r="D251" t="str">
            <v>Cèt thÐp trßn D&lt;=18 trô c¶n</v>
          </cell>
        </row>
        <row r="252">
          <cell r="D252" t="str">
            <v>ThÐp trßn d&lt;=18mm</v>
          </cell>
          <cell r="H252">
            <v>244.79999999999998</v>
          </cell>
        </row>
        <row r="253">
          <cell r="D253" t="str">
            <v>KÏm buéc</v>
          </cell>
          <cell r="H253">
            <v>3.4271999999999996</v>
          </cell>
        </row>
        <row r="254">
          <cell r="D254" t="str">
            <v>Que hµn</v>
          </cell>
          <cell r="H254">
            <v>1.1279999999999999</v>
          </cell>
        </row>
        <row r="255">
          <cell r="D255" t="str">
            <v>S¬n trô c¶n 3 n­íc</v>
          </cell>
        </row>
        <row r="256">
          <cell r="D256" t="str">
            <v>S¬n</v>
          </cell>
          <cell r="H256">
            <v>1.4956799999999999</v>
          </cell>
        </row>
        <row r="257">
          <cell r="D257" t="str">
            <v>§¸ d¨m lãt mãng</v>
          </cell>
          <cell r="H257">
            <v>0</v>
          </cell>
        </row>
        <row r="258">
          <cell r="D258" t="str">
            <v>§¸ 4x6</v>
          </cell>
          <cell r="H258">
            <v>0.36599999999999999</v>
          </cell>
        </row>
        <row r="259">
          <cell r="D259" t="str">
            <v>Bª t«ng g¹ch vì M.50</v>
          </cell>
        </row>
        <row r="260">
          <cell r="D260" t="str">
            <v>Xim¨ng P.400</v>
          </cell>
          <cell r="H260">
            <v>458.22152</v>
          </cell>
        </row>
        <row r="261">
          <cell r="D261" t="str">
            <v>C¸t vµng</v>
          </cell>
          <cell r="H261">
            <v>3.38374</v>
          </cell>
        </row>
        <row r="262">
          <cell r="D262" t="str">
            <v>G¹ch vì</v>
          </cell>
          <cell r="H262">
            <v>6.7161</v>
          </cell>
        </row>
        <row r="263">
          <cell r="D263" t="str">
            <v>Lan can tay vÞn</v>
          </cell>
        </row>
        <row r="264">
          <cell r="D264" t="str">
            <v>Cung cÊp thÐp b¶n 12.952Tx1.050</v>
          </cell>
        </row>
        <row r="265">
          <cell r="D265" t="str">
            <v>ThÐp tÊm</v>
          </cell>
          <cell r="H265">
            <v>13.6</v>
          </cell>
        </row>
        <row r="266">
          <cell r="D266" t="str">
            <v>ThÐp èng d=114mm</v>
          </cell>
        </row>
        <row r="267">
          <cell r="D267" t="str">
            <v>ThÐp èng d=114</v>
          </cell>
          <cell r="H267">
            <v>249.28</v>
          </cell>
        </row>
        <row r="268">
          <cell r="D268" t="str">
            <v>ThÐp hép 60x80mm</v>
          </cell>
        </row>
        <row r="269">
          <cell r="D269" t="str">
            <v>ThÐp hép 60x80</v>
          </cell>
          <cell r="H269">
            <v>288.16000000000003</v>
          </cell>
        </row>
        <row r="270">
          <cell r="D270" t="str">
            <v>ThÐp hép 20x20mm</v>
          </cell>
        </row>
        <row r="271">
          <cell r="D271" t="str">
            <v>ThÐp hép 20x20</v>
          </cell>
          <cell r="H271">
            <v>403.56</v>
          </cell>
        </row>
        <row r="272">
          <cell r="D272" t="str">
            <v>§­êng hµn thÐp dµy 4ly</v>
          </cell>
        </row>
        <row r="273">
          <cell r="D273" t="str">
            <v>Que hµn</v>
          </cell>
          <cell r="H273">
            <v>148.39259999999999</v>
          </cell>
        </row>
        <row r="274">
          <cell r="D274" t="str">
            <v>§­êng hµn thÐp dµy 8ly</v>
          </cell>
        </row>
        <row r="275">
          <cell r="D275" t="str">
            <v>Que hµn</v>
          </cell>
          <cell r="H275">
            <v>528.0132000000001</v>
          </cell>
        </row>
        <row r="276">
          <cell r="D276" t="str">
            <v>§­êng hµn thÐp dµy 10mm</v>
          </cell>
        </row>
        <row r="277">
          <cell r="D277" t="str">
            <v>Que hµn</v>
          </cell>
          <cell r="H277">
            <v>541.40970000000004</v>
          </cell>
        </row>
        <row r="278">
          <cell r="D278" t="str">
            <v>C¾t thÐp hép dµy 4ly</v>
          </cell>
        </row>
        <row r="279">
          <cell r="D279" t="str">
            <v>H¬i giã (m3)</v>
          </cell>
          <cell r="H279">
            <v>27.777599999999996</v>
          </cell>
        </row>
        <row r="280">
          <cell r="D280" t="str">
            <v>H¬i ®¸ (m3)</v>
          </cell>
          <cell r="H280">
            <v>4.6295999999999999</v>
          </cell>
        </row>
        <row r="281">
          <cell r="D281" t="str">
            <v>C¾t thÐp èng dµy 4ly</v>
          </cell>
        </row>
        <row r="282">
          <cell r="D282" t="str">
            <v>H¬i giã (m3)</v>
          </cell>
          <cell r="H282">
            <v>4.2263999999999999</v>
          </cell>
        </row>
        <row r="283">
          <cell r="D283" t="str">
            <v>H¬i ®¸ (m3)</v>
          </cell>
          <cell r="H283">
            <v>0.70440000000000003</v>
          </cell>
        </row>
        <row r="284">
          <cell r="D284" t="str">
            <v>C¾t thÐp b¶n dµy 5-10ly</v>
          </cell>
        </row>
        <row r="285">
          <cell r="D285" t="str">
            <v>H¬i giã (m3)</v>
          </cell>
          <cell r="H285">
            <v>222.15600000000003</v>
          </cell>
        </row>
        <row r="286">
          <cell r="D286" t="str">
            <v>H¬i ®¸ (m3)</v>
          </cell>
          <cell r="H286">
            <v>37.026000000000003</v>
          </cell>
        </row>
        <row r="287">
          <cell r="D287" t="str">
            <v>C¾t thÐp b¶n dµy 10-25ly</v>
          </cell>
        </row>
        <row r="288">
          <cell r="D288" t="str">
            <v>H¬i giã (m3)</v>
          </cell>
          <cell r="H288">
            <v>35.534400000000005</v>
          </cell>
        </row>
        <row r="289">
          <cell r="D289" t="str">
            <v>H¬i ®¸ (m3)</v>
          </cell>
          <cell r="H289">
            <v>5.9224000000000006</v>
          </cell>
        </row>
        <row r="290">
          <cell r="D290" t="str">
            <v>Gia c«ng l¾p ®Æt thÐp neo</v>
          </cell>
        </row>
        <row r="291">
          <cell r="D291" t="str">
            <v>ThÐp trßn d&lt;=18mm</v>
          </cell>
          <cell r="H291">
            <v>724.5</v>
          </cell>
        </row>
        <row r="292">
          <cell r="D292" t="str">
            <v>S¬n s¾t thÐp 2 n­íc</v>
          </cell>
        </row>
        <row r="293">
          <cell r="D293" t="str">
            <v>S¬n dÇu</v>
          </cell>
          <cell r="H293">
            <v>29.441280000000003</v>
          </cell>
        </row>
        <row r="294">
          <cell r="D294" t="str">
            <v>X¨ng</v>
          </cell>
          <cell r="H294">
            <v>21.18336</v>
          </cell>
        </row>
        <row r="295">
          <cell r="D295" t="str">
            <v>S¬n chèng rØ 1 n­íc</v>
          </cell>
        </row>
        <row r="296">
          <cell r="D296" t="str">
            <v>S¬n chèng rØ</v>
          </cell>
          <cell r="H296">
            <v>27.601200000000002</v>
          </cell>
        </row>
        <row r="297">
          <cell r="D297" t="str">
            <v>Xim¨ng P.400</v>
          </cell>
          <cell r="H297">
            <v>39.718800000000002</v>
          </cell>
        </row>
        <row r="298">
          <cell r="D298" t="str">
            <v>Gê lan can èng tho¸t n­íc</v>
          </cell>
        </row>
        <row r="299">
          <cell r="D299" t="str">
            <v>-BT ®¸ 1x2 m¸c 250 gê lan can</v>
          </cell>
        </row>
        <row r="300">
          <cell r="D300" t="str">
            <v>Xim¨ng P.400</v>
          </cell>
          <cell r="H300">
            <v>14259.543750000001</v>
          </cell>
        </row>
        <row r="301">
          <cell r="D301" t="str">
            <v>C¸t vµng</v>
          </cell>
          <cell r="H301">
            <v>15.629250000000001</v>
          </cell>
        </row>
        <row r="302">
          <cell r="D302" t="str">
            <v>§¸ 1x2</v>
          </cell>
          <cell r="H302">
            <v>30.468450000000001</v>
          </cell>
        </row>
        <row r="303">
          <cell r="D303" t="str">
            <v>N­íc</v>
          </cell>
          <cell r="H303">
            <v>6513.6187500000005</v>
          </cell>
        </row>
        <row r="304">
          <cell r="D304" t="str">
            <v>-SX l¾p th¸o dùng VK gê lan can</v>
          </cell>
        </row>
        <row r="305">
          <cell r="D305" t="str">
            <v>Gç v¸n khu«n</v>
          </cell>
          <cell r="H305">
            <v>1.25136</v>
          </cell>
        </row>
        <row r="306">
          <cell r="D306" t="str">
            <v xml:space="preserve">Gç ®µ nÑp </v>
          </cell>
          <cell r="H306">
            <v>0.13666999999999999</v>
          </cell>
        </row>
        <row r="307">
          <cell r="D307" t="str">
            <v>Gç chèng</v>
          </cell>
          <cell r="H307">
            <v>0.72522000000000009</v>
          </cell>
        </row>
        <row r="308">
          <cell r="D308" t="str">
            <v>§inh c¸c lo¹i</v>
          </cell>
          <cell r="H308">
            <v>18.96</v>
          </cell>
        </row>
        <row r="309">
          <cell r="D309" t="str">
            <v>-Cèt thÐp D&lt;=10 mm gê lan can</v>
          </cell>
        </row>
        <row r="310">
          <cell r="D310" t="str">
            <v>ThÐp trßn d&lt;=10mm</v>
          </cell>
          <cell r="H310">
            <v>928.62</v>
          </cell>
        </row>
        <row r="311">
          <cell r="D311" t="str">
            <v>KÏm buéc</v>
          </cell>
          <cell r="H311">
            <v>19.792080000000002</v>
          </cell>
        </row>
        <row r="312">
          <cell r="D312" t="str">
            <v>-Cèt thÐp D&lt;=18mm gê lan can</v>
          </cell>
        </row>
        <row r="313">
          <cell r="D313" t="str">
            <v>ThÐp trßn d&lt;=18mm</v>
          </cell>
          <cell r="H313">
            <v>3461.88</v>
          </cell>
        </row>
        <row r="314">
          <cell r="D314" t="str">
            <v>KÏm buéc</v>
          </cell>
          <cell r="H314">
            <v>48.466320000000003</v>
          </cell>
        </row>
        <row r="315">
          <cell r="D315" t="str">
            <v>Que hµn</v>
          </cell>
          <cell r="H315">
            <v>15.74816</v>
          </cell>
        </row>
        <row r="316">
          <cell r="D316" t="str">
            <v>-L¾p ®Æt èng tho¸t n­íc D150</v>
          </cell>
        </row>
        <row r="317">
          <cell r="D317" t="str">
            <v>èng tho¸t n­íc</v>
          </cell>
          <cell r="H317">
            <v>37.128</v>
          </cell>
        </row>
        <row r="318">
          <cell r="D318" t="str">
            <v>L¾p ®Æt hép thÐp ®óc s¼n</v>
          </cell>
        </row>
        <row r="319">
          <cell r="D319" t="str">
            <v>Hép thÐp</v>
          </cell>
          <cell r="H319">
            <v>36</v>
          </cell>
        </row>
        <row r="320">
          <cell r="D320" t="str">
            <v>-L¾p ®Æt l­íi ch¾n r¸c</v>
          </cell>
        </row>
        <row r="321">
          <cell r="D321" t="str">
            <v>L­íi ch¾n r¸c</v>
          </cell>
          <cell r="H321">
            <v>36</v>
          </cell>
        </row>
        <row r="322">
          <cell r="D322" t="str">
            <v>Khe co d·n cao su líp phñ mÆt</v>
          </cell>
        </row>
        <row r="323">
          <cell r="D323" t="str">
            <v>-Bª t«ng ®¸ 1x2 M.300 khe co d·n</v>
          </cell>
        </row>
        <row r="324">
          <cell r="D324" t="str">
            <v>Xim¨ng P.400</v>
          </cell>
          <cell r="H324">
            <v>269.98500000000001</v>
          </cell>
        </row>
        <row r="325">
          <cell r="D325" t="str">
            <v>C¸t vµng</v>
          </cell>
          <cell r="H325">
            <v>0.27300000000000002</v>
          </cell>
        </row>
        <row r="326">
          <cell r="D326" t="str">
            <v>§¸ 1x2</v>
          </cell>
          <cell r="H326">
            <v>0.53220000000000001</v>
          </cell>
        </row>
        <row r="327">
          <cell r="D327" t="str">
            <v>N­íc</v>
          </cell>
          <cell r="H327">
            <v>107.00999999999999</v>
          </cell>
        </row>
        <row r="328">
          <cell r="D328" t="str">
            <v xml:space="preserve">Phô gia </v>
          </cell>
          <cell r="H328">
            <v>5.3997000000000002</v>
          </cell>
        </row>
        <row r="329">
          <cell r="D329" t="str">
            <v>-Cung cÊp l¾p ®Æt khe co d·n cao su</v>
          </cell>
        </row>
        <row r="330">
          <cell r="D330" t="str">
            <v>Khe co dan cao su</v>
          </cell>
          <cell r="H330">
            <v>48.96</v>
          </cell>
        </row>
        <row r="331">
          <cell r="D331" t="str">
            <v>-Bulon M.14 L=80-120</v>
          </cell>
        </row>
        <row r="332">
          <cell r="D332" t="str">
            <v>Bu l«ng M.16</v>
          </cell>
          <cell r="H332">
            <v>320</v>
          </cell>
        </row>
        <row r="333">
          <cell r="D333" t="str">
            <v>-QuÐt v÷a Sikadur 732 khe co d·n</v>
          </cell>
          <cell r="H333">
            <v>8.8749999999999996E-2</v>
          </cell>
        </row>
        <row r="334">
          <cell r="D334" t="str">
            <v>Sikadur732 (1.775kg/lÝt)</v>
          </cell>
          <cell r="H334">
            <v>8.8749999999999996E-2</v>
          </cell>
        </row>
        <row r="335">
          <cell r="D335" t="str">
            <v xml:space="preserve">-Cèt thÐp trßn D&lt;=10 b¶n mÆt cÇu </v>
          </cell>
        </row>
        <row r="336">
          <cell r="D336" t="str">
            <v>ThÐp trßn d&lt;=10mm</v>
          </cell>
          <cell r="H336">
            <v>3905.4300000000003</v>
          </cell>
        </row>
        <row r="337">
          <cell r="D337" t="str">
            <v>KÏm buéc</v>
          </cell>
          <cell r="H337">
            <v>83.238120000000009</v>
          </cell>
        </row>
        <row r="338">
          <cell r="D338" t="str">
            <v>BTN mÞn dµy 5Cm</v>
          </cell>
        </row>
        <row r="339">
          <cell r="D339" t="str">
            <v>Bªt«ng nhùa</v>
          </cell>
          <cell r="H339">
            <v>159.13560000000001</v>
          </cell>
        </row>
        <row r="340">
          <cell r="D340" t="str">
            <v>-Bª t«ng ®¸ 1x2 M.300 líp phñ mÆt</v>
          </cell>
        </row>
        <row r="341">
          <cell r="D341" t="str">
            <v>Xim¨ng P.400</v>
          </cell>
          <cell r="H341">
            <v>11771.346000000001</v>
          </cell>
        </row>
        <row r="342">
          <cell r="D342" t="str">
            <v>C¸t vµng</v>
          </cell>
          <cell r="H342">
            <v>11.902800000000001</v>
          </cell>
        </row>
        <row r="343">
          <cell r="D343" t="str">
            <v>§¸ 1x2</v>
          </cell>
          <cell r="H343">
            <v>23.20392</v>
          </cell>
        </row>
        <row r="344">
          <cell r="D344" t="str">
            <v>N­íc</v>
          </cell>
          <cell r="H344">
            <v>4665.6359999999995</v>
          </cell>
        </row>
        <row r="345">
          <cell r="D345" t="str">
            <v xml:space="preserve">Phô gia </v>
          </cell>
          <cell r="H345">
            <v>235.42692000000002</v>
          </cell>
        </row>
        <row r="346">
          <cell r="D346" t="str">
            <v>Gia cè mè vµ Taluy</v>
          </cell>
        </row>
        <row r="347">
          <cell r="D347" t="str">
            <v>-X©y ®¸ héc M.100 taluy</v>
          </cell>
        </row>
        <row r="348">
          <cell r="D348" t="str">
            <v>Xim¨ng P.400</v>
          </cell>
          <cell r="H348">
            <v>10527.7767</v>
          </cell>
        </row>
        <row r="349">
          <cell r="D349" t="str">
            <v>C¸t vµng</v>
          </cell>
          <cell r="H349">
            <v>29.815799999999999</v>
          </cell>
        </row>
        <row r="350">
          <cell r="D350" t="str">
            <v xml:space="preserve">§¸ héc </v>
          </cell>
          <cell r="H350">
            <v>78.11999999999999</v>
          </cell>
        </row>
        <row r="351">
          <cell r="D351" t="str">
            <v>§¸ 4x6</v>
          </cell>
          <cell r="H351">
            <v>3.7106999999999997</v>
          </cell>
        </row>
        <row r="352">
          <cell r="D352" t="str">
            <v>-Bª t«ng ®¸ 2x4 M.150 bê chµi bÖ PA</v>
          </cell>
        </row>
        <row r="353">
          <cell r="D353" t="str">
            <v>Xim¨ng P.400</v>
          </cell>
          <cell r="H353">
            <v>33459.608</v>
          </cell>
        </row>
        <row r="354">
          <cell r="D354" t="str">
            <v>C¸t vµng</v>
          </cell>
          <cell r="H354">
            <v>62.341760000000001</v>
          </cell>
        </row>
        <row r="355">
          <cell r="D355" t="str">
            <v>§¸ 2x4</v>
          </cell>
          <cell r="H355">
            <v>112.04336000000001</v>
          </cell>
        </row>
        <row r="356">
          <cell r="D356" t="str">
            <v>N­íc</v>
          </cell>
          <cell r="H356">
            <v>22012.9</v>
          </cell>
        </row>
        <row r="357">
          <cell r="D357" t="str">
            <v>Gç v¸n khu«n</v>
          </cell>
          <cell r="H357">
            <v>1.8408</v>
          </cell>
        </row>
        <row r="358">
          <cell r="D358" t="str">
            <v>§inh c¸c lo¹i</v>
          </cell>
          <cell r="H358">
            <v>14.97184</v>
          </cell>
        </row>
        <row r="359">
          <cell r="D359" t="str">
            <v xml:space="preserve">§inh ®Üa </v>
          </cell>
          <cell r="H359">
            <v>74.000159999999994</v>
          </cell>
        </row>
        <row r="360">
          <cell r="D360" t="str">
            <v>-Bª t«ng ®¸ 2x4 M.150 ch©n khay</v>
          </cell>
        </row>
        <row r="361">
          <cell r="D361" t="str">
            <v>Xim¨ng P.400</v>
          </cell>
          <cell r="H361">
            <v>20876.810499999996</v>
          </cell>
        </row>
        <row r="362">
          <cell r="D362" t="str">
            <v>C¸t vµng</v>
          </cell>
          <cell r="H362">
            <v>38.897559999999999</v>
          </cell>
        </row>
        <row r="363">
          <cell r="D363" t="str">
            <v>§¸ 2x4</v>
          </cell>
          <cell r="H363">
            <v>69.908409999999989</v>
          </cell>
        </row>
        <row r="364">
          <cell r="D364" t="str">
            <v>N­íc</v>
          </cell>
          <cell r="H364">
            <v>13734.74375</v>
          </cell>
        </row>
        <row r="365">
          <cell r="D365" t="str">
            <v>-SX l¾p dùng th¸o gì VK ch©n khay</v>
          </cell>
        </row>
        <row r="366">
          <cell r="D366" t="str">
            <v>Gç v¸n khu«n</v>
          </cell>
          <cell r="H366">
            <v>2.3918400000000002</v>
          </cell>
        </row>
        <row r="367">
          <cell r="D367" t="str">
            <v xml:space="preserve">Gç ®µ nÑp </v>
          </cell>
          <cell r="H367">
            <v>0.26122999999999996</v>
          </cell>
        </row>
        <row r="368">
          <cell r="D368" t="str">
            <v>Gç chèng</v>
          </cell>
          <cell r="H368">
            <v>1.38618</v>
          </cell>
        </row>
        <row r="369">
          <cell r="D369" t="str">
            <v>§inh c¸c lo¹i</v>
          </cell>
          <cell r="H369">
            <v>36.24</v>
          </cell>
        </row>
        <row r="370">
          <cell r="D370" t="str">
            <v>-§¸ d¨m ®Çm chÆt ®Öm mãng</v>
          </cell>
        </row>
        <row r="371">
          <cell r="D371" t="str">
            <v>§¸ 4x6</v>
          </cell>
          <cell r="H371">
            <v>129.90559999999999</v>
          </cell>
        </row>
        <row r="372">
          <cell r="D372" t="str">
            <v>-§¾p ®Êt t­ nãn ch©n khay K=0.95</v>
          </cell>
        </row>
        <row r="373">
          <cell r="D373" t="str">
            <v>§Êt chän läc</v>
          </cell>
          <cell r="H373">
            <v>1216.0439999999999</v>
          </cell>
        </row>
        <row r="374">
          <cell r="D374" t="str">
            <v>Thi c«ng BMC dÇm 24.54 (LC 3lÇn)</v>
          </cell>
        </row>
        <row r="375">
          <cell r="D375" t="str">
            <v>-Cung cÊp ®inh 8ly:60kg x3/15</v>
          </cell>
        </row>
        <row r="376">
          <cell r="D376" t="str">
            <v>§inh c¸c lo¹i</v>
          </cell>
          <cell r="H376">
            <v>12</v>
          </cell>
        </row>
        <row r="377">
          <cell r="D377" t="str">
            <v>-Gç ®µ gi¸o(3.5m3+10.7m3)x3/8</v>
          </cell>
        </row>
        <row r="378">
          <cell r="D378" t="str">
            <v xml:space="preserve">Gç ®µ nÑp </v>
          </cell>
          <cell r="H378">
            <v>5.3250000000000002</v>
          </cell>
        </row>
        <row r="379">
          <cell r="D379" t="str">
            <v>-Gç v¸n khu«n:6.414m3x3/4lÇn</v>
          </cell>
        </row>
        <row r="380">
          <cell r="D380" t="str">
            <v>Gç v¸n khu«n</v>
          </cell>
          <cell r="H380">
            <v>4.8099999999999996</v>
          </cell>
        </row>
        <row r="381">
          <cell r="D381" t="str">
            <v>-ThÐp tÊm dµy 10ly 0.312T x3/50</v>
          </cell>
        </row>
        <row r="382">
          <cell r="D382" t="str">
            <v>ThÐp tÊm</v>
          </cell>
          <cell r="H382">
            <v>19</v>
          </cell>
        </row>
        <row r="383">
          <cell r="D383" t="str">
            <v>-ThÐp trßn D8</v>
          </cell>
        </row>
        <row r="384">
          <cell r="D384" t="str">
            <v>ThÐp trßn d&lt;=10mm</v>
          </cell>
          <cell r="H384">
            <v>45</v>
          </cell>
        </row>
        <row r="385">
          <cell r="D385" t="str">
            <v>-ThÐp trßn D16</v>
          </cell>
        </row>
        <row r="386">
          <cell r="D386" t="str">
            <v>ThÐp trßn d&lt;=18mm</v>
          </cell>
          <cell r="H386">
            <v>492</v>
          </cell>
        </row>
        <row r="387">
          <cell r="D387" t="str">
            <v>-§­êng c¾t thÐp b¶n dµy 5-10ly</v>
          </cell>
        </row>
        <row r="388">
          <cell r="D388" t="str">
            <v>H¬i giã (m3)</v>
          </cell>
          <cell r="H388">
            <v>17.688000000000002</v>
          </cell>
        </row>
        <row r="389">
          <cell r="D389" t="str">
            <v>H¬i ®¸ (m3)</v>
          </cell>
          <cell r="H389">
            <v>2.948</v>
          </cell>
        </row>
        <row r="390">
          <cell r="D390" t="str">
            <v>Thi c«ng BMC dÇm 18.6m</v>
          </cell>
        </row>
        <row r="391">
          <cell r="D391" t="str">
            <v>-BT tÊm 61x80x3 M.200 thi c«ng BMC</v>
          </cell>
        </row>
        <row r="392">
          <cell r="D392" t="str">
            <v>Xim¨ng P.400</v>
          </cell>
          <cell r="H392">
            <v>4116.9618</v>
          </cell>
        </row>
        <row r="393">
          <cell r="D393" t="str">
            <v>C¸t vµng</v>
          </cell>
          <cell r="H393">
            <v>5.6453599999999993</v>
          </cell>
        </row>
        <row r="394">
          <cell r="D394" t="str">
            <v>§¸ 1x2</v>
          </cell>
          <cell r="H394">
            <v>10.567259999999999</v>
          </cell>
        </row>
        <row r="395">
          <cell r="D395" t="str">
            <v>N­íc</v>
          </cell>
          <cell r="H395">
            <v>2227.0115000000001</v>
          </cell>
        </row>
        <row r="396">
          <cell r="D396" t="str">
            <v>-SX l¾p dùng th¸o VK tÊm thi c«ng</v>
          </cell>
        </row>
        <row r="397">
          <cell r="D397" t="str">
            <v>Gç v¸n khu«n</v>
          </cell>
          <cell r="H397">
            <v>3.9591000000000001E-2</v>
          </cell>
        </row>
        <row r="398">
          <cell r="D398" t="str">
            <v xml:space="preserve">Gç ®µ nÑp </v>
          </cell>
          <cell r="H398">
            <v>8.5859999999999981E-3</v>
          </cell>
        </row>
        <row r="399">
          <cell r="D399" t="str">
            <v>§inh c¸c lo¹i</v>
          </cell>
          <cell r="H399">
            <v>7.1549999999999994</v>
          </cell>
        </row>
        <row r="400">
          <cell r="D400" t="str">
            <v>-Cèt thÐp trßn D&lt;=10 tÊm thi c«ng</v>
          </cell>
        </row>
        <row r="401">
          <cell r="D401" t="str">
            <v>ThÐp trßn d&lt;=10mm</v>
          </cell>
          <cell r="H401">
            <v>1768.8</v>
          </cell>
        </row>
        <row r="402">
          <cell r="D402" t="str">
            <v>KÏm buéc</v>
          </cell>
          <cell r="H402">
            <v>37.699200000000005</v>
          </cell>
        </row>
        <row r="403">
          <cell r="D403" t="str">
            <v>-L¾p dùng tÊm thi c«ng BMC dÇm 18.6</v>
          </cell>
        </row>
        <row r="404">
          <cell r="D404" t="str">
            <v>Xim¨ng P.400</v>
          </cell>
          <cell r="H404">
            <v>570.57000000000005</v>
          </cell>
        </row>
        <row r="405">
          <cell r="D405" t="str">
            <v>C¸t vµng</v>
          </cell>
          <cell r="H405">
            <v>1.482</v>
          </cell>
        </row>
        <row r="406">
          <cell r="D406" t="str">
            <v>B·i ®óc cäc vµ chøa dÇm</v>
          </cell>
        </row>
        <row r="407">
          <cell r="D407" t="str">
            <v>§¾p ®Êt d=20cm m¸y dÇm 9T, K=0.90</v>
          </cell>
        </row>
        <row r="408">
          <cell r="D408" t="str">
            <v>§Êt chän läc</v>
          </cell>
          <cell r="H408">
            <v>600</v>
          </cell>
        </row>
        <row r="409">
          <cell r="D409" t="str">
            <v>-C¸n mÆt ®­êng ®¸ 0-4 dµy 10cm</v>
          </cell>
        </row>
        <row r="410">
          <cell r="D410" t="str">
            <v>§¸ cÊp phèi 0 - 4</v>
          </cell>
          <cell r="H410">
            <v>79.14</v>
          </cell>
        </row>
        <row r="411">
          <cell r="D411" t="str">
            <v>-L¸ng v÷a M.100 dµy 2cm</v>
          </cell>
        </row>
        <row r="412">
          <cell r="D412" t="str">
            <v>Xim¨ng P.400</v>
          </cell>
          <cell r="H412">
            <v>5775.5999999999995</v>
          </cell>
        </row>
        <row r="413">
          <cell r="D413" t="str">
            <v>C¸t vµng</v>
          </cell>
          <cell r="H413">
            <v>16.2</v>
          </cell>
        </row>
        <row r="414">
          <cell r="D414" t="str">
            <v>Sµn ®¹o ®ãng cäc (2trô+2 mè)</v>
          </cell>
        </row>
        <row r="415">
          <cell r="D415" t="str">
            <v>-Tµ vÑt gç 178thanh x4/24</v>
          </cell>
        </row>
        <row r="416">
          <cell r="D416" t="str">
            <v>Tµ vÑt gç</v>
          </cell>
          <cell r="H416">
            <v>29.667000000000002</v>
          </cell>
        </row>
        <row r="417">
          <cell r="D417" t="str">
            <v>-§inh cr¨mp«ng 186 c¸i x4/15</v>
          </cell>
        </row>
        <row r="418">
          <cell r="D418" t="str">
            <v>§inh Cr¨mpong</v>
          </cell>
          <cell r="H418">
            <v>49.6</v>
          </cell>
        </row>
        <row r="419">
          <cell r="D419" t="str">
            <v>-Ray P43 L=18m: 3875kgx4/100</v>
          </cell>
        </row>
        <row r="420">
          <cell r="D420" t="str">
            <v>Ray</v>
          </cell>
          <cell r="H420">
            <v>155</v>
          </cell>
        </row>
        <row r="421">
          <cell r="D421" t="str">
            <v>-D¨m s¹n ®Öm (Thu håi 50%)</v>
          </cell>
        </row>
        <row r="422">
          <cell r="D422" t="str">
            <v>§¸ 4x6</v>
          </cell>
          <cell r="H422">
            <v>44.505599999999994</v>
          </cell>
        </row>
        <row r="423">
          <cell r="D423" t="str">
            <v>-§¾p ®Êt (Thu håi 50%)</v>
          </cell>
        </row>
        <row r="424">
          <cell r="D424" t="str">
            <v>§Êt chän läc</v>
          </cell>
          <cell r="H424">
            <v>90</v>
          </cell>
        </row>
        <row r="425">
          <cell r="D425" t="str">
            <v>HÖ phao ®ãng</v>
          </cell>
        </row>
        <row r="426">
          <cell r="D426" t="str">
            <v>-Ray P43 L=18m: 1605kg x4/100</v>
          </cell>
        </row>
        <row r="427">
          <cell r="D427" t="str">
            <v>Ray</v>
          </cell>
          <cell r="H427">
            <v>64.2</v>
          </cell>
        </row>
        <row r="428">
          <cell r="D428" t="str">
            <v>-Tµ vÑt gç 211thanh x2/24</v>
          </cell>
        </row>
        <row r="429">
          <cell r="D429" t="str">
            <v>Tµ vÑt gç</v>
          </cell>
          <cell r="H429">
            <v>17.582999999999998</v>
          </cell>
        </row>
        <row r="430">
          <cell r="D430" t="str">
            <v>-§inh cr¨mp«ng 240c¸i x2/15</v>
          </cell>
        </row>
        <row r="431">
          <cell r="D431" t="str">
            <v>§inh Cr¨mpong</v>
          </cell>
          <cell r="H431">
            <v>32</v>
          </cell>
        </row>
        <row r="432">
          <cell r="D432" t="str">
            <v>K§V ®ãng cäc mè trªn c¹n</v>
          </cell>
        </row>
        <row r="433">
          <cell r="D433" t="str">
            <v>-Gia c«ng Gi»ng thÐp I300</v>
          </cell>
        </row>
        <row r="434">
          <cell r="D434" t="str">
            <v>H¬i giã (m3)</v>
          </cell>
          <cell r="H434">
            <v>102.51119999999999</v>
          </cell>
        </row>
        <row r="435">
          <cell r="D435" t="str">
            <v>H¬i ®¸ (m3)</v>
          </cell>
          <cell r="H435">
            <v>17.085199999999997</v>
          </cell>
        </row>
        <row r="436">
          <cell r="D436" t="str">
            <v>Que hµn</v>
          </cell>
          <cell r="H436">
            <v>451.84</v>
          </cell>
        </row>
        <row r="437">
          <cell r="D437" t="str">
            <v>-L¾p ®Æt th¸o gì thÐp K§V trªn c¹n</v>
          </cell>
        </row>
        <row r="438">
          <cell r="D438" t="str">
            <v>Que hµn</v>
          </cell>
          <cell r="H438">
            <v>1016.64</v>
          </cell>
        </row>
        <row r="439">
          <cell r="D439" t="str">
            <v>-L¾p ®Æt ®Öm gç</v>
          </cell>
        </row>
        <row r="440">
          <cell r="D440" t="str">
            <v>Gç x©y dùng</v>
          </cell>
          <cell r="H440">
            <v>3.5840000000000005</v>
          </cell>
        </row>
        <row r="441">
          <cell r="D441" t="str">
            <v xml:space="preserve">§inh ®Üa </v>
          </cell>
          <cell r="H441">
            <v>127.04000000000002</v>
          </cell>
        </row>
        <row r="442">
          <cell r="D442" t="str">
            <v>-K/hao thÐp (14.12x4+672x0.103)x1%</v>
          </cell>
        </row>
        <row r="443">
          <cell r="D443" t="str">
            <v>ThÐp h×nh</v>
          </cell>
          <cell r="H443">
            <v>833</v>
          </cell>
        </row>
        <row r="444">
          <cell r="D444" t="str">
            <v>K§V ®ãng cäc trô d­íi n­íc</v>
          </cell>
        </row>
        <row r="445">
          <cell r="D445" t="str">
            <v>-Gia c«ng gi»ng thÐp I300</v>
          </cell>
        </row>
        <row r="446">
          <cell r="D446" t="str">
            <v>H¬i giã (m3)</v>
          </cell>
          <cell r="H446">
            <v>51.255599999999994</v>
          </cell>
        </row>
        <row r="447">
          <cell r="D447" t="str">
            <v>H¬i ®¸ (m3)</v>
          </cell>
          <cell r="H447">
            <v>8.5425999999999984</v>
          </cell>
        </row>
        <row r="448">
          <cell r="D448" t="str">
            <v>Que hµn</v>
          </cell>
          <cell r="H448">
            <v>225.92</v>
          </cell>
        </row>
        <row r="449">
          <cell r="D449" t="str">
            <v xml:space="preserve">-L¾p th¸o gì thÐp K§V d­íi n­íc </v>
          </cell>
        </row>
        <row r="450">
          <cell r="D450" t="str">
            <v>Que hµn</v>
          </cell>
          <cell r="H450">
            <v>169.44</v>
          </cell>
        </row>
        <row r="451">
          <cell r="D451" t="str">
            <v>-L¾p ®Æt ®Öm gç</v>
          </cell>
        </row>
        <row r="452">
          <cell r="D452" t="str">
            <v>Gç x©y dùng</v>
          </cell>
          <cell r="H452">
            <v>1.7920000000000003</v>
          </cell>
        </row>
        <row r="453">
          <cell r="D453" t="str">
            <v xml:space="preserve">§inh ®Üa </v>
          </cell>
          <cell r="H453">
            <v>63.52000000000001</v>
          </cell>
        </row>
        <row r="454">
          <cell r="D454" t="str">
            <v>-K/hao thÐp (14.12x4+672x0.103)x1%</v>
          </cell>
        </row>
        <row r="455">
          <cell r="D455" t="str">
            <v>ThÐp h×nh</v>
          </cell>
          <cell r="H455">
            <v>833.36</v>
          </cell>
        </row>
        <row r="456">
          <cell r="D456" t="str">
            <v>Cäc v¸n thÐp (L¾p dùng 4 lÇn)</v>
          </cell>
        </row>
        <row r="457">
          <cell r="D457" t="str">
            <v>-Gia c«ng thÐp b¶n khung v©y</v>
          </cell>
        </row>
        <row r="458">
          <cell r="D458" t="str">
            <v>H¬i giã (m3)</v>
          </cell>
          <cell r="H458">
            <v>54.290279999999996</v>
          </cell>
        </row>
        <row r="459">
          <cell r="D459" t="str">
            <v>H¬i ®¸ (m3)</v>
          </cell>
          <cell r="H459">
            <v>9.0483799999999999</v>
          </cell>
        </row>
        <row r="460">
          <cell r="D460" t="str">
            <v>Que hµn</v>
          </cell>
          <cell r="H460">
            <v>239.29599999999999</v>
          </cell>
        </row>
        <row r="461">
          <cell r="D461" t="str">
            <v>-L¾p th¸o gì thÐp b¶n khung v©y</v>
          </cell>
        </row>
        <row r="462">
          <cell r="D462" t="str">
            <v>Que hµn</v>
          </cell>
          <cell r="H462">
            <v>358.94399999999996</v>
          </cell>
        </row>
        <row r="463">
          <cell r="D463" t="str">
            <v xml:space="preserve">-Tr¸m kÏ cäc v¸n thÐp </v>
          </cell>
        </row>
        <row r="464">
          <cell r="D464" t="str">
            <v>(ChiÒu dµi cäc hë Tb 4m)</v>
          </cell>
        </row>
        <row r="465">
          <cell r="D465" t="str">
            <v>Mas tic</v>
          </cell>
          <cell r="H465">
            <v>480</v>
          </cell>
        </row>
        <row r="466">
          <cell r="D466" t="str">
            <v>Bao t¶i.</v>
          </cell>
          <cell r="H466">
            <v>480</v>
          </cell>
        </row>
        <row r="467">
          <cell r="D467" t="str">
            <v>KhÊu hao thÐp khung v©y 29.912T x1%</v>
          </cell>
        </row>
        <row r="468">
          <cell r="D468" t="str">
            <v>ThÐp h×nh</v>
          </cell>
          <cell r="H468">
            <v>299.12</v>
          </cell>
        </row>
        <row r="469">
          <cell r="D469" t="str">
            <v xml:space="preserve">KhÊu hao cäc v¸n thÐp </v>
          </cell>
        </row>
        <row r="470">
          <cell r="D470" t="str">
            <v>(1920mx2x0.074+22Tx2)x1%</v>
          </cell>
        </row>
        <row r="471">
          <cell r="D471" t="str">
            <v>Cäc v¸n thÐp LarsenIV</v>
          </cell>
          <cell r="H471">
            <v>3281.5999999999995</v>
          </cell>
        </row>
        <row r="472">
          <cell r="D472" t="str">
            <v>-§­êng hµn thÐp dµy 10mm</v>
          </cell>
        </row>
        <row r="473">
          <cell r="D473" t="str">
            <v>Que hµn</v>
          </cell>
          <cell r="H473">
            <v>3.2</v>
          </cell>
        </row>
        <row r="474">
          <cell r="D474" t="str">
            <v>-X¶ mèi hµn</v>
          </cell>
        </row>
        <row r="475">
          <cell r="D475" t="str">
            <v>H¬i giã (m3)</v>
          </cell>
          <cell r="H475">
            <v>4.2240000000000002</v>
          </cell>
        </row>
        <row r="476">
          <cell r="D476" t="str">
            <v>H¬i ®¸ (m3)</v>
          </cell>
          <cell r="H476">
            <v>0.70400000000000007</v>
          </cell>
        </row>
        <row r="477">
          <cell r="D477" t="str">
            <v>V¸n khu«n thi c«ng trô</v>
          </cell>
        </row>
        <row r="478">
          <cell r="D478" t="str">
            <v>-ThÐp gãc L75x75 10.563T x4/5</v>
          </cell>
        </row>
        <row r="479">
          <cell r="D479" t="str">
            <v>ThÐp h×nh</v>
          </cell>
          <cell r="H479">
            <v>845</v>
          </cell>
        </row>
        <row r="480">
          <cell r="D480" t="str">
            <v>-ThÐp tÊm 5mm 6.451T x4/50</v>
          </cell>
        </row>
        <row r="481">
          <cell r="D481" t="str">
            <v>ThÐp tÊm</v>
          </cell>
          <cell r="H481">
            <v>516</v>
          </cell>
        </row>
        <row r="482">
          <cell r="D482" t="str">
            <v>-ThÐp trßn D16 mãc cÈu</v>
          </cell>
        </row>
        <row r="483">
          <cell r="D483" t="str">
            <v>ThÐp trßn d&lt;=18mm</v>
          </cell>
          <cell r="H483">
            <v>48</v>
          </cell>
        </row>
        <row r="484">
          <cell r="D484" t="str">
            <v>-Bu l«ng M.10 :1392c¸i 4/15</v>
          </cell>
        </row>
        <row r="485">
          <cell r="D485" t="str">
            <v>Bul«ng M10</v>
          </cell>
          <cell r="H485">
            <v>371.2</v>
          </cell>
        </row>
        <row r="486">
          <cell r="D486" t="str">
            <v>-§­êng hµn thÐp dµy 10mm</v>
          </cell>
        </row>
        <row r="487">
          <cell r="D487" t="str">
            <v>Que hµn</v>
          </cell>
          <cell r="H487">
            <v>916.33619999999996</v>
          </cell>
        </row>
        <row r="488">
          <cell r="D488" t="str">
            <v>-Gia c«ng l¾p ®Æt thÐp h×nh VK</v>
          </cell>
        </row>
        <row r="489">
          <cell r="D489" t="str">
            <v>H¬i giã (m3)</v>
          </cell>
          <cell r="H489">
            <v>123.52163999999999</v>
          </cell>
        </row>
        <row r="490">
          <cell r="D490" t="str">
            <v>H¬i ®¸ (m3)</v>
          </cell>
          <cell r="H490">
            <v>20.586939999999998</v>
          </cell>
        </row>
        <row r="491">
          <cell r="D491" t="str">
            <v>Que hµn</v>
          </cell>
          <cell r="H491">
            <v>544.44799999999998</v>
          </cell>
        </row>
        <row r="492">
          <cell r="D492" t="str">
            <v>-§­êng c¾t thÐp 5-10ly</v>
          </cell>
        </row>
        <row r="493">
          <cell r="D493" t="str">
            <v>H¬i giã (m3)</v>
          </cell>
          <cell r="H493">
            <v>56.634600000000006</v>
          </cell>
        </row>
        <row r="494">
          <cell r="D494" t="str">
            <v>H¬i ®¸ (m3)</v>
          </cell>
          <cell r="H494">
            <v>9.4390999999999998</v>
          </cell>
        </row>
        <row r="495">
          <cell r="D495" t="str">
            <v>-§­êng c¾t thÐp gãc</v>
          </cell>
        </row>
        <row r="496">
          <cell r="D496" t="str">
            <v>«xy (chai 6m3)</v>
          </cell>
          <cell r="H496">
            <v>27.514200000000002</v>
          </cell>
        </row>
        <row r="497">
          <cell r="D497" t="str">
            <v>§Êt ®Ìn</v>
          </cell>
          <cell r="H497">
            <v>110.05680000000001</v>
          </cell>
        </row>
        <row r="498">
          <cell r="D498" t="str">
            <v>-L¾p th¸o Jiong cao su</v>
          </cell>
        </row>
        <row r="499">
          <cell r="D499" t="str">
            <v>Roong cao su</v>
          </cell>
          <cell r="H499">
            <v>57.75</v>
          </cell>
        </row>
        <row r="500">
          <cell r="D500" t="str">
            <v>Sµn ®¹o thi c«ng trô (LC 4 lÇn)</v>
          </cell>
        </row>
        <row r="501">
          <cell r="D501" t="str">
            <v>-ThÐp gãc L75x75x8 3.579Tx4/50</v>
          </cell>
        </row>
        <row r="502">
          <cell r="D502" t="str">
            <v>ThÐp h×nh</v>
          </cell>
          <cell r="H502">
            <v>286</v>
          </cell>
        </row>
        <row r="503">
          <cell r="D503" t="str">
            <v>-ThÐp gãc L100x100x10 1.155Tx4/50</v>
          </cell>
        </row>
        <row r="504">
          <cell r="D504" t="str">
            <v>ThÐp gãc L=100x100x10</v>
          </cell>
          <cell r="H504">
            <v>92</v>
          </cell>
        </row>
        <row r="505">
          <cell r="D505" t="str">
            <v>-§­êng c¾t thÐp gãc</v>
          </cell>
        </row>
        <row r="506">
          <cell r="D506" t="str">
            <v>«xy (chai 6m3)</v>
          </cell>
          <cell r="H506">
            <v>7.6020000000000003</v>
          </cell>
        </row>
        <row r="507">
          <cell r="D507" t="str">
            <v>§Êt ®Ìn</v>
          </cell>
          <cell r="H507">
            <v>30.408000000000001</v>
          </cell>
        </row>
        <row r="508">
          <cell r="D508" t="str">
            <v>-Bulon M.16  95c¸i x4/15</v>
          </cell>
        </row>
        <row r="509">
          <cell r="D509" t="str">
            <v>Bul«ng M16</v>
          </cell>
          <cell r="H509">
            <v>25.33</v>
          </cell>
        </row>
        <row r="510">
          <cell r="D510" t="str">
            <v>-Bulon M.10  550c¸i x4/16</v>
          </cell>
        </row>
        <row r="511">
          <cell r="D511" t="str">
            <v>Bul«ng M10</v>
          </cell>
          <cell r="H511">
            <v>146.667</v>
          </cell>
        </row>
        <row r="512">
          <cell r="D512" t="str">
            <v>-§inh ®Øa L=15cm  185c¸i x4/15</v>
          </cell>
        </row>
        <row r="513">
          <cell r="D513" t="str">
            <v>Bul«ng M10</v>
          </cell>
          <cell r="H513">
            <v>49.332999999999998</v>
          </cell>
        </row>
        <row r="514">
          <cell r="D514" t="str">
            <v>-DÇm I300  2.336T x 4/100</v>
          </cell>
        </row>
        <row r="515">
          <cell r="D515" t="str">
            <v>DÇm I300</v>
          </cell>
          <cell r="H515">
            <v>93</v>
          </cell>
        </row>
        <row r="516">
          <cell r="D516" t="str">
            <v>-ThÐp tÊm nèi dÇm 0.326T x 4/50</v>
          </cell>
        </row>
        <row r="517">
          <cell r="D517" t="str">
            <v>ThÐp tÊm</v>
          </cell>
          <cell r="H517">
            <v>26</v>
          </cell>
        </row>
        <row r="518">
          <cell r="D518" t="str">
            <v>-V¸n l¸t sµn 3cm:1.77m3 x4/8</v>
          </cell>
        </row>
        <row r="519">
          <cell r="D519" t="str">
            <v>Gç x©y dùng</v>
          </cell>
          <cell r="H519">
            <v>0.88500000000000001</v>
          </cell>
        </row>
        <row r="520">
          <cell r="D520" t="str">
            <v>-Gç kª gç chèng: 2.62m3 x4/8</v>
          </cell>
        </row>
        <row r="521">
          <cell r="D521" t="str">
            <v>Gç chèng</v>
          </cell>
          <cell r="H521">
            <v>1.31</v>
          </cell>
        </row>
        <row r="522">
          <cell r="D522" t="str">
            <v>Lao l¾p dÇm cÇu</v>
          </cell>
        </row>
        <row r="523">
          <cell r="D523" t="str">
            <v>-Tµ vÑt gç :660thanh/24</v>
          </cell>
        </row>
        <row r="524">
          <cell r="D524" t="str">
            <v>Tµ vÑt gç</v>
          </cell>
          <cell r="H524">
            <v>27.5</v>
          </cell>
        </row>
        <row r="525">
          <cell r="D525" t="str">
            <v>-Gç sÎ c¸c lo¹i 7.5m3 x3/8</v>
          </cell>
        </row>
        <row r="526">
          <cell r="D526" t="str">
            <v>Gç x©y dùng</v>
          </cell>
          <cell r="H526">
            <v>0.93799999999999994</v>
          </cell>
        </row>
        <row r="527">
          <cell r="D527" t="str">
            <v>-§inh ®Øa L=15cm  500c¸i/15</v>
          </cell>
        </row>
        <row r="528">
          <cell r="D528" t="str">
            <v xml:space="preserve">§inh ®Üa </v>
          </cell>
          <cell r="H528">
            <v>33.33</v>
          </cell>
        </row>
        <row r="529">
          <cell r="D529" t="str">
            <v>-§inh cr¨mp«ng 1280c¸i/15</v>
          </cell>
        </row>
        <row r="530">
          <cell r="D530" t="str">
            <v>§inh Cr¨mpong</v>
          </cell>
          <cell r="H530">
            <v>85.332999999999998</v>
          </cell>
        </row>
        <row r="531">
          <cell r="D531" t="str">
            <v>-Ray P43 :356m   15900kg/100</v>
          </cell>
        </row>
        <row r="532">
          <cell r="D532" t="str">
            <v>Ray</v>
          </cell>
          <cell r="H532">
            <v>159</v>
          </cell>
        </row>
        <row r="533">
          <cell r="D533" t="str">
            <v>-D¨m s¹n ®Öm(Thu håi 50%)</v>
          </cell>
        </row>
        <row r="534">
          <cell r="D534" t="str">
            <v>§¸ 4x6</v>
          </cell>
          <cell r="H534">
            <v>135</v>
          </cell>
        </row>
        <row r="535">
          <cell r="D535" t="str">
            <v xml:space="preserve">Lao l¾p dÇm  </v>
          </cell>
        </row>
        <row r="536">
          <cell r="D536" t="str">
            <v>-N©ng h¹ dÇm cÇu L&lt;=30m</v>
          </cell>
        </row>
        <row r="537">
          <cell r="D537" t="str">
            <v>Gç kª</v>
          </cell>
          <cell r="H537">
            <v>4.7530000000000001</v>
          </cell>
        </row>
        <row r="538">
          <cell r="D538" t="str">
            <v xml:space="preserve">§inh ®Üa </v>
          </cell>
          <cell r="H538">
            <v>264.60000000000002</v>
          </cell>
        </row>
        <row r="539">
          <cell r="D539" t="str">
            <v>-Di chuyÓn dÇm cÇu L&lt;=30m</v>
          </cell>
        </row>
        <row r="540">
          <cell r="D540" t="str">
            <v>Ray</v>
          </cell>
          <cell r="H540">
            <v>195.02</v>
          </cell>
        </row>
        <row r="541">
          <cell r="D541" t="str">
            <v>LËp l¸ch</v>
          </cell>
          <cell r="H541">
            <v>3.92</v>
          </cell>
        </row>
        <row r="542">
          <cell r="D542" t="str">
            <v>Gç kª</v>
          </cell>
          <cell r="H542">
            <v>0.98</v>
          </cell>
        </row>
        <row r="543">
          <cell r="D543" t="str">
            <v>§inh Cr¨mpong</v>
          </cell>
          <cell r="H543">
            <v>284.2</v>
          </cell>
        </row>
        <row r="544">
          <cell r="D544" t="str">
            <v>-Lao kÐo dÇm bª t«ng dµi L&lt;=30m</v>
          </cell>
        </row>
        <row r="545">
          <cell r="D545" t="str">
            <v>ThÐp h×nh</v>
          </cell>
          <cell r="H545">
            <v>186.5052</v>
          </cell>
        </row>
        <row r="546">
          <cell r="D546" t="str">
            <v>Tµ vÑt gç</v>
          </cell>
          <cell r="H546">
            <v>145.05960000000002</v>
          </cell>
        </row>
        <row r="547">
          <cell r="D547" t="str">
            <v>§inh c¸c lo¹i</v>
          </cell>
          <cell r="H547">
            <v>797.82780000000014</v>
          </cell>
        </row>
        <row r="548">
          <cell r="D548" t="str">
            <v>Trô ®Ìn( 12 trô)</v>
          </cell>
        </row>
        <row r="549">
          <cell r="D549" t="str">
            <v>-ThÐp b¶n dµy 12mm</v>
          </cell>
        </row>
        <row r="550">
          <cell r="D550" t="str">
            <v>ThÐp tÊm</v>
          </cell>
          <cell r="H550">
            <v>204</v>
          </cell>
        </row>
        <row r="551">
          <cell r="D551" t="str">
            <v>-Bu l«ng M.16</v>
          </cell>
        </row>
        <row r="552">
          <cell r="D552" t="str">
            <v>Bul«ng M16</v>
          </cell>
          <cell r="H552">
            <v>48</v>
          </cell>
        </row>
        <row r="553">
          <cell r="D553" t="str">
            <v>-§­êng c¾t thÐp D=10-25cm</v>
          </cell>
        </row>
        <row r="554">
          <cell r="D554" t="str">
            <v>H¬i giã (m3)</v>
          </cell>
          <cell r="H554">
            <v>4.2240000000000002</v>
          </cell>
        </row>
        <row r="555">
          <cell r="D555" t="str">
            <v>H¬i ®¸ (m3)</v>
          </cell>
          <cell r="H555">
            <v>0.70400000000000007</v>
          </cell>
        </row>
        <row r="556">
          <cell r="D556" t="str">
            <v>Bª t«ng ch©n trô M300 ®¸ 1x2</v>
          </cell>
        </row>
        <row r="557">
          <cell r="D557" t="str">
            <v>Xim¨ng P.400</v>
          </cell>
          <cell r="H557">
            <v>388.55700000000002</v>
          </cell>
        </row>
        <row r="558">
          <cell r="D558" t="str">
            <v>§inh Cr¨mpong</v>
          </cell>
          <cell r="H558">
            <v>0.42588000000000004</v>
          </cell>
        </row>
        <row r="559">
          <cell r="D559" t="str">
            <v>§¸ 1x2</v>
          </cell>
          <cell r="H559">
            <v>0.82368000000000008</v>
          </cell>
        </row>
        <row r="560">
          <cell r="D560" t="str">
            <v>N­íc</v>
          </cell>
          <cell r="H560">
            <v>177.489</v>
          </cell>
        </row>
        <row r="561">
          <cell r="D561" t="str">
            <v>C¸c h¹ng môc kh¸c</v>
          </cell>
        </row>
        <row r="562">
          <cell r="D562" t="str">
            <v>-§æ bª t«ng ®¸ 2x4 M.250 bÞt ®¸y</v>
          </cell>
        </row>
        <row r="563">
          <cell r="D563" t="str">
            <v>Xim¨ng P.400</v>
          </cell>
          <cell r="H563">
            <v>144089.08799999999</v>
          </cell>
        </row>
        <row r="564">
          <cell r="D564" t="str">
            <v>§inh Cr¨mpong</v>
          </cell>
          <cell r="H564">
            <v>169.49503999999999</v>
          </cell>
        </row>
        <row r="565">
          <cell r="D565" t="str">
            <v>§¸ 1x2</v>
          </cell>
          <cell r="H565">
            <v>324.34688</v>
          </cell>
        </row>
        <row r="566">
          <cell r="D566" t="str">
            <v>N­íc</v>
          </cell>
          <cell r="H566">
            <v>65665.599999999991</v>
          </cell>
        </row>
        <row r="567">
          <cell r="D567" t="str">
            <v>Bao t¶i.</v>
          </cell>
          <cell r="H567">
            <v>366.08</v>
          </cell>
        </row>
        <row r="568">
          <cell r="D568" t="str">
            <v>-Xãi hót bïn trong khung v©y</v>
          </cell>
        </row>
        <row r="569">
          <cell r="D569" t="str">
            <v>èng xãi F50mm</v>
          </cell>
          <cell r="H569">
            <v>0.56000000000000005</v>
          </cell>
        </row>
        <row r="570">
          <cell r="D570" t="str">
            <v>èng xãi F150mm</v>
          </cell>
          <cell r="H570">
            <v>0.56000000000000005</v>
          </cell>
        </row>
        <row r="571">
          <cell r="D571" t="str">
            <v>èng xãi F250mm</v>
          </cell>
          <cell r="H571">
            <v>0.56000000000000005</v>
          </cell>
        </row>
        <row r="572">
          <cell r="D572" t="str">
            <v>-L¾p biÓn tªn cÇu +T¶i träng Tole PQ</v>
          </cell>
        </row>
        <row r="573">
          <cell r="D573" t="str">
            <v>Xim¨ng P.400</v>
          </cell>
          <cell r="H573">
            <v>17.940000000000001</v>
          </cell>
        </row>
        <row r="574">
          <cell r="D574" t="str">
            <v>§inh Cr¨mpong</v>
          </cell>
          <cell r="H574">
            <v>4.8000000000000001E-2</v>
          </cell>
        </row>
        <row r="575">
          <cell r="D575" t="str">
            <v>§¸ 4x6</v>
          </cell>
          <cell r="H575">
            <v>8.4000000000000005E-2</v>
          </cell>
        </row>
        <row r="576">
          <cell r="D576" t="str">
            <v>N­íc</v>
          </cell>
          <cell r="H576">
            <v>15.18</v>
          </cell>
        </row>
        <row r="577">
          <cell r="D577" t="str">
            <v>BiÓn tªn cÇu</v>
          </cell>
          <cell r="H577">
            <v>2</v>
          </cell>
        </row>
        <row r="578">
          <cell r="D578" t="str">
            <v>BiÓn b¸o trßn</v>
          </cell>
          <cell r="H578">
            <v>2</v>
          </cell>
        </row>
        <row r="579">
          <cell r="D579" t="str">
            <v>Bul«ng M14x250</v>
          </cell>
          <cell r="H579">
            <v>8</v>
          </cell>
        </row>
        <row r="580">
          <cell r="D580" t="str">
            <v>S¬n dÇu</v>
          </cell>
          <cell r="H580">
            <v>0.53300000000000003</v>
          </cell>
        </row>
        <row r="581">
          <cell r="D581" t="str">
            <v>èng thÐp D60</v>
          </cell>
          <cell r="H581">
            <v>6.6</v>
          </cell>
        </row>
        <row r="585">
          <cell r="D585" t="str">
            <v>-C¸t h¹t trung K=0.95+Bï lón</v>
          </cell>
        </row>
        <row r="586">
          <cell r="D586" t="str">
            <v>C¸t h¹t trung</v>
          </cell>
          <cell r="H586">
            <v>87287.901199999993</v>
          </cell>
        </row>
        <row r="587">
          <cell r="D587" t="str">
            <v>C¸t h¹t mÞn ®Çm K85 san nÒn b­íc 1</v>
          </cell>
        </row>
        <row r="588">
          <cell r="D588" t="str">
            <v>C¸t h¹t mÞn</v>
          </cell>
          <cell r="H588">
            <v>22421.5504</v>
          </cell>
        </row>
        <row r="589">
          <cell r="D589" t="str">
            <v>-§¾p sái ®á m¸y ®Çm 25T K=0.98</v>
          </cell>
        </row>
        <row r="590">
          <cell r="D590" t="str">
            <v>Sái ®á</v>
          </cell>
          <cell r="H590">
            <v>8638</v>
          </cell>
        </row>
        <row r="591">
          <cell r="D591" t="str">
            <v>-§¾p sái ®á m¸y ®Çm 25T K=0.90 lÒ</v>
          </cell>
        </row>
        <row r="592">
          <cell r="D592" t="str">
            <v>Sái ®á</v>
          </cell>
          <cell r="H592">
            <v>14370.342000000001</v>
          </cell>
        </row>
        <row r="593">
          <cell r="D593" t="str">
            <v>-CÊy bÊc thÊm gia cè nÒn b»ng m¸y</v>
          </cell>
        </row>
        <row r="594">
          <cell r="D594" t="str">
            <v>BÊc thÊm</v>
          </cell>
          <cell r="H594">
            <v>267002.08500000002</v>
          </cell>
        </row>
        <row r="595">
          <cell r="D595" t="str">
            <v>MÆt ®­êng</v>
          </cell>
        </row>
        <row r="596">
          <cell r="D596" t="str">
            <v>-C¸n cÊp phèi ®¸ 0-4 dµy 30cm</v>
          </cell>
        </row>
        <row r="597">
          <cell r="D597" t="str">
            <v>§¸ cÊp phèi 0 - 4</v>
          </cell>
          <cell r="H597">
            <v>2443.4427600000004</v>
          </cell>
        </row>
        <row r="598">
          <cell r="D598" t="str">
            <v>-Tr¸ng nhùa 2 líp TC 4,5kg/m2</v>
          </cell>
        </row>
        <row r="599">
          <cell r="D599" t="str">
            <v>Nhùa ®­êng</v>
          </cell>
          <cell r="H599">
            <v>51009.425999999999</v>
          </cell>
        </row>
        <row r="600">
          <cell r="D600" t="str">
            <v>§¸ 1x2</v>
          </cell>
          <cell r="H600">
            <v>288.73260000000005</v>
          </cell>
        </row>
        <row r="601">
          <cell r="D601" t="str">
            <v>§¸ d¨m 0,5x1</v>
          </cell>
          <cell r="H601">
            <v>106.938</v>
          </cell>
        </row>
        <row r="602">
          <cell r="D602" t="str">
            <v>Cñi</v>
          </cell>
          <cell r="H602">
            <v>61810.164000000004</v>
          </cell>
        </row>
        <row r="603">
          <cell r="D603" t="str">
            <v>H¹ng môc kh¸c</v>
          </cell>
        </row>
        <row r="604">
          <cell r="D604" t="str">
            <v>-Lµm tÇng läc ng­îc cöa tho¸t n­íc</v>
          </cell>
        </row>
        <row r="605">
          <cell r="D605" t="str">
            <v>§¸ 4x6</v>
          </cell>
          <cell r="H605">
            <v>23.387400000000003</v>
          </cell>
        </row>
        <row r="606">
          <cell r="D606" t="str">
            <v>-BiÓn b¸o tèc ®é</v>
          </cell>
        </row>
        <row r="607">
          <cell r="D607" t="str">
            <v>Xim¨ng P.400</v>
          </cell>
          <cell r="H607">
            <v>71.760000000000005</v>
          </cell>
        </row>
        <row r="608">
          <cell r="D608" t="str">
            <v>§inh Cr¨mpong</v>
          </cell>
          <cell r="H608">
            <v>0.192</v>
          </cell>
        </row>
        <row r="609">
          <cell r="D609" t="str">
            <v>§¸ 4x6</v>
          </cell>
          <cell r="H609">
            <v>0.33600000000000002</v>
          </cell>
        </row>
        <row r="610">
          <cell r="D610" t="str">
            <v>N­íc</v>
          </cell>
          <cell r="H610">
            <v>60.72</v>
          </cell>
        </row>
        <row r="611">
          <cell r="D611" t="str">
            <v>BiÓn b¸o trßn</v>
          </cell>
          <cell r="H611">
            <v>8</v>
          </cell>
        </row>
        <row r="612">
          <cell r="D612" t="str">
            <v>Bul«ng M14x250</v>
          </cell>
          <cell r="H612">
            <v>32</v>
          </cell>
        </row>
        <row r="613">
          <cell r="D613" t="str">
            <v>S¬n dÇu</v>
          </cell>
          <cell r="H613">
            <v>2.1320000000000001</v>
          </cell>
        </row>
        <row r="614">
          <cell r="D614" t="str">
            <v>èng thÐp D60</v>
          </cell>
          <cell r="H614">
            <v>26.4</v>
          </cell>
        </row>
      </sheetData>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2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tLieu"/>
      <sheetName val="THDZ"/>
      <sheetName val="ThongSo"/>
      <sheetName val="DGTH"/>
      <sheetName val="PLCT"/>
      <sheetName val="VuaBT"/>
      <sheetName val="ChiTietDZ"/>
      <sheetName val="Tram"/>
      <sheetName val="TienLuong"/>
      <sheetName val="tong hop vt giong nhau"/>
      <sheetName val="TT T472-474F3"/>
      <sheetName val="HT T472-474F3"/>
      <sheetName val="TBA T472-474F3"/>
      <sheetName val="f1&amp;f3"/>
      <sheetName val="Nha DKF1"/>
      <sheetName val="00000000"/>
      <sheetName val="10000000"/>
      <sheetName val="BGD-KT-TC"/>
      <sheetName val="LX"/>
      <sheetName val="BAOVE"/>
      <sheetName val="HA NOI"/>
      <sheetName val="Cao su"/>
      <sheetName val="PHONGKD"/>
      <sheetName val="BDHCSU"/>
      <sheetName val="BDHBD"/>
      <sheetName val="CN CK"/>
      <sheetName val="Sheet1"/>
      <sheetName val="BDHBK"/>
      <sheetName val="DANDAP"/>
      <sheetName val="tam ung"/>
      <sheetName val="SPDANDAP"/>
      <sheetName val="INLUA"/>
      <sheetName val="SP INLUA"/>
      <sheetName val="TPBK"/>
      <sheetName val="SP TPBK"/>
      <sheetName val="KHAUBONG"/>
      <sheetName val="SP KHAUBONG"/>
      <sheetName val="phukho"/>
      <sheetName val="RUOTLATEX"/>
      <sheetName val="cluyen"/>
      <sheetName val="sp cluyen"/>
      <sheetName val="RUOT"/>
      <sheetName val="SP RUOT"/>
      <sheetName val="vo"/>
      <sheetName val="sp vo"/>
      <sheetName val="tpcs"/>
      <sheetName val="sp tpcs"/>
      <sheetName val="ilgo"/>
      <sheetName val="spilgo"/>
      <sheetName val="clgo"/>
      <sheetName val="spclogo"/>
      <sheetName val="bongdan"/>
      <sheetName val="spbdan"/>
      <sheetName val="tamung"/>
      <sheetName val="TONGHOP"/>
      <sheetName val="XL4Poppy"/>
      <sheetName val="XL4Test5"/>
      <sheetName val="P"/>
      <sheetName val="ptvt-dg"/>
      <sheetName val="Gia Du Thau "/>
      <sheetName val="MauDZMoi"/>
      <sheetName val="ptvt"/>
      <sheetName val="tong_hop_vt_giong_nhau"/>
      <sheetName val="TT_T472-474F3"/>
      <sheetName val="HT_T472-474F3"/>
      <sheetName val="TBA_T472-474F3"/>
      <sheetName val="Nha_DKF1"/>
      <sheetName val="HA_NOI"/>
      <sheetName val="Cao_su"/>
      <sheetName val="CN_CK"/>
      <sheetName val="tam_ung"/>
      <sheetName val="SP_INLUA"/>
      <sheetName val="SP_TPBK"/>
      <sheetName val="SP_KHAUBONG"/>
      <sheetName val="sp_cluyen"/>
      <sheetName val="SP_RUOT"/>
      <sheetName val="sp_vo"/>
      <sheetName val="sp_tpcs"/>
      <sheetName val="Ngay"/>
      <sheetName val="KL-THO"/>
      <sheetName val="VTDien"/>
      <sheetName val="_REF"/>
      <sheetName val="Tiepdia"/>
      <sheetName val="THNDK"/>
      <sheetName val="gia"/>
      <sheetName val="Dutoan KL"/>
      <sheetName val="PT VATTU"/>
      <sheetName val="MHSCT"/>
      <sheetName val="Kh_Hang"/>
      <sheetName val="dg-VTu"/>
      <sheetName val="otom"/>
      <sheetName val="GRAND REKAP"/>
      <sheetName val="KL-CONG"/>
      <sheetName val="CDTK"/>
      <sheetName val="Bang tra"/>
      <sheetName val="Bia"/>
      <sheetName val="Gia_Du_Thau_"/>
      <sheetName val="KHSX"/>
      <sheetName val="kecot"/>
      <sheetName val="TIEP KHACH"/>
      <sheetName val=""/>
      <sheetName val="CHITIET VL-NCHT1 (2)"/>
      <sheetName val="TONG HOP T9"/>
      <sheetName val="KHOILUONGCONGTRINHCHINH"/>
      <sheetName val="KL_THO"/>
      <sheetName val="phuluc1"/>
      <sheetName val="Du_lieu"/>
      <sheetName val="BETON"/>
      <sheetName val="tong_hop_vt_giong_nhau1"/>
      <sheetName val="TT_T472-474F31"/>
      <sheetName val="HT_T472-474F31"/>
      <sheetName val="TBA_T472-474F31"/>
      <sheetName val="Nha_DKF11"/>
      <sheetName val="HA_NOI1"/>
      <sheetName val="Cao_su1"/>
      <sheetName val="CN_CK1"/>
      <sheetName val="tam_ung1"/>
      <sheetName val="SP_INLUA1"/>
      <sheetName val="SP_TPBK1"/>
      <sheetName val="SP_KHAUBONG1"/>
      <sheetName val="sp_cluyen1"/>
      <sheetName val="SP_RUOT1"/>
      <sheetName val="sp_vo1"/>
      <sheetName val="sp_tpcs1"/>
      <sheetName val="Dutoan_KL"/>
      <sheetName val="PT_VATTU"/>
      <sheetName val="CHITIET VL-NC"/>
      <sheetName val="vankhuon"/>
      <sheetName val="DON GIA CAN THO"/>
      <sheetName val="lam-moi"/>
      <sheetName val="thao-go"/>
      <sheetName val="VatHieu"/>
      <sheetName val="khoiluong"/>
      <sheetName val="t_ke_22"/>
      <sheetName val="KLR"/>
      <sheetName val="C.T.T.H"/>
      <sheetName val="phulucR"/>
      <sheetName val="KLuong"/>
      <sheetName val="Tong du toan"/>
      <sheetName val="TDT"/>
      <sheetName val="dghn"/>
      <sheetName val="DG-LAP6"/>
      <sheetName val="Gia_Du_Thau_1"/>
      <sheetName val="Bang_tra"/>
      <sheetName val="TIEP_KHACH"/>
      <sheetName val="tong_hop_vt_giong_nhau2"/>
      <sheetName val="TT_T472-474F32"/>
      <sheetName val="HT_T472-474F32"/>
      <sheetName val="TBA_T472-474F32"/>
      <sheetName val="Nha_DKF12"/>
      <sheetName val="HA_NOI2"/>
      <sheetName val="Cao_su2"/>
      <sheetName val="CN_CK2"/>
      <sheetName val="tam_ung2"/>
      <sheetName val="SP_INLUA2"/>
      <sheetName val="SP_TPBK2"/>
      <sheetName val="SP_KHAUBONG2"/>
      <sheetName val="sp_cluyen2"/>
      <sheetName val="SP_RUOT2"/>
      <sheetName val="sp_vo2"/>
      <sheetName val="sp_tpcs2"/>
      <sheetName val="Gia_Du_Thau_2"/>
      <sheetName val="tong_hop_vt_giong_nhau3"/>
      <sheetName val="TT_T472-474F33"/>
      <sheetName val="HT_T472-474F33"/>
      <sheetName val="TBA_T472-474F33"/>
      <sheetName val="Nha_DKF13"/>
      <sheetName val="HA_NOI3"/>
      <sheetName val="Cao_su3"/>
      <sheetName val="CN_CK3"/>
      <sheetName val="tam_ung3"/>
      <sheetName val="SP_INLUA3"/>
      <sheetName val="SP_TPBK3"/>
      <sheetName val="SP_KHAUBONG3"/>
      <sheetName val="sp_cluyen3"/>
      <sheetName val="SP_RUOT3"/>
      <sheetName val="sp_vo3"/>
      <sheetName val="sp_tpcs3"/>
      <sheetName val="Gia_Du_Thau_3"/>
      <sheetName val="tong_hop_vt_giong_nhau4"/>
      <sheetName val="TT_T472-474F34"/>
      <sheetName val="HT_T472-474F34"/>
      <sheetName val="TBA_T472-474F34"/>
      <sheetName val="Nha_DKF14"/>
      <sheetName val="HA_NOI4"/>
      <sheetName val="Cao_su4"/>
      <sheetName val="CN_CK4"/>
      <sheetName val="tam_ung4"/>
      <sheetName val="SP_INLUA4"/>
      <sheetName val="SP_TPBK4"/>
      <sheetName val="SP_KHAUBONG4"/>
      <sheetName val="sp_cluyen4"/>
      <sheetName val="SP_RUOT4"/>
      <sheetName val="sp_vo4"/>
      <sheetName val="sp_tpcs4"/>
      <sheetName val="Gia_Du_Thau_4"/>
      <sheetName val="TH VL, NC, DDHT Thanhphuoc"/>
      <sheetName val="KL.DonVi"/>
      <sheetName val="CHITIET_VL-NCHT1_(2)"/>
      <sheetName val="TONG_HOP_T9"/>
      <sheetName val="GRAND_REKAP"/>
      <sheetName val="DI-ESTI"/>
      <sheetName val="BK04"/>
      <sheetName val="Dutoan_KL1"/>
      <sheetName val="PT_VATTU1"/>
      <sheetName val="Dutoan_KL2"/>
      <sheetName val="PT_VATTU2"/>
      <sheetName val="Data"/>
      <sheetName val="NKC"/>
      <sheetName val="MOTOR"/>
      <sheetName val="DM.ChiPhi"/>
      <sheetName val="dtxl"/>
      <sheetName val="VL-NV- M Hang rao"/>
      <sheetName val="kl quyet toan"/>
      <sheetName val="PKTT thi cong"/>
      <sheetName val="KL PSGIAM"/>
      <sheetName val="KLPSTANG"/>
      <sheetName val="Analisa"/>
      <sheetName val="KL"/>
      <sheetName val="SToan-KL2"/>
      <sheetName val="DG"/>
      <sheetName val="HA_NOI5"/>
      <sheetName val="Cao_su5"/>
      <sheetName val="CN_CK5"/>
      <sheetName val="tam_ung5"/>
      <sheetName val="SP_INLUA5"/>
      <sheetName val="SP_TPBK5"/>
      <sheetName val="SP_KHAUBONG5"/>
      <sheetName val="sp_cluyen5"/>
      <sheetName val="SP_RUOT5"/>
      <sheetName val="sp_vo5"/>
      <sheetName val="sp_tpcs5"/>
      <sheetName val="tong_hop_vt_giong_nhau5"/>
      <sheetName val="TT_T472-474F35"/>
      <sheetName val="HT_T472-474F35"/>
      <sheetName val="TBA_T472-474F35"/>
      <sheetName val="Nha_DKF15"/>
      <sheetName val="HA_NOI6"/>
      <sheetName val="Cao_su6"/>
      <sheetName val="CN_CK6"/>
      <sheetName val="tam_ung6"/>
      <sheetName val="SP_INLUA6"/>
      <sheetName val="SP_TPBK6"/>
      <sheetName val="SP_KHAUBONG6"/>
      <sheetName val="sp_cluyen6"/>
      <sheetName val="SP_RUOT6"/>
      <sheetName val="sp_vo6"/>
      <sheetName val="sp_tpcs6"/>
      <sheetName val="tong_hop_vt_giong_nhau6"/>
      <sheetName val="TT_T472-474F36"/>
      <sheetName val="HT_T472-474F36"/>
      <sheetName val="TBA_T472-474F36"/>
      <sheetName val="Nha_DKF16"/>
      <sheetName val="HA_NOI7"/>
      <sheetName val="Cao_su7"/>
      <sheetName val="CN_CK7"/>
      <sheetName val="tam_ung7"/>
      <sheetName val="SP_INLUA7"/>
      <sheetName val="SP_TPBK7"/>
      <sheetName val="SP_KHAUBONG7"/>
      <sheetName val="sp_cluyen7"/>
      <sheetName val="SP_RUOT7"/>
      <sheetName val="sp_vo7"/>
      <sheetName val="sp_tpcs7"/>
      <sheetName val="tong_hop_vt_giong_nhau7"/>
      <sheetName val="TT_T472-474F37"/>
      <sheetName val="HT_T472-474F37"/>
      <sheetName val="TBA_T472-474F37"/>
      <sheetName val="Nha_DKF17"/>
      <sheetName val="HA_NOI8"/>
      <sheetName val="Cao_su8"/>
      <sheetName val="CN_CK8"/>
      <sheetName val="tam_ung8"/>
      <sheetName val="SP_INLUA8"/>
      <sheetName val="SP_TPBK8"/>
      <sheetName val="SP_KHAUBONG8"/>
      <sheetName val="sp_cluyen8"/>
      <sheetName val="SP_RUOT8"/>
      <sheetName val="sp_vo8"/>
      <sheetName val="sp_tpcs8"/>
      <sheetName val="tong_hop_vt_giong_nhau8"/>
      <sheetName val="TT_T472-474F38"/>
      <sheetName val="HT_T472-474F38"/>
      <sheetName val="TBA_T472-474F38"/>
      <sheetName val="Nha_DKF18"/>
      <sheetName val="kluongxa"/>
      <sheetName val="Tke"/>
    </sheetNames>
    <sheetDataSet>
      <sheetData sheetId="0"/>
      <sheetData sheetId="1"/>
      <sheetData sheetId="2"/>
      <sheetData sheetId="3"/>
      <sheetData sheetId="4"/>
      <sheetData sheetId="5" refreshError="1">
        <row r="7">
          <cell r="H7">
            <v>0</v>
          </cell>
        </row>
        <row r="8">
          <cell r="B8" t="str">
            <v>PC30</v>
          </cell>
          <cell r="H8">
            <v>0</v>
          </cell>
        </row>
        <row r="9">
          <cell r="B9" t="str">
            <v>CATV</v>
          </cell>
          <cell r="H9">
            <v>0</v>
          </cell>
        </row>
        <row r="10">
          <cell r="B10" t="str">
            <v>H2O</v>
          </cell>
          <cell r="H10">
            <v>0</v>
          </cell>
        </row>
        <row r="11">
          <cell r="H11">
            <v>0</v>
          </cell>
        </row>
        <row r="12">
          <cell r="H12">
            <v>0</v>
          </cell>
        </row>
        <row r="13">
          <cell r="H13">
            <v>0</v>
          </cell>
        </row>
        <row r="14">
          <cell r="H14">
            <v>0</v>
          </cell>
        </row>
        <row r="15">
          <cell r="B15" t="str">
            <v>PC30</v>
          </cell>
          <cell r="H15">
            <v>0</v>
          </cell>
        </row>
        <row r="16">
          <cell r="B16" t="str">
            <v>CATV</v>
          </cell>
          <cell r="H16">
            <v>0</v>
          </cell>
        </row>
        <row r="17">
          <cell r="B17" t="str">
            <v>H2O</v>
          </cell>
          <cell r="H17">
            <v>0</v>
          </cell>
        </row>
        <row r="18">
          <cell r="H18">
            <v>0</v>
          </cell>
        </row>
        <row r="19">
          <cell r="H19">
            <v>0</v>
          </cell>
        </row>
        <row r="20">
          <cell r="H20">
            <v>0</v>
          </cell>
        </row>
        <row r="21">
          <cell r="H21">
            <v>2.5000000000000001E-2</v>
          </cell>
        </row>
        <row r="22">
          <cell r="B22" t="str">
            <v>PC30</v>
          </cell>
          <cell r="H22">
            <v>5.3043750000000003</v>
          </cell>
        </row>
        <row r="23">
          <cell r="B23" t="str">
            <v>CATV</v>
          </cell>
          <cell r="H23">
            <v>1.286375E-2</v>
          </cell>
        </row>
        <row r="24">
          <cell r="B24" t="str">
            <v>H2O</v>
          </cell>
          <cell r="H24">
            <v>4.4749999999999998E-3</v>
          </cell>
        </row>
        <row r="25">
          <cell r="H25">
            <v>5.3043749999999994</v>
          </cell>
        </row>
        <row r="26">
          <cell r="H26">
            <v>1.2863749999999998E-2</v>
          </cell>
        </row>
        <row r="27">
          <cell r="H27">
            <v>4.4749999999999989E-3</v>
          </cell>
        </row>
        <row r="28">
          <cell r="H28">
            <v>2.0909999999999997</v>
          </cell>
        </row>
        <row r="29">
          <cell r="B29" t="str">
            <v>PC30</v>
          </cell>
          <cell r="H29">
            <v>432.83699999999993</v>
          </cell>
        </row>
        <row r="30">
          <cell r="B30" t="str">
            <v>CATV</v>
          </cell>
          <cell r="H30">
            <v>1.049682</v>
          </cell>
        </row>
        <row r="31">
          <cell r="B31" t="str">
            <v>DA46</v>
          </cell>
          <cell r="H31">
            <v>1.877718</v>
          </cell>
        </row>
        <row r="32">
          <cell r="B32" t="str">
            <v>H2O</v>
          </cell>
          <cell r="H32">
            <v>0.365925</v>
          </cell>
        </row>
        <row r="33">
          <cell r="H33">
            <v>432.83700000000005</v>
          </cell>
        </row>
        <row r="34">
          <cell r="H34">
            <v>1.0496820000000002</v>
          </cell>
        </row>
        <row r="35">
          <cell r="H35">
            <v>1.8777180000000004</v>
          </cell>
        </row>
        <row r="36">
          <cell r="H36">
            <v>0.36592500000000006</v>
          </cell>
        </row>
        <row r="37">
          <cell r="H37">
            <v>1.0454999999999999</v>
          </cell>
        </row>
        <row r="38">
          <cell r="B38" t="str">
            <v>PC30</v>
          </cell>
          <cell r="H38">
            <v>357.56099999999998</v>
          </cell>
        </row>
        <row r="39">
          <cell r="B39" t="str">
            <v>CATV</v>
          </cell>
          <cell r="H39">
            <v>0.47570250000000003</v>
          </cell>
        </row>
        <row r="40">
          <cell r="B40" t="str">
            <v>DA24</v>
          </cell>
          <cell r="H40">
            <v>0.90600939000000003</v>
          </cell>
        </row>
        <row r="41">
          <cell r="B41" t="str">
            <v>H2O</v>
          </cell>
          <cell r="H41">
            <v>0.19341749999999999</v>
          </cell>
        </row>
        <row r="42">
          <cell r="H42">
            <v>357.56100000000004</v>
          </cell>
        </row>
        <row r="43">
          <cell r="H43">
            <v>0.47570250000000003</v>
          </cell>
        </row>
        <row r="44">
          <cell r="H44">
            <v>0.90600939000000003</v>
          </cell>
        </row>
        <row r="45">
          <cell r="H45">
            <v>0.19341749999999999</v>
          </cell>
        </row>
        <row r="46">
          <cell r="H46">
            <v>1.0454999999999999</v>
          </cell>
        </row>
        <row r="47">
          <cell r="B47" t="str">
            <v>PC30</v>
          </cell>
          <cell r="H47">
            <v>458.28447</v>
          </cell>
        </row>
        <row r="48">
          <cell r="B48" t="str">
            <v>CATV</v>
          </cell>
          <cell r="H48">
            <v>0.43822132499999994</v>
          </cell>
        </row>
        <row r="49">
          <cell r="B49" t="str">
            <v>DA12</v>
          </cell>
          <cell r="H49">
            <v>0.90600939000000003</v>
          </cell>
        </row>
        <row r="50">
          <cell r="B50" t="str">
            <v>H2O</v>
          </cell>
          <cell r="H50">
            <v>0.20591122500000003</v>
          </cell>
        </row>
        <row r="51">
          <cell r="H51">
            <v>458.28447000000011</v>
          </cell>
        </row>
        <row r="52">
          <cell r="H52">
            <v>0.43822132500000005</v>
          </cell>
        </row>
        <row r="53">
          <cell r="H53">
            <v>0.90600939000000014</v>
          </cell>
        </row>
        <row r="54">
          <cell r="H54">
            <v>0.20591122500000006</v>
          </cell>
        </row>
        <row r="55">
          <cell r="H55">
            <v>1.0200749999999998</v>
          </cell>
        </row>
        <row r="56">
          <cell r="B56" t="str">
            <v>PC30</v>
          </cell>
          <cell r="H56">
            <v>467.19434999999993</v>
          </cell>
        </row>
        <row r="57">
          <cell r="B57" t="str">
            <v>CATV</v>
          </cell>
          <cell r="H57">
            <v>0.43251179999999989</v>
          </cell>
        </row>
        <row r="58">
          <cell r="B58" t="str">
            <v>DA12</v>
          </cell>
          <cell r="H58">
            <v>0.87828457499999979</v>
          </cell>
        </row>
        <row r="59">
          <cell r="B59" t="str">
            <v>H2O</v>
          </cell>
          <cell r="H59">
            <v>0.18463357499999997</v>
          </cell>
        </row>
        <row r="60">
          <cell r="H60">
            <v>467.19434999999993</v>
          </cell>
        </row>
        <row r="61">
          <cell r="H61">
            <v>0.43251179999999989</v>
          </cell>
        </row>
        <row r="62">
          <cell r="H62">
            <v>0.87828457499999979</v>
          </cell>
        </row>
        <row r="63">
          <cell r="H63">
            <v>0.18463357499999997</v>
          </cell>
        </row>
      </sheetData>
      <sheetData sheetId="6" refreshError="1">
        <row r="8">
          <cell r="I8">
            <v>1</v>
          </cell>
        </row>
        <row r="9">
          <cell r="I9">
            <v>1</v>
          </cell>
        </row>
        <row r="10">
          <cell r="I10">
            <v>0</v>
          </cell>
        </row>
        <row r="11">
          <cell r="I11">
            <v>1</v>
          </cell>
        </row>
        <row r="12">
          <cell r="D12" t="str">
            <v>BM22-600</v>
          </cell>
          <cell r="I12">
            <v>2</v>
          </cell>
        </row>
        <row r="13">
          <cell r="I13">
            <v>4.9000000000000004</v>
          </cell>
        </row>
        <row r="14">
          <cell r="D14" t="str">
            <v>DCU5</v>
          </cell>
          <cell r="I14">
            <v>4.9000000000000004</v>
          </cell>
        </row>
        <row r="15">
          <cell r="D15" t="str">
            <v>ÑC1,5</v>
          </cell>
          <cell r="I15">
            <v>1</v>
          </cell>
        </row>
        <row r="16">
          <cell r="I16">
            <v>0.1</v>
          </cell>
        </row>
        <row r="17">
          <cell r="I17">
            <v>1</v>
          </cell>
        </row>
        <row r="18">
          <cell r="D18" t="str">
            <v>BM22-600</v>
          </cell>
          <cell r="I18">
            <v>2</v>
          </cell>
        </row>
        <row r="19">
          <cell r="I19">
            <v>5.9</v>
          </cell>
        </row>
        <row r="20">
          <cell r="I20">
            <v>5.9</v>
          </cell>
        </row>
        <row r="21">
          <cell r="D21" t="str">
            <v>ÑC1,5</v>
          </cell>
          <cell r="I21">
            <v>2</v>
          </cell>
        </row>
        <row r="22">
          <cell r="I22">
            <v>0.1</v>
          </cell>
        </row>
        <row r="23">
          <cell r="I23">
            <v>1</v>
          </cell>
        </row>
        <row r="24">
          <cell r="D24" t="str">
            <v>BM22-850</v>
          </cell>
          <cell r="I24">
            <v>1</v>
          </cell>
        </row>
        <row r="25">
          <cell r="I25">
            <v>3</v>
          </cell>
        </row>
        <row r="26">
          <cell r="I26">
            <v>3</v>
          </cell>
        </row>
        <row r="27">
          <cell r="D27" t="str">
            <v>ÑC1,5</v>
          </cell>
          <cell r="I27">
            <v>2</v>
          </cell>
        </row>
        <row r="28">
          <cell r="D28" t="str">
            <v>DCU2,5</v>
          </cell>
          <cell r="I28">
            <v>0.7</v>
          </cell>
        </row>
        <row r="29">
          <cell r="I29">
            <v>9.9999999999999992E-2</v>
          </cell>
        </row>
        <row r="30">
          <cell r="I30">
            <v>0</v>
          </cell>
        </row>
        <row r="31">
          <cell r="D31" t="str">
            <v>BM22-650</v>
          </cell>
          <cell r="I31">
            <v>0</v>
          </cell>
        </row>
        <row r="32">
          <cell r="I32">
            <v>0</v>
          </cell>
        </row>
        <row r="33">
          <cell r="I33">
            <v>0</v>
          </cell>
        </row>
        <row r="34">
          <cell r="D34" t="str">
            <v>ÑC1,5</v>
          </cell>
          <cell r="I34">
            <v>0</v>
          </cell>
        </row>
        <row r="35">
          <cell r="I35">
            <v>0</v>
          </cell>
        </row>
        <row r="36">
          <cell r="D36" t="str">
            <v>SC</v>
          </cell>
          <cell r="I36">
            <v>1</v>
          </cell>
        </row>
        <row r="37">
          <cell r="D37" t="str">
            <v>BM22-650</v>
          </cell>
          <cell r="I37">
            <v>2</v>
          </cell>
        </row>
        <row r="38">
          <cell r="I38">
            <v>11.9</v>
          </cell>
        </row>
        <row r="39">
          <cell r="I39">
            <v>13.85</v>
          </cell>
        </row>
        <row r="40">
          <cell r="D40" t="str">
            <v>MUAÑ</v>
          </cell>
          <cell r="I40">
            <v>1.9499999999999993</v>
          </cell>
        </row>
        <row r="41">
          <cell r="D41" t="str">
            <v>ÑC1,5</v>
          </cell>
          <cell r="I41">
            <v>2</v>
          </cell>
        </row>
        <row r="42">
          <cell r="D42" t="str">
            <v>BTM250</v>
          </cell>
          <cell r="I42">
            <v>0.16</v>
          </cell>
        </row>
        <row r="43">
          <cell r="D43" t="str">
            <v>ST10M</v>
          </cell>
          <cell r="I43">
            <v>7.2499999999999991</v>
          </cell>
        </row>
        <row r="44">
          <cell r="D44" t="str">
            <v>VKM</v>
          </cell>
          <cell r="I44">
            <v>2.1099999999999997E-2</v>
          </cell>
        </row>
        <row r="45">
          <cell r="D45" t="str">
            <v>QBTUM</v>
          </cell>
          <cell r="I45">
            <v>1</v>
          </cell>
        </row>
        <row r="46">
          <cell r="I46">
            <v>0.1</v>
          </cell>
        </row>
        <row r="47">
          <cell r="I47">
            <v>1</v>
          </cell>
        </row>
        <row r="48">
          <cell r="D48" t="str">
            <v>BM22-850</v>
          </cell>
          <cell r="I48">
            <v>1</v>
          </cell>
        </row>
        <row r="49">
          <cell r="I49">
            <v>3.1</v>
          </cell>
        </row>
        <row r="50">
          <cell r="I50">
            <v>3.9</v>
          </cell>
        </row>
        <row r="51">
          <cell r="D51" t="str">
            <v>MUAÑ</v>
          </cell>
          <cell r="I51">
            <v>0.79999999999999982</v>
          </cell>
        </row>
        <row r="52">
          <cell r="D52" t="str">
            <v>ÑC1,5</v>
          </cell>
          <cell r="I52">
            <v>2</v>
          </cell>
        </row>
        <row r="53">
          <cell r="D53" t="str">
            <v>DCU5</v>
          </cell>
          <cell r="I53">
            <v>1.4</v>
          </cell>
        </row>
        <row r="54">
          <cell r="I54">
            <v>9.9999999999999992E-2</v>
          </cell>
        </row>
        <row r="55">
          <cell r="I55">
            <v>1</v>
          </cell>
        </row>
        <row r="56">
          <cell r="D56" t="str">
            <v>BM22-850</v>
          </cell>
          <cell r="I56">
            <v>1</v>
          </cell>
        </row>
        <row r="57">
          <cell r="I57">
            <v>4.2</v>
          </cell>
        </row>
        <row r="58">
          <cell r="I58">
            <v>5.01</v>
          </cell>
        </row>
        <row r="59">
          <cell r="D59" t="str">
            <v>MUAÑ</v>
          </cell>
          <cell r="I59">
            <v>3.2</v>
          </cell>
        </row>
        <row r="60">
          <cell r="D60" t="str">
            <v>DCU5</v>
          </cell>
          <cell r="I60">
            <v>1.3999999999999997</v>
          </cell>
        </row>
        <row r="61">
          <cell r="D61" t="str">
            <v>ÑC1,5</v>
          </cell>
          <cell r="I61">
            <v>1.9999999999999998</v>
          </cell>
        </row>
        <row r="62">
          <cell r="D62" t="str">
            <v>BTM250</v>
          </cell>
          <cell r="I62">
            <v>0.15999999999999998</v>
          </cell>
        </row>
        <row r="63">
          <cell r="D63" t="str">
            <v>ST10M</v>
          </cell>
          <cell r="I63">
            <v>7.2499999999999991</v>
          </cell>
        </row>
        <row r="64">
          <cell r="D64" t="str">
            <v>VKM</v>
          </cell>
          <cell r="I64">
            <v>2.1099999999999997E-2</v>
          </cell>
        </row>
        <row r="65">
          <cell r="D65" t="str">
            <v>QBTUM</v>
          </cell>
          <cell r="I65">
            <v>1</v>
          </cell>
        </row>
        <row r="66">
          <cell r="I66">
            <v>0.1</v>
          </cell>
        </row>
        <row r="67">
          <cell r="I67">
            <v>1</v>
          </cell>
        </row>
        <row r="68">
          <cell r="D68" t="str">
            <v>BM22-650</v>
          </cell>
          <cell r="I68">
            <v>2</v>
          </cell>
        </row>
        <row r="69">
          <cell r="I69">
            <v>11.1</v>
          </cell>
        </row>
        <row r="70">
          <cell r="I70">
            <v>12.3</v>
          </cell>
        </row>
        <row r="71">
          <cell r="D71" t="str">
            <v>MUAÑ</v>
          </cell>
          <cell r="I71">
            <v>1.2000000000000011</v>
          </cell>
        </row>
        <row r="72">
          <cell r="D72" t="str">
            <v>ÑC1,5</v>
          </cell>
          <cell r="I72">
            <v>2</v>
          </cell>
        </row>
        <row r="73">
          <cell r="I73">
            <v>0.1</v>
          </cell>
        </row>
        <row r="74">
          <cell r="I74">
            <v>1</v>
          </cell>
        </row>
        <row r="75">
          <cell r="D75" t="str">
            <v>BM22-850</v>
          </cell>
          <cell r="I75">
            <v>1</v>
          </cell>
        </row>
        <row r="76">
          <cell r="I76">
            <v>4.0999999999999996</v>
          </cell>
        </row>
        <row r="77">
          <cell r="I77">
            <v>3.3</v>
          </cell>
        </row>
        <row r="78">
          <cell r="D78" t="str">
            <v>DCU5</v>
          </cell>
          <cell r="I78">
            <v>1.4</v>
          </cell>
        </row>
        <row r="79">
          <cell r="D79" t="str">
            <v>ÑC1,5</v>
          </cell>
          <cell r="I79">
            <v>2</v>
          </cell>
        </row>
        <row r="80">
          <cell r="I80">
            <v>0.1</v>
          </cell>
        </row>
        <row r="81">
          <cell r="I81">
            <v>1</v>
          </cell>
        </row>
        <row r="82">
          <cell r="D82" t="str">
            <v>BM22-850</v>
          </cell>
          <cell r="I82">
            <v>1</v>
          </cell>
        </row>
        <row r="83">
          <cell r="I83">
            <v>3.3</v>
          </cell>
        </row>
        <row r="84">
          <cell r="I84">
            <v>4.0999999999999996</v>
          </cell>
        </row>
        <row r="85">
          <cell r="D85" t="str">
            <v>MUAÑ</v>
          </cell>
          <cell r="I85">
            <v>0.79999999999999982</v>
          </cell>
        </row>
        <row r="86">
          <cell r="D86" t="str">
            <v>DCU5</v>
          </cell>
          <cell r="I86">
            <v>1.4</v>
          </cell>
        </row>
        <row r="87">
          <cell r="D87" t="str">
            <v>ÑC1,5</v>
          </cell>
          <cell r="I87">
            <v>2</v>
          </cell>
        </row>
        <row r="88">
          <cell r="D88" t="str">
            <v>BTM250</v>
          </cell>
          <cell r="I88">
            <v>0.14000000000000001</v>
          </cell>
        </row>
        <row r="89">
          <cell r="D89" t="str">
            <v>ST10M</v>
          </cell>
          <cell r="I89">
            <v>6.8</v>
          </cell>
        </row>
        <row r="90">
          <cell r="D90" t="str">
            <v>VKM</v>
          </cell>
          <cell r="I90">
            <v>1.9900000000000001E-2</v>
          </cell>
        </row>
        <row r="91">
          <cell r="D91" t="str">
            <v>QBTUM</v>
          </cell>
          <cell r="I91">
            <v>2</v>
          </cell>
        </row>
        <row r="92">
          <cell r="I92">
            <v>0.1</v>
          </cell>
        </row>
        <row r="93">
          <cell r="I93">
            <v>1</v>
          </cell>
        </row>
        <row r="94">
          <cell r="D94" t="str">
            <v>BTM250</v>
          </cell>
          <cell r="I94">
            <v>1.91</v>
          </cell>
        </row>
        <row r="95">
          <cell r="D95" t="str">
            <v>BTL100</v>
          </cell>
          <cell r="I95">
            <v>0.51</v>
          </cell>
        </row>
        <row r="96">
          <cell r="D96" t="str">
            <v>ST10M</v>
          </cell>
          <cell r="I96">
            <v>46.48</v>
          </cell>
        </row>
        <row r="97">
          <cell r="D97" t="str">
            <v>ST18M</v>
          </cell>
          <cell r="I97">
            <v>93.34</v>
          </cell>
        </row>
        <row r="98">
          <cell r="D98" t="str">
            <v>VKM</v>
          </cell>
          <cell r="I98">
            <v>9.8000000000000004E-2</v>
          </cell>
        </row>
        <row r="99">
          <cell r="I99">
            <v>13</v>
          </cell>
        </row>
        <row r="100">
          <cell r="I100">
            <v>13</v>
          </cell>
        </row>
        <row r="101">
          <cell r="I101">
            <v>0.1</v>
          </cell>
        </row>
        <row r="102">
          <cell r="I102">
            <v>1</v>
          </cell>
        </row>
        <row r="103">
          <cell r="D103" t="str">
            <v>BM22-950</v>
          </cell>
          <cell r="I103">
            <v>1</v>
          </cell>
        </row>
        <row r="104">
          <cell r="I104">
            <v>5.6</v>
          </cell>
        </row>
        <row r="105">
          <cell r="I105">
            <v>6.6999999999999993</v>
          </cell>
        </row>
        <row r="106">
          <cell r="D106" t="str">
            <v>MUAÑ</v>
          </cell>
          <cell r="I106">
            <v>1.1000000000000003</v>
          </cell>
        </row>
        <row r="107">
          <cell r="D107" t="str">
            <v>DCU5</v>
          </cell>
          <cell r="I107">
            <v>1.5999999999999999</v>
          </cell>
        </row>
        <row r="108">
          <cell r="D108" t="str">
            <v>ÑC2</v>
          </cell>
          <cell r="I108">
            <v>1.9999999999999998</v>
          </cell>
        </row>
        <row r="109">
          <cell r="D109" t="str">
            <v>BTM250</v>
          </cell>
          <cell r="I109">
            <v>0.21999999999999997</v>
          </cell>
        </row>
        <row r="110">
          <cell r="D110" t="str">
            <v>ST10M</v>
          </cell>
          <cell r="I110">
            <v>9.2999999999999989</v>
          </cell>
        </row>
        <row r="111">
          <cell r="D111" t="str">
            <v>VKM</v>
          </cell>
          <cell r="I111">
            <v>2.8599999999999997E-2</v>
          </cell>
        </row>
        <row r="112">
          <cell r="D112" t="str">
            <v>QBTUM</v>
          </cell>
          <cell r="I112">
            <v>2.9999999999999996</v>
          </cell>
        </row>
        <row r="113">
          <cell r="I113">
            <v>9.9999999999999992E-2</v>
          </cell>
        </row>
        <row r="114">
          <cell r="I114">
            <v>0</v>
          </cell>
        </row>
        <row r="115">
          <cell r="D115" t="str">
            <v>BLMK</v>
          </cell>
          <cell r="I115">
            <v>0</v>
          </cell>
        </row>
        <row r="116">
          <cell r="I116">
            <v>0</v>
          </cell>
        </row>
        <row r="117">
          <cell r="I117">
            <v>0</v>
          </cell>
        </row>
        <row r="118">
          <cell r="D118" t="str">
            <v>MUAÑ</v>
          </cell>
          <cell r="I118">
            <v>0</v>
          </cell>
        </row>
        <row r="119">
          <cell r="D119" t="str">
            <v>ÑC2</v>
          </cell>
          <cell r="I119">
            <v>0</v>
          </cell>
        </row>
        <row r="120">
          <cell r="D120" t="str">
            <v>QBTUM</v>
          </cell>
          <cell r="I120">
            <v>0</v>
          </cell>
        </row>
        <row r="121">
          <cell r="I121">
            <v>0</v>
          </cell>
        </row>
        <row r="122">
          <cell r="I122">
            <v>1</v>
          </cell>
        </row>
        <row r="123">
          <cell r="D123" t="str">
            <v>BTM200</v>
          </cell>
          <cell r="I123">
            <v>6.64</v>
          </cell>
        </row>
        <row r="124">
          <cell r="D124" t="str">
            <v>BTL100</v>
          </cell>
          <cell r="I124">
            <v>1.5</v>
          </cell>
        </row>
        <row r="125">
          <cell r="D125" t="str">
            <v>ST18M</v>
          </cell>
          <cell r="I125">
            <v>2.632E-2</v>
          </cell>
        </row>
        <row r="126">
          <cell r="D126" t="str">
            <v>ST18M</v>
          </cell>
          <cell r="I126">
            <v>0.38653999999999999</v>
          </cell>
        </row>
        <row r="127">
          <cell r="D127" t="str">
            <v>DCAT</v>
          </cell>
          <cell r="I127">
            <v>3.7</v>
          </cell>
        </row>
        <row r="128">
          <cell r="D128" t="str">
            <v>DCU5</v>
          </cell>
          <cell r="I128">
            <v>16.7</v>
          </cell>
        </row>
        <row r="129">
          <cell r="I129">
            <v>105</v>
          </cell>
        </row>
        <row r="130">
          <cell r="I130">
            <v>105</v>
          </cell>
        </row>
        <row r="131">
          <cell r="I131">
            <v>0.1</v>
          </cell>
        </row>
        <row r="132">
          <cell r="I132">
            <v>0</v>
          </cell>
        </row>
        <row r="133">
          <cell r="D133" t="str">
            <v>BTM200</v>
          </cell>
          <cell r="I133">
            <v>0</v>
          </cell>
        </row>
        <row r="134">
          <cell r="D134" t="str">
            <v>BTL100</v>
          </cell>
          <cell r="I134">
            <v>0</v>
          </cell>
        </row>
        <row r="135">
          <cell r="D135" t="str">
            <v>BTL100</v>
          </cell>
          <cell r="I135">
            <v>0</v>
          </cell>
        </row>
        <row r="136">
          <cell r="D136" t="str">
            <v>ST10M</v>
          </cell>
          <cell r="I136">
            <v>0</v>
          </cell>
        </row>
        <row r="137">
          <cell r="D137" t="str">
            <v>ST18M</v>
          </cell>
          <cell r="I137">
            <v>0</v>
          </cell>
        </row>
        <row r="138">
          <cell r="D138" t="str">
            <v>D57+C</v>
          </cell>
          <cell r="I138">
            <v>0</v>
          </cell>
        </row>
        <row r="139">
          <cell r="I139">
            <v>0</v>
          </cell>
        </row>
        <row r="140">
          <cell r="I140">
            <v>0</v>
          </cell>
        </row>
        <row r="141">
          <cell r="I141">
            <v>0</v>
          </cell>
        </row>
        <row r="142">
          <cell r="I142">
            <v>1</v>
          </cell>
        </row>
        <row r="143">
          <cell r="D143" t="str">
            <v>BTM250</v>
          </cell>
          <cell r="I143">
            <v>0.78800000000000003</v>
          </cell>
        </row>
        <row r="144">
          <cell r="D144" t="str">
            <v>BTM250</v>
          </cell>
          <cell r="I144">
            <v>0.86199999999999988</v>
          </cell>
        </row>
        <row r="145">
          <cell r="D145" t="str">
            <v>BTL100</v>
          </cell>
          <cell r="I145">
            <v>0.4</v>
          </cell>
        </row>
        <row r="146">
          <cell r="D146" t="str">
            <v>ST10M</v>
          </cell>
          <cell r="I146">
            <v>63.07</v>
          </cell>
        </row>
        <row r="147">
          <cell r="D147" t="str">
            <v>ST18M</v>
          </cell>
          <cell r="I147">
            <v>49.7</v>
          </cell>
        </row>
        <row r="148">
          <cell r="D148" t="str">
            <v>VKM</v>
          </cell>
          <cell r="I148">
            <v>2.1000000000000001E-2</v>
          </cell>
        </row>
        <row r="149">
          <cell r="D149" t="str">
            <v>VKM</v>
          </cell>
          <cell r="I149">
            <v>6.7000000000000004E-2</v>
          </cell>
        </row>
        <row r="150">
          <cell r="D150" t="str">
            <v>DCU5</v>
          </cell>
          <cell r="I150">
            <v>3.9500000000000006</v>
          </cell>
        </row>
        <row r="151">
          <cell r="I151">
            <v>13.000000000000002</v>
          </cell>
        </row>
        <row r="152">
          <cell r="I152">
            <v>13.000000000000002</v>
          </cell>
        </row>
        <row r="153">
          <cell r="I153">
            <v>0.10000000000000002</v>
          </cell>
        </row>
        <row r="154">
          <cell r="I154">
            <v>1</v>
          </cell>
        </row>
        <row r="155">
          <cell r="D155" t="str">
            <v>M-25</v>
          </cell>
          <cell r="I155">
            <v>3</v>
          </cell>
        </row>
        <row r="156">
          <cell r="D156" t="str">
            <v>cTD-16/2400</v>
          </cell>
          <cell r="I156">
            <v>1</v>
          </cell>
        </row>
        <row r="157">
          <cell r="D157" t="str">
            <v>Kep-TD</v>
          </cell>
          <cell r="I157">
            <v>1</v>
          </cell>
        </row>
        <row r="158">
          <cell r="D158" t="str">
            <v>KepN-CU/AL</v>
          </cell>
          <cell r="I158">
            <v>1</v>
          </cell>
        </row>
        <row r="159">
          <cell r="I159">
            <v>3</v>
          </cell>
        </row>
        <row r="160">
          <cell r="I160">
            <v>1</v>
          </cell>
        </row>
        <row r="161">
          <cell r="I161">
            <v>10</v>
          </cell>
        </row>
        <row r="162">
          <cell r="I162">
            <v>0</v>
          </cell>
        </row>
        <row r="163">
          <cell r="I163">
            <v>1</v>
          </cell>
        </row>
        <row r="164">
          <cell r="D164" t="str">
            <v>BTLT-12</v>
          </cell>
          <cell r="I164">
            <v>1</v>
          </cell>
        </row>
        <row r="165">
          <cell r="I165">
            <v>1</v>
          </cell>
        </row>
        <row r="166">
          <cell r="I166">
            <v>1.2</v>
          </cell>
        </row>
        <row r="167">
          <cell r="I167">
            <v>1.2</v>
          </cell>
        </row>
        <row r="168">
          <cell r="I168">
            <v>1</v>
          </cell>
        </row>
        <row r="169">
          <cell r="D169" t="str">
            <v>BTLT-14</v>
          </cell>
          <cell r="I169">
            <v>1</v>
          </cell>
        </row>
        <row r="170">
          <cell r="I170">
            <v>1</v>
          </cell>
        </row>
        <row r="171">
          <cell r="I171">
            <v>1.4</v>
          </cell>
        </row>
        <row r="172">
          <cell r="I172">
            <v>1.4</v>
          </cell>
        </row>
        <row r="173">
          <cell r="I173">
            <v>1</v>
          </cell>
        </row>
        <row r="174">
          <cell r="D174" t="str">
            <v>BTLT-20</v>
          </cell>
          <cell r="I174">
            <v>1</v>
          </cell>
        </row>
        <row r="175">
          <cell r="I175">
            <v>1</v>
          </cell>
        </row>
        <row r="176">
          <cell r="I176">
            <v>1</v>
          </cell>
        </row>
        <row r="177">
          <cell r="I177">
            <v>2</v>
          </cell>
        </row>
        <row r="178">
          <cell r="I178">
            <v>1</v>
          </cell>
        </row>
        <row r="179">
          <cell r="I179">
            <v>1</v>
          </cell>
        </row>
        <row r="180">
          <cell r="D180" t="str">
            <v>GCMK</v>
          </cell>
          <cell r="I180">
            <v>14.04</v>
          </cell>
        </row>
        <row r="181">
          <cell r="D181" t="str">
            <v>GCMK</v>
          </cell>
          <cell r="I181">
            <v>2.72</v>
          </cell>
        </row>
        <row r="182">
          <cell r="D182" t="str">
            <v>BM16-240/80</v>
          </cell>
          <cell r="I182">
            <v>5</v>
          </cell>
        </row>
        <row r="183">
          <cell r="D183" t="str">
            <v>BM16-35/28</v>
          </cell>
          <cell r="I183">
            <v>2</v>
          </cell>
        </row>
        <row r="184">
          <cell r="I184">
            <v>1</v>
          </cell>
        </row>
        <row r="185">
          <cell r="I185">
            <v>20</v>
          </cell>
        </row>
        <row r="186">
          <cell r="I186">
            <v>1</v>
          </cell>
        </row>
        <row r="187">
          <cell r="D187" t="str">
            <v>GCMK</v>
          </cell>
          <cell r="I187">
            <v>17</v>
          </cell>
        </row>
        <row r="188">
          <cell r="D188" t="str">
            <v>GCMK</v>
          </cell>
          <cell r="I188">
            <v>3.09</v>
          </cell>
        </row>
        <row r="189">
          <cell r="D189" t="str">
            <v>BM16-240/80</v>
          </cell>
          <cell r="I189">
            <v>3</v>
          </cell>
        </row>
        <row r="190">
          <cell r="D190" t="str">
            <v>BM16-35/28</v>
          </cell>
          <cell r="I190">
            <v>1</v>
          </cell>
        </row>
        <row r="191">
          <cell r="I191">
            <v>1</v>
          </cell>
        </row>
        <row r="192">
          <cell r="I192">
            <v>20</v>
          </cell>
        </row>
        <row r="193">
          <cell r="I193">
            <v>1</v>
          </cell>
        </row>
        <row r="194">
          <cell r="D194" t="str">
            <v>GCMK</v>
          </cell>
          <cell r="I194">
            <v>28.09</v>
          </cell>
        </row>
        <row r="195">
          <cell r="D195" t="str">
            <v>GCMK</v>
          </cell>
          <cell r="I195">
            <v>5.4499999999999993</v>
          </cell>
        </row>
        <row r="196">
          <cell r="D196" t="str">
            <v>BM16-240/80</v>
          </cell>
          <cell r="I196">
            <v>4.9999999999999991</v>
          </cell>
        </row>
        <row r="197">
          <cell r="D197" t="str">
            <v>BM16-300/300</v>
          </cell>
          <cell r="I197">
            <v>3.9999999999999991</v>
          </cell>
        </row>
        <row r="198">
          <cell r="I198">
            <v>0.99999999999999978</v>
          </cell>
        </row>
        <row r="199">
          <cell r="I199">
            <v>39.999999999999993</v>
          </cell>
        </row>
        <row r="200">
          <cell r="I200">
            <v>1</v>
          </cell>
        </row>
        <row r="201">
          <cell r="D201" t="str">
            <v>GCMK</v>
          </cell>
          <cell r="I201">
            <v>31.04</v>
          </cell>
        </row>
        <row r="202">
          <cell r="D202" t="str">
            <v>GCMK</v>
          </cell>
          <cell r="I202">
            <v>11.9</v>
          </cell>
        </row>
        <row r="203">
          <cell r="D203" t="str">
            <v>BM16-240/80</v>
          </cell>
          <cell r="I203">
            <v>3</v>
          </cell>
        </row>
        <row r="204">
          <cell r="D204" t="str">
            <v>BM16-300/300</v>
          </cell>
          <cell r="I204">
            <v>2</v>
          </cell>
        </row>
        <row r="205">
          <cell r="I205">
            <v>1</v>
          </cell>
        </row>
        <row r="206">
          <cell r="I206">
            <v>45</v>
          </cell>
        </row>
        <row r="207">
          <cell r="I207">
            <v>1</v>
          </cell>
        </row>
        <row r="208">
          <cell r="D208" t="str">
            <v>GCMK</v>
          </cell>
          <cell r="I208">
            <v>31.04</v>
          </cell>
        </row>
        <row r="209">
          <cell r="D209" t="str">
            <v>GCMK</v>
          </cell>
          <cell r="I209">
            <v>11.56</v>
          </cell>
        </row>
        <row r="210">
          <cell r="D210" t="str">
            <v>BM16-240/80</v>
          </cell>
          <cell r="I210">
            <v>3</v>
          </cell>
        </row>
        <row r="211">
          <cell r="D211" t="str">
            <v>BM16-300/300</v>
          </cell>
          <cell r="I211">
            <v>2</v>
          </cell>
        </row>
        <row r="212">
          <cell r="I212">
            <v>1</v>
          </cell>
        </row>
        <row r="213">
          <cell r="I213">
            <v>45</v>
          </cell>
        </row>
        <row r="214">
          <cell r="I214">
            <v>1</v>
          </cell>
        </row>
        <row r="215">
          <cell r="D215" t="str">
            <v>GCMK</v>
          </cell>
          <cell r="I215">
            <v>48.25</v>
          </cell>
        </row>
        <row r="216">
          <cell r="D216" t="str">
            <v>GCMK</v>
          </cell>
          <cell r="I216">
            <v>19.149999999999999</v>
          </cell>
        </row>
        <row r="217">
          <cell r="D217" t="str">
            <v>GCMK</v>
          </cell>
          <cell r="I217">
            <v>7.0299999999999994</v>
          </cell>
        </row>
        <row r="218">
          <cell r="D218" t="str">
            <v>BM16-260</v>
          </cell>
          <cell r="I218">
            <v>0.99999999999999989</v>
          </cell>
        </row>
        <row r="219">
          <cell r="D219" t="str">
            <v>BM16-70</v>
          </cell>
          <cell r="I219">
            <v>1.9999999999999998</v>
          </cell>
        </row>
        <row r="220">
          <cell r="D220" t="str">
            <v>BM16-400</v>
          </cell>
          <cell r="I220">
            <v>2.9999999999999996</v>
          </cell>
        </row>
        <row r="221">
          <cell r="D221" t="str">
            <v>BM16-100</v>
          </cell>
          <cell r="I221">
            <v>3.9999999999999996</v>
          </cell>
        </row>
        <row r="222">
          <cell r="D222" t="str">
            <v>CD-194/7,135</v>
          </cell>
          <cell r="I222">
            <v>0.99999999999999989</v>
          </cell>
        </row>
        <row r="223">
          <cell r="D223" t="str">
            <v>CD-210/7,24</v>
          </cell>
          <cell r="I223">
            <v>0.99999999999999989</v>
          </cell>
        </row>
        <row r="224">
          <cell r="I224">
            <v>0.99999999999999989</v>
          </cell>
        </row>
        <row r="225">
          <cell r="I225">
            <v>1.9999999999999998</v>
          </cell>
        </row>
        <row r="226">
          <cell r="I226">
            <v>91.999999999999986</v>
          </cell>
        </row>
        <row r="227">
          <cell r="I227">
            <v>0</v>
          </cell>
        </row>
        <row r="228">
          <cell r="D228" t="str">
            <v>GCMK</v>
          </cell>
          <cell r="I228">
            <v>0</v>
          </cell>
        </row>
        <row r="229">
          <cell r="D229" t="str">
            <v>GCMK</v>
          </cell>
          <cell r="I229">
            <v>0</v>
          </cell>
        </row>
        <row r="230">
          <cell r="D230" t="str">
            <v>GCMK</v>
          </cell>
          <cell r="I230">
            <v>0</v>
          </cell>
        </row>
        <row r="231">
          <cell r="D231" t="str">
            <v>GCMK</v>
          </cell>
          <cell r="I231">
            <v>0</v>
          </cell>
        </row>
        <row r="232">
          <cell r="I232">
            <v>0</v>
          </cell>
        </row>
        <row r="233">
          <cell r="I233">
            <v>0</v>
          </cell>
        </row>
        <row r="234">
          <cell r="I234">
            <v>0</v>
          </cell>
        </row>
        <row r="235">
          <cell r="I235">
            <v>1</v>
          </cell>
        </row>
        <row r="236">
          <cell r="D236" t="str">
            <v>GCMK</v>
          </cell>
          <cell r="I236">
            <v>14.78</v>
          </cell>
        </row>
        <row r="237">
          <cell r="D237" t="str">
            <v>GCMK</v>
          </cell>
          <cell r="I237">
            <v>2.88</v>
          </cell>
        </row>
        <row r="238">
          <cell r="D238" t="str">
            <v>BM16-240/80</v>
          </cell>
          <cell r="I238">
            <v>1</v>
          </cell>
        </row>
        <row r="239">
          <cell r="D239" t="str">
            <v>BM16-35/28</v>
          </cell>
          <cell r="I239">
            <v>1</v>
          </cell>
        </row>
        <row r="240">
          <cell r="I240">
            <v>1</v>
          </cell>
        </row>
        <row r="241">
          <cell r="I241">
            <v>19</v>
          </cell>
        </row>
        <row r="242">
          <cell r="I242">
            <v>0</v>
          </cell>
        </row>
        <row r="243">
          <cell r="D243" t="str">
            <v>GCMK</v>
          </cell>
          <cell r="I243">
            <v>0</v>
          </cell>
        </row>
        <row r="244">
          <cell r="D244" t="str">
            <v>GCMK</v>
          </cell>
          <cell r="I244">
            <v>0</v>
          </cell>
        </row>
        <row r="245">
          <cell r="I245">
            <v>0</v>
          </cell>
        </row>
        <row r="246">
          <cell r="I246">
            <v>0</v>
          </cell>
        </row>
        <row r="247">
          <cell r="I247">
            <v>1</v>
          </cell>
        </row>
        <row r="248">
          <cell r="D248" t="str">
            <v>GCMK</v>
          </cell>
          <cell r="I248">
            <v>29.56</v>
          </cell>
        </row>
        <row r="249">
          <cell r="D249" t="str">
            <v>GCMK</v>
          </cell>
          <cell r="I249">
            <v>11.9</v>
          </cell>
        </row>
        <row r="250">
          <cell r="D250" t="str">
            <v>GCMK</v>
          </cell>
          <cell r="I250">
            <v>5.3899999999999988</v>
          </cell>
        </row>
        <row r="251">
          <cell r="D251" t="str">
            <v>BM16-35/28</v>
          </cell>
          <cell r="I251">
            <v>7.9999999999999991</v>
          </cell>
        </row>
        <row r="252">
          <cell r="D252" t="str">
            <v>BM16-240/80</v>
          </cell>
          <cell r="I252">
            <v>2.9999999999999996</v>
          </cell>
        </row>
        <row r="253">
          <cell r="D253" t="str">
            <v>BM16-300/300</v>
          </cell>
          <cell r="I253">
            <v>1.9999999999999998</v>
          </cell>
        </row>
        <row r="254">
          <cell r="I254">
            <v>0.99999999999999989</v>
          </cell>
        </row>
        <row r="255">
          <cell r="I255">
            <v>48.999999999999993</v>
          </cell>
        </row>
        <row r="256">
          <cell r="I256">
            <v>1</v>
          </cell>
        </row>
        <row r="257">
          <cell r="D257" t="str">
            <v>GCMK</v>
          </cell>
          <cell r="I257">
            <v>62.08</v>
          </cell>
        </row>
        <row r="258">
          <cell r="D258" t="str">
            <v>GCMK</v>
          </cell>
          <cell r="I258">
            <v>20.84</v>
          </cell>
        </row>
        <row r="259">
          <cell r="D259" t="str">
            <v>GCMK</v>
          </cell>
          <cell r="I259">
            <v>10.9</v>
          </cell>
        </row>
        <row r="260">
          <cell r="D260" t="str">
            <v>BM16-35/28</v>
          </cell>
          <cell r="I260">
            <v>16</v>
          </cell>
        </row>
        <row r="261">
          <cell r="D261" t="str">
            <v>BM16-240/80</v>
          </cell>
          <cell r="I261">
            <v>2</v>
          </cell>
        </row>
        <row r="262">
          <cell r="D262" t="str">
            <v>BM16-260</v>
          </cell>
          <cell r="I262">
            <v>4</v>
          </cell>
        </row>
        <row r="263">
          <cell r="D263" t="str">
            <v>BM16-300/300</v>
          </cell>
          <cell r="I263">
            <v>4</v>
          </cell>
        </row>
        <row r="264">
          <cell r="I264">
            <v>1</v>
          </cell>
        </row>
        <row r="265">
          <cell r="I265">
            <v>100</v>
          </cell>
        </row>
        <row r="266">
          <cell r="I266">
            <v>1</v>
          </cell>
        </row>
        <row r="267">
          <cell r="D267" t="str">
            <v>GCMK</v>
          </cell>
          <cell r="I267">
            <v>96.5</v>
          </cell>
        </row>
        <row r="268">
          <cell r="D268" t="str">
            <v>GCMK</v>
          </cell>
          <cell r="I268">
            <v>38.299999999999997</v>
          </cell>
        </row>
        <row r="269">
          <cell r="D269" t="str">
            <v>GCMK</v>
          </cell>
          <cell r="I269">
            <v>14.170000000000002</v>
          </cell>
        </row>
        <row r="270">
          <cell r="D270" t="str">
            <v>BM16-40/30</v>
          </cell>
          <cell r="I270">
            <v>6.0000000000000009</v>
          </cell>
        </row>
        <row r="271">
          <cell r="D271" t="str">
            <v>BM16-100</v>
          </cell>
          <cell r="I271">
            <v>12.000000000000002</v>
          </cell>
        </row>
        <row r="272">
          <cell r="D272" t="str">
            <v>BM16-400</v>
          </cell>
          <cell r="I272">
            <v>5.0000000000000009</v>
          </cell>
        </row>
        <row r="273">
          <cell r="D273" t="str">
            <v>CD-194/7,135</v>
          </cell>
          <cell r="I273">
            <v>1.0000000000000002</v>
          </cell>
        </row>
        <row r="274">
          <cell r="D274" t="str">
            <v>CD-201/7,24</v>
          </cell>
          <cell r="I274">
            <v>1.0000000000000002</v>
          </cell>
        </row>
        <row r="275">
          <cell r="D275" t="str">
            <v>CD-207/7,365</v>
          </cell>
          <cell r="I275">
            <v>1.0000000000000002</v>
          </cell>
        </row>
        <row r="276">
          <cell r="D276" t="str">
            <v>CD-215/7,64</v>
          </cell>
          <cell r="I276">
            <v>1.0000000000000002</v>
          </cell>
        </row>
        <row r="277">
          <cell r="D277" t="str">
            <v>CD-222/8,05</v>
          </cell>
          <cell r="I277">
            <v>1.0000000000000002</v>
          </cell>
        </row>
        <row r="278">
          <cell r="I278">
            <v>1.0000000000000002</v>
          </cell>
        </row>
        <row r="279">
          <cell r="I279">
            <v>5.0000000000000009</v>
          </cell>
        </row>
        <row r="280">
          <cell r="I280">
            <v>192.00000000000006</v>
          </cell>
        </row>
        <row r="281">
          <cell r="I281">
            <v>1</v>
          </cell>
        </row>
        <row r="282">
          <cell r="D282" t="str">
            <v>B16-230</v>
          </cell>
          <cell r="I282">
            <v>1</v>
          </cell>
        </row>
        <row r="283">
          <cell r="D283" t="str">
            <v>SC</v>
          </cell>
          <cell r="I283">
            <v>1</v>
          </cell>
        </row>
        <row r="284">
          <cell r="D284" t="str">
            <v>K3B-C3/8</v>
          </cell>
          <cell r="I284">
            <v>4</v>
          </cell>
        </row>
        <row r="285">
          <cell r="D285" t="str">
            <v>C3/8</v>
          </cell>
          <cell r="I285">
            <v>17</v>
          </cell>
        </row>
        <row r="286">
          <cell r="D286" t="str">
            <v>YC</v>
          </cell>
          <cell r="I286">
            <v>2</v>
          </cell>
        </row>
        <row r="287">
          <cell r="D287" t="str">
            <v>MN3</v>
          </cell>
          <cell r="I287">
            <v>1</v>
          </cell>
        </row>
        <row r="288">
          <cell r="I288">
            <v>1</v>
          </cell>
        </row>
        <row r="289">
          <cell r="I289">
            <v>40</v>
          </cell>
        </row>
        <row r="290">
          <cell r="I290">
            <v>1</v>
          </cell>
        </row>
        <row r="291">
          <cell r="D291" t="str">
            <v>B16-230</v>
          </cell>
          <cell r="I291">
            <v>1</v>
          </cell>
        </row>
        <row r="292">
          <cell r="D292" t="str">
            <v>SC</v>
          </cell>
          <cell r="I292">
            <v>1</v>
          </cell>
        </row>
        <row r="293">
          <cell r="D293" t="str">
            <v>K3B-C3/8</v>
          </cell>
          <cell r="I293">
            <v>4</v>
          </cell>
        </row>
        <row r="294">
          <cell r="D294" t="str">
            <v>C3/8</v>
          </cell>
          <cell r="I294">
            <v>19</v>
          </cell>
        </row>
        <row r="295">
          <cell r="D295" t="str">
            <v>YC</v>
          </cell>
          <cell r="I295">
            <v>2</v>
          </cell>
        </row>
        <row r="296">
          <cell r="D296" t="str">
            <v>MN3</v>
          </cell>
          <cell r="I296">
            <v>1</v>
          </cell>
        </row>
        <row r="297">
          <cell r="I297">
            <v>1</v>
          </cell>
        </row>
        <row r="298">
          <cell r="I298">
            <v>40</v>
          </cell>
        </row>
        <row r="299">
          <cell r="I299">
            <v>1</v>
          </cell>
        </row>
        <row r="300">
          <cell r="D300" t="str">
            <v>CD-682</v>
          </cell>
          <cell r="I300">
            <v>1</v>
          </cell>
        </row>
        <row r="301">
          <cell r="D301" t="str">
            <v>BM16-100/100</v>
          </cell>
          <cell r="I301">
            <v>2</v>
          </cell>
        </row>
        <row r="302">
          <cell r="D302" t="str">
            <v>GCMK</v>
          </cell>
          <cell r="I302">
            <v>4.641</v>
          </cell>
        </row>
        <row r="303">
          <cell r="D303" t="str">
            <v>MT</v>
          </cell>
          <cell r="I303">
            <v>2</v>
          </cell>
        </row>
        <row r="304">
          <cell r="D304" t="str">
            <v>K3B-C5/8</v>
          </cell>
          <cell r="I304">
            <v>16</v>
          </cell>
        </row>
        <row r="305">
          <cell r="D305" t="str">
            <v>SC</v>
          </cell>
          <cell r="I305">
            <v>2</v>
          </cell>
        </row>
        <row r="306">
          <cell r="D306" t="str">
            <v>C5/8</v>
          </cell>
          <cell r="I306">
            <v>34</v>
          </cell>
        </row>
        <row r="307">
          <cell r="D307" t="str">
            <v>YC</v>
          </cell>
          <cell r="I307">
            <v>4</v>
          </cell>
        </row>
        <row r="308">
          <cell r="D308" t="str">
            <v>MN3</v>
          </cell>
          <cell r="I308">
            <v>2</v>
          </cell>
        </row>
        <row r="309">
          <cell r="I309">
            <v>1</v>
          </cell>
        </row>
        <row r="310">
          <cell r="I310">
            <v>40</v>
          </cell>
        </row>
        <row r="311">
          <cell r="I311">
            <v>1</v>
          </cell>
        </row>
        <row r="312">
          <cell r="D312" t="str">
            <v>CD-682</v>
          </cell>
          <cell r="I312">
            <v>1</v>
          </cell>
        </row>
        <row r="313">
          <cell r="D313" t="str">
            <v>BM16-100/100</v>
          </cell>
          <cell r="I313">
            <v>2</v>
          </cell>
        </row>
        <row r="314">
          <cell r="D314" t="str">
            <v>GCMK</v>
          </cell>
          <cell r="I314">
            <v>4.641</v>
          </cell>
        </row>
        <row r="315">
          <cell r="D315" t="str">
            <v>MT</v>
          </cell>
          <cell r="I315">
            <v>2</v>
          </cell>
        </row>
        <row r="316">
          <cell r="D316" t="str">
            <v>K3B-C5/8</v>
          </cell>
          <cell r="I316">
            <v>16</v>
          </cell>
        </row>
        <row r="317">
          <cell r="D317" t="str">
            <v>SC</v>
          </cell>
          <cell r="I317">
            <v>2</v>
          </cell>
        </row>
        <row r="318">
          <cell r="D318" t="str">
            <v>C5/8</v>
          </cell>
          <cell r="I318">
            <v>38</v>
          </cell>
        </row>
        <row r="319">
          <cell r="D319" t="str">
            <v>YC</v>
          </cell>
          <cell r="I319">
            <v>4</v>
          </cell>
        </row>
        <row r="320">
          <cell r="D320" t="str">
            <v>MN3</v>
          </cell>
          <cell r="I320">
            <v>2</v>
          </cell>
        </row>
        <row r="321">
          <cell r="I321">
            <v>1</v>
          </cell>
        </row>
        <row r="322">
          <cell r="I322">
            <v>40</v>
          </cell>
        </row>
        <row r="323">
          <cell r="I323">
            <v>1</v>
          </cell>
        </row>
        <row r="324">
          <cell r="D324" t="str">
            <v>CD-682</v>
          </cell>
          <cell r="I324">
            <v>1</v>
          </cell>
        </row>
        <row r="325">
          <cell r="D325" t="str">
            <v>BM16-100/100</v>
          </cell>
          <cell r="I325">
            <v>2</v>
          </cell>
        </row>
        <row r="326">
          <cell r="D326" t="str">
            <v>GCMK</v>
          </cell>
          <cell r="I326">
            <v>2.3205999999999998</v>
          </cell>
        </row>
        <row r="327">
          <cell r="D327" t="str">
            <v>MT</v>
          </cell>
          <cell r="I327">
            <v>1</v>
          </cell>
        </row>
        <row r="328">
          <cell r="D328" t="str">
            <v>K3B-C5/8</v>
          </cell>
          <cell r="I328">
            <v>8</v>
          </cell>
        </row>
        <row r="329">
          <cell r="D329" t="str">
            <v>SC</v>
          </cell>
          <cell r="I329">
            <v>1</v>
          </cell>
        </row>
        <row r="330">
          <cell r="D330" t="str">
            <v>C5/8</v>
          </cell>
          <cell r="I330">
            <v>17</v>
          </cell>
        </row>
        <row r="331">
          <cell r="D331" t="str">
            <v>YC</v>
          </cell>
          <cell r="I331">
            <v>4</v>
          </cell>
        </row>
        <row r="332">
          <cell r="D332" t="str">
            <v>MN3</v>
          </cell>
          <cell r="I332">
            <v>2</v>
          </cell>
        </row>
        <row r="333">
          <cell r="I333">
            <v>1</v>
          </cell>
        </row>
        <row r="334">
          <cell r="I334">
            <v>40</v>
          </cell>
        </row>
        <row r="335">
          <cell r="I335">
            <v>1</v>
          </cell>
        </row>
        <row r="336">
          <cell r="D336" t="str">
            <v>CD-682</v>
          </cell>
          <cell r="I336">
            <v>1</v>
          </cell>
        </row>
        <row r="337">
          <cell r="D337" t="str">
            <v>BM16-100/100</v>
          </cell>
          <cell r="I337">
            <v>2</v>
          </cell>
        </row>
        <row r="338">
          <cell r="D338" t="str">
            <v>GCMK</v>
          </cell>
          <cell r="I338">
            <v>2.3205999999999998</v>
          </cell>
        </row>
        <row r="339">
          <cell r="D339" t="str">
            <v>MT</v>
          </cell>
          <cell r="I339">
            <v>1</v>
          </cell>
        </row>
        <row r="340">
          <cell r="D340" t="str">
            <v>K3B-C5/8</v>
          </cell>
          <cell r="I340">
            <v>8</v>
          </cell>
        </row>
        <row r="341">
          <cell r="D341" t="str">
            <v>SC</v>
          </cell>
          <cell r="I341">
            <v>1</v>
          </cell>
        </row>
        <row r="342">
          <cell r="D342" t="str">
            <v>C5/8</v>
          </cell>
          <cell r="I342">
            <v>19</v>
          </cell>
        </row>
        <row r="343">
          <cell r="D343" t="str">
            <v>YC</v>
          </cell>
          <cell r="I343">
            <v>4</v>
          </cell>
        </row>
        <row r="344">
          <cell r="D344" t="str">
            <v>MN3</v>
          </cell>
          <cell r="I344">
            <v>2</v>
          </cell>
        </row>
        <row r="345">
          <cell r="I345">
            <v>1</v>
          </cell>
        </row>
        <row r="346">
          <cell r="I346">
            <v>40</v>
          </cell>
        </row>
        <row r="347">
          <cell r="I347">
            <v>1</v>
          </cell>
        </row>
        <row r="348">
          <cell r="D348" t="str">
            <v>B16-230</v>
          </cell>
          <cell r="I348">
            <v>2</v>
          </cell>
        </row>
        <row r="349">
          <cell r="D349" t="str">
            <v>SC</v>
          </cell>
          <cell r="I349">
            <v>4</v>
          </cell>
        </row>
        <row r="350">
          <cell r="D350" t="str">
            <v>CD-195/6,82</v>
          </cell>
          <cell r="I350">
            <v>1</v>
          </cell>
        </row>
        <row r="351">
          <cell r="D351" t="str">
            <v>CD-207/7,25</v>
          </cell>
          <cell r="I351">
            <v>1</v>
          </cell>
        </row>
        <row r="352">
          <cell r="D352" t="str">
            <v>BM16-100</v>
          </cell>
          <cell r="I352">
            <v>4</v>
          </cell>
        </row>
        <row r="353">
          <cell r="D353" t="str">
            <v>GCMK</v>
          </cell>
          <cell r="I353">
            <v>4.6411999999999995</v>
          </cell>
        </row>
        <row r="354">
          <cell r="D354" t="str">
            <v>MT</v>
          </cell>
          <cell r="I354">
            <v>2</v>
          </cell>
        </row>
        <row r="355">
          <cell r="D355" t="str">
            <v>K3B-C3/8</v>
          </cell>
          <cell r="I355">
            <v>32</v>
          </cell>
        </row>
        <row r="356">
          <cell r="D356" t="str">
            <v>C3/8</v>
          </cell>
          <cell r="I356">
            <v>53</v>
          </cell>
        </row>
        <row r="357">
          <cell r="D357" t="str">
            <v>YC</v>
          </cell>
          <cell r="I357">
            <v>12</v>
          </cell>
        </row>
        <row r="358">
          <cell r="D358" t="str">
            <v>MN3</v>
          </cell>
          <cell r="I358">
            <v>1</v>
          </cell>
        </row>
        <row r="359">
          <cell r="I359">
            <v>4</v>
          </cell>
        </row>
        <row r="360">
          <cell r="I360">
            <v>2</v>
          </cell>
        </row>
        <row r="361">
          <cell r="I361">
            <v>120</v>
          </cell>
        </row>
        <row r="362">
          <cell r="I362">
            <v>1</v>
          </cell>
        </row>
        <row r="363">
          <cell r="D363" t="str">
            <v>CD-682</v>
          </cell>
          <cell r="I363">
            <v>2</v>
          </cell>
        </row>
        <row r="364">
          <cell r="D364" t="str">
            <v>BM16-100/100</v>
          </cell>
          <cell r="I364">
            <v>4</v>
          </cell>
        </row>
        <row r="365">
          <cell r="D365" t="str">
            <v>GCMK</v>
          </cell>
          <cell r="I365">
            <v>4.6411999999999995</v>
          </cell>
        </row>
        <row r="366">
          <cell r="D366" t="str">
            <v>MT</v>
          </cell>
          <cell r="I366">
            <v>2</v>
          </cell>
        </row>
        <row r="367">
          <cell r="D367" t="str">
            <v>K3B-C3/8</v>
          </cell>
          <cell r="I367">
            <v>16</v>
          </cell>
        </row>
        <row r="368">
          <cell r="D368" t="str">
            <v>SC</v>
          </cell>
          <cell r="I368">
            <v>2</v>
          </cell>
        </row>
        <row r="369">
          <cell r="D369" t="str">
            <v>C3/8</v>
          </cell>
          <cell r="I369">
            <v>34</v>
          </cell>
        </row>
        <row r="370">
          <cell r="D370" t="str">
            <v>YC</v>
          </cell>
          <cell r="I370">
            <v>4</v>
          </cell>
        </row>
        <row r="371">
          <cell r="D371" t="str">
            <v>MN3</v>
          </cell>
          <cell r="I371">
            <v>2</v>
          </cell>
        </row>
        <row r="372">
          <cell r="I372">
            <v>2</v>
          </cell>
        </row>
        <row r="373">
          <cell r="I373">
            <v>2</v>
          </cell>
        </row>
        <row r="374">
          <cell r="I374">
            <v>120</v>
          </cell>
        </row>
        <row r="375">
          <cell r="I375">
            <v>1</v>
          </cell>
        </row>
        <row r="376">
          <cell r="D376" t="str">
            <v>B16-230</v>
          </cell>
          <cell r="I376">
            <v>1</v>
          </cell>
        </row>
        <row r="377">
          <cell r="D377" t="str">
            <v>K3B-C3/8</v>
          </cell>
          <cell r="I377">
            <v>5</v>
          </cell>
        </row>
        <row r="378">
          <cell r="D378" t="str">
            <v>SC</v>
          </cell>
          <cell r="I378">
            <v>1</v>
          </cell>
        </row>
        <row r="379">
          <cell r="D379" t="str">
            <v>C3/8</v>
          </cell>
          <cell r="I379">
            <v>11.5</v>
          </cell>
        </row>
        <row r="380">
          <cell r="D380" t="str">
            <v>YC</v>
          </cell>
          <cell r="I380">
            <v>3</v>
          </cell>
        </row>
        <row r="381">
          <cell r="D381" t="str">
            <v>GCMK</v>
          </cell>
          <cell r="I381">
            <v>9.5</v>
          </cell>
        </row>
        <row r="382">
          <cell r="D382" t="str">
            <v>GCMK</v>
          </cell>
          <cell r="I382">
            <v>0.6</v>
          </cell>
        </row>
        <row r="383">
          <cell r="D383" t="str">
            <v>GCMK</v>
          </cell>
          <cell r="I383">
            <v>0.78</v>
          </cell>
        </row>
        <row r="384">
          <cell r="D384" t="str">
            <v>GCMK</v>
          </cell>
          <cell r="I384">
            <v>0.66</v>
          </cell>
        </row>
        <row r="385">
          <cell r="D385" t="str">
            <v>BM16-60</v>
          </cell>
          <cell r="I385">
            <v>2</v>
          </cell>
        </row>
        <row r="386">
          <cell r="D386" t="str">
            <v>BM16-250/80</v>
          </cell>
          <cell r="I386">
            <v>1</v>
          </cell>
        </row>
        <row r="387">
          <cell r="D387" t="str">
            <v>MN</v>
          </cell>
          <cell r="I387">
            <v>1</v>
          </cell>
        </row>
        <row r="388">
          <cell r="I388">
            <v>1</v>
          </cell>
        </row>
        <row r="389">
          <cell r="D389" t="str">
            <v>BM16-260</v>
          </cell>
          <cell r="I389">
            <v>120</v>
          </cell>
        </row>
        <row r="390">
          <cell r="I390">
            <v>1</v>
          </cell>
        </row>
        <row r="391">
          <cell r="D391" t="str">
            <v>GCMK</v>
          </cell>
          <cell r="I391">
            <v>13.64</v>
          </cell>
        </row>
        <row r="392">
          <cell r="D392" t="str">
            <v>BM16-100/100</v>
          </cell>
          <cell r="I392">
            <v>4</v>
          </cell>
        </row>
        <row r="393">
          <cell r="D393" t="str">
            <v>GCMK</v>
          </cell>
          <cell r="I393">
            <v>4.6411999999999995</v>
          </cell>
        </row>
        <row r="394">
          <cell r="D394" t="str">
            <v>MT</v>
          </cell>
          <cell r="I394">
            <v>2</v>
          </cell>
        </row>
        <row r="395">
          <cell r="D395" t="str">
            <v>K3B-C3/8</v>
          </cell>
          <cell r="I395">
            <v>16</v>
          </cell>
        </row>
        <row r="396">
          <cell r="D396" t="str">
            <v>SC</v>
          </cell>
          <cell r="I396">
            <v>2</v>
          </cell>
        </row>
        <row r="397">
          <cell r="D397" t="str">
            <v>C3/8</v>
          </cell>
          <cell r="I397">
            <v>38</v>
          </cell>
        </row>
        <row r="398">
          <cell r="D398" t="str">
            <v>YC</v>
          </cell>
          <cell r="I398">
            <v>4</v>
          </cell>
        </row>
        <row r="399">
          <cell r="D399" t="str">
            <v>MN3</v>
          </cell>
          <cell r="I399">
            <v>2</v>
          </cell>
        </row>
        <row r="400">
          <cell r="I400">
            <v>2</v>
          </cell>
        </row>
        <row r="401">
          <cell r="I401">
            <v>2</v>
          </cell>
        </row>
        <row r="402">
          <cell r="I402">
            <v>120</v>
          </cell>
        </row>
        <row r="403">
          <cell r="I403">
            <v>1</v>
          </cell>
        </row>
        <row r="404">
          <cell r="D404" t="str">
            <v>GCMK</v>
          </cell>
          <cell r="I404">
            <v>26.200000000000003</v>
          </cell>
        </row>
        <row r="405">
          <cell r="D405" t="str">
            <v>BM16-100/100</v>
          </cell>
          <cell r="I405">
            <v>4</v>
          </cell>
        </row>
        <row r="406">
          <cell r="D406" t="str">
            <v>BM16-50/35</v>
          </cell>
          <cell r="I406">
            <v>4</v>
          </cell>
        </row>
        <row r="407">
          <cell r="D407" t="str">
            <v>GCMK</v>
          </cell>
          <cell r="I407">
            <v>9.2823999999999991</v>
          </cell>
        </row>
        <row r="408">
          <cell r="D408" t="str">
            <v>MT</v>
          </cell>
          <cell r="I408">
            <v>4</v>
          </cell>
        </row>
        <row r="409">
          <cell r="D409" t="str">
            <v>K3B-C3/8</v>
          </cell>
          <cell r="I409">
            <v>32</v>
          </cell>
        </row>
        <row r="410">
          <cell r="D410" t="str">
            <v>SC</v>
          </cell>
          <cell r="I410">
            <v>4</v>
          </cell>
        </row>
        <row r="411">
          <cell r="D411" t="str">
            <v>C5/8</v>
          </cell>
          <cell r="I411">
            <v>84</v>
          </cell>
        </row>
        <row r="412">
          <cell r="D412" t="str">
            <v>YC</v>
          </cell>
          <cell r="I412">
            <v>8</v>
          </cell>
        </row>
        <row r="413">
          <cell r="D413" t="str">
            <v>MN3</v>
          </cell>
          <cell r="I413">
            <v>4</v>
          </cell>
        </row>
        <row r="414">
          <cell r="I414">
            <v>4</v>
          </cell>
        </row>
        <row r="415">
          <cell r="I415">
            <v>4</v>
          </cell>
        </row>
        <row r="416">
          <cell r="I416">
            <v>84</v>
          </cell>
        </row>
        <row r="417">
          <cell r="I417">
            <v>1</v>
          </cell>
        </row>
        <row r="418">
          <cell r="D418" t="str">
            <v>CD-682</v>
          </cell>
          <cell r="I418">
            <v>2</v>
          </cell>
        </row>
        <row r="419">
          <cell r="D419" t="str">
            <v>BM16-100/100</v>
          </cell>
          <cell r="I419">
            <v>4</v>
          </cell>
        </row>
        <row r="420">
          <cell r="D420" t="str">
            <v>GCMK</v>
          </cell>
          <cell r="I420">
            <v>4.6411999999999995</v>
          </cell>
        </row>
        <row r="421">
          <cell r="D421" t="str">
            <v>MT</v>
          </cell>
          <cell r="I421">
            <v>2</v>
          </cell>
        </row>
        <row r="422">
          <cell r="D422" t="str">
            <v>K3B-C3/8</v>
          </cell>
          <cell r="I422">
            <v>20</v>
          </cell>
        </row>
        <row r="423">
          <cell r="D423" t="str">
            <v>SC</v>
          </cell>
          <cell r="I423">
            <v>2</v>
          </cell>
        </row>
        <row r="424">
          <cell r="D424" t="str">
            <v>C3/8</v>
          </cell>
          <cell r="I424">
            <v>50</v>
          </cell>
        </row>
        <row r="425">
          <cell r="D425" t="str">
            <v>YC</v>
          </cell>
          <cell r="I425">
            <v>4</v>
          </cell>
        </row>
        <row r="426">
          <cell r="D426" t="str">
            <v>MN3</v>
          </cell>
          <cell r="I426">
            <v>2</v>
          </cell>
        </row>
        <row r="427">
          <cell r="I427">
            <v>2</v>
          </cell>
        </row>
        <row r="428">
          <cell r="I428">
            <v>2</v>
          </cell>
        </row>
        <row r="429">
          <cell r="I429">
            <v>120</v>
          </cell>
        </row>
        <row r="430">
          <cell r="I430">
            <v>1</v>
          </cell>
        </row>
        <row r="431">
          <cell r="D431" t="str">
            <v>ACKP-70</v>
          </cell>
          <cell r="I431">
            <v>0</v>
          </cell>
        </row>
        <row r="432">
          <cell r="D432" t="str">
            <v>ACKP-50</v>
          </cell>
          <cell r="I432">
            <v>0</v>
          </cell>
        </row>
        <row r="433">
          <cell r="D433" t="str">
            <v>AC-95</v>
          </cell>
          <cell r="I433">
            <v>0.32600000000000001</v>
          </cell>
        </row>
        <row r="434">
          <cell r="D434" t="str">
            <v>AC-50</v>
          </cell>
          <cell r="I434">
            <v>5.0000000000000001E-3</v>
          </cell>
        </row>
        <row r="435">
          <cell r="D435" t="str">
            <v>SD</v>
          </cell>
          <cell r="I435">
            <v>0</v>
          </cell>
        </row>
        <row r="436">
          <cell r="D436" t="str">
            <v>SD-M</v>
          </cell>
          <cell r="I436">
            <v>11</v>
          </cell>
        </row>
        <row r="437">
          <cell r="D437" t="str">
            <v>ST</v>
          </cell>
          <cell r="I437">
            <v>30</v>
          </cell>
        </row>
        <row r="438">
          <cell r="D438" t="str">
            <v>CSD</v>
          </cell>
          <cell r="I438">
            <v>11</v>
          </cell>
        </row>
        <row r="439">
          <cell r="D439" t="str">
            <v>csdi</v>
          </cell>
          <cell r="I439">
            <v>0</v>
          </cell>
        </row>
        <row r="440">
          <cell r="D440" t="str">
            <v>csdg</v>
          </cell>
          <cell r="I440">
            <v>0</v>
          </cell>
        </row>
        <row r="441">
          <cell r="D441" t="str">
            <v>MT</v>
          </cell>
          <cell r="I441">
            <v>30</v>
          </cell>
        </row>
        <row r="442">
          <cell r="D442" t="str">
            <v>VT2</v>
          </cell>
          <cell r="I442">
            <v>15</v>
          </cell>
        </row>
        <row r="443">
          <cell r="D443" t="str">
            <v>MND</v>
          </cell>
          <cell r="I443">
            <v>15</v>
          </cell>
        </row>
        <row r="444">
          <cell r="D444" t="str">
            <v>KhN-AC95</v>
          </cell>
          <cell r="I444">
            <v>15</v>
          </cell>
        </row>
        <row r="445">
          <cell r="D445" t="str">
            <v>KhN-AC70</v>
          </cell>
          <cell r="I445">
            <v>0</v>
          </cell>
        </row>
        <row r="446">
          <cell r="D446" t="str">
            <v>ON-AC50</v>
          </cell>
          <cell r="I446">
            <v>0</v>
          </cell>
        </row>
        <row r="447">
          <cell r="D447" t="str">
            <v>ON-ACKP50</v>
          </cell>
          <cell r="I447">
            <v>0</v>
          </cell>
        </row>
        <row r="448">
          <cell r="D448" t="str">
            <v>ON-ACKP70</v>
          </cell>
          <cell r="I448">
            <v>0</v>
          </cell>
        </row>
        <row r="449">
          <cell r="D449" t="str">
            <v>FCO-24-200</v>
          </cell>
          <cell r="I449">
            <v>0</v>
          </cell>
        </row>
        <row r="450">
          <cell r="D450" t="str">
            <v>FCO-24-100</v>
          </cell>
          <cell r="I450">
            <v>0</v>
          </cell>
        </row>
        <row r="451">
          <cell r="D451" t="str">
            <v>on-AcKP70</v>
          </cell>
          <cell r="I451">
            <v>0</v>
          </cell>
        </row>
        <row r="452">
          <cell r="D452" t="str">
            <v>on-ACKP50</v>
          </cell>
          <cell r="I452">
            <v>0</v>
          </cell>
        </row>
        <row r="453">
          <cell r="D453" t="str">
            <v>R1S</v>
          </cell>
          <cell r="I453">
            <v>0</v>
          </cell>
        </row>
        <row r="454">
          <cell r="D454" t="str">
            <v>DC-60K</v>
          </cell>
          <cell r="I454">
            <v>0</v>
          </cell>
        </row>
        <row r="455">
          <cell r="D455" t="str">
            <v>UVIS</v>
          </cell>
          <cell r="I455">
            <v>0</v>
          </cell>
        </row>
        <row r="456">
          <cell r="D456" t="str">
            <v>SOC</v>
          </cell>
          <cell r="I456">
            <v>3</v>
          </cell>
        </row>
        <row r="457">
          <cell r="D457" t="str">
            <v>K2R-AC50</v>
          </cell>
          <cell r="I457">
            <v>7</v>
          </cell>
        </row>
        <row r="458">
          <cell r="D458" t="str">
            <v>K2R-AC70</v>
          </cell>
          <cell r="I458">
            <v>0</v>
          </cell>
        </row>
        <row r="459">
          <cell r="D459" t="str">
            <v>K2R-AC95</v>
          </cell>
          <cell r="I459">
            <v>6</v>
          </cell>
        </row>
        <row r="460">
          <cell r="D460" t="str">
            <v>KepNE-TH</v>
          </cell>
          <cell r="I460">
            <v>0</v>
          </cell>
        </row>
        <row r="461">
          <cell r="D461" t="str">
            <v>bnh</v>
          </cell>
          <cell r="I461">
            <v>0</v>
          </cell>
        </row>
        <row r="462">
          <cell r="I462">
            <v>0</v>
          </cell>
        </row>
        <row r="463">
          <cell r="I463">
            <v>2.7E-2</v>
          </cell>
        </row>
        <row r="464">
          <cell r="I464">
            <v>0.02</v>
          </cell>
        </row>
        <row r="465">
          <cell r="I465">
            <v>0</v>
          </cell>
        </row>
        <row r="466">
          <cell r="I466">
            <v>0</v>
          </cell>
        </row>
        <row r="467">
          <cell r="I467">
            <v>1</v>
          </cell>
        </row>
        <row r="468">
          <cell r="I468">
            <v>11</v>
          </cell>
        </row>
        <row r="469">
          <cell r="I469">
            <v>15</v>
          </cell>
        </row>
        <row r="470">
          <cell r="I470">
            <v>0</v>
          </cell>
        </row>
        <row r="471">
          <cell r="I471">
            <v>0</v>
          </cell>
        </row>
        <row r="472">
          <cell r="I472">
            <v>3</v>
          </cell>
        </row>
        <row r="473">
          <cell r="I473">
            <v>331</v>
          </cell>
        </row>
        <row r="474">
          <cell r="I474">
            <v>0.28399999999999997</v>
          </cell>
        </row>
        <row r="475">
          <cell r="I475">
            <v>0</v>
          </cell>
        </row>
        <row r="476">
          <cell r="I476">
            <v>5</v>
          </cell>
        </row>
        <row r="477">
          <cell r="I477">
            <v>0</v>
          </cell>
        </row>
        <row r="478">
          <cell r="I478">
            <v>0</v>
          </cell>
        </row>
        <row r="479">
          <cell r="I479">
            <v>1</v>
          </cell>
        </row>
        <row r="480">
          <cell r="I480">
            <v>1</v>
          </cell>
        </row>
        <row r="481">
          <cell r="I481">
            <v>1</v>
          </cell>
        </row>
        <row r="482">
          <cell r="D482" t="str">
            <v>BM22-950</v>
          </cell>
          <cell r="I482">
            <v>1</v>
          </cell>
        </row>
        <row r="483">
          <cell r="I483">
            <v>5.6</v>
          </cell>
        </row>
        <row r="484">
          <cell r="I484">
            <v>6.6999999999999993</v>
          </cell>
        </row>
        <row r="485">
          <cell r="D485" t="str">
            <v>MUAÑ</v>
          </cell>
          <cell r="I485">
            <v>1.1000000000000003</v>
          </cell>
        </row>
        <row r="486">
          <cell r="D486" t="str">
            <v>DCU5</v>
          </cell>
          <cell r="I486">
            <v>1.5999999999999999</v>
          </cell>
        </row>
        <row r="487">
          <cell r="D487" t="str">
            <v>ÑC2</v>
          </cell>
          <cell r="I487">
            <v>1.9999999999999998</v>
          </cell>
        </row>
        <row r="488">
          <cell r="D488" t="str">
            <v>BTM250</v>
          </cell>
          <cell r="I488">
            <v>0.21999999999999997</v>
          </cell>
        </row>
        <row r="489">
          <cell r="D489" t="str">
            <v>ST10M</v>
          </cell>
          <cell r="I489">
            <v>9.2999999999999989</v>
          </cell>
        </row>
        <row r="490">
          <cell r="D490" t="str">
            <v>VKM</v>
          </cell>
          <cell r="I490">
            <v>2.8599999999999997E-2</v>
          </cell>
        </row>
        <row r="491">
          <cell r="D491" t="str">
            <v>QBTUM</v>
          </cell>
          <cell r="I491">
            <v>2.9999999999999996</v>
          </cell>
        </row>
        <row r="492">
          <cell r="I492">
            <v>9.9999999999999992E-2</v>
          </cell>
        </row>
        <row r="493">
          <cell r="I493">
            <v>0</v>
          </cell>
        </row>
        <row r="494">
          <cell r="D494" t="str">
            <v>BLMK</v>
          </cell>
          <cell r="I494">
            <v>0</v>
          </cell>
        </row>
        <row r="495">
          <cell r="I495">
            <v>0</v>
          </cell>
        </row>
        <row r="496">
          <cell r="I496">
            <v>0</v>
          </cell>
        </row>
        <row r="497">
          <cell r="D497" t="str">
            <v>MUAÑ</v>
          </cell>
          <cell r="I497">
            <v>0</v>
          </cell>
        </row>
        <row r="498">
          <cell r="D498" t="str">
            <v>ÑC2</v>
          </cell>
          <cell r="I498">
            <v>0</v>
          </cell>
        </row>
        <row r="499">
          <cell r="D499" t="str">
            <v>QBTUM</v>
          </cell>
          <cell r="I499">
            <v>0</v>
          </cell>
        </row>
        <row r="500">
          <cell r="I500">
            <v>0</v>
          </cell>
        </row>
        <row r="501">
          <cell r="I501">
            <v>1</v>
          </cell>
        </row>
        <row r="502">
          <cell r="D502" t="str">
            <v>BTM200</v>
          </cell>
          <cell r="I502">
            <v>6.64</v>
          </cell>
        </row>
        <row r="503">
          <cell r="D503" t="str">
            <v>BTL100</v>
          </cell>
          <cell r="I503">
            <v>1.5</v>
          </cell>
        </row>
        <row r="504">
          <cell r="D504" t="str">
            <v>ST18M</v>
          </cell>
          <cell r="I504">
            <v>26.320000000000004</v>
          </cell>
        </row>
        <row r="505">
          <cell r="D505" t="str">
            <v>ST18M</v>
          </cell>
          <cell r="I505">
            <v>386.54000000000008</v>
          </cell>
        </row>
        <row r="506">
          <cell r="D506" t="str">
            <v>DCAT</v>
          </cell>
          <cell r="I506">
            <v>3.7000000000000006</v>
          </cell>
        </row>
        <row r="507">
          <cell r="D507" t="str">
            <v>DCU5</v>
          </cell>
          <cell r="I507">
            <v>16.7</v>
          </cell>
        </row>
        <row r="508">
          <cell r="I508">
            <v>105</v>
          </cell>
        </row>
        <row r="509">
          <cell r="I509">
            <v>105</v>
          </cell>
        </row>
        <row r="510">
          <cell r="I510">
            <v>0.1</v>
          </cell>
        </row>
        <row r="511">
          <cell r="I511">
            <v>0</v>
          </cell>
        </row>
        <row r="512">
          <cell r="D512" t="str">
            <v>BTM200</v>
          </cell>
          <cell r="I512">
            <v>0</v>
          </cell>
        </row>
        <row r="513">
          <cell r="D513" t="str">
            <v>BTL100</v>
          </cell>
          <cell r="I513">
            <v>0</v>
          </cell>
        </row>
        <row r="514">
          <cell r="D514" t="str">
            <v>BTL100</v>
          </cell>
          <cell r="I514">
            <v>0</v>
          </cell>
        </row>
        <row r="515">
          <cell r="D515" t="str">
            <v>ST10M</v>
          </cell>
          <cell r="I515">
            <v>0</v>
          </cell>
        </row>
        <row r="516">
          <cell r="D516" t="str">
            <v>ST18M</v>
          </cell>
          <cell r="I516">
            <v>0</v>
          </cell>
        </row>
        <row r="517">
          <cell r="D517" t="str">
            <v>D57+C</v>
          </cell>
          <cell r="I517">
            <v>0</v>
          </cell>
        </row>
        <row r="518">
          <cell r="I518">
            <v>0</v>
          </cell>
        </row>
        <row r="519">
          <cell r="I519">
            <v>0</v>
          </cell>
        </row>
        <row r="520">
          <cell r="I520">
            <v>0</v>
          </cell>
        </row>
        <row r="521">
          <cell r="I521">
            <v>1</v>
          </cell>
        </row>
        <row r="522">
          <cell r="D522" t="str">
            <v>BTM250</v>
          </cell>
          <cell r="I522">
            <v>0.78800000000000003</v>
          </cell>
        </row>
        <row r="523">
          <cell r="D523" t="str">
            <v>BTM250</v>
          </cell>
          <cell r="I523">
            <v>0.86199999999999988</v>
          </cell>
        </row>
        <row r="524">
          <cell r="D524" t="str">
            <v>BTL100</v>
          </cell>
          <cell r="I524">
            <v>0.4</v>
          </cell>
        </row>
        <row r="525">
          <cell r="D525" t="str">
            <v>ST10M</v>
          </cell>
          <cell r="I525">
            <v>63.07</v>
          </cell>
        </row>
        <row r="526">
          <cell r="D526" t="str">
            <v>ST18M</v>
          </cell>
          <cell r="I526">
            <v>49.7</v>
          </cell>
        </row>
        <row r="527">
          <cell r="D527" t="str">
            <v>VKM</v>
          </cell>
          <cell r="I527">
            <v>2.1000000000000001E-2</v>
          </cell>
        </row>
        <row r="528">
          <cell r="D528" t="str">
            <v>VKM</v>
          </cell>
          <cell r="I528">
            <v>6.7000000000000004E-2</v>
          </cell>
        </row>
        <row r="529">
          <cell r="D529" t="str">
            <v>DCU5</v>
          </cell>
          <cell r="I529">
            <v>3.9500000000000006</v>
          </cell>
        </row>
        <row r="530">
          <cell r="I530">
            <v>13.000000000000002</v>
          </cell>
        </row>
        <row r="531">
          <cell r="I531">
            <v>13.000000000000002</v>
          </cell>
        </row>
        <row r="532">
          <cell r="I532">
            <v>0.10000000000000002</v>
          </cell>
        </row>
        <row r="533">
          <cell r="I533">
            <v>1</v>
          </cell>
        </row>
        <row r="534">
          <cell r="D534" t="str">
            <v>M-25</v>
          </cell>
          <cell r="I534">
            <v>3</v>
          </cell>
        </row>
        <row r="535">
          <cell r="D535" t="str">
            <v>cTD-16/2400</v>
          </cell>
          <cell r="I535">
            <v>1</v>
          </cell>
        </row>
        <row r="536">
          <cell r="D536" t="str">
            <v>Kep-TD</v>
          </cell>
          <cell r="I536">
            <v>1</v>
          </cell>
        </row>
        <row r="537">
          <cell r="D537" t="str">
            <v>KepN-CU/AL</v>
          </cell>
          <cell r="I537">
            <v>1</v>
          </cell>
        </row>
        <row r="538">
          <cell r="I538">
            <v>3</v>
          </cell>
        </row>
        <row r="539">
          <cell r="I539">
            <v>1</v>
          </cell>
        </row>
        <row r="540">
          <cell r="I540">
            <v>7</v>
          </cell>
        </row>
        <row r="541">
          <cell r="I541">
            <v>0</v>
          </cell>
        </row>
        <row r="542">
          <cell r="I542">
            <v>1</v>
          </cell>
        </row>
        <row r="543">
          <cell r="D543" t="str">
            <v>BTLT-20</v>
          </cell>
          <cell r="I543">
            <v>1</v>
          </cell>
        </row>
        <row r="544">
          <cell r="I544">
            <v>1</v>
          </cell>
        </row>
        <row r="545">
          <cell r="I545">
            <v>1</v>
          </cell>
        </row>
        <row r="546">
          <cell r="I546">
            <v>2</v>
          </cell>
        </row>
        <row r="547">
          <cell r="I547">
            <v>1</v>
          </cell>
        </row>
        <row r="548">
          <cell r="I548">
            <v>1</v>
          </cell>
        </row>
        <row r="549">
          <cell r="D549" t="str">
            <v>GCMK</v>
          </cell>
          <cell r="I549">
            <v>48.25</v>
          </cell>
        </row>
        <row r="550">
          <cell r="D550" t="str">
            <v>GCMK</v>
          </cell>
          <cell r="I550">
            <v>19.149999999999999</v>
          </cell>
        </row>
        <row r="551">
          <cell r="D551" t="str">
            <v>GCMK</v>
          </cell>
          <cell r="I551">
            <v>7.0299999999999994</v>
          </cell>
        </row>
        <row r="552">
          <cell r="D552" t="str">
            <v>BM16-260</v>
          </cell>
          <cell r="I552">
            <v>0.99999999999999989</v>
          </cell>
        </row>
        <row r="553">
          <cell r="D553" t="str">
            <v>BM16-70</v>
          </cell>
          <cell r="I553">
            <v>1.9999999999999998</v>
          </cell>
        </row>
        <row r="554">
          <cell r="D554" t="str">
            <v>BM16-400</v>
          </cell>
          <cell r="I554">
            <v>2.9999999999999996</v>
          </cell>
        </row>
        <row r="555">
          <cell r="D555" t="str">
            <v>BM16-100</v>
          </cell>
          <cell r="I555">
            <v>3.9999999999999996</v>
          </cell>
        </row>
        <row r="556">
          <cell r="D556" t="str">
            <v>CD-194/7,135</v>
          </cell>
          <cell r="I556">
            <v>0.99999999999999989</v>
          </cell>
        </row>
        <row r="557">
          <cell r="D557" t="str">
            <v>CD-210/7,24</v>
          </cell>
          <cell r="I557">
            <v>0.99999999999999989</v>
          </cell>
        </row>
        <row r="558">
          <cell r="I558">
            <v>0.99999999999999989</v>
          </cell>
        </row>
        <row r="559">
          <cell r="I559">
            <v>1.9999999999999998</v>
          </cell>
        </row>
        <row r="560">
          <cell r="I560">
            <v>91.999999999999986</v>
          </cell>
        </row>
        <row r="561">
          <cell r="I561">
            <v>0</v>
          </cell>
        </row>
        <row r="562">
          <cell r="D562" t="str">
            <v>GCMK</v>
          </cell>
          <cell r="I562">
            <v>0</v>
          </cell>
        </row>
        <row r="563">
          <cell r="D563" t="str">
            <v>GCMK</v>
          </cell>
          <cell r="I563">
            <v>0</v>
          </cell>
        </row>
        <row r="564">
          <cell r="D564" t="str">
            <v>GCMK</v>
          </cell>
          <cell r="I564">
            <v>0</v>
          </cell>
        </row>
        <row r="565">
          <cell r="D565" t="str">
            <v>GCMK</v>
          </cell>
          <cell r="I565">
            <v>0</v>
          </cell>
        </row>
        <row r="566">
          <cell r="I566">
            <v>0</v>
          </cell>
        </row>
        <row r="567">
          <cell r="I567">
            <v>0</v>
          </cell>
        </row>
        <row r="568">
          <cell r="I568">
            <v>0</v>
          </cell>
        </row>
        <row r="569">
          <cell r="I569">
            <v>0</v>
          </cell>
        </row>
        <row r="570">
          <cell r="D570" t="str">
            <v>GCMK</v>
          </cell>
          <cell r="I570">
            <v>0</v>
          </cell>
        </row>
        <row r="571">
          <cell r="D571" t="str">
            <v>GCMK</v>
          </cell>
          <cell r="I571">
            <v>0</v>
          </cell>
        </row>
        <row r="572">
          <cell r="I572">
            <v>0</v>
          </cell>
        </row>
        <row r="573">
          <cell r="I573">
            <v>0</v>
          </cell>
        </row>
        <row r="574">
          <cell r="I574">
            <v>1</v>
          </cell>
        </row>
        <row r="575">
          <cell r="D575" t="str">
            <v>GCMK</v>
          </cell>
          <cell r="I575">
            <v>29.56</v>
          </cell>
        </row>
        <row r="576">
          <cell r="D576" t="str">
            <v>GCMK</v>
          </cell>
          <cell r="I576">
            <v>11.9</v>
          </cell>
        </row>
        <row r="577">
          <cell r="D577" t="str">
            <v>GCMK</v>
          </cell>
          <cell r="I577">
            <v>5.3899999999999988</v>
          </cell>
        </row>
        <row r="578">
          <cell r="D578" t="str">
            <v>BM16-35/28</v>
          </cell>
          <cell r="I578">
            <v>7.9999999999999991</v>
          </cell>
        </row>
        <row r="579">
          <cell r="D579" t="str">
            <v>BM16-240/80</v>
          </cell>
          <cell r="I579">
            <v>2.9999999999999996</v>
          </cell>
        </row>
        <row r="580">
          <cell r="D580" t="str">
            <v>BM16-300/300</v>
          </cell>
          <cell r="I580">
            <v>1.9999999999999998</v>
          </cell>
        </row>
        <row r="581">
          <cell r="I581">
            <v>0.99999999999999989</v>
          </cell>
        </row>
        <row r="582">
          <cell r="I582">
            <v>48.999999999999993</v>
          </cell>
        </row>
        <row r="583">
          <cell r="I583">
            <v>1</v>
          </cell>
        </row>
        <row r="584">
          <cell r="D584" t="str">
            <v>GCMK</v>
          </cell>
          <cell r="I584">
            <v>26.200000000000003</v>
          </cell>
        </row>
        <row r="585">
          <cell r="D585" t="str">
            <v>BM16-100/100</v>
          </cell>
          <cell r="I585">
            <v>4</v>
          </cell>
        </row>
        <row r="586">
          <cell r="D586" t="str">
            <v>BM16-50/35</v>
          </cell>
          <cell r="I586">
            <v>4</v>
          </cell>
        </row>
        <row r="587">
          <cell r="D587" t="str">
            <v>GCMK</v>
          </cell>
          <cell r="I587">
            <v>9.2823999999999991</v>
          </cell>
        </row>
        <row r="588">
          <cell r="D588" t="str">
            <v>MT</v>
          </cell>
          <cell r="I588">
            <v>4</v>
          </cell>
        </row>
        <row r="589">
          <cell r="D589" t="str">
            <v>K3B-C3/8</v>
          </cell>
          <cell r="I589">
            <v>32</v>
          </cell>
        </row>
        <row r="590">
          <cell r="D590" t="str">
            <v>SC</v>
          </cell>
          <cell r="I590">
            <v>4</v>
          </cell>
        </row>
        <row r="591">
          <cell r="D591" t="str">
            <v>C5/8</v>
          </cell>
          <cell r="I591">
            <v>84</v>
          </cell>
        </row>
        <row r="592">
          <cell r="D592" t="str">
            <v>YC</v>
          </cell>
          <cell r="I592">
            <v>8</v>
          </cell>
        </row>
        <row r="593">
          <cell r="D593" t="str">
            <v>MN3</v>
          </cell>
          <cell r="I593">
            <v>4</v>
          </cell>
        </row>
        <row r="594">
          <cell r="I594">
            <v>4</v>
          </cell>
        </row>
        <row r="595">
          <cell r="I595">
            <v>4</v>
          </cell>
        </row>
        <row r="596">
          <cell r="I596">
            <v>84</v>
          </cell>
        </row>
        <row r="597">
          <cell r="I597">
            <v>1</v>
          </cell>
        </row>
        <row r="598">
          <cell r="D598" t="str">
            <v>CD-682</v>
          </cell>
          <cell r="I598">
            <v>2</v>
          </cell>
        </row>
        <row r="599">
          <cell r="D599" t="str">
            <v>BM16-100/100</v>
          </cell>
          <cell r="I599">
            <v>4</v>
          </cell>
        </row>
        <row r="600">
          <cell r="D600" t="str">
            <v>GCMK</v>
          </cell>
          <cell r="I600">
            <v>4.6411999999999995</v>
          </cell>
        </row>
        <row r="601">
          <cell r="D601" t="str">
            <v>MT</v>
          </cell>
          <cell r="I601">
            <v>2</v>
          </cell>
        </row>
        <row r="602">
          <cell r="D602" t="str">
            <v>K3B-C3/8</v>
          </cell>
          <cell r="I602">
            <v>20</v>
          </cell>
        </row>
        <row r="603">
          <cell r="D603" t="str">
            <v>SC</v>
          </cell>
          <cell r="I603">
            <v>2</v>
          </cell>
        </row>
        <row r="604">
          <cell r="D604" t="str">
            <v>C3/8</v>
          </cell>
          <cell r="I604">
            <v>50</v>
          </cell>
        </row>
        <row r="605">
          <cell r="D605" t="str">
            <v>YC</v>
          </cell>
          <cell r="I605">
            <v>4</v>
          </cell>
        </row>
        <row r="606">
          <cell r="D606" t="str">
            <v>MN3</v>
          </cell>
          <cell r="I606">
            <v>2</v>
          </cell>
        </row>
        <row r="607">
          <cell r="I607">
            <v>2</v>
          </cell>
        </row>
        <row r="608">
          <cell r="I608">
            <v>2</v>
          </cell>
        </row>
        <row r="609">
          <cell r="I609">
            <v>120</v>
          </cell>
        </row>
        <row r="610">
          <cell r="I610">
            <v>1</v>
          </cell>
        </row>
        <row r="611">
          <cell r="D611" t="str">
            <v>ACKP-70</v>
          </cell>
          <cell r="I611">
            <v>0</v>
          </cell>
        </row>
        <row r="612">
          <cell r="D612" t="str">
            <v>ACKP-50</v>
          </cell>
          <cell r="I612">
            <v>0</v>
          </cell>
        </row>
        <row r="613">
          <cell r="D613" t="str">
            <v>AC-95</v>
          </cell>
          <cell r="I613">
            <v>0.32600000000000001</v>
          </cell>
        </row>
        <row r="614">
          <cell r="D614" t="str">
            <v>AC-50</v>
          </cell>
          <cell r="I614">
            <v>5.0000000000000001E-3</v>
          </cell>
        </row>
        <row r="615">
          <cell r="D615" t="str">
            <v>SD</v>
          </cell>
          <cell r="I615">
            <v>0</v>
          </cell>
        </row>
        <row r="616">
          <cell r="D616" t="str">
            <v>SD-M</v>
          </cell>
          <cell r="I616">
            <v>11</v>
          </cell>
        </row>
        <row r="617">
          <cell r="D617" t="str">
            <v>ST</v>
          </cell>
          <cell r="I617">
            <v>30</v>
          </cell>
        </row>
        <row r="618">
          <cell r="D618" t="str">
            <v>CSD</v>
          </cell>
          <cell r="I618">
            <v>11</v>
          </cell>
        </row>
        <row r="619">
          <cell r="D619" t="str">
            <v>csdi</v>
          </cell>
          <cell r="I619">
            <v>0</v>
          </cell>
        </row>
        <row r="620">
          <cell r="D620" t="str">
            <v>csdg</v>
          </cell>
          <cell r="I620">
            <v>0</v>
          </cell>
        </row>
        <row r="621">
          <cell r="D621" t="str">
            <v>MT</v>
          </cell>
          <cell r="I621">
            <v>30</v>
          </cell>
        </row>
        <row r="622">
          <cell r="D622" t="str">
            <v>VT2</v>
          </cell>
          <cell r="I622">
            <v>15</v>
          </cell>
        </row>
        <row r="623">
          <cell r="D623" t="str">
            <v>MND</v>
          </cell>
          <cell r="I623">
            <v>15</v>
          </cell>
        </row>
        <row r="624">
          <cell r="D624" t="str">
            <v>KhN-AC95</v>
          </cell>
          <cell r="I624">
            <v>15</v>
          </cell>
        </row>
        <row r="625">
          <cell r="D625" t="str">
            <v>KhN-AC70</v>
          </cell>
          <cell r="I625">
            <v>0</v>
          </cell>
        </row>
        <row r="626">
          <cell r="D626" t="str">
            <v>ON-AC50</v>
          </cell>
          <cell r="I626">
            <v>0</v>
          </cell>
        </row>
        <row r="627">
          <cell r="D627" t="str">
            <v>ON-ACKP50</v>
          </cell>
          <cell r="I627">
            <v>0</v>
          </cell>
        </row>
        <row r="628">
          <cell r="D628" t="str">
            <v>ON-ACKP70</v>
          </cell>
          <cell r="I628">
            <v>0</v>
          </cell>
        </row>
        <row r="629">
          <cell r="D629" t="str">
            <v>FCO-24-200</v>
          </cell>
          <cell r="I629">
            <v>0</v>
          </cell>
        </row>
        <row r="630">
          <cell r="D630" t="str">
            <v>FCO-24-100</v>
          </cell>
          <cell r="I630">
            <v>0</v>
          </cell>
        </row>
        <row r="631">
          <cell r="D631" t="str">
            <v>on-AcKP70</v>
          </cell>
          <cell r="I631">
            <v>0</v>
          </cell>
        </row>
        <row r="632">
          <cell r="D632" t="str">
            <v>on-ACKP50</v>
          </cell>
          <cell r="I632">
            <v>0</v>
          </cell>
        </row>
        <row r="633">
          <cell r="D633" t="str">
            <v>R1S</v>
          </cell>
          <cell r="I633">
            <v>0</v>
          </cell>
        </row>
        <row r="634">
          <cell r="D634" t="str">
            <v>DC-60K</v>
          </cell>
          <cell r="I634">
            <v>0</v>
          </cell>
        </row>
        <row r="635">
          <cell r="D635" t="str">
            <v>UVIS</v>
          </cell>
          <cell r="I635">
            <v>0</v>
          </cell>
        </row>
        <row r="636">
          <cell r="D636" t="str">
            <v>SOC</v>
          </cell>
          <cell r="I636">
            <v>3</v>
          </cell>
        </row>
        <row r="637">
          <cell r="D637" t="str">
            <v>K2R-AC50</v>
          </cell>
          <cell r="I637">
            <v>7</v>
          </cell>
        </row>
        <row r="638">
          <cell r="D638" t="str">
            <v>K2R-AC70</v>
          </cell>
          <cell r="I638">
            <v>0</v>
          </cell>
        </row>
        <row r="639">
          <cell r="D639" t="str">
            <v>K2R-AC95</v>
          </cell>
          <cell r="I639">
            <v>6</v>
          </cell>
        </row>
        <row r="640">
          <cell r="D640" t="str">
            <v>KepNE-TH</v>
          </cell>
          <cell r="I640">
            <v>0</v>
          </cell>
        </row>
        <row r="641">
          <cell r="D641" t="str">
            <v>bnh</v>
          </cell>
          <cell r="I641">
            <v>0</v>
          </cell>
        </row>
        <row r="642">
          <cell r="I642">
            <v>0</v>
          </cell>
        </row>
        <row r="643">
          <cell r="I643">
            <v>2.7E-2</v>
          </cell>
        </row>
        <row r="644">
          <cell r="I644">
            <v>0.02</v>
          </cell>
        </row>
        <row r="645">
          <cell r="I645">
            <v>0</v>
          </cell>
        </row>
        <row r="646">
          <cell r="I646">
            <v>0</v>
          </cell>
        </row>
        <row r="647">
          <cell r="I647">
            <v>1</v>
          </cell>
        </row>
        <row r="648">
          <cell r="I648">
            <v>11</v>
          </cell>
        </row>
        <row r="649">
          <cell r="I649">
            <v>15</v>
          </cell>
        </row>
        <row r="650">
          <cell r="I650">
            <v>0</v>
          </cell>
        </row>
        <row r="651">
          <cell r="I651">
            <v>0</v>
          </cell>
        </row>
        <row r="652">
          <cell r="I652">
            <v>3</v>
          </cell>
        </row>
        <row r="653">
          <cell r="I653">
            <v>0.33100000000000002</v>
          </cell>
        </row>
        <row r="654">
          <cell r="I654">
            <v>0.28399999999999997</v>
          </cell>
        </row>
        <row r="655">
          <cell r="I655">
            <v>0</v>
          </cell>
        </row>
        <row r="656">
          <cell r="I656">
            <v>5</v>
          </cell>
        </row>
        <row r="657">
          <cell r="I657">
            <v>0</v>
          </cell>
        </row>
        <row r="658">
          <cell r="I658">
            <v>0</v>
          </cell>
        </row>
        <row r="659">
          <cell r="I659">
            <v>0</v>
          </cell>
        </row>
        <row r="660">
          <cell r="I660">
            <v>0</v>
          </cell>
        </row>
        <row r="661">
          <cell r="D661" t="str">
            <v>BTL100</v>
          </cell>
          <cell r="I661">
            <v>0</v>
          </cell>
        </row>
        <row r="662">
          <cell r="D662" t="str">
            <v>BTM200</v>
          </cell>
          <cell r="I662">
            <v>0</v>
          </cell>
        </row>
        <row r="663">
          <cell r="D663" t="str">
            <v>BTM200</v>
          </cell>
          <cell r="I663">
            <v>0</v>
          </cell>
        </row>
        <row r="664">
          <cell r="D664" t="str">
            <v>BTM200</v>
          </cell>
          <cell r="I664">
            <v>0</v>
          </cell>
        </row>
        <row r="665">
          <cell r="D665" t="str">
            <v>VKM</v>
          </cell>
          <cell r="I665">
            <v>0</v>
          </cell>
        </row>
        <row r="666">
          <cell r="D666" t="str">
            <v>VKC</v>
          </cell>
          <cell r="I666">
            <v>0</v>
          </cell>
        </row>
        <row r="667">
          <cell r="D667" t="str">
            <v>VKM</v>
          </cell>
          <cell r="I667">
            <v>0</v>
          </cell>
        </row>
        <row r="668">
          <cell r="D668" t="str">
            <v>ST10M</v>
          </cell>
          <cell r="I668">
            <v>0</v>
          </cell>
        </row>
        <row r="669">
          <cell r="D669" t="str">
            <v>ST18M</v>
          </cell>
          <cell r="I669">
            <v>0</v>
          </cell>
        </row>
        <row r="670">
          <cell r="D670" t="str">
            <v>GCMK</v>
          </cell>
          <cell r="I670">
            <v>0</v>
          </cell>
        </row>
        <row r="671">
          <cell r="D671" t="str">
            <v>GCMK</v>
          </cell>
          <cell r="I671">
            <v>0</v>
          </cell>
        </row>
        <row r="672">
          <cell r="D672" t="str">
            <v>DCU5</v>
          </cell>
          <cell r="I672">
            <v>0</v>
          </cell>
        </row>
        <row r="673">
          <cell r="D673" t="str">
            <v>DCAT</v>
          </cell>
          <cell r="I673">
            <v>0</v>
          </cell>
        </row>
        <row r="674">
          <cell r="I674">
            <v>0</v>
          </cell>
        </row>
        <row r="675">
          <cell r="I675">
            <v>0</v>
          </cell>
        </row>
        <row r="676">
          <cell r="D676" t="str">
            <v>MUAÑ</v>
          </cell>
          <cell r="I676">
            <v>0</v>
          </cell>
        </row>
        <row r="677">
          <cell r="I677">
            <v>0</v>
          </cell>
        </row>
        <row r="678">
          <cell r="D678" t="str">
            <v>PUMP</v>
          </cell>
          <cell r="I678">
            <v>0</v>
          </cell>
        </row>
        <row r="679">
          <cell r="I679">
            <v>0</v>
          </cell>
        </row>
        <row r="680">
          <cell r="D680" t="str">
            <v>BTL100</v>
          </cell>
          <cell r="I680">
            <v>0</v>
          </cell>
        </row>
        <row r="681">
          <cell r="D681" t="str">
            <v>BTM200</v>
          </cell>
          <cell r="I681">
            <v>0</v>
          </cell>
        </row>
        <row r="682">
          <cell r="D682" t="str">
            <v>BTM200</v>
          </cell>
          <cell r="I682">
            <v>0</v>
          </cell>
        </row>
        <row r="683">
          <cell r="D683" t="str">
            <v>BTM200</v>
          </cell>
          <cell r="I683">
            <v>0</v>
          </cell>
        </row>
        <row r="684">
          <cell r="D684" t="str">
            <v>VKM</v>
          </cell>
          <cell r="I684">
            <v>0</v>
          </cell>
        </row>
        <row r="685">
          <cell r="D685" t="str">
            <v>VKC</v>
          </cell>
          <cell r="I685">
            <v>0</v>
          </cell>
        </row>
        <row r="686">
          <cell r="D686" t="str">
            <v>VKm</v>
          </cell>
          <cell r="I686">
            <v>0</v>
          </cell>
        </row>
        <row r="687">
          <cell r="D687" t="str">
            <v>ST10M</v>
          </cell>
          <cell r="I687">
            <v>0</v>
          </cell>
        </row>
        <row r="688">
          <cell r="D688" t="str">
            <v>ST18M</v>
          </cell>
          <cell r="I688">
            <v>0</v>
          </cell>
        </row>
        <row r="689">
          <cell r="D689" t="str">
            <v>GCMK</v>
          </cell>
          <cell r="I689">
            <v>0</v>
          </cell>
        </row>
        <row r="690">
          <cell r="D690" t="str">
            <v>GCMK</v>
          </cell>
          <cell r="I690">
            <v>0</v>
          </cell>
        </row>
        <row r="691">
          <cell r="D691" t="str">
            <v>DCU5</v>
          </cell>
          <cell r="I691">
            <v>0</v>
          </cell>
        </row>
        <row r="692">
          <cell r="D692" t="str">
            <v>DCAT</v>
          </cell>
          <cell r="I692">
            <v>0</v>
          </cell>
        </row>
        <row r="693">
          <cell r="I693">
            <v>0</v>
          </cell>
        </row>
        <row r="694">
          <cell r="I694">
            <v>0</v>
          </cell>
        </row>
        <row r="695">
          <cell r="D695" t="str">
            <v>MUAÑ</v>
          </cell>
          <cell r="I695">
            <v>0</v>
          </cell>
        </row>
        <row r="696">
          <cell r="I696">
            <v>0</v>
          </cell>
        </row>
        <row r="697">
          <cell r="D697" t="str">
            <v>PUMP</v>
          </cell>
          <cell r="I697">
            <v>0</v>
          </cell>
        </row>
        <row r="698">
          <cell r="I698">
            <v>0</v>
          </cell>
        </row>
        <row r="699">
          <cell r="D699" t="str">
            <v>BTL100</v>
          </cell>
          <cell r="I699">
            <v>0</v>
          </cell>
        </row>
        <row r="700">
          <cell r="D700" t="str">
            <v>BTM200</v>
          </cell>
          <cell r="I700">
            <v>0</v>
          </cell>
        </row>
        <row r="701">
          <cell r="D701" t="str">
            <v>BTM200</v>
          </cell>
          <cell r="I701">
            <v>0</v>
          </cell>
        </row>
        <row r="702">
          <cell r="D702" t="str">
            <v>BTM200</v>
          </cell>
          <cell r="I702">
            <v>0</v>
          </cell>
        </row>
        <row r="703">
          <cell r="D703" t="str">
            <v>VKM</v>
          </cell>
          <cell r="I703">
            <v>0</v>
          </cell>
        </row>
        <row r="704">
          <cell r="D704" t="str">
            <v>VKM</v>
          </cell>
          <cell r="I704">
            <v>0</v>
          </cell>
        </row>
        <row r="705">
          <cell r="D705" t="str">
            <v>VKM</v>
          </cell>
          <cell r="I705">
            <v>0</v>
          </cell>
        </row>
        <row r="706">
          <cell r="D706" t="str">
            <v>ST10M</v>
          </cell>
          <cell r="I706">
            <v>0</v>
          </cell>
        </row>
        <row r="707">
          <cell r="D707" t="str">
            <v>ST18M</v>
          </cell>
          <cell r="I707">
            <v>0</v>
          </cell>
        </row>
        <row r="708">
          <cell r="D708" t="str">
            <v>GCMK</v>
          </cell>
          <cell r="I708">
            <v>0</v>
          </cell>
        </row>
        <row r="709">
          <cell r="D709" t="str">
            <v>GCMK</v>
          </cell>
          <cell r="I709">
            <v>0</v>
          </cell>
        </row>
        <row r="710">
          <cell r="D710" t="str">
            <v>DCU5</v>
          </cell>
          <cell r="I710">
            <v>0</v>
          </cell>
        </row>
        <row r="711">
          <cell r="D711" t="str">
            <v>DCAT</v>
          </cell>
          <cell r="I711">
            <v>0</v>
          </cell>
        </row>
        <row r="712">
          <cell r="I712">
            <v>0</v>
          </cell>
        </row>
        <row r="713">
          <cell r="I713">
            <v>0</v>
          </cell>
        </row>
        <row r="714">
          <cell r="I714">
            <v>0</v>
          </cell>
        </row>
        <row r="715">
          <cell r="D715" t="str">
            <v>PUMP</v>
          </cell>
          <cell r="I715">
            <v>0</v>
          </cell>
        </row>
        <row r="716">
          <cell r="I716">
            <v>0</v>
          </cell>
        </row>
        <row r="717">
          <cell r="D717" t="str">
            <v>BTL100</v>
          </cell>
          <cell r="I717">
            <v>0</v>
          </cell>
        </row>
        <row r="718">
          <cell r="D718" t="str">
            <v>BTM200</v>
          </cell>
          <cell r="I718">
            <v>0</v>
          </cell>
        </row>
        <row r="719">
          <cell r="D719" t="str">
            <v>BTM200</v>
          </cell>
          <cell r="I719">
            <v>0</v>
          </cell>
        </row>
        <row r="720">
          <cell r="D720" t="str">
            <v>BTM200</v>
          </cell>
          <cell r="I720">
            <v>0</v>
          </cell>
        </row>
        <row r="721">
          <cell r="D721" t="str">
            <v>VKM</v>
          </cell>
          <cell r="I721">
            <v>0</v>
          </cell>
        </row>
        <row r="722">
          <cell r="D722" t="str">
            <v>VKM</v>
          </cell>
          <cell r="I722">
            <v>0</v>
          </cell>
        </row>
        <row r="723">
          <cell r="D723" t="str">
            <v>VKM</v>
          </cell>
          <cell r="I723">
            <v>0</v>
          </cell>
        </row>
        <row r="724">
          <cell r="D724" t="str">
            <v>ST10M</v>
          </cell>
          <cell r="I724">
            <v>0</v>
          </cell>
        </row>
        <row r="725">
          <cell r="D725" t="str">
            <v>ST18M</v>
          </cell>
          <cell r="I725">
            <v>0</v>
          </cell>
        </row>
        <row r="726">
          <cell r="D726" t="str">
            <v>GCMK</v>
          </cell>
          <cell r="I726">
            <v>0</v>
          </cell>
        </row>
        <row r="727">
          <cell r="D727" t="str">
            <v>GCMK</v>
          </cell>
          <cell r="I727">
            <v>0</v>
          </cell>
        </row>
        <row r="728">
          <cell r="D728" t="str">
            <v>DCU5</v>
          </cell>
          <cell r="I728">
            <v>0</v>
          </cell>
        </row>
        <row r="729">
          <cell r="D729" t="str">
            <v>DCAT</v>
          </cell>
          <cell r="I729">
            <v>0</v>
          </cell>
        </row>
        <row r="730">
          <cell r="I730">
            <v>0</v>
          </cell>
        </row>
        <row r="731">
          <cell r="I731">
            <v>0</v>
          </cell>
        </row>
        <row r="732">
          <cell r="I732">
            <v>0</v>
          </cell>
        </row>
        <row r="733">
          <cell r="D733" t="str">
            <v>PUMP</v>
          </cell>
          <cell r="I733">
            <v>0</v>
          </cell>
        </row>
        <row r="734">
          <cell r="I734">
            <v>0</v>
          </cell>
        </row>
        <row r="735">
          <cell r="D735" t="str">
            <v>SA&lt;18</v>
          </cell>
          <cell r="I735">
            <v>0</v>
          </cell>
        </row>
        <row r="736">
          <cell r="D736" t="str">
            <v>GCMK</v>
          </cell>
          <cell r="I736">
            <v>0</v>
          </cell>
        </row>
        <row r="737">
          <cell r="D737" t="str">
            <v>GCMK</v>
          </cell>
          <cell r="I737">
            <v>0</v>
          </cell>
        </row>
        <row r="738">
          <cell r="D738" t="str">
            <v>BM16-50</v>
          </cell>
          <cell r="I738">
            <v>0</v>
          </cell>
        </row>
        <row r="739">
          <cell r="I739">
            <v>0</v>
          </cell>
        </row>
        <row r="740">
          <cell r="I740">
            <v>0</v>
          </cell>
        </row>
        <row r="741">
          <cell r="I741">
            <v>0</v>
          </cell>
        </row>
        <row r="742">
          <cell r="I742">
            <v>0</v>
          </cell>
        </row>
        <row r="743">
          <cell r="I743">
            <v>0</v>
          </cell>
        </row>
        <row r="744">
          <cell r="I744">
            <v>0</v>
          </cell>
        </row>
        <row r="745">
          <cell r="D745" t="str">
            <v>GCMK</v>
          </cell>
          <cell r="I745">
            <v>0</v>
          </cell>
        </row>
        <row r="746">
          <cell r="I746">
            <v>0</v>
          </cell>
        </row>
        <row r="747">
          <cell r="I747">
            <v>0</v>
          </cell>
        </row>
        <row r="748">
          <cell r="I748">
            <v>0</v>
          </cell>
        </row>
        <row r="749">
          <cell r="I749">
            <v>0</v>
          </cell>
        </row>
        <row r="750">
          <cell r="I750">
            <v>0</v>
          </cell>
        </row>
        <row r="751">
          <cell r="I751">
            <v>0</v>
          </cell>
        </row>
        <row r="752">
          <cell r="D752" t="str">
            <v>GCMK</v>
          </cell>
          <cell r="I752">
            <v>0</v>
          </cell>
        </row>
        <row r="753">
          <cell r="I753">
            <v>0</v>
          </cell>
        </row>
        <row r="754">
          <cell r="I754">
            <v>0</v>
          </cell>
        </row>
        <row r="755">
          <cell r="I755">
            <v>0</v>
          </cell>
        </row>
        <row r="756">
          <cell r="I756">
            <v>0</v>
          </cell>
        </row>
        <row r="757">
          <cell r="I757">
            <v>0</v>
          </cell>
        </row>
        <row r="758">
          <cell r="I758">
            <v>0</v>
          </cell>
        </row>
        <row r="759">
          <cell r="D759" t="str">
            <v>GCMK</v>
          </cell>
          <cell r="I759">
            <v>0</v>
          </cell>
        </row>
        <row r="760">
          <cell r="I760">
            <v>0</v>
          </cell>
        </row>
        <row r="761">
          <cell r="I761">
            <v>0</v>
          </cell>
        </row>
        <row r="762">
          <cell r="I762">
            <v>0</v>
          </cell>
        </row>
        <row r="763">
          <cell r="I763">
            <v>0</v>
          </cell>
        </row>
        <row r="764">
          <cell r="I764">
            <v>0</v>
          </cell>
        </row>
        <row r="765">
          <cell r="I765">
            <v>0</v>
          </cell>
        </row>
        <row r="766">
          <cell r="D766" t="str">
            <v>GCMK</v>
          </cell>
          <cell r="I766">
            <v>0</v>
          </cell>
        </row>
        <row r="767">
          <cell r="I767">
            <v>0</v>
          </cell>
        </row>
        <row r="768">
          <cell r="I768">
            <v>0</v>
          </cell>
        </row>
        <row r="769">
          <cell r="I769">
            <v>0</v>
          </cell>
        </row>
        <row r="770">
          <cell r="I770">
            <v>0</v>
          </cell>
        </row>
        <row r="771">
          <cell r="I771">
            <v>0</v>
          </cell>
        </row>
        <row r="772">
          <cell r="I772">
            <v>0</v>
          </cell>
        </row>
        <row r="773">
          <cell r="D773" t="str">
            <v>ACSR-240/32</v>
          </cell>
          <cell r="I773">
            <v>0</v>
          </cell>
        </row>
        <row r="774">
          <cell r="D774" t="str">
            <v>ACKP-70</v>
          </cell>
          <cell r="I774">
            <v>0</v>
          </cell>
        </row>
        <row r="775">
          <cell r="D775" t="str">
            <v>ACKP-50</v>
          </cell>
          <cell r="I775">
            <v>0</v>
          </cell>
        </row>
        <row r="776">
          <cell r="D776" t="str">
            <v>AC-95</v>
          </cell>
          <cell r="I776">
            <v>0</v>
          </cell>
        </row>
        <row r="777">
          <cell r="D777" t="str">
            <v>AC-50</v>
          </cell>
          <cell r="I777">
            <v>0</v>
          </cell>
        </row>
        <row r="778">
          <cell r="D778" t="str">
            <v>TK-50</v>
          </cell>
          <cell r="I778">
            <v>0</v>
          </cell>
        </row>
        <row r="779">
          <cell r="D779" t="str">
            <v>SuT-70</v>
          </cell>
          <cell r="I779">
            <v>0</v>
          </cell>
        </row>
        <row r="780">
          <cell r="D780" t="str">
            <v>SuT-120</v>
          </cell>
          <cell r="I780">
            <v>0</v>
          </cell>
        </row>
        <row r="781">
          <cell r="D781" t="str">
            <v>CDD-185-240</v>
          </cell>
          <cell r="I781">
            <v>0</v>
          </cell>
        </row>
        <row r="782">
          <cell r="D782" t="str">
            <v>CND-185-240</v>
          </cell>
          <cell r="I782">
            <v>0</v>
          </cell>
        </row>
        <row r="783">
          <cell r="D783" t="str">
            <v>CDDCS2-50</v>
          </cell>
          <cell r="I783">
            <v>0</v>
          </cell>
        </row>
        <row r="784">
          <cell r="D784" t="str">
            <v>CNDCS-50</v>
          </cell>
          <cell r="I784">
            <v>0</v>
          </cell>
        </row>
        <row r="785">
          <cell r="D785" t="str">
            <v>CR-2-9</v>
          </cell>
          <cell r="I785">
            <v>0</v>
          </cell>
        </row>
        <row r="786">
          <cell r="D786" t="str">
            <v>CR-4-22</v>
          </cell>
          <cell r="I786">
            <v>0</v>
          </cell>
        </row>
        <row r="787">
          <cell r="D787" t="str">
            <v>KepNE-240</v>
          </cell>
          <cell r="I787">
            <v>0</v>
          </cell>
        </row>
        <row r="788">
          <cell r="D788" t="str">
            <v>Kep2R-TK50</v>
          </cell>
          <cell r="I788">
            <v>0</v>
          </cell>
        </row>
        <row r="789">
          <cell r="D789" t="str">
            <v>ON-AC240</v>
          </cell>
          <cell r="I789">
            <v>0</v>
          </cell>
        </row>
        <row r="790">
          <cell r="D790" t="str">
            <v>ON-TK50</v>
          </cell>
          <cell r="I790">
            <v>0</v>
          </cell>
        </row>
        <row r="791">
          <cell r="D791" t="str">
            <v>OV-AC240</v>
          </cell>
          <cell r="I791">
            <v>0</v>
          </cell>
        </row>
        <row r="792">
          <cell r="D792" t="str">
            <v>OV-TK50</v>
          </cell>
          <cell r="I792">
            <v>0</v>
          </cell>
        </row>
        <row r="793">
          <cell r="I793">
            <v>0</v>
          </cell>
        </row>
        <row r="794">
          <cell r="I794">
            <v>0</v>
          </cell>
        </row>
        <row r="795">
          <cell r="I795">
            <v>0</v>
          </cell>
        </row>
        <row r="796">
          <cell r="I796">
            <v>0</v>
          </cell>
        </row>
        <row r="797">
          <cell r="I797">
            <v>0</v>
          </cell>
        </row>
        <row r="798">
          <cell r="I798">
            <v>0</v>
          </cell>
        </row>
        <row r="799">
          <cell r="I799">
            <v>0</v>
          </cell>
        </row>
        <row r="800">
          <cell r="I800">
            <v>0</v>
          </cell>
        </row>
        <row r="801">
          <cell r="I801">
            <v>0</v>
          </cell>
        </row>
        <row r="802">
          <cell r="I802">
            <v>0</v>
          </cell>
        </row>
        <row r="803">
          <cell r="I803">
            <v>0</v>
          </cell>
        </row>
        <row r="804">
          <cell r="I804">
            <v>0</v>
          </cell>
        </row>
        <row r="805">
          <cell r="I805">
            <v>0</v>
          </cell>
        </row>
        <row r="806">
          <cell r="I806">
            <v>0</v>
          </cell>
        </row>
        <row r="807">
          <cell r="I807">
            <v>0</v>
          </cell>
        </row>
        <row r="808">
          <cell r="D808" t="str">
            <v>CD35-10</v>
          </cell>
          <cell r="I808">
            <v>0</v>
          </cell>
        </row>
        <row r="809">
          <cell r="D809" t="str">
            <v>CG35-10</v>
          </cell>
          <cell r="I809">
            <v>0</v>
          </cell>
        </row>
        <row r="810">
          <cell r="D810" t="str">
            <v>CM35-10</v>
          </cell>
          <cell r="I810">
            <v>0</v>
          </cell>
        </row>
        <row r="811">
          <cell r="I811">
            <v>0</v>
          </cell>
        </row>
        <row r="812">
          <cell r="I812">
            <v>0</v>
          </cell>
        </row>
        <row r="813">
          <cell r="I813">
            <v>0</v>
          </cell>
        </row>
        <row r="814">
          <cell r="I814">
            <v>0</v>
          </cell>
        </row>
        <row r="815">
          <cell r="D815" t="str">
            <v>CDAN</v>
          </cell>
          <cell r="I815">
            <v>0</v>
          </cell>
        </row>
        <row r="816">
          <cell r="I816">
            <v>0</v>
          </cell>
        </row>
        <row r="817">
          <cell r="D817" t="str">
            <v>TNDC</v>
          </cell>
          <cell r="I817">
            <v>0</v>
          </cell>
        </row>
        <row r="818">
          <cell r="I818">
            <v>0</v>
          </cell>
        </row>
        <row r="819">
          <cell r="D819" t="str">
            <v>QBTUM</v>
          </cell>
          <cell r="I819">
            <v>0</v>
          </cell>
        </row>
        <row r="820">
          <cell r="I820">
            <v>0</v>
          </cell>
        </row>
        <row r="821">
          <cell r="I821">
            <v>0</v>
          </cell>
        </row>
        <row r="822">
          <cell r="I822">
            <v>0</v>
          </cell>
        </row>
        <row r="823">
          <cell r="I823">
            <v>0</v>
          </cell>
        </row>
        <row r="824">
          <cell r="D824" t="str">
            <v>DCAT</v>
          </cell>
          <cell r="I824">
            <v>0</v>
          </cell>
        </row>
        <row r="825">
          <cell r="D825" t="str">
            <v>DCU5</v>
          </cell>
          <cell r="I825">
            <v>0</v>
          </cell>
        </row>
        <row r="826">
          <cell r="D826" t="str">
            <v>PTRE</v>
          </cell>
          <cell r="I826">
            <v>0</v>
          </cell>
        </row>
        <row r="827">
          <cell r="D827" t="str">
            <v>BTL100</v>
          </cell>
          <cell r="I827">
            <v>0</v>
          </cell>
        </row>
        <row r="828">
          <cell r="D828" t="str">
            <v>BTM200</v>
          </cell>
          <cell r="I828">
            <v>0</v>
          </cell>
        </row>
        <row r="829">
          <cell r="D829" t="str">
            <v>ST10M</v>
          </cell>
          <cell r="I829">
            <v>0</v>
          </cell>
        </row>
        <row r="830">
          <cell r="D830" t="str">
            <v>ST18M</v>
          </cell>
          <cell r="I830">
            <v>0</v>
          </cell>
        </row>
        <row r="831">
          <cell r="D831" t="str">
            <v>ST20M</v>
          </cell>
          <cell r="I831">
            <v>0</v>
          </cell>
        </row>
        <row r="832">
          <cell r="D832" t="str">
            <v>VKM</v>
          </cell>
          <cell r="I832">
            <v>0</v>
          </cell>
        </row>
        <row r="833">
          <cell r="I833">
            <v>0</v>
          </cell>
        </row>
        <row r="834">
          <cell r="D834" t="str">
            <v>GCMK</v>
          </cell>
          <cell r="I834">
            <v>0</v>
          </cell>
        </row>
        <row r="835">
          <cell r="D835" t="str">
            <v>M-22</v>
          </cell>
          <cell r="I835">
            <v>0</v>
          </cell>
        </row>
        <row r="836">
          <cell r="I836">
            <v>0</v>
          </cell>
        </row>
        <row r="837">
          <cell r="D837" t="str">
            <v>VCPTRE</v>
          </cell>
          <cell r="I837">
            <v>0</v>
          </cell>
        </row>
        <row r="838">
          <cell r="I838">
            <v>0</v>
          </cell>
        </row>
        <row r="839">
          <cell r="I839">
            <v>0</v>
          </cell>
        </row>
        <row r="840">
          <cell r="I840">
            <v>0</v>
          </cell>
        </row>
        <row r="841">
          <cell r="D841" t="str">
            <v>CD35-10</v>
          </cell>
          <cell r="I841">
            <v>0</v>
          </cell>
        </row>
        <row r="842">
          <cell r="D842" t="str">
            <v>CG35-10</v>
          </cell>
          <cell r="I842">
            <v>0</v>
          </cell>
        </row>
        <row r="843">
          <cell r="D843" t="str">
            <v>CM35-10</v>
          </cell>
          <cell r="I843">
            <v>0</v>
          </cell>
        </row>
        <row r="844">
          <cell r="I844">
            <v>0</v>
          </cell>
        </row>
        <row r="845">
          <cell r="I845">
            <v>0</v>
          </cell>
        </row>
        <row r="846">
          <cell r="I846">
            <v>0</v>
          </cell>
        </row>
        <row r="847">
          <cell r="D847" t="str">
            <v>CDAN</v>
          </cell>
          <cell r="I847">
            <v>0</v>
          </cell>
        </row>
        <row r="848">
          <cell r="I848">
            <v>0</v>
          </cell>
        </row>
        <row r="849">
          <cell r="D849" t="str">
            <v>TNDC</v>
          </cell>
          <cell r="I849">
            <v>0</v>
          </cell>
        </row>
        <row r="850">
          <cell r="I850">
            <v>0</v>
          </cell>
        </row>
        <row r="851">
          <cell r="D851" t="str">
            <v>QBTUM</v>
          </cell>
          <cell r="I851">
            <v>0</v>
          </cell>
        </row>
        <row r="852">
          <cell r="I852">
            <v>0</v>
          </cell>
        </row>
        <row r="853">
          <cell r="I853">
            <v>0</v>
          </cell>
        </row>
        <row r="854">
          <cell r="I854">
            <v>0</v>
          </cell>
        </row>
        <row r="855">
          <cell r="I855">
            <v>0</v>
          </cell>
        </row>
        <row r="856">
          <cell r="D856" t="str">
            <v>DCAT</v>
          </cell>
          <cell r="I856">
            <v>0</v>
          </cell>
        </row>
        <row r="857">
          <cell r="D857" t="str">
            <v>DCU5</v>
          </cell>
          <cell r="I857">
            <v>0</v>
          </cell>
        </row>
        <row r="858">
          <cell r="D858" t="str">
            <v>PTRE</v>
          </cell>
          <cell r="I858">
            <v>0</v>
          </cell>
        </row>
        <row r="859">
          <cell r="D859" t="str">
            <v>BTL100</v>
          </cell>
          <cell r="I859">
            <v>0</v>
          </cell>
        </row>
        <row r="860">
          <cell r="D860" t="str">
            <v>BTM200</v>
          </cell>
          <cell r="I860">
            <v>0</v>
          </cell>
        </row>
        <row r="861">
          <cell r="D861" t="str">
            <v>ST10M</v>
          </cell>
          <cell r="I861">
            <v>0</v>
          </cell>
        </row>
        <row r="862">
          <cell r="D862" t="str">
            <v>ST18M</v>
          </cell>
          <cell r="I862">
            <v>0</v>
          </cell>
        </row>
        <row r="863">
          <cell r="D863" t="str">
            <v>ST20M</v>
          </cell>
          <cell r="I863">
            <v>0</v>
          </cell>
        </row>
        <row r="864">
          <cell r="D864" t="str">
            <v>VKM</v>
          </cell>
          <cell r="I864">
            <v>0</v>
          </cell>
        </row>
        <row r="865">
          <cell r="D865" t="str">
            <v>GCMK</v>
          </cell>
          <cell r="I865">
            <v>0</v>
          </cell>
        </row>
        <row r="866">
          <cell r="D866" t="str">
            <v>SATH</v>
          </cell>
          <cell r="I866">
            <v>0</v>
          </cell>
        </row>
        <row r="867">
          <cell r="D867" t="str">
            <v>SATH</v>
          </cell>
          <cell r="I867">
            <v>0</v>
          </cell>
        </row>
        <row r="868">
          <cell r="I868">
            <v>0</v>
          </cell>
        </row>
        <row r="869">
          <cell r="D869" t="str">
            <v>GCMK</v>
          </cell>
          <cell r="I869">
            <v>0</v>
          </cell>
        </row>
        <row r="870">
          <cell r="D870" t="str">
            <v>M-22</v>
          </cell>
          <cell r="I870">
            <v>0</v>
          </cell>
        </row>
        <row r="871">
          <cell r="I871">
            <v>0</v>
          </cell>
        </row>
        <row r="872">
          <cell r="D872" t="str">
            <v>VCPTRE</v>
          </cell>
          <cell r="I872">
            <v>0</v>
          </cell>
        </row>
        <row r="873">
          <cell r="I873">
            <v>0</v>
          </cell>
        </row>
        <row r="874">
          <cell r="I874">
            <v>0</v>
          </cell>
        </row>
        <row r="875">
          <cell r="I875">
            <v>0</v>
          </cell>
        </row>
        <row r="876">
          <cell r="D876" t="str">
            <v>CD35-10</v>
          </cell>
          <cell r="I876">
            <v>0</v>
          </cell>
        </row>
        <row r="877">
          <cell r="D877" t="str">
            <v>CG35-10</v>
          </cell>
          <cell r="I877">
            <v>0</v>
          </cell>
        </row>
        <row r="878">
          <cell r="D878" t="str">
            <v>CM35-10</v>
          </cell>
          <cell r="I878">
            <v>0</v>
          </cell>
        </row>
        <row r="879">
          <cell r="I879">
            <v>0</v>
          </cell>
        </row>
        <row r="880">
          <cell r="I880">
            <v>0</v>
          </cell>
        </row>
        <row r="881">
          <cell r="I881">
            <v>0</v>
          </cell>
        </row>
        <row r="882">
          <cell r="D882" t="str">
            <v>CDAN</v>
          </cell>
          <cell r="I882">
            <v>0</v>
          </cell>
        </row>
        <row r="883">
          <cell r="I883">
            <v>0</v>
          </cell>
        </row>
        <row r="884">
          <cell r="D884" t="str">
            <v>TNDC</v>
          </cell>
          <cell r="I884">
            <v>0</v>
          </cell>
        </row>
        <row r="885">
          <cell r="I885">
            <v>0</v>
          </cell>
        </row>
        <row r="886">
          <cell r="D886" t="str">
            <v>QBTUM</v>
          </cell>
          <cell r="I886">
            <v>0</v>
          </cell>
        </row>
        <row r="887">
          <cell r="I887">
            <v>0</v>
          </cell>
        </row>
        <row r="888">
          <cell r="I888">
            <v>0</v>
          </cell>
        </row>
        <row r="889">
          <cell r="I889">
            <v>0</v>
          </cell>
        </row>
        <row r="890">
          <cell r="I890">
            <v>0</v>
          </cell>
        </row>
        <row r="891">
          <cell r="D891" t="str">
            <v>DCAT</v>
          </cell>
          <cell r="I891">
            <v>0</v>
          </cell>
        </row>
        <row r="892">
          <cell r="D892" t="str">
            <v>DCU5</v>
          </cell>
          <cell r="I892">
            <v>0</v>
          </cell>
        </row>
        <row r="893">
          <cell r="D893" t="str">
            <v>PTRE</v>
          </cell>
          <cell r="I893">
            <v>0</v>
          </cell>
        </row>
        <row r="894">
          <cell r="D894" t="str">
            <v>BTL100</v>
          </cell>
          <cell r="I894">
            <v>0</v>
          </cell>
        </row>
        <row r="895">
          <cell r="D895" t="str">
            <v>BTM200</v>
          </cell>
          <cell r="I895">
            <v>0</v>
          </cell>
        </row>
        <row r="896">
          <cell r="D896" t="str">
            <v>ST10M</v>
          </cell>
          <cell r="I896">
            <v>0</v>
          </cell>
        </row>
        <row r="897">
          <cell r="D897" t="str">
            <v>ST18M</v>
          </cell>
          <cell r="I897">
            <v>0</v>
          </cell>
        </row>
        <row r="898">
          <cell r="D898" t="str">
            <v>ST20M</v>
          </cell>
          <cell r="I898">
            <v>0</v>
          </cell>
        </row>
        <row r="899">
          <cell r="D899" t="str">
            <v>VKM</v>
          </cell>
          <cell r="I899">
            <v>0</v>
          </cell>
        </row>
        <row r="900">
          <cell r="D900" t="str">
            <v>GCMK</v>
          </cell>
          <cell r="I900">
            <v>0</v>
          </cell>
        </row>
        <row r="901">
          <cell r="D901" t="str">
            <v>SATH</v>
          </cell>
          <cell r="I901">
            <v>0</v>
          </cell>
        </row>
        <row r="902">
          <cell r="D902" t="str">
            <v>SATH</v>
          </cell>
          <cell r="I902">
            <v>0</v>
          </cell>
        </row>
        <row r="903">
          <cell r="I903">
            <v>0</v>
          </cell>
        </row>
        <row r="904">
          <cell r="D904" t="str">
            <v>GCMK</v>
          </cell>
          <cell r="I904">
            <v>0</v>
          </cell>
        </row>
        <row r="905">
          <cell r="D905" t="str">
            <v>M-22</v>
          </cell>
          <cell r="I905">
            <v>0</v>
          </cell>
        </row>
        <row r="906">
          <cell r="I906">
            <v>0</v>
          </cell>
        </row>
        <row r="907">
          <cell r="D907" t="str">
            <v>VCPTRE</v>
          </cell>
          <cell r="I907">
            <v>0</v>
          </cell>
        </row>
        <row r="908">
          <cell r="I908">
            <v>0</v>
          </cell>
        </row>
        <row r="909">
          <cell r="I909">
            <v>0</v>
          </cell>
        </row>
        <row r="910">
          <cell r="I910">
            <v>0</v>
          </cell>
        </row>
        <row r="911">
          <cell r="D911" t="str">
            <v>CD35-10</v>
          </cell>
          <cell r="I911">
            <v>0</v>
          </cell>
        </row>
        <row r="912">
          <cell r="D912" t="str">
            <v>CG35-10</v>
          </cell>
          <cell r="I912">
            <v>0</v>
          </cell>
        </row>
        <row r="913">
          <cell r="D913" t="str">
            <v>CM35-10</v>
          </cell>
          <cell r="I913">
            <v>0</v>
          </cell>
        </row>
        <row r="914">
          <cell r="I914">
            <v>0</v>
          </cell>
        </row>
        <row r="915">
          <cell r="I915">
            <v>0</v>
          </cell>
        </row>
        <row r="916">
          <cell r="I916">
            <v>0</v>
          </cell>
        </row>
        <row r="917">
          <cell r="I917">
            <v>0</v>
          </cell>
        </row>
        <row r="918">
          <cell r="D918" t="str">
            <v>CDAN</v>
          </cell>
          <cell r="I918">
            <v>0</v>
          </cell>
        </row>
        <row r="919">
          <cell r="I919">
            <v>0</v>
          </cell>
        </row>
        <row r="920">
          <cell r="D920" t="str">
            <v>TNDC</v>
          </cell>
          <cell r="I920">
            <v>0</v>
          </cell>
        </row>
        <row r="921">
          <cell r="I921">
            <v>0</v>
          </cell>
        </row>
        <row r="922">
          <cell r="D922" t="str">
            <v>QBTUM</v>
          </cell>
          <cell r="I922">
            <v>0</v>
          </cell>
        </row>
        <row r="923">
          <cell r="I923">
            <v>0</v>
          </cell>
        </row>
        <row r="924">
          <cell r="I924">
            <v>0</v>
          </cell>
        </row>
        <row r="925">
          <cell r="I925">
            <v>0</v>
          </cell>
        </row>
        <row r="926">
          <cell r="I926">
            <v>0</v>
          </cell>
        </row>
        <row r="927">
          <cell r="D927" t="str">
            <v>DCAT</v>
          </cell>
          <cell r="I927">
            <v>0</v>
          </cell>
        </row>
        <row r="928">
          <cell r="D928" t="str">
            <v>DCU5</v>
          </cell>
          <cell r="I928">
            <v>0</v>
          </cell>
        </row>
        <row r="929">
          <cell r="D929" t="str">
            <v>PTRE</v>
          </cell>
          <cell r="I929">
            <v>0</v>
          </cell>
        </row>
        <row r="930">
          <cell r="D930" t="str">
            <v>BTL100</v>
          </cell>
          <cell r="I930">
            <v>0</v>
          </cell>
        </row>
        <row r="931">
          <cell r="D931" t="str">
            <v>BTM200</v>
          </cell>
          <cell r="I931">
            <v>0</v>
          </cell>
        </row>
        <row r="932">
          <cell r="D932" t="str">
            <v>ST10M</v>
          </cell>
          <cell r="I932">
            <v>0</v>
          </cell>
        </row>
        <row r="933">
          <cell r="D933" t="str">
            <v>ST18M</v>
          </cell>
          <cell r="I933">
            <v>0</v>
          </cell>
        </row>
        <row r="934">
          <cell r="D934" t="str">
            <v>ST20M</v>
          </cell>
          <cell r="I934">
            <v>0</v>
          </cell>
        </row>
        <row r="935">
          <cell r="D935" t="str">
            <v>VKM</v>
          </cell>
          <cell r="I935">
            <v>0</v>
          </cell>
        </row>
        <row r="936">
          <cell r="I936">
            <v>0</v>
          </cell>
        </row>
        <row r="937">
          <cell r="D937" t="str">
            <v>GCMK</v>
          </cell>
          <cell r="I937">
            <v>0</v>
          </cell>
        </row>
        <row r="938">
          <cell r="D938" t="str">
            <v>M-22</v>
          </cell>
          <cell r="I938">
            <v>0</v>
          </cell>
        </row>
        <row r="939">
          <cell r="I939">
            <v>0</v>
          </cell>
        </row>
        <row r="940">
          <cell r="D940" t="str">
            <v>VCPTRE</v>
          </cell>
          <cell r="I940">
            <v>0</v>
          </cell>
        </row>
        <row r="941">
          <cell r="I941">
            <v>0</v>
          </cell>
        </row>
        <row r="942">
          <cell r="D942" t="str">
            <v>VKm</v>
          </cell>
          <cell r="I942">
            <v>0</v>
          </cell>
        </row>
        <row r="943">
          <cell r="I943">
            <v>0</v>
          </cell>
        </row>
        <row r="944">
          <cell r="D944" t="str">
            <v>CD35-8M</v>
          </cell>
          <cell r="I944">
            <v>0</v>
          </cell>
        </row>
        <row r="945">
          <cell r="D945" t="str">
            <v>CG35-10</v>
          </cell>
          <cell r="I945">
            <v>0</v>
          </cell>
        </row>
        <row r="946">
          <cell r="D946" t="str">
            <v>CM35-10</v>
          </cell>
          <cell r="I946">
            <v>0</v>
          </cell>
        </row>
        <row r="947">
          <cell r="I947">
            <v>0</v>
          </cell>
        </row>
        <row r="948">
          <cell r="I948">
            <v>0</v>
          </cell>
        </row>
        <row r="949">
          <cell r="I949">
            <v>0</v>
          </cell>
        </row>
        <row r="950">
          <cell r="I950">
            <v>0</v>
          </cell>
        </row>
        <row r="951">
          <cell r="D951" t="str">
            <v>CDAN</v>
          </cell>
          <cell r="I951">
            <v>0</v>
          </cell>
        </row>
        <row r="952">
          <cell r="I952">
            <v>0</v>
          </cell>
        </row>
        <row r="953">
          <cell r="D953" t="str">
            <v>TNDC</v>
          </cell>
          <cell r="I953">
            <v>0</v>
          </cell>
        </row>
        <row r="954">
          <cell r="I954">
            <v>0</v>
          </cell>
        </row>
        <row r="955">
          <cell r="D955" t="str">
            <v>QBTUM</v>
          </cell>
          <cell r="I955">
            <v>0</v>
          </cell>
        </row>
        <row r="956">
          <cell r="I956">
            <v>0</v>
          </cell>
        </row>
        <row r="957">
          <cell r="I957">
            <v>0</v>
          </cell>
        </row>
        <row r="958">
          <cell r="I958">
            <v>0</v>
          </cell>
        </row>
        <row r="959">
          <cell r="I959">
            <v>0</v>
          </cell>
        </row>
        <row r="960">
          <cell r="D960" t="str">
            <v>DCAT</v>
          </cell>
          <cell r="I960">
            <v>0</v>
          </cell>
        </row>
        <row r="961">
          <cell r="D961" t="str">
            <v>DCU5</v>
          </cell>
          <cell r="I961">
            <v>0</v>
          </cell>
        </row>
        <row r="962">
          <cell r="D962" t="str">
            <v>PTRE</v>
          </cell>
          <cell r="I962">
            <v>0</v>
          </cell>
        </row>
        <row r="963">
          <cell r="D963" t="str">
            <v>BTL100</v>
          </cell>
          <cell r="I963">
            <v>0</v>
          </cell>
        </row>
        <row r="964">
          <cell r="D964" t="str">
            <v>BTM200</v>
          </cell>
          <cell r="I964">
            <v>0</v>
          </cell>
        </row>
        <row r="965">
          <cell r="D965" t="str">
            <v>ST10M</v>
          </cell>
          <cell r="I965">
            <v>0</v>
          </cell>
        </row>
        <row r="966">
          <cell r="D966" t="str">
            <v>ST18M</v>
          </cell>
          <cell r="I966">
            <v>0</v>
          </cell>
        </row>
        <row r="967">
          <cell r="D967" t="str">
            <v>ST20M</v>
          </cell>
          <cell r="I967">
            <v>0</v>
          </cell>
        </row>
        <row r="968">
          <cell r="D968" t="str">
            <v>VKM</v>
          </cell>
          <cell r="I968">
            <v>0</v>
          </cell>
        </row>
        <row r="969">
          <cell r="I969">
            <v>0</v>
          </cell>
        </row>
        <row r="970">
          <cell r="D970" t="str">
            <v>GCMK</v>
          </cell>
          <cell r="I970">
            <v>0</v>
          </cell>
        </row>
        <row r="971">
          <cell r="D971" t="str">
            <v>M-22</v>
          </cell>
          <cell r="I971">
            <v>0</v>
          </cell>
        </row>
        <row r="972">
          <cell r="I972">
            <v>0</v>
          </cell>
        </row>
        <row r="973">
          <cell r="D973" t="str">
            <v>VCPTRE</v>
          </cell>
          <cell r="I973">
            <v>0</v>
          </cell>
        </row>
        <row r="974">
          <cell r="I974">
            <v>0</v>
          </cell>
        </row>
        <row r="975">
          <cell r="I975">
            <v>0</v>
          </cell>
        </row>
        <row r="976">
          <cell r="I976">
            <v>0</v>
          </cell>
        </row>
        <row r="977">
          <cell r="D977" t="str">
            <v>CD35-8M</v>
          </cell>
          <cell r="I977">
            <v>0</v>
          </cell>
        </row>
        <row r="978">
          <cell r="D978" t="str">
            <v>CG35-10</v>
          </cell>
          <cell r="I978">
            <v>0</v>
          </cell>
        </row>
        <row r="979">
          <cell r="D979" t="str">
            <v>CM35-10</v>
          </cell>
          <cell r="I979">
            <v>0</v>
          </cell>
        </row>
        <row r="980">
          <cell r="I980">
            <v>0</v>
          </cell>
        </row>
        <row r="981">
          <cell r="I981">
            <v>0</v>
          </cell>
        </row>
        <row r="982">
          <cell r="I982">
            <v>0</v>
          </cell>
        </row>
        <row r="983">
          <cell r="I983">
            <v>0</v>
          </cell>
        </row>
        <row r="984">
          <cell r="D984" t="str">
            <v>CDAN</v>
          </cell>
          <cell r="I984">
            <v>0</v>
          </cell>
        </row>
        <row r="985">
          <cell r="I985">
            <v>0</v>
          </cell>
        </row>
        <row r="986">
          <cell r="D986" t="str">
            <v>TNDC</v>
          </cell>
          <cell r="I986">
            <v>0</v>
          </cell>
        </row>
        <row r="987">
          <cell r="I987">
            <v>0</v>
          </cell>
        </row>
        <row r="988">
          <cell r="D988" t="str">
            <v>QBTUM</v>
          </cell>
          <cell r="I988">
            <v>0</v>
          </cell>
        </row>
        <row r="989">
          <cell r="I989">
            <v>0</v>
          </cell>
        </row>
        <row r="990">
          <cell r="I990">
            <v>0</v>
          </cell>
        </row>
        <row r="991">
          <cell r="I991">
            <v>0</v>
          </cell>
        </row>
        <row r="992">
          <cell r="I992">
            <v>0</v>
          </cell>
        </row>
        <row r="993">
          <cell r="D993" t="str">
            <v>DCAT</v>
          </cell>
          <cell r="I993">
            <v>0</v>
          </cell>
        </row>
        <row r="994">
          <cell r="D994" t="str">
            <v>DCU5</v>
          </cell>
          <cell r="I994">
            <v>0</v>
          </cell>
        </row>
        <row r="995">
          <cell r="D995" t="str">
            <v>PTRE</v>
          </cell>
          <cell r="I995">
            <v>0</v>
          </cell>
        </row>
        <row r="996">
          <cell r="D996" t="str">
            <v>BTL100</v>
          </cell>
          <cell r="I996">
            <v>0</v>
          </cell>
        </row>
        <row r="997">
          <cell r="D997" t="str">
            <v>BTM200</v>
          </cell>
          <cell r="I997">
            <v>0</v>
          </cell>
        </row>
        <row r="998">
          <cell r="D998" t="str">
            <v>ST10M</v>
          </cell>
          <cell r="I998">
            <v>0</v>
          </cell>
        </row>
        <row r="999">
          <cell r="D999" t="str">
            <v>ST18M</v>
          </cell>
          <cell r="I999">
            <v>0</v>
          </cell>
        </row>
        <row r="1000">
          <cell r="D1000" t="str">
            <v>ST20M</v>
          </cell>
          <cell r="I1000">
            <v>0</v>
          </cell>
        </row>
        <row r="1001">
          <cell r="D1001" t="str">
            <v>VKM</v>
          </cell>
          <cell r="I1001">
            <v>0</v>
          </cell>
        </row>
        <row r="1002">
          <cell r="D1002" t="str">
            <v>GCMK</v>
          </cell>
          <cell r="I1002">
            <v>0</v>
          </cell>
        </row>
        <row r="1003">
          <cell r="D1003" t="str">
            <v>SATH</v>
          </cell>
          <cell r="I1003">
            <v>0</v>
          </cell>
        </row>
        <row r="1004">
          <cell r="D1004" t="str">
            <v>SATH</v>
          </cell>
          <cell r="I1004">
            <v>0</v>
          </cell>
        </row>
        <row r="1005">
          <cell r="I1005">
            <v>0</v>
          </cell>
        </row>
        <row r="1006">
          <cell r="D1006" t="str">
            <v>GCMK</v>
          </cell>
          <cell r="I1006">
            <v>0</v>
          </cell>
        </row>
        <row r="1007">
          <cell r="D1007" t="str">
            <v>M-22</v>
          </cell>
          <cell r="I1007">
            <v>0</v>
          </cell>
        </row>
        <row r="1008">
          <cell r="I1008">
            <v>0</v>
          </cell>
        </row>
        <row r="1009">
          <cell r="D1009" t="str">
            <v>VCPTRE</v>
          </cell>
          <cell r="I1009">
            <v>0</v>
          </cell>
        </row>
        <row r="1010">
          <cell r="I1010">
            <v>0</v>
          </cell>
        </row>
        <row r="1011">
          <cell r="I1011">
            <v>0</v>
          </cell>
        </row>
        <row r="1012">
          <cell r="I1012">
            <v>0</v>
          </cell>
        </row>
        <row r="1013">
          <cell r="D1013" t="str">
            <v>CD35-8M</v>
          </cell>
          <cell r="I1013">
            <v>0</v>
          </cell>
        </row>
        <row r="1014">
          <cell r="D1014" t="str">
            <v>CG35-8M</v>
          </cell>
          <cell r="I1014">
            <v>0</v>
          </cell>
        </row>
        <row r="1015">
          <cell r="D1015" t="str">
            <v>CG35-10</v>
          </cell>
          <cell r="I1015">
            <v>0</v>
          </cell>
        </row>
        <row r="1016">
          <cell r="D1016" t="str">
            <v>CM35-10</v>
          </cell>
          <cell r="I1016">
            <v>0</v>
          </cell>
        </row>
        <row r="1017">
          <cell r="I1017">
            <v>0</v>
          </cell>
        </row>
        <row r="1018">
          <cell r="I1018">
            <v>0</v>
          </cell>
        </row>
        <row r="1019">
          <cell r="I1019">
            <v>0</v>
          </cell>
        </row>
        <row r="1020">
          <cell r="I1020">
            <v>0</v>
          </cell>
        </row>
        <row r="1021">
          <cell r="D1021" t="str">
            <v>CDAN</v>
          </cell>
          <cell r="I1021">
            <v>0</v>
          </cell>
        </row>
        <row r="1022">
          <cell r="I1022">
            <v>0</v>
          </cell>
        </row>
        <row r="1023">
          <cell r="D1023" t="str">
            <v>TNDC</v>
          </cell>
          <cell r="I1023">
            <v>0</v>
          </cell>
        </row>
        <row r="1024">
          <cell r="I1024">
            <v>0</v>
          </cell>
        </row>
        <row r="1025">
          <cell r="D1025" t="str">
            <v>SIKA</v>
          </cell>
          <cell r="I1025">
            <v>0</v>
          </cell>
        </row>
        <row r="1026">
          <cell r="D1026" t="str">
            <v>QBTUM</v>
          </cell>
          <cell r="I1026">
            <v>0</v>
          </cell>
        </row>
        <row r="1027">
          <cell r="I1027">
            <v>0</v>
          </cell>
        </row>
        <row r="1028">
          <cell r="I1028">
            <v>0</v>
          </cell>
        </row>
        <row r="1029">
          <cell r="I1029">
            <v>0</v>
          </cell>
        </row>
        <row r="1030">
          <cell r="I1030">
            <v>0</v>
          </cell>
        </row>
        <row r="1031">
          <cell r="D1031" t="str">
            <v>DCAT</v>
          </cell>
          <cell r="I1031">
            <v>0</v>
          </cell>
        </row>
        <row r="1032">
          <cell r="D1032" t="str">
            <v>DCU5</v>
          </cell>
          <cell r="I1032">
            <v>0</v>
          </cell>
        </row>
        <row r="1033">
          <cell r="D1033" t="str">
            <v>PTRE</v>
          </cell>
          <cell r="I1033">
            <v>0</v>
          </cell>
        </row>
        <row r="1034">
          <cell r="D1034" t="str">
            <v>BTL100</v>
          </cell>
          <cell r="I1034">
            <v>0</v>
          </cell>
        </row>
        <row r="1035">
          <cell r="D1035" t="str">
            <v>BTM200</v>
          </cell>
          <cell r="I1035">
            <v>0</v>
          </cell>
        </row>
        <row r="1036">
          <cell r="D1036" t="str">
            <v>ST10M</v>
          </cell>
          <cell r="I1036">
            <v>0</v>
          </cell>
        </row>
        <row r="1037">
          <cell r="D1037" t="str">
            <v>ST18M</v>
          </cell>
          <cell r="I1037">
            <v>0</v>
          </cell>
        </row>
        <row r="1038">
          <cell r="D1038" t="str">
            <v>ST20M</v>
          </cell>
          <cell r="I1038">
            <v>0</v>
          </cell>
        </row>
        <row r="1039">
          <cell r="D1039" t="str">
            <v>VKM</v>
          </cell>
          <cell r="I1039">
            <v>0</v>
          </cell>
        </row>
        <row r="1040">
          <cell r="D1040" t="str">
            <v>GCMK</v>
          </cell>
          <cell r="I1040">
            <v>0</v>
          </cell>
        </row>
        <row r="1041">
          <cell r="D1041" t="str">
            <v>SATH</v>
          </cell>
          <cell r="I1041">
            <v>0</v>
          </cell>
        </row>
        <row r="1042">
          <cell r="D1042" t="str">
            <v>SATH</v>
          </cell>
          <cell r="I1042">
            <v>0</v>
          </cell>
        </row>
        <row r="1043">
          <cell r="I1043">
            <v>0</v>
          </cell>
        </row>
        <row r="1044">
          <cell r="D1044" t="str">
            <v>GCMK</v>
          </cell>
          <cell r="I1044">
            <v>0</v>
          </cell>
        </row>
        <row r="1045">
          <cell r="D1045" t="str">
            <v>M-22</v>
          </cell>
          <cell r="I1045">
            <v>0</v>
          </cell>
        </row>
        <row r="1046">
          <cell r="I1046">
            <v>0</v>
          </cell>
        </row>
        <row r="1047">
          <cell r="D1047" t="str">
            <v>VCPTRE</v>
          </cell>
          <cell r="I1047">
            <v>0</v>
          </cell>
        </row>
        <row r="1048">
          <cell r="I1048">
            <v>0</v>
          </cell>
        </row>
        <row r="1049">
          <cell r="I1049">
            <v>0</v>
          </cell>
        </row>
        <row r="1050">
          <cell r="I1050">
            <v>0</v>
          </cell>
        </row>
        <row r="1051">
          <cell r="D1051" t="str">
            <v>CD35-8M</v>
          </cell>
          <cell r="I1051">
            <v>0</v>
          </cell>
        </row>
        <row r="1052">
          <cell r="D1052" t="str">
            <v>CG35-10</v>
          </cell>
          <cell r="I1052">
            <v>0</v>
          </cell>
        </row>
        <row r="1053">
          <cell r="D1053" t="str">
            <v>CM35-10</v>
          </cell>
          <cell r="I1053">
            <v>0</v>
          </cell>
        </row>
        <row r="1054">
          <cell r="I1054">
            <v>0</v>
          </cell>
        </row>
        <row r="1055">
          <cell r="I1055">
            <v>0</v>
          </cell>
        </row>
        <row r="1056">
          <cell r="I1056">
            <v>0</v>
          </cell>
        </row>
        <row r="1057">
          <cell r="I1057">
            <v>0</v>
          </cell>
        </row>
        <row r="1058">
          <cell r="D1058" t="str">
            <v>CDAN</v>
          </cell>
          <cell r="I1058">
            <v>0</v>
          </cell>
        </row>
        <row r="1059">
          <cell r="I1059">
            <v>0</v>
          </cell>
        </row>
        <row r="1060">
          <cell r="D1060" t="str">
            <v>TNDC</v>
          </cell>
          <cell r="I1060">
            <v>0</v>
          </cell>
        </row>
        <row r="1061">
          <cell r="I1061">
            <v>0</v>
          </cell>
        </row>
        <row r="1062">
          <cell r="D1062" t="str">
            <v>QBTUM</v>
          </cell>
          <cell r="I1062">
            <v>0</v>
          </cell>
        </row>
        <row r="1063">
          <cell r="I1063">
            <v>0</v>
          </cell>
        </row>
        <row r="1064">
          <cell r="I1064">
            <v>0</v>
          </cell>
        </row>
        <row r="1065">
          <cell r="I1065">
            <v>0</v>
          </cell>
        </row>
        <row r="1066">
          <cell r="I1066">
            <v>0</v>
          </cell>
        </row>
        <row r="1067">
          <cell r="D1067" t="str">
            <v>DCAT</v>
          </cell>
          <cell r="I1067">
            <v>0</v>
          </cell>
        </row>
        <row r="1068">
          <cell r="D1068" t="str">
            <v>DCU5</v>
          </cell>
          <cell r="I1068">
            <v>0</v>
          </cell>
        </row>
        <row r="1069">
          <cell r="D1069" t="str">
            <v>PTRE</v>
          </cell>
          <cell r="I1069">
            <v>0</v>
          </cell>
        </row>
        <row r="1070">
          <cell r="D1070" t="str">
            <v>BTL100</v>
          </cell>
          <cell r="I1070">
            <v>0</v>
          </cell>
        </row>
        <row r="1071">
          <cell r="D1071" t="str">
            <v>BTM200</v>
          </cell>
          <cell r="I1071">
            <v>0</v>
          </cell>
        </row>
        <row r="1072">
          <cell r="D1072" t="str">
            <v>ST10M</v>
          </cell>
          <cell r="I1072">
            <v>0</v>
          </cell>
        </row>
        <row r="1073">
          <cell r="D1073" t="str">
            <v>ST18M</v>
          </cell>
          <cell r="I1073">
            <v>0</v>
          </cell>
        </row>
        <row r="1074">
          <cell r="D1074" t="str">
            <v>ST20M</v>
          </cell>
          <cell r="I1074">
            <v>0</v>
          </cell>
        </row>
        <row r="1075">
          <cell r="D1075" t="str">
            <v>VKM</v>
          </cell>
          <cell r="I1075">
            <v>0</v>
          </cell>
        </row>
        <row r="1076">
          <cell r="I1076">
            <v>0</v>
          </cell>
        </row>
        <row r="1077">
          <cell r="D1077" t="str">
            <v>GCMK</v>
          </cell>
          <cell r="I1077">
            <v>0</v>
          </cell>
        </row>
        <row r="1078">
          <cell r="D1078" t="str">
            <v>M-22</v>
          </cell>
          <cell r="I1078">
            <v>0</v>
          </cell>
        </row>
        <row r="1079">
          <cell r="I1079">
            <v>0</v>
          </cell>
        </row>
        <row r="1080">
          <cell r="D1080" t="str">
            <v>VCPTRE</v>
          </cell>
          <cell r="I1080">
            <v>0</v>
          </cell>
        </row>
        <row r="1081">
          <cell r="I1081">
            <v>0</v>
          </cell>
        </row>
        <row r="1082">
          <cell r="D1082" t="str">
            <v>GCMK</v>
          </cell>
          <cell r="I1082">
            <v>0</v>
          </cell>
        </row>
        <row r="1083">
          <cell r="I1083">
            <v>0</v>
          </cell>
        </row>
        <row r="1084">
          <cell r="D1084" t="str">
            <v>CD35-10</v>
          </cell>
          <cell r="I1084">
            <v>0</v>
          </cell>
        </row>
        <row r="1085">
          <cell r="D1085" t="str">
            <v>CG35-10</v>
          </cell>
          <cell r="I1085">
            <v>0</v>
          </cell>
        </row>
        <row r="1086">
          <cell r="D1086" t="str">
            <v>CM35-10</v>
          </cell>
          <cell r="I1086">
            <v>0</v>
          </cell>
        </row>
        <row r="1087">
          <cell r="I1087">
            <v>0</v>
          </cell>
        </row>
        <row r="1088">
          <cell r="I1088">
            <v>0</v>
          </cell>
        </row>
        <row r="1089">
          <cell r="I1089">
            <v>0</v>
          </cell>
        </row>
        <row r="1090">
          <cell r="I1090">
            <v>0</v>
          </cell>
        </row>
        <row r="1091">
          <cell r="D1091" t="str">
            <v>CDAN</v>
          </cell>
          <cell r="I1091">
            <v>0</v>
          </cell>
        </row>
        <row r="1092">
          <cell r="I1092">
            <v>0</v>
          </cell>
        </row>
        <row r="1093">
          <cell r="D1093" t="str">
            <v>TNDC</v>
          </cell>
          <cell r="I1093">
            <v>0</v>
          </cell>
        </row>
        <row r="1094">
          <cell r="I1094">
            <v>0</v>
          </cell>
        </row>
        <row r="1095">
          <cell r="D1095" t="str">
            <v>QBTUM</v>
          </cell>
          <cell r="I1095">
            <v>0</v>
          </cell>
        </row>
        <row r="1096">
          <cell r="I1096">
            <v>0</v>
          </cell>
        </row>
        <row r="1097">
          <cell r="I1097">
            <v>0</v>
          </cell>
        </row>
        <row r="1098">
          <cell r="I1098">
            <v>0</v>
          </cell>
        </row>
        <row r="1099">
          <cell r="I1099">
            <v>0</v>
          </cell>
        </row>
        <row r="1100">
          <cell r="D1100" t="str">
            <v>DCAT</v>
          </cell>
          <cell r="I1100">
            <v>0</v>
          </cell>
        </row>
        <row r="1101">
          <cell r="D1101" t="str">
            <v>DCU5</v>
          </cell>
          <cell r="I1101">
            <v>0</v>
          </cell>
        </row>
        <row r="1102">
          <cell r="D1102" t="str">
            <v>PTRE</v>
          </cell>
          <cell r="I1102">
            <v>0</v>
          </cell>
        </row>
        <row r="1103">
          <cell r="D1103" t="str">
            <v>BTL100</v>
          </cell>
          <cell r="I1103">
            <v>0</v>
          </cell>
        </row>
        <row r="1104">
          <cell r="D1104" t="str">
            <v>BTM200</v>
          </cell>
          <cell r="I1104">
            <v>0</v>
          </cell>
        </row>
        <row r="1105">
          <cell r="D1105" t="str">
            <v>ST10M</v>
          </cell>
          <cell r="I1105">
            <v>0</v>
          </cell>
        </row>
        <row r="1106">
          <cell r="D1106" t="str">
            <v>ST18M</v>
          </cell>
          <cell r="I1106">
            <v>0</v>
          </cell>
        </row>
        <row r="1107">
          <cell r="D1107" t="str">
            <v>ST20M</v>
          </cell>
          <cell r="I1107">
            <v>0</v>
          </cell>
        </row>
        <row r="1108">
          <cell r="D1108" t="str">
            <v>VKM</v>
          </cell>
          <cell r="I1108">
            <v>0</v>
          </cell>
        </row>
        <row r="1109">
          <cell r="D1109" t="str">
            <v>GCMK</v>
          </cell>
          <cell r="I1109">
            <v>0</v>
          </cell>
        </row>
        <row r="1110">
          <cell r="D1110" t="str">
            <v>SATH</v>
          </cell>
          <cell r="I1110">
            <v>0</v>
          </cell>
        </row>
        <row r="1111">
          <cell r="D1111" t="str">
            <v>SATH</v>
          </cell>
          <cell r="I1111">
            <v>0</v>
          </cell>
        </row>
        <row r="1112">
          <cell r="I1112">
            <v>0</v>
          </cell>
        </row>
        <row r="1113">
          <cell r="D1113" t="str">
            <v>GCMK</v>
          </cell>
          <cell r="I1113">
            <v>0</v>
          </cell>
        </row>
        <row r="1114">
          <cell r="D1114" t="str">
            <v>M-22</v>
          </cell>
          <cell r="I1114">
            <v>0</v>
          </cell>
        </row>
        <row r="1115">
          <cell r="I1115">
            <v>0</v>
          </cell>
        </row>
        <row r="1116">
          <cell r="D1116" t="str">
            <v>VCPTRE</v>
          </cell>
          <cell r="I1116">
            <v>0</v>
          </cell>
        </row>
        <row r="1117">
          <cell r="I1117">
            <v>0</v>
          </cell>
        </row>
        <row r="1118">
          <cell r="I1118">
            <v>0</v>
          </cell>
        </row>
        <row r="1119">
          <cell r="I1119">
            <v>0</v>
          </cell>
        </row>
        <row r="1120">
          <cell r="D1120" t="str">
            <v>CD35-10</v>
          </cell>
          <cell r="I1120">
            <v>0</v>
          </cell>
        </row>
        <row r="1121">
          <cell r="D1121" t="str">
            <v>CG35-10</v>
          </cell>
          <cell r="I1121">
            <v>0</v>
          </cell>
        </row>
        <row r="1122">
          <cell r="D1122" t="str">
            <v>CM35-10</v>
          </cell>
          <cell r="I1122">
            <v>0</v>
          </cell>
        </row>
        <row r="1123">
          <cell r="I1123">
            <v>0</v>
          </cell>
        </row>
        <row r="1124">
          <cell r="I1124">
            <v>0</v>
          </cell>
        </row>
        <row r="1125">
          <cell r="I1125">
            <v>0</v>
          </cell>
        </row>
        <row r="1126">
          <cell r="I1126">
            <v>0</v>
          </cell>
        </row>
        <row r="1127">
          <cell r="D1127" t="str">
            <v>CDAN</v>
          </cell>
          <cell r="I1127">
            <v>0</v>
          </cell>
        </row>
        <row r="1128">
          <cell r="I1128">
            <v>0</v>
          </cell>
        </row>
        <row r="1129">
          <cell r="D1129" t="str">
            <v>TNDC</v>
          </cell>
          <cell r="I1129">
            <v>0</v>
          </cell>
        </row>
        <row r="1130">
          <cell r="I1130">
            <v>0</v>
          </cell>
        </row>
        <row r="1131">
          <cell r="D1131" t="str">
            <v>QBTUM</v>
          </cell>
          <cell r="I1131">
            <v>0</v>
          </cell>
        </row>
        <row r="1132">
          <cell r="I1132">
            <v>0</v>
          </cell>
        </row>
        <row r="1133">
          <cell r="I1133">
            <v>0</v>
          </cell>
        </row>
        <row r="1134">
          <cell r="I1134">
            <v>0</v>
          </cell>
        </row>
        <row r="1135">
          <cell r="I1135">
            <v>0</v>
          </cell>
        </row>
        <row r="1136">
          <cell r="D1136" t="str">
            <v>DCAT</v>
          </cell>
          <cell r="I1136">
            <v>0</v>
          </cell>
        </row>
        <row r="1137">
          <cell r="D1137" t="str">
            <v>DCU5</v>
          </cell>
          <cell r="I1137">
            <v>0</v>
          </cell>
        </row>
        <row r="1138">
          <cell r="D1138" t="str">
            <v>PTRE</v>
          </cell>
          <cell r="I1138">
            <v>0</v>
          </cell>
        </row>
        <row r="1139">
          <cell r="D1139" t="str">
            <v>BTL100</v>
          </cell>
          <cell r="I1139">
            <v>0</v>
          </cell>
        </row>
        <row r="1140">
          <cell r="D1140" t="str">
            <v>BTM200</v>
          </cell>
          <cell r="I1140">
            <v>0</v>
          </cell>
        </row>
        <row r="1141">
          <cell r="D1141" t="str">
            <v>ST10M</v>
          </cell>
          <cell r="I1141">
            <v>0</v>
          </cell>
        </row>
        <row r="1142">
          <cell r="D1142" t="str">
            <v>ST18M</v>
          </cell>
          <cell r="I1142">
            <v>0</v>
          </cell>
        </row>
        <row r="1143">
          <cell r="D1143" t="str">
            <v>ST20M</v>
          </cell>
          <cell r="I1143">
            <v>0</v>
          </cell>
        </row>
        <row r="1144">
          <cell r="D1144" t="str">
            <v>VKM</v>
          </cell>
          <cell r="I1144">
            <v>0</v>
          </cell>
        </row>
        <row r="1145">
          <cell r="D1145" t="str">
            <v>GCMK</v>
          </cell>
          <cell r="I1145">
            <v>0</v>
          </cell>
        </row>
        <row r="1146">
          <cell r="D1146" t="str">
            <v>SATH</v>
          </cell>
          <cell r="I1146">
            <v>0</v>
          </cell>
        </row>
        <row r="1147">
          <cell r="D1147" t="str">
            <v>SATH</v>
          </cell>
          <cell r="I1147">
            <v>0</v>
          </cell>
        </row>
        <row r="1148">
          <cell r="I1148">
            <v>0</v>
          </cell>
        </row>
        <row r="1149">
          <cell r="D1149" t="str">
            <v>GCMK</v>
          </cell>
          <cell r="I1149">
            <v>0</v>
          </cell>
        </row>
        <row r="1150">
          <cell r="D1150" t="str">
            <v>M-22</v>
          </cell>
          <cell r="I1150">
            <v>0</v>
          </cell>
        </row>
        <row r="1151">
          <cell r="I1151">
            <v>0</v>
          </cell>
        </row>
        <row r="1152">
          <cell r="D1152" t="str">
            <v>VCPTRE</v>
          </cell>
          <cell r="I1152">
            <v>0</v>
          </cell>
        </row>
        <row r="1153">
          <cell r="I1153">
            <v>0</v>
          </cell>
        </row>
        <row r="1154">
          <cell r="I1154">
            <v>0</v>
          </cell>
        </row>
        <row r="1155">
          <cell r="I1155">
            <v>0</v>
          </cell>
        </row>
        <row r="1156">
          <cell r="D1156" t="str">
            <v>CD35-10</v>
          </cell>
          <cell r="I1156">
            <v>0</v>
          </cell>
        </row>
        <row r="1157">
          <cell r="D1157" t="str">
            <v>CG35-10</v>
          </cell>
          <cell r="I1157">
            <v>0</v>
          </cell>
        </row>
        <row r="1158">
          <cell r="D1158" t="str">
            <v>CM35-10</v>
          </cell>
          <cell r="I1158">
            <v>0</v>
          </cell>
        </row>
        <row r="1159">
          <cell r="I1159">
            <v>0</v>
          </cell>
        </row>
        <row r="1160">
          <cell r="I1160">
            <v>0</v>
          </cell>
        </row>
        <row r="1161">
          <cell r="I1161">
            <v>0</v>
          </cell>
        </row>
        <row r="1162">
          <cell r="I1162">
            <v>0</v>
          </cell>
        </row>
        <row r="1163">
          <cell r="D1163" t="str">
            <v>CDAN</v>
          </cell>
          <cell r="I1163">
            <v>0</v>
          </cell>
        </row>
        <row r="1164">
          <cell r="I1164">
            <v>0</v>
          </cell>
        </row>
        <row r="1165">
          <cell r="D1165" t="str">
            <v>TNDC</v>
          </cell>
          <cell r="I1165">
            <v>0</v>
          </cell>
        </row>
        <row r="1166">
          <cell r="I1166">
            <v>0</v>
          </cell>
        </row>
        <row r="1167">
          <cell r="D1167" t="str">
            <v>QBTUM</v>
          </cell>
          <cell r="I1167">
            <v>0</v>
          </cell>
        </row>
        <row r="1168">
          <cell r="I1168">
            <v>0</v>
          </cell>
        </row>
        <row r="1169">
          <cell r="I1169">
            <v>0</v>
          </cell>
        </row>
        <row r="1170">
          <cell r="I1170">
            <v>0</v>
          </cell>
        </row>
        <row r="1171">
          <cell r="I1171">
            <v>0</v>
          </cell>
        </row>
        <row r="1172">
          <cell r="D1172" t="str">
            <v>DCAT</v>
          </cell>
          <cell r="I1172">
            <v>0</v>
          </cell>
        </row>
        <row r="1173">
          <cell r="D1173" t="str">
            <v>DCU5</v>
          </cell>
          <cell r="I1173">
            <v>0</v>
          </cell>
        </row>
        <row r="1174">
          <cell r="D1174" t="str">
            <v>PTRE</v>
          </cell>
          <cell r="I1174">
            <v>0</v>
          </cell>
        </row>
        <row r="1175">
          <cell r="D1175" t="str">
            <v>BTL100</v>
          </cell>
          <cell r="I1175">
            <v>0</v>
          </cell>
        </row>
        <row r="1176">
          <cell r="D1176" t="str">
            <v>BTM200</v>
          </cell>
          <cell r="I1176">
            <v>0</v>
          </cell>
        </row>
        <row r="1177">
          <cell r="D1177" t="str">
            <v>ST10M</v>
          </cell>
          <cell r="I1177">
            <v>0</v>
          </cell>
        </row>
        <row r="1178">
          <cell r="D1178" t="str">
            <v>ST18M</v>
          </cell>
          <cell r="I1178">
            <v>0</v>
          </cell>
        </row>
        <row r="1179">
          <cell r="D1179" t="str">
            <v>ST20M</v>
          </cell>
          <cell r="I1179">
            <v>0</v>
          </cell>
        </row>
        <row r="1180">
          <cell r="D1180" t="str">
            <v>VKM</v>
          </cell>
          <cell r="I1180">
            <v>0</v>
          </cell>
        </row>
        <row r="1181">
          <cell r="I1181">
            <v>0</v>
          </cell>
        </row>
        <row r="1182">
          <cell r="D1182" t="str">
            <v>GCMK</v>
          </cell>
          <cell r="I1182">
            <v>0</v>
          </cell>
        </row>
        <row r="1183">
          <cell r="D1183" t="str">
            <v>M-22</v>
          </cell>
          <cell r="I1183">
            <v>0</v>
          </cell>
        </row>
        <row r="1184">
          <cell r="I1184">
            <v>0</v>
          </cell>
        </row>
        <row r="1185">
          <cell r="D1185" t="str">
            <v>VCPTRE</v>
          </cell>
          <cell r="I1185">
            <v>0</v>
          </cell>
        </row>
        <row r="1186">
          <cell r="I1186">
            <v>0</v>
          </cell>
        </row>
        <row r="1187">
          <cell r="I1187">
            <v>0</v>
          </cell>
        </row>
        <row r="1188">
          <cell r="D1188" t="str">
            <v>GCMK</v>
          </cell>
          <cell r="I1188">
            <v>0</v>
          </cell>
        </row>
        <row r="1189">
          <cell r="D1189" t="str">
            <v>BCAM</v>
          </cell>
          <cell r="I1189">
            <v>0</v>
          </cell>
        </row>
        <row r="1190">
          <cell r="I1190">
            <v>0</v>
          </cell>
        </row>
        <row r="1191">
          <cell r="I1191">
            <v>0</v>
          </cell>
        </row>
        <row r="1192">
          <cell r="I1192">
            <v>0</v>
          </cell>
        </row>
        <row r="1193">
          <cell r="I1193">
            <v>0</v>
          </cell>
        </row>
        <row r="1194">
          <cell r="I1194">
            <v>0</v>
          </cell>
        </row>
        <row r="1195">
          <cell r="D1195" t="str">
            <v>GCMK</v>
          </cell>
          <cell r="I1195">
            <v>0</v>
          </cell>
        </row>
        <row r="1196">
          <cell r="D1196" t="str">
            <v>BCAM</v>
          </cell>
          <cell r="I1196">
            <v>0</v>
          </cell>
        </row>
        <row r="1197">
          <cell r="I1197">
            <v>0</v>
          </cell>
        </row>
        <row r="1198">
          <cell r="I1198">
            <v>0</v>
          </cell>
        </row>
        <row r="1199">
          <cell r="I1199">
            <v>0</v>
          </cell>
        </row>
        <row r="1200">
          <cell r="I1200">
            <v>0</v>
          </cell>
        </row>
        <row r="1201">
          <cell r="I1201">
            <v>0</v>
          </cell>
        </row>
        <row r="1202">
          <cell r="D1202" t="str">
            <v>GCMK</v>
          </cell>
          <cell r="I1202">
            <v>0</v>
          </cell>
        </row>
        <row r="1203">
          <cell r="D1203" t="str">
            <v>BCAM</v>
          </cell>
          <cell r="I1203">
            <v>0</v>
          </cell>
        </row>
        <row r="1204">
          <cell r="I1204">
            <v>0</v>
          </cell>
        </row>
        <row r="1205">
          <cell r="I1205">
            <v>0</v>
          </cell>
        </row>
        <row r="1206">
          <cell r="I1206">
            <v>0</v>
          </cell>
        </row>
        <row r="1207">
          <cell r="I1207">
            <v>0</v>
          </cell>
        </row>
        <row r="1208">
          <cell r="I1208">
            <v>0</v>
          </cell>
        </row>
        <row r="1209">
          <cell r="I1209">
            <v>0</v>
          </cell>
        </row>
        <row r="1210">
          <cell r="D1210" t="str">
            <v>GCMK</v>
          </cell>
          <cell r="I1210">
            <v>0</v>
          </cell>
        </row>
        <row r="1211">
          <cell r="D1211" t="str">
            <v>BCAM</v>
          </cell>
          <cell r="I1211">
            <v>0</v>
          </cell>
        </row>
        <row r="1212">
          <cell r="I1212">
            <v>0</v>
          </cell>
        </row>
        <row r="1213">
          <cell r="I1213">
            <v>0</v>
          </cell>
        </row>
        <row r="1214">
          <cell r="I1214">
            <v>0</v>
          </cell>
        </row>
        <row r="1215">
          <cell r="I1215">
            <v>0</v>
          </cell>
        </row>
        <row r="1216">
          <cell r="I1216">
            <v>0</v>
          </cell>
        </row>
        <row r="1217">
          <cell r="I1217">
            <v>0</v>
          </cell>
        </row>
        <row r="1218">
          <cell r="D1218" t="str">
            <v>GCMK</v>
          </cell>
          <cell r="I1218">
            <v>0</v>
          </cell>
        </row>
        <row r="1219">
          <cell r="D1219" t="str">
            <v>BCAM</v>
          </cell>
          <cell r="I1219">
            <v>0</v>
          </cell>
        </row>
        <row r="1220">
          <cell r="I1220">
            <v>0</v>
          </cell>
        </row>
        <row r="1221">
          <cell r="I1221">
            <v>0</v>
          </cell>
        </row>
        <row r="1222">
          <cell r="I1222">
            <v>0</v>
          </cell>
        </row>
        <row r="1223">
          <cell r="I1223">
            <v>0</v>
          </cell>
        </row>
        <row r="1224">
          <cell r="I1224">
            <v>0</v>
          </cell>
        </row>
        <row r="1225">
          <cell r="I1225">
            <v>0</v>
          </cell>
        </row>
        <row r="1226">
          <cell r="D1226" t="str">
            <v>ACSR-612</v>
          </cell>
          <cell r="I1226">
            <v>0</v>
          </cell>
        </row>
        <row r="1227">
          <cell r="D1227" t="str">
            <v>ACSR-795/MCM</v>
          </cell>
          <cell r="I1227">
            <v>0</v>
          </cell>
        </row>
        <row r="1228">
          <cell r="D1228" t="str">
            <v>DCS-7/16</v>
          </cell>
          <cell r="I1228">
            <v>0</v>
          </cell>
        </row>
        <row r="1229">
          <cell r="D1229" t="str">
            <v>AGW-9/19</v>
          </cell>
          <cell r="I1229">
            <v>0</v>
          </cell>
        </row>
        <row r="1230">
          <cell r="D1230" t="str">
            <v>CDDD-DK1</v>
          </cell>
          <cell r="I1230">
            <v>0</v>
          </cell>
        </row>
        <row r="1231">
          <cell r="D1231" t="str">
            <v>CDDD-DK2</v>
          </cell>
          <cell r="I1231">
            <v>0</v>
          </cell>
        </row>
        <row r="1232">
          <cell r="D1232" t="str">
            <v>CDDD-DK2a</v>
          </cell>
          <cell r="I1232">
            <v>0</v>
          </cell>
        </row>
        <row r="1233">
          <cell r="D1233" t="str">
            <v>CNDD-NK1</v>
          </cell>
          <cell r="I1233">
            <v>0</v>
          </cell>
        </row>
        <row r="1234">
          <cell r="D1234" t="str">
            <v>CNDD-NK2</v>
          </cell>
          <cell r="I1234">
            <v>0</v>
          </cell>
        </row>
        <row r="1235">
          <cell r="D1235" t="str">
            <v>CNCS-NS1</v>
          </cell>
          <cell r="I1235">
            <v>0</v>
          </cell>
        </row>
        <row r="1236">
          <cell r="D1236" t="str">
            <v>CNCS-NS2</v>
          </cell>
          <cell r="I1236">
            <v>0</v>
          </cell>
        </row>
        <row r="1237">
          <cell r="D1237" t="str">
            <v>CDCS-DS1</v>
          </cell>
          <cell r="I1237">
            <v>0</v>
          </cell>
        </row>
        <row r="1238">
          <cell r="D1238" t="str">
            <v>CDCS-DS2</v>
          </cell>
          <cell r="I1238">
            <v>0</v>
          </cell>
        </row>
        <row r="1239">
          <cell r="D1239" t="str">
            <v>CRD-220</v>
          </cell>
          <cell r="I1239">
            <v>0</v>
          </cell>
        </row>
        <row r="1240">
          <cell r="D1240" t="str">
            <v>CRCS-220</v>
          </cell>
          <cell r="I1240">
            <v>0</v>
          </cell>
        </row>
        <row r="1241">
          <cell r="D1241" t="str">
            <v>HTBH</v>
          </cell>
          <cell r="I1241">
            <v>0</v>
          </cell>
        </row>
        <row r="1242">
          <cell r="I1242">
            <v>0</v>
          </cell>
        </row>
        <row r="1243">
          <cell r="I1243">
            <v>0</v>
          </cell>
        </row>
        <row r="1244">
          <cell r="I1244">
            <v>0</v>
          </cell>
        </row>
        <row r="1245">
          <cell r="I1245">
            <v>0</v>
          </cell>
        </row>
        <row r="1246">
          <cell r="I1246">
            <v>0</v>
          </cell>
        </row>
        <row r="1247">
          <cell r="I1247">
            <v>0</v>
          </cell>
        </row>
        <row r="1248">
          <cell r="I1248">
            <v>0</v>
          </cell>
        </row>
        <row r="1249">
          <cell r="I1249">
            <v>0</v>
          </cell>
        </row>
        <row r="1250">
          <cell r="I1250">
            <v>0</v>
          </cell>
        </row>
        <row r="1251">
          <cell r="I1251">
            <v>0</v>
          </cell>
        </row>
        <row r="1252">
          <cell r="I1252">
            <v>0</v>
          </cell>
        </row>
        <row r="1253">
          <cell r="I1253">
            <v>0</v>
          </cell>
        </row>
        <row r="1254">
          <cell r="I1254">
            <v>0</v>
          </cell>
        </row>
        <row r="1255">
          <cell r="I1255">
            <v>0</v>
          </cell>
        </row>
        <row r="1256">
          <cell r="I1256">
            <v>0</v>
          </cell>
        </row>
        <row r="1257">
          <cell r="I1257">
            <v>0</v>
          </cell>
        </row>
        <row r="1258">
          <cell r="I1258">
            <v>0</v>
          </cell>
        </row>
        <row r="1259">
          <cell r="I1259">
            <v>0</v>
          </cell>
        </row>
        <row r="1260">
          <cell r="D1260" t="str">
            <v>DCS-7/16</v>
          </cell>
          <cell r="I1260">
            <v>0</v>
          </cell>
        </row>
        <row r="1261">
          <cell r="I1261">
            <v>0</v>
          </cell>
        </row>
        <row r="1262">
          <cell r="I1262">
            <v>0</v>
          </cell>
        </row>
        <row r="1263">
          <cell r="I1263">
            <v>0</v>
          </cell>
        </row>
        <row r="1264">
          <cell r="I1264">
            <v>0</v>
          </cell>
        </row>
        <row r="1265">
          <cell r="I1265">
            <v>0</v>
          </cell>
        </row>
        <row r="1266">
          <cell r="I1266">
            <v>0</v>
          </cell>
        </row>
        <row r="1267">
          <cell r="I1267">
            <v>0</v>
          </cell>
        </row>
        <row r="1268">
          <cell r="I1268">
            <v>0</v>
          </cell>
        </row>
        <row r="1269">
          <cell r="D1269" t="str">
            <v>CATD</v>
          </cell>
          <cell r="I1269">
            <v>0</v>
          </cell>
        </row>
        <row r="1270">
          <cell r="D1270" t="str">
            <v>DDCL</v>
          </cell>
          <cell r="I1270">
            <v>0</v>
          </cell>
        </row>
        <row r="1271">
          <cell r="D1271" t="str">
            <v>DCU2,5</v>
          </cell>
          <cell r="I1271">
            <v>0</v>
          </cell>
        </row>
        <row r="1272">
          <cell r="D1272" t="str">
            <v>PTRE</v>
          </cell>
          <cell r="I1272">
            <v>0</v>
          </cell>
        </row>
        <row r="1273">
          <cell r="I1273">
            <v>0</v>
          </cell>
        </row>
        <row r="1274">
          <cell r="D1274" t="str">
            <v>MUAÑ</v>
          </cell>
          <cell r="I1274">
            <v>0</v>
          </cell>
        </row>
        <row r="1275">
          <cell r="I1275">
            <v>0</v>
          </cell>
        </row>
        <row r="1276">
          <cell r="I1276">
            <v>0</v>
          </cell>
        </row>
        <row r="1277">
          <cell r="D1277" t="str">
            <v>DCU5</v>
          </cell>
          <cell r="I1277">
            <v>0</v>
          </cell>
        </row>
        <row r="1278">
          <cell r="I1278">
            <v>0</v>
          </cell>
        </row>
        <row r="1279">
          <cell r="D1279" t="str">
            <v>CATD</v>
          </cell>
          <cell r="I1279">
            <v>0</v>
          </cell>
        </row>
        <row r="1280">
          <cell r="D1280" t="str">
            <v>DDCL</v>
          </cell>
          <cell r="I1280">
            <v>0</v>
          </cell>
        </row>
        <row r="1281">
          <cell r="I1281">
            <v>0</v>
          </cell>
        </row>
        <row r="1282">
          <cell r="D1282" t="str">
            <v>OBT600</v>
          </cell>
          <cell r="I1282">
            <v>0</v>
          </cell>
        </row>
        <row r="1283">
          <cell r="I1283">
            <v>0</v>
          </cell>
        </row>
        <row r="1284">
          <cell r="I1284">
            <v>0</v>
          </cell>
        </row>
        <row r="1285">
          <cell r="I1285">
            <v>0</v>
          </cell>
        </row>
        <row r="1286">
          <cell r="I1286">
            <v>0</v>
          </cell>
        </row>
        <row r="1287">
          <cell r="I1287">
            <v>0</v>
          </cell>
        </row>
        <row r="1288">
          <cell r="D1288" t="str">
            <v>CATD</v>
          </cell>
          <cell r="I1288">
            <v>0</v>
          </cell>
        </row>
        <row r="1289">
          <cell r="I1289">
            <v>0</v>
          </cell>
        </row>
        <row r="1290">
          <cell r="D1290" t="str">
            <v>MUAÑ</v>
          </cell>
          <cell r="I1290">
            <v>0</v>
          </cell>
        </row>
        <row r="1291">
          <cell r="D1291" t="str">
            <v>BTL100</v>
          </cell>
          <cell r="I1291">
            <v>0</v>
          </cell>
        </row>
        <row r="1292">
          <cell r="D1292" t="str">
            <v>LN2-M100</v>
          </cell>
          <cell r="I1292">
            <v>0</v>
          </cell>
        </row>
        <row r="1293">
          <cell r="D1293" t="str">
            <v>PUMP</v>
          </cell>
          <cell r="I1293">
            <v>0</v>
          </cell>
        </row>
        <row r="1294">
          <cell r="I1294">
            <v>0</v>
          </cell>
        </row>
        <row r="1295">
          <cell r="I1295">
            <v>0</v>
          </cell>
        </row>
        <row r="1296">
          <cell r="I1296">
            <v>0</v>
          </cell>
        </row>
      </sheetData>
      <sheetData sheetId="7"/>
      <sheetData sheetId="8" refreshError="1"/>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refreshError="1"/>
      <sheetData sheetId="127" refreshError="1"/>
      <sheetData sheetId="128" refreshError="1"/>
      <sheetData sheetId="129" refreshError="1"/>
      <sheetData sheetId="130" refreshError="1"/>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refreshError="1"/>
      <sheetData sheetId="197" refreshError="1"/>
      <sheetData sheetId="198" refreshError="1"/>
      <sheetData sheetId="199" refreshError="1"/>
      <sheetData sheetId="200" refreshError="1"/>
      <sheetData sheetId="201" refreshError="1"/>
      <sheetData sheetId="202" refreshError="1"/>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efreshError="1"/>
      <sheetData sheetId="286" refreshError="1"/>
    </sheetDataSet>
  </externalBook>
</externalLink>
</file>

<file path=xl/externalLinks/externalLink2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H"/>
      <sheetName val="TH-CT"/>
      <sheetName val="XL"/>
      <sheetName val="CPKH"/>
      <sheetName val="XL (3)"/>
      <sheetName val="XL (2)"/>
      <sheetName val="TH-CT -S"/>
      <sheetName val="TH-CT -S (2)"/>
      <sheetName val="XXXXXXXX"/>
      <sheetName val="CHAY-TL"/>
      <sheetName val="Sheet2"/>
      <sheetName val="Sheet3"/>
      <sheetName val="XL4Poppy"/>
      <sheetName val="dghn"/>
      <sheetName val="tra-vat-lieu"/>
      <sheetName val="NC"/>
      <sheetName val="M"/>
      <sheetName val="GVL"/>
      <sheetName val="BGVL"/>
      <sheetName val="NC&amp;M"/>
      <sheetName val="VL10KV"/>
      <sheetName val="TBA 250"/>
      <sheetName val="VL 0,4KV"/>
      <sheetName val="VLCong to"/>
      <sheetName val="MTC 7DL"/>
      <sheetName val="HelpMe"/>
      <sheetName val="BD"/>
      <sheetName val="DonGiaLD"/>
    </sheetNames>
    <definedNames>
      <definedName name="TLTH" sheetId="0"/>
    </definedNames>
    <sheetDataSet>
      <sheetData sheetId="0"/>
      <sheetData sheetId="1"/>
      <sheetData sheetId="2"/>
      <sheetData sheetId="3"/>
      <sheetData sheetId="4"/>
      <sheetData sheetId="5"/>
      <sheetData sheetId="6"/>
      <sheetData sheetId="7"/>
      <sheetData sheetId="8"/>
      <sheetData sheetId="9"/>
      <sheetData sheetId="10" refreshError="1"/>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hung ten TD"/>
      <sheetName val="khung ten LM7"/>
      <sheetName val="khung ten HC Q3"/>
      <sheetName val="khung ten HC HOAI NHON"/>
      <sheetName val="khung ten HC Hoa Khanh"/>
      <sheetName val="Khung ten TK"/>
      <sheetName val="thong ke"/>
      <sheetName val="Sheet6"/>
      <sheetName val="Sheet7"/>
      <sheetName val="Sheet8"/>
      <sheetName val="Sheet9"/>
      <sheetName val="Sheet10"/>
      <sheetName val="Sheet11"/>
      <sheetName val="Sheet12"/>
      <sheetName val="Sheet13"/>
      <sheetName val="Sheet14"/>
      <sheetName val="Sheet15"/>
      <sheetName val="Sheet16"/>
      <sheetName val="TN NEW"/>
      <sheetName val="285"/>
      <sheetName val="phangoithau"/>
      <sheetName val="TDT"/>
      <sheetName val="THCPXD"/>
      <sheetName val="cpkhac"/>
      <sheetName val="CP CBSX"/>
      <sheetName val="THTN"/>
      <sheetName val="TN CT"/>
      <sheetName val="VLNCMTC TN"/>
      <sheetName val="CT day dan su phu kien"/>
      <sheetName val="CT xa - tiep dia"/>
      <sheetName val="THEP HINH"/>
      <sheetName val="CT cot"/>
      <sheetName val="Ct BT mong"/>
      <sheetName val="DatDao"/>
      <sheetName val="K LUONG duong day"/>
      <sheetName val="DG"/>
      <sheetName val="TH CTO"/>
      <sheetName val="VL-NC CTo"/>
      <sheetName val="CT cong to"/>
      <sheetName val="KL CONG TO"/>
      <sheetName val="VL DAU THAU"/>
      <sheetName val="TH DZ0,4"/>
      <sheetName val="TT"/>
      <sheetName val="VCDD"/>
      <sheetName val="VL-NC DZ0,4"/>
      <sheetName val="TH THAO DO"/>
      <sheetName val="VL-NC-MTC thao do"/>
      <sheetName val="CT THAO DO"/>
      <sheetName val="KL Thao Do"/>
      <sheetName val="00000000"/>
      <sheetName val="giathanh1"/>
      <sheetName val="thopchung"/>
      <sheetName val="Thopne"/>
      <sheetName val="CLVLne"/>
      <sheetName val="NeXDCB"/>
      <sheetName val="dien"/>
      <sheetName val="Moi"/>
      <sheetName val="BaoChe"/>
      <sheetName val="Phan tich vt"/>
      <sheetName val="TH-XL"/>
      <sheetName val="VL-NC-tubo"/>
      <sheetName val="Go-ne"/>
      <sheetName val="VChuyen"/>
      <sheetName val="PT-Moi"/>
      <sheetName val="SThep"/>
      <sheetName val="VL-NC-SThep"/>
      <sheetName val="TH-Moi"/>
      <sheetName val="TH-Baoche"/>
      <sheetName val="TH-Dien"/>
      <sheetName val="CStinh"/>
      <sheetName val="CL-VL"/>
      <sheetName val="XL4Test5"/>
      <sheetName val="tcds"/>
      <sheetName val="dienthoai"/>
      <sheetName val="tiendien"/>
      <sheetName val="unchi"/>
      <sheetName val="Sheet1"/>
      <sheetName val="csbchi"/>
      <sheetName val="dsnl2005"/>
      <sheetName val="Sheet3"/>
      <sheetName val="tb3"/>
      <sheetName val="tlinh"/>
      <sheetName val="phicd"/>
      <sheetName val="Thang5"/>
      <sheetName val="thang4"/>
      <sheetName val="thang3"/>
      <sheetName val="Sheet2"/>
      <sheetName val="bangke"/>
      <sheetName val="tangio"/>
      <sheetName val="grtien"/>
      <sheetName val="t1"/>
      <sheetName val="tbhp"/>
      <sheetName val="bkhp"/>
      <sheetName val="Thang 01"/>
      <sheetName val="Thang 02"/>
      <sheetName val="Thang 03"/>
      <sheetName val="Thang 04"/>
      <sheetName val="Thang 05"/>
      <sheetName val="Thang 06"/>
      <sheetName val="ctdg"/>
      <sheetName val="ptvt"/>
      <sheetName val="Du_lieu"/>
      <sheetName val="K LUONG duong dby"/>
      <sheetName val="VL-NC TZ0,4"/>
      <sheetName val="2006"/>
      <sheetName val="so sanh SL,CP"/>
      <sheetName val="luy ke thu von"/>
      <sheetName val="So SL"/>
      <sheetName val="So TVon"/>
      <sheetName val="bao cao GD hang quÝ"/>
      <sheetName val="tinhDT"/>
      <sheetName val="XL4Poppy"/>
      <sheetName val="sat"/>
      <sheetName val="Gia VL"/>
      <sheetName val="TONGHOP"/>
      <sheetName val="ChiTietDZ"/>
      <sheetName val="VuaBT"/>
      <sheetName val="BQ"/>
      <sheetName val="DM 56"/>
      <sheetName val="LKVL-CK-HT-GD1"/>
      <sheetName val="TONGKE-HT"/>
      <sheetName val="ThongSo"/>
      <sheetName val="gia vt,nc,may"/>
      <sheetName val="Thuc thanh"/>
      <sheetName val="chitimc"/>
      <sheetName val="Trung the 1 pha "/>
      <sheetName val="Trung the 3 pha"/>
      <sheetName val="Ha the"/>
      <sheetName val="dtxl"/>
      <sheetName val="Dongia"/>
      <sheetName val="DG-Don vi"/>
      <sheetName val="CT THAO D၏"/>
      <sheetName val="0000000ူ"/>
      <sheetName val="Khung t"/>
      <sheetName val="[KHUTEN.XLSၝdienthoai"/>
      <sheetName val="t聩endien"/>
      <sheetName val=""/>
      <sheetName val="TienLuong"/>
      <sheetName val="Kind of Service"/>
      <sheetName val="2004 Labor"/>
      <sheetName val="Service Coming"/>
      <sheetName val="NEW-PANEL"/>
      <sheetName val="QHDH-PAII"/>
      <sheetName val="PhaDoMong"/>
      <sheetName val="vankhuon"/>
      <sheetName val="KHUTEN"/>
      <sheetName val="dg-VTu"/>
      <sheetName val="BETON"/>
      <sheetName val="THANG1_2004"/>
      <sheetName val="QBINH"/>
      <sheetName val="QTRI"/>
      <sheetName val="HUE"/>
      <sheetName val="DNANG"/>
      <sheetName val="QNAM"/>
      <sheetName val="QNGAI"/>
      <sheetName val="BDINH"/>
      <sheetName val="PYEN"/>
      <sheetName val="KHOA"/>
      <sheetName val="GLAI"/>
      <sheetName val="KTUM"/>
      <sheetName val="DLAK"/>
      <sheetName val="CQUAN"/>
      <sheetName val="TND"/>
      <sheetName val="TKD"/>
      <sheetName val="NTHON"/>
      <sheetName val="MTINH"/>
      <sheetName val="CODIEN"/>
      <sheetName val="VTU"/>
      <sheetName val="LUOI"/>
      <sheetName val="VUANHO"/>
      <sheetName val="VIEN"/>
      <sheetName val="KSAN"/>
      <sheetName val="Thang2_2004"/>
      <sheetName val="CBKC-110"/>
      <sheetName val="Ban"/>
      <sheetName val="GS"/>
      <sheetName val="CD"/>
      <sheetName val="331"/>
      <sheetName val="CP"/>
      <sheetName val="Mua"/>
      <sheetName val="TK"/>
      <sheetName val="XNT"/>
      <sheetName val="BH"/>
      <sheetName val="BK MB"/>
      <sheetName val="So Cai"/>
      <sheetName val="Quy"/>
      <sheetName val="Luong"/>
      <sheetName val="DGKS"/>
      <sheetName val="CTdongia"/>
      <sheetName val="_KHUTEN.XLSၝdienthoai"/>
      <sheetName val="KH-Q1,Q2,01"/>
      <sheetName val="Sheet_x0016_"/>
      <sheetName val="Sheet1&quot;"/>
      <sheetName val="Sheet1_x0014_"/>
      <sheetName val="coctuatrenda"/>
      <sheetName val="ptvt-dg"/>
      <sheetName val="KKKKKKKK"/>
      <sheetName val="input"/>
      <sheetName val="thop"/>
      <sheetName val="Inpanel"/>
      <sheetName val="Interior Trim"/>
      <sheetName val="LKVL_CK_HT_GD1"/>
      <sheetName val="TONGKE_HT"/>
      <sheetName val="KH moi"/>
      <sheetName val="kecot"/>
      <sheetName val="REGION"/>
      <sheetName val="OFFGRID"/>
      <sheetName val="harmony_done"/>
      <sheetName val="VL"/>
      <sheetName val="Don gia"/>
      <sheetName val="gvl"/>
      <sheetName val="Bang tra"/>
      <sheetName val="HSLUONGTHO"/>
      <sheetName val="CAPDAT"/>
      <sheetName val="COT LAM MOI"/>
      <sheetName val="khung ten HC Hoa_x0000_Khanh"/>
      <sheetName val="khung ten HC Hoa"/>
      <sheetName val="CHITIET"/>
      <sheetName val="khung_ten_TD"/>
      <sheetName val="khung_ten_LM7"/>
      <sheetName val="khung_ten_HC_Q3"/>
      <sheetName val="khung_ten_HC_HOAI_NHON"/>
      <sheetName val="khung_ten_HC_Hoa_Khanh"/>
      <sheetName val="Khung_ten_TK"/>
      <sheetName val="thong_ke"/>
      <sheetName val="TN_NEW"/>
      <sheetName val="CP_CBSX"/>
      <sheetName val="TN_CT"/>
      <sheetName val="VLNCMTC_TN"/>
      <sheetName val="CT_day_dan_su_phu_kien"/>
      <sheetName val="CT_xa_-_tiep_dia"/>
      <sheetName val="THEP_HINH"/>
      <sheetName val="CT_cot"/>
      <sheetName val="Ct_BT_mong"/>
      <sheetName val="K_LUONG_duong_day"/>
      <sheetName val="TH_CTO"/>
      <sheetName val="VL-NC_CTo"/>
      <sheetName val="CT_cong_to"/>
      <sheetName val="KL_CONG_TO"/>
      <sheetName val="VL_DAU_THAU"/>
      <sheetName val="TH_DZ0,4"/>
      <sheetName val="VL-NC_DZ0,4"/>
      <sheetName val="TH_THAO_DO"/>
      <sheetName val="VL-NC-MTC_thao_do"/>
      <sheetName val="CT_THAO_DO"/>
      <sheetName val="KL_Thao_Do"/>
      <sheetName val="Go_x000d_ne"/>
      <sheetName val="lam-moi"/>
      <sheetName val="thao-go"/>
      <sheetName val="MHSCT"/>
      <sheetName val="Sheet_x005f_x0016_"/>
      <sheetName val="Sheet1_x005f_x0014_"/>
      <sheetName val="phuluc1"/>
      <sheetName val="TONG HOP VL_NC"/>
      <sheetName val="bt-TBA"/>
      <sheetName val="CT THAO D?"/>
      <sheetName val="0000000?"/>
      <sheetName val="[KHUTEN.XLS?dienthoai"/>
      <sheetName val="t?endien"/>
      <sheetName val="_KHUTEN.XLS?dienthoai"/>
      <sheetName val="CT THAO D_"/>
      <sheetName val="0000000_"/>
      <sheetName val="_KHUTEN.XLS_dienthoai"/>
      <sheetName val="t_endien"/>
      <sheetName val="khung ten HC HOAY NHON"/>
      <sheetName val="Sum"/>
      <sheetName val="TH"/>
      <sheetName val="CDPS"/>
      <sheetName val="Gia VL den HT"/>
      <sheetName val="du lieu du toan"/>
      <sheetName val="149-2"/>
      <sheetName val="149_2"/>
      <sheetName val="khung ten HC Hoa?Khanh"/>
      <sheetName val="00а00000"/>
      <sheetName val="Sbq18"/>
      <sheetName val="Q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sheetData sheetId="125" refreshError="1"/>
      <sheetData sheetId="126" refreshError="1"/>
      <sheetData sheetId="127" refreshError="1"/>
      <sheetData sheetId="128" refreshError="1"/>
      <sheetData sheetId="129" refreshError="1"/>
      <sheetData sheetId="130" refreshError="1"/>
      <sheetData sheetId="131"/>
      <sheetData sheetId="132"/>
      <sheetData sheetId="133" refreshError="1"/>
      <sheetData sheetId="134" refreshError="1"/>
      <sheetData sheetId="135"/>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refreshError="1"/>
      <sheetData sheetId="275" refreshError="1"/>
    </sheetDataSet>
  </externalBook>
</externalLink>
</file>

<file path=xl/externalLinks/externalLink2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G (2)"/>
      <sheetName val="Loading"/>
      <sheetName val="Check A"/>
      <sheetName val="CheckB"/>
      <sheetName val="Check C"/>
      <sheetName val="Check D"/>
      <sheetName val="Check F"/>
      <sheetName val="Check G"/>
      <sheetName val="Check E"/>
      <sheetName val="XXXXXXXX"/>
      <sheetName val="XL4Poppy (2)"/>
      <sheetName val="XL4Poppy"/>
      <sheetName val="Don gia"/>
      <sheetName val="B-B"/>
      <sheetName val="Analysis"/>
      <sheetName val="C-C"/>
      <sheetName val="D-D"/>
      <sheetName val="chitimc"/>
      <sheetName val="13.BANG CT"/>
      <sheetName val="14.MMUS GIUA NHIP"/>
      <sheetName val="4.HSPBngang"/>
      <sheetName val="6.Tinh tai"/>
      <sheetName val="2 NSl"/>
      <sheetName val="17.US CHU tho a_b"/>
      <sheetName val="15.MMUS GOI"/>
      <sheetName val="5.BANG I"/>
      <sheetName val="NSL"/>
      <sheetName val="DG"/>
      <sheetName val="Sheet3"/>
      <sheetName val="tra-vat-lieu"/>
      <sheetName val="Sheet1"/>
      <sheetName val="A6,MAY"/>
      <sheetName val="DG "/>
      <sheetName val="Xuly Data"/>
      <sheetName val="SILICATE"/>
      <sheetName val="gvl"/>
      <sheetName val="GTXL1"/>
      <sheetName val="KH-Q1,Q2,01"/>
      <sheetName val="Du_lieu"/>
      <sheetName val="XXXXXXX_x0018_"/>
      <sheetName val="vlieu"/>
      <sheetName val="Control"/>
      <sheetName val="THVATTU"/>
      <sheetName val="nenmat"/>
      <sheetName val="THKL"/>
      <sheetName val="VL,NC"/>
      <sheetName val="Bang chiet tinh TBA"/>
      <sheetName val="Chiet tinh DZ 22"/>
      <sheetName val="TTDZ22"/>
      <sheetName val="Ch_x0000__x0000_k F"/>
      <sheetName val="Input"/>
      <sheetName val="Chekk D"/>
      <sheetName val="ChackB"/>
      <sheetName val="HL4Poppy"/>
      <sheetName val="PNT-QUOT-#3"/>
      <sheetName val="COAT&amp;WRAP-QIOT-#3"/>
      <sheetName val="VL-NC-M"/>
      <sheetName val="_x0000__x0000__x0000__x0000__x0000__x0000__x0000__x0000_ (2)"/>
      <sheetName val="_x0000__x0000__x0000__x0000__x0000__x0000__x0000__x0000_"/>
      <sheetName val="TINHMOA2"/>
      <sheetName val="Lç khoan LK1"/>
      <sheetName val="Mo M1"/>
      <sheetName val="Sheet2"/>
      <sheetName val="Ch"/>
      <sheetName val="giathanh1"/>
      <sheetName val="ptvt-dg"/>
      <sheetName val="BKTH"/>
      <sheetName val="nhap_xuat_ton"/>
      <sheetName val="Giai trinh"/>
      <sheetName val="Ch??k F"/>
      <sheetName val="khung ten TD"/>
      <sheetName val="LE"/>
      <sheetName val="dongia"/>
      <sheetName val="???????? (2)"/>
      <sheetName val="????????"/>
      <sheetName val="CheckG_(2)"/>
      <sheetName val="Check_A"/>
      <sheetName val="Check_C"/>
      <sheetName val="Check_D"/>
      <sheetName val="Check_F"/>
      <sheetName val="Check_G"/>
      <sheetName val="Check_E"/>
      <sheetName val="XL4Poppy_(2)"/>
      <sheetName val="Don_gia"/>
      <sheetName val="13_BANG_CT"/>
      <sheetName val="14_MMUS_GIUA_NHIP"/>
      <sheetName val="4_HSPBngang"/>
      <sheetName val="6_Tinh_tai"/>
      <sheetName val="2_NSl"/>
      <sheetName val="17_US_CHU_tho_a_b"/>
      <sheetName val="15_MMUS_GOI"/>
      <sheetName val="5_BANG_I"/>
      <sheetName val="DG_"/>
      <sheetName val="XXXXXXX"/>
      <sheetName val="KKKKKKKK (2)"/>
      <sheetName val="KKKKKKKK"/>
      <sheetName val="________ (2)"/>
      <sheetName val="________"/>
      <sheetName val="Ch__k F"/>
      <sheetName val="DG NC+ MAY"/>
      <sheetName val="DG dien"/>
      <sheetName val="TN"/>
      <sheetName val="ND"/>
      <sheetName val="Quantity"/>
      <sheetName val="P2"/>
      <sheetName val="XXXXXXX_x005f_x0018_"/>
      <sheetName val="5.Don gia XD"/>
      <sheetName val="10.NhanCong"/>
      <sheetName val="DLC DIEN AP"/>
      <sheetName val="SL dau tien"/>
      <sheetName val="HSKVUC"/>
      <sheetName val="VCDD_TBA"/>
      <sheetName val="Links"/>
      <sheetName val="Lead"/>
      <sheetName val="_x005f_x0000__x005f_x0000__x005f_x0000__x005f_x0000__x0"/>
      <sheetName val="Ch_x005f_x0000__x005f_x0000_k F"/>
      <sheetName val="13_BANG CT"/>
      <sheetName val="14_MMUS GIUA NHIP"/>
      <sheetName val="6_Tinh tai"/>
      <sheetName val="17_US CHU tho a_b"/>
      <sheetName val="15_MMUS GOI"/>
      <sheetName val="5_BANG I"/>
      <sheetName val="A6"/>
      <sheetName val="Bcao"/>
      <sheetName val="Nhaplieusp"/>
      <sheetName val="Names"/>
      <sheetName val="solieu"/>
      <sheetName val="NC"/>
      <sheetName val="Config"/>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refreshError="1"/>
      <sheetData sheetId="51"/>
      <sheetData sheetId="52" refreshError="1"/>
      <sheetData sheetId="53" refreshError="1"/>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Set>
  </externalBook>
</externalLink>
</file>

<file path=xl/externalLinks/externalLink2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uong T1- 03"/>
      <sheetName val="Luong T2- 03"/>
      <sheetName val="Luong T3- 03"/>
      <sheetName val="Luong Tong hop"/>
      <sheetName val="Ma CB"/>
      <sheetName val="XL4Poppy"/>
    </sheetNames>
    <sheetDataSet>
      <sheetData sheetId="0" refreshError="1">
        <row r="14">
          <cell r="T14">
            <v>1</v>
          </cell>
          <cell r="U14">
            <v>0</v>
          </cell>
          <cell r="V14">
            <v>248</v>
          </cell>
          <cell r="W14">
            <v>0</v>
          </cell>
          <cell r="X14">
            <v>248</v>
          </cell>
          <cell r="Y14">
            <v>2593105.7142857146</v>
          </cell>
          <cell r="Z14">
            <v>450000</v>
          </cell>
          <cell r="AA14">
            <v>3043105.7142857146</v>
          </cell>
          <cell r="AB14">
            <v>82139.399999999994</v>
          </cell>
          <cell r="AC14">
            <v>65</v>
          </cell>
          <cell r="AD14">
            <v>30</v>
          </cell>
          <cell r="AE14" t="str">
            <v>a</v>
          </cell>
          <cell r="AF14">
            <v>1</v>
          </cell>
          <cell r="AG14">
            <v>4.75</v>
          </cell>
          <cell r="AH14">
            <v>196</v>
          </cell>
          <cell r="AI14">
            <v>0</v>
          </cell>
          <cell r="AJ14">
            <v>52</v>
          </cell>
          <cell r="AK14">
            <v>248</v>
          </cell>
          <cell r="AL14">
            <v>1425</v>
          </cell>
          <cell r="AM14">
            <v>2308500</v>
          </cell>
          <cell r="AN14">
            <v>5351605.7142857146</v>
          </cell>
          <cell r="AO14">
            <v>4819466.3142857142</v>
          </cell>
        </row>
        <row r="15">
          <cell r="T15">
            <v>2</v>
          </cell>
          <cell r="U15">
            <v>0</v>
          </cell>
          <cell r="V15">
            <v>248</v>
          </cell>
          <cell r="W15">
            <v>0</v>
          </cell>
          <cell r="X15">
            <v>248</v>
          </cell>
          <cell r="Y15">
            <v>2312245.7142857146</v>
          </cell>
          <cell r="Z15">
            <v>405000</v>
          </cell>
          <cell r="AA15">
            <v>2717245.7142857146</v>
          </cell>
          <cell r="AB15">
            <v>71971.199999999997</v>
          </cell>
          <cell r="AC15">
            <v>60</v>
          </cell>
          <cell r="AD15">
            <v>20</v>
          </cell>
          <cell r="AE15" t="str">
            <v>a</v>
          </cell>
          <cell r="AF15">
            <v>1</v>
          </cell>
          <cell r="AG15">
            <v>4</v>
          </cell>
          <cell r="AH15">
            <v>196</v>
          </cell>
          <cell r="AI15">
            <v>0</v>
          </cell>
          <cell r="AJ15">
            <v>52</v>
          </cell>
          <cell r="AK15">
            <v>248</v>
          </cell>
          <cell r="AL15">
            <v>1200</v>
          </cell>
          <cell r="AM15">
            <v>1944000</v>
          </cell>
          <cell r="AN15">
            <v>4661245.7142857146</v>
          </cell>
          <cell r="AO15">
            <v>4184274.5142857144</v>
          </cell>
        </row>
        <row r="16">
          <cell r="T16">
            <v>3</v>
          </cell>
          <cell r="U16">
            <v>0</v>
          </cell>
          <cell r="V16">
            <v>248</v>
          </cell>
          <cell r="W16">
            <v>0</v>
          </cell>
          <cell r="X16">
            <v>248</v>
          </cell>
          <cell r="Y16">
            <v>2438061.4285714286</v>
          </cell>
          <cell r="Z16">
            <v>465000</v>
          </cell>
          <cell r="AA16">
            <v>2903061.4285714286</v>
          </cell>
          <cell r="AB16">
            <v>76992.3</v>
          </cell>
          <cell r="AC16">
            <v>60</v>
          </cell>
          <cell r="AD16">
            <v>20</v>
          </cell>
          <cell r="AE16" t="str">
            <v>a</v>
          </cell>
          <cell r="AF16">
            <v>1</v>
          </cell>
          <cell r="AG16">
            <v>4</v>
          </cell>
          <cell r="AH16">
            <v>196</v>
          </cell>
          <cell r="AI16">
            <v>0</v>
          </cell>
          <cell r="AJ16">
            <v>52</v>
          </cell>
          <cell r="AK16">
            <v>248</v>
          </cell>
          <cell r="AL16">
            <v>1200</v>
          </cell>
          <cell r="AM16">
            <v>1944000</v>
          </cell>
          <cell r="AN16">
            <v>4847061.4285714291</v>
          </cell>
          <cell r="AO16">
            <v>4305069.1285714293</v>
          </cell>
        </row>
        <row r="18">
          <cell r="T18">
            <v>4</v>
          </cell>
          <cell r="U18">
            <v>0</v>
          </cell>
          <cell r="V18">
            <v>240</v>
          </cell>
          <cell r="W18">
            <v>0</v>
          </cell>
          <cell r="X18">
            <v>240</v>
          </cell>
          <cell r="Y18">
            <v>916457.14285714284</v>
          </cell>
          <cell r="Z18">
            <v>450000</v>
          </cell>
          <cell r="AA18">
            <v>1366457.1428571427</v>
          </cell>
          <cell r="AB18">
            <v>22428</v>
          </cell>
          <cell r="AC18">
            <v>45</v>
          </cell>
          <cell r="AD18">
            <v>16</v>
          </cell>
          <cell r="AE18" t="str">
            <v>a</v>
          </cell>
          <cell r="AF18">
            <v>1</v>
          </cell>
          <cell r="AG18">
            <v>3.05</v>
          </cell>
          <cell r="AH18">
            <v>196</v>
          </cell>
          <cell r="AI18">
            <v>0</v>
          </cell>
          <cell r="AJ18">
            <v>44</v>
          </cell>
          <cell r="AK18">
            <v>240</v>
          </cell>
          <cell r="AL18">
            <v>866.19999999999993</v>
          </cell>
          <cell r="AM18">
            <v>1403244</v>
          </cell>
          <cell r="AN18">
            <v>2769701.1428571427</v>
          </cell>
          <cell r="AO18">
            <v>2297273.1428571427</v>
          </cell>
        </row>
        <row r="19">
          <cell r="T19">
            <v>5</v>
          </cell>
          <cell r="U19">
            <v>0</v>
          </cell>
          <cell r="V19">
            <v>224</v>
          </cell>
          <cell r="W19">
            <v>0</v>
          </cell>
          <cell r="X19">
            <v>224</v>
          </cell>
          <cell r="Y19">
            <v>1265520</v>
          </cell>
          <cell r="Z19">
            <v>330000</v>
          </cell>
          <cell r="AA19">
            <v>1595520</v>
          </cell>
          <cell r="AC19">
            <v>35</v>
          </cell>
          <cell r="AD19">
            <v>14</v>
          </cell>
          <cell r="AE19" t="str">
            <v>a</v>
          </cell>
          <cell r="AF19">
            <v>1</v>
          </cell>
          <cell r="AG19">
            <v>2.4500000000000002</v>
          </cell>
          <cell r="AH19">
            <v>196</v>
          </cell>
          <cell r="AI19">
            <v>0</v>
          </cell>
          <cell r="AJ19">
            <v>28</v>
          </cell>
          <cell r="AK19">
            <v>224</v>
          </cell>
          <cell r="AL19">
            <v>617.40000000000009</v>
          </cell>
          <cell r="AM19">
            <v>1000188.0000000001</v>
          </cell>
          <cell r="AN19">
            <v>2595708</v>
          </cell>
          <cell r="AO19">
            <v>2265708</v>
          </cell>
        </row>
        <row r="20">
          <cell r="T20">
            <v>6</v>
          </cell>
          <cell r="U20">
            <v>0</v>
          </cell>
          <cell r="V20">
            <v>224</v>
          </cell>
          <cell r="W20">
            <v>0</v>
          </cell>
          <cell r="X20">
            <v>224</v>
          </cell>
          <cell r="Y20">
            <v>696240</v>
          </cell>
          <cell r="Z20">
            <v>405000</v>
          </cell>
          <cell r="AA20">
            <v>1101240</v>
          </cell>
          <cell r="AC20">
            <v>18</v>
          </cell>
          <cell r="AD20">
            <v>6</v>
          </cell>
          <cell r="AE20" t="str">
            <v>a</v>
          </cell>
          <cell r="AF20">
            <v>1</v>
          </cell>
          <cell r="AG20">
            <v>1.2</v>
          </cell>
          <cell r="AH20">
            <v>196</v>
          </cell>
          <cell r="AI20">
            <v>0</v>
          </cell>
          <cell r="AJ20">
            <v>28</v>
          </cell>
          <cell r="AK20">
            <v>224</v>
          </cell>
          <cell r="AL20">
            <v>302.39999999999998</v>
          </cell>
          <cell r="AM20">
            <v>489887.99999999994</v>
          </cell>
          <cell r="AN20">
            <v>1591128</v>
          </cell>
          <cell r="AO20">
            <v>1186128</v>
          </cell>
        </row>
        <row r="21">
          <cell r="T21">
            <v>7</v>
          </cell>
          <cell r="U21">
            <v>0</v>
          </cell>
          <cell r="V21">
            <v>224</v>
          </cell>
          <cell r="W21">
            <v>0</v>
          </cell>
          <cell r="X21">
            <v>224</v>
          </cell>
          <cell r="Y21">
            <v>789840</v>
          </cell>
          <cell r="Z21">
            <v>405000</v>
          </cell>
          <cell r="AA21">
            <v>1194840</v>
          </cell>
          <cell r="AC21">
            <v>20</v>
          </cell>
          <cell r="AD21">
            <v>7</v>
          </cell>
          <cell r="AE21" t="str">
            <v>a</v>
          </cell>
          <cell r="AF21">
            <v>1</v>
          </cell>
          <cell r="AG21">
            <v>1.35</v>
          </cell>
          <cell r="AH21">
            <v>196</v>
          </cell>
          <cell r="AI21">
            <v>0</v>
          </cell>
          <cell r="AJ21">
            <v>28</v>
          </cell>
          <cell r="AK21">
            <v>224</v>
          </cell>
          <cell r="AL21">
            <v>340.20000000000005</v>
          </cell>
          <cell r="AM21">
            <v>551124.00000000012</v>
          </cell>
          <cell r="AN21">
            <v>1745964</v>
          </cell>
          <cell r="AO21">
            <v>1340964</v>
          </cell>
        </row>
        <row r="22">
          <cell r="T22">
            <v>8</v>
          </cell>
          <cell r="U22">
            <v>0</v>
          </cell>
          <cell r="V22">
            <v>0</v>
          </cell>
          <cell r="W22">
            <v>0</v>
          </cell>
          <cell r="X22">
            <v>0</v>
          </cell>
          <cell r="Y22">
            <v>252839.99999999997</v>
          </cell>
          <cell r="Z22">
            <v>0</v>
          </cell>
          <cell r="AA22">
            <v>252839.99999999997</v>
          </cell>
          <cell r="AB22">
            <v>21672</v>
          </cell>
          <cell r="AC22">
            <v>20</v>
          </cell>
          <cell r="AD22">
            <v>7</v>
          </cell>
          <cell r="AE22">
            <v>0</v>
          </cell>
          <cell r="AF22">
            <v>0</v>
          </cell>
          <cell r="AG22">
            <v>0</v>
          </cell>
          <cell r="AH22">
            <v>0</v>
          </cell>
          <cell r="AI22">
            <v>0</v>
          </cell>
          <cell r="AJ22">
            <v>0</v>
          </cell>
          <cell r="AK22">
            <v>0</v>
          </cell>
          <cell r="AL22">
            <v>0</v>
          </cell>
          <cell r="AM22">
            <v>0</v>
          </cell>
          <cell r="AN22">
            <v>252839.99999999997</v>
          </cell>
          <cell r="AO22">
            <v>231167.99999999997</v>
          </cell>
        </row>
        <row r="23">
          <cell r="T23">
            <v>9</v>
          </cell>
          <cell r="U23">
            <v>0</v>
          </cell>
          <cell r="V23">
            <v>224</v>
          </cell>
          <cell r="W23">
            <v>0</v>
          </cell>
          <cell r="X23">
            <v>224</v>
          </cell>
          <cell r="Y23">
            <v>1151760</v>
          </cell>
          <cell r="Z23">
            <v>420000</v>
          </cell>
          <cell r="AA23">
            <v>1571760</v>
          </cell>
          <cell r="AB23">
            <v>34398</v>
          </cell>
          <cell r="AC23">
            <v>25</v>
          </cell>
          <cell r="AD23">
            <v>10</v>
          </cell>
          <cell r="AE23" t="str">
            <v>a</v>
          </cell>
          <cell r="AF23">
            <v>1</v>
          </cell>
          <cell r="AG23">
            <v>1.75</v>
          </cell>
          <cell r="AH23">
            <v>196</v>
          </cell>
          <cell r="AI23">
            <v>0</v>
          </cell>
          <cell r="AJ23">
            <v>28</v>
          </cell>
          <cell r="AK23">
            <v>224</v>
          </cell>
          <cell r="AL23">
            <v>441</v>
          </cell>
          <cell r="AM23">
            <v>714420</v>
          </cell>
          <cell r="AN23">
            <v>2286180</v>
          </cell>
          <cell r="AO23">
            <v>1831782</v>
          </cell>
        </row>
        <row r="24">
          <cell r="T24">
            <v>10</v>
          </cell>
          <cell r="U24">
            <v>0</v>
          </cell>
          <cell r="V24">
            <v>208</v>
          </cell>
          <cell r="W24">
            <v>0</v>
          </cell>
          <cell r="X24">
            <v>208</v>
          </cell>
          <cell r="Y24">
            <v>771085.71428571432</v>
          </cell>
          <cell r="Z24">
            <v>405000</v>
          </cell>
          <cell r="AA24">
            <v>1176085.7142857143</v>
          </cell>
          <cell r="AB24">
            <v>21420</v>
          </cell>
          <cell r="AC24">
            <v>25</v>
          </cell>
          <cell r="AD24">
            <v>10</v>
          </cell>
          <cell r="AE24" t="str">
            <v>a</v>
          </cell>
          <cell r="AF24">
            <v>1</v>
          </cell>
          <cell r="AG24">
            <v>1.75</v>
          </cell>
          <cell r="AH24">
            <v>196</v>
          </cell>
          <cell r="AI24">
            <v>0</v>
          </cell>
          <cell r="AJ24">
            <v>12</v>
          </cell>
          <cell r="AK24">
            <v>208</v>
          </cell>
          <cell r="AL24">
            <v>385</v>
          </cell>
          <cell r="AM24">
            <v>623700</v>
          </cell>
          <cell r="AN24">
            <v>1799785.7142857143</v>
          </cell>
          <cell r="AO24">
            <v>1373365.7142857143</v>
          </cell>
        </row>
        <row r="25">
          <cell r="T25">
            <v>11</v>
          </cell>
          <cell r="U25">
            <v>0</v>
          </cell>
          <cell r="V25">
            <v>176</v>
          </cell>
          <cell r="W25">
            <v>0</v>
          </cell>
          <cell r="X25">
            <v>176</v>
          </cell>
          <cell r="Y25">
            <v>789661.7142857142</v>
          </cell>
          <cell r="Z25">
            <v>330000</v>
          </cell>
          <cell r="AA25">
            <v>1119661.7142857141</v>
          </cell>
          <cell r="AB25">
            <v>27216.000000000004</v>
          </cell>
          <cell r="AC25">
            <v>25</v>
          </cell>
          <cell r="AD25">
            <v>10</v>
          </cell>
          <cell r="AE25" t="str">
            <v>a</v>
          </cell>
          <cell r="AF25">
            <v>1</v>
          </cell>
          <cell r="AG25">
            <v>1.75</v>
          </cell>
          <cell r="AH25">
            <v>176</v>
          </cell>
          <cell r="AI25">
            <v>0</v>
          </cell>
          <cell r="AJ25">
            <v>0</v>
          </cell>
          <cell r="AK25">
            <v>176</v>
          </cell>
          <cell r="AL25">
            <v>308</v>
          </cell>
          <cell r="AM25">
            <v>498960</v>
          </cell>
          <cell r="AN25">
            <v>1618621.7142857141</v>
          </cell>
          <cell r="AO25">
            <v>1261405.7142857141</v>
          </cell>
        </row>
        <row r="26">
          <cell r="T26">
            <v>13</v>
          </cell>
          <cell r="U26">
            <v>0</v>
          </cell>
          <cell r="V26">
            <v>248</v>
          </cell>
          <cell r="W26">
            <v>0</v>
          </cell>
          <cell r="X26">
            <v>248</v>
          </cell>
          <cell r="Y26">
            <v>919371.42857142864</v>
          </cell>
          <cell r="Z26">
            <v>465000</v>
          </cell>
          <cell r="AA26">
            <v>1384371.4285714286</v>
          </cell>
          <cell r="AC26">
            <v>25</v>
          </cell>
          <cell r="AD26">
            <v>10</v>
          </cell>
          <cell r="AE26" t="str">
            <v>a</v>
          </cell>
          <cell r="AF26">
            <v>1</v>
          </cell>
          <cell r="AG26">
            <v>1.75</v>
          </cell>
          <cell r="AH26">
            <v>196</v>
          </cell>
          <cell r="AI26">
            <v>0</v>
          </cell>
          <cell r="AJ26">
            <v>52</v>
          </cell>
          <cell r="AK26">
            <v>248</v>
          </cell>
          <cell r="AL26">
            <v>525</v>
          </cell>
          <cell r="AM26">
            <v>850500</v>
          </cell>
          <cell r="AN26">
            <v>2234871.4285714286</v>
          </cell>
          <cell r="AO26">
            <v>1769871.4285714286</v>
          </cell>
        </row>
        <row r="27">
          <cell r="T27">
            <v>14</v>
          </cell>
          <cell r="U27">
            <v>0</v>
          </cell>
          <cell r="V27">
            <v>208</v>
          </cell>
          <cell r="W27">
            <v>0</v>
          </cell>
          <cell r="X27">
            <v>208</v>
          </cell>
          <cell r="Y27">
            <v>717822.85714285716</v>
          </cell>
          <cell r="Z27">
            <v>405000</v>
          </cell>
          <cell r="AA27">
            <v>1122822.8571428573</v>
          </cell>
          <cell r="AB27">
            <v>18396</v>
          </cell>
          <cell r="AC27">
            <v>20</v>
          </cell>
          <cell r="AD27">
            <v>7</v>
          </cell>
          <cell r="AE27" t="str">
            <v>a</v>
          </cell>
          <cell r="AF27">
            <v>1</v>
          </cell>
          <cell r="AG27">
            <v>1.35</v>
          </cell>
          <cell r="AH27">
            <v>196</v>
          </cell>
          <cell r="AI27">
            <v>0</v>
          </cell>
          <cell r="AJ27">
            <v>12</v>
          </cell>
          <cell r="AK27">
            <v>208</v>
          </cell>
          <cell r="AL27">
            <v>297</v>
          </cell>
          <cell r="AM27">
            <v>481140</v>
          </cell>
          <cell r="AN27">
            <v>1603962.8571428573</v>
          </cell>
          <cell r="AO27">
            <v>1180566.8571428573</v>
          </cell>
        </row>
        <row r="28">
          <cell r="T28">
            <v>15</v>
          </cell>
          <cell r="U28">
            <v>0</v>
          </cell>
          <cell r="V28">
            <v>176</v>
          </cell>
          <cell r="W28">
            <v>0</v>
          </cell>
          <cell r="X28">
            <v>176</v>
          </cell>
          <cell r="Y28">
            <v>604635.42857142864</v>
          </cell>
          <cell r="Z28">
            <v>330000</v>
          </cell>
          <cell r="AA28">
            <v>934635.42857142864</v>
          </cell>
          <cell r="AB28">
            <v>18396</v>
          </cell>
          <cell r="AC28">
            <v>18</v>
          </cell>
          <cell r="AD28">
            <v>5</v>
          </cell>
          <cell r="AE28" t="str">
            <v>a</v>
          </cell>
          <cell r="AF28">
            <v>1</v>
          </cell>
          <cell r="AG28">
            <v>1.1499999999999999</v>
          </cell>
          <cell r="AH28">
            <v>176</v>
          </cell>
          <cell r="AI28">
            <v>0</v>
          </cell>
          <cell r="AJ28">
            <v>0</v>
          </cell>
          <cell r="AK28">
            <v>176</v>
          </cell>
          <cell r="AL28">
            <v>202.39999999999998</v>
          </cell>
          <cell r="AM28">
            <v>327887.99999999994</v>
          </cell>
          <cell r="AN28">
            <v>1262523.4285714286</v>
          </cell>
          <cell r="AO28">
            <v>914127.42857142864</v>
          </cell>
        </row>
        <row r="29">
          <cell r="T29">
            <v>16</v>
          </cell>
          <cell r="U29">
            <v>0</v>
          </cell>
          <cell r="V29">
            <v>248</v>
          </cell>
          <cell r="W29">
            <v>0</v>
          </cell>
          <cell r="X29">
            <v>248</v>
          </cell>
          <cell r="Y29">
            <v>739748.57142857136</v>
          </cell>
          <cell r="Z29">
            <v>465000</v>
          </cell>
          <cell r="AA29">
            <v>1204748.5714285714</v>
          </cell>
          <cell r="AC29">
            <v>15</v>
          </cell>
          <cell r="AD29">
            <v>5</v>
          </cell>
          <cell r="AE29" t="str">
            <v>a</v>
          </cell>
          <cell r="AF29">
            <v>1</v>
          </cell>
          <cell r="AG29">
            <v>1</v>
          </cell>
          <cell r="AH29">
            <v>196</v>
          </cell>
          <cell r="AI29">
            <v>0</v>
          </cell>
          <cell r="AJ29">
            <v>52</v>
          </cell>
          <cell r="AK29">
            <v>248</v>
          </cell>
          <cell r="AL29">
            <v>300</v>
          </cell>
          <cell r="AM29">
            <v>486000</v>
          </cell>
          <cell r="AN29">
            <v>1690748.5714285714</v>
          </cell>
          <cell r="AO29">
            <v>1225748.5714285714</v>
          </cell>
        </row>
        <row r="30">
          <cell r="T30">
            <v>17</v>
          </cell>
          <cell r="U30">
            <v>0</v>
          </cell>
          <cell r="V30">
            <v>176</v>
          </cell>
          <cell r="W30">
            <v>0</v>
          </cell>
          <cell r="X30">
            <v>176</v>
          </cell>
          <cell r="Y30">
            <v>524982.85714285716</v>
          </cell>
          <cell r="Z30">
            <v>330000</v>
          </cell>
          <cell r="AA30">
            <v>854982.85714285716</v>
          </cell>
          <cell r="AC30">
            <v>15</v>
          </cell>
          <cell r="AD30">
            <v>5</v>
          </cell>
          <cell r="AE30" t="str">
            <v>a</v>
          </cell>
          <cell r="AF30">
            <v>1</v>
          </cell>
          <cell r="AG30">
            <v>1</v>
          </cell>
          <cell r="AH30">
            <v>176</v>
          </cell>
          <cell r="AI30">
            <v>0</v>
          </cell>
          <cell r="AJ30">
            <v>0</v>
          </cell>
          <cell r="AK30">
            <v>176</v>
          </cell>
          <cell r="AL30">
            <v>176</v>
          </cell>
          <cell r="AM30">
            <v>285120</v>
          </cell>
          <cell r="AN30">
            <v>1140102.8571428573</v>
          </cell>
          <cell r="AO30">
            <v>810102.85714285728</v>
          </cell>
        </row>
        <row r="31">
          <cell r="T31">
            <v>18</v>
          </cell>
          <cell r="U31">
            <v>0</v>
          </cell>
          <cell r="V31">
            <v>0</v>
          </cell>
          <cell r="W31">
            <v>0</v>
          </cell>
          <cell r="X31">
            <v>0</v>
          </cell>
          <cell r="Y31">
            <v>0</v>
          </cell>
          <cell r="Z31">
            <v>0</v>
          </cell>
          <cell r="AA31">
            <v>0</v>
          </cell>
          <cell r="AC31">
            <v>15</v>
          </cell>
          <cell r="AD31">
            <v>5</v>
          </cell>
          <cell r="AE31">
            <v>0</v>
          </cell>
          <cell r="AF31">
            <v>0</v>
          </cell>
          <cell r="AG31">
            <v>0</v>
          </cell>
          <cell r="AH31">
            <v>0</v>
          </cell>
          <cell r="AI31">
            <v>0</v>
          </cell>
          <cell r="AJ31">
            <v>0</v>
          </cell>
          <cell r="AK31">
            <v>0</v>
          </cell>
          <cell r="AL31">
            <v>0</v>
          </cell>
          <cell r="AM31">
            <v>0</v>
          </cell>
          <cell r="AN31">
            <v>0</v>
          </cell>
          <cell r="AO31">
            <v>0</v>
          </cell>
        </row>
        <row r="32">
          <cell r="T32">
            <v>19</v>
          </cell>
          <cell r="U32">
            <v>0</v>
          </cell>
          <cell r="V32">
            <v>0</v>
          </cell>
          <cell r="W32">
            <v>0</v>
          </cell>
          <cell r="X32">
            <v>0</v>
          </cell>
          <cell r="Y32">
            <v>0</v>
          </cell>
          <cell r="Z32">
            <v>0</v>
          </cell>
          <cell r="AA32">
            <v>0</v>
          </cell>
          <cell r="AC32">
            <v>15</v>
          </cell>
          <cell r="AD32">
            <v>5</v>
          </cell>
          <cell r="AE32">
            <v>0</v>
          </cell>
          <cell r="AF32">
            <v>0</v>
          </cell>
          <cell r="AG32">
            <v>0</v>
          </cell>
          <cell r="AH32">
            <v>0</v>
          </cell>
          <cell r="AI32">
            <v>0</v>
          </cell>
          <cell r="AJ32">
            <v>0</v>
          </cell>
          <cell r="AK32">
            <v>0</v>
          </cell>
          <cell r="AL32">
            <v>0</v>
          </cell>
          <cell r="AM32">
            <v>0</v>
          </cell>
          <cell r="AN32">
            <v>0</v>
          </cell>
          <cell r="AO32">
            <v>0</v>
          </cell>
        </row>
        <row r="33">
          <cell r="T33">
            <v>20</v>
          </cell>
          <cell r="U33">
            <v>0</v>
          </cell>
          <cell r="V33">
            <v>0</v>
          </cell>
          <cell r="W33">
            <v>0</v>
          </cell>
          <cell r="X33">
            <v>0</v>
          </cell>
          <cell r="Y33">
            <v>0</v>
          </cell>
          <cell r="Z33">
            <v>0</v>
          </cell>
          <cell r="AA33">
            <v>0</v>
          </cell>
          <cell r="AC33">
            <v>15</v>
          </cell>
          <cell r="AD33">
            <v>5</v>
          </cell>
          <cell r="AE33">
            <v>0</v>
          </cell>
          <cell r="AF33">
            <v>0</v>
          </cell>
          <cell r="AG33">
            <v>0</v>
          </cell>
          <cell r="AH33">
            <v>0</v>
          </cell>
          <cell r="AI33">
            <v>0</v>
          </cell>
          <cell r="AJ33">
            <v>0</v>
          </cell>
          <cell r="AK33">
            <v>0</v>
          </cell>
          <cell r="AL33">
            <v>0</v>
          </cell>
          <cell r="AM33">
            <v>0</v>
          </cell>
          <cell r="AN33">
            <v>0</v>
          </cell>
          <cell r="AO33">
            <v>0</v>
          </cell>
        </row>
        <row r="34">
          <cell r="T34">
            <v>22</v>
          </cell>
          <cell r="U34">
            <v>0</v>
          </cell>
          <cell r="V34">
            <v>0</v>
          </cell>
          <cell r="W34">
            <v>0</v>
          </cell>
          <cell r="X34">
            <v>0</v>
          </cell>
          <cell r="Y34">
            <v>0</v>
          </cell>
          <cell r="Z34">
            <v>0</v>
          </cell>
          <cell r="AA34">
            <v>0</v>
          </cell>
          <cell r="AC34">
            <v>15</v>
          </cell>
          <cell r="AD34">
            <v>5</v>
          </cell>
          <cell r="AE34">
            <v>0</v>
          </cell>
          <cell r="AF34">
            <v>0</v>
          </cell>
          <cell r="AG34">
            <v>0</v>
          </cell>
          <cell r="AH34">
            <v>0</v>
          </cell>
          <cell r="AI34">
            <v>0</v>
          </cell>
          <cell r="AJ34">
            <v>0</v>
          </cell>
          <cell r="AK34">
            <v>0</v>
          </cell>
          <cell r="AL34">
            <v>0</v>
          </cell>
          <cell r="AM34">
            <v>0</v>
          </cell>
          <cell r="AN34">
            <v>0</v>
          </cell>
          <cell r="AO34">
            <v>0</v>
          </cell>
        </row>
        <row r="35">
          <cell r="T35">
            <v>23</v>
          </cell>
          <cell r="U35">
            <v>0</v>
          </cell>
          <cell r="V35">
            <v>248</v>
          </cell>
          <cell r="W35">
            <v>0</v>
          </cell>
          <cell r="X35">
            <v>248</v>
          </cell>
          <cell r="Y35">
            <v>739748.57142857136</v>
          </cell>
          <cell r="Z35">
            <v>465000</v>
          </cell>
          <cell r="AA35">
            <v>1204748.5714285714</v>
          </cell>
          <cell r="AC35">
            <v>20</v>
          </cell>
          <cell r="AD35">
            <v>7</v>
          </cell>
          <cell r="AE35" t="str">
            <v>a</v>
          </cell>
          <cell r="AF35">
            <v>1</v>
          </cell>
          <cell r="AG35">
            <v>1.35</v>
          </cell>
          <cell r="AH35">
            <v>196</v>
          </cell>
          <cell r="AI35">
            <v>0</v>
          </cell>
          <cell r="AJ35">
            <v>52</v>
          </cell>
          <cell r="AK35">
            <v>248</v>
          </cell>
          <cell r="AL35">
            <v>405</v>
          </cell>
          <cell r="AM35">
            <v>656100</v>
          </cell>
          <cell r="AN35">
            <v>1860848.5714285714</v>
          </cell>
          <cell r="AO35">
            <v>1395848.5714285714</v>
          </cell>
        </row>
        <row r="36">
          <cell r="T36">
            <v>24</v>
          </cell>
          <cell r="U36">
            <v>0</v>
          </cell>
          <cell r="V36">
            <v>0</v>
          </cell>
          <cell r="W36">
            <v>0</v>
          </cell>
          <cell r="X36">
            <v>0</v>
          </cell>
          <cell r="Y36">
            <v>0</v>
          </cell>
          <cell r="Z36">
            <v>0</v>
          </cell>
          <cell r="AA36">
            <v>0</v>
          </cell>
          <cell r="AC36">
            <v>15</v>
          </cell>
          <cell r="AD36">
            <v>5</v>
          </cell>
          <cell r="AE36">
            <v>0</v>
          </cell>
          <cell r="AF36">
            <v>0</v>
          </cell>
          <cell r="AG36">
            <v>0</v>
          </cell>
          <cell r="AH36">
            <v>0</v>
          </cell>
          <cell r="AI36">
            <v>0</v>
          </cell>
          <cell r="AJ36">
            <v>0</v>
          </cell>
          <cell r="AK36">
            <v>0</v>
          </cell>
          <cell r="AL36">
            <v>0</v>
          </cell>
          <cell r="AM36">
            <v>0</v>
          </cell>
          <cell r="AN36">
            <v>0</v>
          </cell>
          <cell r="AO36">
            <v>0</v>
          </cell>
        </row>
        <row r="37">
          <cell r="T37">
            <v>25</v>
          </cell>
          <cell r="U37">
            <v>0</v>
          </cell>
          <cell r="V37">
            <v>176</v>
          </cell>
          <cell r="W37">
            <v>0</v>
          </cell>
          <cell r="X37">
            <v>176</v>
          </cell>
          <cell r="Y37">
            <v>524982.85714285716</v>
          </cell>
          <cell r="Z37">
            <v>330000</v>
          </cell>
          <cell r="AA37">
            <v>854982.85714285716</v>
          </cell>
          <cell r="AC37">
            <v>15</v>
          </cell>
          <cell r="AD37">
            <v>5</v>
          </cell>
          <cell r="AE37" t="str">
            <v>a</v>
          </cell>
          <cell r="AF37">
            <v>1</v>
          </cell>
          <cell r="AG37">
            <v>1</v>
          </cell>
          <cell r="AH37">
            <v>176</v>
          </cell>
          <cell r="AI37">
            <v>0</v>
          </cell>
          <cell r="AJ37">
            <v>0</v>
          </cell>
          <cell r="AK37">
            <v>176</v>
          </cell>
          <cell r="AL37">
            <v>176</v>
          </cell>
          <cell r="AM37">
            <v>285120</v>
          </cell>
          <cell r="AN37">
            <v>1140102.8571428573</v>
          </cell>
          <cell r="AO37">
            <v>810102.85714285728</v>
          </cell>
        </row>
        <row r="38">
          <cell r="T38">
            <v>26</v>
          </cell>
          <cell r="U38">
            <v>0</v>
          </cell>
          <cell r="V38">
            <v>0</v>
          </cell>
          <cell r="W38">
            <v>0</v>
          </cell>
          <cell r="X38">
            <v>0</v>
          </cell>
          <cell r="Y38">
            <v>0</v>
          </cell>
          <cell r="Z38">
            <v>0</v>
          </cell>
          <cell r="AA38">
            <v>0</v>
          </cell>
          <cell r="AC38">
            <v>15</v>
          </cell>
          <cell r="AD38">
            <v>5</v>
          </cell>
          <cell r="AE38">
            <v>0</v>
          </cell>
          <cell r="AF38">
            <v>0</v>
          </cell>
          <cell r="AG38">
            <v>0</v>
          </cell>
          <cell r="AH38">
            <v>0</v>
          </cell>
          <cell r="AI38">
            <v>0</v>
          </cell>
          <cell r="AJ38">
            <v>0</v>
          </cell>
          <cell r="AK38">
            <v>0</v>
          </cell>
          <cell r="AL38">
            <v>0</v>
          </cell>
          <cell r="AM38">
            <v>0</v>
          </cell>
          <cell r="AN38">
            <v>0</v>
          </cell>
          <cell r="AO38">
            <v>0</v>
          </cell>
        </row>
        <row r="39">
          <cell r="T39">
            <v>27</v>
          </cell>
          <cell r="U39">
            <v>0</v>
          </cell>
          <cell r="V39">
            <v>0</v>
          </cell>
          <cell r="W39">
            <v>0</v>
          </cell>
          <cell r="X39">
            <v>0</v>
          </cell>
          <cell r="Y39">
            <v>0</v>
          </cell>
          <cell r="Z39">
            <v>0</v>
          </cell>
          <cell r="AA39">
            <v>0</v>
          </cell>
          <cell r="AC39">
            <v>15</v>
          </cell>
          <cell r="AD39">
            <v>5</v>
          </cell>
          <cell r="AE39">
            <v>0</v>
          </cell>
          <cell r="AF39">
            <v>0</v>
          </cell>
          <cell r="AG39">
            <v>0</v>
          </cell>
          <cell r="AH39">
            <v>0</v>
          </cell>
          <cell r="AI39">
            <v>0</v>
          </cell>
          <cell r="AJ39">
            <v>0</v>
          </cell>
          <cell r="AK39">
            <v>0</v>
          </cell>
          <cell r="AL39">
            <v>0</v>
          </cell>
          <cell r="AM39">
            <v>0</v>
          </cell>
          <cell r="AN39">
            <v>0</v>
          </cell>
          <cell r="AO39">
            <v>0</v>
          </cell>
        </row>
        <row r="40">
          <cell r="T40">
            <v>28</v>
          </cell>
          <cell r="U40">
            <v>0</v>
          </cell>
          <cell r="V40">
            <v>176</v>
          </cell>
          <cell r="W40">
            <v>0</v>
          </cell>
          <cell r="X40">
            <v>176</v>
          </cell>
          <cell r="Y40">
            <v>524982.85714285716</v>
          </cell>
          <cell r="Z40">
            <v>330000</v>
          </cell>
          <cell r="AA40">
            <v>854982.85714285716</v>
          </cell>
          <cell r="AC40">
            <v>15</v>
          </cell>
          <cell r="AD40">
            <v>5</v>
          </cell>
          <cell r="AE40" t="str">
            <v>a</v>
          </cell>
          <cell r="AF40">
            <v>1</v>
          </cell>
          <cell r="AG40">
            <v>1</v>
          </cell>
          <cell r="AH40">
            <v>176</v>
          </cell>
          <cell r="AI40">
            <v>0</v>
          </cell>
          <cell r="AJ40">
            <v>0</v>
          </cell>
          <cell r="AK40">
            <v>176</v>
          </cell>
          <cell r="AL40">
            <v>176</v>
          </cell>
          <cell r="AM40">
            <v>285120</v>
          </cell>
          <cell r="AN40">
            <v>1140102.8571428573</v>
          </cell>
          <cell r="AO40">
            <v>810102.85714285728</v>
          </cell>
        </row>
        <row r="41">
          <cell r="T41">
            <v>29</v>
          </cell>
          <cell r="U41">
            <v>0</v>
          </cell>
          <cell r="V41">
            <v>0</v>
          </cell>
          <cell r="W41">
            <v>0</v>
          </cell>
          <cell r="X41">
            <v>0</v>
          </cell>
          <cell r="Y41">
            <v>0</v>
          </cell>
          <cell r="Z41">
            <v>0</v>
          </cell>
          <cell r="AA41">
            <v>0</v>
          </cell>
          <cell r="AC41">
            <v>15</v>
          </cell>
          <cell r="AD41">
            <v>5</v>
          </cell>
          <cell r="AE41">
            <v>0</v>
          </cell>
          <cell r="AF41">
            <v>0</v>
          </cell>
          <cell r="AG41">
            <v>0</v>
          </cell>
          <cell r="AH41">
            <v>0</v>
          </cell>
          <cell r="AI41">
            <v>0</v>
          </cell>
          <cell r="AJ41">
            <v>0</v>
          </cell>
          <cell r="AK41">
            <v>0</v>
          </cell>
          <cell r="AL41">
            <v>0</v>
          </cell>
          <cell r="AM41">
            <v>0</v>
          </cell>
          <cell r="AN41">
            <v>0</v>
          </cell>
          <cell r="AO41">
            <v>0</v>
          </cell>
        </row>
        <row r="42">
          <cell r="T42">
            <v>30</v>
          </cell>
          <cell r="U42">
            <v>0</v>
          </cell>
          <cell r="V42">
            <v>176</v>
          </cell>
          <cell r="W42">
            <v>0</v>
          </cell>
          <cell r="X42">
            <v>176</v>
          </cell>
          <cell r="Y42">
            <v>524982.85714285716</v>
          </cell>
          <cell r="Z42">
            <v>330000</v>
          </cell>
          <cell r="AA42">
            <v>854982.85714285716</v>
          </cell>
          <cell r="AC42">
            <v>15</v>
          </cell>
          <cell r="AD42">
            <v>5</v>
          </cell>
          <cell r="AE42" t="str">
            <v>a</v>
          </cell>
          <cell r="AF42">
            <v>1</v>
          </cell>
          <cell r="AG42">
            <v>1</v>
          </cell>
          <cell r="AH42">
            <v>176</v>
          </cell>
          <cell r="AI42">
            <v>0</v>
          </cell>
          <cell r="AJ42">
            <v>0</v>
          </cell>
          <cell r="AK42">
            <v>176</v>
          </cell>
          <cell r="AL42">
            <v>176</v>
          </cell>
          <cell r="AM42">
            <v>285120</v>
          </cell>
          <cell r="AN42">
            <v>1140102.8571428573</v>
          </cell>
          <cell r="AO42">
            <v>810102.85714285728</v>
          </cell>
        </row>
        <row r="43">
          <cell r="T43">
            <v>31</v>
          </cell>
          <cell r="U43">
            <v>0</v>
          </cell>
          <cell r="V43">
            <v>248</v>
          </cell>
          <cell r="W43">
            <v>0</v>
          </cell>
          <cell r="X43">
            <v>248</v>
          </cell>
          <cell r="Y43">
            <v>739748.57142857136</v>
          </cell>
          <cell r="Z43">
            <v>465000</v>
          </cell>
          <cell r="AA43">
            <v>1204748.5714285714</v>
          </cell>
          <cell r="AC43">
            <v>15</v>
          </cell>
          <cell r="AD43">
            <v>5</v>
          </cell>
          <cell r="AE43" t="str">
            <v>a</v>
          </cell>
          <cell r="AF43">
            <v>1</v>
          </cell>
          <cell r="AG43">
            <v>1</v>
          </cell>
          <cell r="AH43">
            <v>196</v>
          </cell>
          <cell r="AI43">
            <v>0</v>
          </cell>
          <cell r="AJ43">
            <v>52</v>
          </cell>
          <cell r="AK43">
            <v>248</v>
          </cell>
          <cell r="AL43">
            <v>300</v>
          </cell>
          <cell r="AM43">
            <v>486000</v>
          </cell>
          <cell r="AN43">
            <v>1690748.5714285714</v>
          </cell>
          <cell r="AO43">
            <v>1225748.5714285714</v>
          </cell>
        </row>
        <row r="44">
          <cell r="T44">
            <v>32</v>
          </cell>
          <cell r="U44">
            <v>0</v>
          </cell>
          <cell r="V44">
            <v>0</v>
          </cell>
          <cell r="W44">
            <v>0</v>
          </cell>
          <cell r="X44">
            <v>0</v>
          </cell>
          <cell r="Y44">
            <v>0</v>
          </cell>
          <cell r="Z44">
            <v>0</v>
          </cell>
          <cell r="AA44">
            <v>0</v>
          </cell>
          <cell r="AC44">
            <v>15</v>
          </cell>
          <cell r="AD44">
            <v>5</v>
          </cell>
          <cell r="AE44">
            <v>0</v>
          </cell>
          <cell r="AF44">
            <v>0</v>
          </cell>
          <cell r="AG44">
            <v>0</v>
          </cell>
          <cell r="AH44">
            <v>0</v>
          </cell>
          <cell r="AI44">
            <v>0</v>
          </cell>
          <cell r="AJ44">
            <v>0</v>
          </cell>
          <cell r="AK44">
            <v>0</v>
          </cell>
          <cell r="AL44">
            <v>0</v>
          </cell>
          <cell r="AM44">
            <v>0</v>
          </cell>
          <cell r="AN44">
            <v>0</v>
          </cell>
          <cell r="AO44">
            <v>0</v>
          </cell>
        </row>
        <row r="45">
          <cell r="T45">
            <v>33</v>
          </cell>
          <cell r="U45">
            <v>0</v>
          </cell>
          <cell r="V45">
            <v>176</v>
          </cell>
          <cell r="W45">
            <v>0</v>
          </cell>
          <cell r="X45">
            <v>176</v>
          </cell>
          <cell r="Y45">
            <v>524982.85714285716</v>
          </cell>
          <cell r="Z45">
            <v>330000</v>
          </cell>
          <cell r="AA45">
            <v>854982.85714285716</v>
          </cell>
          <cell r="AC45">
            <v>15</v>
          </cell>
          <cell r="AD45">
            <v>5</v>
          </cell>
          <cell r="AE45" t="str">
            <v>a</v>
          </cell>
          <cell r="AF45">
            <v>1</v>
          </cell>
          <cell r="AG45">
            <v>1</v>
          </cell>
          <cell r="AH45">
            <v>176</v>
          </cell>
          <cell r="AI45">
            <v>0</v>
          </cell>
          <cell r="AJ45">
            <v>0</v>
          </cell>
          <cell r="AK45">
            <v>176</v>
          </cell>
          <cell r="AL45">
            <v>176</v>
          </cell>
          <cell r="AM45">
            <v>285120</v>
          </cell>
          <cell r="AN45">
            <v>1140102.8571428573</v>
          </cell>
          <cell r="AO45">
            <v>810102.85714285728</v>
          </cell>
        </row>
        <row r="46">
          <cell r="T46">
            <v>34</v>
          </cell>
          <cell r="U46">
            <v>0</v>
          </cell>
          <cell r="V46">
            <v>0</v>
          </cell>
          <cell r="W46">
            <v>0</v>
          </cell>
          <cell r="X46">
            <v>0</v>
          </cell>
          <cell r="Y46">
            <v>0</v>
          </cell>
          <cell r="Z46">
            <v>0</v>
          </cell>
          <cell r="AA46">
            <v>0</v>
          </cell>
          <cell r="AC46">
            <v>15</v>
          </cell>
          <cell r="AD46">
            <v>5</v>
          </cell>
          <cell r="AE46">
            <v>0</v>
          </cell>
          <cell r="AF46">
            <v>0</v>
          </cell>
          <cell r="AG46">
            <v>0</v>
          </cell>
          <cell r="AH46">
            <v>0</v>
          </cell>
          <cell r="AI46">
            <v>0</v>
          </cell>
          <cell r="AJ46">
            <v>0</v>
          </cell>
          <cell r="AK46">
            <v>0</v>
          </cell>
          <cell r="AL46">
            <v>0</v>
          </cell>
          <cell r="AM46">
            <v>0</v>
          </cell>
          <cell r="AN46">
            <v>0</v>
          </cell>
          <cell r="AO46">
            <v>0</v>
          </cell>
        </row>
        <row r="47">
          <cell r="T47">
            <v>142</v>
          </cell>
          <cell r="U47">
            <v>0</v>
          </cell>
          <cell r="V47">
            <v>168</v>
          </cell>
          <cell r="W47">
            <v>0</v>
          </cell>
          <cell r="X47">
            <v>168</v>
          </cell>
          <cell r="Y47">
            <v>501119.99999999994</v>
          </cell>
          <cell r="Z47">
            <v>330000</v>
          </cell>
          <cell r="AA47">
            <v>831120</v>
          </cell>
          <cell r="AC47">
            <v>15</v>
          </cell>
          <cell r="AD47">
            <v>5</v>
          </cell>
          <cell r="AE47" t="str">
            <v>b</v>
          </cell>
          <cell r="AF47">
            <v>0.8</v>
          </cell>
          <cell r="AG47">
            <v>0.8</v>
          </cell>
          <cell r="AH47">
            <v>168</v>
          </cell>
          <cell r="AI47">
            <v>0</v>
          </cell>
          <cell r="AJ47">
            <v>0</v>
          </cell>
          <cell r="AK47">
            <v>168</v>
          </cell>
          <cell r="AL47">
            <v>134.4</v>
          </cell>
          <cell r="AM47">
            <v>217728</v>
          </cell>
          <cell r="AN47">
            <v>1048848</v>
          </cell>
          <cell r="AO47">
            <v>718848</v>
          </cell>
        </row>
        <row r="48">
          <cell r="T48">
            <v>35</v>
          </cell>
          <cell r="U48">
            <v>0</v>
          </cell>
          <cell r="V48">
            <v>160</v>
          </cell>
          <cell r="W48">
            <v>0</v>
          </cell>
          <cell r="X48">
            <v>160</v>
          </cell>
          <cell r="Y48">
            <v>477257.14285714284</v>
          </cell>
          <cell r="Z48">
            <v>270000</v>
          </cell>
          <cell r="AA48">
            <v>747257.14285714284</v>
          </cell>
          <cell r="AC48">
            <v>15</v>
          </cell>
          <cell r="AD48">
            <v>5</v>
          </cell>
          <cell r="AE48" t="str">
            <v>b</v>
          </cell>
          <cell r="AF48">
            <v>0.8</v>
          </cell>
          <cell r="AG48">
            <v>0.8</v>
          </cell>
          <cell r="AH48">
            <v>160</v>
          </cell>
          <cell r="AI48">
            <v>0</v>
          </cell>
          <cell r="AJ48">
            <v>0</v>
          </cell>
          <cell r="AK48">
            <v>160</v>
          </cell>
          <cell r="AL48">
            <v>128</v>
          </cell>
          <cell r="AM48">
            <v>207360</v>
          </cell>
          <cell r="AN48">
            <v>954617.14285714284</v>
          </cell>
          <cell r="AO48">
            <v>684617.14285714284</v>
          </cell>
        </row>
        <row r="49">
          <cell r="T49">
            <v>172</v>
          </cell>
          <cell r="U49">
            <v>0</v>
          </cell>
          <cell r="V49">
            <v>176</v>
          </cell>
          <cell r="W49">
            <v>0</v>
          </cell>
          <cell r="X49">
            <v>176</v>
          </cell>
          <cell r="Y49">
            <v>524982.85714285716</v>
          </cell>
          <cell r="Z49">
            <v>330000</v>
          </cell>
          <cell r="AA49">
            <v>854982.85714285716</v>
          </cell>
          <cell r="AC49">
            <v>15</v>
          </cell>
          <cell r="AD49">
            <v>5</v>
          </cell>
          <cell r="AE49" t="str">
            <v>a</v>
          </cell>
          <cell r="AF49">
            <v>1</v>
          </cell>
          <cell r="AG49">
            <v>1</v>
          </cell>
          <cell r="AH49">
            <v>176</v>
          </cell>
          <cell r="AI49">
            <v>0</v>
          </cell>
          <cell r="AJ49">
            <v>0</v>
          </cell>
          <cell r="AK49">
            <v>176</v>
          </cell>
          <cell r="AL49">
            <v>176</v>
          </cell>
          <cell r="AM49">
            <v>285120</v>
          </cell>
          <cell r="AN49">
            <v>1140102.8571428573</v>
          </cell>
          <cell r="AO49">
            <v>810102.85714285728</v>
          </cell>
        </row>
        <row r="51">
          <cell r="T51">
            <v>36</v>
          </cell>
          <cell r="U51">
            <v>0</v>
          </cell>
          <cell r="V51">
            <v>232</v>
          </cell>
          <cell r="W51">
            <v>0</v>
          </cell>
          <cell r="X51">
            <v>232</v>
          </cell>
          <cell r="Y51">
            <v>1188668.5714285714</v>
          </cell>
          <cell r="Z51">
            <v>435000</v>
          </cell>
          <cell r="AA51">
            <v>1623668.5714285714</v>
          </cell>
          <cell r="AB51">
            <v>25452</v>
          </cell>
          <cell r="AC51">
            <v>60</v>
          </cell>
          <cell r="AD51">
            <v>20</v>
          </cell>
          <cell r="AE51" t="str">
            <v>a</v>
          </cell>
          <cell r="AF51">
            <v>1</v>
          </cell>
          <cell r="AG51">
            <v>4</v>
          </cell>
          <cell r="AH51">
            <v>196</v>
          </cell>
          <cell r="AI51">
            <v>0</v>
          </cell>
          <cell r="AJ51">
            <v>36</v>
          </cell>
          <cell r="AK51">
            <v>232</v>
          </cell>
          <cell r="AL51">
            <v>1072</v>
          </cell>
          <cell r="AM51">
            <v>1736640</v>
          </cell>
          <cell r="AN51">
            <v>3360308.5714285714</v>
          </cell>
          <cell r="AO51">
            <v>2899856.5714285714</v>
          </cell>
        </row>
        <row r="52">
          <cell r="T52">
            <v>37</v>
          </cell>
          <cell r="U52">
            <v>0</v>
          </cell>
          <cell r="V52">
            <v>240</v>
          </cell>
          <cell r="W52">
            <v>0</v>
          </cell>
          <cell r="X52">
            <v>240</v>
          </cell>
          <cell r="Y52">
            <v>1004862.8571428572</v>
          </cell>
          <cell r="Z52">
            <v>420000</v>
          </cell>
          <cell r="AA52">
            <v>1424862.8571428573</v>
          </cell>
          <cell r="AB52">
            <v>24444</v>
          </cell>
          <cell r="AC52">
            <v>35</v>
          </cell>
          <cell r="AD52">
            <v>14</v>
          </cell>
          <cell r="AE52" t="str">
            <v>a</v>
          </cell>
          <cell r="AF52">
            <v>1</v>
          </cell>
          <cell r="AG52">
            <v>2.4500000000000002</v>
          </cell>
          <cell r="AH52">
            <v>196</v>
          </cell>
          <cell r="AI52">
            <v>0</v>
          </cell>
          <cell r="AJ52">
            <v>44</v>
          </cell>
          <cell r="AK52">
            <v>240</v>
          </cell>
          <cell r="AL52">
            <v>695.80000000000007</v>
          </cell>
          <cell r="AM52">
            <v>1127196</v>
          </cell>
          <cell r="AN52">
            <v>2552058.8571428573</v>
          </cell>
          <cell r="AO52">
            <v>2107614.8571428573</v>
          </cell>
        </row>
        <row r="53">
          <cell r="T53">
            <v>38</v>
          </cell>
          <cell r="U53">
            <v>0</v>
          </cell>
          <cell r="V53">
            <v>0</v>
          </cell>
          <cell r="W53">
            <v>128</v>
          </cell>
          <cell r="X53">
            <v>128</v>
          </cell>
          <cell r="Y53">
            <v>488777.14285714284</v>
          </cell>
          <cell r="Z53">
            <v>0</v>
          </cell>
          <cell r="AA53">
            <v>488777.14285714284</v>
          </cell>
          <cell r="AB53">
            <v>22428</v>
          </cell>
          <cell r="AC53">
            <v>45</v>
          </cell>
          <cell r="AD53">
            <v>16</v>
          </cell>
          <cell r="AE53" t="str">
            <v>a</v>
          </cell>
          <cell r="AF53">
            <v>1</v>
          </cell>
          <cell r="AG53">
            <v>3.05</v>
          </cell>
          <cell r="AH53">
            <v>0</v>
          </cell>
          <cell r="AI53">
            <v>0</v>
          </cell>
          <cell r="AJ53">
            <v>0</v>
          </cell>
          <cell r="AK53">
            <v>0</v>
          </cell>
          <cell r="AL53">
            <v>0</v>
          </cell>
          <cell r="AM53">
            <v>0</v>
          </cell>
          <cell r="AN53">
            <v>488777.14285714284</v>
          </cell>
          <cell r="AO53">
            <v>466349.14285714284</v>
          </cell>
        </row>
        <row r="54">
          <cell r="T54">
            <v>39</v>
          </cell>
          <cell r="U54">
            <v>0</v>
          </cell>
          <cell r="V54">
            <v>232</v>
          </cell>
          <cell r="W54">
            <v>0</v>
          </cell>
          <cell r="X54">
            <v>232</v>
          </cell>
          <cell r="Y54">
            <v>782502.85714285704</v>
          </cell>
          <cell r="Z54">
            <v>405000</v>
          </cell>
          <cell r="AA54">
            <v>1187502.857142857</v>
          </cell>
          <cell r="AB54">
            <v>18396</v>
          </cell>
          <cell r="AC54">
            <v>35</v>
          </cell>
          <cell r="AD54">
            <v>14</v>
          </cell>
          <cell r="AE54" t="str">
            <v>a</v>
          </cell>
          <cell r="AF54">
            <v>1</v>
          </cell>
          <cell r="AG54">
            <v>2.4500000000000002</v>
          </cell>
          <cell r="AH54">
            <v>196</v>
          </cell>
          <cell r="AI54">
            <v>0</v>
          </cell>
          <cell r="AJ54">
            <v>36</v>
          </cell>
          <cell r="AK54">
            <v>232</v>
          </cell>
          <cell r="AL54">
            <v>656.6</v>
          </cell>
          <cell r="AM54">
            <v>1063692</v>
          </cell>
          <cell r="AN54">
            <v>2251194.8571428573</v>
          </cell>
          <cell r="AO54">
            <v>1827798.8571428573</v>
          </cell>
        </row>
        <row r="55">
          <cell r="T55">
            <v>40</v>
          </cell>
          <cell r="U55">
            <v>0</v>
          </cell>
          <cell r="V55">
            <v>216</v>
          </cell>
          <cell r="W55">
            <v>0</v>
          </cell>
          <cell r="X55">
            <v>216</v>
          </cell>
          <cell r="Y55">
            <v>866329.71428571432</v>
          </cell>
          <cell r="Z55">
            <v>405000</v>
          </cell>
          <cell r="AA55">
            <v>1271329.7142857143</v>
          </cell>
          <cell r="AB55">
            <v>22932</v>
          </cell>
          <cell r="AC55">
            <v>35</v>
          </cell>
          <cell r="AD55">
            <v>14</v>
          </cell>
          <cell r="AE55" t="str">
            <v>a</v>
          </cell>
          <cell r="AF55">
            <v>1</v>
          </cell>
          <cell r="AG55">
            <v>2.4500000000000002</v>
          </cell>
          <cell r="AH55">
            <v>196</v>
          </cell>
          <cell r="AI55">
            <v>0</v>
          </cell>
          <cell r="AJ55">
            <v>20</v>
          </cell>
          <cell r="AK55">
            <v>216</v>
          </cell>
          <cell r="AL55">
            <v>578.20000000000005</v>
          </cell>
          <cell r="AM55">
            <v>936684.00000000012</v>
          </cell>
          <cell r="AN55">
            <v>2208013.7142857146</v>
          </cell>
          <cell r="AO55">
            <v>1780081.7142857146</v>
          </cell>
        </row>
        <row r="56">
          <cell r="T56">
            <v>41</v>
          </cell>
          <cell r="U56">
            <v>0</v>
          </cell>
          <cell r="V56">
            <v>216</v>
          </cell>
          <cell r="W56">
            <v>0</v>
          </cell>
          <cell r="X56">
            <v>216</v>
          </cell>
          <cell r="Y56">
            <v>824811.42857142852</v>
          </cell>
          <cell r="Z56">
            <v>405000</v>
          </cell>
          <cell r="AA56">
            <v>1229811.4285714286</v>
          </cell>
          <cell r="AC56">
            <v>45</v>
          </cell>
          <cell r="AD56">
            <v>16</v>
          </cell>
          <cell r="AE56" t="str">
            <v>a</v>
          </cell>
          <cell r="AF56">
            <v>1</v>
          </cell>
          <cell r="AG56">
            <v>3.05</v>
          </cell>
          <cell r="AH56">
            <v>196</v>
          </cell>
          <cell r="AI56">
            <v>0</v>
          </cell>
          <cell r="AJ56">
            <v>20</v>
          </cell>
          <cell r="AK56">
            <v>216</v>
          </cell>
          <cell r="AL56">
            <v>719.8</v>
          </cell>
          <cell r="AM56">
            <v>1166076</v>
          </cell>
          <cell r="AN56">
            <v>2395887.4285714286</v>
          </cell>
          <cell r="AO56">
            <v>1990887.4285714286</v>
          </cell>
        </row>
        <row r="58">
          <cell r="T58">
            <v>42</v>
          </cell>
          <cell r="U58">
            <v>0</v>
          </cell>
          <cell r="V58">
            <v>232</v>
          </cell>
          <cell r="W58">
            <v>0</v>
          </cell>
          <cell r="X58">
            <v>232</v>
          </cell>
          <cell r="Y58">
            <v>948051.42857142864</v>
          </cell>
          <cell r="Z58">
            <v>435000</v>
          </cell>
          <cell r="AA58">
            <v>1383051.4285714286</v>
          </cell>
          <cell r="AB58">
            <v>22428</v>
          </cell>
          <cell r="AC58">
            <v>50</v>
          </cell>
          <cell r="AD58">
            <v>19</v>
          </cell>
          <cell r="AE58" t="str">
            <v>a</v>
          </cell>
          <cell r="AF58">
            <v>1</v>
          </cell>
          <cell r="AG58">
            <v>3.45</v>
          </cell>
          <cell r="AH58">
            <v>196</v>
          </cell>
          <cell r="AI58">
            <v>0</v>
          </cell>
          <cell r="AJ58">
            <v>36</v>
          </cell>
          <cell r="AK58">
            <v>232</v>
          </cell>
          <cell r="AL58">
            <v>924.6</v>
          </cell>
          <cell r="AM58">
            <v>1497852</v>
          </cell>
          <cell r="AN58">
            <v>2880903.4285714286</v>
          </cell>
          <cell r="AO58">
            <v>2423475.4285714286</v>
          </cell>
        </row>
        <row r="59">
          <cell r="T59">
            <v>43</v>
          </cell>
          <cell r="U59">
            <v>0</v>
          </cell>
          <cell r="V59">
            <v>232</v>
          </cell>
          <cell r="W59">
            <v>0</v>
          </cell>
          <cell r="X59">
            <v>232</v>
          </cell>
          <cell r="Y59">
            <v>1114097.1428571427</v>
          </cell>
          <cell r="Z59">
            <v>420000</v>
          </cell>
          <cell r="AA59">
            <v>1534097.1428571427</v>
          </cell>
          <cell r="AB59">
            <v>25452</v>
          </cell>
          <cell r="AC59">
            <v>45</v>
          </cell>
          <cell r="AD59">
            <v>16</v>
          </cell>
          <cell r="AE59" t="str">
            <v>a</v>
          </cell>
          <cell r="AF59">
            <v>1</v>
          </cell>
          <cell r="AG59">
            <v>3.05</v>
          </cell>
          <cell r="AH59">
            <v>196</v>
          </cell>
          <cell r="AI59">
            <v>0</v>
          </cell>
          <cell r="AJ59">
            <v>36</v>
          </cell>
          <cell r="AK59">
            <v>232</v>
          </cell>
          <cell r="AL59">
            <v>817.4</v>
          </cell>
          <cell r="AM59">
            <v>1324188</v>
          </cell>
          <cell r="AN59">
            <v>2858285.1428571427</v>
          </cell>
          <cell r="AO59">
            <v>2412833.1428571427</v>
          </cell>
        </row>
        <row r="60">
          <cell r="T60">
            <v>44</v>
          </cell>
          <cell r="U60">
            <v>0</v>
          </cell>
          <cell r="V60">
            <v>232</v>
          </cell>
          <cell r="W60">
            <v>0</v>
          </cell>
          <cell r="X60">
            <v>232</v>
          </cell>
          <cell r="Y60">
            <v>885908.57142857136</v>
          </cell>
          <cell r="Z60">
            <v>420000</v>
          </cell>
          <cell r="AA60">
            <v>1305908.5714285714</v>
          </cell>
          <cell r="AB60">
            <v>22428</v>
          </cell>
          <cell r="AC60">
            <v>45</v>
          </cell>
          <cell r="AD60">
            <v>16</v>
          </cell>
          <cell r="AE60" t="str">
            <v>a</v>
          </cell>
          <cell r="AF60">
            <v>1</v>
          </cell>
          <cell r="AG60">
            <v>3.05</v>
          </cell>
          <cell r="AH60">
            <v>196</v>
          </cell>
          <cell r="AI60">
            <v>0</v>
          </cell>
          <cell r="AJ60">
            <v>36</v>
          </cell>
          <cell r="AK60">
            <v>232</v>
          </cell>
          <cell r="AL60">
            <v>817.4</v>
          </cell>
          <cell r="AM60">
            <v>1324188</v>
          </cell>
          <cell r="AN60">
            <v>2630096.5714285714</v>
          </cell>
          <cell r="AO60">
            <v>2187668.5714285714</v>
          </cell>
        </row>
        <row r="61">
          <cell r="T61">
            <v>45</v>
          </cell>
          <cell r="U61">
            <v>0</v>
          </cell>
          <cell r="V61">
            <v>232</v>
          </cell>
          <cell r="W61">
            <v>0</v>
          </cell>
          <cell r="X61">
            <v>232</v>
          </cell>
          <cell r="Y61">
            <v>978526.2857142858</v>
          </cell>
          <cell r="Z61">
            <v>435000</v>
          </cell>
          <cell r="AA61">
            <v>1413526.2857142859</v>
          </cell>
          <cell r="AB61">
            <v>25452</v>
          </cell>
          <cell r="AC61">
            <v>45</v>
          </cell>
          <cell r="AD61">
            <v>16</v>
          </cell>
          <cell r="AE61" t="str">
            <v>a</v>
          </cell>
          <cell r="AF61">
            <v>1</v>
          </cell>
          <cell r="AG61">
            <v>3.05</v>
          </cell>
          <cell r="AH61">
            <v>196</v>
          </cell>
          <cell r="AI61">
            <v>0</v>
          </cell>
          <cell r="AJ61">
            <v>36</v>
          </cell>
          <cell r="AK61">
            <v>232</v>
          </cell>
          <cell r="AL61">
            <v>817.4</v>
          </cell>
          <cell r="AM61">
            <v>1324188</v>
          </cell>
          <cell r="AN61">
            <v>2737714.2857142859</v>
          </cell>
          <cell r="AO61">
            <v>2277262.2857142859</v>
          </cell>
        </row>
        <row r="62">
          <cell r="T62">
            <v>46</v>
          </cell>
          <cell r="U62">
            <v>0</v>
          </cell>
          <cell r="V62">
            <v>232</v>
          </cell>
          <cell r="W62">
            <v>0</v>
          </cell>
          <cell r="X62">
            <v>232</v>
          </cell>
          <cell r="Y62">
            <v>885908.57142857136</v>
          </cell>
          <cell r="Z62">
            <v>285000</v>
          </cell>
          <cell r="AA62">
            <v>1170908.5714285714</v>
          </cell>
          <cell r="AB62">
            <v>22428</v>
          </cell>
          <cell r="AC62">
            <v>45</v>
          </cell>
          <cell r="AD62">
            <v>16</v>
          </cell>
          <cell r="AE62" t="str">
            <v>a</v>
          </cell>
          <cell r="AF62">
            <v>1</v>
          </cell>
          <cell r="AG62">
            <v>3.05</v>
          </cell>
          <cell r="AH62">
            <v>196</v>
          </cell>
          <cell r="AI62">
            <v>0</v>
          </cell>
          <cell r="AJ62">
            <v>36</v>
          </cell>
          <cell r="AK62">
            <v>232</v>
          </cell>
          <cell r="AL62">
            <v>817.4</v>
          </cell>
          <cell r="AM62">
            <v>1324188</v>
          </cell>
          <cell r="AN62">
            <v>2495096.5714285714</v>
          </cell>
          <cell r="AO62">
            <v>2187668.5714285714</v>
          </cell>
        </row>
        <row r="63">
          <cell r="T63">
            <v>65</v>
          </cell>
          <cell r="U63">
            <v>0</v>
          </cell>
          <cell r="V63">
            <v>184</v>
          </cell>
          <cell r="W63">
            <v>0</v>
          </cell>
          <cell r="X63">
            <v>184</v>
          </cell>
          <cell r="Y63">
            <v>620605.7142857142</v>
          </cell>
          <cell r="Z63">
            <v>345000</v>
          </cell>
          <cell r="AA63">
            <v>965605.7142857142</v>
          </cell>
          <cell r="AC63">
            <v>32</v>
          </cell>
          <cell r="AD63">
            <v>13</v>
          </cell>
          <cell r="AE63" t="str">
            <v>a</v>
          </cell>
          <cell r="AF63">
            <v>1</v>
          </cell>
          <cell r="AG63">
            <v>2.25</v>
          </cell>
          <cell r="AH63">
            <v>184</v>
          </cell>
          <cell r="AI63">
            <v>0</v>
          </cell>
          <cell r="AJ63">
            <v>0</v>
          </cell>
          <cell r="AK63">
            <v>184</v>
          </cell>
          <cell r="AL63">
            <v>414</v>
          </cell>
          <cell r="AM63">
            <v>670680</v>
          </cell>
          <cell r="AN63">
            <v>1636285.7142857141</v>
          </cell>
          <cell r="AO63">
            <v>1291285.7142857141</v>
          </cell>
        </row>
        <row r="64">
          <cell r="T64">
            <v>66</v>
          </cell>
          <cell r="U64">
            <v>0</v>
          </cell>
          <cell r="V64">
            <v>248</v>
          </cell>
          <cell r="W64">
            <v>0</v>
          </cell>
          <cell r="X64">
            <v>248</v>
          </cell>
          <cell r="Y64">
            <v>815742.85714285716</v>
          </cell>
          <cell r="Z64">
            <v>465000</v>
          </cell>
          <cell r="AA64">
            <v>1280742.8571428573</v>
          </cell>
          <cell r="AC64">
            <v>30</v>
          </cell>
          <cell r="AD64">
            <v>10</v>
          </cell>
          <cell r="AE64" t="str">
            <v>a</v>
          </cell>
          <cell r="AF64">
            <v>1</v>
          </cell>
          <cell r="AG64">
            <v>2</v>
          </cell>
          <cell r="AH64">
            <v>196</v>
          </cell>
          <cell r="AI64">
            <v>0</v>
          </cell>
          <cell r="AJ64">
            <v>52</v>
          </cell>
          <cell r="AK64">
            <v>248</v>
          </cell>
          <cell r="AL64">
            <v>600</v>
          </cell>
          <cell r="AM64">
            <v>972000</v>
          </cell>
          <cell r="AN64">
            <v>2252742.8571428573</v>
          </cell>
          <cell r="AO64">
            <v>1787742.8571428573</v>
          </cell>
        </row>
        <row r="65">
          <cell r="T65">
            <v>68</v>
          </cell>
          <cell r="U65">
            <v>0</v>
          </cell>
          <cell r="V65">
            <v>0</v>
          </cell>
          <cell r="W65">
            <v>0</v>
          </cell>
          <cell r="X65">
            <v>0</v>
          </cell>
          <cell r="Y65">
            <v>0</v>
          </cell>
          <cell r="Z65">
            <v>0</v>
          </cell>
          <cell r="AA65">
            <v>0</v>
          </cell>
          <cell r="AC65">
            <v>15</v>
          </cell>
          <cell r="AD65">
            <v>5</v>
          </cell>
          <cell r="AE65">
            <v>0</v>
          </cell>
          <cell r="AF65">
            <v>0</v>
          </cell>
          <cell r="AG65">
            <v>0</v>
          </cell>
          <cell r="AH65">
            <v>0</v>
          </cell>
          <cell r="AI65">
            <v>0</v>
          </cell>
          <cell r="AJ65">
            <v>0</v>
          </cell>
          <cell r="AK65">
            <v>0</v>
          </cell>
          <cell r="AL65">
            <v>0</v>
          </cell>
          <cell r="AM65">
            <v>0</v>
          </cell>
          <cell r="AN65">
            <v>0</v>
          </cell>
          <cell r="AO65">
            <v>0</v>
          </cell>
        </row>
        <row r="66">
          <cell r="T66">
            <v>47</v>
          </cell>
          <cell r="U66">
            <v>0</v>
          </cell>
          <cell r="V66">
            <v>0</v>
          </cell>
          <cell r="W66">
            <v>0</v>
          </cell>
          <cell r="X66">
            <v>0</v>
          </cell>
          <cell r="Y66">
            <v>0</v>
          </cell>
          <cell r="Z66">
            <v>0</v>
          </cell>
          <cell r="AA66">
            <v>0</v>
          </cell>
          <cell r="AC66">
            <v>15</v>
          </cell>
          <cell r="AD66">
            <v>5</v>
          </cell>
          <cell r="AE66">
            <v>0</v>
          </cell>
          <cell r="AF66">
            <v>0</v>
          </cell>
          <cell r="AG66">
            <v>0</v>
          </cell>
          <cell r="AH66">
            <v>0</v>
          </cell>
          <cell r="AI66">
            <v>0</v>
          </cell>
          <cell r="AJ66">
            <v>0</v>
          </cell>
          <cell r="AK66">
            <v>0</v>
          </cell>
          <cell r="AL66">
            <v>0</v>
          </cell>
          <cell r="AM66">
            <v>0</v>
          </cell>
          <cell r="AN66">
            <v>0</v>
          </cell>
          <cell r="AO66">
            <v>0</v>
          </cell>
        </row>
        <row r="67">
          <cell r="T67">
            <v>48</v>
          </cell>
          <cell r="U67">
            <v>0</v>
          </cell>
          <cell r="V67">
            <v>0</v>
          </cell>
          <cell r="W67">
            <v>0</v>
          </cell>
          <cell r="X67">
            <v>0</v>
          </cell>
          <cell r="Y67">
            <v>216090</v>
          </cell>
          <cell r="Z67">
            <v>0</v>
          </cell>
          <cell r="AA67">
            <v>216090</v>
          </cell>
          <cell r="AB67">
            <v>18522</v>
          </cell>
          <cell r="AC67">
            <v>15</v>
          </cell>
          <cell r="AD67">
            <v>5</v>
          </cell>
          <cell r="AE67">
            <v>0</v>
          </cell>
          <cell r="AF67">
            <v>0</v>
          </cell>
          <cell r="AG67">
            <v>0</v>
          </cell>
          <cell r="AH67">
            <v>0</v>
          </cell>
          <cell r="AI67">
            <v>0</v>
          </cell>
          <cell r="AJ67">
            <v>0</v>
          </cell>
          <cell r="AK67">
            <v>0</v>
          </cell>
          <cell r="AL67">
            <v>0</v>
          </cell>
          <cell r="AM67">
            <v>0</v>
          </cell>
          <cell r="AN67">
            <v>216090</v>
          </cell>
          <cell r="AO67">
            <v>197568</v>
          </cell>
        </row>
        <row r="68">
          <cell r="T68">
            <v>49</v>
          </cell>
          <cell r="U68">
            <v>0</v>
          </cell>
          <cell r="V68">
            <v>0</v>
          </cell>
          <cell r="W68">
            <v>0</v>
          </cell>
          <cell r="X68">
            <v>0</v>
          </cell>
          <cell r="Y68">
            <v>0</v>
          </cell>
          <cell r="Z68">
            <v>0</v>
          </cell>
          <cell r="AA68">
            <v>0</v>
          </cell>
          <cell r="AC68">
            <v>15</v>
          </cell>
          <cell r="AD68">
            <v>5</v>
          </cell>
          <cell r="AE68">
            <v>0</v>
          </cell>
          <cell r="AF68">
            <v>0</v>
          </cell>
          <cell r="AG68">
            <v>0</v>
          </cell>
          <cell r="AH68">
            <v>0</v>
          </cell>
          <cell r="AI68">
            <v>0</v>
          </cell>
          <cell r="AJ68">
            <v>0</v>
          </cell>
          <cell r="AK68">
            <v>0</v>
          </cell>
          <cell r="AL68">
            <v>0</v>
          </cell>
          <cell r="AM68">
            <v>0</v>
          </cell>
          <cell r="AN68">
            <v>0</v>
          </cell>
          <cell r="AO68">
            <v>0</v>
          </cell>
        </row>
        <row r="69">
          <cell r="T69">
            <v>50</v>
          </cell>
          <cell r="U69">
            <v>0</v>
          </cell>
          <cell r="V69">
            <v>0</v>
          </cell>
          <cell r="W69">
            <v>0</v>
          </cell>
          <cell r="X69">
            <v>0</v>
          </cell>
          <cell r="Y69">
            <v>0</v>
          </cell>
          <cell r="Z69">
            <v>0</v>
          </cell>
          <cell r="AA69">
            <v>0</v>
          </cell>
          <cell r="AC69">
            <v>15</v>
          </cell>
          <cell r="AD69">
            <v>5</v>
          </cell>
          <cell r="AE69">
            <v>0</v>
          </cell>
          <cell r="AF69">
            <v>0</v>
          </cell>
          <cell r="AG69">
            <v>0</v>
          </cell>
          <cell r="AH69">
            <v>0</v>
          </cell>
          <cell r="AI69">
            <v>0</v>
          </cell>
          <cell r="AJ69">
            <v>0</v>
          </cell>
          <cell r="AK69">
            <v>0</v>
          </cell>
          <cell r="AL69">
            <v>0</v>
          </cell>
          <cell r="AM69">
            <v>0</v>
          </cell>
          <cell r="AN69">
            <v>0</v>
          </cell>
          <cell r="AO69">
            <v>0</v>
          </cell>
        </row>
        <row r="70">
          <cell r="T70">
            <v>51</v>
          </cell>
          <cell r="U70">
            <v>0</v>
          </cell>
          <cell r="V70">
            <v>0</v>
          </cell>
          <cell r="W70">
            <v>0</v>
          </cell>
          <cell r="X70">
            <v>0</v>
          </cell>
          <cell r="Y70">
            <v>198450</v>
          </cell>
          <cell r="Z70">
            <v>0</v>
          </cell>
          <cell r="AA70">
            <v>198450</v>
          </cell>
          <cell r="AB70">
            <v>17010</v>
          </cell>
          <cell r="AC70">
            <v>15</v>
          </cell>
          <cell r="AD70">
            <v>5</v>
          </cell>
          <cell r="AE70">
            <v>0</v>
          </cell>
          <cell r="AF70">
            <v>0</v>
          </cell>
          <cell r="AG70">
            <v>0</v>
          </cell>
          <cell r="AH70">
            <v>0</v>
          </cell>
          <cell r="AI70">
            <v>0</v>
          </cell>
          <cell r="AJ70">
            <v>0</v>
          </cell>
          <cell r="AK70">
            <v>0</v>
          </cell>
          <cell r="AL70">
            <v>0</v>
          </cell>
          <cell r="AM70">
            <v>0</v>
          </cell>
          <cell r="AN70">
            <v>198450</v>
          </cell>
          <cell r="AO70">
            <v>181440</v>
          </cell>
        </row>
        <row r="71">
          <cell r="Z71">
            <v>0</v>
          </cell>
        </row>
        <row r="72">
          <cell r="T72">
            <v>53</v>
          </cell>
          <cell r="U72">
            <v>0</v>
          </cell>
          <cell r="V72">
            <v>216</v>
          </cell>
          <cell r="W72">
            <v>0</v>
          </cell>
          <cell r="X72">
            <v>216</v>
          </cell>
          <cell r="Y72">
            <v>1027080</v>
          </cell>
          <cell r="Z72">
            <v>435000</v>
          </cell>
          <cell r="AA72">
            <v>1462080</v>
          </cell>
          <cell r="AB72">
            <v>28475.999999999996</v>
          </cell>
          <cell r="AC72">
            <v>50</v>
          </cell>
          <cell r="AD72">
            <v>19</v>
          </cell>
          <cell r="AE72" t="str">
            <v>a</v>
          </cell>
          <cell r="AF72">
            <v>1</v>
          </cell>
          <cell r="AG72">
            <v>3.45</v>
          </cell>
          <cell r="AH72">
            <v>196</v>
          </cell>
          <cell r="AI72">
            <v>0</v>
          </cell>
          <cell r="AJ72">
            <v>20</v>
          </cell>
          <cell r="AK72">
            <v>216</v>
          </cell>
          <cell r="AL72">
            <v>814.2</v>
          </cell>
          <cell r="AM72">
            <v>1319004</v>
          </cell>
          <cell r="AN72">
            <v>2781084</v>
          </cell>
          <cell r="AO72">
            <v>2317608</v>
          </cell>
        </row>
        <row r="73">
          <cell r="T73">
            <v>52</v>
          </cell>
          <cell r="U73">
            <v>0</v>
          </cell>
          <cell r="V73">
            <v>176</v>
          </cell>
          <cell r="W73">
            <v>0</v>
          </cell>
          <cell r="X73">
            <v>176</v>
          </cell>
          <cell r="Y73">
            <v>1133502.8571428573</v>
          </cell>
          <cell r="Z73">
            <v>330000</v>
          </cell>
          <cell r="AA73">
            <v>1463502.8571428573</v>
          </cell>
          <cell r="AC73">
            <v>45</v>
          </cell>
          <cell r="AD73">
            <v>16</v>
          </cell>
          <cell r="AE73" t="str">
            <v>a</v>
          </cell>
          <cell r="AF73">
            <v>1</v>
          </cell>
          <cell r="AG73">
            <v>3.05</v>
          </cell>
          <cell r="AH73">
            <v>176</v>
          </cell>
          <cell r="AI73">
            <v>0</v>
          </cell>
          <cell r="AJ73">
            <v>0</v>
          </cell>
          <cell r="AK73">
            <v>176</v>
          </cell>
          <cell r="AL73">
            <v>536.79999999999995</v>
          </cell>
          <cell r="AM73">
            <v>869615.99999999988</v>
          </cell>
          <cell r="AN73">
            <v>2333118.8571428573</v>
          </cell>
          <cell r="AO73">
            <v>2003118.8571428573</v>
          </cell>
        </row>
        <row r="74">
          <cell r="T74">
            <v>54</v>
          </cell>
          <cell r="U74">
            <v>0</v>
          </cell>
          <cell r="V74">
            <v>216</v>
          </cell>
          <cell r="W74">
            <v>0</v>
          </cell>
          <cell r="X74">
            <v>216</v>
          </cell>
          <cell r="Y74">
            <v>824811.42857142852</v>
          </cell>
          <cell r="Z74">
            <v>405000</v>
          </cell>
          <cell r="AA74">
            <v>1229811.4285714286</v>
          </cell>
          <cell r="AB74">
            <v>22428</v>
          </cell>
          <cell r="AC74">
            <v>45</v>
          </cell>
          <cell r="AD74">
            <v>16</v>
          </cell>
          <cell r="AE74" t="str">
            <v>a</v>
          </cell>
          <cell r="AF74">
            <v>1</v>
          </cell>
          <cell r="AG74">
            <v>3.05</v>
          </cell>
          <cell r="AH74">
            <v>196</v>
          </cell>
          <cell r="AI74">
            <v>0</v>
          </cell>
          <cell r="AJ74">
            <v>20</v>
          </cell>
          <cell r="AK74">
            <v>216</v>
          </cell>
          <cell r="AL74">
            <v>719.8</v>
          </cell>
          <cell r="AM74">
            <v>1166076</v>
          </cell>
          <cell r="AN74">
            <v>2395887.4285714286</v>
          </cell>
          <cell r="AO74">
            <v>1968459.4285714286</v>
          </cell>
        </row>
        <row r="75">
          <cell r="T75">
            <v>55</v>
          </cell>
          <cell r="U75">
            <v>0</v>
          </cell>
          <cell r="V75">
            <v>176</v>
          </cell>
          <cell r="W75">
            <v>0</v>
          </cell>
          <cell r="X75">
            <v>176</v>
          </cell>
          <cell r="Y75">
            <v>672068.57142857136</v>
          </cell>
          <cell r="Z75">
            <v>330000</v>
          </cell>
          <cell r="AA75">
            <v>1002068.5714285714</v>
          </cell>
          <cell r="AC75">
            <v>45</v>
          </cell>
          <cell r="AD75">
            <v>16</v>
          </cell>
          <cell r="AE75" t="str">
            <v>a</v>
          </cell>
          <cell r="AF75">
            <v>1</v>
          </cell>
          <cell r="AG75">
            <v>3.05</v>
          </cell>
          <cell r="AH75">
            <v>176</v>
          </cell>
          <cell r="AI75">
            <v>0</v>
          </cell>
          <cell r="AJ75">
            <v>0</v>
          </cell>
          <cell r="AK75">
            <v>176</v>
          </cell>
          <cell r="AL75">
            <v>536.79999999999995</v>
          </cell>
          <cell r="AM75">
            <v>869615.99999999988</v>
          </cell>
          <cell r="AN75">
            <v>1871684.5714285714</v>
          </cell>
          <cell r="AO75">
            <v>1541684.5714285714</v>
          </cell>
        </row>
        <row r="76">
          <cell r="T76">
            <v>56</v>
          </cell>
          <cell r="U76">
            <v>0</v>
          </cell>
          <cell r="V76">
            <v>168</v>
          </cell>
          <cell r="W76">
            <v>0</v>
          </cell>
          <cell r="X76">
            <v>168</v>
          </cell>
          <cell r="Y76">
            <v>641520</v>
          </cell>
          <cell r="Z76">
            <v>270000</v>
          </cell>
          <cell r="AA76">
            <v>911520</v>
          </cell>
          <cell r="AB76">
            <v>22428</v>
          </cell>
          <cell r="AC76">
            <v>45</v>
          </cell>
          <cell r="AD76">
            <v>16</v>
          </cell>
          <cell r="AE76" t="str">
            <v>b</v>
          </cell>
          <cell r="AF76">
            <v>0.8</v>
          </cell>
          <cell r="AG76">
            <v>2.44</v>
          </cell>
          <cell r="AH76">
            <v>168</v>
          </cell>
          <cell r="AI76">
            <v>0</v>
          </cell>
          <cell r="AJ76">
            <v>0</v>
          </cell>
          <cell r="AK76">
            <v>168</v>
          </cell>
          <cell r="AL76">
            <v>409.92</v>
          </cell>
          <cell r="AM76">
            <v>664070.40000000002</v>
          </cell>
          <cell r="AN76">
            <v>1575590.4</v>
          </cell>
          <cell r="AO76">
            <v>1283162.3999999999</v>
          </cell>
        </row>
        <row r="77">
          <cell r="T77">
            <v>184</v>
          </cell>
          <cell r="U77">
            <v>0</v>
          </cell>
          <cell r="V77">
            <v>0</v>
          </cell>
          <cell r="W77">
            <v>0</v>
          </cell>
          <cell r="X77">
            <v>0</v>
          </cell>
          <cell r="Y77">
            <v>296940</v>
          </cell>
          <cell r="Z77">
            <v>0</v>
          </cell>
          <cell r="AA77">
            <v>296940</v>
          </cell>
          <cell r="AB77">
            <v>25452</v>
          </cell>
          <cell r="AC77">
            <v>45</v>
          </cell>
          <cell r="AD77">
            <v>16</v>
          </cell>
          <cell r="AE77">
            <v>0</v>
          </cell>
          <cell r="AF77">
            <v>0</v>
          </cell>
          <cell r="AG77">
            <v>0</v>
          </cell>
          <cell r="AH77">
            <v>0</v>
          </cell>
          <cell r="AI77">
            <v>0</v>
          </cell>
          <cell r="AJ77">
            <v>0</v>
          </cell>
          <cell r="AK77">
            <v>0</v>
          </cell>
          <cell r="AL77">
            <v>0</v>
          </cell>
          <cell r="AM77">
            <v>0</v>
          </cell>
          <cell r="AN77">
            <v>296940</v>
          </cell>
          <cell r="AO77">
            <v>271488</v>
          </cell>
        </row>
        <row r="78">
          <cell r="T78">
            <v>57</v>
          </cell>
          <cell r="U78">
            <v>0</v>
          </cell>
          <cell r="V78">
            <v>216</v>
          </cell>
          <cell r="W78">
            <v>0</v>
          </cell>
          <cell r="X78">
            <v>216</v>
          </cell>
          <cell r="Y78">
            <v>728537.14285714284</v>
          </cell>
          <cell r="Z78">
            <v>405000</v>
          </cell>
          <cell r="AA78">
            <v>1133537.1428571427</v>
          </cell>
          <cell r="AC78">
            <v>35</v>
          </cell>
          <cell r="AD78">
            <v>14</v>
          </cell>
          <cell r="AE78" t="str">
            <v>a</v>
          </cell>
          <cell r="AF78">
            <v>1</v>
          </cell>
          <cell r="AG78">
            <v>2.4500000000000002</v>
          </cell>
          <cell r="AH78">
            <v>196</v>
          </cell>
          <cell r="AI78">
            <v>0</v>
          </cell>
          <cell r="AJ78">
            <v>20</v>
          </cell>
          <cell r="AK78">
            <v>216</v>
          </cell>
          <cell r="AL78">
            <v>578.20000000000005</v>
          </cell>
          <cell r="AM78">
            <v>936684.00000000012</v>
          </cell>
          <cell r="AN78">
            <v>2070221.1428571427</v>
          </cell>
          <cell r="AO78">
            <v>1665221.1428571427</v>
          </cell>
        </row>
        <row r="79">
          <cell r="T79">
            <v>58</v>
          </cell>
          <cell r="U79">
            <v>0</v>
          </cell>
          <cell r="V79">
            <v>248</v>
          </cell>
          <cell r="W79">
            <v>0</v>
          </cell>
          <cell r="X79">
            <v>248</v>
          </cell>
          <cell r="Y79">
            <v>855865.7142857142</v>
          </cell>
          <cell r="Z79">
            <v>465000</v>
          </cell>
          <cell r="AA79">
            <v>1320865.7142857141</v>
          </cell>
          <cell r="AB79">
            <v>18396</v>
          </cell>
          <cell r="AC79">
            <v>35</v>
          </cell>
          <cell r="AD79">
            <v>14</v>
          </cell>
          <cell r="AE79" t="str">
            <v>a</v>
          </cell>
          <cell r="AF79">
            <v>1</v>
          </cell>
          <cell r="AG79">
            <v>2.4500000000000002</v>
          </cell>
          <cell r="AH79">
            <v>196</v>
          </cell>
          <cell r="AI79">
            <v>0</v>
          </cell>
          <cell r="AJ79">
            <v>52</v>
          </cell>
          <cell r="AK79">
            <v>248</v>
          </cell>
          <cell r="AL79">
            <v>735</v>
          </cell>
          <cell r="AM79">
            <v>1190700</v>
          </cell>
          <cell r="AN79">
            <v>2511565.7142857141</v>
          </cell>
          <cell r="AO79">
            <v>2028169.7142857141</v>
          </cell>
        </row>
        <row r="80">
          <cell r="T80">
            <v>59</v>
          </cell>
          <cell r="U80">
            <v>0</v>
          </cell>
          <cell r="V80">
            <v>0</v>
          </cell>
          <cell r="W80">
            <v>0</v>
          </cell>
          <cell r="X80">
            <v>0</v>
          </cell>
          <cell r="Y80">
            <v>0</v>
          </cell>
          <cell r="Z80">
            <v>0</v>
          </cell>
          <cell r="AA80">
            <v>0</v>
          </cell>
          <cell r="AC80">
            <v>45</v>
          </cell>
          <cell r="AD80">
            <v>16</v>
          </cell>
          <cell r="AE80">
            <v>0</v>
          </cell>
          <cell r="AF80">
            <v>0</v>
          </cell>
          <cell r="AG80">
            <v>0</v>
          </cell>
          <cell r="AH80">
            <v>0</v>
          </cell>
          <cell r="AI80">
            <v>0</v>
          </cell>
          <cell r="AJ80">
            <v>0</v>
          </cell>
          <cell r="AK80">
            <v>0</v>
          </cell>
          <cell r="AL80">
            <v>0</v>
          </cell>
          <cell r="AM80">
            <v>0</v>
          </cell>
          <cell r="AN80">
            <v>0</v>
          </cell>
          <cell r="AO80">
            <v>0</v>
          </cell>
        </row>
        <row r="81">
          <cell r="T81">
            <v>60</v>
          </cell>
          <cell r="U81">
            <v>0</v>
          </cell>
          <cell r="V81">
            <v>176</v>
          </cell>
          <cell r="W81">
            <v>0</v>
          </cell>
          <cell r="X81">
            <v>176</v>
          </cell>
          <cell r="Y81">
            <v>593622.85714285716</v>
          </cell>
          <cell r="Z81">
            <v>330000</v>
          </cell>
          <cell r="AA81">
            <v>923622.85714285716</v>
          </cell>
          <cell r="AC81">
            <v>35</v>
          </cell>
          <cell r="AD81">
            <v>14</v>
          </cell>
          <cell r="AE81" t="str">
            <v>a</v>
          </cell>
          <cell r="AF81">
            <v>1</v>
          </cell>
          <cell r="AG81">
            <v>2.4500000000000002</v>
          </cell>
          <cell r="AH81">
            <v>176</v>
          </cell>
          <cell r="AI81">
            <v>0</v>
          </cell>
          <cell r="AJ81">
            <v>0</v>
          </cell>
          <cell r="AK81">
            <v>176</v>
          </cell>
          <cell r="AL81">
            <v>431.20000000000005</v>
          </cell>
          <cell r="AM81">
            <v>698544.00000000012</v>
          </cell>
          <cell r="AN81">
            <v>1622166.8571428573</v>
          </cell>
          <cell r="AO81">
            <v>1292166.8571428573</v>
          </cell>
        </row>
        <row r="82">
          <cell r="T82">
            <v>61</v>
          </cell>
          <cell r="U82">
            <v>0</v>
          </cell>
          <cell r="V82">
            <v>0</v>
          </cell>
          <cell r="W82">
            <v>0</v>
          </cell>
          <cell r="X82">
            <v>0</v>
          </cell>
          <cell r="Y82">
            <v>282240</v>
          </cell>
          <cell r="Z82">
            <v>0</v>
          </cell>
          <cell r="AA82">
            <v>282240</v>
          </cell>
          <cell r="AB82">
            <v>24192</v>
          </cell>
          <cell r="AC82">
            <v>15</v>
          </cell>
          <cell r="AD82">
            <v>5</v>
          </cell>
          <cell r="AE82">
            <v>0</v>
          </cell>
          <cell r="AF82">
            <v>0</v>
          </cell>
          <cell r="AG82">
            <v>0</v>
          </cell>
          <cell r="AH82">
            <v>0</v>
          </cell>
          <cell r="AI82">
            <v>0</v>
          </cell>
          <cell r="AJ82">
            <v>0</v>
          </cell>
          <cell r="AK82">
            <v>0</v>
          </cell>
          <cell r="AL82">
            <v>0</v>
          </cell>
          <cell r="AM82">
            <v>0</v>
          </cell>
          <cell r="AN82">
            <v>282240</v>
          </cell>
          <cell r="AO82">
            <v>258048</v>
          </cell>
        </row>
        <row r="83">
          <cell r="T83">
            <v>62</v>
          </cell>
          <cell r="U83">
            <v>0</v>
          </cell>
          <cell r="V83">
            <v>0</v>
          </cell>
          <cell r="W83">
            <v>0</v>
          </cell>
          <cell r="X83">
            <v>0</v>
          </cell>
          <cell r="Y83">
            <v>338099.99999999994</v>
          </cell>
          <cell r="Z83">
            <v>0</v>
          </cell>
          <cell r="AA83">
            <v>338099.99999999994</v>
          </cell>
          <cell r="AB83">
            <v>28979.999999999996</v>
          </cell>
          <cell r="AC83">
            <v>28</v>
          </cell>
          <cell r="AD83">
            <v>12</v>
          </cell>
          <cell r="AE83">
            <v>0</v>
          </cell>
          <cell r="AF83">
            <v>0</v>
          </cell>
          <cell r="AG83">
            <v>0</v>
          </cell>
          <cell r="AH83">
            <v>0</v>
          </cell>
          <cell r="AI83">
            <v>0</v>
          </cell>
          <cell r="AJ83">
            <v>0</v>
          </cell>
          <cell r="AK83">
            <v>0</v>
          </cell>
          <cell r="AL83">
            <v>0</v>
          </cell>
          <cell r="AM83">
            <v>0</v>
          </cell>
          <cell r="AN83">
            <v>338099.99999999994</v>
          </cell>
          <cell r="AO83">
            <v>309119.99999999994</v>
          </cell>
        </row>
        <row r="84">
          <cell r="T84">
            <v>63</v>
          </cell>
          <cell r="U84">
            <v>0</v>
          </cell>
          <cell r="V84">
            <v>176</v>
          </cell>
          <cell r="W84">
            <v>0</v>
          </cell>
          <cell r="X84">
            <v>176</v>
          </cell>
          <cell r="Y84">
            <v>724491.42857142864</v>
          </cell>
          <cell r="Z84">
            <v>330000</v>
          </cell>
          <cell r="AA84">
            <v>1054491.4285714286</v>
          </cell>
          <cell r="AB84">
            <v>24192</v>
          </cell>
          <cell r="AC84">
            <v>28</v>
          </cell>
          <cell r="AD84">
            <v>12</v>
          </cell>
          <cell r="AE84" t="str">
            <v>a</v>
          </cell>
          <cell r="AF84">
            <v>1</v>
          </cell>
          <cell r="AG84">
            <v>2</v>
          </cell>
          <cell r="AH84">
            <v>176</v>
          </cell>
          <cell r="AI84">
            <v>0</v>
          </cell>
          <cell r="AJ84">
            <v>0</v>
          </cell>
          <cell r="AK84">
            <v>176</v>
          </cell>
          <cell r="AL84">
            <v>352</v>
          </cell>
          <cell r="AM84">
            <v>570240</v>
          </cell>
          <cell r="AN84">
            <v>1624731.4285714286</v>
          </cell>
          <cell r="AO84">
            <v>1270539.4285714286</v>
          </cell>
        </row>
        <row r="86">
          <cell r="T86">
            <v>69</v>
          </cell>
          <cell r="U86">
            <v>0</v>
          </cell>
          <cell r="V86">
            <v>216</v>
          </cell>
          <cell r="W86">
            <v>0</v>
          </cell>
          <cell r="X86">
            <v>216</v>
          </cell>
          <cell r="Y86">
            <v>1945851.4285714286</v>
          </cell>
          <cell r="Z86">
            <v>405000</v>
          </cell>
          <cell r="AA86">
            <v>2350851.4285714286</v>
          </cell>
          <cell r="AB86">
            <v>70156.800000000003</v>
          </cell>
          <cell r="AC86">
            <v>50</v>
          </cell>
          <cell r="AD86">
            <v>19</v>
          </cell>
          <cell r="AE86" t="str">
            <v>a</v>
          </cell>
          <cell r="AF86">
            <v>1</v>
          </cell>
          <cell r="AG86">
            <v>3.45</v>
          </cell>
          <cell r="AH86">
            <v>196</v>
          </cell>
          <cell r="AI86">
            <v>0</v>
          </cell>
          <cell r="AJ86">
            <v>20</v>
          </cell>
          <cell r="AK86">
            <v>216</v>
          </cell>
          <cell r="AL86">
            <v>814.2</v>
          </cell>
          <cell r="AM86">
            <v>1319004</v>
          </cell>
          <cell r="AN86">
            <v>3669855.4285714286</v>
          </cell>
          <cell r="AO86">
            <v>3194698.6285714288</v>
          </cell>
        </row>
        <row r="87">
          <cell r="T87">
            <v>70</v>
          </cell>
          <cell r="U87">
            <v>0</v>
          </cell>
          <cell r="V87">
            <v>248</v>
          </cell>
          <cell r="W87">
            <v>0</v>
          </cell>
          <cell r="X87">
            <v>248</v>
          </cell>
          <cell r="Y87">
            <v>947005.7142857142</v>
          </cell>
          <cell r="Z87">
            <v>465000</v>
          </cell>
          <cell r="AA87">
            <v>1412005.7142857141</v>
          </cell>
          <cell r="AC87">
            <v>45</v>
          </cell>
          <cell r="AD87">
            <v>16</v>
          </cell>
          <cell r="AE87" t="str">
            <v>a</v>
          </cell>
          <cell r="AF87">
            <v>1</v>
          </cell>
          <cell r="AG87">
            <v>3.05</v>
          </cell>
          <cell r="AH87">
            <v>196</v>
          </cell>
          <cell r="AI87">
            <v>0</v>
          </cell>
          <cell r="AJ87">
            <v>52</v>
          </cell>
          <cell r="AK87">
            <v>248</v>
          </cell>
          <cell r="AL87">
            <v>915</v>
          </cell>
          <cell r="AM87">
            <v>1482300</v>
          </cell>
          <cell r="AN87">
            <v>2894305.7142857141</v>
          </cell>
          <cell r="AO87">
            <v>2429305.7142857141</v>
          </cell>
        </row>
        <row r="88">
          <cell r="T88">
            <v>71</v>
          </cell>
          <cell r="U88">
            <v>0</v>
          </cell>
          <cell r="V88">
            <v>208</v>
          </cell>
          <cell r="W88">
            <v>0</v>
          </cell>
          <cell r="X88">
            <v>208</v>
          </cell>
          <cell r="Y88">
            <v>869588.57142857136</v>
          </cell>
          <cell r="Z88">
            <v>405000</v>
          </cell>
          <cell r="AA88">
            <v>1274588.5714285714</v>
          </cell>
          <cell r="AB88">
            <v>25704</v>
          </cell>
          <cell r="AC88">
            <v>35</v>
          </cell>
          <cell r="AD88">
            <v>14</v>
          </cell>
          <cell r="AE88" t="str">
            <v>a</v>
          </cell>
          <cell r="AF88">
            <v>1</v>
          </cell>
          <cell r="AG88">
            <v>2.4500000000000002</v>
          </cell>
          <cell r="AH88">
            <v>196</v>
          </cell>
          <cell r="AI88">
            <v>0</v>
          </cell>
          <cell r="AJ88">
            <v>12</v>
          </cell>
          <cell r="AK88">
            <v>208</v>
          </cell>
          <cell r="AL88">
            <v>539</v>
          </cell>
          <cell r="AM88">
            <v>873180</v>
          </cell>
          <cell r="AN88">
            <v>2147768.5714285714</v>
          </cell>
          <cell r="AO88">
            <v>1717064.5714285714</v>
          </cell>
        </row>
        <row r="89">
          <cell r="T89">
            <v>185</v>
          </cell>
          <cell r="U89">
            <v>0</v>
          </cell>
          <cell r="V89">
            <v>250</v>
          </cell>
          <cell r="W89">
            <v>0</v>
          </cell>
          <cell r="X89">
            <v>250</v>
          </cell>
          <cell r="Y89">
            <v>1201875</v>
          </cell>
          <cell r="Z89">
            <v>465000</v>
          </cell>
          <cell r="AA89">
            <v>1666875</v>
          </cell>
          <cell r="AC89">
            <v>40</v>
          </cell>
          <cell r="AD89">
            <v>15</v>
          </cell>
          <cell r="AE89" t="str">
            <v>a</v>
          </cell>
          <cell r="AF89">
            <v>1</v>
          </cell>
          <cell r="AG89">
            <v>2.75</v>
          </cell>
          <cell r="AH89">
            <v>196</v>
          </cell>
          <cell r="AI89">
            <v>0</v>
          </cell>
          <cell r="AJ89">
            <v>54</v>
          </cell>
          <cell r="AK89">
            <v>250</v>
          </cell>
          <cell r="AL89">
            <v>836</v>
          </cell>
          <cell r="AM89">
            <v>1354320</v>
          </cell>
          <cell r="AN89">
            <v>3021195</v>
          </cell>
          <cell r="AO89">
            <v>2556195</v>
          </cell>
        </row>
        <row r="90">
          <cell r="T90">
            <v>73</v>
          </cell>
          <cell r="U90">
            <v>0</v>
          </cell>
          <cell r="V90">
            <v>0</v>
          </cell>
          <cell r="W90">
            <v>0</v>
          </cell>
          <cell r="X90">
            <v>0</v>
          </cell>
          <cell r="Y90">
            <v>0</v>
          </cell>
          <cell r="Z90">
            <v>0</v>
          </cell>
          <cell r="AA90">
            <v>0</v>
          </cell>
          <cell r="AC90">
            <v>23</v>
          </cell>
          <cell r="AD90">
            <v>11</v>
          </cell>
          <cell r="AE90">
            <v>0</v>
          </cell>
          <cell r="AF90">
            <v>0</v>
          </cell>
          <cell r="AG90">
            <v>0</v>
          </cell>
          <cell r="AH90">
            <v>0</v>
          </cell>
          <cell r="AI90">
            <v>0</v>
          </cell>
          <cell r="AJ90">
            <v>0</v>
          </cell>
          <cell r="AK90">
            <v>0</v>
          </cell>
          <cell r="AL90">
            <v>0</v>
          </cell>
          <cell r="AM90">
            <v>0</v>
          </cell>
          <cell r="AN90">
            <v>0</v>
          </cell>
          <cell r="AO90">
            <v>0</v>
          </cell>
        </row>
        <row r="91">
          <cell r="T91">
            <v>75</v>
          </cell>
          <cell r="U91">
            <v>0</v>
          </cell>
          <cell r="V91">
            <v>216</v>
          </cell>
          <cell r="W91">
            <v>0</v>
          </cell>
          <cell r="X91">
            <v>216</v>
          </cell>
          <cell r="Y91">
            <v>931361.14285714296</v>
          </cell>
          <cell r="Z91">
            <v>405000</v>
          </cell>
          <cell r="AA91">
            <v>1336361.142857143</v>
          </cell>
          <cell r="AB91">
            <v>25704</v>
          </cell>
          <cell r="AC91">
            <v>23</v>
          </cell>
          <cell r="AD91">
            <v>11</v>
          </cell>
          <cell r="AE91" t="str">
            <v>a</v>
          </cell>
          <cell r="AF91">
            <v>1</v>
          </cell>
          <cell r="AG91">
            <v>1.7</v>
          </cell>
          <cell r="AH91">
            <v>196</v>
          </cell>
          <cell r="AI91">
            <v>0</v>
          </cell>
          <cell r="AJ91">
            <v>20</v>
          </cell>
          <cell r="AK91">
            <v>216</v>
          </cell>
          <cell r="AL91">
            <v>401.2</v>
          </cell>
          <cell r="AM91">
            <v>649944</v>
          </cell>
          <cell r="AN91">
            <v>1986305.142857143</v>
          </cell>
          <cell r="AO91">
            <v>1555601.142857143</v>
          </cell>
        </row>
        <row r="92">
          <cell r="T92">
            <v>77</v>
          </cell>
          <cell r="U92">
            <v>0</v>
          </cell>
          <cell r="V92">
            <v>0</v>
          </cell>
          <cell r="W92">
            <v>0</v>
          </cell>
          <cell r="X92">
            <v>0</v>
          </cell>
          <cell r="Y92">
            <v>0</v>
          </cell>
          <cell r="Z92">
            <v>0</v>
          </cell>
          <cell r="AA92">
            <v>0</v>
          </cell>
          <cell r="AC92">
            <v>23</v>
          </cell>
          <cell r="AD92">
            <v>11</v>
          </cell>
          <cell r="AE92">
            <v>0</v>
          </cell>
          <cell r="AF92">
            <v>0</v>
          </cell>
          <cell r="AG92">
            <v>0</v>
          </cell>
          <cell r="AH92">
            <v>0</v>
          </cell>
          <cell r="AI92">
            <v>0</v>
          </cell>
          <cell r="AJ92">
            <v>0</v>
          </cell>
          <cell r="AK92">
            <v>0</v>
          </cell>
          <cell r="AL92">
            <v>0</v>
          </cell>
          <cell r="AM92">
            <v>0</v>
          </cell>
          <cell r="AN92">
            <v>0</v>
          </cell>
          <cell r="AO92">
            <v>0</v>
          </cell>
        </row>
        <row r="93">
          <cell r="T93">
            <v>78</v>
          </cell>
          <cell r="U93">
            <v>0</v>
          </cell>
          <cell r="V93">
            <v>241</v>
          </cell>
          <cell r="W93">
            <v>0</v>
          </cell>
          <cell r="X93">
            <v>241</v>
          </cell>
          <cell r="Y93">
            <v>900135</v>
          </cell>
          <cell r="Z93">
            <v>405000</v>
          </cell>
          <cell r="AA93">
            <v>1305135</v>
          </cell>
          <cell r="AC93">
            <v>23</v>
          </cell>
          <cell r="AD93">
            <v>11</v>
          </cell>
          <cell r="AE93" t="str">
            <v>a</v>
          </cell>
          <cell r="AF93">
            <v>1</v>
          </cell>
          <cell r="AG93">
            <v>1.7</v>
          </cell>
          <cell r="AH93">
            <v>196</v>
          </cell>
          <cell r="AI93">
            <v>0</v>
          </cell>
          <cell r="AJ93">
            <v>45</v>
          </cell>
          <cell r="AK93">
            <v>241</v>
          </cell>
          <cell r="AL93">
            <v>486.2</v>
          </cell>
          <cell r="AM93">
            <v>787644</v>
          </cell>
          <cell r="AN93">
            <v>2092779</v>
          </cell>
          <cell r="AO93">
            <v>1687779</v>
          </cell>
        </row>
        <row r="94">
          <cell r="T94">
            <v>79</v>
          </cell>
          <cell r="U94">
            <v>0</v>
          </cell>
          <cell r="V94">
            <v>208</v>
          </cell>
          <cell r="W94">
            <v>0</v>
          </cell>
          <cell r="X94">
            <v>208</v>
          </cell>
          <cell r="Y94">
            <v>1508742.857142857</v>
          </cell>
          <cell r="Z94">
            <v>405000</v>
          </cell>
          <cell r="AA94">
            <v>1913742.857142857</v>
          </cell>
          <cell r="AB94">
            <v>43470</v>
          </cell>
          <cell r="AC94">
            <v>25</v>
          </cell>
          <cell r="AD94">
            <v>13</v>
          </cell>
          <cell r="AE94" t="str">
            <v>a</v>
          </cell>
          <cell r="AF94">
            <v>1</v>
          </cell>
          <cell r="AG94">
            <v>1.9</v>
          </cell>
          <cell r="AH94">
            <v>196</v>
          </cell>
          <cell r="AI94">
            <v>0</v>
          </cell>
          <cell r="AJ94">
            <v>12</v>
          </cell>
          <cell r="AK94">
            <v>208</v>
          </cell>
          <cell r="AL94">
            <v>418</v>
          </cell>
          <cell r="AM94">
            <v>677160</v>
          </cell>
          <cell r="AN94">
            <v>2590902.8571428573</v>
          </cell>
          <cell r="AO94">
            <v>2142432.8571428573</v>
          </cell>
        </row>
        <row r="95">
          <cell r="T95">
            <v>80</v>
          </cell>
          <cell r="U95">
            <v>0</v>
          </cell>
          <cell r="V95">
            <v>258</v>
          </cell>
          <cell r="W95">
            <v>0</v>
          </cell>
          <cell r="X95">
            <v>258</v>
          </cell>
          <cell r="Y95">
            <v>1035501.4285714285</v>
          </cell>
          <cell r="Z95">
            <v>405000</v>
          </cell>
          <cell r="AA95">
            <v>1440501.4285714286</v>
          </cell>
          <cell r="AB95">
            <v>24192</v>
          </cell>
          <cell r="AC95">
            <v>25</v>
          </cell>
          <cell r="AD95">
            <v>13</v>
          </cell>
          <cell r="AE95" t="str">
            <v>a</v>
          </cell>
          <cell r="AF95">
            <v>1</v>
          </cell>
          <cell r="AG95">
            <v>1.9</v>
          </cell>
          <cell r="AH95">
            <v>196</v>
          </cell>
          <cell r="AI95">
            <v>10</v>
          </cell>
          <cell r="AJ95">
            <v>52</v>
          </cell>
          <cell r="AK95">
            <v>258</v>
          </cell>
          <cell r="AL95">
            <v>598.5</v>
          </cell>
          <cell r="AM95">
            <v>969570</v>
          </cell>
          <cell r="AN95">
            <v>2410071.4285714286</v>
          </cell>
          <cell r="AO95">
            <v>1980879.4285714286</v>
          </cell>
        </row>
        <row r="96">
          <cell r="T96">
            <v>81</v>
          </cell>
          <cell r="U96">
            <v>0</v>
          </cell>
          <cell r="V96">
            <v>298.5</v>
          </cell>
          <cell r="W96">
            <v>0</v>
          </cell>
          <cell r="X96">
            <v>298.5</v>
          </cell>
          <cell r="Y96">
            <v>1198051.0714285714</v>
          </cell>
          <cell r="Z96">
            <v>465000</v>
          </cell>
          <cell r="AA96">
            <v>1663051.0714285714</v>
          </cell>
          <cell r="AC96">
            <v>25</v>
          </cell>
          <cell r="AD96">
            <v>13</v>
          </cell>
          <cell r="AE96" t="str">
            <v>a</v>
          </cell>
          <cell r="AF96">
            <v>1</v>
          </cell>
          <cell r="AG96">
            <v>1.9</v>
          </cell>
          <cell r="AH96">
            <v>196</v>
          </cell>
          <cell r="AI96">
            <v>46.5</v>
          </cell>
          <cell r="AJ96">
            <v>56</v>
          </cell>
          <cell r="AK96">
            <v>298.5</v>
          </cell>
          <cell r="AL96">
            <v>717.72500000000002</v>
          </cell>
          <cell r="AM96">
            <v>1162714.5</v>
          </cell>
          <cell r="AN96">
            <v>2825765.5714285714</v>
          </cell>
          <cell r="AO96">
            <v>2360765.5714285714</v>
          </cell>
        </row>
        <row r="97">
          <cell r="T97">
            <v>82</v>
          </cell>
          <cell r="U97">
            <v>0</v>
          </cell>
          <cell r="V97">
            <v>217.5</v>
          </cell>
          <cell r="W97">
            <v>0</v>
          </cell>
          <cell r="X97">
            <v>217.5</v>
          </cell>
          <cell r="Y97">
            <v>812362.5</v>
          </cell>
          <cell r="Z97">
            <v>405000</v>
          </cell>
          <cell r="AA97">
            <v>1217362.5</v>
          </cell>
          <cell r="AB97">
            <v>21672</v>
          </cell>
          <cell r="AC97">
            <v>23</v>
          </cell>
          <cell r="AD97">
            <v>11</v>
          </cell>
          <cell r="AE97" t="str">
            <v>a</v>
          </cell>
          <cell r="AF97">
            <v>1</v>
          </cell>
          <cell r="AG97">
            <v>1.7</v>
          </cell>
          <cell r="AH97">
            <v>196</v>
          </cell>
          <cell r="AI97">
            <v>0</v>
          </cell>
          <cell r="AJ97">
            <v>21.5</v>
          </cell>
          <cell r="AK97">
            <v>217.5</v>
          </cell>
          <cell r="AL97">
            <v>406.3</v>
          </cell>
          <cell r="AM97">
            <v>658206</v>
          </cell>
          <cell r="AN97">
            <v>1875568.5</v>
          </cell>
          <cell r="AO97">
            <v>1448896.5</v>
          </cell>
        </row>
        <row r="98">
          <cell r="T98">
            <v>83</v>
          </cell>
          <cell r="U98">
            <v>0</v>
          </cell>
          <cell r="V98">
            <v>85</v>
          </cell>
          <cell r="W98">
            <v>0</v>
          </cell>
          <cell r="X98">
            <v>85</v>
          </cell>
          <cell r="Y98">
            <v>297348.21428571432</v>
          </cell>
          <cell r="Z98">
            <v>165000</v>
          </cell>
          <cell r="AA98">
            <v>462348.21428571432</v>
          </cell>
          <cell r="AC98">
            <v>21</v>
          </cell>
          <cell r="AD98">
            <v>10</v>
          </cell>
          <cell r="AE98" t="str">
            <v>b</v>
          </cell>
          <cell r="AF98">
            <v>0.8</v>
          </cell>
          <cell r="AG98">
            <v>1.2400000000000002</v>
          </cell>
          <cell r="AH98">
            <v>85</v>
          </cell>
          <cell r="AI98">
            <v>0</v>
          </cell>
          <cell r="AJ98">
            <v>0</v>
          </cell>
          <cell r="AK98">
            <v>85</v>
          </cell>
          <cell r="AL98">
            <v>105.40000000000002</v>
          </cell>
          <cell r="AM98">
            <v>170748.00000000003</v>
          </cell>
          <cell r="AN98">
            <v>633096.21428571432</v>
          </cell>
          <cell r="AO98">
            <v>468096.21428571432</v>
          </cell>
        </row>
        <row r="99">
          <cell r="T99">
            <v>84</v>
          </cell>
          <cell r="U99">
            <v>0</v>
          </cell>
          <cell r="V99">
            <v>258</v>
          </cell>
          <cell r="W99">
            <v>0</v>
          </cell>
          <cell r="X99">
            <v>258</v>
          </cell>
          <cell r="Y99">
            <v>963630</v>
          </cell>
          <cell r="Z99">
            <v>465000</v>
          </cell>
          <cell r="AA99">
            <v>1428630</v>
          </cell>
          <cell r="AC99">
            <v>23</v>
          </cell>
          <cell r="AD99">
            <v>11</v>
          </cell>
          <cell r="AE99" t="str">
            <v>a</v>
          </cell>
          <cell r="AF99">
            <v>1</v>
          </cell>
          <cell r="AG99">
            <v>1.7</v>
          </cell>
          <cell r="AH99">
            <v>196</v>
          </cell>
          <cell r="AI99">
            <v>14</v>
          </cell>
          <cell r="AJ99">
            <v>48</v>
          </cell>
          <cell r="AK99">
            <v>258</v>
          </cell>
          <cell r="AL99">
            <v>532.1</v>
          </cell>
          <cell r="AM99">
            <v>862002</v>
          </cell>
          <cell r="AN99">
            <v>2290632</v>
          </cell>
          <cell r="AO99">
            <v>1825632</v>
          </cell>
        </row>
        <row r="100">
          <cell r="T100">
            <v>85</v>
          </cell>
          <cell r="U100">
            <v>0</v>
          </cell>
          <cell r="V100">
            <v>0</v>
          </cell>
          <cell r="W100">
            <v>0</v>
          </cell>
          <cell r="X100">
            <v>0</v>
          </cell>
          <cell r="Y100">
            <v>0</v>
          </cell>
          <cell r="Z100">
            <v>0</v>
          </cell>
          <cell r="AA100">
            <v>0</v>
          </cell>
          <cell r="AC100">
            <v>23</v>
          </cell>
          <cell r="AD100">
            <v>11</v>
          </cell>
          <cell r="AE100">
            <v>0</v>
          </cell>
          <cell r="AF100">
            <v>0</v>
          </cell>
          <cell r="AG100">
            <v>0</v>
          </cell>
          <cell r="AH100">
            <v>0</v>
          </cell>
          <cell r="AI100">
            <v>0</v>
          </cell>
          <cell r="AJ100">
            <v>0</v>
          </cell>
          <cell r="AK100">
            <v>0</v>
          </cell>
          <cell r="AL100">
            <v>0</v>
          </cell>
          <cell r="AM100">
            <v>0</v>
          </cell>
          <cell r="AN100">
            <v>0</v>
          </cell>
          <cell r="AO100">
            <v>0</v>
          </cell>
        </row>
        <row r="101">
          <cell r="T101">
            <v>86</v>
          </cell>
          <cell r="U101">
            <v>0</v>
          </cell>
          <cell r="V101">
            <v>196.5</v>
          </cell>
          <cell r="W101">
            <v>0</v>
          </cell>
          <cell r="X101">
            <v>196.5</v>
          </cell>
          <cell r="Y101">
            <v>753086.25</v>
          </cell>
          <cell r="Z101">
            <v>405000</v>
          </cell>
          <cell r="AA101">
            <v>1158086.25</v>
          </cell>
          <cell r="AC101">
            <v>25</v>
          </cell>
          <cell r="AD101">
            <v>10</v>
          </cell>
          <cell r="AE101" t="str">
            <v>a</v>
          </cell>
          <cell r="AF101">
            <v>1</v>
          </cell>
          <cell r="AG101">
            <v>1.75</v>
          </cell>
          <cell r="AH101">
            <v>196</v>
          </cell>
          <cell r="AI101">
            <v>0</v>
          </cell>
          <cell r="AJ101">
            <v>0.5</v>
          </cell>
          <cell r="AK101">
            <v>196.5</v>
          </cell>
          <cell r="AL101">
            <v>344.75</v>
          </cell>
          <cell r="AM101">
            <v>558495</v>
          </cell>
          <cell r="AN101">
            <v>1716581.25</v>
          </cell>
          <cell r="AO101">
            <v>1311581.25</v>
          </cell>
        </row>
        <row r="103">
          <cell r="T103">
            <v>87</v>
          </cell>
          <cell r="U103">
            <v>0</v>
          </cell>
          <cell r="V103">
            <v>208</v>
          </cell>
          <cell r="W103">
            <v>0</v>
          </cell>
          <cell r="X103">
            <v>208</v>
          </cell>
          <cell r="Y103">
            <v>1497600</v>
          </cell>
          <cell r="Z103">
            <v>405000</v>
          </cell>
          <cell r="AA103">
            <v>1902600</v>
          </cell>
          <cell r="AB103">
            <v>52668</v>
          </cell>
          <cell r="AC103">
            <v>50</v>
          </cell>
          <cell r="AD103">
            <v>19</v>
          </cell>
          <cell r="AE103" t="str">
            <v>a</v>
          </cell>
          <cell r="AF103">
            <v>1</v>
          </cell>
          <cell r="AG103">
            <v>3.45</v>
          </cell>
          <cell r="AH103">
            <v>196</v>
          </cell>
          <cell r="AI103">
            <v>0</v>
          </cell>
          <cell r="AJ103">
            <v>12</v>
          </cell>
          <cell r="AK103">
            <v>208</v>
          </cell>
          <cell r="AL103">
            <v>759</v>
          </cell>
          <cell r="AM103">
            <v>1229580</v>
          </cell>
          <cell r="AN103">
            <v>3132180</v>
          </cell>
          <cell r="AO103">
            <v>2674512</v>
          </cell>
        </row>
        <row r="104">
          <cell r="T104">
            <v>89</v>
          </cell>
          <cell r="U104">
            <v>0</v>
          </cell>
          <cell r="V104">
            <v>0</v>
          </cell>
          <cell r="W104">
            <v>0</v>
          </cell>
          <cell r="X104">
            <v>0</v>
          </cell>
          <cell r="Y104">
            <v>0</v>
          </cell>
          <cell r="Z104">
            <v>0</v>
          </cell>
          <cell r="AA104">
            <v>0</v>
          </cell>
          <cell r="AC104">
            <v>15</v>
          </cell>
          <cell r="AD104">
            <v>5</v>
          </cell>
          <cell r="AE104">
            <v>0</v>
          </cell>
          <cell r="AF104">
            <v>0</v>
          </cell>
          <cell r="AG104">
            <v>0</v>
          </cell>
          <cell r="AH104">
            <v>0</v>
          </cell>
          <cell r="AI104">
            <v>0</v>
          </cell>
          <cell r="AJ104">
            <v>0</v>
          </cell>
          <cell r="AK104">
            <v>0</v>
          </cell>
          <cell r="AL104">
            <v>0</v>
          </cell>
          <cell r="AM104">
            <v>0</v>
          </cell>
          <cell r="AN104">
            <v>0</v>
          </cell>
          <cell r="AO104">
            <v>0</v>
          </cell>
        </row>
        <row r="105">
          <cell r="T105">
            <v>90</v>
          </cell>
          <cell r="U105">
            <v>0</v>
          </cell>
          <cell r="V105">
            <v>0</v>
          </cell>
          <cell r="W105">
            <v>0</v>
          </cell>
          <cell r="X105">
            <v>0</v>
          </cell>
          <cell r="Y105">
            <v>0</v>
          </cell>
          <cell r="Z105">
            <v>0</v>
          </cell>
          <cell r="AA105">
            <v>0</v>
          </cell>
          <cell r="AC105">
            <v>15</v>
          </cell>
          <cell r="AD105">
            <v>5</v>
          </cell>
          <cell r="AE105">
            <v>0</v>
          </cell>
          <cell r="AF105">
            <v>0</v>
          </cell>
          <cell r="AG105">
            <v>0</v>
          </cell>
          <cell r="AH105">
            <v>0</v>
          </cell>
          <cell r="AI105">
            <v>0</v>
          </cell>
          <cell r="AJ105">
            <v>0</v>
          </cell>
          <cell r="AK105">
            <v>0</v>
          </cell>
          <cell r="AL105">
            <v>0</v>
          </cell>
          <cell r="AM105">
            <v>0</v>
          </cell>
          <cell r="AN105">
            <v>0</v>
          </cell>
          <cell r="AO105">
            <v>0</v>
          </cell>
        </row>
        <row r="106">
          <cell r="T106">
            <v>91</v>
          </cell>
          <cell r="U106">
            <v>0</v>
          </cell>
          <cell r="V106">
            <v>0</v>
          </cell>
          <cell r="W106">
            <v>0</v>
          </cell>
          <cell r="X106">
            <v>0</v>
          </cell>
          <cell r="Y106">
            <v>0</v>
          </cell>
          <cell r="Z106">
            <v>0</v>
          </cell>
          <cell r="AA106">
            <v>0</v>
          </cell>
          <cell r="AC106">
            <v>32</v>
          </cell>
          <cell r="AD106">
            <v>14</v>
          </cell>
          <cell r="AE106">
            <v>0</v>
          </cell>
          <cell r="AF106">
            <v>0</v>
          </cell>
          <cell r="AG106">
            <v>0</v>
          </cell>
          <cell r="AH106">
            <v>0</v>
          </cell>
          <cell r="AI106">
            <v>0</v>
          </cell>
          <cell r="AJ106">
            <v>0</v>
          </cell>
          <cell r="AK106">
            <v>0</v>
          </cell>
          <cell r="AL106">
            <v>0</v>
          </cell>
          <cell r="AM106">
            <v>0</v>
          </cell>
          <cell r="AN106">
            <v>0</v>
          </cell>
          <cell r="AO106">
            <v>0</v>
          </cell>
        </row>
        <row r="107">
          <cell r="T107">
            <v>93</v>
          </cell>
          <cell r="U107">
            <v>56</v>
          </cell>
          <cell r="V107">
            <v>212</v>
          </cell>
          <cell r="W107">
            <v>0</v>
          </cell>
          <cell r="X107">
            <v>268</v>
          </cell>
          <cell r="Y107">
            <v>1349213.1428571427</v>
          </cell>
          <cell r="Z107">
            <v>465000</v>
          </cell>
          <cell r="AA107">
            <v>1814213.1428571427</v>
          </cell>
          <cell r="AB107">
            <v>33390</v>
          </cell>
          <cell r="AC107">
            <v>35</v>
          </cell>
          <cell r="AD107">
            <v>15</v>
          </cell>
          <cell r="AE107" t="str">
            <v>a</v>
          </cell>
          <cell r="AF107">
            <v>1</v>
          </cell>
          <cell r="AG107">
            <v>2.5</v>
          </cell>
          <cell r="AH107">
            <v>196</v>
          </cell>
          <cell r="AI107">
            <v>0</v>
          </cell>
          <cell r="AJ107">
            <v>16</v>
          </cell>
          <cell r="AK107">
            <v>212</v>
          </cell>
          <cell r="AL107">
            <v>570</v>
          </cell>
          <cell r="AM107">
            <v>923400</v>
          </cell>
          <cell r="AN107">
            <v>2737613.1428571427</v>
          </cell>
          <cell r="AO107">
            <v>2239223.1428571427</v>
          </cell>
        </row>
        <row r="108">
          <cell r="T108">
            <v>94</v>
          </cell>
          <cell r="U108">
            <v>0</v>
          </cell>
          <cell r="V108">
            <v>65</v>
          </cell>
          <cell r="W108">
            <v>0</v>
          </cell>
          <cell r="X108">
            <v>65</v>
          </cell>
          <cell r="Y108">
            <v>237924.375</v>
          </cell>
          <cell r="Z108">
            <v>120000</v>
          </cell>
          <cell r="AA108">
            <v>357924.375</v>
          </cell>
          <cell r="AB108">
            <v>33390</v>
          </cell>
          <cell r="AC108">
            <v>15</v>
          </cell>
          <cell r="AD108">
            <v>5</v>
          </cell>
          <cell r="AE108" t="str">
            <v>b</v>
          </cell>
          <cell r="AF108">
            <v>0.8</v>
          </cell>
          <cell r="AG108">
            <v>0.8</v>
          </cell>
          <cell r="AH108">
            <v>65</v>
          </cell>
          <cell r="AI108">
            <v>0</v>
          </cell>
          <cell r="AJ108">
            <v>0</v>
          </cell>
          <cell r="AK108">
            <v>65</v>
          </cell>
          <cell r="AL108">
            <v>52</v>
          </cell>
          <cell r="AM108">
            <v>84240</v>
          </cell>
          <cell r="AN108">
            <v>442164.375</v>
          </cell>
          <cell r="AO108">
            <v>288774.375</v>
          </cell>
        </row>
        <row r="109">
          <cell r="T109">
            <v>95</v>
          </cell>
          <cell r="U109">
            <v>0</v>
          </cell>
          <cell r="V109">
            <v>0</v>
          </cell>
          <cell r="W109">
            <v>0</v>
          </cell>
          <cell r="X109">
            <v>0</v>
          </cell>
          <cell r="Y109">
            <v>775320</v>
          </cell>
          <cell r="Z109">
            <v>0</v>
          </cell>
          <cell r="AA109">
            <v>775320</v>
          </cell>
          <cell r="AB109">
            <v>46519.199999999997</v>
          </cell>
          <cell r="AC109">
            <v>15</v>
          </cell>
          <cell r="AD109">
            <v>5</v>
          </cell>
          <cell r="AE109">
            <v>0</v>
          </cell>
          <cell r="AF109">
            <v>0</v>
          </cell>
          <cell r="AG109">
            <v>0</v>
          </cell>
          <cell r="AH109">
            <v>0</v>
          </cell>
          <cell r="AI109">
            <v>0</v>
          </cell>
          <cell r="AJ109">
            <v>0</v>
          </cell>
          <cell r="AK109">
            <v>0</v>
          </cell>
          <cell r="AL109">
            <v>0</v>
          </cell>
          <cell r="AM109">
            <v>0</v>
          </cell>
          <cell r="AN109">
            <v>775320</v>
          </cell>
          <cell r="AO109">
            <v>728800.8</v>
          </cell>
        </row>
        <row r="110">
          <cell r="T110">
            <v>97</v>
          </cell>
          <cell r="U110">
            <v>0</v>
          </cell>
          <cell r="V110">
            <v>0</v>
          </cell>
          <cell r="W110">
            <v>0</v>
          </cell>
          <cell r="X110">
            <v>0</v>
          </cell>
          <cell r="Y110">
            <v>269010</v>
          </cell>
          <cell r="Z110">
            <v>0</v>
          </cell>
          <cell r="AA110">
            <v>269010</v>
          </cell>
          <cell r="AB110">
            <v>23058</v>
          </cell>
          <cell r="AC110">
            <v>15</v>
          </cell>
          <cell r="AD110">
            <v>5</v>
          </cell>
          <cell r="AE110">
            <v>0</v>
          </cell>
          <cell r="AF110">
            <v>0</v>
          </cell>
          <cell r="AG110">
            <v>0</v>
          </cell>
          <cell r="AH110">
            <v>0</v>
          </cell>
          <cell r="AI110">
            <v>0</v>
          </cell>
          <cell r="AJ110">
            <v>0</v>
          </cell>
          <cell r="AK110">
            <v>0</v>
          </cell>
          <cell r="AL110">
            <v>0</v>
          </cell>
          <cell r="AM110">
            <v>0</v>
          </cell>
          <cell r="AN110">
            <v>269010</v>
          </cell>
          <cell r="AO110">
            <v>245952</v>
          </cell>
        </row>
        <row r="111">
          <cell r="T111">
            <v>188</v>
          </cell>
          <cell r="U111">
            <v>0</v>
          </cell>
          <cell r="V111">
            <v>0</v>
          </cell>
          <cell r="W111">
            <v>0</v>
          </cell>
          <cell r="X111">
            <v>0</v>
          </cell>
          <cell r="Y111">
            <v>0</v>
          </cell>
          <cell r="Z111">
            <v>0</v>
          </cell>
          <cell r="AA111">
            <v>0</v>
          </cell>
          <cell r="AB111">
            <v>23058</v>
          </cell>
          <cell r="AC111">
            <v>25</v>
          </cell>
          <cell r="AD111">
            <v>10</v>
          </cell>
          <cell r="AE111">
            <v>0</v>
          </cell>
          <cell r="AF111">
            <v>0</v>
          </cell>
          <cell r="AG111">
            <v>0</v>
          </cell>
          <cell r="AH111">
            <v>0</v>
          </cell>
          <cell r="AI111">
            <v>0</v>
          </cell>
          <cell r="AJ111">
            <v>0</v>
          </cell>
          <cell r="AK111">
            <v>0</v>
          </cell>
          <cell r="AL111">
            <v>0</v>
          </cell>
          <cell r="AM111">
            <v>0</v>
          </cell>
          <cell r="AN111">
            <v>0</v>
          </cell>
          <cell r="AO111">
            <v>-23058</v>
          </cell>
        </row>
        <row r="112">
          <cell r="T112">
            <v>98</v>
          </cell>
          <cell r="U112">
            <v>16</v>
          </cell>
          <cell r="V112">
            <v>109</v>
          </cell>
          <cell r="W112">
            <v>0</v>
          </cell>
          <cell r="X112">
            <v>125</v>
          </cell>
          <cell r="Y112">
            <v>355281.14999999997</v>
          </cell>
          <cell r="Z112">
            <v>210000</v>
          </cell>
          <cell r="AA112">
            <v>565281.14999999991</v>
          </cell>
          <cell r="AB112">
            <v>24570</v>
          </cell>
          <cell r="AC112">
            <v>15</v>
          </cell>
          <cell r="AD112">
            <v>5</v>
          </cell>
          <cell r="AE112" t="str">
            <v>b</v>
          </cell>
          <cell r="AF112">
            <v>0.8</v>
          </cell>
          <cell r="AG112">
            <v>0.8</v>
          </cell>
          <cell r="AH112">
            <v>109</v>
          </cell>
          <cell r="AI112">
            <v>0</v>
          </cell>
          <cell r="AJ112">
            <v>0</v>
          </cell>
          <cell r="AK112">
            <v>109</v>
          </cell>
          <cell r="AL112">
            <v>87.2</v>
          </cell>
          <cell r="AM112">
            <v>141264</v>
          </cell>
          <cell r="AN112">
            <v>706545.14999999991</v>
          </cell>
          <cell r="AO112">
            <v>471975.14999999991</v>
          </cell>
        </row>
        <row r="113">
          <cell r="T113">
            <v>100</v>
          </cell>
          <cell r="U113">
            <v>48</v>
          </cell>
          <cell r="V113">
            <v>72</v>
          </cell>
          <cell r="W113">
            <v>0</v>
          </cell>
          <cell r="X113">
            <v>120</v>
          </cell>
          <cell r="Y113">
            <v>350380.79999999999</v>
          </cell>
          <cell r="Z113">
            <v>165000</v>
          </cell>
          <cell r="AA113">
            <v>515380.8</v>
          </cell>
          <cell r="AB113">
            <v>28979.999999999996</v>
          </cell>
          <cell r="AC113">
            <v>15</v>
          </cell>
          <cell r="AD113">
            <v>5</v>
          </cell>
          <cell r="AE113" t="str">
            <v>b</v>
          </cell>
          <cell r="AF113">
            <v>0.8</v>
          </cell>
          <cell r="AG113">
            <v>0.8</v>
          </cell>
          <cell r="AH113">
            <v>72</v>
          </cell>
          <cell r="AI113">
            <v>0</v>
          </cell>
          <cell r="AJ113">
            <v>0</v>
          </cell>
          <cell r="AK113">
            <v>72</v>
          </cell>
          <cell r="AL113">
            <v>57.6</v>
          </cell>
          <cell r="AM113">
            <v>93312</v>
          </cell>
          <cell r="AN113">
            <v>608692.80000000005</v>
          </cell>
          <cell r="AO113">
            <v>414712.80000000005</v>
          </cell>
        </row>
        <row r="114">
          <cell r="T114">
            <v>99</v>
          </cell>
          <cell r="U114">
            <v>0</v>
          </cell>
          <cell r="V114">
            <v>0</v>
          </cell>
          <cell r="W114">
            <v>0</v>
          </cell>
          <cell r="X114">
            <v>0</v>
          </cell>
          <cell r="Y114">
            <v>0</v>
          </cell>
          <cell r="Z114">
            <v>0</v>
          </cell>
          <cell r="AA114">
            <v>0</v>
          </cell>
          <cell r="AC114">
            <v>15</v>
          </cell>
          <cell r="AD114">
            <v>5</v>
          </cell>
          <cell r="AE114">
            <v>0</v>
          </cell>
          <cell r="AF114">
            <v>0</v>
          </cell>
          <cell r="AG114">
            <v>0</v>
          </cell>
          <cell r="AH114">
            <v>0</v>
          </cell>
          <cell r="AI114">
            <v>0</v>
          </cell>
          <cell r="AJ114">
            <v>0</v>
          </cell>
          <cell r="AK114">
            <v>0</v>
          </cell>
          <cell r="AL114">
            <v>0</v>
          </cell>
          <cell r="AM114">
            <v>0</v>
          </cell>
          <cell r="AN114">
            <v>0</v>
          </cell>
          <cell r="AO114">
            <v>0</v>
          </cell>
        </row>
        <row r="115">
          <cell r="T115">
            <v>101</v>
          </cell>
          <cell r="U115">
            <v>0</v>
          </cell>
          <cell r="V115">
            <v>173</v>
          </cell>
          <cell r="W115">
            <v>0</v>
          </cell>
          <cell r="X115">
            <v>173</v>
          </cell>
          <cell r="Y115">
            <v>723263.57142857136</v>
          </cell>
          <cell r="Z115">
            <v>330000</v>
          </cell>
          <cell r="AA115">
            <v>1053263.5714285714</v>
          </cell>
          <cell r="AC115">
            <v>30</v>
          </cell>
          <cell r="AD115">
            <v>15</v>
          </cell>
          <cell r="AE115" t="str">
            <v>b</v>
          </cell>
          <cell r="AF115">
            <v>0.8</v>
          </cell>
          <cell r="AG115">
            <v>1.8</v>
          </cell>
          <cell r="AH115">
            <v>173</v>
          </cell>
          <cell r="AI115">
            <v>0</v>
          </cell>
          <cell r="AJ115">
            <v>0</v>
          </cell>
          <cell r="AK115">
            <v>173</v>
          </cell>
          <cell r="AL115">
            <v>311.40000000000003</v>
          </cell>
          <cell r="AM115">
            <v>504468.00000000006</v>
          </cell>
          <cell r="AN115">
            <v>1557731.5714285714</v>
          </cell>
          <cell r="AO115">
            <v>1227731.5714285714</v>
          </cell>
        </row>
        <row r="116">
          <cell r="T116">
            <v>102</v>
          </cell>
          <cell r="U116">
            <v>48</v>
          </cell>
          <cell r="V116">
            <v>187</v>
          </cell>
          <cell r="W116">
            <v>0</v>
          </cell>
          <cell r="X116">
            <v>235</v>
          </cell>
          <cell r="Y116">
            <v>1267441.5428571429</v>
          </cell>
          <cell r="Z116">
            <v>465000</v>
          </cell>
          <cell r="AA116">
            <v>1732441.5428571429</v>
          </cell>
          <cell r="AB116">
            <v>37548</v>
          </cell>
          <cell r="AC116">
            <v>34</v>
          </cell>
          <cell r="AD116">
            <v>15</v>
          </cell>
          <cell r="AE116" t="str">
            <v>a</v>
          </cell>
          <cell r="AF116">
            <v>1</v>
          </cell>
          <cell r="AG116">
            <v>2.4500000000000002</v>
          </cell>
          <cell r="AH116">
            <v>187</v>
          </cell>
          <cell r="AI116">
            <v>0</v>
          </cell>
          <cell r="AJ116">
            <v>0</v>
          </cell>
          <cell r="AK116">
            <v>187</v>
          </cell>
          <cell r="AL116">
            <v>458.15000000000003</v>
          </cell>
          <cell r="AM116">
            <v>742203</v>
          </cell>
          <cell r="AN116">
            <v>2474644.5428571431</v>
          </cell>
          <cell r="AO116">
            <v>1972096.5428571431</v>
          </cell>
        </row>
        <row r="117">
          <cell r="T117">
            <v>103</v>
          </cell>
          <cell r="U117">
            <v>0</v>
          </cell>
          <cell r="V117">
            <v>0</v>
          </cell>
          <cell r="W117">
            <v>0</v>
          </cell>
          <cell r="X117">
            <v>0</v>
          </cell>
          <cell r="Y117">
            <v>438060</v>
          </cell>
          <cell r="Z117">
            <v>0</v>
          </cell>
          <cell r="AA117">
            <v>438060</v>
          </cell>
          <cell r="AB117">
            <v>37548</v>
          </cell>
          <cell r="AC117">
            <v>15</v>
          </cell>
          <cell r="AD117">
            <v>5</v>
          </cell>
          <cell r="AE117">
            <v>0</v>
          </cell>
          <cell r="AF117">
            <v>0</v>
          </cell>
          <cell r="AG117">
            <v>0</v>
          </cell>
          <cell r="AH117">
            <v>0</v>
          </cell>
          <cell r="AI117">
            <v>0</v>
          </cell>
          <cell r="AJ117">
            <v>0</v>
          </cell>
          <cell r="AK117">
            <v>0</v>
          </cell>
          <cell r="AL117">
            <v>0</v>
          </cell>
          <cell r="AM117">
            <v>0</v>
          </cell>
          <cell r="AN117">
            <v>438060</v>
          </cell>
          <cell r="AO117">
            <v>400512</v>
          </cell>
        </row>
        <row r="118">
          <cell r="T118">
            <v>104</v>
          </cell>
          <cell r="U118">
            <v>0</v>
          </cell>
          <cell r="V118">
            <v>0</v>
          </cell>
          <cell r="W118">
            <v>0</v>
          </cell>
          <cell r="X118">
            <v>0</v>
          </cell>
          <cell r="Y118">
            <v>438060</v>
          </cell>
          <cell r="Z118">
            <v>0</v>
          </cell>
          <cell r="AA118">
            <v>438060</v>
          </cell>
          <cell r="AB118">
            <v>37548</v>
          </cell>
          <cell r="AC118">
            <v>34</v>
          </cell>
          <cell r="AD118">
            <v>15</v>
          </cell>
          <cell r="AE118">
            <v>0</v>
          </cell>
          <cell r="AF118">
            <v>0</v>
          </cell>
          <cell r="AG118">
            <v>0</v>
          </cell>
          <cell r="AH118">
            <v>0</v>
          </cell>
          <cell r="AI118">
            <v>0</v>
          </cell>
          <cell r="AJ118">
            <v>0</v>
          </cell>
          <cell r="AK118">
            <v>0</v>
          </cell>
          <cell r="AL118">
            <v>0</v>
          </cell>
          <cell r="AM118">
            <v>0</v>
          </cell>
          <cell r="AN118">
            <v>438060</v>
          </cell>
          <cell r="AO118">
            <v>400512</v>
          </cell>
        </row>
        <row r="119">
          <cell r="T119">
            <v>106</v>
          </cell>
          <cell r="U119">
            <v>48</v>
          </cell>
          <cell r="V119">
            <v>192</v>
          </cell>
          <cell r="W119">
            <v>0</v>
          </cell>
          <cell r="X119">
            <v>240</v>
          </cell>
          <cell r="Y119">
            <v>1175698.2857142857</v>
          </cell>
          <cell r="Z119">
            <v>465000</v>
          </cell>
          <cell r="AA119">
            <v>1640698.2857142857</v>
          </cell>
          <cell r="AB119">
            <v>35708.400000000001</v>
          </cell>
          <cell r="AC119">
            <v>34</v>
          </cell>
          <cell r="AD119">
            <v>15</v>
          </cell>
          <cell r="AE119" t="str">
            <v>a</v>
          </cell>
          <cell r="AF119">
            <v>1</v>
          </cell>
          <cell r="AG119">
            <v>2.4500000000000002</v>
          </cell>
          <cell r="AH119">
            <v>192</v>
          </cell>
          <cell r="AI119">
            <v>0</v>
          </cell>
          <cell r="AJ119">
            <v>0</v>
          </cell>
          <cell r="AK119">
            <v>192</v>
          </cell>
          <cell r="AL119">
            <v>470.40000000000003</v>
          </cell>
          <cell r="AM119">
            <v>762048</v>
          </cell>
          <cell r="AN119">
            <v>2402746.2857142854</v>
          </cell>
          <cell r="AO119">
            <v>1902037.8857142855</v>
          </cell>
        </row>
        <row r="120">
          <cell r="T120">
            <v>107</v>
          </cell>
          <cell r="U120">
            <v>16</v>
          </cell>
          <cell r="V120">
            <v>240</v>
          </cell>
          <cell r="W120">
            <v>0</v>
          </cell>
          <cell r="X120">
            <v>256</v>
          </cell>
          <cell r="Y120">
            <v>1419190.2857142857</v>
          </cell>
          <cell r="Z120">
            <v>465000</v>
          </cell>
          <cell r="AA120">
            <v>1884190.2857142857</v>
          </cell>
          <cell r="AB120">
            <v>37548</v>
          </cell>
          <cell r="AC120">
            <v>34</v>
          </cell>
          <cell r="AD120">
            <v>15</v>
          </cell>
          <cell r="AE120" t="str">
            <v>a</v>
          </cell>
          <cell r="AF120">
            <v>1</v>
          </cell>
          <cell r="AG120">
            <v>2.4500000000000002</v>
          </cell>
          <cell r="AH120">
            <v>196</v>
          </cell>
          <cell r="AI120">
            <v>0</v>
          </cell>
          <cell r="AJ120">
            <v>44</v>
          </cell>
          <cell r="AK120">
            <v>240</v>
          </cell>
          <cell r="AL120">
            <v>695.80000000000007</v>
          </cell>
          <cell r="AM120">
            <v>1127196</v>
          </cell>
          <cell r="AN120">
            <v>3011386.2857142854</v>
          </cell>
          <cell r="AO120">
            <v>2508838.2857142854</v>
          </cell>
        </row>
        <row r="121">
          <cell r="T121">
            <v>108</v>
          </cell>
          <cell r="U121">
            <v>0</v>
          </cell>
          <cell r="V121">
            <v>0</v>
          </cell>
          <cell r="W121">
            <v>0</v>
          </cell>
          <cell r="X121">
            <v>0</v>
          </cell>
          <cell r="Y121">
            <v>438060</v>
          </cell>
          <cell r="Z121">
            <v>0</v>
          </cell>
          <cell r="AA121">
            <v>438060</v>
          </cell>
          <cell r="AB121">
            <v>37548</v>
          </cell>
          <cell r="AC121">
            <v>34</v>
          </cell>
          <cell r="AD121">
            <v>15</v>
          </cell>
          <cell r="AE121">
            <v>0</v>
          </cell>
          <cell r="AF121">
            <v>0</v>
          </cell>
          <cell r="AG121">
            <v>0</v>
          </cell>
          <cell r="AH121">
            <v>0</v>
          </cell>
          <cell r="AI121">
            <v>0</v>
          </cell>
          <cell r="AJ121">
            <v>0</v>
          </cell>
          <cell r="AK121">
            <v>0</v>
          </cell>
          <cell r="AL121">
            <v>0</v>
          </cell>
          <cell r="AM121">
            <v>0</v>
          </cell>
          <cell r="AN121">
            <v>438060</v>
          </cell>
          <cell r="AO121">
            <v>400512</v>
          </cell>
        </row>
        <row r="122">
          <cell r="T122">
            <v>109</v>
          </cell>
          <cell r="U122">
            <v>32</v>
          </cell>
          <cell r="V122">
            <v>217</v>
          </cell>
          <cell r="W122">
            <v>0</v>
          </cell>
          <cell r="X122">
            <v>249</v>
          </cell>
          <cell r="Y122">
            <v>1088073</v>
          </cell>
          <cell r="Z122">
            <v>465000</v>
          </cell>
          <cell r="AA122">
            <v>1553073</v>
          </cell>
          <cell r="AB122">
            <v>29383.200000000001</v>
          </cell>
          <cell r="AC122">
            <v>34</v>
          </cell>
          <cell r="AD122">
            <v>15</v>
          </cell>
          <cell r="AE122" t="str">
            <v>a</v>
          </cell>
          <cell r="AF122">
            <v>1</v>
          </cell>
          <cell r="AG122">
            <v>2.4500000000000002</v>
          </cell>
          <cell r="AH122">
            <v>196</v>
          </cell>
          <cell r="AI122">
            <v>0</v>
          </cell>
          <cell r="AJ122">
            <v>21</v>
          </cell>
          <cell r="AK122">
            <v>217</v>
          </cell>
          <cell r="AL122">
            <v>583.1</v>
          </cell>
          <cell r="AM122">
            <v>944622</v>
          </cell>
          <cell r="AN122">
            <v>2497695</v>
          </cell>
          <cell r="AO122">
            <v>2003311.8</v>
          </cell>
        </row>
        <row r="123">
          <cell r="T123">
            <v>110</v>
          </cell>
          <cell r="U123">
            <v>0</v>
          </cell>
          <cell r="V123">
            <v>0</v>
          </cell>
          <cell r="W123">
            <v>0</v>
          </cell>
          <cell r="X123">
            <v>0</v>
          </cell>
          <cell r="Y123">
            <v>0</v>
          </cell>
          <cell r="Z123">
            <v>0</v>
          </cell>
          <cell r="AA123">
            <v>0</v>
          </cell>
          <cell r="AC123">
            <v>34</v>
          </cell>
          <cell r="AD123">
            <v>15</v>
          </cell>
          <cell r="AE123">
            <v>0</v>
          </cell>
          <cell r="AF123">
            <v>0</v>
          </cell>
          <cell r="AG123">
            <v>0</v>
          </cell>
          <cell r="AH123">
            <v>0</v>
          </cell>
          <cell r="AI123">
            <v>0</v>
          </cell>
          <cell r="AJ123">
            <v>0</v>
          </cell>
          <cell r="AK123">
            <v>0</v>
          </cell>
          <cell r="AL123">
            <v>0</v>
          </cell>
          <cell r="AM123">
            <v>0</v>
          </cell>
          <cell r="AN123">
            <v>0</v>
          </cell>
          <cell r="AO123">
            <v>0</v>
          </cell>
        </row>
        <row r="124">
          <cell r="T124">
            <v>183</v>
          </cell>
          <cell r="U124">
            <v>56</v>
          </cell>
          <cell r="V124">
            <v>113</v>
          </cell>
          <cell r="W124">
            <v>0</v>
          </cell>
          <cell r="X124">
            <v>169</v>
          </cell>
          <cell r="Y124">
            <v>610865.57142857136</v>
          </cell>
          <cell r="Z124">
            <v>330000</v>
          </cell>
          <cell r="AA124">
            <v>940865.57142857136</v>
          </cell>
          <cell r="AC124">
            <v>28</v>
          </cell>
          <cell r="AD124">
            <v>12</v>
          </cell>
          <cell r="AE124" t="str">
            <v>b</v>
          </cell>
          <cell r="AF124">
            <v>0.8</v>
          </cell>
          <cell r="AG124">
            <v>1.6</v>
          </cell>
          <cell r="AH124">
            <v>113</v>
          </cell>
          <cell r="AI124">
            <v>0</v>
          </cell>
          <cell r="AJ124">
            <v>0</v>
          </cell>
          <cell r="AK124">
            <v>113</v>
          </cell>
          <cell r="AL124">
            <v>180.8</v>
          </cell>
          <cell r="AM124">
            <v>292896</v>
          </cell>
          <cell r="AN124">
            <v>1233761.5714285714</v>
          </cell>
          <cell r="AO124">
            <v>903761.57142857136</v>
          </cell>
        </row>
        <row r="125">
          <cell r="T125">
            <v>128</v>
          </cell>
          <cell r="U125">
            <v>0</v>
          </cell>
          <cell r="V125">
            <v>0</v>
          </cell>
          <cell r="W125">
            <v>0</v>
          </cell>
          <cell r="X125">
            <v>0</v>
          </cell>
          <cell r="Y125">
            <v>0</v>
          </cell>
          <cell r="Z125">
            <v>0</v>
          </cell>
          <cell r="AA125">
            <v>0</v>
          </cell>
          <cell r="AC125">
            <v>34</v>
          </cell>
          <cell r="AD125">
            <v>15</v>
          </cell>
          <cell r="AE125">
            <v>0</v>
          </cell>
          <cell r="AF125">
            <v>0</v>
          </cell>
          <cell r="AG125">
            <v>0</v>
          </cell>
          <cell r="AH125">
            <v>0</v>
          </cell>
          <cell r="AI125">
            <v>0</v>
          </cell>
          <cell r="AJ125">
            <v>0</v>
          </cell>
          <cell r="AK125">
            <v>0</v>
          </cell>
          <cell r="AL125">
            <v>0</v>
          </cell>
          <cell r="AM125">
            <v>0</v>
          </cell>
          <cell r="AN125">
            <v>0</v>
          </cell>
          <cell r="AO125">
            <v>0</v>
          </cell>
        </row>
        <row r="126">
          <cell r="T126">
            <v>111</v>
          </cell>
          <cell r="U126">
            <v>0</v>
          </cell>
          <cell r="V126">
            <v>0</v>
          </cell>
          <cell r="W126">
            <v>0</v>
          </cell>
          <cell r="X126">
            <v>0</v>
          </cell>
          <cell r="Y126">
            <v>0</v>
          </cell>
          <cell r="Z126">
            <v>0</v>
          </cell>
          <cell r="AA126">
            <v>0</v>
          </cell>
          <cell r="AC126">
            <v>28</v>
          </cell>
          <cell r="AD126">
            <v>12</v>
          </cell>
          <cell r="AE126">
            <v>0</v>
          </cell>
          <cell r="AF126">
            <v>0</v>
          </cell>
          <cell r="AG126">
            <v>0</v>
          </cell>
          <cell r="AH126">
            <v>0</v>
          </cell>
          <cell r="AI126">
            <v>0</v>
          </cell>
          <cell r="AJ126">
            <v>0</v>
          </cell>
          <cell r="AK126">
            <v>0</v>
          </cell>
          <cell r="AL126">
            <v>0</v>
          </cell>
          <cell r="AM126">
            <v>0</v>
          </cell>
          <cell r="AN126">
            <v>0</v>
          </cell>
          <cell r="AO126">
            <v>0</v>
          </cell>
        </row>
        <row r="127">
          <cell r="T127">
            <v>112</v>
          </cell>
          <cell r="U127">
            <v>16</v>
          </cell>
          <cell r="V127">
            <v>248</v>
          </cell>
          <cell r="W127">
            <v>0</v>
          </cell>
          <cell r="X127">
            <v>264</v>
          </cell>
          <cell r="Y127">
            <v>1040317.7142857142</v>
          </cell>
          <cell r="Z127">
            <v>465000</v>
          </cell>
          <cell r="AA127">
            <v>1505317.7142857141</v>
          </cell>
          <cell r="AC127">
            <v>28</v>
          </cell>
          <cell r="AD127">
            <v>12</v>
          </cell>
          <cell r="AE127" t="str">
            <v>a</v>
          </cell>
          <cell r="AF127">
            <v>1</v>
          </cell>
          <cell r="AG127">
            <v>2</v>
          </cell>
          <cell r="AH127">
            <v>196</v>
          </cell>
          <cell r="AI127">
            <v>8</v>
          </cell>
          <cell r="AJ127">
            <v>44</v>
          </cell>
          <cell r="AK127">
            <v>248</v>
          </cell>
          <cell r="AL127">
            <v>592</v>
          </cell>
          <cell r="AM127">
            <v>959040</v>
          </cell>
          <cell r="AN127">
            <v>2464357.7142857141</v>
          </cell>
          <cell r="AO127">
            <v>1999357.7142857141</v>
          </cell>
        </row>
        <row r="128">
          <cell r="T128">
            <v>113</v>
          </cell>
          <cell r="U128">
            <v>0</v>
          </cell>
          <cell r="V128">
            <v>0</v>
          </cell>
          <cell r="W128">
            <v>0</v>
          </cell>
          <cell r="X128">
            <v>0</v>
          </cell>
          <cell r="Y128">
            <v>0</v>
          </cell>
          <cell r="Z128">
            <v>0</v>
          </cell>
          <cell r="AA128">
            <v>0</v>
          </cell>
          <cell r="AC128">
            <v>28</v>
          </cell>
          <cell r="AD128">
            <v>12</v>
          </cell>
          <cell r="AE128">
            <v>0</v>
          </cell>
          <cell r="AF128">
            <v>0</v>
          </cell>
          <cell r="AG128">
            <v>0</v>
          </cell>
          <cell r="AH128">
            <v>0</v>
          </cell>
          <cell r="AI128">
            <v>0</v>
          </cell>
          <cell r="AJ128">
            <v>0</v>
          </cell>
          <cell r="AK128">
            <v>0</v>
          </cell>
          <cell r="AL128">
            <v>0</v>
          </cell>
          <cell r="AM128">
            <v>0</v>
          </cell>
          <cell r="AN128">
            <v>0</v>
          </cell>
          <cell r="AO128">
            <v>0</v>
          </cell>
        </row>
        <row r="129">
          <cell r="T129">
            <v>114</v>
          </cell>
          <cell r="U129">
            <v>0</v>
          </cell>
          <cell r="V129">
            <v>0</v>
          </cell>
          <cell r="W129">
            <v>0</v>
          </cell>
          <cell r="X129">
            <v>0</v>
          </cell>
          <cell r="Y129">
            <v>0</v>
          </cell>
          <cell r="Z129">
            <v>0</v>
          </cell>
          <cell r="AA129">
            <v>0</v>
          </cell>
          <cell r="AC129">
            <v>28</v>
          </cell>
          <cell r="AD129">
            <v>12</v>
          </cell>
          <cell r="AE129">
            <v>0</v>
          </cell>
          <cell r="AF129">
            <v>0</v>
          </cell>
          <cell r="AG129">
            <v>0</v>
          </cell>
          <cell r="AH129">
            <v>0</v>
          </cell>
          <cell r="AI129">
            <v>0</v>
          </cell>
          <cell r="AJ129">
            <v>0</v>
          </cell>
          <cell r="AK129">
            <v>0</v>
          </cell>
          <cell r="AL129">
            <v>0</v>
          </cell>
          <cell r="AM129">
            <v>0</v>
          </cell>
          <cell r="AN129">
            <v>0</v>
          </cell>
          <cell r="AO129">
            <v>0</v>
          </cell>
        </row>
        <row r="130">
          <cell r="T130">
            <v>115</v>
          </cell>
          <cell r="U130">
            <v>0</v>
          </cell>
          <cell r="V130">
            <v>0</v>
          </cell>
          <cell r="W130">
            <v>0</v>
          </cell>
          <cell r="X130">
            <v>0</v>
          </cell>
          <cell r="Y130">
            <v>0</v>
          </cell>
          <cell r="Z130">
            <v>0</v>
          </cell>
          <cell r="AA130">
            <v>0</v>
          </cell>
          <cell r="AC130">
            <v>28</v>
          </cell>
          <cell r="AD130">
            <v>12</v>
          </cell>
          <cell r="AE130">
            <v>0</v>
          </cell>
          <cell r="AF130">
            <v>0</v>
          </cell>
          <cell r="AG130">
            <v>0</v>
          </cell>
          <cell r="AH130">
            <v>0</v>
          </cell>
          <cell r="AI130">
            <v>0</v>
          </cell>
          <cell r="AJ130">
            <v>0</v>
          </cell>
          <cell r="AK130">
            <v>0</v>
          </cell>
          <cell r="AL130">
            <v>0</v>
          </cell>
          <cell r="AM130">
            <v>0</v>
          </cell>
          <cell r="AN130">
            <v>0</v>
          </cell>
          <cell r="AO130">
            <v>0</v>
          </cell>
        </row>
        <row r="131">
          <cell r="T131">
            <v>116</v>
          </cell>
          <cell r="U131">
            <v>0</v>
          </cell>
          <cell r="V131">
            <v>0</v>
          </cell>
          <cell r="W131">
            <v>0</v>
          </cell>
          <cell r="X131">
            <v>0</v>
          </cell>
          <cell r="Y131">
            <v>0</v>
          </cell>
          <cell r="Z131">
            <v>0</v>
          </cell>
          <cell r="AA131">
            <v>0</v>
          </cell>
          <cell r="AC131">
            <v>28</v>
          </cell>
          <cell r="AD131">
            <v>12</v>
          </cell>
          <cell r="AE131">
            <v>0</v>
          </cell>
          <cell r="AF131">
            <v>0</v>
          </cell>
          <cell r="AG131">
            <v>0</v>
          </cell>
          <cell r="AH131">
            <v>0</v>
          </cell>
          <cell r="AI131">
            <v>0</v>
          </cell>
          <cell r="AJ131">
            <v>0</v>
          </cell>
          <cell r="AK131">
            <v>0</v>
          </cell>
          <cell r="AL131">
            <v>0</v>
          </cell>
          <cell r="AM131">
            <v>0</v>
          </cell>
          <cell r="AN131">
            <v>0</v>
          </cell>
          <cell r="AO131">
            <v>0</v>
          </cell>
        </row>
        <row r="132">
          <cell r="T132">
            <v>119</v>
          </cell>
          <cell r="U132">
            <v>0</v>
          </cell>
          <cell r="V132">
            <v>0</v>
          </cell>
          <cell r="W132">
            <v>0</v>
          </cell>
          <cell r="X132">
            <v>0</v>
          </cell>
          <cell r="Y132">
            <v>0</v>
          </cell>
          <cell r="Z132">
            <v>0</v>
          </cell>
          <cell r="AA132">
            <v>0</v>
          </cell>
          <cell r="AC132">
            <v>28</v>
          </cell>
          <cell r="AD132">
            <v>12</v>
          </cell>
          <cell r="AE132">
            <v>0</v>
          </cell>
          <cell r="AF132">
            <v>0</v>
          </cell>
          <cell r="AG132">
            <v>0</v>
          </cell>
          <cell r="AH132">
            <v>0</v>
          </cell>
          <cell r="AI132">
            <v>0</v>
          </cell>
          <cell r="AJ132">
            <v>0</v>
          </cell>
          <cell r="AK132">
            <v>0</v>
          </cell>
          <cell r="AL132">
            <v>0</v>
          </cell>
          <cell r="AM132">
            <v>0</v>
          </cell>
          <cell r="AN132">
            <v>0</v>
          </cell>
          <cell r="AO132">
            <v>0</v>
          </cell>
        </row>
        <row r="133">
          <cell r="T133">
            <v>122</v>
          </cell>
          <cell r="U133">
            <v>0</v>
          </cell>
          <cell r="V133">
            <v>0</v>
          </cell>
          <cell r="W133">
            <v>0</v>
          </cell>
          <cell r="X133">
            <v>0</v>
          </cell>
          <cell r="Y133">
            <v>0</v>
          </cell>
          <cell r="Z133">
            <v>0</v>
          </cell>
          <cell r="AA133">
            <v>0</v>
          </cell>
          <cell r="AC133">
            <v>28</v>
          </cell>
          <cell r="AD133">
            <v>12</v>
          </cell>
          <cell r="AE133">
            <v>0</v>
          </cell>
          <cell r="AF133">
            <v>0</v>
          </cell>
          <cell r="AG133">
            <v>0</v>
          </cell>
          <cell r="AH133">
            <v>0</v>
          </cell>
          <cell r="AI133">
            <v>0</v>
          </cell>
          <cell r="AJ133">
            <v>0</v>
          </cell>
          <cell r="AK133">
            <v>0</v>
          </cell>
          <cell r="AL133">
            <v>0</v>
          </cell>
          <cell r="AM133">
            <v>0</v>
          </cell>
          <cell r="AN133">
            <v>0</v>
          </cell>
          <cell r="AO133">
            <v>0</v>
          </cell>
        </row>
        <row r="134">
          <cell r="T134">
            <v>125</v>
          </cell>
          <cell r="U134">
            <v>0</v>
          </cell>
          <cell r="V134">
            <v>0</v>
          </cell>
          <cell r="W134">
            <v>0</v>
          </cell>
          <cell r="X134">
            <v>0</v>
          </cell>
          <cell r="Y134">
            <v>0</v>
          </cell>
          <cell r="Z134">
            <v>0</v>
          </cell>
          <cell r="AA134">
            <v>0</v>
          </cell>
          <cell r="AC134">
            <v>28</v>
          </cell>
          <cell r="AD134">
            <v>12</v>
          </cell>
          <cell r="AE134">
            <v>0</v>
          </cell>
          <cell r="AF134">
            <v>0</v>
          </cell>
          <cell r="AG134">
            <v>0</v>
          </cell>
          <cell r="AH134">
            <v>0</v>
          </cell>
          <cell r="AI134">
            <v>0</v>
          </cell>
          <cell r="AJ134">
            <v>0</v>
          </cell>
          <cell r="AK134">
            <v>0</v>
          </cell>
          <cell r="AL134">
            <v>0</v>
          </cell>
          <cell r="AM134">
            <v>0</v>
          </cell>
          <cell r="AN134">
            <v>0</v>
          </cell>
          <cell r="AO134">
            <v>0</v>
          </cell>
        </row>
        <row r="135">
          <cell r="T135">
            <v>126</v>
          </cell>
          <cell r="U135">
            <v>80</v>
          </cell>
          <cell r="V135">
            <v>171</v>
          </cell>
          <cell r="W135">
            <v>0</v>
          </cell>
          <cell r="X135">
            <v>251</v>
          </cell>
          <cell r="Y135">
            <v>637756.49999999988</v>
          </cell>
          <cell r="Z135">
            <v>465000</v>
          </cell>
          <cell r="AA135">
            <v>1102756.5</v>
          </cell>
          <cell r="AB135">
            <v>24192</v>
          </cell>
          <cell r="AC135">
            <v>15</v>
          </cell>
          <cell r="AD135">
            <v>5</v>
          </cell>
          <cell r="AE135" t="str">
            <v>b</v>
          </cell>
          <cell r="AF135">
            <v>0.8</v>
          </cell>
          <cell r="AG135">
            <v>0.8</v>
          </cell>
          <cell r="AH135">
            <v>171</v>
          </cell>
          <cell r="AI135">
            <v>0</v>
          </cell>
          <cell r="AJ135">
            <v>0</v>
          </cell>
          <cell r="AK135">
            <v>171</v>
          </cell>
          <cell r="AL135">
            <v>136.80000000000001</v>
          </cell>
          <cell r="AM135">
            <v>221616.00000000003</v>
          </cell>
          <cell r="AN135">
            <v>1324372.5</v>
          </cell>
          <cell r="AO135">
            <v>835180.5</v>
          </cell>
        </row>
        <row r="136">
          <cell r="T136">
            <v>127</v>
          </cell>
          <cell r="U136">
            <v>0</v>
          </cell>
          <cell r="V136">
            <v>0</v>
          </cell>
          <cell r="W136">
            <v>0</v>
          </cell>
          <cell r="X136">
            <v>0</v>
          </cell>
          <cell r="Y136">
            <v>0</v>
          </cell>
          <cell r="Z136">
            <v>0</v>
          </cell>
          <cell r="AA136">
            <v>0</v>
          </cell>
          <cell r="AC136">
            <v>28</v>
          </cell>
          <cell r="AD136">
            <v>12</v>
          </cell>
          <cell r="AE136">
            <v>0</v>
          </cell>
          <cell r="AF136">
            <v>0</v>
          </cell>
          <cell r="AG136">
            <v>0</v>
          </cell>
          <cell r="AH136">
            <v>0</v>
          </cell>
          <cell r="AI136">
            <v>0</v>
          </cell>
          <cell r="AJ136">
            <v>0</v>
          </cell>
          <cell r="AK136">
            <v>0</v>
          </cell>
          <cell r="AL136">
            <v>0</v>
          </cell>
          <cell r="AM136">
            <v>0</v>
          </cell>
          <cell r="AN136">
            <v>0</v>
          </cell>
          <cell r="AO136">
            <v>0</v>
          </cell>
        </row>
        <row r="137">
          <cell r="T137">
            <v>129</v>
          </cell>
          <cell r="U137">
            <v>40</v>
          </cell>
          <cell r="V137">
            <v>127</v>
          </cell>
          <cell r="W137">
            <v>0</v>
          </cell>
          <cell r="X137">
            <v>167</v>
          </cell>
          <cell r="Y137">
            <v>521962.49999999988</v>
          </cell>
          <cell r="Z137">
            <v>330000</v>
          </cell>
          <cell r="AA137">
            <v>851962.49999999988</v>
          </cell>
          <cell r="AB137">
            <v>31752</v>
          </cell>
          <cell r="AC137">
            <v>15</v>
          </cell>
          <cell r="AD137">
            <v>5</v>
          </cell>
          <cell r="AE137" t="str">
            <v>b</v>
          </cell>
          <cell r="AF137">
            <v>0.8</v>
          </cell>
          <cell r="AG137">
            <v>0.8</v>
          </cell>
          <cell r="AH137">
            <v>127</v>
          </cell>
          <cell r="AI137">
            <v>0</v>
          </cell>
          <cell r="AJ137">
            <v>0</v>
          </cell>
          <cell r="AK137">
            <v>127</v>
          </cell>
          <cell r="AL137">
            <v>101.60000000000001</v>
          </cell>
          <cell r="AM137">
            <v>164592</v>
          </cell>
          <cell r="AN137">
            <v>1016554.4999999999</v>
          </cell>
          <cell r="AO137">
            <v>654802.49999999988</v>
          </cell>
        </row>
        <row r="138">
          <cell r="T138">
            <v>137</v>
          </cell>
          <cell r="U138">
            <v>32</v>
          </cell>
          <cell r="V138">
            <v>135</v>
          </cell>
          <cell r="W138">
            <v>0</v>
          </cell>
          <cell r="X138">
            <v>167</v>
          </cell>
          <cell r="Y138">
            <v>449014.97999999992</v>
          </cell>
          <cell r="Z138">
            <v>330000</v>
          </cell>
          <cell r="AA138">
            <v>779014.98</v>
          </cell>
          <cell r="AB138">
            <v>24192</v>
          </cell>
          <cell r="AC138">
            <v>15</v>
          </cell>
          <cell r="AD138">
            <v>5</v>
          </cell>
          <cell r="AE138" t="str">
            <v>b</v>
          </cell>
          <cell r="AF138">
            <v>0.8</v>
          </cell>
          <cell r="AG138">
            <v>0.8</v>
          </cell>
          <cell r="AH138">
            <v>135</v>
          </cell>
          <cell r="AI138">
            <v>0</v>
          </cell>
          <cell r="AJ138">
            <v>0</v>
          </cell>
          <cell r="AK138">
            <v>135</v>
          </cell>
          <cell r="AL138">
            <v>108</v>
          </cell>
          <cell r="AM138">
            <v>174960</v>
          </cell>
          <cell r="AN138">
            <v>953974.98</v>
          </cell>
          <cell r="AO138">
            <v>599782.98</v>
          </cell>
        </row>
        <row r="139">
          <cell r="T139">
            <v>182</v>
          </cell>
          <cell r="U139">
            <v>40</v>
          </cell>
          <cell r="V139">
            <v>126</v>
          </cell>
          <cell r="W139">
            <v>0</v>
          </cell>
          <cell r="X139">
            <v>166</v>
          </cell>
          <cell r="Y139">
            <v>513051.00000000006</v>
          </cell>
          <cell r="Z139">
            <v>330000</v>
          </cell>
          <cell r="AA139">
            <v>843051</v>
          </cell>
          <cell r="AB139">
            <v>31147.199999999997</v>
          </cell>
          <cell r="AC139">
            <v>15</v>
          </cell>
          <cell r="AD139">
            <v>5</v>
          </cell>
          <cell r="AE139" t="str">
            <v>b</v>
          </cell>
          <cell r="AF139">
            <v>0.8</v>
          </cell>
          <cell r="AG139">
            <v>0.8</v>
          </cell>
          <cell r="AH139">
            <v>126</v>
          </cell>
          <cell r="AI139">
            <v>0</v>
          </cell>
          <cell r="AJ139">
            <v>0</v>
          </cell>
          <cell r="AK139">
            <v>126</v>
          </cell>
          <cell r="AL139">
            <v>100.80000000000001</v>
          </cell>
          <cell r="AM139">
            <v>163296.00000000003</v>
          </cell>
          <cell r="AN139">
            <v>1006347</v>
          </cell>
          <cell r="AO139">
            <v>645199.80000000005</v>
          </cell>
        </row>
        <row r="140">
          <cell r="T140">
            <v>186</v>
          </cell>
          <cell r="U140">
            <v>32</v>
          </cell>
          <cell r="V140">
            <v>238</v>
          </cell>
          <cell r="W140">
            <v>0</v>
          </cell>
          <cell r="X140">
            <v>270</v>
          </cell>
          <cell r="Y140">
            <v>895645.79999999981</v>
          </cell>
          <cell r="Z140">
            <v>465000</v>
          </cell>
          <cell r="AA140">
            <v>1360645.7999999998</v>
          </cell>
          <cell r="AB140">
            <v>32961.599999999999</v>
          </cell>
          <cell r="AC140">
            <v>15</v>
          </cell>
          <cell r="AD140">
            <v>5</v>
          </cell>
          <cell r="AE140" t="str">
            <v>a</v>
          </cell>
          <cell r="AF140">
            <v>1</v>
          </cell>
          <cell r="AG140">
            <v>1</v>
          </cell>
          <cell r="AH140">
            <v>196</v>
          </cell>
          <cell r="AI140">
            <v>6</v>
          </cell>
          <cell r="AJ140">
            <v>36</v>
          </cell>
          <cell r="AK140">
            <v>238</v>
          </cell>
          <cell r="AL140">
            <v>277</v>
          </cell>
          <cell r="AM140">
            <v>448740</v>
          </cell>
          <cell r="AN140">
            <v>1809385.7999999998</v>
          </cell>
          <cell r="AO140">
            <v>1311424.1999999997</v>
          </cell>
        </row>
        <row r="141">
          <cell r="T141">
            <v>132</v>
          </cell>
          <cell r="U141">
            <v>0</v>
          </cell>
          <cell r="V141">
            <v>0</v>
          </cell>
          <cell r="W141">
            <v>0</v>
          </cell>
          <cell r="X141">
            <v>0</v>
          </cell>
          <cell r="Y141">
            <v>0</v>
          </cell>
          <cell r="Z141">
            <v>0</v>
          </cell>
          <cell r="AA141">
            <v>0</v>
          </cell>
          <cell r="AC141">
            <v>15</v>
          </cell>
          <cell r="AD141">
            <v>5</v>
          </cell>
          <cell r="AE141">
            <v>0</v>
          </cell>
          <cell r="AF141">
            <v>0</v>
          </cell>
          <cell r="AG141">
            <v>0</v>
          </cell>
          <cell r="AH141">
            <v>0</v>
          </cell>
          <cell r="AI141">
            <v>0</v>
          </cell>
          <cell r="AJ141">
            <v>0</v>
          </cell>
          <cell r="AK141">
            <v>0</v>
          </cell>
          <cell r="AL141">
            <v>0</v>
          </cell>
          <cell r="AM141">
            <v>0</v>
          </cell>
          <cell r="AN141">
            <v>0</v>
          </cell>
          <cell r="AO141">
            <v>0</v>
          </cell>
        </row>
        <row r="142">
          <cell r="T142">
            <v>133</v>
          </cell>
          <cell r="U142">
            <v>0</v>
          </cell>
          <cell r="V142">
            <v>0</v>
          </cell>
          <cell r="W142">
            <v>0</v>
          </cell>
          <cell r="X142">
            <v>0</v>
          </cell>
          <cell r="Y142">
            <v>0</v>
          </cell>
          <cell r="Z142">
            <v>0</v>
          </cell>
          <cell r="AA142">
            <v>0</v>
          </cell>
          <cell r="AC142">
            <v>15</v>
          </cell>
          <cell r="AD142">
            <v>5</v>
          </cell>
          <cell r="AE142">
            <v>0</v>
          </cell>
          <cell r="AF142">
            <v>0</v>
          </cell>
          <cell r="AG142">
            <v>0</v>
          </cell>
          <cell r="AH142">
            <v>0</v>
          </cell>
          <cell r="AI142">
            <v>0</v>
          </cell>
          <cell r="AJ142">
            <v>0</v>
          </cell>
          <cell r="AK142">
            <v>0</v>
          </cell>
          <cell r="AL142">
            <v>0</v>
          </cell>
          <cell r="AM142">
            <v>0</v>
          </cell>
          <cell r="AN142">
            <v>0</v>
          </cell>
          <cell r="AO142">
            <v>0</v>
          </cell>
        </row>
        <row r="143">
          <cell r="T143">
            <v>134</v>
          </cell>
          <cell r="U143">
            <v>0</v>
          </cell>
          <cell r="V143">
            <v>0</v>
          </cell>
          <cell r="W143">
            <v>0</v>
          </cell>
          <cell r="X143">
            <v>0</v>
          </cell>
          <cell r="Y143">
            <v>0</v>
          </cell>
          <cell r="Z143">
            <v>0</v>
          </cell>
          <cell r="AA143">
            <v>0</v>
          </cell>
          <cell r="AC143">
            <v>15</v>
          </cell>
          <cell r="AD143">
            <v>5</v>
          </cell>
          <cell r="AE143">
            <v>0</v>
          </cell>
          <cell r="AF143">
            <v>0</v>
          </cell>
          <cell r="AG143">
            <v>0</v>
          </cell>
          <cell r="AH143">
            <v>0</v>
          </cell>
          <cell r="AI143">
            <v>0</v>
          </cell>
          <cell r="AJ143">
            <v>0</v>
          </cell>
          <cell r="AK143">
            <v>0</v>
          </cell>
          <cell r="AL143">
            <v>0</v>
          </cell>
          <cell r="AM143">
            <v>0</v>
          </cell>
          <cell r="AN143">
            <v>0</v>
          </cell>
          <cell r="AO143">
            <v>0</v>
          </cell>
        </row>
        <row r="144">
          <cell r="T144">
            <v>135</v>
          </cell>
          <cell r="U144">
            <v>0</v>
          </cell>
          <cell r="V144">
            <v>0</v>
          </cell>
          <cell r="W144">
            <v>0</v>
          </cell>
          <cell r="X144">
            <v>0</v>
          </cell>
          <cell r="Y144">
            <v>0</v>
          </cell>
          <cell r="Z144">
            <v>0</v>
          </cell>
          <cell r="AA144">
            <v>0</v>
          </cell>
          <cell r="AC144">
            <v>15</v>
          </cell>
          <cell r="AD144">
            <v>5</v>
          </cell>
          <cell r="AE144">
            <v>0</v>
          </cell>
          <cell r="AF144">
            <v>0</v>
          </cell>
          <cell r="AG144">
            <v>0</v>
          </cell>
          <cell r="AH144">
            <v>0</v>
          </cell>
          <cell r="AI144">
            <v>0</v>
          </cell>
          <cell r="AJ144">
            <v>0</v>
          </cell>
          <cell r="AK144">
            <v>0</v>
          </cell>
          <cell r="AL144">
            <v>0</v>
          </cell>
          <cell r="AM144">
            <v>0</v>
          </cell>
          <cell r="AN144">
            <v>0</v>
          </cell>
          <cell r="AO144">
            <v>0</v>
          </cell>
        </row>
        <row r="145">
          <cell r="T145">
            <v>136</v>
          </cell>
          <cell r="U145">
            <v>0</v>
          </cell>
          <cell r="V145">
            <v>0</v>
          </cell>
          <cell r="W145">
            <v>0</v>
          </cell>
          <cell r="X145">
            <v>0</v>
          </cell>
          <cell r="Y145">
            <v>0</v>
          </cell>
          <cell r="Z145">
            <v>0</v>
          </cell>
          <cell r="AA145">
            <v>0</v>
          </cell>
          <cell r="AC145">
            <v>15</v>
          </cell>
          <cell r="AD145">
            <v>5</v>
          </cell>
          <cell r="AE145">
            <v>0</v>
          </cell>
          <cell r="AF145">
            <v>0</v>
          </cell>
          <cell r="AG145">
            <v>0</v>
          </cell>
          <cell r="AH145">
            <v>0</v>
          </cell>
          <cell r="AI145">
            <v>0</v>
          </cell>
          <cell r="AJ145">
            <v>0</v>
          </cell>
          <cell r="AK145">
            <v>0</v>
          </cell>
          <cell r="AL145">
            <v>0</v>
          </cell>
          <cell r="AM145">
            <v>0</v>
          </cell>
          <cell r="AN145">
            <v>0</v>
          </cell>
          <cell r="AO145">
            <v>0</v>
          </cell>
        </row>
        <row r="146">
          <cell r="T146">
            <v>187</v>
          </cell>
          <cell r="U146">
            <v>32</v>
          </cell>
          <cell r="V146">
            <v>84</v>
          </cell>
          <cell r="W146">
            <v>0</v>
          </cell>
          <cell r="X146">
            <v>116</v>
          </cell>
          <cell r="Y146">
            <v>306591.60000000003</v>
          </cell>
          <cell r="Z146">
            <v>210000</v>
          </cell>
          <cell r="AA146">
            <v>516591.60000000003</v>
          </cell>
          <cell r="AB146">
            <v>24192</v>
          </cell>
          <cell r="AC146">
            <v>15</v>
          </cell>
          <cell r="AD146">
            <v>5</v>
          </cell>
          <cell r="AE146" t="str">
            <v>b</v>
          </cell>
          <cell r="AF146">
            <v>0.8</v>
          </cell>
          <cell r="AG146">
            <v>0.8</v>
          </cell>
          <cell r="AH146">
            <v>84</v>
          </cell>
          <cell r="AI146">
            <v>0</v>
          </cell>
          <cell r="AJ146">
            <v>0</v>
          </cell>
          <cell r="AK146">
            <v>84</v>
          </cell>
          <cell r="AL146">
            <v>67.2</v>
          </cell>
          <cell r="AM146">
            <v>108864</v>
          </cell>
          <cell r="AN146">
            <v>625455.60000000009</v>
          </cell>
          <cell r="AO146">
            <v>391263.60000000009</v>
          </cell>
        </row>
        <row r="148">
          <cell r="T148">
            <v>138</v>
          </cell>
          <cell r="U148">
            <v>0</v>
          </cell>
          <cell r="V148">
            <v>216</v>
          </cell>
          <cell r="W148">
            <v>0</v>
          </cell>
          <cell r="X148">
            <v>216</v>
          </cell>
          <cell r="Y148">
            <v>1678204.2857142857</v>
          </cell>
          <cell r="Z148">
            <v>405000</v>
          </cell>
          <cell r="AA148">
            <v>2083204.2857142857</v>
          </cell>
          <cell r="AB148">
            <v>58041.9</v>
          </cell>
          <cell r="AC148">
            <v>50</v>
          </cell>
          <cell r="AD148">
            <v>19</v>
          </cell>
          <cell r="AE148" t="str">
            <v>a</v>
          </cell>
          <cell r="AF148">
            <v>1</v>
          </cell>
          <cell r="AG148">
            <v>3.45</v>
          </cell>
          <cell r="AH148">
            <v>196</v>
          </cell>
          <cell r="AI148">
            <v>0</v>
          </cell>
          <cell r="AJ148">
            <v>20</v>
          </cell>
          <cell r="AK148">
            <v>216</v>
          </cell>
          <cell r="AL148">
            <v>814.2</v>
          </cell>
          <cell r="AM148">
            <v>1319004</v>
          </cell>
          <cell r="AN148">
            <v>3402208.2857142854</v>
          </cell>
          <cell r="AO148">
            <v>2939166.3857142855</v>
          </cell>
        </row>
        <row r="149">
          <cell r="T149">
            <v>140</v>
          </cell>
          <cell r="U149">
            <v>0</v>
          </cell>
          <cell r="V149">
            <v>216</v>
          </cell>
          <cell r="W149">
            <v>0</v>
          </cell>
          <cell r="X149">
            <v>216</v>
          </cell>
          <cell r="Y149">
            <v>728537.14285714284</v>
          </cell>
          <cell r="Z149">
            <v>330000</v>
          </cell>
          <cell r="AA149">
            <v>1058537.1428571427</v>
          </cell>
          <cell r="AC149">
            <v>35</v>
          </cell>
          <cell r="AD149">
            <v>17</v>
          </cell>
          <cell r="AE149" t="str">
            <v>a</v>
          </cell>
          <cell r="AF149">
            <v>1</v>
          </cell>
          <cell r="AG149">
            <v>2.6</v>
          </cell>
          <cell r="AH149">
            <v>196</v>
          </cell>
          <cell r="AI149">
            <v>0</v>
          </cell>
          <cell r="AJ149">
            <v>20</v>
          </cell>
          <cell r="AK149">
            <v>216</v>
          </cell>
          <cell r="AL149">
            <v>613.6</v>
          </cell>
          <cell r="AM149">
            <v>994032</v>
          </cell>
          <cell r="AN149">
            <v>2052569.1428571427</v>
          </cell>
          <cell r="AO149">
            <v>1722569.1428571427</v>
          </cell>
        </row>
        <row r="150">
          <cell r="T150">
            <v>88</v>
          </cell>
          <cell r="U150">
            <v>0</v>
          </cell>
          <cell r="V150">
            <v>0</v>
          </cell>
          <cell r="W150">
            <v>0</v>
          </cell>
          <cell r="X150">
            <v>0</v>
          </cell>
          <cell r="Y150">
            <v>0</v>
          </cell>
          <cell r="Z150">
            <v>0</v>
          </cell>
          <cell r="AA150">
            <v>0</v>
          </cell>
          <cell r="AC150">
            <v>35</v>
          </cell>
          <cell r="AD150">
            <v>17</v>
          </cell>
          <cell r="AE150">
            <v>0</v>
          </cell>
          <cell r="AF150">
            <v>0</v>
          </cell>
          <cell r="AG150">
            <v>0</v>
          </cell>
          <cell r="AH150">
            <v>0</v>
          </cell>
          <cell r="AI150">
            <v>0</v>
          </cell>
          <cell r="AJ150">
            <v>0</v>
          </cell>
          <cell r="AK150">
            <v>0</v>
          </cell>
          <cell r="AL150">
            <v>0</v>
          </cell>
          <cell r="AM150">
            <v>0</v>
          </cell>
          <cell r="AN150">
            <v>0</v>
          </cell>
          <cell r="AO150">
            <v>0</v>
          </cell>
        </row>
        <row r="151">
          <cell r="T151">
            <v>143</v>
          </cell>
          <cell r="U151">
            <v>40</v>
          </cell>
          <cell r="V151">
            <v>240</v>
          </cell>
          <cell r="W151">
            <v>0</v>
          </cell>
          <cell r="X151">
            <v>280</v>
          </cell>
          <cell r="Y151">
            <v>1086835.7142857143</v>
          </cell>
          <cell r="Z151">
            <v>465000</v>
          </cell>
          <cell r="AA151">
            <v>1551835.7142857143</v>
          </cell>
          <cell r="AC151">
            <v>25</v>
          </cell>
          <cell r="AD151">
            <v>10</v>
          </cell>
          <cell r="AE151" t="str">
            <v>a</v>
          </cell>
          <cell r="AF151">
            <v>1</v>
          </cell>
          <cell r="AG151">
            <v>1.75</v>
          </cell>
          <cell r="AH151">
            <v>196</v>
          </cell>
          <cell r="AI151">
            <v>4</v>
          </cell>
          <cell r="AJ151">
            <v>40</v>
          </cell>
          <cell r="AK151">
            <v>240</v>
          </cell>
          <cell r="AL151">
            <v>493.5</v>
          </cell>
          <cell r="AM151">
            <v>799470</v>
          </cell>
          <cell r="AN151">
            <v>2351305.7142857146</v>
          </cell>
          <cell r="AO151">
            <v>1886305.7142857146</v>
          </cell>
        </row>
        <row r="152">
          <cell r="T152">
            <v>145</v>
          </cell>
          <cell r="U152">
            <v>0</v>
          </cell>
          <cell r="V152">
            <v>0</v>
          </cell>
          <cell r="W152">
            <v>0</v>
          </cell>
          <cell r="X152">
            <v>0</v>
          </cell>
          <cell r="Y152">
            <v>286650</v>
          </cell>
          <cell r="Z152">
            <v>0</v>
          </cell>
          <cell r="AA152">
            <v>286650</v>
          </cell>
          <cell r="AB152">
            <v>24570</v>
          </cell>
          <cell r="AC152">
            <v>25</v>
          </cell>
          <cell r="AD152">
            <v>10</v>
          </cell>
          <cell r="AE152">
            <v>0</v>
          </cell>
          <cell r="AF152">
            <v>0</v>
          </cell>
          <cell r="AG152">
            <v>0</v>
          </cell>
          <cell r="AH152">
            <v>0</v>
          </cell>
          <cell r="AI152">
            <v>0</v>
          </cell>
          <cell r="AJ152">
            <v>0</v>
          </cell>
          <cell r="AK152">
            <v>0</v>
          </cell>
          <cell r="AL152">
            <v>0</v>
          </cell>
          <cell r="AM152">
            <v>0</v>
          </cell>
          <cell r="AN152">
            <v>286650</v>
          </cell>
          <cell r="AO152">
            <v>262080</v>
          </cell>
        </row>
        <row r="153">
          <cell r="T153">
            <v>147</v>
          </cell>
          <cell r="U153">
            <v>0</v>
          </cell>
          <cell r="V153">
            <v>0</v>
          </cell>
          <cell r="W153">
            <v>0</v>
          </cell>
          <cell r="X153">
            <v>0</v>
          </cell>
          <cell r="Y153">
            <v>299880</v>
          </cell>
          <cell r="Z153">
            <v>0</v>
          </cell>
          <cell r="AA153">
            <v>299880</v>
          </cell>
          <cell r="AB153">
            <v>25704</v>
          </cell>
          <cell r="AC153">
            <v>15</v>
          </cell>
          <cell r="AD153">
            <v>5</v>
          </cell>
          <cell r="AE153">
            <v>0</v>
          </cell>
          <cell r="AF153">
            <v>0</v>
          </cell>
          <cell r="AG153">
            <v>0</v>
          </cell>
          <cell r="AH153">
            <v>0</v>
          </cell>
          <cell r="AI153">
            <v>0</v>
          </cell>
          <cell r="AJ153">
            <v>0</v>
          </cell>
          <cell r="AK153">
            <v>0</v>
          </cell>
          <cell r="AL153">
            <v>0</v>
          </cell>
          <cell r="AM153">
            <v>0</v>
          </cell>
          <cell r="AN153">
            <v>299880</v>
          </cell>
          <cell r="AO153">
            <v>274176</v>
          </cell>
        </row>
        <row r="154">
          <cell r="T154">
            <v>149</v>
          </cell>
          <cell r="U154">
            <v>0</v>
          </cell>
          <cell r="V154">
            <v>0</v>
          </cell>
          <cell r="W154">
            <v>152</v>
          </cell>
          <cell r="X154">
            <v>152</v>
          </cell>
          <cell r="Y154">
            <v>535230</v>
          </cell>
          <cell r="Z154">
            <v>60000</v>
          </cell>
          <cell r="AA154">
            <v>595230</v>
          </cell>
          <cell r="AB154">
            <v>33390</v>
          </cell>
          <cell r="AC154">
            <v>15</v>
          </cell>
          <cell r="AD154">
            <v>5</v>
          </cell>
          <cell r="AE154">
            <v>0</v>
          </cell>
          <cell r="AF154">
            <v>0</v>
          </cell>
          <cell r="AG154">
            <v>0</v>
          </cell>
          <cell r="AH154">
            <v>0</v>
          </cell>
          <cell r="AI154">
            <v>0</v>
          </cell>
          <cell r="AJ154">
            <v>0</v>
          </cell>
          <cell r="AK154">
            <v>0</v>
          </cell>
          <cell r="AL154">
            <v>0</v>
          </cell>
          <cell r="AM154">
            <v>0</v>
          </cell>
          <cell r="AN154">
            <v>595230</v>
          </cell>
          <cell r="AO154">
            <v>501840</v>
          </cell>
        </row>
        <row r="155">
          <cell r="T155">
            <v>150</v>
          </cell>
          <cell r="U155">
            <v>56</v>
          </cell>
          <cell r="V155">
            <v>200</v>
          </cell>
          <cell r="W155">
            <v>0</v>
          </cell>
          <cell r="X155">
            <v>256</v>
          </cell>
          <cell r="Y155">
            <v>730337.4</v>
          </cell>
          <cell r="Z155">
            <v>465000</v>
          </cell>
          <cell r="AA155">
            <v>1195337.3999999999</v>
          </cell>
          <cell r="AB155">
            <v>27342</v>
          </cell>
          <cell r="AC155">
            <v>15</v>
          </cell>
          <cell r="AD155">
            <v>5</v>
          </cell>
          <cell r="AE155" t="str">
            <v>a</v>
          </cell>
          <cell r="AF155">
            <v>1</v>
          </cell>
          <cell r="AG155">
            <v>1</v>
          </cell>
          <cell r="AH155">
            <v>196</v>
          </cell>
          <cell r="AI155">
            <v>0</v>
          </cell>
          <cell r="AJ155">
            <v>4</v>
          </cell>
          <cell r="AK155">
            <v>200</v>
          </cell>
          <cell r="AL155">
            <v>204</v>
          </cell>
          <cell r="AM155">
            <v>330480</v>
          </cell>
          <cell r="AN155">
            <v>1525817.4</v>
          </cell>
          <cell r="AO155">
            <v>1033475.3999999999</v>
          </cell>
        </row>
        <row r="156">
          <cell r="T156">
            <v>151</v>
          </cell>
          <cell r="U156">
            <v>88</v>
          </cell>
          <cell r="V156">
            <v>101.5</v>
          </cell>
          <cell r="W156">
            <v>0</v>
          </cell>
          <cell r="X156">
            <v>189.5</v>
          </cell>
          <cell r="Y156">
            <v>628848.35999999987</v>
          </cell>
          <cell r="Z156">
            <v>330000</v>
          </cell>
          <cell r="AA156">
            <v>958848.35999999987</v>
          </cell>
          <cell r="AB156">
            <v>35784</v>
          </cell>
          <cell r="AC156">
            <v>15</v>
          </cell>
          <cell r="AD156">
            <v>5</v>
          </cell>
          <cell r="AE156" t="str">
            <v>b</v>
          </cell>
          <cell r="AF156">
            <v>0.8</v>
          </cell>
          <cell r="AG156">
            <v>0.8</v>
          </cell>
          <cell r="AH156">
            <v>101.5</v>
          </cell>
          <cell r="AI156">
            <v>0</v>
          </cell>
          <cell r="AJ156">
            <v>0</v>
          </cell>
          <cell r="AK156">
            <v>101.5</v>
          </cell>
          <cell r="AL156">
            <v>81.2</v>
          </cell>
          <cell r="AM156">
            <v>131544</v>
          </cell>
          <cell r="AN156">
            <v>1090392.3599999999</v>
          </cell>
          <cell r="AO156">
            <v>724608.35999999987</v>
          </cell>
        </row>
        <row r="157">
          <cell r="T157">
            <v>152</v>
          </cell>
          <cell r="U157">
            <v>16</v>
          </cell>
          <cell r="V157">
            <v>4</v>
          </cell>
          <cell r="W157">
            <v>0</v>
          </cell>
          <cell r="X157">
            <v>20</v>
          </cell>
          <cell r="Y157">
            <v>58605.119999999988</v>
          </cell>
          <cell r="Z157">
            <v>60000</v>
          </cell>
          <cell r="AA157">
            <v>118605.12</v>
          </cell>
          <cell r="AB157">
            <v>35784</v>
          </cell>
          <cell r="AC157">
            <v>15</v>
          </cell>
          <cell r="AD157">
            <v>5</v>
          </cell>
          <cell r="AE157" t="str">
            <v>b</v>
          </cell>
          <cell r="AF157">
            <v>0.8</v>
          </cell>
          <cell r="AG157">
            <v>0.8</v>
          </cell>
          <cell r="AH157">
            <v>4</v>
          </cell>
          <cell r="AI157">
            <v>0</v>
          </cell>
          <cell r="AJ157">
            <v>0</v>
          </cell>
          <cell r="AK157">
            <v>4</v>
          </cell>
          <cell r="AL157">
            <v>3.2</v>
          </cell>
          <cell r="AM157">
            <v>5184</v>
          </cell>
          <cell r="AN157">
            <v>123789.12</v>
          </cell>
          <cell r="AO157">
            <v>28005.119999999995</v>
          </cell>
        </row>
        <row r="158">
          <cell r="T158">
            <v>153</v>
          </cell>
          <cell r="U158">
            <v>0</v>
          </cell>
          <cell r="V158">
            <v>0</v>
          </cell>
          <cell r="W158">
            <v>0</v>
          </cell>
          <cell r="X158">
            <v>0</v>
          </cell>
          <cell r="Y158">
            <v>342510</v>
          </cell>
          <cell r="Z158">
            <v>90000</v>
          </cell>
          <cell r="AA158">
            <v>432510</v>
          </cell>
          <cell r="AB158">
            <v>29358</v>
          </cell>
          <cell r="AC158">
            <v>15</v>
          </cell>
          <cell r="AD158">
            <v>5</v>
          </cell>
          <cell r="AE158">
            <v>0</v>
          </cell>
          <cell r="AF158">
            <v>0</v>
          </cell>
          <cell r="AG158">
            <v>0</v>
          </cell>
          <cell r="AH158">
            <v>0</v>
          </cell>
          <cell r="AI158">
            <v>0</v>
          </cell>
          <cell r="AJ158">
            <v>0</v>
          </cell>
          <cell r="AK158">
            <v>0</v>
          </cell>
          <cell r="AL158">
            <v>0</v>
          </cell>
          <cell r="AM158">
            <v>0</v>
          </cell>
          <cell r="AN158">
            <v>432510</v>
          </cell>
          <cell r="AO158">
            <v>313152</v>
          </cell>
        </row>
        <row r="159">
          <cell r="T159">
            <v>154</v>
          </cell>
          <cell r="U159">
            <v>48</v>
          </cell>
          <cell r="V159">
            <v>77</v>
          </cell>
          <cell r="W159">
            <v>0</v>
          </cell>
          <cell r="X159">
            <v>125</v>
          </cell>
          <cell r="Y159">
            <v>520866.74999999994</v>
          </cell>
          <cell r="Z159">
            <v>240000</v>
          </cell>
          <cell r="AA159">
            <v>760866.75</v>
          </cell>
          <cell r="AB159">
            <v>29358</v>
          </cell>
          <cell r="AC159">
            <v>15</v>
          </cell>
          <cell r="AD159">
            <v>5</v>
          </cell>
          <cell r="AE159" t="str">
            <v>b</v>
          </cell>
          <cell r="AF159">
            <v>0.8</v>
          </cell>
          <cell r="AG159">
            <v>0.8</v>
          </cell>
          <cell r="AH159">
            <v>77</v>
          </cell>
          <cell r="AI159">
            <v>0</v>
          </cell>
          <cell r="AJ159">
            <v>0</v>
          </cell>
          <cell r="AK159">
            <v>77</v>
          </cell>
          <cell r="AL159">
            <v>61.6</v>
          </cell>
          <cell r="AM159">
            <v>99792</v>
          </cell>
          <cell r="AN159">
            <v>860658.75</v>
          </cell>
          <cell r="AO159">
            <v>591300.75</v>
          </cell>
        </row>
        <row r="160">
          <cell r="T160">
            <v>155</v>
          </cell>
          <cell r="U160">
            <v>0</v>
          </cell>
          <cell r="V160">
            <v>0</v>
          </cell>
          <cell r="W160">
            <v>0</v>
          </cell>
          <cell r="X160">
            <v>0</v>
          </cell>
          <cell r="Y160">
            <v>0</v>
          </cell>
          <cell r="Z160">
            <v>0</v>
          </cell>
          <cell r="AA160">
            <v>0</v>
          </cell>
          <cell r="AC160">
            <v>15</v>
          </cell>
          <cell r="AD160">
            <v>5</v>
          </cell>
          <cell r="AE160">
            <v>0</v>
          </cell>
          <cell r="AF160">
            <v>0</v>
          </cell>
          <cell r="AG160">
            <v>0</v>
          </cell>
          <cell r="AH160">
            <v>0</v>
          </cell>
          <cell r="AI160">
            <v>0</v>
          </cell>
          <cell r="AJ160">
            <v>0</v>
          </cell>
          <cell r="AK160">
            <v>0</v>
          </cell>
          <cell r="AL160">
            <v>0</v>
          </cell>
          <cell r="AM160">
            <v>0</v>
          </cell>
          <cell r="AN160">
            <v>0</v>
          </cell>
          <cell r="AO160">
            <v>0</v>
          </cell>
        </row>
        <row r="161">
          <cell r="T161">
            <v>156</v>
          </cell>
          <cell r="U161">
            <v>136</v>
          </cell>
          <cell r="V161">
            <v>84</v>
          </cell>
          <cell r="W161">
            <v>0</v>
          </cell>
          <cell r="X161">
            <v>220</v>
          </cell>
          <cell r="Y161">
            <v>696768</v>
          </cell>
          <cell r="Z161">
            <v>330000</v>
          </cell>
          <cell r="AA161">
            <v>1026768</v>
          </cell>
          <cell r="AC161">
            <v>30</v>
          </cell>
          <cell r="AD161">
            <v>12</v>
          </cell>
          <cell r="AE161" t="str">
            <v>b</v>
          </cell>
          <cell r="AF161">
            <v>0.8</v>
          </cell>
          <cell r="AG161">
            <v>1.6800000000000002</v>
          </cell>
          <cell r="AH161">
            <v>84</v>
          </cell>
          <cell r="AI161">
            <v>0</v>
          </cell>
          <cell r="AJ161">
            <v>0</v>
          </cell>
          <cell r="AK161">
            <v>84</v>
          </cell>
          <cell r="AL161">
            <v>141.12</v>
          </cell>
          <cell r="AM161">
            <v>228614.39999999999</v>
          </cell>
          <cell r="AN161">
            <v>1255382.3999999999</v>
          </cell>
          <cell r="AO161">
            <v>925382.39999999991</v>
          </cell>
        </row>
        <row r="162">
          <cell r="T162">
            <v>158</v>
          </cell>
          <cell r="U162">
            <v>0</v>
          </cell>
          <cell r="V162">
            <v>0</v>
          </cell>
          <cell r="W162">
            <v>0</v>
          </cell>
          <cell r="X162">
            <v>0</v>
          </cell>
          <cell r="Y162">
            <v>0</v>
          </cell>
          <cell r="Z162">
            <v>0</v>
          </cell>
          <cell r="AA162">
            <v>0</v>
          </cell>
          <cell r="AC162">
            <v>15</v>
          </cell>
          <cell r="AD162">
            <v>5</v>
          </cell>
          <cell r="AE162">
            <v>0</v>
          </cell>
          <cell r="AF162">
            <v>0</v>
          </cell>
          <cell r="AG162">
            <v>0</v>
          </cell>
          <cell r="AH162">
            <v>0</v>
          </cell>
          <cell r="AI162">
            <v>0</v>
          </cell>
          <cell r="AJ162">
            <v>0</v>
          </cell>
          <cell r="AK162">
            <v>0</v>
          </cell>
          <cell r="AL162">
            <v>0</v>
          </cell>
          <cell r="AM162">
            <v>0</v>
          </cell>
          <cell r="AN162">
            <v>0</v>
          </cell>
          <cell r="AO162">
            <v>0</v>
          </cell>
        </row>
        <row r="163">
          <cell r="T163">
            <v>159</v>
          </cell>
          <cell r="U163">
            <v>0</v>
          </cell>
          <cell r="V163">
            <v>0</v>
          </cell>
          <cell r="W163">
            <v>0</v>
          </cell>
          <cell r="X163">
            <v>0</v>
          </cell>
          <cell r="Y163">
            <v>318990</v>
          </cell>
          <cell r="Z163">
            <v>0</v>
          </cell>
          <cell r="AA163">
            <v>318990</v>
          </cell>
          <cell r="AB163">
            <v>27342</v>
          </cell>
          <cell r="AC163">
            <v>35</v>
          </cell>
          <cell r="AD163">
            <v>16</v>
          </cell>
          <cell r="AE163">
            <v>0</v>
          </cell>
          <cell r="AF163">
            <v>0</v>
          </cell>
          <cell r="AG163">
            <v>0</v>
          </cell>
          <cell r="AH163">
            <v>0</v>
          </cell>
          <cell r="AI163">
            <v>0</v>
          </cell>
          <cell r="AJ163">
            <v>0</v>
          </cell>
          <cell r="AK163">
            <v>0</v>
          </cell>
          <cell r="AL163">
            <v>0</v>
          </cell>
          <cell r="AM163">
            <v>0</v>
          </cell>
          <cell r="AN163">
            <v>318990</v>
          </cell>
          <cell r="AO163">
            <v>291648</v>
          </cell>
        </row>
        <row r="164">
          <cell r="T164">
            <v>160</v>
          </cell>
          <cell r="U164">
            <v>24</v>
          </cell>
          <cell r="V164">
            <v>32</v>
          </cell>
          <cell r="W164">
            <v>0</v>
          </cell>
          <cell r="X164">
            <v>56</v>
          </cell>
          <cell r="Y164">
            <v>212855.14285714287</v>
          </cell>
          <cell r="Z164">
            <v>330000</v>
          </cell>
          <cell r="AA164">
            <v>542855.14285714284</v>
          </cell>
          <cell r="AB164">
            <v>27342</v>
          </cell>
          <cell r="AC164">
            <v>35</v>
          </cell>
          <cell r="AD164">
            <v>16</v>
          </cell>
          <cell r="AE164" t="str">
            <v>b</v>
          </cell>
          <cell r="AF164">
            <v>0.8</v>
          </cell>
          <cell r="AG164">
            <v>2.04</v>
          </cell>
          <cell r="AH164">
            <v>32</v>
          </cell>
          <cell r="AI164">
            <v>0</v>
          </cell>
          <cell r="AJ164">
            <v>0</v>
          </cell>
          <cell r="AK164">
            <v>32</v>
          </cell>
          <cell r="AL164">
            <v>65.28</v>
          </cell>
          <cell r="AM164">
            <v>105753.60000000001</v>
          </cell>
          <cell r="AN164">
            <v>648608.74285714282</v>
          </cell>
          <cell r="AO164">
            <v>291266.74285714282</v>
          </cell>
        </row>
        <row r="165">
          <cell r="T165">
            <v>161</v>
          </cell>
          <cell r="U165">
            <v>32</v>
          </cell>
          <cell r="V165">
            <v>32.5</v>
          </cell>
          <cell r="W165">
            <v>0</v>
          </cell>
          <cell r="X165">
            <v>64.5</v>
          </cell>
          <cell r="Y165">
            <v>239462.03571428574</v>
          </cell>
          <cell r="Z165">
            <v>165000</v>
          </cell>
          <cell r="AA165">
            <v>404462.03571428574</v>
          </cell>
          <cell r="AC165">
            <v>35</v>
          </cell>
          <cell r="AD165">
            <v>16</v>
          </cell>
          <cell r="AE165" t="str">
            <v>b</v>
          </cell>
          <cell r="AF165">
            <v>0.8</v>
          </cell>
          <cell r="AG165">
            <v>2.04</v>
          </cell>
          <cell r="AH165">
            <v>32.5</v>
          </cell>
          <cell r="AI165">
            <v>0</v>
          </cell>
          <cell r="AJ165">
            <v>0</v>
          </cell>
          <cell r="AK165">
            <v>32.5</v>
          </cell>
          <cell r="AL165">
            <v>66.3</v>
          </cell>
          <cell r="AM165">
            <v>107406</v>
          </cell>
          <cell r="AN165">
            <v>511868.03571428574</v>
          </cell>
          <cell r="AO165">
            <v>346868.03571428574</v>
          </cell>
        </row>
        <row r="166">
          <cell r="T166">
            <v>163</v>
          </cell>
          <cell r="U166">
            <v>24</v>
          </cell>
          <cell r="V166">
            <v>221</v>
          </cell>
          <cell r="W166">
            <v>0</v>
          </cell>
          <cell r="X166">
            <v>245</v>
          </cell>
          <cell r="Y166">
            <v>1223226.2142857143</v>
          </cell>
          <cell r="Z166">
            <v>465000</v>
          </cell>
          <cell r="AA166">
            <v>1688226.2142857143</v>
          </cell>
          <cell r="AB166">
            <v>33390</v>
          </cell>
          <cell r="AC166">
            <v>35</v>
          </cell>
          <cell r="AD166">
            <v>16</v>
          </cell>
          <cell r="AE166" t="str">
            <v>a</v>
          </cell>
          <cell r="AF166">
            <v>1</v>
          </cell>
          <cell r="AG166">
            <v>2.5499999999999998</v>
          </cell>
          <cell r="AH166">
            <v>196</v>
          </cell>
          <cell r="AI166">
            <v>0</v>
          </cell>
          <cell r="AJ166">
            <v>25</v>
          </cell>
          <cell r="AK166">
            <v>221</v>
          </cell>
          <cell r="AL166">
            <v>627.29999999999995</v>
          </cell>
          <cell r="AM166">
            <v>1016225.9999999999</v>
          </cell>
          <cell r="AN166">
            <v>2704452.2142857141</v>
          </cell>
          <cell r="AO166">
            <v>2206062.2142857141</v>
          </cell>
        </row>
        <row r="167">
          <cell r="T167">
            <v>164</v>
          </cell>
          <cell r="U167">
            <v>72</v>
          </cell>
          <cell r="V167">
            <v>176</v>
          </cell>
          <cell r="W167">
            <v>0</v>
          </cell>
          <cell r="X167">
            <v>248</v>
          </cell>
          <cell r="Y167">
            <v>709679.1</v>
          </cell>
          <cell r="Z167">
            <v>330000</v>
          </cell>
          <cell r="AA167">
            <v>1039679.1</v>
          </cell>
          <cell r="AB167">
            <v>27342</v>
          </cell>
          <cell r="AC167">
            <v>15</v>
          </cell>
          <cell r="AD167">
            <v>5</v>
          </cell>
          <cell r="AE167" t="str">
            <v>a</v>
          </cell>
          <cell r="AF167">
            <v>1</v>
          </cell>
          <cell r="AG167">
            <v>1</v>
          </cell>
          <cell r="AH167">
            <v>176</v>
          </cell>
          <cell r="AI167">
            <v>0</v>
          </cell>
          <cell r="AJ167">
            <v>0</v>
          </cell>
          <cell r="AK167">
            <v>176</v>
          </cell>
          <cell r="AL167">
            <v>176</v>
          </cell>
          <cell r="AM167">
            <v>285120</v>
          </cell>
          <cell r="AN167">
            <v>1324799.1000000001</v>
          </cell>
          <cell r="AO167">
            <v>967457.10000000009</v>
          </cell>
        </row>
        <row r="168">
          <cell r="T168">
            <v>165</v>
          </cell>
          <cell r="U168">
            <v>0</v>
          </cell>
          <cell r="V168">
            <v>0</v>
          </cell>
          <cell r="W168">
            <v>0</v>
          </cell>
          <cell r="X168">
            <v>0</v>
          </cell>
          <cell r="Y168">
            <v>0</v>
          </cell>
          <cell r="Z168">
            <v>0</v>
          </cell>
          <cell r="AA168">
            <v>0</v>
          </cell>
          <cell r="AC168">
            <v>30</v>
          </cell>
          <cell r="AD168">
            <v>15</v>
          </cell>
          <cell r="AE168">
            <v>0</v>
          </cell>
          <cell r="AF168">
            <v>0</v>
          </cell>
          <cell r="AG168">
            <v>0</v>
          </cell>
          <cell r="AH168">
            <v>0</v>
          </cell>
          <cell r="AI168">
            <v>0</v>
          </cell>
          <cell r="AJ168">
            <v>0</v>
          </cell>
          <cell r="AK168">
            <v>0</v>
          </cell>
          <cell r="AL168">
            <v>0</v>
          </cell>
          <cell r="AM168">
            <v>0</v>
          </cell>
          <cell r="AN168">
            <v>0</v>
          </cell>
          <cell r="AO168">
            <v>0</v>
          </cell>
        </row>
      </sheetData>
      <sheetData sheetId="1" refreshError="1">
        <row r="14">
          <cell r="T14">
            <v>1</v>
          </cell>
          <cell r="U14">
            <v>0</v>
          </cell>
          <cell r="V14">
            <v>176</v>
          </cell>
          <cell r="W14">
            <v>32</v>
          </cell>
          <cell r="X14">
            <v>208</v>
          </cell>
          <cell r="Y14">
            <v>2174862.8571428573</v>
          </cell>
          <cell r="Z14">
            <v>330000</v>
          </cell>
          <cell r="AA14">
            <v>2504862.8571428573</v>
          </cell>
          <cell r="AB14">
            <v>82139.399999999994</v>
          </cell>
          <cell r="AC14">
            <v>65</v>
          </cell>
          <cell r="AD14">
            <v>30</v>
          </cell>
          <cell r="AE14" t="str">
            <v>a</v>
          </cell>
          <cell r="AF14">
            <v>1</v>
          </cell>
          <cell r="AG14">
            <v>4.75</v>
          </cell>
          <cell r="AH14">
            <v>176</v>
          </cell>
          <cell r="AI14">
            <v>0</v>
          </cell>
          <cell r="AJ14">
            <v>0</v>
          </cell>
          <cell r="AK14">
            <v>176</v>
          </cell>
          <cell r="AL14">
            <v>836</v>
          </cell>
          <cell r="AM14">
            <v>1354320</v>
          </cell>
          <cell r="AN14">
            <v>3859182.8571428573</v>
          </cell>
          <cell r="AO14">
            <v>3447043.4571428574</v>
          </cell>
        </row>
        <row r="15">
          <cell r="T15">
            <v>2</v>
          </cell>
          <cell r="U15">
            <v>0</v>
          </cell>
          <cell r="V15">
            <v>176</v>
          </cell>
          <cell r="W15">
            <v>32</v>
          </cell>
          <cell r="X15">
            <v>208</v>
          </cell>
          <cell r="Y15">
            <v>1939302.8571428573</v>
          </cell>
          <cell r="Z15">
            <v>330000</v>
          </cell>
          <cell r="AA15">
            <v>2269302.8571428573</v>
          </cell>
          <cell r="AB15">
            <v>71971.199999999997</v>
          </cell>
          <cell r="AC15">
            <v>60</v>
          </cell>
          <cell r="AD15">
            <v>20</v>
          </cell>
          <cell r="AE15" t="str">
            <v>a</v>
          </cell>
          <cell r="AF15">
            <v>1</v>
          </cell>
          <cell r="AG15">
            <v>4</v>
          </cell>
          <cell r="AH15">
            <v>176</v>
          </cell>
          <cell r="AI15">
            <v>0</v>
          </cell>
          <cell r="AJ15">
            <v>0</v>
          </cell>
          <cell r="AK15">
            <v>176</v>
          </cell>
          <cell r="AL15">
            <v>704</v>
          </cell>
          <cell r="AM15">
            <v>1140480</v>
          </cell>
          <cell r="AN15">
            <v>3409782.8571428573</v>
          </cell>
          <cell r="AO15">
            <v>3007811.6571428571</v>
          </cell>
        </row>
        <row r="16">
          <cell r="T16">
            <v>3</v>
          </cell>
          <cell r="U16">
            <v>0</v>
          </cell>
          <cell r="V16">
            <v>176</v>
          </cell>
          <cell r="W16">
            <v>32</v>
          </cell>
          <cell r="X16">
            <v>208</v>
          </cell>
          <cell r="Y16">
            <v>2044825.7142857143</v>
          </cell>
          <cell r="Z16">
            <v>270000</v>
          </cell>
          <cell r="AA16">
            <v>2314825.7142857146</v>
          </cell>
          <cell r="AB16">
            <v>76992.3</v>
          </cell>
          <cell r="AC16">
            <v>60</v>
          </cell>
          <cell r="AD16">
            <v>20</v>
          </cell>
          <cell r="AE16" t="str">
            <v>a</v>
          </cell>
          <cell r="AF16">
            <v>1</v>
          </cell>
          <cell r="AG16">
            <v>4</v>
          </cell>
          <cell r="AH16">
            <v>176</v>
          </cell>
          <cell r="AI16">
            <v>0</v>
          </cell>
          <cell r="AJ16">
            <v>0</v>
          </cell>
          <cell r="AK16">
            <v>176</v>
          </cell>
          <cell r="AL16">
            <v>704</v>
          </cell>
          <cell r="AM16">
            <v>1140480</v>
          </cell>
          <cell r="AN16">
            <v>3455305.7142857146</v>
          </cell>
          <cell r="AO16">
            <v>3108313.4142857147</v>
          </cell>
        </row>
        <row r="18">
          <cell r="T18">
            <v>4</v>
          </cell>
          <cell r="U18">
            <v>0</v>
          </cell>
          <cell r="V18">
            <v>176</v>
          </cell>
          <cell r="W18">
            <v>32</v>
          </cell>
          <cell r="X18">
            <v>208</v>
          </cell>
          <cell r="Y18">
            <v>794262.85714285716</v>
          </cell>
          <cell r="Z18">
            <v>300000</v>
          </cell>
          <cell r="AA18">
            <v>1094262.8571428573</v>
          </cell>
          <cell r="AB18">
            <v>22428</v>
          </cell>
          <cell r="AC18">
            <v>45</v>
          </cell>
          <cell r="AD18">
            <v>16</v>
          </cell>
          <cell r="AE18" t="str">
            <v>a</v>
          </cell>
          <cell r="AF18">
            <v>1</v>
          </cell>
          <cell r="AG18">
            <v>3.05</v>
          </cell>
          <cell r="AH18">
            <v>176</v>
          </cell>
          <cell r="AI18">
            <v>0</v>
          </cell>
          <cell r="AJ18">
            <v>0</v>
          </cell>
          <cell r="AK18">
            <v>176</v>
          </cell>
          <cell r="AL18">
            <v>536.79999999999995</v>
          </cell>
          <cell r="AM18">
            <v>869615.99999999988</v>
          </cell>
          <cell r="AN18">
            <v>1963878.8571428573</v>
          </cell>
          <cell r="AO18">
            <v>1641450.8571428573</v>
          </cell>
        </row>
        <row r="19">
          <cell r="T19">
            <v>5</v>
          </cell>
          <cell r="U19">
            <v>0</v>
          </cell>
          <cell r="V19">
            <v>136</v>
          </cell>
          <cell r="W19">
            <v>32</v>
          </cell>
          <cell r="X19">
            <v>168</v>
          </cell>
          <cell r="Y19">
            <v>949140</v>
          </cell>
          <cell r="Z19">
            <v>240000</v>
          </cell>
          <cell r="AA19">
            <v>1189140</v>
          </cell>
          <cell r="AC19">
            <v>35</v>
          </cell>
          <cell r="AD19">
            <v>14</v>
          </cell>
          <cell r="AE19" t="str">
            <v>b</v>
          </cell>
          <cell r="AF19">
            <v>0.8</v>
          </cell>
          <cell r="AG19">
            <v>1.9600000000000002</v>
          </cell>
          <cell r="AH19">
            <v>136</v>
          </cell>
          <cell r="AI19">
            <v>0</v>
          </cell>
          <cell r="AJ19">
            <v>0</v>
          </cell>
          <cell r="AK19">
            <v>136</v>
          </cell>
          <cell r="AL19">
            <v>266.56</v>
          </cell>
          <cell r="AM19">
            <v>431827.20000000001</v>
          </cell>
          <cell r="AN19">
            <v>1620967.2</v>
          </cell>
          <cell r="AO19">
            <v>1380967.2</v>
          </cell>
        </row>
        <row r="20">
          <cell r="T20">
            <v>6</v>
          </cell>
          <cell r="U20">
            <v>0</v>
          </cell>
          <cell r="V20">
            <v>176</v>
          </cell>
          <cell r="W20">
            <v>32</v>
          </cell>
          <cell r="X20">
            <v>208</v>
          </cell>
          <cell r="Y20">
            <v>646508.57142857148</v>
          </cell>
          <cell r="Z20">
            <v>330000</v>
          </cell>
          <cell r="AA20">
            <v>976508.57142857148</v>
          </cell>
          <cell r="AC20">
            <v>18</v>
          </cell>
          <cell r="AD20">
            <v>6</v>
          </cell>
          <cell r="AE20" t="str">
            <v>a</v>
          </cell>
          <cell r="AF20">
            <v>1</v>
          </cell>
          <cell r="AG20">
            <v>1.2</v>
          </cell>
          <cell r="AH20">
            <v>176</v>
          </cell>
          <cell r="AI20">
            <v>0</v>
          </cell>
          <cell r="AJ20">
            <v>0</v>
          </cell>
          <cell r="AK20">
            <v>176</v>
          </cell>
          <cell r="AL20">
            <v>211.2</v>
          </cell>
          <cell r="AM20">
            <v>342144</v>
          </cell>
          <cell r="AN20">
            <v>1318652.5714285714</v>
          </cell>
          <cell r="AO20">
            <v>988652.57142857136</v>
          </cell>
        </row>
        <row r="21">
          <cell r="T21">
            <v>7</v>
          </cell>
          <cell r="U21">
            <v>0</v>
          </cell>
          <cell r="V21">
            <v>176</v>
          </cell>
          <cell r="W21">
            <v>32</v>
          </cell>
          <cell r="X21">
            <v>208</v>
          </cell>
          <cell r="Y21">
            <v>733422.85714285716</v>
          </cell>
          <cell r="Z21">
            <v>330000</v>
          </cell>
          <cell r="AA21">
            <v>1063422.8571428573</v>
          </cell>
          <cell r="AC21">
            <v>20</v>
          </cell>
          <cell r="AD21">
            <v>7</v>
          </cell>
          <cell r="AE21" t="str">
            <v>a</v>
          </cell>
          <cell r="AF21">
            <v>1</v>
          </cell>
          <cell r="AG21">
            <v>1.35</v>
          </cell>
          <cell r="AH21">
            <v>176</v>
          </cell>
          <cell r="AI21">
            <v>0</v>
          </cell>
          <cell r="AJ21">
            <v>0</v>
          </cell>
          <cell r="AK21">
            <v>176</v>
          </cell>
          <cell r="AL21">
            <v>237.60000000000002</v>
          </cell>
          <cell r="AM21">
            <v>384912.00000000006</v>
          </cell>
          <cell r="AN21">
            <v>1448334.8571428573</v>
          </cell>
          <cell r="AO21">
            <v>1118334.8571428573</v>
          </cell>
        </row>
        <row r="22">
          <cell r="T22">
            <v>8</v>
          </cell>
          <cell r="U22">
            <v>0</v>
          </cell>
          <cell r="V22">
            <v>176</v>
          </cell>
          <cell r="W22">
            <v>32</v>
          </cell>
          <cell r="X22">
            <v>208</v>
          </cell>
          <cell r="Y22">
            <v>776880</v>
          </cell>
          <cell r="Z22">
            <v>330000</v>
          </cell>
          <cell r="AA22">
            <v>1106880</v>
          </cell>
          <cell r="AB22">
            <v>21672</v>
          </cell>
          <cell r="AC22">
            <v>20</v>
          </cell>
          <cell r="AD22">
            <v>7</v>
          </cell>
          <cell r="AE22" t="str">
            <v>a</v>
          </cell>
          <cell r="AF22">
            <v>1</v>
          </cell>
          <cell r="AG22">
            <v>1.35</v>
          </cell>
          <cell r="AH22">
            <v>176</v>
          </cell>
          <cell r="AI22">
            <v>0</v>
          </cell>
          <cell r="AJ22">
            <v>0</v>
          </cell>
          <cell r="AK22">
            <v>176</v>
          </cell>
          <cell r="AL22">
            <v>237.60000000000002</v>
          </cell>
          <cell r="AM22">
            <v>384912.00000000006</v>
          </cell>
          <cell r="AN22">
            <v>1491792</v>
          </cell>
          <cell r="AO22">
            <v>1140120</v>
          </cell>
        </row>
        <row r="23">
          <cell r="T23">
            <v>9</v>
          </cell>
          <cell r="U23">
            <v>0</v>
          </cell>
          <cell r="V23">
            <v>176</v>
          </cell>
          <cell r="W23">
            <v>32</v>
          </cell>
          <cell r="X23">
            <v>208</v>
          </cell>
          <cell r="Y23">
            <v>1069491.4285714286</v>
          </cell>
          <cell r="Z23">
            <v>330000</v>
          </cell>
          <cell r="AA23">
            <v>1399491.4285714286</v>
          </cell>
          <cell r="AB23">
            <v>34398</v>
          </cell>
          <cell r="AC23">
            <v>25</v>
          </cell>
          <cell r="AD23">
            <v>10</v>
          </cell>
          <cell r="AE23" t="str">
            <v>a</v>
          </cell>
          <cell r="AF23">
            <v>1</v>
          </cell>
          <cell r="AG23">
            <v>1.75</v>
          </cell>
          <cell r="AH23">
            <v>176</v>
          </cell>
          <cell r="AI23">
            <v>0</v>
          </cell>
          <cell r="AJ23">
            <v>0</v>
          </cell>
          <cell r="AK23">
            <v>176</v>
          </cell>
          <cell r="AL23">
            <v>308</v>
          </cell>
          <cell r="AM23">
            <v>498960</v>
          </cell>
          <cell r="AN23">
            <v>1898451.4285714286</v>
          </cell>
          <cell r="AO23">
            <v>1534053.4285714286</v>
          </cell>
        </row>
        <row r="24">
          <cell r="T24">
            <v>10</v>
          </cell>
          <cell r="U24">
            <v>0</v>
          </cell>
          <cell r="V24">
            <v>176</v>
          </cell>
          <cell r="W24">
            <v>32</v>
          </cell>
          <cell r="X24">
            <v>208</v>
          </cell>
          <cell r="Y24">
            <v>771085.71428571432</v>
          </cell>
          <cell r="Z24">
            <v>225000</v>
          </cell>
          <cell r="AA24">
            <v>996085.71428571432</v>
          </cell>
          <cell r="AB24">
            <v>21420</v>
          </cell>
          <cell r="AC24">
            <v>25</v>
          </cell>
          <cell r="AD24">
            <v>10</v>
          </cell>
          <cell r="AE24" t="str">
            <v>a</v>
          </cell>
          <cell r="AF24">
            <v>1</v>
          </cell>
          <cell r="AG24">
            <v>1.75</v>
          </cell>
          <cell r="AH24">
            <v>176</v>
          </cell>
          <cell r="AI24">
            <v>0</v>
          </cell>
          <cell r="AJ24">
            <v>0</v>
          </cell>
          <cell r="AK24">
            <v>176</v>
          </cell>
          <cell r="AL24">
            <v>308</v>
          </cell>
          <cell r="AM24">
            <v>498960</v>
          </cell>
          <cell r="AN24">
            <v>1495045.7142857143</v>
          </cell>
          <cell r="AO24">
            <v>1248625.7142857143</v>
          </cell>
        </row>
        <row r="25">
          <cell r="T25">
            <v>11</v>
          </cell>
          <cell r="U25">
            <v>0</v>
          </cell>
          <cell r="V25">
            <v>176</v>
          </cell>
          <cell r="W25">
            <v>32</v>
          </cell>
          <cell r="X25">
            <v>208</v>
          </cell>
          <cell r="Y25">
            <v>933236.57142857136</v>
          </cell>
          <cell r="Z25">
            <v>330000</v>
          </cell>
          <cell r="AA25">
            <v>1263236.5714285714</v>
          </cell>
          <cell r="AB25">
            <v>27216.000000000004</v>
          </cell>
          <cell r="AC25">
            <v>25</v>
          </cell>
          <cell r="AD25">
            <v>10</v>
          </cell>
          <cell r="AE25" t="str">
            <v>a</v>
          </cell>
          <cell r="AF25">
            <v>1</v>
          </cell>
          <cell r="AG25">
            <v>1.75</v>
          </cell>
          <cell r="AH25">
            <v>176</v>
          </cell>
          <cell r="AI25">
            <v>0</v>
          </cell>
          <cell r="AJ25">
            <v>0</v>
          </cell>
          <cell r="AK25">
            <v>176</v>
          </cell>
          <cell r="AL25">
            <v>308</v>
          </cell>
          <cell r="AM25">
            <v>498960</v>
          </cell>
          <cell r="AN25">
            <v>1762196.5714285714</v>
          </cell>
          <cell r="AO25">
            <v>1404980.5714285714</v>
          </cell>
        </row>
        <row r="26">
          <cell r="T26">
            <v>13</v>
          </cell>
          <cell r="U26">
            <v>0</v>
          </cell>
          <cell r="V26">
            <v>78</v>
          </cell>
          <cell r="W26">
            <v>32</v>
          </cell>
          <cell r="X26">
            <v>110</v>
          </cell>
          <cell r="Y26">
            <v>407785.71428571432</v>
          </cell>
          <cell r="Z26">
            <v>90000</v>
          </cell>
          <cell r="AA26">
            <v>497785.71428571432</v>
          </cell>
          <cell r="AC26">
            <v>25</v>
          </cell>
          <cell r="AD26">
            <v>10</v>
          </cell>
          <cell r="AE26" t="str">
            <v>b</v>
          </cell>
          <cell r="AF26">
            <v>0.8</v>
          </cell>
          <cell r="AG26">
            <v>1.4000000000000001</v>
          </cell>
          <cell r="AH26">
            <v>78</v>
          </cell>
          <cell r="AI26">
            <v>0</v>
          </cell>
          <cell r="AJ26">
            <v>0</v>
          </cell>
          <cell r="AK26">
            <v>78</v>
          </cell>
          <cell r="AL26">
            <v>109.20000000000002</v>
          </cell>
          <cell r="AM26">
            <v>176904.00000000003</v>
          </cell>
          <cell r="AN26">
            <v>674689.71428571432</v>
          </cell>
          <cell r="AO26">
            <v>584689.71428571432</v>
          </cell>
        </row>
        <row r="27">
          <cell r="T27">
            <v>14</v>
          </cell>
          <cell r="U27">
            <v>0</v>
          </cell>
          <cell r="V27">
            <v>176</v>
          </cell>
          <cell r="W27">
            <v>32</v>
          </cell>
          <cell r="X27">
            <v>208</v>
          </cell>
          <cell r="Y27">
            <v>717822.85714285716</v>
          </cell>
          <cell r="Z27">
            <v>330000</v>
          </cell>
          <cell r="AA27">
            <v>1047822.8571428572</v>
          </cell>
          <cell r="AB27">
            <v>18396</v>
          </cell>
          <cell r="AC27">
            <v>20</v>
          </cell>
          <cell r="AD27">
            <v>7</v>
          </cell>
          <cell r="AE27" t="str">
            <v>b</v>
          </cell>
          <cell r="AF27">
            <v>0.8</v>
          </cell>
          <cell r="AG27">
            <v>1.08</v>
          </cell>
          <cell r="AH27">
            <v>176</v>
          </cell>
          <cell r="AI27">
            <v>0</v>
          </cell>
          <cell r="AJ27">
            <v>0</v>
          </cell>
          <cell r="AK27">
            <v>176</v>
          </cell>
          <cell r="AL27">
            <v>190.08</v>
          </cell>
          <cell r="AM27">
            <v>307929.60000000003</v>
          </cell>
          <cell r="AN27">
            <v>1355752.4571428571</v>
          </cell>
          <cell r="AO27">
            <v>1007356.4571428571</v>
          </cell>
        </row>
        <row r="28">
          <cell r="T28">
            <v>15</v>
          </cell>
          <cell r="U28">
            <v>0</v>
          </cell>
          <cell r="V28">
            <v>152</v>
          </cell>
          <cell r="W28">
            <v>32</v>
          </cell>
          <cell r="X28">
            <v>184</v>
          </cell>
          <cell r="Y28">
            <v>632118.85714285716</v>
          </cell>
          <cell r="Z28">
            <v>285000</v>
          </cell>
          <cell r="AA28">
            <v>917118.85714285716</v>
          </cell>
          <cell r="AB28">
            <v>18396</v>
          </cell>
          <cell r="AC28">
            <v>18</v>
          </cell>
          <cell r="AD28">
            <v>5</v>
          </cell>
          <cell r="AE28" t="str">
            <v>b</v>
          </cell>
          <cell r="AF28">
            <v>0.8</v>
          </cell>
          <cell r="AG28">
            <v>0.91999999999999993</v>
          </cell>
          <cell r="AH28">
            <v>152</v>
          </cell>
          <cell r="AI28">
            <v>0</v>
          </cell>
          <cell r="AJ28">
            <v>0</v>
          </cell>
          <cell r="AK28">
            <v>152</v>
          </cell>
          <cell r="AL28">
            <v>139.83999999999997</v>
          </cell>
          <cell r="AM28">
            <v>226540.79999999996</v>
          </cell>
          <cell r="AN28">
            <v>1143659.6571428571</v>
          </cell>
          <cell r="AO28">
            <v>840263.65714285709</v>
          </cell>
        </row>
        <row r="29">
          <cell r="T29">
            <v>16</v>
          </cell>
          <cell r="U29">
            <v>0</v>
          </cell>
          <cell r="V29">
            <v>126</v>
          </cell>
          <cell r="W29">
            <v>32</v>
          </cell>
          <cell r="X29">
            <v>158</v>
          </cell>
          <cell r="Y29">
            <v>471291.42857142852</v>
          </cell>
          <cell r="Z29">
            <v>195000</v>
          </cell>
          <cell r="AA29">
            <v>666291.42857142852</v>
          </cell>
          <cell r="AC29">
            <v>15</v>
          </cell>
          <cell r="AD29">
            <v>5</v>
          </cell>
          <cell r="AE29" t="str">
            <v>b</v>
          </cell>
          <cell r="AF29">
            <v>0.8</v>
          </cell>
          <cell r="AG29">
            <v>0.8</v>
          </cell>
          <cell r="AH29">
            <v>126</v>
          </cell>
          <cell r="AI29">
            <v>0</v>
          </cell>
          <cell r="AJ29">
            <v>0</v>
          </cell>
          <cell r="AK29">
            <v>126</v>
          </cell>
          <cell r="AL29">
            <v>100.80000000000001</v>
          </cell>
          <cell r="AM29">
            <v>163296.00000000003</v>
          </cell>
          <cell r="AN29">
            <v>829587.42857142852</v>
          </cell>
          <cell r="AO29">
            <v>634587.42857142852</v>
          </cell>
        </row>
        <row r="30">
          <cell r="T30">
            <v>17</v>
          </cell>
          <cell r="U30">
            <v>0</v>
          </cell>
          <cell r="V30">
            <v>64</v>
          </cell>
          <cell r="W30">
            <v>32</v>
          </cell>
          <cell r="X30">
            <v>96</v>
          </cell>
          <cell r="Y30">
            <v>286354.28571428568</v>
          </cell>
          <cell r="Z30">
            <v>120000</v>
          </cell>
          <cell r="AA30">
            <v>406354.28571428568</v>
          </cell>
          <cell r="AC30">
            <v>15</v>
          </cell>
          <cell r="AD30">
            <v>5</v>
          </cell>
          <cell r="AE30" t="str">
            <v>c</v>
          </cell>
          <cell r="AF30">
            <v>0.5</v>
          </cell>
          <cell r="AG30">
            <v>0.5</v>
          </cell>
          <cell r="AH30">
            <v>64</v>
          </cell>
          <cell r="AI30">
            <v>0</v>
          </cell>
          <cell r="AJ30">
            <v>0</v>
          </cell>
          <cell r="AK30">
            <v>64</v>
          </cell>
          <cell r="AL30">
            <v>32</v>
          </cell>
          <cell r="AM30">
            <v>51840</v>
          </cell>
          <cell r="AN30">
            <v>458194.28571428568</v>
          </cell>
          <cell r="AO30">
            <v>338194.28571428568</v>
          </cell>
        </row>
        <row r="31">
          <cell r="T31">
            <v>18</v>
          </cell>
          <cell r="U31">
            <v>0</v>
          </cell>
          <cell r="V31">
            <v>168</v>
          </cell>
          <cell r="W31">
            <v>32</v>
          </cell>
          <cell r="X31">
            <v>200</v>
          </cell>
          <cell r="Y31">
            <v>596571.42857142852</v>
          </cell>
          <cell r="Z31">
            <v>315000</v>
          </cell>
          <cell r="AA31">
            <v>911571.42857142852</v>
          </cell>
          <cell r="AC31">
            <v>15</v>
          </cell>
          <cell r="AD31">
            <v>5</v>
          </cell>
          <cell r="AE31" t="str">
            <v>b</v>
          </cell>
          <cell r="AF31">
            <v>0.8</v>
          </cell>
          <cell r="AG31">
            <v>0.8</v>
          </cell>
          <cell r="AH31">
            <v>168</v>
          </cell>
          <cell r="AI31">
            <v>0</v>
          </cell>
          <cell r="AJ31">
            <v>0</v>
          </cell>
          <cell r="AK31">
            <v>168</v>
          </cell>
          <cell r="AL31">
            <v>134.4</v>
          </cell>
          <cell r="AM31">
            <v>217728</v>
          </cell>
          <cell r="AN31">
            <v>1129299.4285714286</v>
          </cell>
          <cell r="AO31">
            <v>814299.42857142864</v>
          </cell>
        </row>
        <row r="32">
          <cell r="T32">
            <v>19</v>
          </cell>
          <cell r="U32">
            <v>0</v>
          </cell>
          <cell r="V32">
            <v>176</v>
          </cell>
          <cell r="W32">
            <v>32</v>
          </cell>
          <cell r="X32">
            <v>208</v>
          </cell>
          <cell r="Y32">
            <v>620434.28571428568</v>
          </cell>
          <cell r="Z32">
            <v>330000</v>
          </cell>
          <cell r="AA32">
            <v>950434.28571428568</v>
          </cell>
          <cell r="AC32">
            <v>15</v>
          </cell>
          <cell r="AD32">
            <v>5</v>
          </cell>
          <cell r="AE32" t="str">
            <v>a</v>
          </cell>
          <cell r="AF32">
            <v>1</v>
          </cell>
          <cell r="AG32">
            <v>1</v>
          </cell>
          <cell r="AH32">
            <v>176</v>
          </cell>
          <cell r="AI32">
            <v>0</v>
          </cell>
          <cell r="AJ32">
            <v>0</v>
          </cell>
          <cell r="AK32">
            <v>176</v>
          </cell>
          <cell r="AL32">
            <v>176</v>
          </cell>
          <cell r="AM32">
            <v>285120</v>
          </cell>
          <cell r="AN32">
            <v>1235554.2857142857</v>
          </cell>
          <cell r="AO32">
            <v>905554.28571428568</v>
          </cell>
        </row>
        <row r="33">
          <cell r="T33">
            <v>20</v>
          </cell>
          <cell r="U33">
            <v>0</v>
          </cell>
          <cell r="V33">
            <v>176</v>
          </cell>
          <cell r="W33">
            <v>32</v>
          </cell>
          <cell r="X33">
            <v>208</v>
          </cell>
          <cell r="Y33">
            <v>620434.28571428568</v>
          </cell>
          <cell r="Z33">
            <v>330000</v>
          </cell>
          <cell r="AA33">
            <v>950434.28571428568</v>
          </cell>
          <cell r="AC33">
            <v>15</v>
          </cell>
          <cell r="AD33">
            <v>5</v>
          </cell>
          <cell r="AE33" t="str">
            <v>a</v>
          </cell>
          <cell r="AF33">
            <v>1</v>
          </cell>
          <cell r="AG33">
            <v>1</v>
          </cell>
          <cell r="AH33">
            <v>176</v>
          </cell>
          <cell r="AI33">
            <v>0</v>
          </cell>
          <cell r="AJ33">
            <v>0</v>
          </cell>
          <cell r="AK33">
            <v>176</v>
          </cell>
          <cell r="AL33">
            <v>176</v>
          </cell>
          <cell r="AM33">
            <v>285120</v>
          </cell>
          <cell r="AN33">
            <v>1235554.2857142857</v>
          </cell>
          <cell r="AO33">
            <v>905554.28571428568</v>
          </cell>
        </row>
        <row r="34">
          <cell r="T34">
            <v>22</v>
          </cell>
          <cell r="U34">
            <v>0</v>
          </cell>
          <cell r="V34">
            <v>176</v>
          </cell>
          <cell r="W34">
            <v>32</v>
          </cell>
          <cell r="X34">
            <v>208</v>
          </cell>
          <cell r="Y34">
            <v>620434.28571428568</v>
          </cell>
          <cell r="Z34">
            <v>330000</v>
          </cell>
          <cell r="AA34">
            <v>950434.28571428568</v>
          </cell>
          <cell r="AC34">
            <v>15</v>
          </cell>
          <cell r="AD34">
            <v>5</v>
          </cell>
          <cell r="AE34" t="str">
            <v>a</v>
          </cell>
          <cell r="AF34">
            <v>1</v>
          </cell>
          <cell r="AG34">
            <v>1</v>
          </cell>
          <cell r="AH34">
            <v>176</v>
          </cell>
          <cell r="AI34">
            <v>0</v>
          </cell>
          <cell r="AJ34">
            <v>0</v>
          </cell>
          <cell r="AK34">
            <v>176</v>
          </cell>
          <cell r="AL34">
            <v>176</v>
          </cell>
          <cell r="AM34">
            <v>285120</v>
          </cell>
          <cell r="AN34">
            <v>1235554.2857142857</v>
          </cell>
          <cell r="AO34">
            <v>905554.28571428568</v>
          </cell>
        </row>
        <row r="35">
          <cell r="T35">
            <v>23</v>
          </cell>
          <cell r="U35">
            <v>0</v>
          </cell>
          <cell r="V35">
            <v>56</v>
          </cell>
          <cell r="W35">
            <v>32</v>
          </cell>
          <cell r="X35">
            <v>88</v>
          </cell>
          <cell r="Y35">
            <v>262491.42857142858</v>
          </cell>
          <cell r="Z35">
            <v>105000</v>
          </cell>
          <cell r="AA35">
            <v>367491.42857142858</v>
          </cell>
          <cell r="AC35">
            <v>20</v>
          </cell>
          <cell r="AD35">
            <v>7</v>
          </cell>
          <cell r="AE35" t="str">
            <v>b</v>
          </cell>
          <cell r="AF35">
            <v>0.8</v>
          </cell>
          <cell r="AG35">
            <v>1.08</v>
          </cell>
          <cell r="AH35">
            <v>56</v>
          </cell>
          <cell r="AI35">
            <v>0</v>
          </cell>
          <cell r="AJ35">
            <v>0</v>
          </cell>
          <cell r="AK35">
            <v>56</v>
          </cell>
          <cell r="AL35">
            <v>60.480000000000004</v>
          </cell>
          <cell r="AM35">
            <v>97977.600000000006</v>
          </cell>
          <cell r="AN35">
            <v>465469.02857142861</v>
          </cell>
          <cell r="AO35">
            <v>360469.02857142861</v>
          </cell>
        </row>
        <row r="36">
          <cell r="T36">
            <v>24</v>
          </cell>
          <cell r="U36">
            <v>0</v>
          </cell>
          <cell r="V36">
            <v>176</v>
          </cell>
          <cell r="W36">
            <v>32</v>
          </cell>
          <cell r="X36">
            <v>208</v>
          </cell>
          <cell r="Y36">
            <v>620434.28571428568</v>
          </cell>
          <cell r="Z36">
            <v>330000</v>
          </cell>
          <cell r="AA36">
            <v>950434.28571428568</v>
          </cell>
          <cell r="AC36">
            <v>15</v>
          </cell>
          <cell r="AD36">
            <v>5</v>
          </cell>
          <cell r="AE36" t="str">
            <v>a</v>
          </cell>
          <cell r="AF36">
            <v>1</v>
          </cell>
          <cell r="AG36">
            <v>1</v>
          </cell>
          <cell r="AH36">
            <v>176</v>
          </cell>
          <cell r="AI36">
            <v>0</v>
          </cell>
          <cell r="AJ36">
            <v>0</v>
          </cell>
          <cell r="AK36">
            <v>176</v>
          </cell>
          <cell r="AL36">
            <v>176</v>
          </cell>
          <cell r="AM36">
            <v>285120</v>
          </cell>
          <cell r="AN36">
            <v>1235554.2857142857</v>
          </cell>
          <cell r="AO36">
            <v>905554.28571428568</v>
          </cell>
        </row>
        <row r="37">
          <cell r="T37">
            <v>25</v>
          </cell>
          <cell r="U37">
            <v>0</v>
          </cell>
          <cell r="V37">
            <v>108</v>
          </cell>
          <cell r="W37">
            <v>32</v>
          </cell>
          <cell r="X37">
            <v>140</v>
          </cell>
          <cell r="Y37">
            <v>417600</v>
          </cell>
          <cell r="Z37">
            <v>300000</v>
          </cell>
          <cell r="AA37">
            <v>717600</v>
          </cell>
          <cell r="AC37">
            <v>15</v>
          </cell>
          <cell r="AD37">
            <v>5</v>
          </cell>
          <cell r="AE37" t="str">
            <v>b</v>
          </cell>
          <cell r="AF37">
            <v>0.8</v>
          </cell>
          <cell r="AG37">
            <v>0.8</v>
          </cell>
          <cell r="AH37">
            <v>108</v>
          </cell>
          <cell r="AI37">
            <v>0</v>
          </cell>
          <cell r="AJ37">
            <v>0</v>
          </cell>
          <cell r="AK37">
            <v>108</v>
          </cell>
          <cell r="AL37">
            <v>86.4</v>
          </cell>
          <cell r="AM37">
            <v>139968</v>
          </cell>
          <cell r="AN37">
            <v>857568</v>
          </cell>
          <cell r="AO37">
            <v>557568</v>
          </cell>
        </row>
        <row r="38">
          <cell r="T38">
            <v>26</v>
          </cell>
          <cell r="U38">
            <v>0</v>
          </cell>
          <cell r="V38">
            <v>176</v>
          </cell>
          <cell r="W38">
            <v>32</v>
          </cell>
          <cell r="X38">
            <v>208</v>
          </cell>
          <cell r="Y38">
            <v>620434.28571428568</v>
          </cell>
          <cell r="Z38">
            <v>330000</v>
          </cell>
          <cell r="AA38">
            <v>950434.28571428568</v>
          </cell>
          <cell r="AC38">
            <v>15</v>
          </cell>
          <cell r="AD38">
            <v>5</v>
          </cell>
          <cell r="AE38" t="str">
            <v>a</v>
          </cell>
          <cell r="AF38">
            <v>1</v>
          </cell>
          <cell r="AG38">
            <v>1</v>
          </cell>
          <cell r="AH38">
            <v>176</v>
          </cell>
          <cell r="AI38">
            <v>0</v>
          </cell>
          <cell r="AJ38">
            <v>0</v>
          </cell>
          <cell r="AK38">
            <v>176</v>
          </cell>
          <cell r="AL38">
            <v>176</v>
          </cell>
          <cell r="AM38">
            <v>285120</v>
          </cell>
          <cell r="AN38">
            <v>1235554.2857142857</v>
          </cell>
          <cell r="AO38">
            <v>905554.28571428568</v>
          </cell>
        </row>
        <row r="39">
          <cell r="T39">
            <v>27</v>
          </cell>
          <cell r="U39">
            <v>0</v>
          </cell>
          <cell r="V39">
            <v>104</v>
          </cell>
          <cell r="W39">
            <v>32</v>
          </cell>
          <cell r="X39">
            <v>136</v>
          </cell>
          <cell r="Y39">
            <v>405668.57142857142</v>
          </cell>
          <cell r="Z39">
            <v>180000</v>
          </cell>
          <cell r="AA39">
            <v>585668.57142857136</v>
          </cell>
          <cell r="AC39">
            <v>15</v>
          </cell>
          <cell r="AD39">
            <v>5</v>
          </cell>
          <cell r="AE39" t="str">
            <v>c</v>
          </cell>
          <cell r="AF39">
            <v>0.5</v>
          </cell>
          <cell r="AG39">
            <v>0.5</v>
          </cell>
          <cell r="AH39">
            <v>104</v>
          </cell>
          <cell r="AI39">
            <v>0</v>
          </cell>
          <cell r="AJ39">
            <v>0</v>
          </cell>
          <cell r="AK39">
            <v>104</v>
          </cell>
          <cell r="AL39">
            <v>52</v>
          </cell>
          <cell r="AM39">
            <v>84240</v>
          </cell>
          <cell r="AN39">
            <v>669908.57142857136</v>
          </cell>
          <cell r="AO39">
            <v>489908.57142857136</v>
          </cell>
        </row>
        <row r="40">
          <cell r="T40">
            <v>28</v>
          </cell>
          <cell r="U40">
            <v>0</v>
          </cell>
          <cell r="V40">
            <v>176</v>
          </cell>
          <cell r="W40">
            <v>32</v>
          </cell>
          <cell r="X40">
            <v>208</v>
          </cell>
          <cell r="Y40">
            <v>620434.28571428568</v>
          </cell>
          <cell r="Z40">
            <v>330000</v>
          </cell>
          <cell r="AA40">
            <v>950434.28571428568</v>
          </cell>
          <cell r="AC40">
            <v>15</v>
          </cell>
          <cell r="AD40">
            <v>5</v>
          </cell>
          <cell r="AE40" t="str">
            <v>a</v>
          </cell>
          <cell r="AF40">
            <v>1</v>
          </cell>
          <cell r="AG40">
            <v>1</v>
          </cell>
          <cell r="AH40">
            <v>176</v>
          </cell>
          <cell r="AI40">
            <v>0</v>
          </cell>
          <cell r="AJ40">
            <v>0</v>
          </cell>
          <cell r="AK40">
            <v>176</v>
          </cell>
          <cell r="AL40">
            <v>176</v>
          </cell>
          <cell r="AM40">
            <v>285120</v>
          </cell>
          <cell r="AN40">
            <v>1235554.2857142857</v>
          </cell>
          <cell r="AO40">
            <v>905554.28571428568</v>
          </cell>
        </row>
        <row r="41">
          <cell r="T41">
            <v>29</v>
          </cell>
          <cell r="U41">
            <v>0</v>
          </cell>
          <cell r="V41">
            <v>176</v>
          </cell>
          <cell r="W41">
            <v>32</v>
          </cell>
          <cell r="X41">
            <v>208</v>
          </cell>
          <cell r="Y41">
            <v>620434.28571428568</v>
          </cell>
          <cell r="Z41">
            <v>330000</v>
          </cell>
          <cell r="AA41">
            <v>950434.28571428568</v>
          </cell>
          <cell r="AC41">
            <v>15</v>
          </cell>
          <cell r="AD41">
            <v>5</v>
          </cell>
          <cell r="AE41" t="str">
            <v>a</v>
          </cell>
          <cell r="AF41">
            <v>1</v>
          </cell>
          <cell r="AG41">
            <v>1</v>
          </cell>
          <cell r="AH41">
            <v>176</v>
          </cell>
          <cell r="AI41">
            <v>0</v>
          </cell>
          <cell r="AJ41">
            <v>0</v>
          </cell>
          <cell r="AK41">
            <v>176</v>
          </cell>
          <cell r="AL41">
            <v>176</v>
          </cell>
          <cell r="AM41">
            <v>285120</v>
          </cell>
          <cell r="AN41">
            <v>1235554.2857142857</v>
          </cell>
          <cell r="AO41">
            <v>905554.28571428568</v>
          </cell>
        </row>
        <row r="42">
          <cell r="T42">
            <v>30</v>
          </cell>
          <cell r="U42">
            <v>0</v>
          </cell>
          <cell r="V42">
            <v>176</v>
          </cell>
          <cell r="W42">
            <v>32</v>
          </cell>
          <cell r="X42">
            <v>208</v>
          </cell>
          <cell r="Y42">
            <v>620434.28571428568</v>
          </cell>
          <cell r="Z42">
            <v>330000</v>
          </cell>
          <cell r="AA42">
            <v>950434.28571428568</v>
          </cell>
          <cell r="AC42">
            <v>15</v>
          </cell>
          <cell r="AD42">
            <v>5</v>
          </cell>
          <cell r="AE42" t="str">
            <v>a</v>
          </cell>
          <cell r="AF42">
            <v>1</v>
          </cell>
          <cell r="AG42">
            <v>1</v>
          </cell>
          <cell r="AH42">
            <v>176</v>
          </cell>
          <cell r="AI42">
            <v>0</v>
          </cell>
          <cell r="AJ42">
            <v>0</v>
          </cell>
          <cell r="AK42">
            <v>176</v>
          </cell>
          <cell r="AL42">
            <v>176</v>
          </cell>
          <cell r="AM42">
            <v>285120</v>
          </cell>
          <cell r="AN42">
            <v>1235554.2857142857</v>
          </cell>
          <cell r="AO42">
            <v>905554.28571428568</v>
          </cell>
        </row>
        <row r="43">
          <cell r="T43">
            <v>31</v>
          </cell>
          <cell r="U43">
            <v>0</v>
          </cell>
          <cell r="V43">
            <v>56</v>
          </cell>
          <cell r="W43">
            <v>32</v>
          </cell>
          <cell r="X43">
            <v>88</v>
          </cell>
          <cell r="Y43">
            <v>262491.42857142858</v>
          </cell>
          <cell r="Z43">
            <v>105000</v>
          </cell>
          <cell r="AA43">
            <v>367491.42857142858</v>
          </cell>
          <cell r="AC43">
            <v>15</v>
          </cell>
          <cell r="AD43">
            <v>5</v>
          </cell>
          <cell r="AE43" t="str">
            <v>b</v>
          </cell>
          <cell r="AF43">
            <v>0.8</v>
          </cell>
          <cell r="AG43">
            <v>0.8</v>
          </cell>
          <cell r="AH43">
            <v>56</v>
          </cell>
          <cell r="AI43">
            <v>0</v>
          </cell>
          <cell r="AJ43">
            <v>0</v>
          </cell>
          <cell r="AK43">
            <v>56</v>
          </cell>
          <cell r="AL43">
            <v>44.800000000000004</v>
          </cell>
          <cell r="AM43">
            <v>72576</v>
          </cell>
          <cell r="AN43">
            <v>440067.42857142858</v>
          </cell>
          <cell r="AO43">
            <v>335067.42857142858</v>
          </cell>
        </row>
        <row r="44">
          <cell r="T44">
            <v>32</v>
          </cell>
          <cell r="U44">
            <v>0</v>
          </cell>
          <cell r="V44">
            <v>176</v>
          </cell>
          <cell r="W44">
            <v>32</v>
          </cell>
          <cell r="X44">
            <v>208</v>
          </cell>
          <cell r="Y44">
            <v>620434.28571428568</v>
          </cell>
          <cell r="Z44">
            <v>330000</v>
          </cell>
          <cell r="AA44">
            <v>950434.28571428568</v>
          </cell>
          <cell r="AC44">
            <v>15</v>
          </cell>
          <cell r="AD44">
            <v>5</v>
          </cell>
          <cell r="AE44" t="str">
            <v>a</v>
          </cell>
          <cell r="AF44">
            <v>1</v>
          </cell>
          <cell r="AG44">
            <v>1</v>
          </cell>
          <cell r="AH44">
            <v>176</v>
          </cell>
          <cell r="AI44">
            <v>0</v>
          </cell>
          <cell r="AJ44">
            <v>0</v>
          </cell>
          <cell r="AK44">
            <v>176</v>
          </cell>
          <cell r="AL44">
            <v>176</v>
          </cell>
          <cell r="AM44">
            <v>285120</v>
          </cell>
          <cell r="AN44">
            <v>1235554.2857142857</v>
          </cell>
          <cell r="AO44">
            <v>905554.28571428568</v>
          </cell>
        </row>
        <row r="45">
          <cell r="T45">
            <v>33</v>
          </cell>
          <cell r="U45">
            <v>0</v>
          </cell>
          <cell r="V45">
            <v>176</v>
          </cell>
          <cell r="W45">
            <v>32</v>
          </cell>
          <cell r="X45">
            <v>208</v>
          </cell>
          <cell r="Y45">
            <v>620434.28571428568</v>
          </cell>
          <cell r="Z45">
            <v>330000</v>
          </cell>
          <cell r="AA45">
            <v>950434.28571428568</v>
          </cell>
          <cell r="AC45">
            <v>15</v>
          </cell>
          <cell r="AD45">
            <v>5</v>
          </cell>
          <cell r="AE45" t="str">
            <v>a</v>
          </cell>
          <cell r="AF45">
            <v>1</v>
          </cell>
          <cell r="AG45">
            <v>1</v>
          </cell>
          <cell r="AH45">
            <v>176</v>
          </cell>
          <cell r="AI45">
            <v>0</v>
          </cell>
          <cell r="AJ45">
            <v>0</v>
          </cell>
          <cell r="AK45">
            <v>176</v>
          </cell>
          <cell r="AL45">
            <v>176</v>
          </cell>
          <cell r="AM45">
            <v>285120</v>
          </cell>
          <cell r="AN45">
            <v>1235554.2857142857</v>
          </cell>
          <cell r="AO45">
            <v>905554.28571428568</v>
          </cell>
        </row>
        <row r="46">
          <cell r="T46">
            <v>34</v>
          </cell>
          <cell r="U46">
            <v>0</v>
          </cell>
          <cell r="V46">
            <v>176</v>
          </cell>
          <cell r="W46">
            <v>32</v>
          </cell>
          <cell r="X46">
            <v>208</v>
          </cell>
          <cell r="Y46">
            <v>620434.28571428568</v>
          </cell>
          <cell r="Z46">
            <v>330000</v>
          </cell>
          <cell r="AA46">
            <v>950434.28571428568</v>
          </cell>
          <cell r="AC46">
            <v>15</v>
          </cell>
          <cell r="AD46">
            <v>5</v>
          </cell>
          <cell r="AE46" t="str">
            <v>a</v>
          </cell>
          <cell r="AF46">
            <v>1</v>
          </cell>
          <cell r="AG46">
            <v>1</v>
          </cell>
          <cell r="AH46">
            <v>176</v>
          </cell>
          <cell r="AI46">
            <v>0</v>
          </cell>
          <cell r="AJ46">
            <v>0</v>
          </cell>
          <cell r="AK46">
            <v>176</v>
          </cell>
          <cell r="AL46">
            <v>176</v>
          </cell>
          <cell r="AM46">
            <v>285120</v>
          </cell>
          <cell r="AN46">
            <v>1235554.2857142857</v>
          </cell>
          <cell r="AO46">
            <v>905554.28571428568</v>
          </cell>
        </row>
        <row r="47">
          <cell r="T47">
            <v>142</v>
          </cell>
          <cell r="U47">
            <v>0</v>
          </cell>
          <cell r="V47">
            <v>176</v>
          </cell>
          <cell r="W47">
            <v>32</v>
          </cell>
          <cell r="X47">
            <v>208</v>
          </cell>
          <cell r="Y47">
            <v>620434.28571428568</v>
          </cell>
          <cell r="Z47">
            <v>330000</v>
          </cell>
          <cell r="AA47">
            <v>950434.28571428568</v>
          </cell>
          <cell r="AC47">
            <v>15</v>
          </cell>
          <cell r="AD47">
            <v>5</v>
          </cell>
          <cell r="AE47" t="str">
            <v>a</v>
          </cell>
          <cell r="AF47">
            <v>1</v>
          </cell>
          <cell r="AG47">
            <v>1</v>
          </cell>
          <cell r="AH47">
            <v>176</v>
          </cell>
          <cell r="AI47">
            <v>0</v>
          </cell>
          <cell r="AJ47">
            <v>0</v>
          </cell>
          <cell r="AK47">
            <v>176</v>
          </cell>
          <cell r="AL47">
            <v>176</v>
          </cell>
          <cell r="AM47">
            <v>285120</v>
          </cell>
          <cell r="AN47">
            <v>1235554.2857142857</v>
          </cell>
          <cell r="AO47">
            <v>905554.28571428568</v>
          </cell>
        </row>
        <row r="48">
          <cell r="T48">
            <v>172</v>
          </cell>
          <cell r="U48">
            <v>0</v>
          </cell>
          <cell r="V48">
            <v>176</v>
          </cell>
          <cell r="W48">
            <v>32</v>
          </cell>
          <cell r="X48">
            <v>208</v>
          </cell>
          <cell r="Y48">
            <v>620434.28571428568</v>
          </cell>
          <cell r="Z48">
            <v>330000</v>
          </cell>
          <cell r="AA48">
            <v>950434.28571428568</v>
          </cell>
          <cell r="AC48">
            <v>15</v>
          </cell>
          <cell r="AD48">
            <v>5</v>
          </cell>
          <cell r="AE48" t="str">
            <v>a</v>
          </cell>
          <cell r="AF48">
            <v>1</v>
          </cell>
          <cell r="AG48">
            <v>1</v>
          </cell>
          <cell r="AH48">
            <v>176</v>
          </cell>
          <cell r="AI48">
            <v>40</v>
          </cell>
          <cell r="AJ48">
            <v>0</v>
          </cell>
          <cell r="AK48">
            <v>176</v>
          </cell>
          <cell r="AL48">
            <v>236</v>
          </cell>
          <cell r="AM48">
            <v>382320</v>
          </cell>
          <cell r="AN48">
            <v>1332754.2857142857</v>
          </cell>
          <cell r="AO48">
            <v>1002754.2857142857</v>
          </cell>
        </row>
        <row r="49">
          <cell r="T49">
            <v>35</v>
          </cell>
          <cell r="U49">
            <v>0</v>
          </cell>
          <cell r="V49">
            <v>72</v>
          </cell>
          <cell r="W49">
            <v>32</v>
          </cell>
          <cell r="X49">
            <v>104</v>
          </cell>
          <cell r="Y49">
            <v>310217.14285714284</v>
          </cell>
          <cell r="Z49">
            <v>105000</v>
          </cell>
          <cell r="AA49">
            <v>415217.14285714284</v>
          </cell>
          <cell r="AC49">
            <v>15</v>
          </cell>
          <cell r="AD49">
            <v>5</v>
          </cell>
          <cell r="AE49" t="str">
            <v>b</v>
          </cell>
          <cell r="AF49">
            <v>0.8</v>
          </cell>
          <cell r="AG49">
            <v>0.8</v>
          </cell>
          <cell r="AH49">
            <v>72</v>
          </cell>
          <cell r="AI49">
            <v>0</v>
          </cell>
          <cell r="AJ49">
            <v>0</v>
          </cell>
          <cell r="AK49">
            <v>72</v>
          </cell>
          <cell r="AL49">
            <v>57.6</v>
          </cell>
          <cell r="AM49">
            <v>93312</v>
          </cell>
          <cell r="AN49">
            <v>508529.14285714284</v>
          </cell>
          <cell r="AO49">
            <v>403529.14285714284</v>
          </cell>
        </row>
        <row r="51">
          <cell r="T51">
            <v>36</v>
          </cell>
          <cell r="U51">
            <v>0</v>
          </cell>
          <cell r="V51">
            <v>176</v>
          </cell>
          <cell r="W51">
            <v>32</v>
          </cell>
          <cell r="X51">
            <v>208</v>
          </cell>
          <cell r="Y51">
            <v>1065702.857142857</v>
          </cell>
          <cell r="Z51">
            <v>330000</v>
          </cell>
          <cell r="AA51">
            <v>1395702.857142857</v>
          </cell>
          <cell r="AB51">
            <v>25452</v>
          </cell>
          <cell r="AC51">
            <v>60</v>
          </cell>
          <cell r="AD51">
            <v>20</v>
          </cell>
          <cell r="AE51" t="str">
            <v>a</v>
          </cell>
          <cell r="AF51">
            <v>1</v>
          </cell>
          <cell r="AG51">
            <v>4</v>
          </cell>
          <cell r="AH51">
            <v>176</v>
          </cell>
          <cell r="AI51">
            <v>0</v>
          </cell>
          <cell r="AJ51">
            <v>0</v>
          </cell>
          <cell r="AK51">
            <v>176</v>
          </cell>
          <cell r="AL51">
            <v>704</v>
          </cell>
          <cell r="AM51">
            <v>1140480</v>
          </cell>
          <cell r="AN51">
            <v>2536182.8571428573</v>
          </cell>
          <cell r="AO51">
            <v>2180730.8571428573</v>
          </cell>
        </row>
        <row r="52">
          <cell r="T52">
            <v>37</v>
          </cell>
          <cell r="U52">
            <v>0</v>
          </cell>
          <cell r="V52">
            <v>176</v>
          </cell>
          <cell r="W52">
            <v>32</v>
          </cell>
          <cell r="X52">
            <v>208</v>
          </cell>
          <cell r="Y52">
            <v>870881.14285714284</v>
          </cell>
          <cell r="Z52">
            <v>270000</v>
          </cell>
          <cell r="AA52">
            <v>1140881.1428571427</v>
          </cell>
          <cell r="AB52">
            <v>24444</v>
          </cell>
          <cell r="AC52">
            <v>35</v>
          </cell>
          <cell r="AD52">
            <v>14</v>
          </cell>
          <cell r="AE52" t="str">
            <v>a</v>
          </cell>
          <cell r="AF52">
            <v>1</v>
          </cell>
          <cell r="AG52">
            <v>2.4500000000000002</v>
          </cell>
          <cell r="AH52">
            <v>176</v>
          </cell>
          <cell r="AI52">
            <v>0</v>
          </cell>
          <cell r="AJ52">
            <v>0</v>
          </cell>
          <cell r="AK52">
            <v>176</v>
          </cell>
          <cell r="AL52">
            <v>431.20000000000005</v>
          </cell>
          <cell r="AM52">
            <v>698544.00000000012</v>
          </cell>
          <cell r="AN52">
            <v>1839425.1428571427</v>
          </cell>
          <cell r="AO52">
            <v>1544981.1428571427</v>
          </cell>
        </row>
        <row r="53">
          <cell r="T53">
            <v>39</v>
          </cell>
          <cell r="U53">
            <v>0</v>
          </cell>
          <cell r="V53">
            <v>176</v>
          </cell>
          <cell r="W53">
            <v>32</v>
          </cell>
          <cell r="X53">
            <v>208</v>
          </cell>
          <cell r="Y53">
            <v>701554.28571428568</v>
          </cell>
          <cell r="Z53">
            <v>240000</v>
          </cell>
          <cell r="AA53">
            <v>941554.28571428568</v>
          </cell>
          <cell r="AB53">
            <v>18396</v>
          </cell>
          <cell r="AC53">
            <v>35</v>
          </cell>
          <cell r="AD53">
            <v>14</v>
          </cell>
          <cell r="AE53" t="str">
            <v>a</v>
          </cell>
          <cell r="AF53">
            <v>1</v>
          </cell>
          <cell r="AG53">
            <v>2.4500000000000002</v>
          </cell>
          <cell r="AH53">
            <v>176</v>
          </cell>
          <cell r="AI53">
            <v>0</v>
          </cell>
          <cell r="AJ53">
            <v>0</v>
          </cell>
          <cell r="AK53">
            <v>176</v>
          </cell>
          <cell r="AL53">
            <v>431.20000000000005</v>
          </cell>
          <cell r="AM53">
            <v>698544.00000000012</v>
          </cell>
          <cell r="AN53">
            <v>1640098.2857142859</v>
          </cell>
          <cell r="AO53">
            <v>1381702.2857142859</v>
          </cell>
        </row>
        <row r="54">
          <cell r="T54">
            <v>40</v>
          </cell>
          <cell r="U54">
            <v>0</v>
          </cell>
          <cell r="V54">
            <v>224</v>
          </cell>
          <cell r="W54">
            <v>32</v>
          </cell>
          <cell r="X54">
            <v>256</v>
          </cell>
          <cell r="Y54">
            <v>1026761.1428571428</v>
          </cell>
          <cell r="Z54">
            <v>420000</v>
          </cell>
          <cell r="AA54">
            <v>1446761.1428571427</v>
          </cell>
          <cell r="AB54">
            <v>22932</v>
          </cell>
          <cell r="AC54">
            <v>35</v>
          </cell>
          <cell r="AD54">
            <v>14</v>
          </cell>
          <cell r="AE54" t="str">
            <v>a</v>
          </cell>
          <cell r="AF54">
            <v>1</v>
          </cell>
          <cell r="AG54">
            <v>2.4500000000000002</v>
          </cell>
          <cell r="AH54">
            <v>196</v>
          </cell>
          <cell r="AI54">
            <v>0</v>
          </cell>
          <cell r="AJ54">
            <v>28</v>
          </cell>
          <cell r="AK54">
            <v>224</v>
          </cell>
          <cell r="AL54">
            <v>617.40000000000009</v>
          </cell>
          <cell r="AM54">
            <v>1000188.0000000001</v>
          </cell>
          <cell r="AN54">
            <v>2446949.1428571427</v>
          </cell>
          <cell r="AO54">
            <v>2004017.1428571427</v>
          </cell>
        </row>
        <row r="55">
          <cell r="T55">
            <v>41</v>
          </cell>
          <cell r="U55">
            <v>0</v>
          </cell>
          <cell r="V55">
            <v>176</v>
          </cell>
          <cell r="W55">
            <v>32</v>
          </cell>
          <cell r="X55">
            <v>208</v>
          </cell>
          <cell r="Y55">
            <v>794262.85714285716</v>
          </cell>
          <cell r="Z55">
            <v>315000</v>
          </cell>
          <cell r="AA55">
            <v>1109262.8571428573</v>
          </cell>
          <cell r="AC55">
            <v>45</v>
          </cell>
          <cell r="AD55">
            <v>16</v>
          </cell>
          <cell r="AE55" t="str">
            <v>a</v>
          </cell>
          <cell r="AF55">
            <v>1</v>
          </cell>
          <cell r="AG55">
            <v>3.05</v>
          </cell>
          <cell r="AH55">
            <v>176</v>
          </cell>
          <cell r="AI55">
            <v>0</v>
          </cell>
          <cell r="AJ55">
            <v>0</v>
          </cell>
          <cell r="AK55">
            <v>176</v>
          </cell>
          <cell r="AL55">
            <v>536.79999999999995</v>
          </cell>
          <cell r="AM55">
            <v>869615.99999999988</v>
          </cell>
          <cell r="AN55">
            <v>1978878.8571428573</v>
          </cell>
          <cell r="AO55">
            <v>1663878.8571428573</v>
          </cell>
        </row>
        <row r="56">
          <cell r="T56">
            <v>194</v>
          </cell>
          <cell r="U56">
            <v>0</v>
          </cell>
          <cell r="V56">
            <v>72</v>
          </cell>
          <cell r="W56">
            <v>32</v>
          </cell>
          <cell r="X56">
            <v>104</v>
          </cell>
          <cell r="Y56">
            <v>245543.99999999997</v>
          </cell>
          <cell r="Z56">
            <v>135000</v>
          </cell>
          <cell r="AA56">
            <v>380544</v>
          </cell>
          <cell r="AC56">
            <v>35</v>
          </cell>
          <cell r="AD56">
            <v>14</v>
          </cell>
          <cell r="AE56" t="str">
            <v>b</v>
          </cell>
          <cell r="AF56">
            <v>0.8</v>
          </cell>
          <cell r="AG56">
            <v>1.9600000000000002</v>
          </cell>
          <cell r="AH56">
            <v>72</v>
          </cell>
          <cell r="AI56">
            <v>0</v>
          </cell>
          <cell r="AJ56">
            <v>0</v>
          </cell>
          <cell r="AK56">
            <v>72</v>
          </cell>
          <cell r="AL56">
            <v>98.783999999999992</v>
          </cell>
          <cell r="AM56">
            <v>160030.07999999999</v>
          </cell>
          <cell r="AN56">
            <v>540574.07999999996</v>
          </cell>
          <cell r="AO56">
            <v>405574.07999999996</v>
          </cell>
        </row>
        <row r="58">
          <cell r="T58">
            <v>42</v>
          </cell>
          <cell r="U58">
            <v>0</v>
          </cell>
          <cell r="V58">
            <v>176</v>
          </cell>
          <cell r="W58">
            <v>32</v>
          </cell>
          <cell r="X58">
            <v>208</v>
          </cell>
          <cell r="Y58">
            <v>849977.14285714284</v>
          </cell>
          <cell r="Z58">
            <v>0</v>
          </cell>
          <cell r="AA58">
            <v>849977.14285714284</v>
          </cell>
          <cell r="AB58">
            <v>22428</v>
          </cell>
          <cell r="AC58">
            <v>50</v>
          </cell>
          <cell r="AD58">
            <v>19</v>
          </cell>
          <cell r="AE58" t="str">
            <v>a</v>
          </cell>
          <cell r="AF58">
            <v>1</v>
          </cell>
          <cell r="AG58">
            <v>3.45</v>
          </cell>
          <cell r="AH58">
            <v>176</v>
          </cell>
          <cell r="AI58">
            <v>0</v>
          </cell>
          <cell r="AJ58">
            <v>0</v>
          </cell>
          <cell r="AK58">
            <v>176</v>
          </cell>
          <cell r="AL58">
            <v>607.20000000000005</v>
          </cell>
          <cell r="AM58">
            <v>983664.00000000012</v>
          </cell>
          <cell r="AN58">
            <v>1833641.142857143</v>
          </cell>
          <cell r="AO58">
            <v>1811213.142857143</v>
          </cell>
        </row>
        <row r="59">
          <cell r="T59">
            <v>43</v>
          </cell>
          <cell r="U59">
            <v>0</v>
          </cell>
          <cell r="V59">
            <v>136</v>
          </cell>
          <cell r="W59">
            <v>32</v>
          </cell>
          <cell r="X59">
            <v>168</v>
          </cell>
          <cell r="Y59">
            <v>806760</v>
          </cell>
          <cell r="Z59">
            <v>240000</v>
          </cell>
          <cell r="AA59">
            <v>1046760</v>
          </cell>
          <cell r="AB59">
            <v>25452</v>
          </cell>
          <cell r="AC59">
            <v>45</v>
          </cell>
          <cell r="AD59">
            <v>16</v>
          </cell>
          <cell r="AE59" t="str">
            <v>b</v>
          </cell>
          <cell r="AF59">
            <v>0.8</v>
          </cell>
          <cell r="AG59">
            <v>2.44</v>
          </cell>
          <cell r="AH59">
            <v>136</v>
          </cell>
          <cell r="AI59">
            <v>0</v>
          </cell>
          <cell r="AJ59">
            <v>0</v>
          </cell>
          <cell r="AK59">
            <v>136</v>
          </cell>
          <cell r="AL59">
            <v>331.84</v>
          </cell>
          <cell r="AM59">
            <v>537580.79999999993</v>
          </cell>
          <cell r="AN59">
            <v>1584340.7999999998</v>
          </cell>
          <cell r="AO59">
            <v>1318888.7999999998</v>
          </cell>
        </row>
        <row r="60">
          <cell r="T60">
            <v>44</v>
          </cell>
          <cell r="U60">
            <v>0</v>
          </cell>
          <cell r="V60">
            <v>176</v>
          </cell>
          <cell r="W60">
            <v>32</v>
          </cell>
          <cell r="X60">
            <v>208</v>
          </cell>
          <cell r="Y60">
            <v>794262.85714285716</v>
          </cell>
          <cell r="Z60">
            <v>330000</v>
          </cell>
          <cell r="AA60">
            <v>1124262.8571428573</v>
          </cell>
          <cell r="AB60">
            <v>22428</v>
          </cell>
          <cell r="AC60">
            <v>45</v>
          </cell>
          <cell r="AD60">
            <v>16</v>
          </cell>
          <cell r="AE60" t="str">
            <v>b</v>
          </cell>
          <cell r="AF60">
            <v>0.8</v>
          </cell>
          <cell r="AG60">
            <v>2.44</v>
          </cell>
          <cell r="AH60">
            <v>176</v>
          </cell>
          <cell r="AI60">
            <v>0</v>
          </cell>
          <cell r="AJ60">
            <v>0</v>
          </cell>
          <cell r="AK60">
            <v>176</v>
          </cell>
          <cell r="AL60">
            <v>429.44</v>
          </cell>
          <cell r="AM60">
            <v>695692.80000000005</v>
          </cell>
          <cell r="AN60">
            <v>1819955.6571428573</v>
          </cell>
          <cell r="AO60">
            <v>1467527.6571428573</v>
          </cell>
        </row>
        <row r="61">
          <cell r="T61">
            <v>195</v>
          </cell>
          <cell r="U61">
            <v>0</v>
          </cell>
          <cell r="V61">
            <v>72</v>
          </cell>
          <cell r="W61">
            <v>32</v>
          </cell>
          <cell r="X61">
            <v>104</v>
          </cell>
          <cell r="Y61">
            <v>277992</v>
          </cell>
          <cell r="Z61">
            <v>135000</v>
          </cell>
          <cell r="AA61">
            <v>412992</v>
          </cell>
          <cell r="AC61">
            <v>45</v>
          </cell>
          <cell r="AD61">
            <v>16</v>
          </cell>
          <cell r="AE61" t="str">
            <v>b</v>
          </cell>
          <cell r="AF61">
            <v>0.8</v>
          </cell>
          <cell r="AG61">
            <v>2.44</v>
          </cell>
          <cell r="AH61">
            <v>72</v>
          </cell>
          <cell r="AI61">
            <v>0</v>
          </cell>
          <cell r="AJ61">
            <v>0</v>
          </cell>
          <cell r="AK61">
            <v>72</v>
          </cell>
          <cell r="AL61">
            <v>122.976</v>
          </cell>
          <cell r="AM61">
            <v>199221.12</v>
          </cell>
          <cell r="AN61">
            <v>612213.12</v>
          </cell>
          <cell r="AO61">
            <v>477213.12</v>
          </cell>
        </row>
        <row r="62">
          <cell r="T62">
            <v>45</v>
          </cell>
          <cell r="U62">
            <v>0</v>
          </cell>
          <cell r="V62">
            <v>176</v>
          </cell>
          <cell r="W62">
            <v>32</v>
          </cell>
          <cell r="X62">
            <v>208</v>
          </cell>
          <cell r="Y62">
            <v>877299.42857142864</v>
          </cell>
          <cell r="Z62">
            <v>0</v>
          </cell>
          <cell r="AA62">
            <v>877299.42857142864</v>
          </cell>
          <cell r="AB62">
            <v>25452</v>
          </cell>
          <cell r="AC62">
            <v>45</v>
          </cell>
          <cell r="AD62">
            <v>16</v>
          </cell>
          <cell r="AE62" t="str">
            <v>b</v>
          </cell>
          <cell r="AF62">
            <v>0.8</v>
          </cell>
          <cell r="AG62">
            <v>2.44</v>
          </cell>
          <cell r="AH62">
            <v>176</v>
          </cell>
          <cell r="AI62">
            <v>0</v>
          </cell>
          <cell r="AJ62">
            <v>0</v>
          </cell>
          <cell r="AK62">
            <v>176</v>
          </cell>
          <cell r="AL62">
            <v>429.44</v>
          </cell>
          <cell r="AM62">
            <v>695692.80000000005</v>
          </cell>
          <cell r="AN62">
            <v>1572992.2285714287</v>
          </cell>
          <cell r="AO62">
            <v>1547540.2285714287</v>
          </cell>
        </row>
        <row r="63">
          <cell r="T63">
            <v>46</v>
          </cell>
          <cell r="U63">
            <v>0</v>
          </cell>
          <cell r="V63">
            <v>0</v>
          </cell>
          <cell r="W63">
            <v>32</v>
          </cell>
          <cell r="X63">
            <v>32</v>
          </cell>
          <cell r="Y63">
            <v>122194.28571428571</v>
          </cell>
          <cell r="Z63">
            <v>0</v>
          </cell>
          <cell r="AA63">
            <v>122194.28571428571</v>
          </cell>
          <cell r="AB63">
            <v>22428</v>
          </cell>
          <cell r="AC63">
            <v>45</v>
          </cell>
          <cell r="AD63">
            <v>16</v>
          </cell>
          <cell r="AE63">
            <v>0</v>
          </cell>
          <cell r="AF63">
            <v>0</v>
          </cell>
          <cell r="AG63">
            <v>0</v>
          </cell>
          <cell r="AH63">
            <v>0</v>
          </cell>
          <cell r="AI63">
            <v>0</v>
          </cell>
          <cell r="AJ63">
            <v>0</v>
          </cell>
          <cell r="AK63">
            <v>0</v>
          </cell>
          <cell r="AL63">
            <v>0</v>
          </cell>
          <cell r="AM63">
            <v>0</v>
          </cell>
          <cell r="AN63">
            <v>122194.28571428571</v>
          </cell>
          <cell r="AO63">
            <v>99766.28571428571</v>
          </cell>
        </row>
        <row r="64">
          <cell r="T64">
            <v>65</v>
          </cell>
          <cell r="U64">
            <v>0</v>
          </cell>
          <cell r="V64">
            <v>176</v>
          </cell>
          <cell r="W64">
            <v>32</v>
          </cell>
          <cell r="X64">
            <v>208</v>
          </cell>
          <cell r="Y64">
            <v>701554.28571428568</v>
          </cell>
          <cell r="Z64">
            <v>330000</v>
          </cell>
          <cell r="AA64">
            <v>1031554.2857142857</v>
          </cell>
          <cell r="AC64">
            <v>32</v>
          </cell>
          <cell r="AD64">
            <v>13</v>
          </cell>
          <cell r="AE64" t="str">
            <v>b</v>
          </cell>
          <cell r="AF64">
            <v>0.8</v>
          </cell>
          <cell r="AG64">
            <v>1.8</v>
          </cell>
          <cell r="AH64">
            <v>176</v>
          </cell>
          <cell r="AI64">
            <v>0</v>
          </cell>
          <cell r="AJ64">
            <v>0</v>
          </cell>
          <cell r="AK64">
            <v>176</v>
          </cell>
          <cell r="AL64">
            <v>316.8</v>
          </cell>
          <cell r="AM64">
            <v>513216</v>
          </cell>
          <cell r="AN64">
            <v>1544770.2857142857</v>
          </cell>
          <cell r="AO64">
            <v>1214770.2857142857</v>
          </cell>
        </row>
        <row r="65">
          <cell r="T65">
            <v>66</v>
          </cell>
          <cell r="U65">
            <v>0</v>
          </cell>
          <cell r="V65">
            <v>152</v>
          </cell>
          <cell r="W65">
            <v>32</v>
          </cell>
          <cell r="X65">
            <v>184</v>
          </cell>
          <cell r="Y65">
            <v>605228.57142857136</v>
          </cell>
          <cell r="Z65">
            <v>270000</v>
          </cell>
          <cell r="AA65">
            <v>875228.57142857136</v>
          </cell>
          <cell r="AC65">
            <v>30</v>
          </cell>
          <cell r="AD65">
            <v>10</v>
          </cell>
          <cell r="AE65" t="str">
            <v>b</v>
          </cell>
          <cell r="AF65">
            <v>0.8</v>
          </cell>
          <cell r="AG65">
            <v>1.6</v>
          </cell>
          <cell r="AH65">
            <v>152</v>
          </cell>
          <cell r="AI65">
            <v>0</v>
          </cell>
          <cell r="AJ65">
            <v>0</v>
          </cell>
          <cell r="AK65">
            <v>152</v>
          </cell>
          <cell r="AL65">
            <v>243.20000000000002</v>
          </cell>
          <cell r="AM65">
            <v>393984</v>
          </cell>
          <cell r="AN65">
            <v>1269212.5714285714</v>
          </cell>
          <cell r="AO65">
            <v>999212.57142857136</v>
          </cell>
        </row>
        <row r="66">
          <cell r="T66">
            <v>68</v>
          </cell>
          <cell r="U66">
            <v>0</v>
          </cell>
          <cell r="V66">
            <v>104</v>
          </cell>
          <cell r="W66">
            <v>32</v>
          </cell>
          <cell r="X66">
            <v>136</v>
          </cell>
          <cell r="Y66">
            <v>405668.57142857142</v>
          </cell>
          <cell r="Z66">
            <v>330000</v>
          </cell>
          <cell r="AA66">
            <v>735668.57142857136</v>
          </cell>
          <cell r="AC66">
            <v>15</v>
          </cell>
          <cell r="AD66">
            <v>5</v>
          </cell>
          <cell r="AE66" t="str">
            <v>b</v>
          </cell>
          <cell r="AF66">
            <v>0.8</v>
          </cell>
          <cell r="AG66">
            <v>0.8</v>
          </cell>
          <cell r="AH66">
            <v>104</v>
          </cell>
          <cell r="AI66">
            <v>0</v>
          </cell>
          <cell r="AJ66">
            <v>0</v>
          </cell>
          <cell r="AK66">
            <v>104</v>
          </cell>
          <cell r="AL66">
            <v>83.2</v>
          </cell>
          <cell r="AM66">
            <v>134784</v>
          </cell>
          <cell r="AN66">
            <v>870452.57142857136</v>
          </cell>
          <cell r="AO66">
            <v>540452.57142857136</v>
          </cell>
        </row>
        <row r="67">
          <cell r="T67">
            <v>47</v>
          </cell>
          <cell r="U67">
            <v>0</v>
          </cell>
          <cell r="V67">
            <v>124</v>
          </cell>
          <cell r="W67">
            <v>32</v>
          </cell>
          <cell r="X67">
            <v>156</v>
          </cell>
          <cell r="Y67">
            <v>465325.71428571426</v>
          </cell>
          <cell r="Z67">
            <v>330000</v>
          </cell>
          <cell r="AA67">
            <v>795325.71428571432</v>
          </cell>
          <cell r="AC67">
            <v>15</v>
          </cell>
          <cell r="AD67">
            <v>5</v>
          </cell>
          <cell r="AE67" t="str">
            <v>b</v>
          </cell>
          <cell r="AF67">
            <v>0.8</v>
          </cell>
          <cell r="AG67">
            <v>0.8</v>
          </cell>
          <cell r="AH67">
            <v>124</v>
          </cell>
          <cell r="AI67">
            <v>0</v>
          </cell>
          <cell r="AJ67">
            <v>0</v>
          </cell>
          <cell r="AK67">
            <v>124</v>
          </cell>
          <cell r="AL67">
            <v>99.2</v>
          </cell>
          <cell r="AM67">
            <v>160704</v>
          </cell>
          <cell r="AN67">
            <v>956029.71428571432</v>
          </cell>
          <cell r="AO67">
            <v>626029.71428571432</v>
          </cell>
        </row>
        <row r="68">
          <cell r="T68">
            <v>48</v>
          </cell>
          <cell r="U68">
            <v>0</v>
          </cell>
          <cell r="V68">
            <v>124</v>
          </cell>
          <cell r="W68">
            <v>32</v>
          </cell>
          <cell r="X68">
            <v>156</v>
          </cell>
          <cell r="Y68">
            <v>543080.57142857136</v>
          </cell>
          <cell r="Z68">
            <v>330000</v>
          </cell>
          <cell r="AA68">
            <v>873080.57142857136</v>
          </cell>
          <cell r="AB68">
            <v>18522</v>
          </cell>
          <cell r="AC68">
            <v>15</v>
          </cell>
          <cell r="AD68">
            <v>5</v>
          </cell>
          <cell r="AE68" t="str">
            <v>b</v>
          </cell>
          <cell r="AF68">
            <v>0.8</v>
          </cell>
          <cell r="AG68">
            <v>0.8</v>
          </cell>
          <cell r="AH68">
            <v>124</v>
          </cell>
          <cell r="AI68">
            <v>0</v>
          </cell>
          <cell r="AJ68">
            <v>0</v>
          </cell>
          <cell r="AK68">
            <v>124</v>
          </cell>
          <cell r="AL68">
            <v>99.2</v>
          </cell>
          <cell r="AM68">
            <v>160704</v>
          </cell>
          <cell r="AN68">
            <v>1033784.5714285714</v>
          </cell>
          <cell r="AO68">
            <v>685262.57142857136</v>
          </cell>
        </row>
        <row r="69">
          <cell r="T69">
            <v>49</v>
          </cell>
          <cell r="U69">
            <v>0</v>
          </cell>
          <cell r="V69">
            <v>124</v>
          </cell>
          <cell r="W69">
            <v>32</v>
          </cell>
          <cell r="X69">
            <v>156</v>
          </cell>
          <cell r="Y69">
            <v>465325.71428571426</v>
          </cell>
          <cell r="Z69">
            <v>330000</v>
          </cell>
          <cell r="AA69">
            <v>795325.71428571432</v>
          </cell>
          <cell r="AC69">
            <v>15</v>
          </cell>
          <cell r="AD69">
            <v>5</v>
          </cell>
          <cell r="AE69" t="str">
            <v>b</v>
          </cell>
          <cell r="AF69">
            <v>0.8</v>
          </cell>
          <cell r="AG69">
            <v>0.8</v>
          </cell>
          <cell r="AH69">
            <v>124</v>
          </cell>
          <cell r="AI69">
            <v>0</v>
          </cell>
          <cell r="AJ69">
            <v>0</v>
          </cell>
          <cell r="AK69">
            <v>124</v>
          </cell>
          <cell r="AL69">
            <v>99.2</v>
          </cell>
          <cell r="AM69">
            <v>160704</v>
          </cell>
          <cell r="AN69">
            <v>956029.71428571432</v>
          </cell>
          <cell r="AO69">
            <v>626029.71428571432</v>
          </cell>
        </row>
        <row r="70">
          <cell r="T70">
            <v>50</v>
          </cell>
          <cell r="U70">
            <v>0</v>
          </cell>
          <cell r="V70">
            <v>124</v>
          </cell>
          <cell r="W70">
            <v>32</v>
          </cell>
          <cell r="X70">
            <v>156</v>
          </cell>
          <cell r="Y70">
            <v>465325.71428571426</v>
          </cell>
          <cell r="Z70">
            <v>330000</v>
          </cell>
          <cell r="AA70">
            <v>795325.71428571432</v>
          </cell>
          <cell r="AC70">
            <v>15</v>
          </cell>
          <cell r="AD70">
            <v>5</v>
          </cell>
          <cell r="AE70" t="str">
            <v>b</v>
          </cell>
          <cell r="AF70">
            <v>0.8</v>
          </cell>
          <cell r="AG70">
            <v>0.8</v>
          </cell>
          <cell r="AH70">
            <v>124</v>
          </cell>
          <cell r="AI70">
            <v>0</v>
          </cell>
          <cell r="AJ70">
            <v>0</v>
          </cell>
          <cell r="AK70">
            <v>124</v>
          </cell>
          <cell r="AL70">
            <v>99.2</v>
          </cell>
          <cell r="AM70">
            <v>160704</v>
          </cell>
          <cell r="AN70">
            <v>956029.71428571432</v>
          </cell>
          <cell r="AO70">
            <v>626029.71428571432</v>
          </cell>
        </row>
        <row r="71">
          <cell r="T71">
            <v>51</v>
          </cell>
          <cell r="U71">
            <v>0</v>
          </cell>
          <cell r="V71">
            <v>124</v>
          </cell>
          <cell r="W71">
            <v>32</v>
          </cell>
          <cell r="X71">
            <v>156</v>
          </cell>
          <cell r="Y71">
            <v>509033.57142857142</v>
          </cell>
          <cell r="Z71">
            <v>330000</v>
          </cell>
          <cell r="AA71">
            <v>839033.57142857136</v>
          </cell>
          <cell r="AB71">
            <v>17010</v>
          </cell>
          <cell r="AC71">
            <v>15</v>
          </cell>
          <cell r="AD71">
            <v>5</v>
          </cell>
          <cell r="AE71" t="str">
            <v>b</v>
          </cell>
          <cell r="AF71">
            <v>0.8</v>
          </cell>
          <cell r="AG71">
            <v>0.8</v>
          </cell>
          <cell r="AH71">
            <v>124</v>
          </cell>
          <cell r="AI71">
            <v>0</v>
          </cell>
          <cell r="AJ71">
            <v>0</v>
          </cell>
          <cell r="AK71">
            <v>124</v>
          </cell>
          <cell r="AL71">
            <v>99.2</v>
          </cell>
          <cell r="AM71">
            <v>160704</v>
          </cell>
          <cell r="AN71">
            <v>999737.57142857136</v>
          </cell>
          <cell r="AO71">
            <v>652727.57142857136</v>
          </cell>
        </row>
        <row r="73">
          <cell r="T73">
            <v>53</v>
          </cell>
          <cell r="U73">
            <v>0</v>
          </cell>
          <cell r="V73">
            <v>176</v>
          </cell>
          <cell r="W73">
            <v>32</v>
          </cell>
          <cell r="X73">
            <v>208</v>
          </cell>
          <cell r="Y73">
            <v>989040</v>
          </cell>
          <cell r="Z73">
            <v>225000</v>
          </cell>
          <cell r="AA73">
            <v>1214040</v>
          </cell>
          <cell r="AB73">
            <v>28475.999999999996</v>
          </cell>
          <cell r="AC73">
            <v>50</v>
          </cell>
          <cell r="AD73">
            <v>19</v>
          </cell>
          <cell r="AE73" t="str">
            <v>a</v>
          </cell>
          <cell r="AF73">
            <v>1</v>
          </cell>
          <cell r="AG73">
            <v>3.45</v>
          </cell>
          <cell r="AH73">
            <v>176</v>
          </cell>
          <cell r="AI73">
            <v>0</v>
          </cell>
          <cell r="AJ73">
            <v>0</v>
          </cell>
          <cell r="AK73">
            <v>176</v>
          </cell>
          <cell r="AL73">
            <v>607.20000000000005</v>
          </cell>
          <cell r="AM73">
            <v>983664.00000000012</v>
          </cell>
          <cell r="AN73">
            <v>2197704</v>
          </cell>
          <cell r="AO73">
            <v>1944228</v>
          </cell>
        </row>
        <row r="74">
          <cell r="T74">
            <v>52</v>
          </cell>
          <cell r="U74">
            <v>0</v>
          </cell>
          <cell r="V74">
            <v>120</v>
          </cell>
          <cell r="W74">
            <v>32</v>
          </cell>
          <cell r="X74">
            <v>152</v>
          </cell>
          <cell r="Y74">
            <v>978934.2857142858</v>
          </cell>
          <cell r="Z74">
            <v>225000</v>
          </cell>
          <cell r="AA74">
            <v>1203934.2857142859</v>
          </cell>
          <cell r="AC74">
            <v>45</v>
          </cell>
          <cell r="AD74">
            <v>16</v>
          </cell>
          <cell r="AE74" t="str">
            <v>b</v>
          </cell>
          <cell r="AF74">
            <v>0.8</v>
          </cell>
          <cell r="AG74">
            <v>2.44</v>
          </cell>
          <cell r="AH74">
            <v>120</v>
          </cell>
          <cell r="AI74">
            <v>0</v>
          </cell>
          <cell r="AJ74">
            <v>0</v>
          </cell>
          <cell r="AK74">
            <v>120</v>
          </cell>
          <cell r="AL74">
            <v>292.8</v>
          </cell>
          <cell r="AM74">
            <v>474336</v>
          </cell>
          <cell r="AN74">
            <v>1678270.2857142859</v>
          </cell>
          <cell r="AO74">
            <v>1453270.2857142859</v>
          </cell>
        </row>
        <row r="75">
          <cell r="T75">
            <v>54</v>
          </cell>
          <cell r="U75">
            <v>0</v>
          </cell>
          <cell r="V75">
            <v>176</v>
          </cell>
          <cell r="W75">
            <v>32</v>
          </cell>
          <cell r="X75">
            <v>208</v>
          </cell>
          <cell r="Y75">
            <v>794262.85714285716</v>
          </cell>
          <cell r="Z75">
            <v>330000</v>
          </cell>
          <cell r="AA75">
            <v>1124262.8571428573</v>
          </cell>
          <cell r="AB75">
            <v>22428</v>
          </cell>
          <cell r="AC75">
            <v>45</v>
          </cell>
          <cell r="AD75">
            <v>16</v>
          </cell>
          <cell r="AE75" t="str">
            <v>b</v>
          </cell>
          <cell r="AF75">
            <v>0.8</v>
          </cell>
          <cell r="AG75">
            <v>2.44</v>
          </cell>
          <cell r="AH75">
            <v>176</v>
          </cell>
          <cell r="AI75">
            <v>0</v>
          </cell>
          <cell r="AJ75">
            <v>0</v>
          </cell>
          <cell r="AK75">
            <v>176</v>
          </cell>
          <cell r="AL75">
            <v>429.44</v>
          </cell>
          <cell r="AM75">
            <v>695692.80000000005</v>
          </cell>
          <cell r="AN75">
            <v>1819955.6571428573</v>
          </cell>
          <cell r="AO75">
            <v>1467527.6571428573</v>
          </cell>
        </row>
        <row r="76">
          <cell r="T76">
            <v>55</v>
          </cell>
          <cell r="U76">
            <v>0</v>
          </cell>
          <cell r="V76">
            <v>48</v>
          </cell>
          <cell r="W76">
            <v>32</v>
          </cell>
          <cell r="X76">
            <v>80</v>
          </cell>
          <cell r="Y76">
            <v>305485.71428571426</v>
          </cell>
          <cell r="Z76">
            <v>210000</v>
          </cell>
          <cell r="AA76">
            <v>515485.71428571426</v>
          </cell>
          <cell r="AC76">
            <v>45</v>
          </cell>
          <cell r="AD76">
            <v>16</v>
          </cell>
          <cell r="AE76" t="str">
            <v>c</v>
          </cell>
          <cell r="AF76">
            <v>0.5</v>
          </cell>
          <cell r="AG76">
            <v>1.5249999999999999</v>
          </cell>
          <cell r="AH76">
            <v>48</v>
          </cell>
          <cell r="AI76">
            <v>0</v>
          </cell>
          <cell r="AJ76">
            <v>0</v>
          </cell>
          <cell r="AK76">
            <v>48</v>
          </cell>
          <cell r="AL76">
            <v>73.199999999999989</v>
          </cell>
          <cell r="AM76">
            <v>118583.99999999999</v>
          </cell>
          <cell r="AN76">
            <v>634069.7142857142</v>
          </cell>
          <cell r="AO76">
            <v>424069.7142857142</v>
          </cell>
        </row>
        <row r="77">
          <cell r="T77">
            <v>56</v>
          </cell>
          <cell r="U77">
            <v>0</v>
          </cell>
          <cell r="V77">
            <v>176</v>
          </cell>
          <cell r="W77">
            <v>32</v>
          </cell>
          <cell r="X77">
            <v>208</v>
          </cell>
          <cell r="Y77">
            <v>794262.85714285716</v>
          </cell>
          <cell r="Z77">
            <v>330000</v>
          </cell>
          <cell r="AA77">
            <v>1124262.8571428573</v>
          </cell>
          <cell r="AB77">
            <v>22428</v>
          </cell>
          <cell r="AC77">
            <v>45</v>
          </cell>
          <cell r="AD77">
            <v>16</v>
          </cell>
          <cell r="AE77" t="str">
            <v>a</v>
          </cell>
          <cell r="AF77">
            <v>1</v>
          </cell>
          <cell r="AG77">
            <v>3.05</v>
          </cell>
          <cell r="AH77">
            <v>176</v>
          </cell>
          <cell r="AI77">
            <v>0</v>
          </cell>
          <cell r="AJ77">
            <v>0</v>
          </cell>
          <cell r="AK77">
            <v>176</v>
          </cell>
          <cell r="AL77">
            <v>536.79999999999995</v>
          </cell>
          <cell r="AM77">
            <v>869615.99999999988</v>
          </cell>
          <cell r="AN77">
            <v>1993878.8571428573</v>
          </cell>
          <cell r="AO77">
            <v>1641450.8571428573</v>
          </cell>
        </row>
        <row r="78">
          <cell r="T78">
            <v>184</v>
          </cell>
          <cell r="U78">
            <v>0</v>
          </cell>
          <cell r="V78">
            <v>176</v>
          </cell>
          <cell r="W78">
            <v>32</v>
          </cell>
          <cell r="X78">
            <v>208</v>
          </cell>
          <cell r="Y78">
            <v>998845.7142857142</v>
          </cell>
          <cell r="Z78">
            <v>315000</v>
          </cell>
          <cell r="AA78">
            <v>1313845.7142857141</v>
          </cell>
          <cell r="AB78">
            <v>25452</v>
          </cell>
          <cell r="AC78">
            <v>45</v>
          </cell>
          <cell r="AD78">
            <v>16</v>
          </cell>
          <cell r="AE78" t="str">
            <v>a</v>
          </cell>
          <cell r="AF78">
            <v>1</v>
          </cell>
          <cell r="AG78">
            <v>3.05</v>
          </cell>
          <cell r="AH78">
            <v>176</v>
          </cell>
          <cell r="AI78">
            <v>0</v>
          </cell>
          <cell r="AJ78">
            <v>0</v>
          </cell>
          <cell r="AK78">
            <v>176</v>
          </cell>
          <cell r="AL78">
            <v>536.79999999999995</v>
          </cell>
          <cell r="AM78">
            <v>869615.99999999988</v>
          </cell>
          <cell r="AN78">
            <v>2183461.7142857141</v>
          </cell>
          <cell r="AO78">
            <v>1843009.7142857141</v>
          </cell>
        </row>
        <row r="79">
          <cell r="T79">
            <v>57</v>
          </cell>
          <cell r="U79">
            <v>0</v>
          </cell>
          <cell r="V79">
            <v>176</v>
          </cell>
          <cell r="W79">
            <v>32</v>
          </cell>
          <cell r="X79">
            <v>208</v>
          </cell>
          <cell r="Y79">
            <v>701554.28571428568</v>
          </cell>
          <cell r="Z79">
            <v>330000</v>
          </cell>
          <cell r="AA79">
            <v>1031554.2857142857</v>
          </cell>
          <cell r="AC79">
            <v>35</v>
          </cell>
          <cell r="AD79">
            <v>14</v>
          </cell>
          <cell r="AE79" t="str">
            <v>a</v>
          </cell>
          <cell r="AF79">
            <v>1</v>
          </cell>
          <cell r="AG79">
            <v>2.4500000000000002</v>
          </cell>
          <cell r="AH79">
            <v>176</v>
          </cell>
          <cell r="AI79">
            <v>0</v>
          </cell>
          <cell r="AJ79">
            <v>0</v>
          </cell>
          <cell r="AK79">
            <v>176</v>
          </cell>
          <cell r="AL79">
            <v>431.20000000000005</v>
          </cell>
          <cell r="AM79">
            <v>698544.00000000012</v>
          </cell>
          <cell r="AN79">
            <v>1730098.2857142859</v>
          </cell>
          <cell r="AO79">
            <v>1400098.2857142859</v>
          </cell>
        </row>
        <row r="80">
          <cell r="T80">
            <v>58</v>
          </cell>
          <cell r="U80">
            <v>0</v>
          </cell>
          <cell r="V80">
            <v>104</v>
          </cell>
          <cell r="W80">
            <v>32</v>
          </cell>
          <cell r="X80">
            <v>136</v>
          </cell>
          <cell r="Y80">
            <v>469345.71428571426</v>
          </cell>
          <cell r="Z80">
            <v>210000</v>
          </cell>
          <cell r="AA80">
            <v>679345.71428571432</v>
          </cell>
          <cell r="AB80">
            <v>18396</v>
          </cell>
          <cell r="AC80">
            <v>35</v>
          </cell>
          <cell r="AD80">
            <v>14</v>
          </cell>
          <cell r="AE80" t="str">
            <v>b</v>
          </cell>
          <cell r="AF80">
            <v>0.8</v>
          </cell>
          <cell r="AG80">
            <v>1.9600000000000002</v>
          </cell>
          <cell r="AH80">
            <v>104</v>
          </cell>
          <cell r="AI80">
            <v>0</v>
          </cell>
          <cell r="AJ80">
            <v>0</v>
          </cell>
          <cell r="AK80">
            <v>104</v>
          </cell>
          <cell r="AL80">
            <v>203.84000000000003</v>
          </cell>
          <cell r="AM80">
            <v>330220.80000000005</v>
          </cell>
          <cell r="AN80">
            <v>1009566.5142857144</v>
          </cell>
          <cell r="AO80">
            <v>781170.51428571437</v>
          </cell>
        </row>
        <row r="81">
          <cell r="T81">
            <v>59</v>
          </cell>
          <cell r="U81">
            <v>0</v>
          </cell>
          <cell r="V81">
            <v>176</v>
          </cell>
          <cell r="W81">
            <v>32</v>
          </cell>
          <cell r="X81">
            <v>208</v>
          </cell>
          <cell r="Y81">
            <v>794262.85714285716</v>
          </cell>
          <cell r="Z81">
            <v>315000</v>
          </cell>
          <cell r="AA81">
            <v>1109262.8571428573</v>
          </cell>
          <cell r="AC81">
            <v>45</v>
          </cell>
          <cell r="AD81">
            <v>16</v>
          </cell>
          <cell r="AE81" t="str">
            <v>a</v>
          </cell>
          <cell r="AF81">
            <v>1</v>
          </cell>
          <cell r="AG81">
            <v>3.05</v>
          </cell>
          <cell r="AH81">
            <v>176</v>
          </cell>
          <cell r="AI81">
            <v>0</v>
          </cell>
          <cell r="AJ81">
            <v>0</v>
          </cell>
          <cell r="AK81">
            <v>176</v>
          </cell>
          <cell r="AL81">
            <v>536.79999999999995</v>
          </cell>
          <cell r="AM81">
            <v>869615.99999999988</v>
          </cell>
          <cell r="AN81">
            <v>1978878.8571428573</v>
          </cell>
          <cell r="AO81">
            <v>1663878.8571428573</v>
          </cell>
        </row>
        <row r="82">
          <cell r="T82">
            <v>60</v>
          </cell>
          <cell r="U82">
            <v>0</v>
          </cell>
          <cell r="V82">
            <v>176</v>
          </cell>
          <cell r="W82">
            <v>32</v>
          </cell>
          <cell r="X82">
            <v>208</v>
          </cell>
          <cell r="Y82">
            <v>701554.28571428568</v>
          </cell>
          <cell r="Z82">
            <v>330000</v>
          </cell>
          <cell r="AA82">
            <v>1031554.2857142857</v>
          </cell>
          <cell r="AC82">
            <v>35</v>
          </cell>
          <cell r="AD82">
            <v>14</v>
          </cell>
          <cell r="AE82" t="str">
            <v>a</v>
          </cell>
          <cell r="AF82">
            <v>1</v>
          </cell>
          <cell r="AG82">
            <v>2.4500000000000002</v>
          </cell>
          <cell r="AH82">
            <v>176</v>
          </cell>
          <cell r="AI82">
            <v>0</v>
          </cell>
          <cell r="AJ82">
            <v>0</v>
          </cell>
          <cell r="AK82">
            <v>176</v>
          </cell>
          <cell r="AL82">
            <v>431.20000000000005</v>
          </cell>
          <cell r="AM82">
            <v>698544.00000000012</v>
          </cell>
          <cell r="AN82">
            <v>1730098.2857142859</v>
          </cell>
          <cell r="AO82">
            <v>1400098.2857142859</v>
          </cell>
        </row>
        <row r="83">
          <cell r="T83">
            <v>61</v>
          </cell>
          <cell r="U83">
            <v>96</v>
          </cell>
          <cell r="V83">
            <v>0</v>
          </cell>
          <cell r="W83">
            <v>32</v>
          </cell>
          <cell r="X83">
            <v>128</v>
          </cell>
          <cell r="Y83">
            <v>408349.71428571426</v>
          </cell>
          <cell r="Z83">
            <v>165000</v>
          </cell>
          <cell r="AA83">
            <v>573349.71428571432</v>
          </cell>
          <cell r="AB83">
            <v>24192</v>
          </cell>
          <cell r="AC83">
            <v>15</v>
          </cell>
          <cell r="AD83">
            <v>5</v>
          </cell>
          <cell r="AE83" t="str">
            <v>b</v>
          </cell>
          <cell r="AF83">
            <v>0.8</v>
          </cell>
          <cell r="AG83">
            <v>0.8</v>
          </cell>
          <cell r="AH83">
            <v>0</v>
          </cell>
          <cell r="AI83">
            <v>0</v>
          </cell>
          <cell r="AJ83">
            <v>0</v>
          </cell>
          <cell r="AK83">
            <v>0</v>
          </cell>
          <cell r="AL83">
            <v>0</v>
          </cell>
          <cell r="AM83">
            <v>0</v>
          </cell>
          <cell r="AN83">
            <v>573349.71428571432</v>
          </cell>
          <cell r="AO83">
            <v>384157.71428571432</v>
          </cell>
        </row>
        <row r="84">
          <cell r="T84">
            <v>62</v>
          </cell>
          <cell r="U84">
            <v>0</v>
          </cell>
          <cell r="V84">
            <v>176</v>
          </cell>
          <cell r="W84">
            <v>32</v>
          </cell>
          <cell r="X84">
            <v>208</v>
          </cell>
          <cell r="Y84">
            <v>970542.85714285716</v>
          </cell>
          <cell r="Z84">
            <v>330000</v>
          </cell>
          <cell r="AA84">
            <v>1300542.8571428573</v>
          </cell>
          <cell r="AB84">
            <v>28979.999999999996</v>
          </cell>
          <cell r="AC84">
            <v>28</v>
          </cell>
          <cell r="AD84">
            <v>12</v>
          </cell>
          <cell r="AE84" t="str">
            <v>a</v>
          </cell>
          <cell r="AF84">
            <v>1</v>
          </cell>
          <cell r="AG84">
            <v>2</v>
          </cell>
          <cell r="AH84">
            <v>176</v>
          </cell>
          <cell r="AI84">
            <v>0</v>
          </cell>
          <cell r="AJ84">
            <v>0</v>
          </cell>
          <cell r="AK84">
            <v>176</v>
          </cell>
          <cell r="AL84">
            <v>352</v>
          </cell>
          <cell r="AM84">
            <v>570240</v>
          </cell>
          <cell r="AN84">
            <v>1870782.8571428573</v>
          </cell>
          <cell r="AO84">
            <v>1511802.8571428573</v>
          </cell>
        </row>
        <row r="85">
          <cell r="T85">
            <v>63</v>
          </cell>
          <cell r="U85">
            <v>0</v>
          </cell>
          <cell r="V85">
            <v>176</v>
          </cell>
          <cell r="W85">
            <v>32</v>
          </cell>
          <cell r="X85">
            <v>208</v>
          </cell>
          <cell r="Y85">
            <v>856217.14285714284</v>
          </cell>
          <cell r="Z85">
            <v>330000</v>
          </cell>
          <cell r="AA85">
            <v>1186217.1428571427</v>
          </cell>
          <cell r="AB85">
            <v>24192</v>
          </cell>
          <cell r="AC85">
            <v>28</v>
          </cell>
          <cell r="AD85">
            <v>12</v>
          </cell>
          <cell r="AE85" t="str">
            <v>a</v>
          </cell>
          <cell r="AF85">
            <v>1</v>
          </cell>
          <cell r="AG85">
            <v>2</v>
          </cell>
          <cell r="AH85">
            <v>176</v>
          </cell>
          <cell r="AI85">
            <v>0</v>
          </cell>
          <cell r="AJ85">
            <v>0</v>
          </cell>
          <cell r="AK85">
            <v>176</v>
          </cell>
          <cell r="AL85">
            <v>352</v>
          </cell>
          <cell r="AM85">
            <v>570240</v>
          </cell>
          <cell r="AN85">
            <v>1756457.1428571427</v>
          </cell>
          <cell r="AO85">
            <v>1402265.1428571427</v>
          </cell>
        </row>
        <row r="87">
          <cell r="T87">
            <v>69</v>
          </cell>
          <cell r="U87">
            <v>0</v>
          </cell>
          <cell r="V87">
            <v>176</v>
          </cell>
          <cell r="W87">
            <v>32</v>
          </cell>
          <cell r="X87">
            <v>208</v>
          </cell>
          <cell r="Y87">
            <v>1873782.8571428573</v>
          </cell>
          <cell r="Z87">
            <v>330000</v>
          </cell>
          <cell r="AA87">
            <v>2203782.8571428573</v>
          </cell>
          <cell r="AB87">
            <v>70156.800000000003</v>
          </cell>
          <cell r="AC87">
            <v>50</v>
          </cell>
          <cell r="AD87">
            <v>19</v>
          </cell>
          <cell r="AE87" t="str">
            <v>a</v>
          </cell>
          <cell r="AF87">
            <v>1</v>
          </cell>
          <cell r="AG87">
            <v>3.45</v>
          </cell>
          <cell r="AH87">
            <v>176</v>
          </cell>
          <cell r="AI87">
            <v>0</v>
          </cell>
          <cell r="AJ87">
            <v>0</v>
          </cell>
          <cell r="AK87">
            <v>176</v>
          </cell>
          <cell r="AL87">
            <v>607.20000000000005</v>
          </cell>
          <cell r="AM87">
            <v>983664.00000000012</v>
          </cell>
          <cell r="AN87">
            <v>3187446.8571428573</v>
          </cell>
          <cell r="AO87">
            <v>2787290.0571428575</v>
          </cell>
        </row>
        <row r="88">
          <cell r="T88">
            <v>70</v>
          </cell>
          <cell r="U88">
            <v>0</v>
          </cell>
          <cell r="V88">
            <v>184</v>
          </cell>
          <cell r="W88">
            <v>32</v>
          </cell>
          <cell r="X88">
            <v>216</v>
          </cell>
          <cell r="Y88">
            <v>824811.42857142852</v>
          </cell>
          <cell r="Z88">
            <v>420000</v>
          </cell>
          <cell r="AA88">
            <v>1244811.4285714286</v>
          </cell>
          <cell r="AC88">
            <v>45</v>
          </cell>
          <cell r="AD88">
            <v>16</v>
          </cell>
          <cell r="AE88" t="str">
            <v>a</v>
          </cell>
          <cell r="AF88">
            <v>1</v>
          </cell>
          <cell r="AG88">
            <v>3.05</v>
          </cell>
          <cell r="AH88">
            <v>184</v>
          </cell>
          <cell r="AI88">
            <v>0</v>
          </cell>
          <cell r="AJ88">
            <v>0</v>
          </cell>
          <cell r="AK88">
            <v>184</v>
          </cell>
          <cell r="AL88">
            <v>561.19999999999993</v>
          </cell>
          <cell r="AM88">
            <v>909143.99999999988</v>
          </cell>
          <cell r="AN88">
            <v>2153955.4285714286</v>
          </cell>
          <cell r="AO88">
            <v>1733955.4285714286</v>
          </cell>
        </row>
        <row r="89">
          <cell r="T89">
            <v>71</v>
          </cell>
          <cell r="U89">
            <v>0</v>
          </cell>
          <cell r="V89">
            <v>179</v>
          </cell>
          <cell r="W89">
            <v>32</v>
          </cell>
          <cell r="X89">
            <v>211</v>
          </cell>
          <cell r="Y89">
            <v>882130.7142857142</v>
          </cell>
          <cell r="Z89">
            <v>330000</v>
          </cell>
          <cell r="AA89">
            <v>1212130.7142857141</v>
          </cell>
          <cell r="AB89">
            <v>25704</v>
          </cell>
          <cell r="AC89">
            <v>35</v>
          </cell>
          <cell r="AD89">
            <v>14</v>
          </cell>
          <cell r="AE89" t="str">
            <v>a</v>
          </cell>
          <cell r="AF89">
            <v>1</v>
          </cell>
          <cell r="AG89">
            <v>2.4500000000000002</v>
          </cell>
          <cell r="AH89">
            <v>179</v>
          </cell>
          <cell r="AI89">
            <v>0</v>
          </cell>
          <cell r="AJ89">
            <v>0</v>
          </cell>
          <cell r="AK89">
            <v>179</v>
          </cell>
          <cell r="AL89">
            <v>438.55</v>
          </cell>
          <cell r="AM89">
            <v>710451</v>
          </cell>
          <cell r="AN89">
            <v>1922581.7142857141</v>
          </cell>
          <cell r="AO89">
            <v>1566877.7142857141</v>
          </cell>
        </row>
        <row r="90">
          <cell r="T90">
            <v>185</v>
          </cell>
          <cell r="U90">
            <v>0</v>
          </cell>
          <cell r="V90">
            <v>180</v>
          </cell>
          <cell r="W90">
            <v>32</v>
          </cell>
          <cell r="X90">
            <v>212</v>
          </cell>
          <cell r="Y90">
            <v>1019190</v>
          </cell>
          <cell r="Z90">
            <v>420000</v>
          </cell>
          <cell r="AA90">
            <v>1439190</v>
          </cell>
          <cell r="AC90">
            <v>40</v>
          </cell>
          <cell r="AD90">
            <v>15</v>
          </cell>
          <cell r="AE90" t="str">
            <v>a</v>
          </cell>
          <cell r="AF90">
            <v>1</v>
          </cell>
          <cell r="AG90">
            <v>2.75</v>
          </cell>
          <cell r="AH90">
            <v>180</v>
          </cell>
          <cell r="AI90">
            <v>0</v>
          </cell>
          <cell r="AJ90">
            <v>0</v>
          </cell>
          <cell r="AK90">
            <v>180</v>
          </cell>
          <cell r="AL90">
            <v>495</v>
          </cell>
          <cell r="AM90">
            <v>801900</v>
          </cell>
          <cell r="AN90">
            <v>2241090</v>
          </cell>
          <cell r="AO90">
            <v>1821090</v>
          </cell>
        </row>
        <row r="91">
          <cell r="T91">
            <v>73</v>
          </cell>
          <cell r="U91">
            <v>0</v>
          </cell>
          <cell r="V91">
            <v>176</v>
          </cell>
          <cell r="W91">
            <v>32</v>
          </cell>
          <cell r="X91">
            <v>208</v>
          </cell>
          <cell r="Y91">
            <v>808748.57142857148</v>
          </cell>
          <cell r="Z91">
            <v>330000</v>
          </cell>
          <cell r="AA91">
            <v>1138748.5714285714</v>
          </cell>
          <cell r="AC91">
            <v>23</v>
          </cell>
          <cell r="AD91">
            <v>11</v>
          </cell>
          <cell r="AE91" t="str">
            <v>a</v>
          </cell>
          <cell r="AF91">
            <v>1</v>
          </cell>
          <cell r="AG91">
            <v>1.7</v>
          </cell>
          <cell r="AH91">
            <v>176</v>
          </cell>
          <cell r="AI91">
            <v>0</v>
          </cell>
          <cell r="AJ91">
            <v>0</v>
          </cell>
          <cell r="AK91">
            <v>176</v>
          </cell>
          <cell r="AL91">
            <v>299.2</v>
          </cell>
          <cell r="AM91">
            <v>484704</v>
          </cell>
          <cell r="AN91">
            <v>1623452.5714285714</v>
          </cell>
          <cell r="AO91">
            <v>1293452.5714285714</v>
          </cell>
        </row>
        <row r="92">
          <cell r="T92">
            <v>75</v>
          </cell>
          <cell r="U92">
            <v>0</v>
          </cell>
          <cell r="V92">
            <v>176</v>
          </cell>
          <cell r="W92">
            <v>32</v>
          </cell>
          <cell r="X92">
            <v>208</v>
          </cell>
          <cell r="Y92">
            <v>896866.2857142858</v>
          </cell>
          <cell r="Z92">
            <v>330000</v>
          </cell>
          <cell r="AA92">
            <v>1226866.2857142859</v>
          </cell>
          <cell r="AB92">
            <v>25704</v>
          </cell>
          <cell r="AC92">
            <v>23</v>
          </cell>
          <cell r="AD92">
            <v>11</v>
          </cell>
          <cell r="AE92" t="str">
            <v>a</v>
          </cell>
          <cell r="AF92">
            <v>1</v>
          </cell>
          <cell r="AG92">
            <v>1.7</v>
          </cell>
          <cell r="AH92">
            <v>176</v>
          </cell>
          <cell r="AI92">
            <v>0</v>
          </cell>
          <cell r="AJ92">
            <v>0</v>
          </cell>
          <cell r="AK92">
            <v>176</v>
          </cell>
          <cell r="AL92">
            <v>299.2</v>
          </cell>
          <cell r="AM92">
            <v>484704</v>
          </cell>
          <cell r="AN92">
            <v>1711570.2857142859</v>
          </cell>
          <cell r="AO92">
            <v>1355866.2857142859</v>
          </cell>
        </row>
        <row r="93">
          <cell r="T93">
            <v>77</v>
          </cell>
          <cell r="U93">
            <v>0</v>
          </cell>
          <cell r="V93">
            <v>122</v>
          </cell>
          <cell r="W93">
            <v>32</v>
          </cell>
          <cell r="X93">
            <v>154</v>
          </cell>
          <cell r="Y93">
            <v>575190</v>
          </cell>
          <cell r="Z93">
            <v>300000</v>
          </cell>
          <cell r="AA93">
            <v>875190</v>
          </cell>
          <cell r="AC93">
            <v>23</v>
          </cell>
          <cell r="AD93">
            <v>11</v>
          </cell>
          <cell r="AE93" t="str">
            <v>b</v>
          </cell>
          <cell r="AF93">
            <v>0.8</v>
          </cell>
          <cell r="AG93">
            <v>1.36</v>
          </cell>
          <cell r="AH93">
            <v>122</v>
          </cell>
          <cell r="AI93">
            <v>0</v>
          </cell>
          <cell r="AJ93">
            <v>0</v>
          </cell>
          <cell r="AK93">
            <v>122</v>
          </cell>
          <cell r="AL93">
            <v>165.92000000000002</v>
          </cell>
          <cell r="AM93">
            <v>268790.40000000002</v>
          </cell>
          <cell r="AN93">
            <v>1143980.3999999999</v>
          </cell>
          <cell r="AO93">
            <v>843980.39999999991</v>
          </cell>
        </row>
        <row r="94">
          <cell r="T94">
            <v>78</v>
          </cell>
          <cell r="U94">
            <v>0</v>
          </cell>
          <cell r="V94">
            <v>176</v>
          </cell>
          <cell r="W94">
            <v>32</v>
          </cell>
          <cell r="X94">
            <v>208</v>
          </cell>
          <cell r="Y94">
            <v>776880</v>
          </cell>
          <cell r="Z94">
            <v>330000</v>
          </cell>
          <cell r="AA94">
            <v>1106880</v>
          </cell>
          <cell r="AC94">
            <v>23</v>
          </cell>
          <cell r="AD94">
            <v>11</v>
          </cell>
          <cell r="AE94" t="str">
            <v>a</v>
          </cell>
          <cell r="AF94">
            <v>1</v>
          </cell>
          <cell r="AG94">
            <v>1.7</v>
          </cell>
          <cell r="AH94">
            <v>176</v>
          </cell>
          <cell r="AI94">
            <v>0</v>
          </cell>
          <cell r="AJ94">
            <v>0</v>
          </cell>
          <cell r="AK94">
            <v>176</v>
          </cell>
          <cell r="AL94">
            <v>299.2</v>
          </cell>
          <cell r="AM94">
            <v>484704</v>
          </cell>
          <cell r="AN94">
            <v>1591584</v>
          </cell>
          <cell r="AO94">
            <v>1261584</v>
          </cell>
        </row>
        <row r="95">
          <cell r="T95">
            <v>79</v>
          </cell>
          <cell r="U95">
            <v>0</v>
          </cell>
          <cell r="V95">
            <v>176</v>
          </cell>
          <cell r="W95">
            <v>32</v>
          </cell>
          <cell r="X95">
            <v>208</v>
          </cell>
          <cell r="Y95">
            <v>1508742.857142857</v>
          </cell>
          <cell r="Z95">
            <v>330000</v>
          </cell>
          <cell r="AA95">
            <v>1838742.857142857</v>
          </cell>
          <cell r="AB95">
            <v>43470</v>
          </cell>
          <cell r="AC95">
            <v>25</v>
          </cell>
          <cell r="AD95">
            <v>13</v>
          </cell>
          <cell r="AE95" t="str">
            <v>a</v>
          </cell>
          <cell r="AF95">
            <v>1</v>
          </cell>
          <cell r="AG95">
            <v>1.9</v>
          </cell>
          <cell r="AH95">
            <v>176</v>
          </cell>
          <cell r="AI95">
            <v>0</v>
          </cell>
          <cell r="AJ95">
            <v>0</v>
          </cell>
          <cell r="AK95">
            <v>176</v>
          </cell>
          <cell r="AL95">
            <v>334.4</v>
          </cell>
          <cell r="AM95">
            <v>541728</v>
          </cell>
          <cell r="AN95">
            <v>2380470.8571428573</v>
          </cell>
          <cell r="AO95">
            <v>2007000.8571428573</v>
          </cell>
        </row>
        <row r="96">
          <cell r="T96">
            <v>80</v>
          </cell>
          <cell r="U96">
            <v>0</v>
          </cell>
          <cell r="V96">
            <v>177</v>
          </cell>
          <cell r="W96">
            <v>32</v>
          </cell>
          <cell r="X96">
            <v>209</v>
          </cell>
          <cell r="Y96">
            <v>838836.42857142852</v>
          </cell>
          <cell r="Z96">
            <v>315000</v>
          </cell>
          <cell r="AA96">
            <v>1153836.4285714286</v>
          </cell>
          <cell r="AB96">
            <v>24192</v>
          </cell>
          <cell r="AC96">
            <v>25</v>
          </cell>
          <cell r="AD96">
            <v>13</v>
          </cell>
          <cell r="AE96" t="str">
            <v>a</v>
          </cell>
          <cell r="AF96">
            <v>1</v>
          </cell>
          <cell r="AG96">
            <v>1.9</v>
          </cell>
          <cell r="AH96">
            <v>177</v>
          </cell>
          <cell r="AI96">
            <v>0</v>
          </cell>
          <cell r="AJ96">
            <v>0</v>
          </cell>
          <cell r="AK96">
            <v>177</v>
          </cell>
          <cell r="AL96">
            <v>336.3</v>
          </cell>
          <cell r="AM96">
            <v>544806</v>
          </cell>
          <cell r="AN96">
            <v>1698642.4285714286</v>
          </cell>
          <cell r="AO96">
            <v>1359450.4285714286</v>
          </cell>
        </row>
        <row r="97">
          <cell r="T97">
            <v>81</v>
          </cell>
          <cell r="U97">
            <v>0</v>
          </cell>
          <cell r="V97">
            <v>122</v>
          </cell>
          <cell r="W97">
            <v>32</v>
          </cell>
          <cell r="X97">
            <v>154</v>
          </cell>
          <cell r="Y97">
            <v>618090</v>
          </cell>
          <cell r="Z97">
            <v>180000</v>
          </cell>
          <cell r="AA97">
            <v>798090</v>
          </cell>
          <cell r="AC97">
            <v>25</v>
          </cell>
          <cell r="AD97">
            <v>13</v>
          </cell>
          <cell r="AE97" t="str">
            <v>b</v>
          </cell>
          <cell r="AF97">
            <v>0.8</v>
          </cell>
          <cell r="AG97">
            <v>1.52</v>
          </cell>
          <cell r="AH97">
            <v>122</v>
          </cell>
          <cell r="AI97">
            <v>15</v>
          </cell>
          <cell r="AJ97">
            <v>49</v>
          </cell>
          <cell r="AK97">
            <v>122</v>
          </cell>
          <cell r="AL97">
            <v>368.6</v>
          </cell>
          <cell r="AM97">
            <v>597132</v>
          </cell>
          <cell r="AN97">
            <v>1395222</v>
          </cell>
          <cell r="AO97">
            <v>1215222</v>
          </cell>
        </row>
        <row r="98">
          <cell r="T98">
            <v>82</v>
          </cell>
          <cell r="U98">
            <v>0</v>
          </cell>
          <cell r="V98">
            <v>176</v>
          </cell>
          <cell r="W98">
            <v>32</v>
          </cell>
          <cell r="X98">
            <v>208</v>
          </cell>
          <cell r="Y98">
            <v>776880</v>
          </cell>
          <cell r="Z98">
            <v>330000</v>
          </cell>
          <cell r="AA98">
            <v>1106880</v>
          </cell>
          <cell r="AB98">
            <v>21672</v>
          </cell>
          <cell r="AC98">
            <v>23</v>
          </cell>
          <cell r="AD98">
            <v>11</v>
          </cell>
          <cell r="AE98" t="str">
            <v>a</v>
          </cell>
          <cell r="AF98">
            <v>1</v>
          </cell>
          <cell r="AG98">
            <v>1.7</v>
          </cell>
          <cell r="AH98">
            <v>176</v>
          </cell>
          <cell r="AI98">
            <v>0</v>
          </cell>
          <cell r="AJ98">
            <v>0</v>
          </cell>
          <cell r="AK98">
            <v>176</v>
          </cell>
          <cell r="AL98">
            <v>299.2</v>
          </cell>
          <cell r="AM98">
            <v>484704</v>
          </cell>
          <cell r="AN98">
            <v>1591584</v>
          </cell>
          <cell r="AO98">
            <v>1239912</v>
          </cell>
        </row>
        <row r="99">
          <cell r="T99">
            <v>83</v>
          </cell>
          <cell r="U99">
            <v>0</v>
          </cell>
          <cell r="V99">
            <v>178</v>
          </cell>
          <cell r="W99">
            <v>32</v>
          </cell>
          <cell r="X99">
            <v>210</v>
          </cell>
          <cell r="Y99">
            <v>734625</v>
          </cell>
          <cell r="Z99">
            <v>330000</v>
          </cell>
          <cell r="AA99">
            <v>1064625</v>
          </cell>
          <cell r="AC99">
            <v>21</v>
          </cell>
          <cell r="AD99">
            <v>10</v>
          </cell>
          <cell r="AE99" t="str">
            <v>a</v>
          </cell>
          <cell r="AF99">
            <v>1</v>
          </cell>
          <cell r="AG99">
            <v>1.55</v>
          </cell>
          <cell r="AH99">
            <v>178</v>
          </cell>
          <cell r="AI99">
            <v>0</v>
          </cell>
          <cell r="AJ99">
            <v>0</v>
          </cell>
          <cell r="AK99">
            <v>178</v>
          </cell>
          <cell r="AL99">
            <v>275.90000000000003</v>
          </cell>
          <cell r="AM99">
            <v>446958.00000000006</v>
          </cell>
          <cell r="AN99">
            <v>1511583</v>
          </cell>
          <cell r="AO99">
            <v>1181583</v>
          </cell>
        </row>
        <row r="100">
          <cell r="T100">
            <v>84</v>
          </cell>
          <cell r="U100">
            <v>0</v>
          </cell>
          <cell r="V100">
            <v>245.5</v>
          </cell>
          <cell r="W100">
            <v>32</v>
          </cell>
          <cell r="X100">
            <v>277.5</v>
          </cell>
          <cell r="Y100">
            <v>1036462.5</v>
          </cell>
          <cell r="Z100">
            <v>420000</v>
          </cell>
          <cell r="AA100">
            <v>1456462.5</v>
          </cell>
          <cell r="AC100">
            <v>23</v>
          </cell>
          <cell r="AD100">
            <v>11</v>
          </cell>
          <cell r="AE100" t="str">
            <v>a</v>
          </cell>
          <cell r="AF100">
            <v>1</v>
          </cell>
          <cell r="AG100">
            <v>1.7</v>
          </cell>
          <cell r="AH100">
            <v>196</v>
          </cell>
          <cell r="AI100">
            <v>0</v>
          </cell>
          <cell r="AJ100">
            <v>49.5</v>
          </cell>
          <cell r="AK100">
            <v>245.5</v>
          </cell>
          <cell r="AL100">
            <v>501.5</v>
          </cell>
          <cell r="AM100">
            <v>812430</v>
          </cell>
          <cell r="AN100">
            <v>2268892.5</v>
          </cell>
          <cell r="AO100">
            <v>1848892.5</v>
          </cell>
        </row>
        <row r="101">
          <cell r="T101">
            <v>85</v>
          </cell>
          <cell r="U101">
            <v>0</v>
          </cell>
          <cell r="V101">
            <v>40</v>
          </cell>
          <cell r="W101">
            <v>32</v>
          </cell>
          <cell r="X101">
            <v>72</v>
          </cell>
          <cell r="Y101">
            <v>294068.57142857142</v>
          </cell>
          <cell r="Z101">
            <v>75000</v>
          </cell>
          <cell r="AA101">
            <v>369068.57142857142</v>
          </cell>
          <cell r="AC101">
            <v>23</v>
          </cell>
          <cell r="AD101">
            <v>11</v>
          </cell>
          <cell r="AE101" t="str">
            <v>b</v>
          </cell>
          <cell r="AF101">
            <v>0.8</v>
          </cell>
          <cell r="AG101">
            <v>1.36</v>
          </cell>
          <cell r="AH101">
            <v>40</v>
          </cell>
          <cell r="AI101">
            <v>0</v>
          </cell>
          <cell r="AJ101">
            <v>0</v>
          </cell>
          <cell r="AK101">
            <v>40</v>
          </cell>
          <cell r="AL101">
            <v>54.400000000000006</v>
          </cell>
          <cell r="AM101">
            <v>88128.000000000015</v>
          </cell>
          <cell r="AN101">
            <v>457196.57142857142</v>
          </cell>
          <cell r="AO101">
            <v>382196.57142857142</v>
          </cell>
        </row>
        <row r="102">
          <cell r="T102">
            <v>86</v>
          </cell>
          <cell r="U102">
            <v>0</v>
          </cell>
          <cell r="V102">
            <v>186</v>
          </cell>
          <cell r="W102">
            <v>32</v>
          </cell>
          <cell r="X102">
            <v>218</v>
          </cell>
          <cell r="Y102">
            <v>835485</v>
          </cell>
          <cell r="Z102">
            <v>330000</v>
          </cell>
          <cell r="AA102">
            <v>1165485</v>
          </cell>
          <cell r="AC102">
            <v>25</v>
          </cell>
          <cell r="AD102">
            <v>10</v>
          </cell>
          <cell r="AE102" t="str">
            <v>a</v>
          </cell>
          <cell r="AF102">
            <v>1</v>
          </cell>
          <cell r="AG102">
            <v>1.75</v>
          </cell>
          <cell r="AH102">
            <v>186</v>
          </cell>
          <cell r="AI102">
            <v>0</v>
          </cell>
          <cell r="AJ102">
            <v>0</v>
          </cell>
          <cell r="AK102">
            <v>186</v>
          </cell>
          <cell r="AL102">
            <v>325.5</v>
          </cell>
          <cell r="AM102">
            <v>527310</v>
          </cell>
          <cell r="AN102">
            <v>1692795</v>
          </cell>
          <cell r="AO102">
            <v>1362795</v>
          </cell>
        </row>
        <row r="104">
          <cell r="T104">
            <v>87</v>
          </cell>
          <cell r="U104">
            <v>0</v>
          </cell>
          <cell r="V104">
            <v>176</v>
          </cell>
          <cell r="W104">
            <v>32</v>
          </cell>
          <cell r="X104">
            <v>208</v>
          </cell>
          <cell r="Y104">
            <v>1497600</v>
          </cell>
          <cell r="Z104">
            <v>330000</v>
          </cell>
          <cell r="AA104">
            <v>1827600</v>
          </cell>
          <cell r="AB104">
            <v>52668</v>
          </cell>
          <cell r="AC104">
            <v>50</v>
          </cell>
          <cell r="AD104">
            <v>19</v>
          </cell>
          <cell r="AE104" t="str">
            <v>a</v>
          </cell>
          <cell r="AF104">
            <v>1</v>
          </cell>
          <cell r="AG104">
            <v>3.45</v>
          </cell>
          <cell r="AH104">
            <v>176</v>
          </cell>
          <cell r="AI104">
            <v>0</v>
          </cell>
          <cell r="AJ104">
            <v>0</v>
          </cell>
          <cell r="AK104">
            <v>176</v>
          </cell>
          <cell r="AL104">
            <v>607.20000000000005</v>
          </cell>
          <cell r="AM104">
            <v>983664.00000000012</v>
          </cell>
          <cell r="AN104">
            <v>2811264</v>
          </cell>
          <cell r="AO104">
            <v>2428596</v>
          </cell>
        </row>
        <row r="105">
          <cell r="T105">
            <v>89</v>
          </cell>
          <cell r="U105">
            <v>120</v>
          </cell>
          <cell r="V105">
            <v>42</v>
          </cell>
          <cell r="W105">
            <v>32</v>
          </cell>
          <cell r="X105">
            <v>194</v>
          </cell>
          <cell r="Y105">
            <v>430036.5</v>
          </cell>
          <cell r="Z105">
            <v>330000</v>
          </cell>
          <cell r="AA105">
            <v>760036.5</v>
          </cell>
          <cell r="AC105">
            <v>15</v>
          </cell>
          <cell r="AD105">
            <v>5</v>
          </cell>
          <cell r="AE105" t="str">
            <v>b</v>
          </cell>
          <cell r="AF105">
            <v>0.8</v>
          </cell>
          <cell r="AG105">
            <v>0.8</v>
          </cell>
          <cell r="AH105">
            <v>42</v>
          </cell>
          <cell r="AI105">
            <v>0</v>
          </cell>
          <cell r="AJ105">
            <v>0</v>
          </cell>
          <cell r="AK105">
            <v>42</v>
          </cell>
          <cell r="AL105">
            <v>33.6</v>
          </cell>
          <cell r="AM105">
            <v>54432</v>
          </cell>
          <cell r="AN105">
            <v>814468.5</v>
          </cell>
          <cell r="AO105">
            <v>484468.5</v>
          </cell>
        </row>
        <row r="106">
          <cell r="T106">
            <v>91</v>
          </cell>
          <cell r="U106">
            <v>112</v>
          </cell>
          <cell r="V106">
            <v>52</v>
          </cell>
          <cell r="W106">
            <v>32</v>
          </cell>
          <cell r="X106">
            <v>196</v>
          </cell>
          <cell r="Y106">
            <v>475263.59999999986</v>
          </cell>
          <cell r="Z106">
            <v>330000</v>
          </cell>
          <cell r="AA106">
            <v>805263.59999999986</v>
          </cell>
          <cell r="AC106">
            <v>15</v>
          </cell>
          <cell r="AD106">
            <v>5</v>
          </cell>
          <cell r="AE106" t="str">
            <v>b</v>
          </cell>
          <cell r="AF106">
            <v>0.8</v>
          </cell>
          <cell r="AG106">
            <v>0.8</v>
          </cell>
          <cell r="AH106">
            <v>52</v>
          </cell>
          <cell r="AI106">
            <v>0</v>
          </cell>
          <cell r="AJ106">
            <v>0</v>
          </cell>
          <cell r="AK106">
            <v>52</v>
          </cell>
          <cell r="AL106">
            <v>41.6</v>
          </cell>
          <cell r="AM106">
            <v>67392</v>
          </cell>
          <cell r="AN106">
            <v>872655.59999999986</v>
          </cell>
          <cell r="AO106">
            <v>542655.59999999986</v>
          </cell>
        </row>
        <row r="107">
          <cell r="T107">
            <v>93</v>
          </cell>
          <cell r="U107">
            <v>80</v>
          </cell>
          <cell r="V107">
            <v>74</v>
          </cell>
          <cell r="W107">
            <v>32</v>
          </cell>
          <cell r="X107">
            <v>186</v>
          </cell>
          <cell r="Y107">
            <v>870113.57142857136</v>
          </cell>
          <cell r="Z107">
            <v>255000</v>
          </cell>
          <cell r="AA107">
            <v>1125113.5714285714</v>
          </cell>
          <cell r="AB107">
            <v>33390</v>
          </cell>
          <cell r="AC107">
            <v>35</v>
          </cell>
          <cell r="AD107">
            <v>15</v>
          </cell>
          <cell r="AE107" t="str">
            <v>b</v>
          </cell>
          <cell r="AF107">
            <v>0.8</v>
          </cell>
          <cell r="AG107">
            <v>2</v>
          </cell>
          <cell r="AH107">
            <v>74</v>
          </cell>
          <cell r="AI107">
            <v>0</v>
          </cell>
          <cell r="AJ107">
            <v>0</v>
          </cell>
          <cell r="AK107">
            <v>74</v>
          </cell>
          <cell r="AL107">
            <v>148</v>
          </cell>
          <cell r="AM107">
            <v>239760</v>
          </cell>
          <cell r="AN107">
            <v>1364873.5714285714</v>
          </cell>
          <cell r="AO107">
            <v>1076483.5714285714</v>
          </cell>
        </row>
        <row r="108">
          <cell r="T108">
            <v>94</v>
          </cell>
          <cell r="U108">
            <v>0</v>
          </cell>
          <cell r="V108">
            <v>70</v>
          </cell>
          <cell r="W108">
            <v>32</v>
          </cell>
          <cell r="X108">
            <v>102</v>
          </cell>
          <cell r="Y108">
            <v>373358.25</v>
          </cell>
          <cell r="Z108">
            <v>105000</v>
          </cell>
          <cell r="AA108">
            <v>478358.25</v>
          </cell>
          <cell r="AB108">
            <v>33390</v>
          </cell>
          <cell r="AC108">
            <v>15</v>
          </cell>
          <cell r="AD108">
            <v>5</v>
          </cell>
          <cell r="AE108" t="str">
            <v>b</v>
          </cell>
          <cell r="AF108">
            <v>0.8</v>
          </cell>
          <cell r="AG108">
            <v>0.8</v>
          </cell>
          <cell r="AH108">
            <v>70</v>
          </cell>
          <cell r="AI108">
            <v>0</v>
          </cell>
          <cell r="AJ108">
            <v>0</v>
          </cell>
          <cell r="AK108">
            <v>70</v>
          </cell>
          <cell r="AL108">
            <v>56</v>
          </cell>
          <cell r="AM108">
            <v>90720</v>
          </cell>
          <cell r="AN108">
            <v>569078.25</v>
          </cell>
          <cell r="AO108">
            <v>430688.25</v>
          </cell>
        </row>
        <row r="109">
          <cell r="T109">
            <v>95</v>
          </cell>
          <cell r="U109">
            <v>160</v>
          </cell>
          <cell r="V109">
            <v>8</v>
          </cell>
          <cell r="W109">
            <v>32</v>
          </cell>
          <cell r="X109">
            <v>200</v>
          </cell>
          <cell r="Y109">
            <v>660516</v>
          </cell>
          <cell r="Z109">
            <v>330000</v>
          </cell>
          <cell r="AA109">
            <v>990516</v>
          </cell>
          <cell r="AB109">
            <v>46519.199999999997</v>
          </cell>
          <cell r="AC109">
            <v>15</v>
          </cell>
          <cell r="AD109">
            <v>5</v>
          </cell>
          <cell r="AE109" t="str">
            <v>b</v>
          </cell>
          <cell r="AF109">
            <v>0.8</v>
          </cell>
          <cell r="AG109">
            <v>0.8</v>
          </cell>
          <cell r="AH109">
            <v>8</v>
          </cell>
          <cell r="AI109">
            <v>0</v>
          </cell>
          <cell r="AJ109">
            <v>0</v>
          </cell>
          <cell r="AK109">
            <v>8</v>
          </cell>
          <cell r="AL109">
            <v>6.4</v>
          </cell>
          <cell r="AM109">
            <v>10368</v>
          </cell>
          <cell r="AN109">
            <v>1000884</v>
          </cell>
          <cell r="AO109">
            <v>624364.80000000005</v>
          </cell>
        </row>
        <row r="110">
          <cell r="T110">
            <v>97</v>
          </cell>
          <cell r="U110">
            <v>32</v>
          </cell>
          <cell r="V110">
            <v>139</v>
          </cell>
          <cell r="W110">
            <v>32</v>
          </cell>
          <cell r="X110">
            <v>203</v>
          </cell>
          <cell r="Y110">
            <v>526386.44999999995</v>
          </cell>
          <cell r="Z110">
            <v>330000</v>
          </cell>
          <cell r="AA110">
            <v>856386.45</v>
          </cell>
          <cell r="AB110">
            <v>23058</v>
          </cell>
          <cell r="AC110">
            <v>15</v>
          </cell>
          <cell r="AD110">
            <v>5</v>
          </cell>
          <cell r="AE110" t="str">
            <v>b</v>
          </cell>
          <cell r="AF110">
            <v>0.8</v>
          </cell>
          <cell r="AG110">
            <v>0.8</v>
          </cell>
          <cell r="AH110">
            <v>139</v>
          </cell>
          <cell r="AI110">
            <v>0</v>
          </cell>
          <cell r="AJ110">
            <v>0</v>
          </cell>
          <cell r="AK110">
            <v>139</v>
          </cell>
          <cell r="AL110">
            <v>111.2</v>
          </cell>
          <cell r="AM110">
            <v>180144</v>
          </cell>
          <cell r="AN110">
            <v>1036530.45</v>
          </cell>
          <cell r="AO110">
            <v>683472.45</v>
          </cell>
        </row>
        <row r="111">
          <cell r="T111">
            <v>188</v>
          </cell>
          <cell r="U111">
            <v>88</v>
          </cell>
          <cell r="V111">
            <v>12</v>
          </cell>
          <cell r="W111">
            <v>32</v>
          </cell>
          <cell r="X111">
            <v>132</v>
          </cell>
          <cell r="Y111">
            <v>287416.8</v>
          </cell>
          <cell r="Z111">
            <v>0</v>
          </cell>
          <cell r="AA111">
            <v>287416.8</v>
          </cell>
          <cell r="AB111">
            <v>23058</v>
          </cell>
          <cell r="AC111">
            <v>15</v>
          </cell>
          <cell r="AD111">
            <v>5</v>
          </cell>
          <cell r="AE111" t="str">
            <v>b</v>
          </cell>
          <cell r="AF111">
            <v>0.8</v>
          </cell>
          <cell r="AG111">
            <v>0.8</v>
          </cell>
          <cell r="AH111">
            <v>12</v>
          </cell>
          <cell r="AI111">
            <v>0</v>
          </cell>
          <cell r="AJ111">
            <v>0</v>
          </cell>
          <cell r="AK111">
            <v>12</v>
          </cell>
          <cell r="AL111">
            <v>9.6000000000000014</v>
          </cell>
          <cell r="AM111">
            <v>15552.000000000002</v>
          </cell>
          <cell r="AN111">
            <v>302968.8</v>
          </cell>
          <cell r="AO111">
            <v>279910.8</v>
          </cell>
        </row>
        <row r="112">
          <cell r="T112">
            <v>98</v>
          </cell>
          <cell r="U112">
            <v>104</v>
          </cell>
          <cell r="V112">
            <v>74</v>
          </cell>
          <cell r="W112">
            <v>32</v>
          </cell>
          <cell r="X112">
            <v>210</v>
          </cell>
          <cell r="Y112">
            <v>507568.5</v>
          </cell>
          <cell r="Z112">
            <v>210000</v>
          </cell>
          <cell r="AA112">
            <v>717568.5</v>
          </cell>
          <cell r="AB112">
            <v>24570</v>
          </cell>
          <cell r="AC112">
            <v>15</v>
          </cell>
          <cell r="AD112">
            <v>5</v>
          </cell>
          <cell r="AE112" t="str">
            <v>b</v>
          </cell>
          <cell r="AF112">
            <v>0.8</v>
          </cell>
          <cell r="AG112">
            <v>0.8</v>
          </cell>
          <cell r="AH112">
            <v>74</v>
          </cell>
          <cell r="AI112">
            <v>0</v>
          </cell>
          <cell r="AJ112">
            <v>0</v>
          </cell>
          <cell r="AK112">
            <v>74</v>
          </cell>
          <cell r="AL112">
            <v>59.2</v>
          </cell>
          <cell r="AM112">
            <v>95904</v>
          </cell>
          <cell r="AN112">
            <v>813472.5</v>
          </cell>
          <cell r="AO112">
            <v>578902.5</v>
          </cell>
        </row>
        <row r="113">
          <cell r="T113">
            <v>100</v>
          </cell>
          <cell r="U113">
            <v>80</v>
          </cell>
          <cell r="V113">
            <v>42</v>
          </cell>
          <cell r="W113">
            <v>32</v>
          </cell>
          <cell r="X113">
            <v>154</v>
          </cell>
          <cell r="Y113">
            <v>616200</v>
          </cell>
          <cell r="Z113">
            <v>165000</v>
          </cell>
          <cell r="AA113">
            <v>781200</v>
          </cell>
          <cell r="AB113">
            <v>28979.999999999996</v>
          </cell>
          <cell r="AC113">
            <v>25</v>
          </cell>
          <cell r="AD113">
            <v>10</v>
          </cell>
          <cell r="AE113" t="str">
            <v>b</v>
          </cell>
          <cell r="AF113">
            <v>0.8</v>
          </cell>
          <cell r="AG113">
            <v>1.4000000000000001</v>
          </cell>
          <cell r="AH113">
            <v>42</v>
          </cell>
          <cell r="AI113">
            <v>0</v>
          </cell>
          <cell r="AJ113">
            <v>0</v>
          </cell>
          <cell r="AK113">
            <v>42</v>
          </cell>
          <cell r="AL113">
            <v>58.800000000000004</v>
          </cell>
          <cell r="AM113">
            <v>95256</v>
          </cell>
          <cell r="AN113">
            <v>876456</v>
          </cell>
          <cell r="AO113">
            <v>682476</v>
          </cell>
        </row>
        <row r="114">
          <cell r="T114">
            <v>99</v>
          </cell>
          <cell r="U114">
            <v>24</v>
          </cell>
          <cell r="V114">
            <v>139</v>
          </cell>
          <cell r="W114">
            <v>32</v>
          </cell>
          <cell r="X114">
            <v>195</v>
          </cell>
          <cell r="Y114">
            <v>527624.1</v>
          </cell>
          <cell r="Z114">
            <v>330000</v>
          </cell>
          <cell r="AA114">
            <v>857624.1</v>
          </cell>
          <cell r="AC114">
            <v>15</v>
          </cell>
          <cell r="AD114">
            <v>5</v>
          </cell>
          <cell r="AE114" t="str">
            <v>b</v>
          </cell>
          <cell r="AF114">
            <v>0.8</v>
          </cell>
          <cell r="AG114">
            <v>0.8</v>
          </cell>
          <cell r="AH114">
            <v>139</v>
          </cell>
          <cell r="AI114">
            <v>0</v>
          </cell>
          <cell r="AJ114">
            <v>0</v>
          </cell>
          <cell r="AK114">
            <v>139</v>
          </cell>
          <cell r="AL114">
            <v>111.2</v>
          </cell>
          <cell r="AM114">
            <v>180144</v>
          </cell>
          <cell r="AN114">
            <v>1037768.1</v>
          </cell>
          <cell r="AO114">
            <v>707768.1</v>
          </cell>
        </row>
        <row r="115">
          <cell r="T115">
            <v>101</v>
          </cell>
          <cell r="U115">
            <v>0</v>
          </cell>
          <cell r="V115">
            <v>157</v>
          </cell>
          <cell r="W115">
            <v>32</v>
          </cell>
          <cell r="X115">
            <v>189</v>
          </cell>
          <cell r="Y115">
            <v>790154.99999999988</v>
          </cell>
          <cell r="Z115">
            <v>330000</v>
          </cell>
          <cell r="AA115">
            <v>1120155</v>
          </cell>
          <cell r="AC115">
            <v>30</v>
          </cell>
          <cell r="AD115">
            <v>15</v>
          </cell>
          <cell r="AE115" t="str">
            <v>b</v>
          </cell>
          <cell r="AF115">
            <v>0.8</v>
          </cell>
          <cell r="AG115">
            <v>1.8</v>
          </cell>
          <cell r="AH115">
            <v>157</v>
          </cell>
          <cell r="AI115">
            <v>0</v>
          </cell>
          <cell r="AJ115">
            <v>0</v>
          </cell>
          <cell r="AK115">
            <v>157</v>
          </cell>
          <cell r="AL115">
            <v>282.60000000000002</v>
          </cell>
          <cell r="AM115">
            <v>457812.00000000006</v>
          </cell>
          <cell r="AN115">
            <v>1577967</v>
          </cell>
          <cell r="AO115">
            <v>1247967</v>
          </cell>
        </row>
        <row r="116">
          <cell r="T116">
            <v>102</v>
          </cell>
          <cell r="U116">
            <v>8</v>
          </cell>
          <cell r="V116">
            <v>68</v>
          </cell>
          <cell r="W116">
            <v>32</v>
          </cell>
          <cell r="X116">
            <v>108</v>
          </cell>
          <cell r="Y116">
            <v>606717.25714285707</v>
          </cell>
          <cell r="Z116">
            <v>120000</v>
          </cell>
          <cell r="AA116">
            <v>726717.25714285707</v>
          </cell>
          <cell r="AB116">
            <v>37548</v>
          </cell>
          <cell r="AC116">
            <v>34</v>
          </cell>
          <cell r="AD116">
            <v>15</v>
          </cell>
          <cell r="AE116" t="str">
            <v>b</v>
          </cell>
          <cell r="AF116">
            <v>0.8</v>
          </cell>
          <cell r="AG116">
            <v>1.9600000000000002</v>
          </cell>
          <cell r="AH116">
            <v>68</v>
          </cell>
          <cell r="AI116">
            <v>0</v>
          </cell>
          <cell r="AJ116">
            <v>0</v>
          </cell>
          <cell r="AK116">
            <v>68</v>
          </cell>
          <cell r="AL116">
            <v>133.28</v>
          </cell>
          <cell r="AM116">
            <v>215913.60000000001</v>
          </cell>
          <cell r="AN116">
            <v>942630.85714285704</v>
          </cell>
          <cell r="AO116">
            <v>785082.85714285704</v>
          </cell>
        </row>
        <row r="117">
          <cell r="T117">
            <v>103</v>
          </cell>
          <cell r="U117">
            <v>24</v>
          </cell>
          <cell r="V117">
            <v>126</v>
          </cell>
          <cell r="W117">
            <v>32</v>
          </cell>
          <cell r="X117">
            <v>182</v>
          </cell>
          <cell r="Y117">
            <v>981976.45714285714</v>
          </cell>
          <cell r="Z117">
            <v>330000</v>
          </cell>
          <cell r="AA117">
            <v>1311976.4571428571</v>
          </cell>
          <cell r="AB117">
            <v>37548</v>
          </cell>
          <cell r="AC117">
            <v>34</v>
          </cell>
          <cell r="AD117">
            <v>15</v>
          </cell>
          <cell r="AE117" t="str">
            <v>b</v>
          </cell>
          <cell r="AF117">
            <v>0.8</v>
          </cell>
          <cell r="AG117">
            <v>1.9600000000000002</v>
          </cell>
          <cell r="AH117">
            <v>126</v>
          </cell>
          <cell r="AI117">
            <v>0</v>
          </cell>
          <cell r="AJ117">
            <v>0</v>
          </cell>
          <cell r="AK117">
            <v>126</v>
          </cell>
          <cell r="AL117">
            <v>246.96000000000004</v>
          </cell>
          <cell r="AM117">
            <v>400075.20000000007</v>
          </cell>
          <cell r="AN117">
            <v>1712051.6571428571</v>
          </cell>
          <cell r="AO117">
            <v>1344503.6571428571</v>
          </cell>
        </row>
        <row r="118">
          <cell r="T118">
            <v>104</v>
          </cell>
          <cell r="U118">
            <v>16</v>
          </cell>
          <cell r="V118">
            <v>129</v>
          </cell>
          <cell r="W118">
            <v>32</v>
          </cell>
          <cell r="X118">
            <v>177</v>
          </cell>
          <cell r="Y118">
            <v>945377.99999999988</v>
          </cell>
          <cell r="Z118">
            <v>300000</v>
          </cell>
          <cell r="AA118">
            <v>1245378</v>
          </cell>
          <cell r="AB118">
            <v>37548</v>
          </cell>
          <cell r="AC118">
            <v>34</v>
          </cell>
          <cell r="AD118">
            <v>15</v>
          </cell>
          <cell r="AE118" t="str">
            <v>b</v>
          </cell>
          <cell r="AF118">
            <v>0.8</v>
          </cell>
          <cell r="AG118">
            <v>1.9600000000000002</v>
          </cell>
          <cell r="AH118">
            <v>129</v>
          </cell>
          <cell r="AI118">
            <v>0</v>
          </cell>
          <cell r="AJ118">
            <v>0</v>
          </cell>
          <cell r="AK118">
            <v>129</v>
          </cell>
          <cell r="AL118">
            <v>252.84000000000003</v>
          </cell>
          <cell r="AM118">
            <v>409600.80000000005</v>
          </cell>
          <cell r="AN118">
            <v>1654978.8</v>
          </cell>
          <cell r="AO118">
            <v>1317430.8</v>
          </cell>
        </row>
        <row r="119">
          <cell r="T119">
            <v>106</v>
          </cell>
          <cell r="U119">
            <v>8</v>
          </cell>
          <cell r="V119">
            <v>68</v>
          </cell>
          <cell r="W119">
            <v>32</v>
          </cell>
          <cell r="X119">
            <v>108</v>
          </cell>
          <cell r="Y119">
            <v>550326.85714285716</v>
          </cell>
          <cell r="Z119">
            <v>120000</v>
          </cell>
          <cell r="AA119">
            <v>670326.85714285716</v>
          </cell>
          <cell r="AB119">
            <v>35708.400000000001</v>
          </cell>
          <cell r="AC119">
            <v>34</v>
          </cell>
          <cell r="AD119">
            <v>15</v>
          </cell>
          <cell r="AE119" t="str">
            <v>b</v>
          </cell>
          <cell r="AF119">
            <v>0.8</v>
          </cell>
          <cell r="AG119">
            <v>1.9600000000000002</v>
          </cell>
          <cell r="AH119">
            <v>68</v>
          </cell>
          <cell r="AI119">
            <v>0</v>
          </cell>
          <cell r="AJ119">
            <v>0</v>
          </cell>
          <cell r="AK119">
            <v>68</v>
          </cell>
          <cell r="AL119">
            <v>133.28</v>
          </cell>
          <cell r="AM119">
            <v>215913.60000000001</v>
          </cell>
          <cell r="AN119">
            <v>886240.45714285714</v>
          </cell>
          <cell r="AO119">
            <v>730532.05714285711</v>
          </cell>
        </row>
        <row r="120">
          <cell r="T120">
            <v>107</v>
          </cell>
          <cell r="U120">
            <v>8</v>
          </cell>
          <cell r="V120">
            <v>68</v>
          </cell>
          <cell r="W120">
            <v>32</v>
          </cell>
          <cell r="X120">
            <v>108</v>
          </cell>
          <cell r="Y120">
            <v>596602.28571428568</v>
          </cell>
          <cell r="Z120">
            <v>120000</v>
          </cell>
          <cell r="AA120">
            <v>716602.28571428568</v>
          </cell>
          <cell r="AB120">
            <v>37548</v>
          </cell>
          <cell r="AC120">
            <v>34</v>
          </cell>
          <cell r="AD120">
            <v>15</v>
          </cell>
          <cell r="AE120" t="str">
            <v>b</v>
          </cell>
          <cell r="AF120">
            <v>0.8</v>
          </cell>
          <cell r="AG120">
            <v>1.9600000000000002</v>
          </cell>
          <cell r="AH120">
            <v>68</v>
          </cell>
          <cell r="AI120">
            <v>0</v>
          </cell>
          <cell r="AJ120">
            <v>0</v>
          </cell>
          <cell r="AK120">
            <v>68</v>
          </cell>
          <cell r="AL120">
            <v>133.28</v>
          </cell>
          <cell r="AM120">
            <v>215913.60000000001</v>
          </cell>
          <cell r="AN120">
            <v>932515.88571428566</v>
          </cell>
          <cell r="AO120">
            <v>774967.88571428566</v>
          </cell>
        </row>
        <row r="121">
          <cell r="T121">
            <v>108</v>
          </cell>
          <cell r="U121">
            <v>40</v>
          </cell>
          <cell r="V121">
            <v>113</v>
          </cell>
          <cell r="W121">
            <v>32</v>
          </cell>
          <cell r="X121">
            <v>185</v>
          </cell>
          <cell r="Y121">
            <v>977388.2142857142</v>
          </cell>
          <cell r="Z121">
            <v>330000</v>
          </cell>
          <cell r="AA121">
            <v>1307388.2142857141</v>
          </cell>
          <cell r="AB121">
            <v>37548</v>
          </cell>
          <cell r="AC121">
            <v>34</v>
          </cell>
          <cell r="AD121">
            <v>15</v>
          </cell>
          <cell r="AE121" t="str">
            <v>b</v>
          </cell>
          <cell r="AF121">
            <v>0.8</v>
          </cell>
          <cell r="AG121">
            <v>1.9600000000000002</v>
          </cell>
          <cell r="AH121">
            <v>113</v>
          </cell>
          <cell r="AI121">
            <v>0</v>
          </cell>
          <cell r="AJ121">
            <v>0</v>
          </cell>
          <cell r="AK121">
            <v>113</v>
          </cell>
          <cell r="AL121">
            <v>221.48000000000002</v>
          </cell>
          <cell r="AM121">
            <v>358797.60000000003</v>
          </cell>
          <cell r="AN121">
            <v>1666185.8142857142</v>
          </cell>
          <cell r="AO121">
            <v>1298637.8142857142</v>
          </cell>
        </row>
        <row r="122">
          <cell r="T122">
            <v>109</v>
          </cell>
          <cell r="U122">
            <v>48</v>
          </cell>
          <cell r="V122">
            <v>60</v>
          </cell>
          <cell r="W122">
            <v>32</v>
          </cell>
          <cell r="X122">
            <v>140</v>
          </cell>
          <cell r="Y122">
            <v>570852</v>
          </cell>
          <cell r="Z122">
            <v>240000</v>
          </cell>
          <cell r="AA122">
            <v>810852</v>
          </cell>
          <cell r="AB122">
            <v>29383.200000000001</v>
          </cell>
          <cell r="AC122">
            <v>34</v>
          </cell>
          <cell r="AD122">
            <v>15</v>
          </cell>
          <cell r="AE122" t="str">
            <v>b</v>
          </cell>
          <cell r="AF122">
            <v>0.8</v>
          </cell>
          <cell r="AG122">
            <v>1.9600000000000002</v>
          </cell>
          <cell r="AH122">
            <v>60</v>
          </cell>
          <cell r="AI122">
            <v>0</v>
          </cell>
          <cell r="AJ122">
            <v>0</v>
          </cell>
          <cell r="AK122">
            <v>60</v>
          </cell>
          <cell r="AL122">
            <v>117.60000000000001</v>
          </cell>
          <cell r="AM122">
            <v>190512</v>
          </cell>
          <cell r="AN122">
            <v>1001364</v>
          </cell>
          <cell r="AO122">
            <v>731980.80000000005</v>
          </cell>
        </row>
        <row r="123">
          <cell r="T123">
            <v>110</v>
          </cell>
          <cell r="U123">
            <v>16</v>
          </cell>
          <cell r="V123">
            <v>138</v>
          </cell>
          <cell r="W123">
            <v>32</v>
          </cell>
          <cell r="X123">
            <v>186</v>
          </cell>
          <cell r="Y123">
            <v>823165.71428571432</v>
          </cell>
          <cell r="Z123">
            <v>330000</v>
          </cell>
          <cell r="AA123">
            <v>1153165.7142857143</v>
          </cell>
          <cell r="AC123">
            <v>34</v>
          </cell>
          <cell r="AD123">
            <v>15</v>
          </cell>
          <cell r="AE123" t="str">
            <v>b</v>
          </cell>
          <cell r="AF123">
            <v>0.8</v>
          </cell>
          <cell r="AG123">
            <v>1.9600000000000002</v>
          </cell>
          <cell r="AH123">
            <v>138</v>
          </cell>
          <cell r="AI123">
            <v>0</v>
          </cell>
          <cell r="AJ123">
            <v>0</v>
          </cell>
          <cell r="AK123">
            <v>138</v>
          </cell>
          <cell r="AL123">
            <v>270.48</v>
          </cell>
          <cell r="AM123">
            <v>438177.60000000003</v>
          </cell>
          <cell r="AN123">
            <v>1591343.3142857144</v>
          </cell>
          <cell r="AO123">
            <v>1261343.3142857144</v>
          </cell>
        </row>
        <row r="124">
          <cell r="T124">
            <v>183</v>
          </cell>
          <cell r="U124">
            <v>32</v>
          </cell>
          <cell r="V124">
            <v>162</v>
          </cell>
          <cell r="W124">
            <v>32</v>
          </cell>
          <cell r="X124">
            <v>226</v>
          </cell>
          <cell r="Y124">
            <v>607975.79999999993</v>
          </cell>
          <cell r="Z124">
            <v>330000</v>
          </cell>
          <cell r="AA124">
            <v>937975.79999999993</v>
          </cell>
          <cell r="AC124">
            <v>28</v>
          </cell>
          <cell r="AD124">
            <v>12</v>
          </cell>
          <cell r="AE124" t="str">
            <v>b</v>
          </cell>
          <cell r="AF124">
            <v>0.8</v>
          </cell>
          <cell r="AG124">
            <v>1.6</v>
          </cell>
          <cell r="AH124">
            <v>162</v>
          </cell>
          <cell r="AI124">
            <v>0</v>
          </cell>
          <cell r="AJ124">
            <v>0</v>
          </cell>
          <cell r="AK124">
            <v>162</v>
          </cell>
          <cell r="AL124">
            <v>236.62451612903226</v>
          </cell>
          <cell r="AM124">
            <v>383331.71612903225</v>
          </cell>
          <cell r="AN124">
            <v>1321307.5161290322</v>
          </cell>
          <cell r="AO124">
            <v>991307.51612903224</v>
          </cell>
        </row>
        <row r="125">
          <cell r="T125">
            <v>128</v>
          </cell>
          <cell r="U125">
            <v>32</v>
          </cell>
          <cell r="V125">
            <v>154</v>
          </cell>
          <cell r="W125">
            <v>32</v>
          </cell>
          <cell r="X125">
            <v>218</v>
          </cell>
          <cell r="Y125">
            <v>836428.28571428568</v>
          </cell>
          <cell r="Z125">
            <v>330000</v>
          </cell>
          <cell r="AA125">
            <v>1166428.2857142857</v>
          </cell>
          <cell r="AC125">
            <v>28</v>
          </cell>
          <cell r="AD125">
            <v>12</v>
          </cell>
          <cell r="AE125" t="str">
            <v>b</v>
          </cell>
          <cell r="AF125">
            <v>0.8</v>
          </cell>
          <cell r="AG125">
            <v>1.6</v>
          </cell>
          <cell r="AH125">
            <v>154</v>
          </cell>
          <cell r="AI125">
            <v>0</v>
          </cell>
          <cell r="AJ125">
            <v>0</v>
          </cell>
          <cell r="AK125">
            <v>154</v>
          </cell>
          <cell r="AL125">
            <v>246.4</v>
          </cell>
          <cell r="AM125">
            <v>399168</v>
          </cell>
          <cell r="AN125">
            <v>1565596.2857142857</v>
          </cell>
          <cell r="AO125">
            <v>1235596.2857142857</v>
          </cell>
        </row>
        <row r="126">
          <cell r="T126">
            <v>111</v>
          </cell>
          <cell r="U126">
            <v>152</v>
          </cell>
          <cell r="V126">
            <v>12</v>
          </cell>
          <cell r="W126">
            <v>32</v>
          </cell>
          <cell r="X126">
            <v>196</v>
          </cell>
          <cell r="Y126">
            <v>422548.79999999987</v>
          </cell>
          <cell r="Z126">
            <v>330000</v>
          </cell>
          <cell r="AA126">
            <v>752548.79999999981</v>
          </cell>
          <cell r="AC126">
            <v>15</v>
          </cell>
          <cell r="AD126">
            <v>5</v>
          </cell>
          <cell r="AE126" t="str">
            <v>b</v>
          </cell>
          <cell r="AF126">
            <v>0.8</v>
          </cell>
          <cell r="AG126">
            <v>0.8</v>
          </cell>
          <cell r="AH126">
            <v>12</v>
          </cell>
          <cell r="AI126">
            <v>0</v>
          </cell>
          <cell r="AJ126">
            <v>0</v>
          </cell>
          <cell r="AK126">
            <v>12</v>
          </cell>
          <cell r="AL126">
            <v>9.6000000000000014</v>
          </cell>
          <cell r="AM126">
            <v>15552.000000000002</v>
          </cell>
          <cell r="AN126">
            <v>768100.79999999981</v>
          </cell>
          <cell r="AO126">
            <v>438100.79999999981</v>
          </cell>
        </row>
        <row r="127">
          <cell r="T127">
            <v>112</v>
          </cell>
          <cell r="U127">
            <v>0</v>
          </cell>
          <cell r="V127">
            <v>224</v>
          </cell>
          <cell r="W127">
            <v>32</v>
          </cell>
          <cell r="X127">
            <v>256</v>
          </cell>
          <cell r="Y127">
            <v>1027474.2857142857</v>
          </cell>
          <cell r="Z127">
            <v>420000</v>
          </cell>
          <cell r="AA127">
            <v>1447474.2857142857</v>
          </cell>
          <cell r="AC127">
            <v>28</v>
          </cell>
          <cell r="AD127">
            <v>12</v>
          </cell>
          <cell r="AE127" t="str">
            <v>a</v>
          </cell>
          <cell r="AF127">
            <v>1</v>
          </cell>
          <cell r="AG127">
            <v>2</v>
          </cell>
          <cell r="AH127">
            <v>196</v>
          </cell>
          <cell r="AI127">
            <v>0</v>
          </cell>
          <cell r="AJ127">
            <v>28</v>
          </cell>
          <cell r="AK127">
            <v>224</v>
          </cell>
          <cell r="AL127">
            <v>504</v>
          </cell>
          <cell r="AM127">
            <v>816480</v>
          </cell>
          <cell r="AN127">
            <v>2263954.2857142854</v>
          </cell>
          <cell r="AO127">
            <v>1843954.2857142854</v>
          </cell>
        </row>
        <row r="128">
          <cell r="T128">
            <v>113</v>
          </cell>
          <cell r="U128">
            <v>64</v>
          </cell>
          <cell r="V128">
            <v>115</v>
          </cell>
          <cell r="W128">
            <v>32</v>
          </cell>
          <cell r="X128">
            <v>211</v>
          </cell>
          <cell r="Y128">
            <v>769803</v>
          </cell>
          <cell r="Z128">
            <v>330000</v>
          </cell>
          <cell r="AA128">
            <v>1099803</v>
          </cell>
          <cell r="AC128">
            <v>28</v>
          </cell>
          <cell r="AD128">
            <v>12</v>
          </cell>
          <cell r="AE128" t="str">
            <v>b</v>
          </cell>
          <cell r="AF128">
            <v>0.8</v>
          </cell>
          <cell r="AG128">
            <v>1.6</v>
          </cell>
          <cell r="AH128">
            <v>115</v>
          </cell>
          <cell r="AI128">
            <v>0</v>
          </cell>
          <cell r="AJ128">
            <v>0</v>
          </cell>
          <cell r="AK128">
            <v>115</v>
          </cell>
          <cell r="AL128">
            <v>184</v>
          </cell>
          <cell r="AM128">
            <v>298080</v>
          </cell>
          <cell r="AN128">
            <v>1397883</v>
          </cell>
          <cell r="AO128">
            <v>1067883</v>
          </cell>
        </row>
        <row r="129">
          <cell r="T129">
            <v>114</v>
          </cell>
          <cell r="U129">
            <v>8</v>
          </cell>
          <cell r="V129">
            <v>167</v>
          </cell>
          <cell r="W129">
            <v>32</v>
          </cell>
          <cell r="X129">
            <v>207</v>
          </cell>
          <cell r="Y129">
            <v>821176.7142857142</v>
          </cell>
          <cell r="Z129">
            <v>330000</v>
          </cell>
          <cell r="AA129">
            <v>1151176.7142857141</v>
          </cell>
          <cell r="AC129">
            <v>28</v>
          </cell>
          <cell r="AD129">
            <v>12</v>
          </cell>
          <cell r="AE129" t="str">
            <v>b</v>
          </cell>
          <cell r="AF129">
            <v>0.8</v>
          </cell>
          <cell r="AG129">
            <v>1.6</v>
          </cell>
          <cell r="AH129">
            <v>167</v>
          </cell>
          <cell r="AI129">
            <v>0</v>
          </cell>
          <cell r="AJ129">
            <v>0</v>
          </cell>
          <cell r="AK129">
            <v>167</v>
          </cell>
          <cell r="AL129">
            <v>267.2</v>
          </cell>
          <cell r="AM129">
            <v>432864</v>
          </cell>
          <cell r="AN129">
            <v>1584040.7142857141</v>
          </cell>
          <cell r="AO129">
            <v>1254040.7142857141</v>
          </cell>
        </row>
        <row r="130">
          <cell r="T130">
            <v>115</v>
          </cell>
          <cell r="U130">
            <v>152</v>
          </cell>
          <cell r="V130">
            <v>20</v>
          </cell>
          <cell r="W130">
            <v>32</v>
          </cell>
          <cell r="X130">
            <v>204</v>
          </cell>
          <cell r="Y130">
            <v>445024.79999999993</v>
          </cell>
          <cell r="Z130">
            <v>330000</v>
          </cell>
          <cell r="AA130">
            <v>775024.79999999993</v>
          </cell>
          <cell r="AC130">
            <v>15</v>
          </cell>
          <cell r="AD130">
            <v>5</v>
          </cell>
          <cell r="AE130" t="str">
            <v>b</v>
          </cell>
          <cell r="AF130">
            <v>0.8</v>
          </cell>
          <cell r="AG130">
            <v>0.8</v>
          </cell>
          <cell r="AH130">
            <v>20</v>
          </cell>
          <cell r="AI130">
            <v>0</v>
          </cell>
          <cell r="AJ130">
            <v>0</v>
          </cell>
          <cell r="AK130">
            <v>20</v>
          </cell>
          <cell r="AL130">
            <v>16</v>
          </cell>
          <cell r="AM130">
            <v>25920</v>
          </cell>
          <cell r="AN130">
            <v>800944.79999999993</v>
          </cell>
          <cell r="AO130">
            <v>470944.79999999993</v>
          </cell>
        </row>
        <row r="131">
          <cell r="T131">
            <v>116</v>
          </cell>
          <cell r="U131">
            <v>152</v>
          </cell>
          <cell r="V131">
            <v>20</v>
          </cell>
          <cell r="W131">
            <v>32</v>
          </cell>
          <cell r="X131">
            <v>204</v>
          </cell>
          <cell r="Y131">
            <v>445024.79999999993</v>
          </cell>
          <cell r="Z131">
            <v>330000</v>
          </cell>
          <cell r="AA131">
            <v>775024.79999999993</v>
          </cell>
          <cell r="AC131">
            <v>15</v>
          </cell>
          <cell r="AD131">
            <v>5</v>
          </cell>
          <cell r="AE131" t="str">
            <v>b</v>
          </cell>
          <cell r="AF131">
            <v>0.8</v>
          </cell>
          <cell r="AG131">
            <v>0.8</v>
          </cell>
          <cell r="AH131">
            <v>20</v>
          </cell>
          <cell r="AI131">
            <v>0</v>
          </cell>
          <cell r="AJ131">
            <v>0</v>
          </cell>
          <cell r="AK131">
            <v>20</v>
          </cell>
          <cell r="AL131">
            <v>16</v>
          </cell>
          <cell r="AM131">
            <v>25920</v>
          </cell>
          <cell r="AN131">
            <v>800944.79999999993</v>
          </cell>
          <cell r="AO131">
            <v>470944.79999999993</v>
          </cell>
        </row>
        <row r="132">
          <cell r="T132">
            <v>119</v>
          </cell>
          <cell r="U132">
            <v>152</v>
          </cell>
          <cell r="V132">
            <v>11</v>
          </cell>
          <cell r="W132">
            <v>32</v>
          </cell>
          <cell r="X132">
            <v>195</v>
          </cell>
          <cell r="Y132">
            <v>419739.29999999993</v>
          </cell>
          <cell r="Z132">
            <v>330000</v>
          </cell>
          <cell r="AA132">
            <v>749739.29999999993</v>
          </cell>
          <cell r="AC132">
            <v>15</v>
          </cell>
          <cell r="AD132">
            <v>5</v>
          </cell>
          <cell r="AE132" t="str">
            <v>b</v>
          </cell>
          <cell r="AF132">
            <v>0.8</v>
          </cell>
          <cell r="AG132">
            <v>0.8</v>
          </cell>
          <cell r="AH132">
            <v>11</v>
          </cell>
          <cell r="AI132">
            <v>0</v>
          </cell>
          <cell r="AJ132">
            <v>0</v>
          </cell>
          <cell r="AK132">
            <v>11</v>
          </cell>
          <cell r="AL132">
            <v>8.8000000000000007</v>
          </cell>
          <cell r="AM132">
            <v>14256.000000000002</v>
          </cell>
          <cell r="AN132">
            <v>763995.29999999993</v>
          </cell>
          <cell r="AO132">
            <v>433995.29999999993</v>
          </cell>
        </row>
        <row r="133">
          <cell r="T133">
            <v>122</v>
          </cell>
          <cell r="U133">
            <v>0</v>
          </cell>
          <cell r="V133">
            <v>0</v>
          </cell>
          <cell r="W133">
            <v>32</v>
          </cell>
          <cell r="X133">
            <v>32</v>
          </cell>
          <cell r="Y133">
            <v>128434.28571428571</v>
          </cell>
          <cell r="Z133">
            <v>0</v>
          </cell>
          <cell r="AA133">
            <v>128434.28571428571</v>
          </cell>
          <cell r="AC133">
            <v>28</v>
          </cell>
          <cell r="AD133">
            <v>12</v>
          </cell>
          <cell r="AE133">
            <v>0</v>
          </cell>
          <cell r="AF133">
            <v>0</v>
          </cell>
          <cell r="AG133">
            <v>0</v>
          </cell>
          <cell r="AH133">
            <v>0</v>
          </cell>
          <cell r="AI133">
            <v>0</v>
          </cell>
          <cell r="AJ133">
            <v>0</v>
          </cell>
          <cell r="AK133">
            <v>0</v>
          </cell>
          <cell r="AL133">
            <v>0</v>
          </cell>
          <cell r="AM133">
            <v>0</v>
          </cell>
          <cell r="AN133">
            <v>128434.28571428571</v>
          </cell>
          <cell r="AO133">
            <v>128434.28571428571</v>
          </cell>
        </row>
        <row r="134">
          <cell r="T134">
            <v>125</v>
          </cell>
          <cell r="U134">
            <v>120</v>
          </cell>
          <cell r="V134">
            <v>48</v>
          </cell>
          <cell r="W134">
            <v>32</v>
          </cell>
          <cell r="X134">
            <v>200</v>
          </cell>
          <cell r="Y134">
            <v>460758</v>
          </cell>
          <cell r="Z134">
            <v>330000</v>
          </cell>
          <cell r="AA134">
            <v>790758</v>
          </cell>
          <cell r="AC134">
            <v>15</v>
          </cell>
          <cell r="AD134">
            <v>5</v>
          </cell>
          <cell r="AE134" t="str">
            <v>b</v>
          </cell>
          <cell r="AF134">
            <v>0.8</v>
          </cell>
          <cell r="AG134">
            <v>0.8</v>
          </cell>
          <cell r="AH134">
            <v>48</v>
          </cell>
          <cell r="AI134">
            <v>0</v>
          </cell>
          <cell r="AJ134">
            <v>0</v>
          </cell>
          <cell r="AK134">
            <v>48</v>
          </cell>
          <cell r="AL134">
            <v>38.400000000000006</v>
          </cell>
          <cell r="AM134">
            <v>62208.000000000007</v>
          </cell>
          <cell r="AN134">
            <v>852966</v>
          </cell>
          <cell r="AO134">
            <v>522966</v>
          </cell>
        </row>
        <row r="135">
          <cell r="T135">
            <v>126</v>
          </cell>
          <cell r="U135">
            <v>32</v>
          </cell>
          <cell r="V135">
            <v>50</v>
          </cell>
          <cell r="W135">
            <v>32</v>
          </cell>
          <cell r="X135">
            <v>114</v>
          </cell>
          <cell r="Y135">
            <v>293311.8</v>
          </cell>
          <cell r="Z135">
            <v>240000</v>
          </cell>
          <cell r="AA135">
            <v>533311.80000000005</v>
          </cell>
          <cell r="AB135">
            <v>24192</v>
          </cell>
          <cell r="AC135">
            <v>15</v>
          </cell>
          <cell r="AD135">
            <v>5</v>
          </cell>
          <cell r="AE135" t="str">
            <v>b</v>
          </cell>
          <cell r="AF135">
            <v>0.8</v>
          </cell>
          <cell r="AG135">
            <v>0.8</v>
          </cell>
          <cell r="AH135">
            <v>50</v>
          </cell>
          <cell r="AI135">
            <v>0</v>
          </cell>
          <cell r="AJ135">
            <v>0</v>
          </cell>
          <cell r="AK135">
            <v>50</v>
          </cell>
          <cell r="AL135">
            <v>40</v>
          </cell>
          <cell r="AM135">
            <v>64800</v>
          </cell>
          <cell r="AN135">
            <v>598111.80000000005</v>
          </cell>
          <cell r="AO135">
            <v>333919.80000000005</v>
          </cell>
        </row>
        <row r="136">
          <cell r="T136">
            <v>127</v>
          </cell>
          <cell r="U136">
            <v>152</v>
          </cell>
          <cell r="V136">
            <v>11</v>
          </cell>
          <cell r="W136">
            <v>32</v>
          </cell>
          <cell r="X136">
            <v>195</v>
          </cell>
          <cell r="Y136">
            <v>419739.29999999993</v>
          </cell>
          <cell r="Z136">
            <v>330000</v>
          </cell>
          <cell r="AA136">
            <v>749739.29999999993</v>
          </cell>
          <cell r="AC136">
            <v>15</v>
          </cell>
          <cell r="AD136">
            <v>5</v>
          </cell>
          <cell r="AE136" t="str">
            <v>b</v>
          </cell>
          <cell r="AF136">
            <v>0.8</v>
          </cell>
          <cell r="AG136">
            <v>0.8</v>
          </cell>
          <cell r="AH136">
            <v>11</v>
          </cell>
          <cell r="AI136">
            <v>0</v>
          </cell>
          <cell r="AJ136">
            <v>0</v>
          </cell>
          <cell r="AK136">
            <v>11</v>
          </cell>
          <cell r="AL136">
            <v>8.8000000000000007</v>
          </cell>
          <cell r="AM136">
            <v>14256.000000000002</v>
          </cell>
          <cell r="AN136">
            <v>763995.29999999993</v>
          </cell>
          <cell r="AO136">
            <v>433995.29999999993</v>
          </cell>
        </row>
        <row r="137">
          <cell r="T137">
            <v>129</v>
          </cell>
          <cell r="U137">
            <v>104</v>
          </cell>
          <cell r="V137">
            <v>54</v>
          </cell>
          <cell r="W137">
            <v>32</v>
          </cell>
          <cell r="X137">
            <v>190</v>
          </cell>
          <cell r="Y137">
            <v>534758.99999999988</v>
          </cell>
          <cell r="Z137">
            <v>330000</v>
          </cell>
          <cell r="AA137">
            <v>864758.99999999988</v>
          </cell>
          <cell r="AB137">
            <v>31752</v>
          </cell>
          <cell r="AC137">
            <v>15</v>
          </cell>
          <cell r="AD137">
            <v>5</v>
          </cell>
          <cell r="AE137" t="str">
            <v>b</v>
          </cell>
          <cell r="AF137">
            <v>0.8</v>
          </cell>
          <cell r="AG137">
            <v>0.8</v>
          </cell>
          <cell r="AH137">
            <v>54</v>
          </cell>
          <cell r="AI137">
            <v>0</v>
          </cell>
          <cell r="AJ137">
            <v>0</v>
          </cell>
          <cell r="AK137">
            <v>54</v>
          </cell>
          <cell r="AL137">
            <v>43.2</v>
          </cell>
          <cell r="AM137">
            <v>69984</v>
          </cell>
          <cell r="AN137">
            <v>934742.99999999988</v>
          </cell>
          <cell r="AO137">
            <v>572990.99999999988</v>
          </cell>
        </row>
        <row r="138">
          <cell r="T138">
            <v>137</v>
          </cell>
          <cell r="U138">
            <v>48</v>
          </cell>
          <cell r="V138">
            <v>112</v>
          </cell>
          <cell r="W138">
            <v>32</v>
          </cell>
          <cell r="X138">
            <v>192</v>
          </cell>
          <cell r="Y138">
            <v>506639.51999999996</v>
          </cell>
          <cell r="Z138">
            <v>330000</v>
          </cell>
          <cell r="AA138">
            <v>836639.52</v>
          </cell>
          <cell r="AB138">
            <v>24192</v>
          </cell>
          <cell r="AC138">
            <v>15</v>
          </cell>
          <cell r="AD138">
            <v>5</v>
          </cell>
          <cell r="AE138" t="str">
            <v>b</v>
          </cell>
          <cell r="AF138">
            <v>0.8</v>
          </cell>
          <cell r="AG138">
            <v>0.8</v>
          </cell>
          <cell r="AH138">
            <v>112</v>
          </cell>
          <cell r="AI138">
            <v>0</v>
          </cell>
          <cell r="AJ138">
            <v>0</v>
          </cell>
          <cell r="AK138">
            <v>112</v>
          </cell>
          <cell r="AL138">
            <v>89.600000000000009</v>
          </cell>
          <cell r="AM138">
            <v>145152</v>
          </cell>
          <cell r="AN138">
            <v>981791.52</v>
          </cell>
          <cell r="AO138">
            <v>627599.52</v>
          </cell>
        </row>
        <row r="139">
          <cell r="T139">
            <v>182</v>
          </cell>
          <cell r="U139">
            <v>0</v>
          </cell>
          <cell r="V139">
            <v>0</v>
          </cell>
          <cell r="W139">
            <v>32</v>
          </cell>
          <cell r="X139">
            <v>32</v>
          </cell>
          <cell r="Y139">
            <v>932820</v>
          </cell>
          <cell r="Z139">
            <v>0</v>
          </cell>
          <cell r="AA139">
            <v>932820</v>
          </cell>
          <cell r="AB139">
            <v>31147.199999999997</v>
          </cell>
          <cell r="AC139">
            <v>15</v>
          </cell>
          <cell r="AD139">
            <v>5</v>
          </cell>
          <cell r="AE139">
            <v>0</v>
          </cell>
          <cell r="AF139">
            <v>0</v>
          </cell>
          <cell r="AG139">
            <v>0</v>
          </cell>
          <cell r="AH139">
            <v>0</v>
          </cell>
          <cell r="AI139">
            <v>0</v>
          </cell>
          <cell r="AJ139">
            <v>0</v>
          </cell>
          <cell r="AK139">
            <v>0</v>
          </cell>
          <cell r="AL139">
            <v>0</v>
          </cell>
          <cell r="AM139">
            <v>0</v>
          </cell>
          <cell r="AN139">
            <v>932820</v>
          </cell>
          <cell r="AO139">
            <v>901672.8</v>
          </cell>
        </row>
        <row r="140">
          <cell r="T140">
            <v>186</v>
          </cell>
          <cell r="U140">
            <v>0</v>
          </cell>
          <cell r="V140">
            <v>80</v>
          </cell>
          <cell r="W140">
            <v>32</v>
          </cell>
          <cell r="X140">
            <v>112</v>
          </cell>
          <cell r="Y140">
            <v>550320</v>
          </cell>
          <cell r="Z140">
            <v>105000</v>
          </cell>
          <cell r="AA140">
            <v>655320</v>
          </cell>
          <cell r="AB140">
            <v>32961.599999999999</v>
          </cell>
          <cell r="AC140">
            <v>15</v>
          </cell>
          <cell r="AD140">
            <v>5</v>
          </cell>
          <cell r="AE140" t="str">
            <v>b</v>
          </cell>
          <cell r="AF140">
            <v>0.8</v>
          </cell>
          <cell r="AG140">
            <v>0.8</v>
          </cell>
          <cell r="AH140">
            <v>80</v>
          </cell>
          <cell r="AI140">
            <v>0</v>
          </cell>
          <cell r="AJ140">
            <v>0</v>
          </cell>
          <cell r="AK140">
            <v>80</v>
          </cell>
          <cell r="AL140">
            <v>64</v>
          </cell>
          <cell r="AM140">
            <v>103680</v>
          </cell>
          <cell r="AN140">
            <v>759000</v>
          </cell>
          <cell r="AO140">
            <v>621038.4</v>
          </cell>
        </row>
        <row r="141">
          <cell r="T141">
            <v>132</v>
          </cell>
          <cell r="U141">
            <v>168</v>
          </cell>
          <cell r="V141">
            <v>0</v>
          </cell>
          <cell r="W141">
            <v>32</v>
          </cell>
          <cell r="X141">
            <v>200</v>
          </cell>
          <cell r="Y141">
            <v>420301.19999999995</v>
          </cell>
          <cell r="Z141">
            <v>330000</v>
          </cell>
          <cell r="AA141">
            <v>750301.2</v>
          </cell>
          <cell r="AC141">
            <v>15</v>
          </cell>
          <cell r="AD141">
            <v>5</v>
          </cell>
          <cell r="AE141">
            <v>0</v>
          </cell>
          <cell r="AF141">
            <v>0</v>
          </cell>
          <cell r="AG141">
            <v>0</v>
          </cell>
          <cell r="AH141">
            <v>0</v>
          </cell>
          <cell r="AI141">
            <v>0</v>
          </cell>
          <cell r="AJ141">
            <v>0</v>
          </cell>
          <cell r="AK141">
            <v>0</v>
          </cell>
          <cell r="AL141">
            <v>0</v>
          </cell>
          <cell r="AM141">
            <v>0</v>
          </cell>
          <cell r="AN141">
            <v>750301.2</v>
          </cell>
          <cell r="AO141">
            <v>420301.19999999995</v>
          </cell>
        </row>
        <row r="142">
          <cell r="T142">
            <v>133</v>
          </cell>
          <cell r="U142">
            <v>80</v>
          </cell>
          <cell r="V142">
            <v>73</v>
          </cell>
          <cell r="W142">
            <v>32</v>
          </cell>
          <cell r="X142">
            <v>185</v>
          </cell>
          <cell r="Y142">
            <v>452329.5</v>
          </cell>
          <cell r="Z142">
            <v>330000</v>
          </cell>
          <cell r="AA142">
            <v>782329.5</v>
          </cell>
          <cell r="AC142">
            <v>15</v>
          </cell>
          <cell r="AD142">
            <v>5</v>
          </cell>
          <cell r="AE142" t="str">
            <v>b</v>
          </cell>
          <cell r="AF142">
            <v>0.8</v>
          </cell>
          <cell r="AG142">
            <v>0.8</v>
          </cell>
          <cell r="AH142">
            <v>73</v>
          </cell>
          <cell r="AI142">
            <v>0</v>
          </cell>
          <cell r="AJ142">
            <v>0</v>
          </cell>
          <cell r="AK142">
            <v>73</v>
          </cell>
          <cell r="AL142">
            <v>58.400000000000006</v>
          </cell>
          <cell r="AM142">
            <v>94608.000000000015</v>
          </cell>
          <cell r="AN142">
            <v>876937.5</v>
          </cell>
          <cell r="AO142">
            <v>546937.5</v>
          </cell>
        </row>
        <row r="143">
          <cell r="T143">
            <v>134</v>
          </cell>
          <cell r="U143">
            <v>72</v>
          </cell>
          <cell r="V143">
            <v>83</v>
          </cell>
          <cell r="W143">
            <v>32</v>
          </cell>
          <cell r="X143">
            <v>187</v>
          </cell>
          <cell r="Y143">
            <v>663844.71428571432</v>
          </cell>
          <cell r="Z143">
            <v>330000</v>
          </cell>
          <cell r="AA143">
            <v>993844.71428571432</v>
          </cell>
          <cell r="AC143">
            <v>15</v>
          </cell>
          <cell r="AD143">
            <v>5</v>
          </cell>
          <cell r="AE143" t="str">
            <v>b</v>
          </cell>
          <cell r="AF143">
            <v>0.8</v>
          </cell>
          <cell r="AG143">
            <v>0.8</v>
          </cell>
          <cell r="AH143">
            <v>83</v>
          </cell>
          <cell r="AI143">
            <v>0</v>
          </cell>
          <cell r="AJ143">
            <v>0</v>
          </cell>
          <cell r="AK143">
            <v>83</v>
          </cell>
          <cell r="AL143">
            <v>66.400000000000006</v>
          </cell>
          <cell r="AM143">
            <v>107568.00000000001</v>
          </cell>
          <cell r="AN143">
            <v>1101412.7142857143</v>
          </cell>
          <cell r="AO143">
            <v>771412.71428571432</v>
          </cell>
        </row>
        <row r="144">
          <cell r="T144">
            <v>135</v>
          </cell>
          <cell r="U144">
            <v>104</v>
          </cell>
          <cell r="V144">
            <v>46</v>
          </cell>
          <cell r="W144">
            <v>32</v>
          </cell>
          <cell r="X144">
            <v>182</v>
          </cell>
          <cell r="Y144">
            <v>423672.60000000003</v>
          </cell>
          <cell r="Z144">
            <v>285000</v>
          </cell>
          <cell r="AA144">
            <v>708672.60000000009</v>
          </cell>
          <cell r="AC144">
            <v>15</v>
          </cell>
          <cell r="AD144">
            <v>5</v>
          </cell>
          <cell r="AE144" t="str">
            <v>b</v>
          </cell>
          <cell r="AF144">
            <v>0.8</v>
          </cell>
          <cell r="AG144">
            <v>0.8</v>
          </cell>
          <cell r="AH144">
            <v>46</v>
          </cell>
          <cell r="AI144">
            <v>0</v>
          </cell>
          <cell r="AJ144">
            <v>0</v>
          </cell>
          <cell r="AK144">
            <v>46</v>
          </cell>
          <cell r="AL144">
            <v>36.800000000000004</v>
          </cell>
          <cell r="AM144">
            <v>59616.000000000007</v>
          </cell>
          <cell r="AN144">
            <v>768288.60000000009</v>
          </cell>
          <cell r="AO144">
            <v>483288.60000000009</v>
          </cell>
        </row>
        <row r="145">
          <cell r="T145">
            <v>136</v>
          </cell>
          <cell r="U145">
            <v>16</v>
          </cell>
          <cell r="V145">
            <v>0</v>
          </cell>
          <cell r="W145">
            <v>32</v>
          </cell>
          <cell r="X145">
            <v>48</v>
          </cell>
          <cell r="Y145">
            <v>121370.4</v>
          </cell>
          <cell r="Z145">
            <v>30000</v>
          </cell>
          <cell r="AA145">
            <v>151370.4</v>
          </cell>
          <cell r="AC145">
            <v>15</v>
          </cell>
          <cell r="AD145">
            <v>5</v>
          </cell>
          <cell r="AE145">
            <v>0</v>
          </cell>
          <cell r="AF145">
            <v>0</v>
          </cell>
          <cell r="AG145">
            <v>0</v>
          </cell>
          <cell r="AH145">
            <v>0</v>
          </cell>
          <cell r="AI145">
            <v>0</v>
          </cell>
          <cell r="AJ145">
            <v>0</v>
          </cell>
          <cell r="AK145">
            <v>0</v>
          </cell>
          <cell r="AL145">
            <v>0</v>
          </cell>
          <cell r="AM145">
            <v>0</v>
          </cell>
          <cell r="AN145">
            <v>151370.4</v>
          </cell>
          <cell r="AO145">
            <v>121370.4</v>
          </cell>
        </row>
        <row r="146">
          <cell r="T146">
            <v>187</v>
          </cell>
          <cell r="U146">
            <v>112</v>
          </cell>
          <cell r="V146">
            <v>47</v>
          </cell>
          <cell r="W146">
            <v>32</v>
          </cell>
          <cell r="X146">
            <v>191</v>
          </cell>
          <cell r="Y146">
            <v>453548.09999999992</v>
          </cell>
          <cell r="Z146">
            <v>210000</v>
          </cell>
          <cell r="AA146">
            <v>663548.09999999986</v>
          </cell>
          <cell r="AB146">
            <v>24192</v>
          </cell>
          <cell r="AC146">
            <v>15</v>
          </cell>
          <cell r="AD146">
            <v>5</v>
          </cell>
          <cell r="AE146" t="str">
            <v>b</v>
          </cell>
          <cell r="AF146">
            <v>0.8</v>
          </cell>
          <cell r="AG146">
            <v>0.8</v>
          </cell>
          <cell r="AH146">
            <v>47</v>
          </cell>
          <cell r="AI146">
            <v>0</v>
          </cell>
          <cell r="AJ146">
            <v>0</v>
          </cell>
          <cell r="AK146">
            <v>47</v>
          </cell>
          <cell r="AL146">
            <v>37.6</v>
          </cell>
          <cell r="AM146">
            <v>60912</v>
          </cell>
          <cell r="AN146">
            <v>724460.09999999986</v>
          </cell>
          <cell r="AO146">
            <v>490268.09999999986</v>
          </cell>
        </row>
        <row r="148">
          <cell r="T148">
            <v>138</v>
          </cell>
          <cell r="U148">
            <v>0</v>
          </cell>
          <cell r="V148">
            <v>120</v>
          </cell>
          <cell r="W148">
            <v>32</v>
          </cell>
          <cell r="X148">
            <v>152</v>
          </cell>
          <cell r="Y148">
            <v>1180958.5714285714</v>
          </cell>
          <cell r="Z148">
            <v>225000</v>
          </cell>
          <cell r="AA148">
            <v>1405958.5714285714</v>
          </cell>
          <cell r="AB148">
            <v>58041.9</v>
          </cell>
          <cell r="AC148">
            <v>50</v>
          </cell>
          <cell r="AD148">
            <v>19</v>
          </cell>
          <cell r="AE148" t="str">
            <v>b</v>
          </cell>
          <cell r="AF148">
            <v>0.8</v>
          </cell>
          <cell r="AG148">
            <v>2.7600000000000002</v>
          </cell>
          <cell r="AH148">
            <v>120</v>
          </cell>
          <cell r="AI148">
            <v>0</v>
          </cell>
          <cell r="AJ148">
            <v>0</v>
          </cell>
          <cell r="AK148">
            <v>120</v>
          </cell>
          <cell r="AL148">
            <v>331.20000000000005</v>
          </cell>
          <cell r="AM148">
            <v>536544.00000000012</v>
          </cell>
          <cell r="AN148">
            <v>1942502.5714285714</v>
          </cell>
          <cell r="AO148">
            <v>1659460.6714285715</v>
          </cell>
        </row>
        <row r="149">
          <cell r="T149">
            <v>140</v>
          </cell>
          <cell r="U149">
            <v>0</v>
          </cell>
          <cell r="V149">
            <v>176</v>
          </cell>
          <cell r="W149">
            <v>32</v>
          </cell>
          <cell r="X149">
            <v>208</v>
          </cell>
          <cell r="Y149">
            <v>701554.28571428568</v>
          </cell>
          <cell r="Z149">
            <v>330000</v>
          </cell>
          <cell r="AA149">
            <v>1031554.2857142857</v>
          </cell>
          <cell r="AC149">
            <v>35</v>
          </cell>
          <cell r="AD149">
            <v>17</v>
          </cell>
          <cell r="AE149" t="str">
            <v>a</v>
          </cell>
          <cell r="AF149">
            <v>1</v>
          </cell>
          <cell r="AG149">
            <v>2.6</v>
          </cell>
          <cell r="AH149">
            <v>176</v>
          </cell>
          <cell r="AI149">
            <v>0</v>
          </cell>
          <cell r="AJ149">
            <v>0</v>
          </cell>
          <cell r="AK149">
            <v>176</v>
          </cell>
          <cell r="AL149">
            <v>457.6</v>
          </cell>
          <cell r="AM149">
            <v>741312</v>
          </cell>
          <cell r="AN149">
            <v>1772866.2857142857</v>
          </cell>
          <cell r="AO149">
            <v>1442866.2857142857</v>
          </cell>
        </row>
        <row r="150">
          <cell r="T150">
            <v>88</v>
          </cell>
          <cell r="U150">
            <v>0</v>
          </cell>
          <cell r="V150">
            <v>128</v>
          </cell>
          <cell r="W150">
            <v>32</v>
          </cell>
          <cell r="X150">
            <v>160</v>
          </cell>
          <cell r="Y150">
            <v>610971.42857142852</v>
          </cell>
          <cell r="Z150">
            <v>195000</v>
          </cell>
          <cell r="AA150">
            <v>805971.42857142852</v>
          </cell>
          <cell r="AC150">
            <v>35</v>
          </cell>
          <cell r="AD150">
            <v>17</v>
          </cell>
          <cell r="AE150" t="str">
            <v>b</v>
          </cell>
          <cell r="AF150">
            <v>0.8</v>
          </cell>
          <cell r="AG150">
            <v>2.08</v>
          </cell>
          <cell r="AH150">
            <v>128</v>
          </cell>
          <cell r="AI150">
            <v>0</v>
          </cell>
          <cell r="AJ150">
            <v>0</v>
          </cell>
          <cell r="AK150">
            <v>128</v>
          </cell>
          <cell r="AL150">
            <v>266.24</v>
          </cell>
          <cell r="AM150">
            <v>431308.79999999999</v>
          </cell>
          <cell r="AN150">
            <v>1237280.2285714285</v>
          </cell>
          <cell r="AO150">
            <v>1042280.2285714285</v>
          </cell>
        </row>
        <row r="151">
          <cell r="T151">
            <v>143</v>
          </cell>
          <cell r="U151">
            <v>0</v>
          </cell>
          <cell r="V151">
            <v>70</v>
          </cell>
          <cell r="W151">
            <v>32</v>
          </cell>
          <cell r="X151">
            <v>102</v>
          </cell>
          <cell r="Y151">
            <v>289552.5</v>
          </cell>
          <cell r="Z151">
            <v>210000</v>
          </cell>
          <cell r="AA151">
            <v>499552.5</v>
          </cell>
          <cell r="AC151">
            <v>15</v>
          </cell>
          <cell r="AD151">
            <v>5</v>
          </cell>
          <cell r="AE151" t="str">
            <v>b</v>
          </cell>
          <cell r="AF151">
            <v>0.8</v>
          </cell>
          <cell r="AG151">
            <v>0.8</v>
          </cell>
          <cell r="AH151">
            <v>70</v>
          </cell>
          <cell r="AI151">
            <v>0</v>
          </cell>
          <cell r="AJ151">
            <v>0</v>
          </cell>
          <cell r="AK151">
            <v>70</v>
          </cell>
          <cell r="AL151">
            <v>56</v>
          </cell>
          <cell r="AM151">
            <v>90720</v>
          </cell>
          <cell r="AN151">
            <v>590272.5</v>
          </cell>
          <cell r="AO151">
            <v>380272.5</v>
          </cell>
        </row>
        <row r="152">
          <cell r="T152">
            <v>145</v>
          </cell>
          <cell r="U152">
            <v>72</v>
          </cell>
          <cell r="V152">
            <v>110</v>
          </cell>
          <cell r="W152">
            <v>32</v>
          </cell>
          <cell r="X152">
            <v>214</v>
          </cell>
          <cell r="Y152">
            <v>780250.71428571432</v>
          </cell>
          <cell r="Z152">
            <v>330000</v>
          </cell>
          <cell r="AA152">
            <v>1110250.7142857143</v>
          </cell>
          <cell r="AB152">
            <v>24570</v>
          </cell>
          <cell r="AC152">
            <v>25</v>
          </cell>
          <cell r="AD152">
            <v>10</v>
          </cell>
          <cell r="AE152" t="str">
            <v>b</v>
          </cell>
          <cell r="AF152">
            <v>0.8</v>
          </cell>
          <cell r="AG152">
            <v>1.4000000000000001</v>
          </cell>
          <cell r="AH152">
            <v>110</v>
          </cell>
          <cell r="AI152">
            <v>0</v>
          </cell>
          <cell r="AJ152">
            <v>0</v>
          </cell>
          <cell r="AK152">
            <v>110</v>
          </cell>
          <cell r="AL152">
            <v>154.00000000000003</v>
          </cell>
          <cell r="AM152">
            <v>249480.00000000006</v>
          </cell>
          <cell r="AN152">
            <v>1359730.7142857143</v>
          </cell>
          <cell r="AO152">
            <v>1005160.7142857143</v>
          </cell>
        </row>
        <row r="153">
          <cell r="T153">
            <v>147</v>
          </cell>
          <cell r="U153">
            <v>0</v>
          </cell>
          <cell r="V153">
            <v>0</v>
          </cell>
          <cell r="W153">
            <v>32</v>
          </cell>
          <cell r="X153">
            <v>32</v>
          </cell>
          <cell r="Y153">
            <v>133782.85714285713</v>
          </cell>
          <cell r="Z153">
            <v>330000</v>
          </cell>
          <cell r="AA153">
            <v>463782.85714285716</v>
          </cell>
          <cell r="AB153">
            <v>25704</v>
          </cell>
          <cell r="AC153">
            <v>15</v>
          </cell>
          <cell r="AD153">
            <v>5</v>
          </cell>
          <cell r="AE153">
            <v>0</v>
          </cell>
          <cell r="AF153">
            <v>0</v>
          </cell>
          <cell r="AG153">
            <v>0</v>
          </cell>
          <cell r="AH153">
            <v>0</v>
          </cell>
          <cell r="AI153">
            <v>0</v>
          </cell>
          <cell r="AJ153">
            <v>0</v>
          </cell>
          <cell r="AK153">
            <v>0</v>
          </cell>
          <cell r="AL153">
            <v>0</v>
          </cell>
          <cell r="AM153">
            <v>0</v>
          </cell>
          <cell r="AN153">
            <v>463782.85714285716</v>
          </cell>
          <cell r="AO153">
            <v>108078.85714285716</v>
          </cell>
        </row>
        <row r="154">
          <cell r="T154">
            <v>149</v>
          </cell>
          <cell r="U154">
            <v>56</v>
          </cell>
          <cell r="V154">
            <v>151.5</v>
          </cell>
          <cell r="W154">
            <v>32</v>
          </cell>
          <cell r="X154">
            <v>239.5</v>
          </cell>
          <cell r="Y154">
            <v>1120260.5357142857</v>
          </cell>
          <cell r="Z154">
            <v>330000</v>
          </cell>
          <cell r="AA154">
            <v>1450260.5357142857</v>
          </cell>
          <cell r="AB154">
            <v>33390</v>
          </cell>
          <cell r="AC154">
            <v>35</v>
          </cell>
          <cell r="AD154">
            <v>15</v>
          </cell>
          <cell r="AE154" t="str">
            <v>b</v>
          </cell>
          <cell r="AF154">
            <v>0.8</v>
          </cell>
          <cell r="AG154">
            <v>2</v>
          </cell>
          <cell r="AH154">
            <v>151.5</v>
          </cell>
          <cell r="AI154">
            <v>0</v>
          </cell>
          <cell r="AJ154">
            <v>0</v>
          </cell>
          <cell r="AK154">
            <v>151.5</v>
          </cell>
          <cell r="AL154">
            <v>303</v>
          </cell>
          <cell r="AM154">
            <v>490860</v>
          </cell>
          <cell r="AN154">
            <v>1941120.5357142857</v>
          </cell>
          <cell r="AO154">
            <v>1577730.5357142857</v>
          </cell>
        </row>
        <row r="155">
          <cell r="T155">
            <v>150</v>
          </cell>
          <cell r="U155">
            <v>0</v>
          </cell>
          <cell r="V155">
            <v>60</v>
          </cell>
          <cell r="W155">
            <v>32</v>
          </cell>
          <cell r="X155">
            <v>92</v>
          </cell>
          <cell r="Y155">
            <v>401284.28571428574</v>
          </cell>
          <cell r="Z155">
            <v>120000</v>
          </cell>
          <cell r="AA155">
            <v>521284.28571428574</v>
          </cell>
          <cell r="AB155">
            <v>27342</v>
          </cell>
          <cell r="AC155">
            <v>35</v>
          </cell>
          <cell r="AD155">
            <v>15</v>
          </cell>
          <cell r="AE155" t="str">
            <v>b</v>
          </cell>
          <cell r="AF155">
            <v>0.8</v>
          </cell>
          <cell r="AG155">
            <v>2</v>
          </cell>
          <cell r="AH155">
            <v>60</v>
          </cell>
          <cell r="AI155">
            <v>0</v>
          </cell>
          <cell r="AJ155">
            <v>0</v>
          </cell>
          <cell r="AK155">
            <v>60</v>
          </cell>
          <cell r="AL155">
            <v>120</v>
          </cell>
          <cell r="AM155">
            <v>194400</v>
          </cell>
          <cell r="AN155">
            <v>715684.28571428568</v>
          </cell>
          <cell r="AO155">
            <v>568342.28571428568</v>
          </cell>
        </row>
        <row r="156">
          <cell r="T156">
            <v>151</v>
          </cell>
          <cell r="U156">
            <v>0</v>
          </cell>
          <cell r="V156">
            <v>0</v>
          </cell>
          <cell r="W156">
            <v>32</v>
          </cell>
          <cell r="X156">
            <v>32</v>
          </cell>
          <cell r="Y156">
            <v>176256</v>
          </cell>
          <cell r="Z156">
            <v>30000</v>
          </cell>
          <cell r="AA156">
            <v>206256</v>
          </cell>
          <cell r="AB156">
            <v>35784</v>
          </cell>
          <cell r="AC156">
            <v>35</v>
          </cell>
          <cell r="AD156">
            <v>15</v>
          </cell>
          <cell r="AE156">
            <v>0</v>
          </cell>
          <cell r="AF156">
            <v>0</v>
          </cell>
          <cell r="AG156">
            <v>0</v>
          </cell>
          <cell r="AH156">
            <v>0</v>
          </cell>
          <cell r="AI156">
            <v>0</v>
          </cell>
          <cell r="AJ156">
            <v>0</v>
          </cell>
          <cell r="AK156">
            <v>0</v>
          </cell>
          <cell r="AL156">
            <v>0</v>
          </cell>
          <cell r="AM156">
            <v>0</v>
          </cell>
          <cell r="AN156">
            <v>206256</v>
          </cell>
          <cell r="AO156">
            <v>140472</v>
          </cell>
        </row>
        <row r="157">
          <cell r="T157">
            <v>152</v>
          </cell>
          <cell r="U157">
            <v>8</v>
          </cell>
          <cell r="V157">
            <v>116</v>
          </cell>
          <cell r="W157">
            <v>32</v>
          </cell>
          <cell r="X157">
            <v>156</v>
          </cell>
          <cell r="Y157">
            <v>846028.79999999993</v>
          </cell>
          <cell r="Z157">
            <v>270000</v>
          </cell>
          <cell r="AA157">
            <v>1116028.7999999998</v>
          </cell>
          <cell r="AB157">
            <v>35784</v>
          </cell>
          <cell r="AC157">
            <v>35</v>
          </cell>
          <cell r="AD157">
            <v>15</v>
          </cell>
          <cell r="AE157" t="str">
            <v>b</v>
          </cell>
          <cell r="AF157">
            <v>0.8</v>
          </cell>
          <cell r="AG157">
            <v>2</v>
          </cell>
          <cell r="AH157">
            <v>116</v>
          </cell>
          <cell r="AI157">
            <v>0</v>
          </cell>
          <cell r="AJ157">
            <v>0</v>
          </cell>
          <cell r="AK157">
            <v>116</v>
          </cell>
          <cell r="AL157">
            <v>232</v>
          </cell>
          <cell r="AM157">
            <v>375840</v>
          </cell>
          <cell r="AN157">
            <v>1491868.7999999998</v>
          </cell>
          <cell r="AO157">
            <v>1186084.7999999998</v>
          </cell>
        </row>
        <row r="158">
          <cell r="T158">
            <v>153</v>
          </cell>
          <cell r="U158">
            <v>160</v>
          </cell>
          <cell r="V158">
            <v>8</v>
          </cell>
          <cell r="W158">
            <v>32</v>
          </cell>
          <cell r="X158">
            <v>200</v>
          </cell>
          <cell r="Y158">
            <v>498430.8</v>
          </cell>
          <cell r="Z158">
            <v>330000</v>
          </cell>
          <cell r="AA158">
            <v>828430.8</v>
          </cell>
          <cell r="AB158">
            <v>29358</v>
          </cell>
          <cell r="AC158">
            <v>15</v>
          </cell>
          <cell r="AD158">
            <v>5</v>
          </cell>
          <cell r="AE158" t="str">
            <v>b</v>
          </cell>
          <cell r="AF158">
            <v>0.8</v>
          </cell>
          <cell r="AG158">
            <v>0.8</v>
          </cell>
          <cell r="AH158">
            <v>8</v>
          </cell>
          <cell r="AI158">
            <v>0</v>
          </cell>
          <cell r="AJ158">
            <v>0</v>
          </cell>
          <cell r="AK158">
            <v>8</v>
          </cell>
          <cell r="AL158">
            <v>6.4</v>
          </cell>
          <cell r="AM158">
            <v>10368</v>
          </cell>
          <cell r="AN158">
            <v>838798.8</v>
          </cell>
          <cell r="AO158">
            <v>479440.80000000005</v>
          </cell>
        </row>
        <row r="159">
          <cell r="T159">
            <v>154</v>
          </cell>
          <cell r="U159">
            <v>112</v>
          </cell>
          <cell r="V159">
            <v>37</v>
          </cell>
          <cell r="W159">
            <v>32</v>
          </cell>
          <cell r="X159">
            <v>181</v>
          </cell>
          <cell r="Y159">
            <v>485922.52499999985</v>
          </cell>
          <cell r="Z159">
            <v>315000</v>
          </cell>
          <cell r="AA159">
            <v>800922.52499999991</v>
          </cell>
          <cell r="AB159">
            <v>29358</v>
          </cell>
          <cell r="AC159">
            <v>15</v>
          </cell>
          <cell r="AD159">
            <v>5</v>
          </cell>
          <cell r="AE159" t="str">
            <v>b</v>
          </cell>
          <cell r="AF159">
            <v>0.8</v>
          </cell>
          <cell r="AG159">
            <v>0.8</v>
          </cell>
          <cell r="AH159">
            <v>37</v>
          </cell>
          <cell r="AI159">
            <v>0</v>
          </cell>
          <cell r="AJ159">
            <v>0</v>
          </cell>
          <cell r="AK159">
            <v>37</v>
          </cell>
          <cell r="AL159">
            <v>29.6</v>
          </cell>
          <cell r="AM159">
            <v>47952</v>
          </cell>
          <cell r="AN159">
            <v>848874.52499999991</v>
          </cell>
          <cell r="AO159">
            <v>504516.52499999991</v>
          </cell>
        </row>
        <row r="160">
          <cell r="T160">
            <v>155</v>
          </cell>
          <cell r="U160">
            <v>96</v>
          </cell>
          <cell r="V160">
            <v>58</v>
          </cell>
          <cell r="W160">
            <v>32</v>
          </cell>
          <cell r="X160">
            <v>186</v>
          </cell>
          <cell r="Y160">
            <v>427859.1</v>
          </cell>
          <cell r="Z160">
            <v>330000</v>
          </cell>
          <cell r="AA160">
            <v>757859.1</v>
          </cell>
          <cell r="AC160">
            <v>15</v>
          </cell>
          <cell r="AD160">
            <v>5</v>
          </cell>
          <cell r="AE160" t="str">
            <v>b</v>
          </cell>
          <cell r="AF160">
            <v>0.8</v>
          </cell>
          <cell r="AG160">
            <v>0.8</v>
          </cell>
          <cell r="AH160">
            <v>58</v>
          </cell>
          <cell r="AI160">
            <v>0</v>
          </cell>
          <cell r="AJ160">
            <v>0</v>
          </cell>
          <cell r="AK160">
            <v>58</v>
          </cell>
          <cell r="AL160">
            <v>46.400000000000006</v>
          </cell>
          <cell r="AM160">
            <v>75168.000000000015</v>
          </cell>
          <cell r="AN160">
            <v>833027.1</v>
          </cell>
          <cell r="AO160">
            <v>503027.1</v>
          </cell>
        </row>
        <row r="161">
          <cell r="T161">
            <v>156</v>
          </cell>
          <cell r="U161">
            <v>144</v>
          </cell>
          <cell r="V161">
            <v>10</v>
          </cell>
          <cell r="W161">
            <v>32</v>
          </cell>
          <cell r="X161">
            <v>186</v>
          </cell>
          <cell r="Y161">
            <v>388665.89999999997</v>
          </cell>
          <cell r="Z161">
            <v>330000</v>
          </cell>
          <cell r="AA161">
            <v>718665.89999999991</v>
          </cell>
          <cell r="AC161">
            <v>15</v>
          </cell>
          <cell r="AD161">
            <v>5</v>
          </cell>
          <cell r="AE161" t="str">
            <v>b</v>
          </cell>
          <cell r="AF161">
            <v>0.8</v>
          </cell>
          <cell r="AG161">
            <v>0.8</v>
          </cell>
          <cell r="AH161">
            <v>10</v>
          </cell>
          <cell r="AI161">
            <v>0</v>
          </cell>
          <cell r="AJ161">
            <v>0</v>
          </cell>
          <cell r="AK161">
            <v>10</v>
          </cell>
          <cell r="AL161">
            <v>8</v>
          </cell>
          <cell r="AM161">
            <v>12960</v>
          </cell>
          <cell r="AN161">
            <v>731625.89999999991</v>
          </cell>
          <cell r="AO161">
            <v>401625.89999999991</v>
          </cell>
        </row>
        <row r="162">
          <cell r="T162">
            <v>158</v>
          </cell>
          <cell r="U162">
            <v>152</v>
          </cell>
          <cell r="V162">
            <v>8</v>
          </cell>
          <cell r="W162">
            <v>32</v>
          </cell>
          <cell r="X162">
            <v>192</v>
          </cell>
          <cell r="Y162">
            <v>398464.19999999995</v>
          </cell>
          <cell r="Z162">
            <v>330000</v>
          </cell>
          <cell r="AA162">
            <v>728464.2</v>
          </cell>
          <cell r="AC162">
            <v>15</v>
          </cell>
          <cell r="AD162">
            <v>5</v>
          </cell>
          <cell r="AE162" t="str">
            <v>b</v>
          </cell>
          <cell r="AF162">
            <v>0.8</v>
          </cell>
          <cell r="AG162">
            <v>0.8</v>
          </cell>
          <cell r="AH162">
            <v>8</v>
          </cell>
          <cell r="AI162">
            <v>0</v>
          </cell>
          <cell r="AJ162">
            <v>0</v>
          </cell>
          <cell r="AK162">
            <v>8</v>
          </cell>
          <cell r="AL162">
            <v>6.4</v>
          </cell>
          <cell r="AM162">
            <v>10368</v>
          </cell>
          <cell r="AN162">
            <v>738832.2</v>
          </cell>
          <cell r="AO162">
            <v>408832.19999999995</v>
          </cell>
        </row>
        <row r="163">
          <cell r="T163">
            <v>159</v>
          </cell>
          <cell r="U163">
            <v>16</v>
          </cell>
          <cell r="V163">
            <v>159</v>
          </cell>
          <cell r="W163">
            <v>32</v>
          </cell>
          <cell r="X163">
            <v>207</v>
          </cell>
          <cell r="Y163">
            <v>881953.07142857148</v>
          </cell>
          <cell r="Z163">
            <v>330000</v>
          </cell>
          <cell r="AA163">
            <v>1211953.0714285714</v>
          </cell>
          <cell r="AB163">
            <v>27342</v>
          </cell>
          <cell r="AC163">
            <v>35</v>
          </cell>
          <cell r="AD163">
            <v>16</v>
          </cell>
          <cell r="AE163" t="str">
            <v>b</v>
          </cell>
          <cell r="AF163">
            <v>0.8</v>
          </cell>
          <cell r="AG163">
            <v>2.04</v>
          </cell>
          <cell r="AH163">
            <v>159</v>
          </cell>
          <cell r="AI163">
            <v>0</v>
          </cell>
          <cell r="AJ163">
            <v>0</v>
          </cell>
          <cell r="AK163">
            <v>159</v>
          </cell>
          <cell r="AL163">
            <v>324.36</v>
          </cell>
          <cell r="AM163">
            <v>525463.20000000007</v>
          </cell>
          <cell r="AN163">
            <v>1737416.2714285715</v>
          </cell>
          <cell r="AO163">
            <v>1380074.2714285715</v>
          </cell>
        </row>
        <row r="164">
          <cell r="T164">
            <v>160</v>
          </cell>
          <cell r="U164">
            <v>144</v>
          </cell>
          <cell r="V164">
            <v>15</v>
          </cell>
          <cell r="W164">
            <v>32</v>
          </cell>
          <cell r="X164">
            <v>191</v>
          </cell>
          <cell r="Y164">
            <v>451270.35000000003</v>
          </cell>
          <cell r="Z164">
            <v>330000</v>
          </cell>
          <cell r="AA164">
            <v>781270.35000000009</v>
          </cell>
          <cell r="AB164">
            <v>27342</v>
          </cell>
          <cell r="AC164">
            <v>15</v>
          </cell>
          <cell r="AD164">
            <v>5</v>
          </cell>
          <cell r="AE164" t="str">
            <v>b</v>
          </cell>
          <cell r="AF164">
            <v>0.8</v>
          </cell>
          <cell r="AG164">
            <v>0.8</v>
          </cell>
          <cell r="AH164">
            <v>15</v>
          </cell>
          <cell r="AI164">
            <v>0</v>
          </cell>
          <cell r="AJ164">
            <v>0</v>
          </cell>
          <cell r="AK164">
            <v>15</v>
          </cell>
          <cell r="AL164">
            <v>12</v>
          </cell>
          <cell r="AM164">
            <v>19440</v>
          </cell>
          <cell r="AN164">
            <v>800710.35000000009</v>
          </cell>
          <cell r="AO164">
            <v>443368.35000000009</v>
          </cell>
        </row>
        <row r="165">
          <cell r="T165">
            <v>161</v>
          </cell>
          <cell r="U165">
            <v>80</v>
          </cell>
          <cell r="V165">
            <v>85</v>
          </cell>
          <cell r="W165">
            <v>32</v>
          </cell>
          <cell r="X165">
            <v>197</v>
          </cell>
          <cell r="Y165">
            <v>528212.25</v>
          </cell>
          <cell r="Z165">
            <v>330000</v>
          </cell>
          <cell r="AA165">
            <v>858212.25</v>
          </cell>
          <cell r="AC165">
            <v>15</v>
          </cell>
          <cell r="AD165">
            <v>5</v>
          </cell>
          <cell r="AE165" t="str">
            <v>b</v>
          </cell>
          <cell r="AF165">
            <v>0.8</v>
          </cell>
          <cell r="AG165">
            <v>0.8</v>
          </cell>
          <cell r="AH165">
            <v>85</v>
          </cell>
          <cell r="AI165">
            <v>0</v>
          </cell>
          <cell r="AJ165">
            <v>0</v>
          </cell>
          <cell r="AK165">
            <v>85</v>
          </cell>
          <cell r="AL165">
            <v>68</v>
          </cell>
          <cell r="AM165">
            <v>110160</v>
          </cell>
          <cell r="AN165">
            <v>968372.25</v>
          </cell>
          <cell r="AO165">
            <v>638372.25</v>
          </cell>
        </row>
        <row r="166">
          <cell r="T166">
            <v>163</v>
          </cell>
          <cell r="U166">
            <v>0</v>
          </cell>
          <cell r="V166">
            <v>70</v>
          </cell>
          <cell r="W166">
            <v>32</v>
          </cell>
          <cell r="X166">
            <v>102</v>
          </cell>
          <cell r="Y166">
            <v>367276.5</v>
          </cell>
          <cell r="Z166">
            <v>105000</v>
          </cell>
          <cell r="AA166">
            <v>472276.5</v>
          </cell>
          <cell r="AB166">
            <v>33390</v>
          </cell>
          <cell r="AC166">
            <v>15</v>
          </cell>
          <cell r="AD166">
            <v>5</v>
          </cell>
          <cell r="AE166" t="str">
            <v>b</v>
          </cell>
          <cell r="AF166">
            <v>0.8</v>
          </cell>
          <cell r="AG166">
            <v>0.8</v>
          </cell>
          <cell r="AH166">
            <v>70</v>
          </cell>
          <cell r="AI166">
            <v>0</v>
          </cell>
          <cell r="AJ166">
            <v>0</v>
          </cell>
          <cell r="AK166">
            <v>70</v>
          </cell>
          <cell r="AL166">
            <v>56</v>
          </cell>
          <cell r="AM166">
            <v>90720</v>
          </cell>
          <cell r="AN166">
            <v>562996.5</v>
          </cell>
          <cell r="AO166">
            <v>424606.5</v>
          </cell>
        </row>
        <row r="167">
          <cell r="T167">
            <v>164</v>
          </cell>
          <cell r="U167">
            <v>120</v>
          </cell>
          <cell r="V167">
            <v>41</v>
          </cell>
          <cell r="W167">
            <v>32</v>
          </cell>
          <cell r="X167">
            <v>193</v>
          </cell>
          <cell r="Y167">
            <v>703051.60714285716</v>
          </cell>
          <cell r="Z167">
            <v>255000</v>
          </cell>
          <cell r="AA167">
            <v>958051.60714285716</v>
          </cell>
          <cell r="AB167">
            <v>27342</v>
          </cell>
          <cell r="AC167">
            <v>35</v>
          </cell>
          <cell r="AD167">
            <v>16</v>
          </cell>
          <cell r="AE167" t="str">
            <v>b</v>
          </cell>
          <cell r="AF167">
            <v>0.8</v>
          </cell>
          <cell r="AG167">
            <v>2.04</v>
          </cell>
          <cell r="AH167">
            <v>41</v>
          </cell>
          <cell r="AI167">
            <v>0</v>
          </cell>
          <cell r="AJ167">
            <v>0</v>
          </cell>
          <cell r="AK167">
            <v>41</v>
          </cell>
          <cell r="AL167">
            <v>83.64</v>
          </cell>
          <cell r="AM167">
            <v>135496.79999999999</v>
          </cell>
          <cell r="AN167">
            <v>1093548.4071428571</v>
          </cell>
          <cell r="AO167">
            <v>811206.40714285709</v>
          </cell>
        </row>
        <row r="168">
          <cell r="T168">
            <v>165</v>
          </cell>
          <cell r="U168">
            <v>120</v>
          </cell>
          <cell r="V168">
            <v>35</v>
          </cell>
          <cell r="W168">
            <v>32</v>
          </cell>
          <cell r="X168">
            <v>187</v>
          </cell>
          <cell r="Y168">
            <v>399206.24999999994</v>
          </cell>
          <cell r="Z168">
            <v>330000</v>
          </cell>
          <cell r="AA168">
            <v>729206.25</v>
          </cell>
          <cell r="AC168">
            <v>15</v>
          </cell>
          <cell r="AD168">
            <v>5</v>
          </cell>
          <cell r="AE168" t="str">
            <v>b</v>
          </cell>
          <cell r="AF168">
            <v>0.8</v>
          </cell>
          <cell r="AG168">
            <v>0.8</v>
          </cell>
          <cell r="AH168">
            <v>35</v>
          </cell>
          <cell r="AI168">
            <v>0</v>
          </cell>
          <cell r="AJ168">
            <v>0</v>
          </cell>
          <cell r="AK168">
            <v>35</v>
          </cell>
          <cell r="AL168">
            <v>28</v>
          </cell>
          <cell r="AM168">
            <v>45360</v>
          </cell>
          <cell r="AN168">
            <v>774566.25</v>
          </cell>
          <cell r="AO168">
            <v>444566.25</v>
          </cell>
        </row>
        <row r="170">
          <cell r="T170">
            <v>189</v>
          </cell>
          <cell r="U170">
            <v>0</v>
          </cell>
          <cell r="V170">
            <v>88</v>
          </cell>
          <cell r="W170">
            <v>32</v>
          </cell>
          <cell r="X170">
            <v>120</v>
          </cell>
          <cell r="Y170">
            <v>284489.99999999994</v>
          </cell>
          <cell r="Z170">
            <v>180000</v>
          </cell>
          <cell r="AA170">
            <v>464489.99999999994</v>
          </cell>
          <cell r="AC170">
            <v>20</v>
          </cell>
          <cell r="AD170">
            <v>7</v>
          </cell>
          <cell r="AE170" t="str">
            <v>b</v>
          </cell>
          <cell r="AF170">
            <v>0.8</v>
          </cell>
          <cell r="AG170">
            <v>1.08</v>
          </cell>
          <cell r="AH170">
            <v>88</v>
          </cell>
          <cell r="AI170">
            <v>0</v>
          </cell>
          <cell r="AJ170">
            <v>0</v>
          </cell>
          <cell r="AK170">
            <v>88</v>
          </cell>
          <cell r="AL170">
            <v>66.528000000000006</v>
          </cell>
          <cell r="AM170">
            <v>107775.36000000002</v>
          </cell>
          <cell r="AN170">
            <v>572265.36</v>
          </cell>
          <cell r="AO170">
            <v>392265.36</v>
          </cell>
        </row>
        <row r="171">
          <cell r="T171">
            <v>190</v>
          </cell>
          <cell r="U171">
            <v>0</v>
          </cell>
          <cell r="V171">
            <v>88</v>
          </cell>
          <cell r="W171">
            <v>32</v>
          </cell>
          <cell r="X171">
            <v>120</v>
          </cell>
          <cell r="Y171">
            <v>284489.99999999994</v>
          </cell>
          <cell r="Z171">
            <v>180000</v>
          </cell>
          <cell r="AA171">
            <v>464489.99999999994</v>
          </cell>
          <cell r="AC171">
            <v>20</v>
          </cell>
          <cell r="AD171">
            <v>7</v>
          </cell>
          <cell r="AE171" t="str">
            <v>b</v>
          </cell>
          <cell r="AF171">
            <v>0.8</v>
          </cell>
          <cell r="AG171">
            <v>1.08</v>
          </cell>
          <cell r="AH171">
            <v>88</v>
          </cell>
          <cell r="AI171">
            <v>0</v>
          </cell>
          <cell r="AJ171">
            <v>0</v>
          </cell>
          <cell r="AK171">
            <v>88</v>
          </cell>
          <cell r="AL171">
            <v>66.528000000000006</v>
          </cell>
          <cell r="AM171">
            <v>107775.36000000002</v>
          </cell>
          <cell r="AN171">
            <v>572265.36</v>
          </cell>
          <cell r="AO171">
            <v>392265.36</v>
          </cell>
        </row>
        <row r="172">
          <cell r="T172">
            <v>191</v>
          </cell>
          <cell r="U172">
            <v>0</v>
          </cell>
          <cell r="V172">
            <v>88</v>
          </cell>
          <cell r="W172">
            <v>32</v>
          </cell>
          <cell r="X172">
            <v>120</v>
          </cell>
          <cell r="Y172">
            <v>284489.99999999994</v>
          </cell>
          <cell r="Z172">
            <v>180000</v>
          </cell>
          <cell r="AA172">
            <v>464489.99999999994</v>
          </cell>
          <cell r="AC172">
            <v>20</v>
          </cell>
          <cell r="AD172">
            <v>7</v>
          </cell>
          <cell r="AE172" t="str">
            <v>b</v>
          </cell>
          <cell r="AF172">
            <v>0.8</v>
          </cell>
          <cell r="AG172">
            <v>1.08</v>
          </cell>
          <cell r="AH172">
            <v>88</v>
          </cell>
          <cell r="AI172">
            <v>0</v>
          </cell>
          <cell r="AJ172">
            <v>0</v>
          </cell>
          <cell r="AK172">
            <v>88</v>
          </cell>
          <cell r="AL172">
            <v>66.528000000000006</v>
          </cell>
          <cell r="AM172">
            <v>107775.36000000002</v>
          </cell>
          <cell r="AN172">
            <v>572265.36</v>
          </cell>
          <cell r="AO172">
            <v>392265.36</v>
          </cell>
        </row>
        <row r="173">
          <cell r="T173">
            <v>192</v>
          </cell>
          <cell r="U173">
            <v>0</v>
          </cell>
          <cell r="V173">
            <v>0</v>
          </cell>
          <cell r="W173">
            <v>32</v>
          </cell>
          <cell r="X173">
            <v>32</v>
          </cell>
          <cell r="Y173">
            <v>75864</v>
          </cell>
          <cell r="Z173">
            <v>180000</v>
          </cell>
          <cell r="AA173">
            <v>255864</v>
          </cell>
          <cell r="AC173">
            <v>20</v>
          </cell>
          <cell r="AD173">
            <v>7</v>
          </cell>
          <cell r="AE173">
            <v>0</v>
          </cell>
          <cell r="AF173">
            <v>0</v>
          </cell>
          <cell r="AG173">
            <v>0</v>
          </cell>
          <cell r="AH173">
            <v>0</v>
          </cell>
          <cell r="AI173">
            <v>0</v>
          </cell>
          <cell r="AJ173">
            <v>0</v>
          </cell>
          <cell r="AK173">
            <v>0</v>
          </cell>
          <cell r="AL173">
            <v>0</v>
          </cell>
          <cell r="AM173">
            <v>0</v>
          </cell>
          <cell r="AN173">
            <v>255864</v>
          </cell>
          <cell r="AO173">
            <v>75864</v>
          </cell>
        </row>
        <row r="174">
          <cell r="T174">
            <v>193</v>
          </cell>
          <cell r="U174">
            <v>0</v>
          </cell>
          <cell r="V174">
            <v>0</v>
          </cell>
          <cell r="W174">
            <v>32</v>
          </cell>
          <cell r="X174">
            <v>32</v>
          </cell>
          <cell r="Y174">
            <v>75864</v>
          </cell>
          <cell r="Z174">
            <v>180000</v>
          </cell>
          <cell r="AA174">
            <v>255864</v>
          </cell>
          <cell r="AC174">
            <v>20</v>
          </cell>
          <cell r="AD174">
            <v>7</v>
          </cell>
          <cell r="AE174">
            <v>0</v>
          </cell>
          <cell r="AF174">
            <v>0</v>
          </cell>
          <cell r="AG174">
            <v>0</v>
          </cell>
          <cell r="AH174">
            <v>0</v>
          </cell>
          <cell r="AI174">
            <v>0</v>
          </cell>
          <cell r="AJ174">
            <v>0</v>
          </cell>
          <cell r="AK174">
            <v>0</v>
          </cell>
          <cell r="AL174">
            <v>0</v>
          </cell>
          <cell r="AM174">
            <v>0</v>
          </cell>
          <cell r="AN174">
            <v>255864</v>
          </cell>
          <cell r="AO174">
            <v>75864</v>
          </cell>
        </row>
      </sheetData>
      <sheetData sheetId="2" refreshError="1">
        <row r="14">
          <cell r="T14">
            <v>1</v>
          </cell>
          <cell r="U14">
            <v>0</v>
          </cell>
          <cell r="V14">
            <v>248</v>
          </cell>
          <cell r="W14">
            <v>0</v>
          </cell>
          <cell r="X14">
            <v>248</v>
          </cell>
          <cell r="Y14">
            <v>2593105.7142857146</v>
          </cell>
          <cell r="Z14">
            <v>465000</v>
          </cell>
          <cell r="AA14">
            <v>3058105.7142857146</v>
          </cell>
          <cell r="AB14">
            <v>82139.399999999994</v>
          </cell>
          <cell r="AC14">
            <v>65</v>
          </cell>
          <cell r="AD14">
            <v>30</v>
          </cell>
          <cell r="AE14" t="str">
            <v>a</v>
          </cell>
          <cell r="AF14">
            <v>1</v>
          </cell>
          <cell r="AG14">
            <v>4.75</v>
          </cell>
          <cell r="AH14">
            <v>196</v>
          </cell>
          <cell r="AI14">
            <v>0</v>
          </cell>
          <cell r="AJ14">
            <v>52</v>
          </cell>
          <cell r="AK14">
            <v>248</v>
          </cell>
          <cell r="AL14">
            <v>1425</v>
          </cell>
          <cell r="AM14">
            <v>2308500</v>
          </cell>
          <cell r="AN14">
            <v>5366605.7142857146</v>
          </cell>
          <cell r="AO14">
            <v>4819466.3142857142</v>
          </cell>
        </row>
        <row r="15">
          <cell r="T15">
            <v>2</v>
          </cell>
          <cell r="U15">
            <v>0</v>
          </cell>
          <cell r="V15">
            <v>248</v>
          </cell>
          <cell r="W15">
            <v>0</v>
          </cell>
          <cell r="X15">
            <v>248</v>
          </cell>
          <cell r="Y15">
            <v>2312245.7142857146</v>
          </cell>
          <cell r="Z15">
            <v>465000</v>
          </cell>
          <cell r="AA15">
            <v>2777245.7142857146</v>
          </cell>
          <cell r="AB15">
            <v>71971.199999999997</v>
          </cell>
          <cell r="AC15">
            <v>60</v>
          </cell>
          <cell r="AD15">
            <v>20</v>
          </cell>
          <cell r="AE15" t="str">
            <v>a</v>
          </cell>
          <cell r="AF15">
            <v>1</v>
          </cell>
          <cell r="AG15">
            <v>4</v>
          </cell>
          <cell r="AH15">
            <v>196</v>
          </cell>
          <cell r="AI15">
            <v>0</v>
          </cell>
          <cell r="AJ15">
            <v>52</v>
          </cell>
          <cell r="AK15">
            <v>248</v>
          </cell>
          <cell r="AL15">
            <v>1200</v>
          </cell>
          <cell r="AM15">
            <v>1944000</v>
          </cell>
          <cell r="AN15">
            <v>4721245.7142857146</v>
          </cell>
          <cell r="AO15">
            <v>4184274.5142857144</v>
          </cell>
        </row>
        <row r="16">
          <cell r="T16">
            <v>3</v>
          </cell>
          <cell r="U16">
            <v>0</v>
          </cell>
          <cell r="V16">
            <v>248</v>
          </cell>
          <cell r="W16">
            <v>0</v>
          </cell>
          <cell r="X16">
            <v>248</v>
          </cell>
          <cell r="Y16">
            <v>2438061.4285714286</v>
          </cell>
          <cell r="Z16">
            <v>465000</v>
          </cell>
          <cell r="AA16">
            <v>2903061.4285714286</v>
          </cell>
          <cell r="AB16">
            <v>76992.3</v>
          </cell>
          <cell r="AC16">
            <v>60</v>
          </cell>
          <cell r="AD16">
            <v>20</v>
          </cell>
          <cell r="AE16" t="str">
            <v>a</v>
          </cell>
          <cell r="AF16">
            <v>1</v>
          </cell>
          <cell r="AG16">
            <v>4</v>
          </cell>
          <cell r="AH16">
            <v>196</v>
          </cell>
          <cell r="AI16">
            <v>0</v>
          </cell>
          <cell r="AJ16">
            <v>52</v>
          </cell>
          <cell r="AK16">
            <v>248</v>
          </cell>
          <cell r="AL16">
            <v>1200</v>
          </cell>
          <cell r="AM16">
            <v>1944000</v>
          </cell>
          <cell r="AN16">
            <v>4847061.4285714291</v>
          </cell>
          <cell r="AO16">
            <v>4305069.1285714293</v>
          </cell>
        </row>
        <row r="17">
          <cell r="T17">
            <v>201</v>
          </cell>
          <cell r="U17">
            <v>0</v>
          </cell>
          <cell r="V17">
            <v>248</v>
          </cell>
          <cell r="W17">
            <v>0</v>
          </cell>
          <cell r="X17">
            <v>248</v>
          </cell>
          <cell r="Y17">
            <v>2312245.7142857146</v>
          </cell>
          <cell r="Z17">
            <v>465000</v>
          </cell>
          <cell r="AA17">
            <v>2777245.7142857146</v>
          </cell>
          <cell r="AB17">
            <v>71971.199999999997</v>
          </cell>
          <cell r="AC17">
            <v>60</v>
          </cell>
          <cell r="AD17">
            <v>20</v>
          </cell>
          <cell r="AE17" t="str">
            <v>a</v>
          </cell>
          <cell r="AF17">
            <v>1</v>
          </cell>
          <cell r="AG17">
            <v>4</v>
          </cell>
          <cell r="AH17">
            <v>196</v>
          </cell>
          <cell r="AI17">
            <v>0</v>
          </cell>
          <cell r="AJ17">
            <v>52</v>
          </cell>
          <cell r="AK17">
            <v>248</v>
          </cell>
          <cell r="AL17">
            <v>1200</v>
          </cell>
          <cell r="AM17">
            <v>1944000</v>
          </cell>
          <cell r="AN17">
            <v>4721245.7142857146</v>
          </cell>
          <cell r="AO17">
            <v>4184274.5142857144</v>
          </cell>
        </row>
        <row r="19">
          <cell r="T19">
            <v>4</v>
          </cell>
          <cell r="U19">
            <v>0</v>
          </cell>
          <cell r="V19">
            <v>248</v>
          </cell>
          <cell r="W19">
            <v>0</v>
          </cell>
          <cell r="X19">
            <v>248</v>
          </cell>
          <cell r="Y19">
            <v>947005.7142857142</v>
          </cell>
          <cell r="Z19">
            <v>465000</v>
          </cell>
          <cell r="AA19">
            <v>1412005.7142857141</v>
          </cell>
          <cell r="AB19">
            <v>22428</v>
          </cell>
          <cell r="AC19">
            <v>45</v>
          </cell>
          <cell r="AD19">
            <v>16</v>
          </cell>
          <cell r="AE19" t="str">
            <v>a</v>
          </cell>
          <cell r="AF19">
            <v>1</v>
          </cell>
          <cell r="AG19">
            <v>3.05</v>
          </cell>
          <cell r="AH19">
            <v>196</v>
          </cell>
          <cell r="AI19">
            <v>0</v>
          </cell>
          <cell r="AJ19">
            <v>52</v>
          </cell>
          <cell r="AK19">
            <v>248</v>
          </cell>
          <cell r="AL19">
            <v>915</v>
          </cell>
          <cell r="AM19">
            <v>1482300</v>
          </cell>
          <cell r="AN19">
            <v>2894305.7142857141</v>
          </cell>
          <cell r="AO19">
            <v>2406877.7142857141</v>
          </cell>
        </row>
        <row r="20">
          <cell r="T20">
            <v>6</v>
          </cell>
          <cell r="U20">
            <v>0</v>
          </cell>
          <cell r="V20">
            <v>248</v>
          </cell>
          <cell r="W20">
            <v>0</v>
          </cell>
          <cell r="X20">
            <v>248</v>
          </cell>
          <cell r="Y20">
            <v>770837.14285714284</v>
          </cell>
          <cell r="Z20">
            <v>465000</v>
          </cell>
          <cell r="AA20">
            <v>1235837.1428571427</v>
          </cell>
          <cell r="AC20">
            <v>18</v>
          </cell>
          <cell r="AD20">
            <v>6</v>
          </cell>
          <cell r="AE20" t="str">
            <v>a</v>
          </cell>
          <cell r="AF20">
            <v>1</v>
          </cell>
          <cell r="AG20">
            <v>1.2</v>
          </cell>
          <cell r="AH20">
            <v>196</v>
          </cell>
          <cell r="AI20">
            <v>0</v>
          </cell>
          <cell r="AJ20">
            <v>52</v>
          </cell>
          <cell r="AK20">
            <v>248</v>
          </cell>
          <cell r="AL20">
            <v>360</v>
          </cell>
          <cell r="AM20">
            <v>583200</v>
          </cell>
          <cell r="AN20">
            <v>1819037.1428571427</v>
          </cell>
          <cell r="AO20">
            <v>1354037.1428571427</v>
          </cell>
        </row>
        <row r="21">
          <cell r="T21">
            <v>7</v>
          </cell>
          <cell r="U21">
            <v>0</v>
          </cell>
          <cell r="V21">
            <v>248</v>
          </cell>
          <cell r="W21">
            <v>0</v>
          </cell>
          <cell r="X21">
            <v>248</v>
          </cell>
          <cell r="Y21">
            <v>874465.7142857142</v>
          </cell>
          <cell r="Z21">
            <v>465000</v>
          </cell>
          <cell r="AA21">
            <v>1339465.7142857141</v>
          </cell>
          <cell r="AC21">
            <v>20</v>
          </cell>
          <cell r="AD21">
            <v>7</v>
          </cell>
          <cell r="AE21" t="str">
            <v>a</v>
          </cell>
          <cell r="AF21">
            <v>1</v>
          </cell>
          <cell r="AG21">
            <v>1.35</v>
          </cell>
          <cell r="AH21">
            <v>196</v>
          </cell>
          <cell r="AI21">
            <v>0</v>
          </cell>
          <cell r="AJ21">
            <v>52</v>
          </cell>
          <cell r="AK21">
            <v>248</v>
          </cell>
          <cell r="AL21">
            <v>405</v>
          </cell>
          <cell r="AM21">
            <v>656100</v>
          </cell>
          <cell r="AN21">
            <v>1995565.7142857141</v>
          </cell>
          <cell r="AO21">
            <v>1530565.7142857141</v>
          </cell>
        </row>
        <row r="22">
          <cell r="T22">
            <v>8</v>
          </cell>
          <cell r="U22">
            <v>0</v>
          </cell>
          <cell r="V22">
            <v>248</v>
          </cell>
          <cell r="W22">
            <v>0</v>
          </cell>
          <cell r="X22">
            <v>248</v>
          </cell>
          <cell r="Y22">
            <v>926280</v>
          </cell>
          <cell r="Z22">
            <v>465000</v>
          </cell>
          <cell r="AA22">
            <v>1391280</v>
          </cell>
          <cell r="AB22">
            <v>21672</v>
          </cell>
          <cell r="AC22">
            <v>20</v>
          </cell>
          <cell r="AD22">
            <v>7</v>
          </cell>
          <cell r="AE22" t="str">
            <v>a</v>
          </cell>
          <cell r="AF22">
            <v>1</v>
          </cell>
          <cell r="AG22">
            <v>1.35</v>
          </cell>
          <cell r="AH22">
            <v>196</v>
          </cell>
          <cell r="AI22">
            <v>0</v>
          </cell>
          <cell r="AJ22">
            <v>52</v>
          </cell>
          <cell r="AK22">
            <v>248</v>
          </cell>
          <cell r="AL22">
            <v>405</v>
          </cell>
          <cell r="AM22">
            <v>656100</v>
          </cell>
          <cell r="AN22">
            <v>2047380</v>
          </cell>
          <cell r="AO22">
            <v>1560708</v>
          </cell>
        </row>
        <row r="23">
          <cell r="T23">
            <v>9</v>
          </cell>
          <cell r="U23">
            <v>0</v>
          </cell>
          <cell r="V23">
            <v>248</v>
          </cell>
          <cell r="W23">
            <v>0</v>
          </cell>
          <cell r="X23">
            <v>248</v>
          </cell>
          <cell r="Y23">
            <v>1275162.8571428573</v>
          </cell>
          <cell r="Z23">
            <v>465000</v>
          </cell>
          <cell r="AA23">
            <v>1740162.8571428573</v>
          </cell>
          <cell r="AB23">
            <v>34398</v>
          </cell>
          <cell r="AC23">
            <v>25</v>
          </cell>
          <cell r="AD23">
            <v>10</v>
          </cell>
          <cell r="AE23" t="str">
            <v>a</v>
          </cell>
          <cell r="AF23">
            <v>1</v>
          </cell>
          <cell r="AG23">
            <v>1.75</v>
          </cell>
          <cell r="AH23">
            <v>196</v>
          </cell>
          <cell r="AI23">
            <v>0</v>
          </cell>
          <cell r="AJ23">
            <v>52</v>
          </cell>
          <cell r="AK23">
            <v>248</v>
          </cell>
          <cell r="AL23">
            <v>525</v>
          </cell>
          <cell r="AM23">
            <v>850500</v>
          </cell>
          <cell r="AN23">
            <v>2590662.8571428573</v>
          </cell>
          <cell r="AO23">
            <v>2091264.8571428573</v>
          </cell>
        </row>
        <row r="24">
          <cell r="T24">
            <v>10</v>
          </cell>
          <cell r="U24">
            <v>0</v>
          </cell>
          <cell r="V24">
            <v>248</v>
          </cell>
          <cell r="W24">
            <v>0</v>
          </cell>
          <cell r="X24">
            <v>248</v>
          </cell>
          <cell r="Y24">
            <v>919371.42857142864</v>
          </cell>
          <cell r="Z24">
            <v>465000</v>
          </cell>
          <cell r="AA24">
            <v>1384371.4285714286</v>
          </cell>
          <cell r="AB24">
            <v>21420</v>
          </cell>
          <cell r="AC24">
            <v>25</v>
          </cell>
          <cell r="AD24">
            <v>10</v>
          </cell>
          <cell r="AE24" t="str">
            <v>a</v>
          </cell>
          <cell r="AF24">
            <v>1</v>
          </cell>
          <cell r="AG24">
            <v>1.75</v>
          </cell>
          <cell r="AH24">
            <v>196</v>
          </cell>
          <cell r="AI24">
            <v>0</v>
          </cell>
          <cell r="AJ24">
            <v>52</v>
          </cell>
          <cell r="AK24">
            <v>248</v>
          </cell>
          <cell r="AL24">
            <v>525</v>
          </cell>
          <cell r="AM24">
            <v>850500</v>
          </cell>
          <cell r="AN24">
            <v>2234871.4285714286</v>
          </cell>
          <cell r="AO24">
            <v>1748451.4285714286</v>
          </cell>
        </row>
        <row r="25">
          <cell r="T25">
            <v>11</v>
          </cell>
          <cell r="U25">
            <v>0</v>
          </cell>
          <cell r="V25">
            <v>248</v>
          </cell>
          <cell r="W25">
            <v>0</v>
          </cell>
          <cell r="X25">
            <v>248</v>
          </cell>
          <cell r="Y25">
            <v>1112705.1428571427</v>
          </cell>
          <cell r="Z25">
            <v>465000</v>
          </cell>
          <cell r="AA25">
            <v>1577705.1428571427</v>
          </cell>
          <cell r="AB25">
            <v>27216.000000000004</v>
          </cell>
          <cell r="AC25">
            <v>25</v>
          </cell>
          <cell r="AD25">
            <v>10</v>
          </cell>
          <cell r="AE25" t="str">
            <v>a</v>
          </cell>
          <cell r="AF25">
            <v>1</v>
          </cell>
          <cell r="AG25">
            <v>1.75</v>
          </cell>
          <cell r="AH25">
            <v>196</v>
          </cell>
          <cell r="AI25">
            <v>0</v>
          </cell>
          <cell r="AJ25">
            <v>52</v>
          </cell>
          <cell r="AK25">
            <v>248</v>
          </cell>
          <cell r="AL25">
            <v>525</v>
          </cell>
          <cell r="AM25">
            <v>850500</v>
          </cell>
          <cell r="AN25">
            <v>2428205.1428571427</v>
          </cell>
          <cell r="AO25">
            <v>1935989.1428571427</v>
          </cell>
        </row>
        <row r="26">
          <cell r="T26">
            <v>13</v>
          </cell>
          <cell r="U26">
            <v>0</v>
          </cell>
          <cell r="V26">
            <v>248</v>
          </cell>
          <cell r="W26">
            <v>0</v>
          </cell>
          <cell r="X26">
            <v>248</v>
          </cell>
          <cell r="Y26">
            <v>919371.42857142864</v>
          </cell>
          <cell r="Z26">
            <v>465000</v>
          </cell>
          <cell r="AA26">
            <v>1384371.4285714286</v>
          </cell>
          <cell r="AC26">
            <v>25</v>
          </cell>
          <cell r="AD26">
            <v>10</v>
          </cell>
          <cell r="AE26" t="str">
            <v>a</v>
          </cell>
          <cell r="AF26">
            <v>1</v>
          </cell>
          <cell r="AG26">
            <v>1.75</v>
          </cell>
          <cell r="AH26">
            <v>196</v>
          </cell>
          <cell r="AI26">
            <v>0</v>
          </cell>
          <cell r="AJ26">
            <v>52</v>
          </cell>
          <cell r="AK26">
            <v>248</v>
          </cell>
          <cell r="AL26">
            <v>525</v>
          </cell>
          <cell r="AM26">
            <v>850500</v>
          </cell>
          <cell r="AN26">
            <v>2234871.4285714286</v>
          </cell>
          <cell r="AO26">
            <v>1769871.4285714286</v>
          </cell>
        </row>
        <row r="27">
          <cell r="T27">
            <v>12</v>
          </cell>
          <cell r="U27">
            <v>0</v>
          </cell>
          <cell r="V27">
            <v>232</v>
          </cell>
          <cell r="W27">
            <v>0</v>
          </cell>
          <cell r="X27">
            <v>232</v>
          </cell>
          <cell r="Y27">
            <v>1253968.2857142859</v>
          </cell>
          <cell r="Z27">
            <v>420000</v>
          </cell>
          <cell r="AA27">
            <v>1673968.2857142859</v>
          </cell>
          <cell r="AB27">
            <v>34398</v>
          </cell>
          <cell r="AC27">
            <v>25</v>
          </cell>
          <cell r="AD27">
            <v>10</v>
          </cell>
          <cell r="AE27" t="str">
            <v>a</v>
          </cell>
          <cell r="AF27">
            <v>1</v>
          </cell>
          <cell r="AG27">
            <v>1.75</v>
          </cell>
          <cell r="AH27">
            <v>196</v>
          </cell>
          <cell r="AI27">
            <v>0</v>
          </cell>
          <cell r="AJ27">
            <v>36</v>
          </cell>
          <cell r="AK27">
            <v>232</v>
          </cell>
          <cell r="AL27">
            <v>469</v>
          </cell>
          <cell r="AM27">
            <v>759780</v>
          </cell>
          <cell r="AN27">
            <v>2433748.2857142859</v>
          </cell>
          <cell r="AO27">
            <v>1979350.2857142859</v>
          </cell>
        </row>
        <row r="28">
          <cell r="T28">
            <v>14</v>
          </cell>
          <cell r="U28">
            <v>0</v>
          </cell>
          <cell r="V28">
            <v>248</v>
          </cell>
          <cell r="W28">
            <v>0</v>
          </cell>
          <cell r="X28">
            <v>248</v>
          </cell>
          <cell r="Y28">
            <v>855865.7142857142</v>
          </cell>
          <cell r="Z28">
            <v>465000</v>
          </cell>
          <cell r="AA28">
            <v>1320865.7142857141</v>
          </cell>
          <cell r="AB28">
            <v>18396</v>
          </cell>
          <cell r="AC28">
            <v>20</v>
          </cell>
          <cell r="AD28">
            <v>7</v>
          </cell>
          <cell r="AE28" t="str">
            <v>a</v>
          </cell>
          <cell r="AF28">
            <v>1</v>
          </cell>
          <cell r="AG28">
            <v>1.35</v>
          </cell>
          <cell r="AH28">
            <v>196</v>
          </cell>
          <cell r="AI28">
            <v>0</v>
          </cell>
          <cell r="AJ28">
            <v>52</v>
          </cell>
          <cell r="AK28">
            <v>248</v>
          </cell>
          <cell r="AL28">
            <v>405</v>
          </cell>
          <cell r="AM28">
            <v>656100</v>
          </cell>
          <cell r="AN28">
            <v>1976965.7142857141</v>
          </cell>
          <cell r="AO28">
            <v>1493569.7142857141</v>
          </cell>
        </row>
        <row r="29">
          <cell r="T29">
            <v>15</v>
          </cell>
          <cell r="U29">
            <v>0</v>
          </cell>
          <cell r="V29">
            <v>144</v>
          </cell>
          <cell r="W29">
            <v>0</v>
          </cell>
          <cell r="X29">
            <v>144</v>
          </cell>
          <cell r="Y29">
            <v>494701.71428571432</v>
          </cell>
          <cell r="Z29">
            <v>345000</v>
          </cell>
          <cell r="AA29">
            <v>839701.71428571432</v>
          </cell>
          <cell r="AB29">
            <v>18396</v>
          </cell>
          <cell r="AC29">
            <v>18</v>
          </cell>
          <cell r="AD29">
            <v>5</v>
          </cell>
          <cell r="AE29" t="str">
            <v>b</v>
          </cell>
          <cell r="AF29">
            <v>0.8</v>
          </cell>
          <cell r="AG29">
            <v>0.91999999999999993</v>
          </cell>
          <cell r="AH29">
            <v>144</v>
          </cell>
          <cell r="AI29">
            <v>0</v>
          </cell>
          <cell r="AJ29">
            <v>0</v>
          </cell>
          <cell r="AK29">
            <v>144</v>
          </cell>
          <cell r="AL29">
            <v>132.47999999999999</v>
          </cell>
          <cell r="AM29">
            <v>214617.59999999998</v>
          </cell>
          <cell r="AN29">
            <v>1054319.3142857142</v>
          </cell>
          <cell r="AO29">
            <v>690923.31428571418</v>
          </cell>
        </row>
        <row r="30">
          <cell r="T30">
            <v>16</v>
          </cell>
          <cell r="U30">
            <v>0</v>
          </cell>
          <cell r="V30">
            <v>248</v>
          </cell>
          <cell r="W30">
            <v>0</v>
          </cell>
          <cell r="X30">
            <v>248</v>
          </cell>
          <cell r="Y30">
            <v>739748.57142857136</v>
          </cell>
          <cell r="Z30">
            <v>465000</v>
          </cell>
          <cell r="AA30">
            <v>1204748.5714285714</v>
          </cell>
          <cell r="AC30">
            <v>15</v>
          </cell>
          <cell r="AD30">
            <v>5</v>
          </cell>
          <cell r="AE30" t="str">
            <v>a</v>
          </cell>
          <cell r="AF30">
            <v>1</v>
          </cell>
          <cell r="AG30">
            <v>1</v>
          </cell>
          <cell r="AH30">
            <v>196</v>
          </cell>
          <cell r="AI30">
            <v>0</v>
          </cell>
          <cell r="AJ30">
            <v>52</v>
          </cell>
          <cell r="AK30">
            <v>248</v>
          </cell>
          <cell r="AL30">
            <v>300</v>
          </cell>
          <cell r="AM30">
            <v>486000</v>
          </cell>
          <cell r="AN30">
            <v>1690748.5714285714</v>
          </cell>
          <cell r="AO30">
            <v>1225748.5714285714</v>
          </cell>
        </row>
        <row r="31">
          <cell r="T31">
            <v>17</v>
          </cell>
          <cell r="U31">
            <v>0</v>
          </cell>
          <cell r="V31">
            <v>248</v>
          </cell>
          <cell r="W31">
            <v>0</v>
          </cell>
          <cell r="X31">
            <v>248</v>
          </cell>
          <cell r="Y31">
            <v>739748.57142857136</v>
          </cell>
          <cell r="Z31">
            <v>465000</v>
          </cell>
          <cell r="AA31">
            <v>1204748.5714285714</v>
          </cell>
          <cell r="AC31">
            <v>15</v>
          </cell>
          <cell r="AD31">
            <v>5</v>
          </cell>
          <cell r="AE31" t="str">
            <v>a</v>
          </cell>
          <cell r="AF31">
            <v>1</v>
          </cell>
          <cell r="AG31">
            <v>1</v>
          </cell>
          <cell r="AH31">
            <v>196</v>
          </cell>
          <cell r="AI31">
            <v>0</v>
          </cell>
          <cell r="AJ31">
            <v>52</v>
          </cell>
          <cell r="AK31">
            <v>248</v>
          </cell>
          <cell r="AL31">
            <v>300</v>
          </cell>
          <cell r="AM31">
            <v>486000</v>
          </cell>
          <cell r="AN31">
            <v>1690748.5714285714</v>
          </cell>
          <cell r="AO31">
            <v>1225748.5714285714</v>
          </cell>
        </row>
        <row r="32">
          <cell r="T32">
            <v>18</v>
          </cell>
          <cell r="U32">
            <v>0</v>
          </cell>
          <cell r="V32">
            <v>248</v>
          </cell>
          <cell r="W32">
            <v>0</v>
          </cell>
          <cell r="X32">
            <v>248</v>
          </cell>
          <cell r="Y32">
            <v>739748.57142857136</v>
          </cell>
          <cell r="Z32">
            <v>465000</v>
          </cell>
          <cell r="AA32">
            <v>1204748.5714285714</v>
          </cell>
          <cell r="AC32">
            <v>15</v>
          </cell>
          <cell r="AD32">
            <v>5</v>
          </cell>
          <cell r="AE32" t="str">
            <v>a</v>
          </cell>
          <cell r="AF32">
            <v>1</v>
          </cell>
          <cell r="AG32">
            <v>1</v>
          </cell>
          <cell r="AH32">
            <v>196</v>
          </cell>
          <cell r="AI32">
            <v>0</v>
          </cell>
          <cell r="AJ32">
            <v>52</v>
          </cell>
          <cell r="AK32">
            <v>248</v>
          </cell>
          <cell r="AL32">
            <v>300</v>
          </cell>
          <cell r="AM32">
            <v>486000</v>
          </cell>
          <cell r="AN32">
            <v>1690748.5714285714</v>
          </cell>
          <cell r="AO32">
            <v>1225748.5714285714</v>
          </cell>
        </row>
        <row r="33">
          <cell r="T33">
            <v>19</v>
          </cell>
          <cell r="U33">
            <v>0</v>
          </cell>
          <cell r="V33">
            <v>248</v>
          </cell>
          <cell r="W33">
            <v>0</v>
          </cell>
          <cell r="X33">
            <v>248</v>
          </cell>
          <cell r="Y33">
            <v>739748.57142857136</v>
          </cell>
          <cell r="Z33">
            <v>465000</v>
          </cell>
          <cell r="AA33">
            <v>1204748.5714285714</v>
          </cell>
          <cell r="AC33">
            <v>15</v>
          </cell>
          <cell r="AD33">
            <v>5</v>
          </cell>
          <cell r="AE33" t="str">
            <v>a</v>
          </cell>
          <cell r="AF33">
            <v>1</v>
          </cell>
          <cell r="AG33">
            <v>1</v>
          </cell>
          <cell r="AH33">
            <v>196</v>
          </cell>
          <cell r="AI33">
            <v>0</v>
          </cell>
          <cell r="AJ33">
            <v>52</v>
          </cell>
          <cell r="AK33">
            <v>248</v>
          </cell>
          <cell r="AL33">
            <v>300</v>
          </cell>
          <cell r="AM33">
            <v>486000</v>
          </cell>
          <cell r="AN33">
            <v>1690748.5714285714</v>
          </cell>
          <cell r="AO33">
            <v>1225748.5714285714</v>
          </cell>
        </row>
        <row r="34">
          <cell r="T34">
            <v>20</v>
          </cell>
          <cell r="U34">
            <v>0</v>
          </cell>
          <cell r="V34">
            <v>248</v>
          </cell>
          <cell r="W34">
            <v>0</v>
          </cell>
          <cell r="X34">
            <v>248</v>
          </cell>
          <cell r="Y34">
            <v>739748.57142857136</v>
          </cell>
          <cell r="Z34">
            <v>465000</v>
          </cell>
          <cell r="AA34">
            <v>1204748.5714285714</v>
          </cell>
          <cell r="AC34">
            <v>15</v>
          </cell>
          <cell r="AD34">
            <v>5</v>
          </cell>
          <cell r="AE34" t="str">
            <v>a</v>
          </cell>
          <cell r="AF34">
            <v>1</v>
          </cell>
          <cell r="AG34">
            <v>1</v>
          </cell>
          <cell r="AH34">
            <v>196</v>
          </cell>
          <cell r="AI34">
            <v>0</v>
          </cell>
          <cell r="AJ34">
            <v>52</v>
          </cell>
          <cell r="AK34">
            <v>248</v>
          </cell>
          <cell r="AL34">
            <v>300</v>
          </cell>
          <cell r="AM34">
            <v>486000</v>
          </cell>
          <cell r="AN34">
            <v>1690748.5714285714</v>
          </cell>
          <cell r="AO34">
            <v>1225748.5714285714</v>
          </cell>
        </row>
        <row r="35">
          <cell r="T35">
            <v>22</v>
          </cell>
          <cell r="U35">
            <v>0</v>
          </cell>
          <cell r="V35">
            <v>248</v>
          </cell>
          <cell r="W35">
            <v>0</v>
          </cell>
          <cell r="X35">
            <v>248</v>
          </cell>
          <cell r="Y35">
            <v>739748.57142857136</v>
          </cell>
          <cell r="Z35">
            <v>465000</v>
          </cell>
          <cell r="AA35">
            <v>1204748.5714285714</v>
          </cell>
          <cell r="AC35">
            <v>15</v>
          </cell>
          <cell r="AD35">
            <v>5</v>
          </cell>
          <cell r="AE35" t="str">
            <v>a</v>
          </cell>
          <cell r="AF35">
            <v>1</v>
          </cell>
          <cell r="AG35">
            <v>1</v>
          </cell>
          <cell r="AH35">
            <v>196</v>
          </cell>
          <cell r="AI35">
            <v>0</v>
          </cell>
          <cell r="AJ35">
            <v>52</v>
          </cell>
          <cell r="AK35">
            <v>248</v>
          </cell>
          <cell r="AL35">
            <v>300</v>
          </cell>
          <cell r="AM35">
            <v>486000</v>
          </cell>
          <cell r="AN35">
            <v>1690748.5714285714</v>
          </cell>
          <cell r="AO35">
            <v>1225748.5714285714</v>
          </cell>
        </row>
        <row r="36">
          <cell r="T36">
            <v>23</v>
          </cell>
          <cell r="U36">
            <v>0</v>
          </cell>
          <cell r="V36">
            <v>216</v>
          </cell>
          <cell r="W36">
            <v>0</v>
          </cell>
          <cell r="X36">
            <v>216</v>
          </cell>
          <cell r="Y36">
            <v>644297.14285714284</v>
          </cell>
          <cell r="Z36">
            <v>375000</v>
          </cell>
          <cell r="AA36">
            <v>1019297.1428571428</v>
          </cell>
          <cell r="AC36">
            <v>20</v>
          </cell>
          <cell r="AD36">
            <v>7</v>
          </cell>
          <cell r="AE36" t="str">
            <v>a</v>
          </cell>
          <cell r="AF36">
            <v>1</v>
          </cell>
          <cell r="AG36">
            <v>1.35</v>
          </cell>
          <cell r="AH36">
            <v>196</v>
          </cell>
          <cell r="AI36">
            <v>0</v>
          </cell>
          <cell r="AJ36">
            <v>20</v>
          </cell>
          <cell r="AK36">
            <v>216</v>
          </cell>
          <cell r="AL36">
            <v>318.60000000000002</v>
          </cell>
          <cell r="AM36">
            <v>516132.00000000006</v>
          </cell>
          <cell r="AN36">
            <v>1535429.142857143</v>
          </cell>
          <cell r="AO36">
            <v>1160429.142857143</v>
          </cell>
        </row>
        <row r="37">
          <cell r="T37">
            <v>24</v>
          </cell>
          <cell r="U37">
            <v>0</v>
          </cell>
          <cell r="V37">
            <v>248</v>
          </cell>
          <cell r="W37">
            <v>0</v>
          </cell>
          <cell r="X37">
            <v>248</v>
          </cell>
          <cell r="Y37">
            <v>739748.57142857136</v>
          </cell>
          <cell r="Z37">
            <v>465000</v>
          </cell>
          <cell r="AA37">
            <v>1204748.5714285714</v>
          </cell>
          <cell r="AC37">
            <v>15</v>
          </cell>
          <cell r="AD37">
            <v>5</v>
          </cell>
          <cell r="AE37" t="str">
            <v>a</v>
          </cell>
          <cell r="AF37">
            <v>1</v>
          </cell>
          <cell r="AG37">
            <v>1</v>
          </cell>
          <cell r="AH37">
            <v>196</v>
          </cell>
          <cell r="AI37">
            <v>0</v>
          </cell>
          <cell r="AJ37">
            <v>52</v>
          </cell>
          <cell r="AK37">
            <v>248</v>
          </cell>
          <cell r="AL37">
            <v>300</v>
          </cell>
          <cell r="AM37">
            <v>486000</v>
          </cell>
          <cell r="AN37">
            <v>1690748.5714285714</v>
          </cell>
          <cell r="AO37">
            <v>1225748.5714285714</v>
          </cell>
        </row>
        <row r="38">
          <cell r="T38">
            <v>25</v>
          </cell>
          <cell r="U38">
            <v>0</v>
          </cell>
          <cell r="V38">
            <v>248</v>
          </cell>
          <cell r="W38">
            <v>0</v>
          </cell>
          <cell r="X38">
            <v>248</v>
          </cell>
          <cell r="Y38">
            <v>739748.57142857136</v>
          </cell>
          <cell r="Z38">
            <v>465000</v>
          </cell>
          <cell r="AA38">
            <v>1204748.5714285714</v>
          </cell>
          <cell r="AC38">
            <v>15</v>
          </cell>
          <cell r="AD38">
            <v>5</v>
          </cell>
          <cell r="AE38" t="str">
            <v>a</v>
          </cell>
          <cell r="AF38">
            <v>1</v>
          </cell>
          <cell r="AG38">
            <v>1</v>
          </cell>
          <cell r="AH38">
            <v>196</v>
          </cell>
          <cell r="AI38">
            <v>0</v>
          </cell>
          <cell r="AJ38">
            <v>52</v>
          </cell>
          <cell r="AK38">
            <v>248</v>
          </cell>
          <cell r="AL38">
            <v>300</v>
          </cell>
          <cell r="AM38">
            <v>486000</v>
          </cell>
          <cell r="AN38">
            <v>1690748.5714285714</v>
          </cell>
          <cell r="AO38">
            <v>1225748.5714285714</v>
          </cell>
        </row>
        <row r="39">
          <cell r="T39">
            <v>26</v>
          </cell>
          <cell r="U39">
            <v>0</v>
          </cell>
          <cell r="V39">
            <v>248</v>
          </cell>
          <cell r="W39">
            <v>0</v>
          </cell>
          <cell r="X39">
            <v>248</v>
          </cell>
          <cell r="Y39">
            <v>739748.57142857136</v>
          </cell>
          <cell r="Z39">
            <v>465000</v>
          </cell>
          <cell r="AA39">
            <v>1204748.5714285714</v>
          </cell>
          <cell r="AC39">
            <v>15</v>
          </cell>
          <cell r="AD39">
            <v>5</v>
          </cell>
          <cell r="AE39" t="str">
            <v>a</v>
          </cell>
          <cell r="AF39">
            <v>1</v>
          </cell>
          <cell r="AG39">
            <v>1</v>
          </cell>
          <cell r="AH39">
            <v>196</v>
          </cell>
          <cell r="AI39">
            <v>0</v>
          </cell>
          <cell r="AJ39">
            <v>52</v>
          </cell>
          <cell r="AK39">
            <v>248</v>
          </cell>
          <cell r="AL39">
            <v>300</v>
          </cell>
          <cell r="AM39">
            <v>486000</v>
          </cell>
          <cell r="AN39">
            <v>1690748.5714285714</v>
          </cell>
          <cell r="AO39">
            <v>1225748.5714285714</v>
          </cell>
        </row>
        <row r="40">
          <cell r="T40">
            <v>27</v>
          </cell>
          <cell r="U40">
            <v>0</v>
          </cell>
          <cell r="V40">
            <v>248</v>
          </cell>
          <cell r="W40">
            <v>0</v>
          </cell>
          <cell r="X40">
            <v>248</v>
          </cell>
          <cell r="Y40">
            <v>739748.57142857136</v>
          </cell>
          <cell r="Z40">
            <v>465000</v>
          </cell>
          <cell r="AA40">
            <v>1204748.5714285714</v>
          </cell>
          <cell r="AC40">
            <v>15</v>
          </cell>
          <cell r="AD40">
            <v>5</v>
          </cell>
          <cell r="AE40" t="str">
            <v>a</v>
          </cell>
          <cell r="AF40">
            <v>1</v>
          </cell>
          <cell r="AG40">
            <v>1</v>
          </cell>
          <cell r="AH40">
            <v>196</v>
          </cell>
          <cell r="AI40">
            <v>0</v>
          </cell>
          <cell r="AJ40">
            <v>52</v>
          </cell>
          <cell r="AK40">
            <v>248</v>
          </cell>
          <cell r="AL40">
            <v>300</v>
          </cell>
          <cell r="AM40">
            <v>486000</v>
          </cell>
          <cell r="AN40">
            <v>1690748.5714285714</v>
          </cell>
          <cell r="AO40">
            <v>1225748.5714285714</v>
          </cell>
        </row>
        <row r="41">
          <cell r="T41">
            <v>28</v>
          </cell>
          <cell r="U41">
            <v>0</v>
          </cell>
          <cell r="V41">
            <v>248</v>
          </cell>
          <cell r="W41">
            <v>0</v>
          </cell>
          <cell r="X41">
            <v>248</v>
          </cell>
          <cell r="Y41">
            <v>739748.57142857136</v>
          </cell>
          <cell r="Z41">
            <v>465000</v>
          </cell>
          <cell r="AA41">
            <v>1204748.5714285714</v>
          </cell>
          <cell r="AC41">
            <v>15</v>
          </cell>
          <cell r="AD41">
            <v>5</v>
          </cell>
          <cell r="AE41" t="str">
            <v>a</v>
          </cell>
          <cell r="AF41">
            <v>1</v>
          </cell>
          <cell r="AG41">
            <v>1</v>
          </cell>
          <cell r="AH41">
            <v>196</v>
          </cell>
          <cell r="AI41">
            <v>0</v>
          </cell>
          <cell r="AJ41">
            <v>52</v>
          </cell>
          <cell r="AK41">
            <v>248</v>
          </cell>
          <cell r="AL41">
            <v>300</v>
          </cell>
          <cell r="AM41">
            <v>486000</v>
          </cell>
          <cell r="AN41">
            <v>1690748.5714285714</v>
          </cell>
          <cell r="AO41">
            <v>1225748.5714285714</v>
          </cell>
        </row>
        <row r="42">
          <cell r="T42">
            <v>29</v>
          </cell>
          <cell r="U42">
            <v>0</v>
          </cell>
          <cell r="V42">
            <v>248</v>
          </cell>
          <cell r="W42">
            <v>0</v>
          </cell>
          <cell r="X42">
            <v>248</v>
          </cell>
          <cell r="Y42">
            <v>739748.57142857136</v>
          </cell>
          <cell r="Z42">
            <v>465000</v>
          </cell>
          <cell r="AA42">
            <v>1204748.5714285714</v>
          </cell>
          <cell r="AC42">
            <v>15</v>
          </cell>
          <cell r="AD42">
            <v>5</v>
          </cell>
          <cell r="AE42" t="str">
            <v>a</v>
          </cell>
          <cell r="AF42">
            <v>1</v>
          </cell>
          <cell r="AG42">
            <v>1</v>
          </cell>
          <cell r="AH42">
            <v>196</v>
          </cell>
          <cell r="AI42">
            <v>0</v>
          </cell>
          <cell r="AJ42">
            <v>52</v>
          </cell>
          <cell r="AK42">
            <v>248</v>
          </cell>
          <cell r="AL42">
            <v>300</v>
          </cell>
          <cell r="AM42">
            <v>486000</v>
          </cell>
          <cell r="AN42">
            <v>1690748.5714285714</v>
          </cell>
          <cell r="AO42">
            <v>1225748.5714285714</v>
          </cell>
        </row>
        <row r="43">
          <cell r="T43">
            <v>30</v>
          </cell>
          <cell r="U43">
            <v>0</v>
          </cell>
          <cell r="V43">
            <v>248</v>
          </cell>
          <cell r="W43">
            <v>0</v>
          </cell>
          <cell r="X43">
            <v>248</v>
          </cell>
          <cell r="Y43">
            <v>739748.57142857136</v>
          </cell>
          <cell r="Z43">
            <v>465000</v>
          </cell>
          <cell r="AA43">
            <v>1204748.5714285714</v>
          </cell>
          <cell r="AC43">
            <v>15</v>
          </cell>
          <cell r="AD43">
            <v>5</v>
          </cell>
          <cell r="AE43" t="str">
            <v>a</v>
          </cell>
          <cell r="AF43">
            <v>1</v>
          </cell>
          <cell r="AG43">
            <v>1</v>
          </cell>
          <cell r="AH43">
            <v>196</v>
          </cell>
          <cell r="AI43">
            <v>0</v>
          </cell>
          <cell r="AJ43">
            <v>52</v>
          </cell>
          <cell r="AK43">
            <v>248</v>
          </cell>
          <cell r="AL43">
            <v>300</v>
          </cell>
          <cell r="AM43">
            <v>486000</v>
          </cell>
          <cell r="AN43">
            <v>1690748.5714285714</v>
          </cell>
          <cell r="AO43">
            <v>1225748.5714285714</v>
          </cell>
        </row>
        <row r="44">
          <cell r="T44">
            <v>31</v>
          </cell>
          <cell r="U44">
            <v>0</v>
          </cell>
          <cell r="V44">
            <v>248</v>
          </cell>
          <cell r="W44">
            <v>0</v>
          </cell>
          <cell r="X44">
            <v>248</v>
          </cell>
          <cell r="Y44">
            <v>739748.57142857136</v>
          </cell>
          <cell r="Z44">
            <v>465000</v>
          </cell>
          <cell r="AA44">
            <v>1204748.5714285714</v>
          </cell>
          <cell r="AC44">
            <v>15</v>
          </cell>
          <cell r="AD44">
            <v>5</v>
          </cell>
          <cell r="AE44" t="str">
            <v>a</v>
          </cell>
          <cell r="AF44">
            <v>1</v>
          </cell>
          <cell r="AG44">
            <v>1</v>
          </cell>
          <cell r="AH44">
            <v>196</v>
          </cell>
          <cell r="AI44">
            <v>0</v>
          </cell>
          <cell r="AJ44">
            <v>52</v>
          </cell>
          <cell r="AK44">
            <v>248</v>
          </cell>
          <cell r="AL44">
            <v>300</v>
          </cell>
          <cell r="AM44">
            <v>486000</v>
          </cell>
          <cell r="AN44">
            <v>1690748.5714285714</v>
          </cell>
          <cell r="AO44">
            <v>1225748.5714285714</v>
          </cell>
        </row>
        <row r="45">
          <cell r="T45">
            <v>32</v>
          </cell>
          <cell r="U45">
            <v>0</v>
          </cell>
          <cell r="V45">
            <v>248</v>
          </cell>
          <cell r="W45">
            <v>0</v>
          </cell>
          <cell r="X45">
            <v>248</v>
          </cell>
          <cell r="Y45">
            <v>739748.57142857136</v>
          </cell>
          <cell r="Z45">
            <v>465000</v>
          </cell>
          <cell r="AA45">
            <v>1204748.5714285714</v>
          </cell>
          <cell r="AC45">
            <v>15</v>
          </cell>
          <cell r="AD45">
            <v>5</v>
          </cell>
          <cell r="AE45" t="str">
            <v>a</v>
          </cell>
          <cell r="AF45">
            <v>1</v>
          </cell>
          <cell r="AG45">
            <v>1</v>
          </cell>
          <cell r="AH45">
            <v>196</v>
          </cell>
          <cell r="AI45">
            <v>0</v>
          </cell>
          <cell r="AJ45">
            <v>52</v>
          </cell>
          <cell r="AK45">
            <v>248</v>
          </cell>
          <cell r="AL45">
            <v>300</v>
          </cell>
          <cell r="AM45">
            <v>486000</v>
          </cell>
          <cell r="AN45">
            <v>1690748.5714285714</v>
          </cell>
          <cell r="AO45">
            <v>1225748.5714285714</v>
          </cell>
        </row>
        <row r="46">
          <cell r="T46">
            <v>33</v>
          </cell>
          <cell r="U46">
            <v>0</v>
          </cell>
          <cell r="V46">
            <v>248</v>
          </cell>
          <cell r="W46">
            <v>0</v>
          </cell>
          <cell r="X46">
            <v>248</v>
          </cell>
          <cell r="Y46">
            <v>739748.57142857136</v>
          </cell>
          <cell r="Z46">
            <v>465000</v>
          </cell>
          <cell r="AA46">
            <v>1204748.5714285714</v>
          </cell>
          <cell r="AC46">
            <v>15</v>
          </cell>
          <cell r="AD46">
            <v>5</v>
          </cell>
          <cell r="AE46" t="str">
            <v>a</v>
          </cell>
          <cell r="AF46">
            <v>1</v>
          </cell>
          <cell r="AG46">
            <v>1</v>
          </cell>
          <cell r="AH46">
            <v>196</v>
          </cell>
          <cell r="AI46">
            <v>0</v>
          </cell>
          <cell r="AJ46">
            <v>52</v>
          </cell>
          <cell r="AK46">
            <v>248</v>
          </cell>
          <cell r="AL46">
            <v>300</v>
          </cell>
          <cell r="AM46">
            <v>486000</v>
          </cell>
          <cell r="AN46">
            <v>1690748.5714285714</v>
          </cell>
          <cell r="AO46">
            <v>1225748.5714285714</v>
          </cell>
        </row>
        <row r="47">
          <cell r="T47">
            <v>34</v>
          </cell>
          <cell r="U47">
            <v>0</v>
          </cell>
          <cell r="V47">
            <v>248</v>
          </cell>
          <cell r="W47">
            <v>0</v>
          </cell>
          <cell r="X47">
            <v>248</v>
          </cell>
          <cell r="Y47">
            <v>739748.57142857136</v>
          </cell>
          <cell r="Z47">
            <v>465000</v>
          </cell>
          <cell r="AA47">
            <v>1204748.5714285714</v>
          </cell>
          <cell r="AC47">
            <v>15</v>
          </cell>
          <cell r="AD47">
            <v>5</v>
          </cell>
          <cell r="AE47" t="str">
            <v>a</v>
          </cell>
          <cell r="AF47">
            <v>1</v>
          </cell>
          <cell r="AG47">
            <v>1</v>
          </cell>
          <cell r="AH47">
            <v>196</v>
          </cell>
          <cell r="AI47">
            <v>0</v>
          </cell>
          <cell r="AJ47">
            <v>52</v>
          </cell>
          <cell r="AK47">
            <v>248</v>
          </cell>
          <cell r="AL47">
            <v>300</v>
          </cell>
          <cell r="AM47">
            <v>486000</v>
          </cell>
          <cell r="AN47">
            <v>1690748.5714285714</v>
          </cell>
          <cell r="AO47">
            <v>1225748.5714285714</v>
          </cell>
        </row>
        <row r="48">
          <cell r="T48">
            <v>142</v>
          </cell>
          <cell r="U48">
            <v>0</v>
          </cell>
          <cell r="V48">
            <v>176</v>
          </cell>
          <cell r="W48">
            <v>0</v>
          </cell>
          <cell r="X48">
            <v>176</v>
          </cell>
          <cell r="Y48">
            <v>524982.85714285716</v>
          </cell>
          <cell r="Z48">
            <v>465000</v>
          </cell>
          <cell r="AA48">
            <v>989982.85714285716</v>
          </cell>
          <cell r="AC48">
            <v>15</v>
          </cell>
          <cell r="AD48">
            <v>5</v>
          </cell>
          <cell r="AE48" t="str">
            <v>c</v>
          </cell>
          <cell r="AF48">
            <v>0.5</v>
          </cell>
          <cell r="AG48">
            <v>0.5</v>
          </cell>
          <cell r="AH48">
            <v>176</v>
          </cell>
          <cell r="AI48">
            <v>0</v>
          </cell>
          <cell r="AJ48">
            <v>0</v>
          </cell>
          <cell r="AK48">
            <v>176</v>
          </cell>
          <cell r="AL48">
            <v>88</v>
          </cell>
          <cell r="AM48">
            <v>142560</v>
          </cell>
          <cell r="AN48">
            <v>1132542.8571428573</v>
          </cell>
          <cell r="AO48">
            <v>667542.85714285728</v>
          </cell>
        </row>
        <row r="49">
          <cell r="T49">
            <v>172</v>
          </cell>
          <cell r="U49">
            <v>0</v>
          </cell>
          <cell r="V49">
            <v>248</v>
          </cell>
          <cell r="W49">
            <v>0</v>
          </cell>
          <cell r="X49">
            <v>248</v>
          </cell>
          <cell r="Y49">
            <v>739748.57142857136</v>
          </cell>
          <cell r="Z49">
            <v>465000</v>
          </cell>
          <cell r="AA49">
            <v>1204748.5714285714</v>
          </cell>
          <cell r="AC49">
            <v>15</v>
          </cell>
          <cell r="AD49">
            <v>5</v>
          </cell>
          <cell r="AE49" t="str">
            <v>a</v>
          </cell>
          <cell r="AF49">
            <v>1</v>
          </cell>
          <cell r="AG49">
            <v>1</v>
          </cell>
          <cell r="AH49">
            <v>196</v>
          </cell>
          <cell r="AI49">
            <v>0</v>
          </cell>
          <cell r="AJ49">
            <v>52</v>
          </cell>
          <cell r="AK49">
            <v>248</v>
          </cell>
          <cell r="AL49">
            <v>300</v>
          </cell>
          <cell r="AM49">
            <v>486000</v>
          </cell>
          <cell r="AN49">
            <v>1690748.5714285714</v>
          </cell>
          <cell r="AO49">
            <v>1225748.5714285714</v>
          </cell>
        </row>
        <row r="50">
          <cell r="T50">
            <v>35</v>
          </cell>
          <cell r="U50">
            <v>0</v>
          </cell>
          <cell r="V50">
            <v>0</v>
          </cell>
          <cell r="W50">
            <v>0</v>
          </cell>
          <cell r="X50">
            <v>0</v>
          </cell>
          <cell r="Y50">
            <v>0</v>
          </cell>
          <cell r="Z50">
            <v>0</v>
          </cell>
          <cell r="AA50">
            <v>0</v>
          </cell>
          <cell r="AC50">
            <v>15</v>
          </cell>
          <cell r="AD50">
            <v>5</v>
          </cell>
          <cell r="AE50">
            <v>0</v>
          </cell>
          <cell r="AF50">
            <v>0</v>
          </cell>
          <cell r="AG50">
            <v>0</v>
          </cell>
          <cell r="AH50">
            <v>0</v>
          </cell>
          <cell r="AI50">
            <v>0</v>
          </cell>
          <cell r="AJ50">
            <v>0</v>
          </cell>
          <cell r="AK50">
            <v>0</v>
          </cell>
          <cell r="AL50">
            <v>0</v>
          </cell>
          <cell r="AM50">
            <v>0</v>
          </cell>
          <cell r="AN50">
            <v>0</v>
          </cell>
          <cell r="AO50">
            <v>0</v>
          </cell>
        </row>
        <row r="51">
          <cell r="T51">
            <v>200</v>
          </cell>
          <cell r="U51">
            <v>0</v>
          </cell>
          <cell r="V51">
            <v>24</v>
          </cell>
          <cell r="W51">
            <v>0</v>
          </cell>
          <cell r="X51">
            <v>24</v>
          </cell>
          <cell r="Y51">
            <v>50111.999999999993</v>
          </cell>
          <cell r="Z51">
            <v>465000</v>
          </cell>
          <cell r="AA51">
            <v>515112</v>
          </cell>
          <cell r="AC51">
            <v>15</v>
          </cell>
          <cell r="AD51">
            <v>5</v>
          </cell>
          <cell r="AE51" t="str">
            <v>b</v>
          </cell>
          <cell r="AF51">
            <v>0.8</v>
          </cell>
          <cell r="AG51">
            <v>0.8</v>
          </cell>
          <cell r="AH51">
            <v>24</v>
          </cell>
          <cell r="AI51">
            <v>0</v>
          </cell>
          <cell r="AJ51">
            <v>0</v>
          </cell>
          <cell r="AK51">
            <v>24</v>
          </cell>
          <cell r="AL51">
            <v>13.440000000000001</v>
          </cell>
          <cell r="AM51">
            <v>21772.800000000003</v>
          </cell>
          <cell r="AN51">
            <v>536884.80000000005</v>
          </cell>
          <cell r="AO51">
            <v>71884.800000000047</v>
          </cell>
        </row>
        <row r="53">
          <cell r="T53">
            <v>36</v>
          </cell>
          <cell r="U53">
            <v>0</v>
          </cell>
          <cell r="V53">
            <v>248</v>
          </cell>
          <cell r="W53">
            <v>0</v>
          </cell>
          <cell r="X53">
            <v>248</v>
          </cell>
          <cell r="Y53">
            <v>1270645.7142857143</v>
          </cell>
          <cell r="Z53">
            <v>465000</v>
          </cell>
          <cell r="AA53">
            <v>1735645.7142857143</v>
          </cell>
          <cell r="AB53">
            <v>25452</v>
          </cell>
          <cell r="AC53">
            <v>60</v>
          </cell>
          <cell r="AD53">
            <v>20</v>
          </cell>
          <cell r="AE53" t="str">
            <v>a</v>
          </cell>
          <cell r="AF53">
            <v>1</v>
          </cell>
          <cell r="AG53">
            <v>4</v>
          </cell>
          <cell r="AH53">
            <v>196</v>
          </cell>
          <cell r="AI53">
            <v>0</v>
          </cell>
          <cell r="AJ53">
            <v>52</v>
          </cell>
          <cell r="AK53">
            <v>248</v>
          </cell>
          <cell r="AL53">
            <v>1200</v>
          </cell>
          <cell r="AM53">
            <v>1944000</v>
          </cell>
          <cell r="AN53">
            <v>3679645.7142857146</v>
          </cell>
          <cell r="AO53">
            <v>3189193.7142857146</v>
          </cell>
        </row>
        <row r="54">
          <cell r="T54">
            <v>37</v>
          </cell>
          <cell r="U54">
            <v>0</v>
          </cell>
          <cell r="V54">
            <v>248</v>
          </cell>
          <cell r="W54">
            <v>0</v>
          </cell>
          <cell r="X54">
            <v>248</v>
          </cell>
          <cell r="Y54">
            <v>1038358.2857142858</v>
          </cell>
          <cell r="Z54">
            <v>465000</v>
          </cell>
          <cell r="AA54">
            <v>1503358.2857142859</v>
          </cell>
          <cell r="AB54">
            <v>24444</v>
          </cell>
          <cell r="AC54">
            <v>35</v>
          </cell>
          <cell r="AD54">
            <v>14</v>
          </cell>
          <cell r="AE54" t="str">
            <v>a</v>
          </cell>
          <cell r="AF54">
            <v>1</v>
          </cell>
          <cell r="AG54">
            <v>2.4500000000000002</v>
          </cell>
          <cell r="AH54">
            <v>196</v>
          </cell>
          <cell r="AI54">
            <v>0</v>
          </cell>
          <cell r="AJ54">
            <v>52</v>
          </cell>
          <cell r="AK54">
            <v>248</v>
          </cell>
          <cell r="AL54">
            <v>735</v>
          </cell>
          <cell r="AM54">
            <v>1190700</v>
          </cell>
          <cell r="AN54">
            <v>2694058.2857142859</v>
          </cell>
          <cell r="AO54">
            <v>2204614.2857142859</v>
          </cell>
        </row>
        <row r="55">
          <cell r="T55">
            <v>39</v>
          </cell>
          <cell r="U55">
            <v>0</v>
          </cell>
          <cell r="V55">
            <v>248</v>
          </cell>
          <cell r="W55">
            <v>0</v>
          </cell>
          <cell r="X55">
            <v>248</v>
          </cell>
          <cell r="Y55">
            <v>836468.57142857136</v>
          </cell>
          <cell r="Z55">
            <v>465000</v>
          </cell>
          <cell r="AA55">
            <v>1301468.5714285714</v>
          </cell>
          <cell r="AB55">
            <v>18396</v>
          </cell>
          <cell r="AC55">
            <v>35</v>
          </cell>
          <cell r="AD55">
            <v>14</v>
          </cell>
          <cell r="AE55" t="str">
            <v>a</v>
          </cell>
          <cell r="AF55">
            <v>1</v>
          </cell>
          <cell r="AG55">
            <v>2.4500000000000002</v>
          </cell>
          <cell r="AH55">
            <v>196</v>
          </cell>
          <cell r="AI55">
            <v>0</v>
          </cell>
          <cell r="AJ55">
            <v>52</v>
          </cell>
          <cell r="AK55">
            <v>248</v>
          </cell>
          <cell r="AL55">
            <v>735</v>
          </cell>
          <cell r="AM55">
            <v>1190700</v>
          </cell>
          <cell r="AN55">
            <v>2492168.5714285714</v>
          </cell>
          <cell r="AO55">
            <v>2008772.5714285714</v>
          </cell>
        </row>
        <row r="56">
          <cell r="T56">
            <v>40</v>
          </cell>
          <cell r="U56">
            <v>0</v>
          </cell>
          <cell r="V56">
            <v>248</v>
          </cell>
          <cell r="W56">
            <v>0</v>
          </cell>
          <cell r="X56">
            <v>248</v>
          </cell>
          <cell r="Y56">
            <v>994674.85714285716</v>
          </cell>
          <cell r="Z56">
            <v>465000</v>
          </cell>
          <cell r="AA56">
            <v>1459674.8571428573</v>
          </cell>
          <cell r="AB56">
            <v>22932</v>
          </cell>
          <cell r="AC56">
            <v>35</v>
          </cell>
          <cell r="AD56">
            <v>14</v>
          </cell>
          <cell r="AE56" t="str">
            <v>a</v>
          </cell>
          <cell r="AF56">
            <v>1</v>
          </cell>
          <cell r="AG56">
            <v>2.4500000000000002</v>
          </cell>
          <cell r="AH56">
            <v>196</v>
          </cell>
          <cell r="AI56">
            <v>0</v>
          </cell>
          <cell r="AJ56">
            <v>52</v>
          </cell>
          <cell r="AK56">
            <v>248</v>
          </cell>
          <cell r="AL56">
            <v>735</v>
          </cell>
          <cell r="AM56">
            <v>1190700</v>
          </cell>
          <cell r="AN56">
            <v>2650374.8571428573</v>
          </cell>
          <cell r="AO56">
            <v>2162442.8571428573</v>
          </cell>
        </row>
        <row r="57">
          <cell r="T57">
            <v>41</v>
          </cell>
          <cell r="U57">
            <v>0</v>
          </cell>
          <cell r="V57">
            <v>248</v>
          </cell>
          <cell r="W57">
            <v>0</v>
          </cell>
          <cell r="X57">
            <v>248</v>
          </cell>
          <cell r="Y57">
            <v>947005.7142857142</v>
          </cell>
          <cell r="Z57">
            <v>465000</v>
          </cell>
          <cell r="AA57">
            <v>1412005.7142857141</v>
          </cell>
          <cell r="AC57">
            <v>45</v>
          </cell>
          <cell r="AD57">
            <v>16</v>
          </cell>
          <cell r="AE57" t="str">
            <v>a</v>
          </cell>
          <cell r="AF57">
            <v>1</v>
          </cell>
          <cell r="AG57">
            <v>3.05</v>
          </cell>
          <cell r="AH57">
            <v>196</v>
          </cell>
          <cell r="AI57">
            <v>0</v>
          </cell>
          <cell r="AJ57">
            <v>52</v>
          </cell>
          <cell r="AK57">
            <v>248</v>
          </cell>
          <cell r="AL57">
            <v>915</v>
          </cell>
          <cell r="AM57">
            <v>1482300</v>
          </cell>
          <cell r="AN57">
            <v>2894305.7142857141</v>
          </cell>
          <cell r="AO57">
            <v>2429305.7142857141</v>
          </cell>
        </row>
        <row r="58">
          <cell r="T58">
            <v>194</v>
          </cell>
          <cell r="U58">
            <v>0</v>
          </cell>
          <cell r="V58">
            <v>248</v>
          </cell>
          <cell r="W58">
            <v>0</v>
          </cell>
          <cell r="X58">
            <v>248</v>
          </cell>
          <cell r="Y58">
            <v>585527.99999999988</v>
          </cell>
          <cell r="Z58">
            <v>465000</v>
          </cell>
          <cell r="AA58">
            <v>1050528</v>
          </cell>
          <cell r="AC58">
            <v>35</v>
          </cell>
          <cell r="AD58">
            <v>14</v>
          </cell>
          <cell r="AE58" t="str">
            <v>a</v>
          </cell>
          <cell r="AF58">
            <v>1</v>
          </cell>
          <cell r="AG58">
            <v>2.4500000000000002</v>
          </cell>
          <cell r="AH58">
            <v>196</v>
          </cell>
          <cell r="AI58">
            <v>0</v>
          </cell>
          <cell r="AJ58">
            <v>52</v>
          </cell>
          <cell r="AK58">
            <v>248</v>
          </cell>
          <cell r="AL58">
            <v>514.5</v>
          </cell>
          <cell r="AM58">
            <v>833490</v>
          </cell>
          <cell r="AN58">
            <v>1884018</v>
          </cell>
          <cell r="AO58">
            <v>1419018</v>
          </cell>
        </row>
        <row r="60">
          <cell r="T60">
            <v>42</v>
          </cell>
          <cell r="U60">
            <v>0</v>
          </cell>
          <cell r="V60">
            <v>144</v>
          </cell>
          <cell r="W60">
            <v>0</v>
          </cell>
          <cell r="X60">
            <v>144</v>
          </cell>
          <cell r="Y60">
            <v>588445.71428571432</v>
          </cell>
          <cell r="Z60">
            <v>0</v>
          </cell>
          <cell r="AA60">
            <v>588445.71428571432</v>
          </cell>
          <cell r="AB60">
            <v>22428</v>
          </cell>
          <cell r="AC60">
            <v>50</v>
          </cell>
          <cell r="AD60">
            <v>19</v>
          </cell>
          <cell r="AE60" t="str">
            <v>b</v>
          </cell>
          <cell r="AF60">
            <v>0.8</v>
          </cell>
          <cell r="AG60">
            <v>2.7600000000000002</v>
          </cell>
          <cell r="AH60">
            <v>144</v>
          </cell>
          <cell r="AI60">
            <v>0</v>
          </cell>
          <cell r="AJ60">
            <v>0</v>
          </cell>
          <cell r="AK60">
            <v>144</v>
          </cell>
          <cell r="AL60">
            <v>397.44000000000005</v>
          </cell>
          <cell r="AM60">
            <v>643852.80000000005</v>
          </cell>
          <cell r="AN60">
            <v>1232298.5142857144</v>
          </cell>
          <cell r="AO60">
            <v>1209870.5142857144</v>
          </cell>
        </row>
        <row r="61">
          <cell r="T61">
            <v>43</v>
          </cell>
          <cell r="U61">
            <v>0</v>
          </cell>
          <cell r="V61">
            <v>248</v>
          </cell>
          <cell r="W61">
            <v>0</v>
          </cell>
          <cell r="X61">
            <v>248</v>
          </cell>
          <cell r="Y61">
            <v>1190931.4285714284</v>
          </cell>
          <cell r="Z61">
            <v>465000</v>
          </cell>
          <cell r="AA61">
            <v>1655931.4285714284</v>
          </cell>
          <cell r="AB61">
            <v>25452</v>
          </cell>
          <cell r="AC61">
            <v>45</v>
          </cell>
          <cell r="AD61">
            <v>16</v>
          </cell>
          <cell r="AE61" t="str">
            <v>b</v>
          </cell>
          <cell r="AF61">
            <v>0.8</v>
          </cell>
          <cell r="AG61">
            <v>2.44</v>
          </cell>
          <cell r="AH61">
            <v>196</v>
          </cell>
          <cell r="AI61">
            <v>0</v>
          </cell>
          <cell r="AJ61">
            <v>52</v>
          </cell>
          <cell r="AK61">
            <v>248</v>
          </cell>
          <cell r="AL61">
            <v>732</v>
          </cell>
          <cell r="AM61">
            <v>1185840</v>
          </cell>
          <cell r="AN61">
            <v>2841771.4285714282</v>
          </cell>
          <cell r="AO61">
            <v>2351319.4285714282</v>
          </cell>
        </row>
        <row r="62">
          <cell r="T62">
            <v>44</v>
          </cell>
          <cell r="U62">
            <v>0</v>
          </cell>
          <cell r="V62">
            <v>248</v>
          </cell>
          <cell r="W62">
            <v>0</v>
          </cell>
          <cell r="X62">
            <v>248</v>
          </cell>
          <cell r="Y62">
            <v>947005.7142857142</v>
          </cell>
          <cell r="Z62">
            <v>465000</v>
          </cell>
          <cell r="AA62">
            <v>1412005.7142857141</v>
          </cell>
          <cell r="AB62">
            <v>22428</v>
          </cell>
          <cell r="AC62">
            <v>45</v>
          </cell>
          <cell r="AD62">
            <v>16</v>
          </cell>
          <cell r="AE62" t="str">
            <v>b</v>
          </cell>
          <cell r="AF62">
            <v>0.8</v>
          </cell>
          <cell r="AG62">
            <v>2.44</v>
          </cell>
          <cell r="AH62">
            <v>196</v>
          </cell>
          <cell r="AI62">
            <v>0</v>
          </cell>
          <cell r="AJ62">
            <v>52</v>
          </cell>
          <cell r="AK62">
            <v>248</v>
          </cell>
          <cell r="AL62">
            <v>732</v>
          </cell>
          <cell r="AM62">
            <v>1185840</v>
          </cell>
          <cell r="AN62">
            <v>2597845.7142857141</v>
          </cell>
          <cell r="AO62">
            <v>2110417.7142857141</v>
          </cell>
        </row>
        <row r="63">
          <cell r="T63">
            <v>195</v>
          </cell>
          <cell r="U63">
            <v>0</v>
          </cell>
          <cell r="V63">
            <v>248</v>
          </cell>
          <cell r="W63">
            <v>0</v>
          </cell>
          <cell r="X63">
            <v>248</v>
          </cell>
          <cell r="Y63">
            <v>662903.99999999988</v>
          </cell>
          <cell r="Z63">
            <v>465000</v>
          </cell>
          <cell r="AA63">
            <v>1127904</v>
          </cell>
          <cell r="AC63">
            <v>45</v>
          </cell>
          <cell r="AD63">
            <v>16</v>
          </cell>
          <cell r="AE63" t="str">
            <v>b</v>
          </cell>
          <cell r="AF63">
            <v>0.8</v>
          </cell>
          <cell r="AG63">
            <v>2.44</v>
          </cell>
          <cell r="AH63">
            <v>196</v>
          </cell>
          <cell r="AI63">
            <v>0</v>
          </cell>
          <cell r="AJ63">
            <v>52</v>
          </cell>
          <cell r="AK63">
            <v>248</v>
          </cell>
          <cell r="AL63">
            <v>512.4</v>
          </cell>
          <cell r="AM63">
            <v>830088</v>
          </cell>
          <cell r="AN63">
            <v>1957992</v>
          </cell>
          <cell r="AO63">
            <v>1492992</v>
          </cell>
        </row>
        <row r="64">
          <cell r="T64">
            <v>45</v>
          </cell>
          <cell r="U64">
            <v>0</v>
          </cell>
          <cell r="V64">
            <v>248</v>
          </cell>
          <cell r="W64">
            <v>0</v>
          </cell>
          <cell r="X64">
            <v>248</v>
          </cell>
          <cell r="Y64">
            <v>1046010.8571428573</v>
          </cell>
          <cell r="Z64">
            <v>465000</v>
          </cell>
          <cell r="AA64">
            <v>1511010.8571428573</v>
          </cell>
          <cell r="AB64">
            <v>25452</v>
          </cell>
          <cell r="AC64">
            <v>45</v>
          </cell>
          <cell r="AD64">
            <v>16</v>
          </cell>
          <cell r="AE64" t="str">
            <v>a</v>
          </cell>
          <cell r="AF64">
            <v>1</v>
          </cell>
          <cell r="AG64">
            <v>3.05</v>
          </cell>
          <cell r="AH64">
            <v>196</v>
          </cell>
          <cell r="AI64">
            <v>0</v>
          </cell>
          <cell r="AJ64">
            <v>52</v>
          </cell>
          <cell r="AK64">
            <v>248</v>
          </cell>
          <cell r="AL64">
            <v>915</v>
          </cell>
          <cell r="AM64">
            <v>1482300</v>
          </cell>
          <cell r="AN64">
            <v>2993310.8571428573</v>
          </cell>
          <cell r="AO64">
            <v>2502858.8571428573</v>
          </cell>
        </row>
        <row r="65">
          <cell r="T65">
            <v>46</v>
          </cell>
          <cell r="U65">
            <v>0</v>
          </cell>
          <cell r="V65">
            <v>184</v>
          </cell>
          <cell r="W65">
            <v>0</v>
          </cell>
          <cell r="X65">
            <v>184</v>
          </cell>
          <cell r="Y65">
            <v>702617.14285714284</v>
          </cell>
          <cell r="Z65">
            <v>300000</v>
          </cell>
          <cell r="AA65">
            <v>1002617.1428571428</v>
          </cell>
          <cell r="AB65">
            <v>22428</v>
          </cell>
          <cell r="AC65">
            <v>45</v>
          </cell>
          <cell r="AD65">
            <v>16</v>
          </cell>
          <cell r="AE65" t="str">
            <v>b</v>
          </cell>
          <cell r="AF65">
            <v>0.8</v>
          </cell>
          <cell r="AG65">
            <v>2.44</v>
          </cell>
          <cell r="AH65">
            <v>184</v>
          </cell>
          <cell r="AI65">
            <v>0</v>
          </cell>
          <cell r="AJ65">
            <v>0</v>
          </cell>
          <cell r="AK65">
            <v>184</v>
          </cell>
          <cell r="AL65">
            <v>448.96</v>
          </cell>
          <cell r="AM65">
            <v>727315.2</v>
          </cell>
          <cell r="AN65">
            <v>1729932.3428571429</v>
          </cell>
          <cell r="AO65">
            <v>1407504.3428571429</v>
          </cell>
        </row>
        <row r="66">
          <cell r="T66">
            <v>65</v>
          </cell>
          <cell r="U66">
            <v>0</v>
          </cell>
          <cell r="V66">
            <v>248</v>
          </cell>
          <cell r="W66">
            <v>0</v>
          </cell>
          <cell r="X66">
            <v>248</v>
          </cell>
          <cell r="Y66">
            <v>836468.57142857136</v>
          </cell>
          <cell r="Z66">
            <v>465000</v>
          </cell>
          <cell r="AA66">
            <v>1301468.5714285714</v>
          </cell>
          <cell r="AC66">
            <v>32</v>
          </cell>
          <cell r="AD66">
            <v>13</v>
          </cell>
          <cell r="AE66" t="str">
            <v>b</v>
          </cell>
          <cell r="AF66">
            <v>0.8</v>
          </cell>
          <cell r="AG66">
            <v>1.8</v>
          </cell>
          <cell r="AH66">
            <v>196</v>
          </cell>
          <cell r="AI66">
            <v>0</v>
          </cell>
          <cell r="AJ66">
            <v>52</v>
          </cell>
          <cell r="AK66">
            <v>248</v>
          </cell>
          <cell r="AL66">
            <v>540</v>
          </cell>
          <cell r="AM66">
            <v>874800</v>
          </cell>
          <cell r="AN66">
            <v>2176268.5714285714</v>
          </cell>
          <cell r="AO66">
            <v>1711268.5714285714</v>
          </cell>
        </row>
        <row r="67">
          <cell r="T67">
            <v>66</v>
          </cell>
          <cell r="U67">
            <v>0</v>
          </cell>
          <cell r="V67">
            <v>248</v>
          </cell>
          <cell r="W67">
            <v>0</v>
          </cell>
          <cell r="X67">
            <v>248</v>
          </cell>
          <cell r="Y67">
            <v>815742.85714285716</v>
          </cell>
          <cell r="Z67">
            <v>465000</v>
          </cell>
          <cell r="AA67">
            <v>1280742.8571428573</v>
          </cell>
          <cell r="AC67">
            <v>30</v>
          </cell>
          <cell r="AD67">
            <v>10</v>
          </cell>
          <cell r="AE67" t="str">
            <v>b</v>
          </cell>
          <cell r="AF67">
            <v>0.8</v>
          </cell>
          <cell r="AG67">
            <v>1.6</v>
          </cell>
          <cell r="AH67">
            <v>196</v>
          </cell>
          <cell r="AI67">
            <v>0</v>
          </cell>
          <cell r="AJ67">
            <v>52</v>
          </cell>
          <cell r="AK67">
            <v>248</v>
          </cell>
          <cell r="AL67">
            <v>480</v>
          </cell>
          <cell r="AM67">
            <v>777600</v>
          </cell>
          <cell r="AN67">
            <v>2058342.8571428573</v>
          </cell>
          <cell r="AO67">
            <v>1593342.8571428573</v>
          </cell>
        </row>
        <row r="68">
          <cell r="T68">
            <v>68</v>
          </cell>
          <cell r="U68">
            <v>0</v>
          </cell>
          <cell r="V68">
            <v>180</v>
          </cell>
          <cell r="W68">
            <v>0</v>
          </cell>
          <cell r="X68">
            <v>180</v>
          </cell>
          <cell r="Y68">
            <v>536914.28571428568</v>
          </cell>
          <cell r="Z68">
            <v>465000</v>
          </cell>
          <cell r="AA68">
            <v>1001914.2857142857</v>
          </cell>
          <cell r="AC68">
            <v>15</v>
          </cell>
          <cell r="AD68">
            <v>5</v>
          </cell>
          <cell r="AE68" t="str">
            <v>b</v>
          </cell>
          <cell r="AF68">
            <v>0.8</v>
          </cell>
          <cell r="AG68">
            <v>0.8</v>
          </cell>
          <cell r="AH68">
            <v>180</v>
          </cell>
          <cell r="AI68">
            <v>0</v>
          </cell>
          <cell r="AJ68">
            <v>0</v>
          </cell>
          <cell r="AK68">
            <v>180</v>
          </cell>
          <cell r="AL68">
            <v>144</v>
          </cell>
          <cell r="AM68">
            <v>233280</v>
          </cell>
          <cell r="AN68">
            <v>1235194.2857142857</v>
          </cell>
          <cell r="AO68">
            <v>770194.28571428568</v>
          </cell>
        </row>
        <row r="69">
          <cell r="T69">
            <v>47</v>
          </cell>
          <cell r="U69">
            <v>0</v>
          </cell>
          <cell r="V69">
            <v>180</v>
          </cell>
          <cell r="W69">
            <v>0</v>
          </cell>
          <cell r="X69">
            <v>180</v>
          </cell>
          <cell r="Y69">
            <v>536914.28571428568</v>
          </cell>
          <cell r="Z69">
            <v>465000</v>
          </cell>
          <cell r="AA69">
            <v>1001914.2857142857</v>
          </cell>
          <cell r="AC69">
            <v>15</v>
          </cell>
          <cell r="AD69">
            <v>5</v>
          </cell>
          <cell r="AE69" t="str">
            <v>b</v>
          </cell>
          <cell r="AF69">
            <v>0.8</v>
          </cell>
          <cell r="AG69">
            <v>0.8</v>
          </cell>
          <cell r="AH69">
            <v>180</v>
          </cell>
          <cell r="AI69">
            <v>0</v>
          </cell>
          <cell r="AJ69">
            <v>0</v>
          </cell>
          <cell r="AK69">
            <v>180</v>
          </cell>
          <cell r="AL69">
            <v>144</v>
          </cell>
          <cell r="AM69">
            <v>233280</v>
          </cell>
          <cell r="AN69">
            <v>1235194.2857142857</v>
          </cell>
          <cell r="AO69">
            <v>770194.28571428568</v>
          </cell>
        </row>
        <row r="70">
          <cell r="T70">
            <v>48</v>
          </cell>
          <cell r="U70">
            <v>0</v>
          </cell>
          <cell r="V70">
            <v>180</v>
          </cell>
          <cell r="W70">
            <v>0</v>
          </cell>
          <cell r="X70">
            <v>180</v>
          </cell>
          <cell r="Y70">
            <v>626631.42857142852</v>
          </cell>
          <cell r="Z70">
            <v>465000</v>
          </cell>
          <cell r="AA70">
            <v>1091631.4285714286</v>
          </cell>
          <cell r="AB70">
            <v>18522</v>
          </cell>
          <cell r="AC70">
            <v>15</v>
          </cell>
          <cell r="AD70">
            <v>5</v>
          </cell>
          <cell r="AE70" t="str">
            <v>b</v>
          </cell>
          <cell r="AF70">
            <v>0.8</v>
          </cell>
          <cell r="AG70">
            <v>0.8</v>
          </cell>
          <cell r="AH70">
            <v>180</v>
          </cell>
          <cell r="AI70">
            <v>0</v>
          </cell>
          <cell r="AJ70">
            <v>0</v>
          </cell>
          <cell r="AK70">
            <v>180</v>
          </cell>
          <cell r="AL70">
            <v>144</v>
          </cell>
          <cell r="AM70">
            <v>233280</v>
          </cell>
          <cell r="AN70">
            <v>1324911.4285714286</v>
          </cell>
          <cell r="AO70">
            <v>841389.42857142864</v>
          </cell>
        </row>
        <row r="71">
          <cell r="T71">
            <v>49</v>
          </cell>
          <cell r="U71">
            <v>0</v>
          </cell>
          <cell r="V71">
            <v>180</v>
          </cell>
          <cell r="W71">
            <v>0</v>
          </cell>
          <cell r="X71">
            <v>180</v>
          </cell>
          <cell r="Y71">
            <v>536914.28571428568</v>
          </cell>
          <cell r="Z71">
            <v>465000</v>
          </cell>
          <cell r="AA71">
            <v>1001914.2857142857</v>
          </cell>
          <cell r="AC71">
            <v>15</v>
          </cell>
          <cell r="AD71">
            <v>5</v>
          </cell>
          <cell r="AE71" t="str">
            <v>b</v>
          </cell>
          <cell r="AF71">
            <v>0.8</v>
          </cell>
          <cell r="AG71">
            <v>0.8</v>
          </cell>
          <cell r="AH71">
            <v>180</v>
          </cell>
          <cell r="AI71">
            <v>0</v>
          </cell>
          <cell r="AJ71">
            <v>0</v>
          </cell>
          <cell r="AK71">
            <v>180</v>
          </cell>
          <cell r="AL71">
            <v>144</v>
          </cell>
          <cell r="AM71">
            <v>233280</v>
          </cell>
          <cell r="AN71">
            <v>1235194.2857142857</v>
          </cell>
          <cell r="AO71">
            <v>770194.28571428568</v>
          </cell>
        </row>
        <row r="72">
          <cell r="T72">
            <v>50</v>
          </cell>
          <cell r="U72">
            <v>0</v>
          </cell>
          <cell r="V72">
            <v>180</v>
          </cell>
          <cell r="W72">
            <v>0</v>
          </cell>
          <cell r="X72">
            <v>180</v>
          </cell>
          <cell r="Y72">
            <v>536914.28571428568</v>
          </cell>
          <cell r="Z72">
            <v>465000</v>
          </cell>
          <cell r="AA72">
            <v>1001914.2857142857</v>
          </cell>
          <cell r="AC72">
            <v>15</v>
          </cell>
          <cell r="AD72">
            <v>5</v>
          </cell>
          <cell r="AE72" t="str">
            <v>b</v>
          </cell>
          <cell r="AF72">
            <v>0.8</v>
          </cell>
          <cell r="AG72">
            <v>0.8</v>
          </cell>
          <cell r="AH72">
            <v>180</v>
          </cell>
          <cell r="AI72">
            <v>0</v>
          </cell>
          <cell r="AJ72">
            <v>0</v>
          </cell>
          <cell r="AK72">
            <v>180</v>
          </cell>
          <cell r="AL72">
            <v>144</v>
          </cell>
          <cell r="AM72">
            <v>233280</v>
          </cell>
          <cell r="AN72">
            <v>1235194.2857142857</v>
          </cell>
          <cell r="AO72">
            <v>770194.28571428568</v>
          </cell>
        </row>
        <row r="73">
          <cell r="T73">
            <v>51</v>
          </cell>
          <cell r="U73">
            <v>0</v>
          </cell>
          <cell r="V73">
            <v>180</v>
          </cell>
          <cell r="W73">
            <v>0</v>
          </cell>
          <cell r="X73">
            <v>180</v>
          </cell>
          <cell r="Y73">
            <v>587346.42857142852</v>
          </cell>
          <cell r="Z73">
            <v>465000</v>
          </cell>
          <cell r="AA73">
            <v>1052346.4285714286</v>
          </cell>
          <cell r="AB73">
            <v>17010</v>
          </cell>
          <cell r="AC73">
            <v>15</v>
          </cell>
          <cell r="AD73">
            <v>5</v>
          </cell>
          <cell r="AE73" t="str">
            <v>b</v>
          </cell>
          <cell r="AF73">
            <v>0.8</v>
          </cell>
          <cell r="AG73">
            <v>0.8</v>
          </cell>
          <cell r="AH73">
            <v>180</v>
          </cell>
          <cell r="AI73">
            <v>0</v>
          </cell>
          <cell r="AJ73">
            <v>0</v>
          </cell>
          <cell r="AK73">
            <v>180</v>
          </cell>
          <cell r="AL73">
            <v>144</v>
          </cell>
          <cell r="AM73">
            <v>233280</v>
          </cell>
          <cell r="AN73">
            <v>1285626.4285714286</v>
          </cell>
          <cell r="AO73">
            <v>803616.42857142864</v>
          </cell>
        </row>
        <row r="75">
          <cell r="T75">
            <v>53</v>
          </cell>
          <cell r="U75">
            <v>0</v>
          </cell>
          <cell r="V75">
            <v>248</v>
          </cell>
          <cell r="W75">
            <v>0</v>
          </cell>
          <cell r="X75">
            <v>248</v>
          </cell>
          <cell r="Y75">
            <v>1179240</v>
          </cell>
          <cell r="Z75">
            <v>465000</v>
          </cell>
          <cell r="AA75">
            <v>1644240</v>
          </cell>
          <cell r="AB75">
            <v>28475.999999999996</v>
          </cell>
          <cell r="AC75">
            <v>50</v>
          </cell>
          <cell r="AD75">
            <v>19</v>
          </cell>
          <cell r="AE75" t="str">
            <v>a</v>
          </cell>
          <cell r="AF75">
            <v>1</v>
          </cell>
          <cell r="AG75">
            <v>3.45</v>
          </cell>
          <cell r="AH75">
            <v>196</v>
          </cell>
          <cell r="AI75">
            <v>0</v>
          </cell>
          <cell r="AJ75">
            <v>52</v>
          </cell>
          <cell r="AK75">
            <v>248</v>
          </cell>
          <cell r="AL75">
            <v>1035</v>
          </cell>
          <cell r="AM75">
            <v>1676700</v>
          </cell>
          <cell r="AN75">
            <v>3320940</v>
          </cell>
          <cell r="AO75">
            <v>2827464</v>
          </cell>
        </row>
        <row r="76">
          <cell r="T76">
            <v>52</v>
          </cell>
          <cell r="U76">
            <v>0</v>
          </cell>
          <cell r="V76">
            <v>216</v>
          </cell>
          <cell r="W76">
            <v>0</v>
          </cell>
          <cell r="X76">
            <v>216</v>
          </cell>
          <cell r="Y76">
            <v>1391117.142857143</v>
          </cell>
          <cell r="Z76">
            <v>420000</v>
          </cell>
          <cell r="AA76">
            <v>1811117.142857143</v>
          </cell>
          <cell r="AC76">
            <v>45</v>
          </cell>
          <cell r="AD76">
            <v>16</v>
          </cell>
          <cell r="AE76" t="str">
            <v>a</v>
          </cell>
          <cell r="AF76">
            <v>1</v>
          </cell>
          <cell r="AG76">
            <v>3.05</v>
          </cell>
          <cell r="AH76">
            <v>196</v>
          </cell>
          <cell r="AI76">
            <v>0</v>
          </cell>
          <cell r="AJ76">
            <v>20</v>
          </cell>
          <cell r="AK76">
            <v>216</v>
          </cell>
          <cell r="AL76">
            <v>719.8</v>
          </cell>
          <cell r="AM76">
            <v>1166076</v>
          </cell>
          <cell r="AN76">
            <v>2977193.1428571427</v>
          </cell>
          <cell r="AO76">
            <v>2557193.1428571427</v>
          </cell>
        </row>
        <row r="77">
          <cell r="T77">
            <v>54</v>
          </cell>
          <cell r="U77">
            <v>0</v>
          </cell>
          <cell r="V77">
            <v>248</v>
          </cell>
          <cell r="W77">
            <v>0</v>
          </cell>
          <cell r="X77">
            <v>248</v>
          </cell>
          <cell r="Y77">
            <v>947005.7142857142</v>
          </cell>
          <cell r="Z77">
            <v>240000</v>
          </cell>
          <cell r="AA77">
            <v>1187005.7142857141</v>
          </cell>
          <cell r="AB77">
            <v>22428</v>
          </cell>
          <cell r="AC77">
            <v>45</v>
          </cell>
          <cell r="AD77">
            <v>16</v>
          </cell>
          <cell r="AE77" t="str">
            <v>b</v>
          </cell>
          <cell r="AF77">
            <v>0.8</v>
          </cell>
          <cell r="AG77">
            <v>2.44</v>
          </cell>
          <cell r="AH77">
            <v>196</v>
          </cell>
          <cell r="AI77">
            <v>0</v>
          </cell>
          <cell r="AJ77">
            <v>52</v>
          </cell>
          <cell r="AK77">
            <v>248</v>
          </cell>
          <cell r="AL77">
            <v>732</v>
          </cell>
          <cell r="AM77">
            <v>1185840</v>
          </cell>
          <cell r="AN77">
            <v>2372845.7142857141</v>
          </cell>
          <cell r="AO77">
            <v>2110417.7142857141</v>
          </cell>
        </row>
        <row r="78">
          <cell r="T78">
            <v>55</v>
          </cell>
          <cell r="U78">
            <v>0</v>
          </cell>
          <cell r="V78">
            <v>248</v>
          </cell>
          <cell r="W78">
            <v>0</v>
          </cell>
          <cell r="X78">
            <v>248</v>
          </cell>
          <cell r="Y78">
            <v>947005.7142857142</v>
          </cell>
          <cell r="Z78">
            <v>465000</v>
          </cell>
          <cell r="AA78">
            <v>1412005.7142857141</v>
          </cell>
          <cell r="AC78">
            <v>45</v>
          </cell>
          <cell r="AD78">
            <v>16</v>
          </cell>
          <cell r="AE78" t="str">
            <v>b</v>
          </cell>
          <cell r="AF78">
            <v>0.8</v>
          </cell>
          <cell r="AG78">
            <v>2.44</v>
          </cell>
          <cell r="AH78">
            <v>196</v>
          </cell>
          <cell r="AI78">
            <v>0</v>
          </cell>
          <cell r="AJ78">
            <v>52</v>
          </cell>
          <cell r="AK78">
            <v>248</v>
          </cell>
          <cell r="AL78">
            <v>732</v>
          </cell>
          <cell r="AM78">
            <v>1185840</v>
          </cell>
          <cell r="AN78">
            <v>2597845.7142857141</v>
          </cell>
          <cell r="AO78">
            <v>2132845.7142857141</v>
          </cell>
        </row>
        <row r="79">
          <cell r="T79">
            <v>56</v>
          </cell>
          <cell r="U79">
            <v>0</v>
          </cell>
          <cell r="V79">
            <v>248</v>
          </cell>
          <cell r="W79">
            <v>0</v>
          </cell>
          <cell r="X79">
            <v>248</v>
          </cell>
          <cell r="Y79">
            <v>947005.7142857142</v>
          </cell>
          <cell r="Z79">
            <v>465000</v>
          </cell>
          <cell r="AA79">
            <v>1412005.7142857141</v>
          </cell>
          <cell r="AB79">
            <v>22428</v>
          </cell>
          <cell r="AC79">
            <v>45</v>
          </cell>
          <cell r="AD79">
            <v>16</v>
          </cell>
          <cell r="AE79" t="str">
            <v>b</v>
          </cell>
          <cell r="AF79">
            <v>0.8</v>
          </cell>
          <cell r="AG79">
            <v>2.44</v>
          </cell>
          <cell r="AH79">
            <v>196</v>
          </cell>
          <cell r="AI79">
            <v>0</v>
          </cell>
          <cell r="AJ79">
            <v>52</v>
          </cell>
          <cell r="AK79">
            <v>248</v>
          </cell>
          <cell r="AL79">
            <v>732</v>
          </cell>
          <cell r="AM79">
            <v>1185840</v>
          </cell>
          <cell r="AN79">
            <v>2597845.7142857141</v>
          </cell>
          <cell r="AO79">
            <v>2110417.7142857141</v>
          </cell>
        </row>
        <row r="80">
          <cell r="T80">
            <v>184</v>
          </cell>
          <cell r="U80">
            <v>0</v>
          </cell>
          <cell r="V80">
            <v>0</v>
          </cell>
          <cell r="W80">
            <v>0</v>
          </cell>
          <cell r="X80">
            <v>0</v>
          </cell>
          <cell r="Y80">
            <v>0</v>
          </cell>
          <cell r="Z80">
            <v>30000</v>
          </cell>
          <cell r="AA80">
            <v>30000</v>
          </cell>
          <cell r="AC80">
            <v>45</v>
          </cell>
          <cell r="AD80">
            <v>16</v>
          </cell>
          <cell r="AE80" t="str">
            <v>b</v>
          </cell>
          <cell r="AF80">
            <v>0.8</v>
          </cell>
          <cell r="AG80">
            <v>2.44</v>
          </cell>
          <cell r="AH80">
            <v>0</v>
          </cell>
          <cell r="AI80">
            <v>0</v>
          </cell>
          <cell r="AJ80">
            <v>0</v>
          </cell>
          <cell r="AK80">
            <v>0</v>
          </cell>
          <cell r="AL80">
            <v>0</v>
          </cell>
          <cell r="AM80">
            <v>0</v>
          </cell>
          <cell r="AN80">
            <v>30000</v>
          </cell>
          <cell r="AO80">
            <v>0</v>
          </cell>
        </row>
        <row r="81">
          <cell r="T81">
            <v>57</v>
          </cell>
          <cell r="U81">
            <v>0</v>
          </cell>
          <cell r="V81">
            <v>248</v>
          </cell>
          <cell r="W81">
            <v>0</v>
          </cell>
          <cell r="X81">
            <v>248</v>
          </cell>
          <cell r="Y81">
            <v>836468.57142857136</v>
          </cell>
          <cell r="Z81">
            <v>465000</v>
          </cell>
          <cell r="AA81">
            <v>1301468.5714285714</v>
          </cell>
          <cell r="AC81">
            <v>35</v>
          </cell>
          <cell r="AD81">
            <v>14</v>
          </cell>
          <cell r="AE81" t="str">
            <v>a</v>
          </cell>
          <cell r="AF81">
            <v>1</v>
          </cell>
          <cell r="AG81">
            <v>2.4500000000000002</v>
          </cell>
          <cell r="AH81">
            <v>196</v>
          </cell>
          <cell r="AI81">
            <v>0</v>
          </cell>
          <cell r="AJ81">
            <v>52</v>
          </cell>
          <cell r="AK81">
            <v>248</v>
          </cell>
          <cell r="AL81">
            <v>735</v>
          </cell>
          <cell r="AM81">
            <v>1190700</v>
          </cell>
          <cell r="AN81">
            <v>2492168.5714285714</v>
          </cell>
          <cell r="AO81">
            <v>2027168.5714285714</v>
          </cell>
        </row>
        <row r="82">
          <cell r="T82">
            <v>58</v>
          </cell>
          <cell r="U82">
            <v>0</v>
          </cell>
          <cell r="V82">
            <v>248</v>
          </cell>
          <cell r="W82">
            <v>0</v>
          </cell>
          <cell r="X82">
            <v>248</v>
          </cell>
          <cell r="Y82">
            <v>855865.7142857142</v>
          </cell>
          <cell r="Z82">
            <v>465000</v>
          </cell>
          <cell r="AA82">
            <v>1320865.7142857141</v>
          </cell>
          <cell r="AB82">
            <v>18396</v>
          </cell>
          <cell r="AC82">
            <v>35</v>
          </cell>
          <cell r="AD82">
            <v>14</v>
          </cell>
          <cell r="AE82" t="str">
            <v>a</v>
          </cell>
          <cell r="AF82">
            <v>1</v>
          </cell>
          <cell r="AG82">
            <v>2.4500000000000002</v>
          </cell>
          <cell r="AH82">
            <v>196</v>
          </cell>
          <cell r="AI82">
            <v>0</v>
          </cell>
          <cell r="AJ82">
            <v>52</v>
          </cell>
          <cell r="AK82">
            <v>248</v>
          </cell>
          <cell r="AL82">
            <v>735</v>
          </cell>
          <cell r="AM82">
            <v>1190700</v>
          </cell>
          <cell r="AN82">
            <v>2511565.7142857141</v>
          </cell>
          <cell r="AO82">
            <v>2028169.7142857141</v>
          </cell>
        </row>
        <row r="83">
          <cell r="T83">
            <v>59</v>
          </cell>
          <cell r="U83">
            <v>0</v>
          </cell>
          <cell r="V83">
            <v>248</v>
          </cell>
          <cell r="W83">
            <v>0</v>
          </cell>
          <cell r="X83">
            <v>248</v>
          </cell>
          <cell r="Y83">
            <v>947005.7142857142</v>
          </cell>
          <cell r="Z83">
            <v>465000</v>
          </cell>
          <cell r="AA83">
            <v>1412005.7142857141</v>
          </cell>
          <cell r="AC83">
            <v>45</v>
          </cell>
          <cell r="AD83">
            <v>16</v>
          </cell>
          <cell r="AE83" t="str">
            <v>b</v>
          </cell>
          <cell r="AF83">
            <v>0.8</v>
          </cell>
          <cell r="AG83">
            <v>2.44</v>
          </cell>
          <cell r="AH83">
            <v>196</v>
          </cell>
          <cell r="AI83">
            <v>0</v>
          </cell>
          <cell r="AJ83">
            <v>52</v>
          </cell>
          <cell r="AK83">
            <v>248</v>
          </cell>
          <cell r="AL83">
            <v>732</v>
          </cell>
          <cell r="AM83">
            <v>1185840</v>
          </cell>
          <cell r="AN83">
            <v>2597845.7142857141</v>
          </cell>
          <cell r="AO83">
            <v>2132845.7142857141</v>
          </cell>
        </row>
        <row r="84">
          <cell r="T84">
            <v>60</v>
          </cell>
          <cell r="U84">
            <v>0</v>
          </cell>
          <cell r="V84">
            <v>248</v>
          </cell>
          <cell r="W84">
            <v>0</v>
          </cell>
          <cell r="X84">
            <v>248</v>
          </cell>
          <cell r="Y84">
            <v>836468.57142857136</v>
          </cell>
          <cell r="Z84">
            <v>465000</v>
          </cell>
          <cell r="AA84">
            <v>1301468.5714285714</v>
          </cell>
          <cell r="AC84">
            <v>35</v>
          </cell>
          <cell r="AD84">
            <v>14</v>
          </cell>
          <cell r="AE84" t="str">
            <v>a</v>
          </cell>
          <cell r="AF84">
            <v>1</v>
          </cell>
          <cell r="AG84">
            <v>2.4500000000000002</v>
          </cell>
          <cell r="AH84">
            <v>196</v>
          </cell>
          <cell r="AI84">
            <v>0</v>
          </cell>
          <cell r="AJ84">
            <v>52</v>
          </cell>
          <cell r="AK84">
            <v>248</v>
          </cell>
          <cell r="AL84">
            <v>735</v>
          </cell>
          <cell r="AM84">
            <v>1190700</v>
          </cell>
          <cell r="AN84">
            <v>2492168.5714285714</v>
          </cell>
          <cell r="AO84">
            <v>2027168.5714285714</v>
          </cell>
        </row>
        <row r="85">
          <cell r="T85">
            <v>61</v>
          </cell>
          <cell r="U85">
            <v>168</v>
          </cell>
          <cell r="V85">
            <v>80</v>
          </cell>
          <cell r="W85">
            <v>0</v>
          </cell>
          <cell r="X85">
            <v>248</v>
          </cell>
          <cell r="Y85">
            <v>569384.39999999991</v>
          </cell>
          <cell r="Z85">
            <v>465000</v>
          </cell>
          <cell r="AA85">
            <v>1034384.3999999999</v>
          </cell>
          <cell r="AB85">
            <v>24192</v>
          </cell>
          <cell r="AC85">
            <v>15</v>
          </cell>
          <cell r="AD85">
            <v>5</v>
          </cell>
          <cell r="AE85" t="str">
            <v>b</v>
          </cell>
          <cell r="AF85">
            <v>0.8</v>
          </cell>
          <cell r="AG85">
            <v>0.8</v>
          </cell>
          <cell r="AH85">
            <v>80</v>
          </cell>
          <cell r="AI85">
            <v>0</v>
          </cell>
          <cell r="AJ85">
            <v>0</v>
          </cell>
          <cell r="AK85">
            <v>80</v>
          </cell>
          <cell r="AL85">
            <v>64</v>
          </cell>
          <cell r="AM85">
            <v>103680</v>
          </cell>
          <cell r="AN85">
            <v>1138064.3999999999</v>
          </cell>
          <cell r="AO85">
            <v>648872.39999999991</v>
          </cell>
        </row>
        <row r="86">
          <cell r="T86">
            <v>62</v>
          </cell>
          <cell r="U86">
            <v>0</v>
          </cell>
          <cell r="V86">
            <v>248</v>
          </cell>
          <cell r="W86">
            <v>0</v>
          </cell>
          <cell r="X86">
            <v>248</v>
          </cell>
          <cell r="Y86">
            <v>1157185.7142857143</v>
          </cell>
          <cell r="Z86">
            <v>465000</v>
          </cell>
          <cell r="AA86">
            <v>1622185.7142857143</v>
          </cell>
          <cell r="AB86">
            <v>28979.999999999996</v>
          </cell>
          <cell r="AC86">
            <v>28</v>
          </cell>
          <cell r="AD86">
            <v>12</v>
          </cell>
          <cell r="AE86" t="str">
            <v>a</v>
          </cell>
          <cell r="AF86">
            <v>1</v>
          </cell>
          <cell r="AG86">
            <v>2</v>
          </cell>
          <cell r="AH86">
            <v>196</v>
          </cell>
          <cell r="AI86">
            <v>0</v>
          </cell>
          <cell r="AJ86">
            <v>52</v>
          </cell>
          <cell r="AK86">
            <v>248</v>
          </cell>
          <cell r="AL86">
            <v>600</v>
          </cell>
          <cell r="AM86">
            <v>972000</v>
          </cell>
          <cell r="AN86">
            <v>2594185.7142857146</v>
          </cell>
          <cell r="AO86">
            <v>2100205.7142857146</v>
          </cell>
        </row>
        <row r="87">
          <cell r="T87">
            <v>63</v>
          </cell>
          <cell r="U87">
            <v>0</v>
          </cell>
          <cell r="V87">
            <v>248</v>
          </cell>
          <cell r="W87">
            <v>0</v>
          </cell>
          <cell r="X87">
            <v>248</v>
          </cell>
          <cell r="Y87">
            <v>1020874.2857142858</v>
          </cell>
          <cell r="Z87">
            <v>465000</v>
          </cell>
          <cell r="AA87">
            <v>1485874.2857142859</v>
          </cell>
          <cell r="AB87">
            <v>24192</v>
          </cell>
          <cell r="AC87">
            <v>28</v>
          </cell>
          <cell r="AD87">
            <v>12</v>
          </cell>
          <cell r="AE87" t="str">
            <v>a</v>
          </cell>
          <cell r="AF87">
            <v>1</v>
          </cell>
          <cell r="AG87">
            <v>2</v>
          </cell>
          <cell r="AH87">
            <v>196</v>
          </cell>
          <cell r="AI87">
            <v>0</v>
          </cell>
          <cell r="AJ87">
            <v>52</v>
          </cell>
          <cell r="AK87">
            <v>248</v>
          </cell>
          <cell r="AL87">
            <v>600</v>
          </cell>
          <cell r="AM87">
            <v>972000</v>
          </cell>
          <cell r="AN87">
            <v>2457874.2857142859</v>
          </cell>
          <cell r="AO87">
            <v>1968682.2857142859</v>
          </cell>
        </row>
        <row r="89">
          <cell r="T89">
            <v>69</v>
          </cell>
          <cell r="U89">
            <v>0</v>
          </cell>
          <cell r="V89">
            <v>248</v>
          </cell>
          <cell r="W89">
            <v>0</v>
          </cell>
          <cell r="X89">
            <v>248</v>
          </cell>
          <cell r="Y89">
            <v>2234125.7142857146</v>
          </cell>
          <cell r="Z89">
            <v>465000</v>
          </cell>
          <cell r="AA89">
            <v>2699125.7142857146</v>
          </cell>
          <cell r="AB89">
            <v>70156.800000000003</v>
          </cell>
          <cell r="AC89">
            <v>50</v>
          </cell>
          <cell r="AD89">
            <v>19</v>
          </cell>
          <cell r="AE89" t="str">
            <v>a</v>
          </cell>
          <cell r="AF89">
            <v>1</v>
          </cell>
          <cell r="AG89">
            <v>3.45</v>
          </cell>
          <cell r="AH89">
            <v>196</v>
          </cell>
          <cell r="AI89">
            <v>0</v>
          </cell>
          <cell r="AJ89">
            <v>52</v>
          </cell>
          <cell r="AK89">
            <v>248</v>
          </cell>
          <cell r="AL89">
            <v>1035</v>
          </cell>
          <cell r="AM89">
            <v>1676700</v>
          </cell>
          <cell r="AN89">
            <v>4375825.7142857146</v>
          </cell>
          <cell r="AO89">
            <v>3840668.9142857147</v>
          </cell>
        </row>
        <row r="90">
          <cell r="T90">
            <v>70</v>
          </cell>
          <cell r="U90">
            <v>0</v>
          </cell>
          <cell r="V90">
            <v>248</v>
          </cell>
          <cell r="W90">
            <v>0</v>
          </cell>
          <cell r="X90">
            <v>248</v>
          </cell>
          <cell r="Y90">
            <v>947005.7142857142</v>
          </cell>
          <cell r="Z90">
            <v>465000</v>
          </cell>
          <cell r="AA90">
            <v>1412005.7142857141</v>
          </cell>
          <cell r="AC90">
            <v>45</v>
          </cell>
          <cell r="AD90">
            <v>16</v>
          </cell>
          <cell r="AE90" t="str">
            <v>a</v>
          </cell>
          <cell r="AF90">
            <v>1</v>
          </cell>
          <cell r="AG90">
            <v>3.05</v>
          </cell>
          <cell r="AH90">
            <v>196</v>
          </cell>
          <cell r="AI90">
            <v>0</v>
          </cell>
          <cell r="AJ90">
            <v>52</v>
          </cell>
          <cell r="AK90">
            <v>248</v>
          </cell>
          <cell r="AL90">
            <v>915</v>
          </cell>
          <cell r="AM90">
            <v>1482300</v>
          </cell>
          <cell r="AN90">
            <v>2894305.7142857141</v>
          </cell>
          <cell r="AO90">
            <v>2429305.7142857141</v>
          </cell>
        </row>
        <row r="91">
          <cell r="T91">
            <v>71</v>
          </cell>
          <cell r="U91">
            <v>0</v>
          </cell>
          <cell r="V91">
            <v>249</v>
          </cell>
          <cell r="W91">
            <v>0</v>
          </cell>
          <cell r="X91">
            <v>249</v>
          </cell>
          <cell r="Y91">
            <v>1040997.857142857</v>
          </cell>
          <cell r="Z91">
            <v>465000</v>
          </cell>
          <cell r="AA91">
            <v>1505997.857142857</v>
          </cell>
          <cell r="AB91">
            <v>25704</v>
          </cell>
          <cell r="AC91">
            <v>35</v>
          </cell>
          <cell r="AD91">
            <v>14</v>
          </cell>
          <cell r="AE91" t="str">
            <v>a</v>
          </cell>
          <cell r="AF91">
            <v>1</v>
          </cell>
          <cell r="AG91">
            <v>2.4500000000000002</v>
          </cell>
          <cell r="AH91">
            <v>196</v>
          </cell>
          <cell r="AI91">
            <v>0</v>
          </cell>
          <cell r="AJ91">
            <v>53</v>
          </cell>
          <cell r="AK91">
            <v>249</v>
          </cell>
          <cell r="AL91">
            <v>739.90000000000009</v>
          </cell>
          <cell r="AM91">
            <v>1198638.0000000002</v>
          </cell>
          <cell r="AN91">
            <v>2704635.8571428573</v>
          </cell>
          <cell r="AO91">
            <v>2213931.8571428573</v>
          </cell>
        </row>
        <row r="92">
          <cell r="T92">
            <v>185</v>
          </cell>
          <cell r="U92">
            <v>0</v>
          </cell>
          <cell r="V92">
            <v>252</v>
          </cell>
          <cell r="W92">
            <v>0</v>
          </cell>
          <cell r="X92">
            <v>252</v>
          </cell>
          <cell r="Y92">
            <v>1211490</v>
          </cell>
          <cell r="Z92">
            <v>420000</v>
          </cell>
          <cell r="AA92">
            <v>1631490</v>
          </cell>
          <cell r="AC92">
            <v>40</v>
          </cell>
          <cell r="AD92">
            <v>15</v>
          </cell>
          <cell r="AE92" t="str">
            <v>a</v>
          </cell>
          <cell r="AF92">
            <v>1</v>
          </cell>
          <cell r="AG92">
            <v>2.75</v>
          </cell>
          <cell r="AH92">
            <v>196</v>
          </cell>
          <cell r="AI92">
            <v>0</v>
          </cell>
          <cell r="AJ92">
            <v>56</v>
          </cell>
          <cell r="AK92">
            <v>252</v>
          </cell>
          <cell r="AL92">
            <v>847</v>
          </cell>
          <cell r="AM92">
            <v>1372140</v>
          </cell>
          <cell r="AN92">
            <v>3003630</v>
          </cell>
          <cell r="AO92">
            <v>2583630</v>
          </cell>
        </row>
        <row r="93">
          <cell r="T93">
            <v>73</v>
          </cell>
          <cell r="U93">
            <v>0</v>
          </cell>
          <cell r="V93">
            <v>262</v>
          </cell>
          <cell r="W93">
            <v>0</v>
          </cell>
          <cell r="X93">
            <v>262</v>
          </cell>
          <cell r="Y93">
            <v>1018712.1428571428</v>
          </cell>
          <cell r="Z93">
            <v>465000</v>
          </cell>
          <cell r="AA93">
            <v>1483712.1428571427</v>
          </cell>
          <cell r="AC93">
            <v>23</v>
          </cell>
          <cell r="AD93">
            <v>11</v>
          </cell>
          <cell r="AE93" t="str">
            <v>a</v>
          </cell>
          <cell r="AF93">
            <v>1</v>
          </cell>
          <cell r="AG93">
            <v>1.7</v>
          </cell>
          <cell r="AH93">
            <v>196</v>
          </cell>
          <cell r="AI93">
            <v>0</v>
          </cell>
          <cell r="AJ93">
            <v>66</v>
          </cell>
          <cell r="AK93">
            <v>262</v>
          </cell>
          <cell r="AL93">
            <v>557.6</v>
          </cell>
          <cell r="AM93">
            <v>903312</v>
          </cell>
          <cell r="AN93">
            <v>2387024.1428571427</v>
          </cell>
          <cell r="AO93">
            <v>1922024.1428571427</v>
          </cell>
        </row>
        <row r="94">
          <cell r="T94">
            <v>75</v>
          </cell>
          <cell r="U94">
            <v>0</v>
          </cell>
          <cell r="V94">
            <v>248</v>
          </cell>
          <cell r="W94">
            <v>0</v>
          </cell>
          <cell r="X94">
            <v>248</v>
          </cell>
          <cell r="Y94">
            <v>1069340.5714285716</v>
          </cell>
          <cell r="Z94">
            <v>465000</v>
          </cell>
          <cell r="AA94">
            <v>1534340.5714285716</v>
          </cell>
          <cell r="AB94">
            <v>25704</v>
          </cell>
          <cell r="AC94">
            <v>23</v>
          </cell>
          <cell r="AD94">
            <v>11</v>
          </cell>
          <cell r="AE94" t="str">
            <v>a</v>
          </cell>
          <cell r="AF94">
            <v>1</v>
          </cell>
          <cell r="AG94">
            <v>1.7</v>
          </cell>
          <cell r="AH94">
            <v>196</v>
          </cell>
          <cell r="AI94">
            <v>0</v>
          </cell>
          <cell r="AJ94">
            <v>52</v>
          </cell>
          <cell r="AK94">
            <v>248</v>
          </cell>
          <cell r="AL94">
            <v>510</v>
          </cell>
          <cell r="AM94">
            <v>826200</v>
          </cell>
          <cell r="AN94">
            <v>2360540.5714285718</v>
          </cell>
          <cell r="AO94">
            <v>1869836.5714285718</v>
          </cell>
        </row>
        <row r="95">
          <cell r="T95">
            <v>77</v>
          </cell>
          <cell r="U95">
            <v>0</v>
          </cell>
          <cell r="V95">
            <v>249</v>
          </cell>
          <cell r="W95">
            <v>0</v>
          </cell>
          <cell r="X95">
            <v>249</v>
          </cell>
          <cell r="Y95">
            <v>930015</v>
          </cell>
          <cell r="Z95">
            <v>465000</v>
          </cell>
          <cell r="AA95">
            <v>1395015</v>
          </cell>
          <cell r="AC95">
            <v>23</v>
          </cell>
          <cell r="AD95">
            <v>11</v>
          </cell>
          <cell r="AE95" t="str">
            <v>a</v>
          </cell>
          <cell r="AF95">
            <v>1</v>
          </cell>
          <cell r="AG95">
            <v>1.7</v>
          </cell>
          <cell r="AH95">
            <v>196</v>
          </cell>
          <cell r="AI95">
            <v>0</v>
          </cell>
          <cell r="AJ95">
            <v>53</v>
          </cell>
          <cell r="AK95">
            <v>249</v>
          </cell>
          <cell r="AL95">
            <v>513.4</v>
          </cell>
          <cell r="AM95">
            <v>831708</v>
          </cell>
          <cell r="AN95">
            <v>2226723</v>
          </cell>
          <cell r="AO95">
            <v>1761723</v>
          </cell>
        </row>
        <row r="96">
          <cell r="T96">
            <v>78</v>
          </cell>
          <cell r="U96">
            <v>0</v>
          </cell>
          <cell r="V96">
            <v>262</v>
          </cell>
          <cell r="W96">
            <v>0</v>
          </cell>
          <cell r="X96">
            <v>262</v>
          </cell>
          <cell r="Y96">
            <v>978570</v>
          </cell>
          <cell r="Z96">
            <v>465000</v>
          </cell>
          <cell r="AA96">
            <v>1443570</v>
          </cell>
          <cell r="AC96">
            <v>23</v>
          </cell>
          <cell r="AD96">
            <v>11</v>
          </cell>
          <cell r="AE96" t="str">
            <v>a</v>
          </cell>
          <cell r="AF96">
            <v>1</v>
          </cell>
          <cell r="AG96">
            <v>1.7</v>
          </cell>
          <cell r="AH96">
            <v>196</v>
          </cell>
          <cell r="AI96">
            <v>0</v>
          </cell>
          <cell r="AJ96">
            <v>66</v>
          </cell>
          <cell r="AK96">
            <v>262</v>
          </cell>
          <cell r="AL96">
            <v>557.6</v>
          </cell>
          <cell r="AM96">
            <v>903312</v>
          </cell>
          <cell r="AN96">
            <v>2346882</v>
          </cell>
          <cell r="AO96">
            <v>1881882</v>
          </cell>
        </row>
        <row r="97">
          <cell r="T97">
            <v>79</v>
          </cell>
          <cell r="U97">
            <v>0</v>
          </cell>
          <cell r="V97">
            <v>258</v>
          </cell>
          <cell r="W97">
            <v>0</v>
          </cell>
          <cell r="X97">
            <v>258</v>
          </cell>
          <cell r="Y97">
            <v>1871421.4285714286</v>
          </cell>
          <cell r="Z97">
            <v>465000</v>
          </cell>
          <cell r="AA97">
            <v>2336421.4285714286</v>
          </cell>
          <cell r="AB97">
            <v>43470</v>
          </cell>
          <cell r="AC97">
            <v>25</v>
          </cell>
          <cell r="AD97">
            <v>13</v>
          </cell>
          <cell r="AE97" t="str">
            <v>a</v>
          </cell>
          <cell r="AF97">
            <v>1</v>
          </cell>
          <cell r="AG97">
            <v>1.9</v>
          </cell>
          <cell r="AH97">
            <v>196</v>
          </cell>
          <cell r="AI97">
            <v>0</v>
          </cell>
          <cell r="AJ97">
            <v>62</v>
          </cell>
          <cell r="AK97">
            <v>258</v>
          </cell>
          <cell r="AL97">
            <v>608</v>
          </cell>
          <cell r="AM97">
            <v>984960</v>
          </cell>
          <cell r="AN97">
            <v>3321381.4285714286</v>
          </cell>
          <cell r="AO97">
            <v>2812911.4285714286</v>
          </cell>
        </row>
        <row r="98">
          <cell r="T98">
            <v>80</v>
          </cell>
          <cell r="U98">
            <v>0</v>
          </cell>
          <cell r="V98">
            <v>263.5</v>
          </cell>
          <cell r="W98">
            <v>0</v>
          </cell>
          <cell r="X98">
            <v>263.5</v>
          </cell>
          <cell r="Y98">
            <v>1057576.0714285714</v>
          </cell>
          <cell r="Z98">
            <v>465000</v>
          </cell>
          <cell r="AA98">
            <v>1522576.0714285714</v>
          </cell>
          <cell r="AB98">
            <v>24192</v>
          </cell>
          <cell r="AC98">
            <v>25</v>
          </cell>
          <cell r="AD98">
            <v>13</v>
          </cell>
          <cell r="AE98" t="str">
            <v>a</v>
          </cell>
          <cell r="AF98">
            <v>1</v>
          </cell>
          <cell r="AG98">
            <v>1.9</v>
          </cell>
          <cell r="AH98">
            <v>196</v>
          </cell>
          <cell r="AI98">
            <v>0</v>
          </cell>
          <cell r="AJ98">
            <v>67.5</v>
          </cell>
          <cell r="AK98">
            <v>263.5</v>
          </cell>
          <cell r="AL98">
            <v>628.9</v>
          </cell>
          <cell r="AM98">
            <v>1018818</v>
          </cell>
          <cell r="AN98">
            <v>2541394.0714285714</v>
          </cell>
          <cell r="AO98">
            <v>2052202.0714285714</v>
          </cell>
        </row>
        <row r="99">
          <cell r="T99">
            <v>81</v>
          </cell>
          <cell r="U99">
            <v>0</v>
          </cell>
          <cell r="V99">
            <v>274</v>
          </cell>
          <cell r="W99">
            <v>0</v>
          </cell>
          <cell r="X99">
            <v>274</v>
          </cell>
          <cell r="Y99">
            <v>1099718.5714285714</v>
          </cell>
          <cell r="Z99">
            <v>465000</v>
          </cell>
          <cell r="AA99">
            <v>1564718.5714285714</v>
          </cell>
          <cell r="AC99">
            <v>25</v>
          </cell>
          <cell r="AD99">
            <v>13</v>
          </cell>
          <cell r="AE99" t="str">
            <v>a</v>
          </cell>
          <cell r="AF99">
            <v>1</v>
          </cell>
          <cell r="AG99">
            <v>1.9</v>
          </cell>
          <cell r="AH99">
            <v>196</v>
          </cell>
          <cell r="AI99">
            <v>15</v>
          </cell>
          <cell r="AJ99">
            <v>49</v>
          </cell>
          <cell r="AK99">
            <v>274</v>
          </cell>
          <cell r="AL99">
            <v>601.35</v>
          </cell>
          <cell r="AM99">
            <v>974187</v>
          </cell>
          <cell r="AN99">
            <v>2538905.5714285714</v>
          </cell>
          <cell r="AO99">
            <v>2073905.5714285714</v>
          </cell>
        </row>
        <row r="100">
          <cell r="T100">
            <v>82</v>
          </cell>
          <cell r="U100">
            <v>0</v>
          </cell>
          <cell r="V100">
            <v>230.5</v>
          </cell>
          <cell r="W100">
            <v>0</v>
          </cell>
          <cell r="X100">
            <v>230.5</v>
          </cell>
          <cell r="Y100">
            <v>860917.5</v>
          </cell>
          <cell r="Z100">
            <v>465000</v>
          </cell>
          <cell r="AA100">
            <v>1325917.5</v>
          </cell>
          <cell r="AB100">
            <v>21672</v>
          </cell>
          <cell r="AC100">
            <v>23</v>
          </cell>
          <cell r="AD100">
            <v>11</v>
          </cell>
          <cell r="AE100" t="str">
            <v>a</v>
          </cell>
          <cell r="AF100">
            <v>1</v>
          </cell>
          <cell r="AG100">
            <v>1.7</v>
          </cell>
          <cell r="AH100">
            <v>196</v>
          </cell>
          <cell r="AI100">
            <v>0</v>
          </cell>
          <cell r="AJ100">
            <v>34.5</v>
          </cell>
          <cell r="AK100">
            <v>230.5</v>
          </cell>
          <cell r="AL100">
            <v>450.5</v>
          </cell>
          <cell r="AM100">
            <v>729810</v>
          </cell>
          <cell r="AN100">
            <v>2055727.5</v>
          </cell>
          <cell r="AO100">
            <v>1569055.5</v>
          </cell>
        </row>
        <row r="101">
          <cell r="T101">
            <v>83</v>
          </cell>
          <cell r="U101">
            <v>0</v>
          </cell>
          <cell r="V101">
            <v>281</v>
          </cell>
          <cell r="W101">
            <v>0</v>
          </cell>
          <cell r="X101">
            <v>281</v>
          </cell>
          <cell r="Y101">
            <v>982998.21428571432</v>
          </cell>
          <cell r="Z101">
            <v>465000</v>
          </cell>
          <cell r="AA101">
            <v>1447998.2142857143</v>
          </cell>
          <cell r="AC101">
            <v>21</v>
          </cell>
          <cell r="AD101">
            <v>10</v>
          </cell>
          <cell r="AE101" t="str">
            <v>a</v>
          </cell>
          <cell r="AF101">
            <v>1</v>
          </cell>
          <cell r="AG101">
            <v>1.55</v>
          </cell>
          <cell r="AH101">
            <v>196</v>
          </cell>
          <cell r="AI101">
            <v>0</v>
          </cell>
          <cell r="AJ101">
            <v>85</v>
          </cell>
          <cell r="AK101">
            <v>281</v>
          </cell>
          <cell r="AL101">
            <v>567.30000000000007</v>
          </cell>
          <cell r="AM101">
            <v>919026.00000000012</v>
          </cell>
          <cell r="AN101">
            <v>2367024.2142857146</v>
          </cell>
          <cell r="AO101">
            <v>1902024.2142857146</v>
          </cell>
        </row>
        <row r="102">
          <cell r="T102">
            <v>84</v>
          </cell>
          <cell r="U102">
            <v>0</v>
          </cell>
          <cell r="V102">
            <v>259</v>
          </cell>
          <cell r="W102">
            <v>0</v>
          </cell>
          <cell r="X102">
            <v>259</v>
          </cell>
          <cell r="Y102">
            <v>967365</v>
          </cell>
          <cell r="Z102">
            <v>465000</v>
          </cell>
          <cell r="AA102">
            <v>1432365</v>
          </cell>
          <cell r="AC102">
            <v>23</v>
          </cell>
          <cell r="AD102">
            <v>11</v>
          </cell>
          <cell r="AE102" t="str">
            <v>a</v>
          </cell>
          <cell r="AF102">
            <v>1</v>
          </cell>
          <cell r="AG102">
            <v>1.7</v>
          </cell>
          <cell r="AH102">
            <v>196</v>
          </cell>
          <cell r="AI102">
            <v>0</v>
          </cell>
          <cell r="AJ102">
            <v>63</v>
          </cell>
          <cell r="AK102">
            <v>259</v>
          </cell>
          <cell r="AL102">
            <v>547.4</v>
          </cell>
          <cell r="AM102">
            <v>886788</v>
          </cell>
          <cell r="AN102">
            <v>2319153</v>
          </cell>
          <cell r="AO102">
            <v>1854153</v>
          </cell>
        </row>
        <row r="103">
          <cell r="T103">
            <v>85</v>
          </cell>
          <cell r="U103">
            <v>0</v>
          </cell>
          <cell r="V103">
            <v>259</v>
          </cell>
          <cell r="W103">
            <v>0</v>
          </cell>
          <cell r="X103">
            <v>259</v>
          </cell>
          <cell r="Y103">
            <v>1057830</v>
          </cell>
          <cell r="Z103">
            <v>465000</v>
          </cell>
          <cell r="AA103">
            <v>1522830</v>
          </cell>
          <cell r="AC103">
            <v>23</v>
          </cell>
          <cell r="AD103">
            <v>11</v>
          </cell>
          <cell r="AE103" t="str">
            <v>a</v>
          </cell>
          <cell r="AF103">
            <v>1</v>
          </cell>
          <cell r="AG103">
            <v>1.7</v>
          </cell>
          <cell r="AH103">
            <v>196</v>
          </cell>
          <cell r="AI103">
            <v>0</v>
          </cell>
          <cell r="AJ103">
            <v>63</v>
          </cell>
          <cell r="AK103">
            <v>259</v>
          </cell>
          <cell r="AL103">
            <v>547.4</v>
          </cell>
          <cell r="AM103">
            <v>886788</v>
          </cell>
          <cell r="AN103">
            <v>2409618</v>
          </cell>
          <cell r="AO103">
            <v>1944618</v>
          </cell>
        </row>
        <row r="104">
          <cell r="T104">
            <v>86</v>
          </cell>
          <cell r="U104">
            <v>0</v>
          </cell>
          <cell r="V104">
            <v>268</v>
          </cell>
          <cell r="W104">
            <v>0</v>
          </cell>
          <cell r="X104">
            <v>268</v>
          </cell>
          <cell r="Y104">
            <v>1027110</v>
          </cell>
          <cell r="Z104">
            <v>465000</v>
          </cell>
          <cell r="AA104">
            <v>1492110</v>
          </cell>
          <cell r="AC104">
            <v>25</v>
          </cell>
          <cell r="AD104">
            <v>10</v>
          </cell>
          <cell r="AE104" t="str">
            <v>a</v>
          </cell>
          <cell r="AF104">
            <v>1</v>
          </cell>
          <cell r="AG104">
            <v>1.75</v>
          </cell>
          <cell r="AH104">
            <v>196</v>
          </cell>
          <cell r="AI104">
            <v>0</v>
          </cell>
          <cell r="AJ104">
            <v>72</v>
          </cell>
          <cell r="AK104">
            <v>268</v>
          </cell>
          <cell r="AL104">
            <v>595</v>
          </cell>
          <cell r="AM104">
            <v>963900</v>
          </cell>
          <cell r="AN104">
            <v>2456010</v>
          </cell>
          <cell r="AO104">
            <v>1991010</v>
          </cell>
        </row>
        <row r="106">
          <cell r="T106">
            <v>197</v>
          </cell>
          <cell r="U106">
            <v>0</v>
          </cell>
          <cell r="V106">
            <v>96</v>
          </cell>
          <cell r="W106">
            <v>100</v>
          </cell>
          <cell r="X106">
            <v>196</v>
          </cell>
          <cell r="Y106">
            <v>2128560</v>
          </cell>
          <cell r="Z106">
            <v>180000</v>
          </cell>
          <cell r="AA106">
            <v>2308560</v>
          </cell>
          <cell r="AB106">
            <v>88905.599999999991</v>
          </cell>
          <cell r="AC106">
            <v>50</v>
          </cell>
          <cell r="AD106">
            <v>19</v>
          </cell>
          <cell r="AE106" t="str">
            <v>b</v>
          </cell>
          <cell r="AF106">
            <v>0.8</v>
          </cell>
          <cell r="AG106">
            <v>2.7600000000000002</v>
          </cell>
          <cell r="AH106">
            <v>96</v>
          </cell>
          <cell r="AI106">
            <v>0</v>
          </cell>
          <cell r="AJ106">
            <v>0</v>
          </cell>
          <cell r="AK106">
            <v>96</v>
          </cell>
          <cell r="AL106">
            <v>264.96000000000004</v>
          </cell>
          <cell r="AM106">
            <v>429235.20000000007</v>
          </cell>
          <cell r="AN106">
            <v>2737795.2</v>
          </cell>
          <cell r="AO106">
            <v>2468889.6000000001</v>
          </cell>
        </row>
        <row r="107">
          <cell r="T107">
            <v>87</v>
          </cell>
          <cell r="U107">
            <v>0</v>
          </cell>
          <cell r="V107">
            <v>248</v>
          </cell>
          <cell r="W107">
            <v>0</v>
          </cell>
          <cell r="X107">
            <v>248</v>
          </cell>
          <cell r="Y107">
            <v>1785600</v>
          </cell>
          <cell r="Z107">
            <v>465000</v>
          </cell>
          <cell r="AA107">
            <v>2250600</v>
          </cell>
          <cell r="AB107">
            <v>52668</v>
          </cell>
          <cell r="AC107">
            <v>50</v>
          </cell>
          <cell r="AD107">
            <v>19</v>
          </cell>
          <cell r="AE107" t="str">
            <v>a</v>
          </cell>
          <cell r="AF107">
            <v>1</v>
          </cell>
          <cell r="AG107">
            <v>3.45</v>
          </cell>
          <cell r="AH107">
            <v>196</v>
          </cell>
          <cell r="AI107">
            <v>0</v>
          </cell>
          <cell r="AJ107">
            <v>52</v>
          </cell>
          <cell r="AK107">
            <v>248</v>
          </cell>
          <cell r="AL107">
            <v>1035</v>
          </cell>
          <cell r="AM107">
            <v>1676700</v>
          </cell>
          <cell r="AN107">
            <v>3927300</v>
          </cell>
          <cell r="AO107">
            <v>3409632</v>
          </cell>
        </row>
        <row r="108">
          <cell r="T108">
            <v>89</v>
          </cell>
          <cell r="U108">
            <v>192</v>
          </cell>
          <cell r="V108">
            <v>54</v>
          </cell>
          <cell r="W108">
            <v>0</v>
          </cell>
          <cell r="X108">
            <v>246</v>
          </cell>
          <cell r="Y108">
            <v>512777.6999999999</v>
          </cell>
          <cell r="Z108">
            <v>465000</v>
          </cell>
          <cell r="AA108">
            <v>977777.7</v>
          </cell>
          <cell r="AC108">
            <v>15</v>
          </cell>
          <cell r="AD108">
            <v>5</v>
          </cell>
          <cell r="AE108" t="str">
            <v>b</v>
          </cell>
          <cell r="AF108">
            <v>0.8</v>
          </cell>
          <cell r="AG108">
            <v>0.8</v>
          </cell>
          <cell r="AH108">
            <v>54</v>
          </cell>
          <cell r="AI108">
            <v>0</v>
          </cell>
          <cell r="AJ108">
            <v>0</v>
          </cell>
          <cell r="AK108">
            <v>54</v>
          </cell>
          <cell r="AL108">
            <v>43.2</v>
          </cell>
          <cell r="AM108">
            <v>69984</v>
          </cell>
          <cell r="AN108">
            <v>1047761.7</v>
          </cell>
          <cell r="AO108">
            <v>582761.69999999995</v>
          </cell>
        </row>
        <row r="109">
          <cell r="T109">
            <v>91</v>
          </cell>
          <cell r="U109">
            <v>136</v>
          </cell>
          <cell r="V109">
            <v>100</v>
          </cell>
          <cell r="W109">
            <v>0</v>
          </cell>
          <cell r="X109">
            <v>236</v>
          </cell>
          <cell r="Y109">
            <v>571252.79999999981</v>
          </cell>
          <cell r="Z109">
            <v>465000</v>
          </cell>
          <cell r="AA109">
            <v>1036252.7999999998</v>
          </cell>
          <cell r="AC109">
            <v>15</v>
          </cell>
          <cell r="AD109">
            <v>5</v>
          </cell>
          <cell r="AE109" t="str">
            <v>b</v>
          </cell>
          <cell r="AF109">
            <v>0.8</v>
          </cell>
          <cell r="AG109">
            <v>0.8</v>
          </cell>
          <cell r="AH109">
            <v>100</v>
          </cell>
          <cell r="AI109">
            <v>0</v>
          </cell>
          <cell r="AJ109">
            <v>0</v>
          </cell>
          <cell r="AK109">
            <v>100</v>
          </cell>
          <cell r="AL109">
            <v>80</v>
          </cell>
          <cell r="AM109">
            <v>129600</v>
          </cell>
          <cell r="AN109">
            <v>1165852.7999999998</v>
          </cell>
          <cell r="AO109">
            <v>700852.79999999981</v>
          </cell>
        </row>
        <row r="110">
          <cell r="T110">
            <v>93</v>
          </cell>
          <cell r="U110">
            <v>152</v>
          </cell>
          <cell r="V110">
            <v>79</v>
          </cell>
          <cell r="W110">
            <v>0</v>
          </cell>
          <cell r="X110">
            <v>231</v>
          </cell>
          <cell r="Y110">
            <v>697057.64999999991</v>
          </cell>
          <cell r="Z110">
            <v>465000</v>
          </cell>
          <cell r="AA110">
            <v>1162057.6499999999</v>
          </cell>
          <cell r="AB110">
            <v>33390</v>
          </cell>
          <cell r="AC110">
            <v>15</v>
          </cell>
          <cell r="AD110">
            <v>5</v>
          </cell>
          <cell r="AE110" t="str">
            <v>b</v>
          </cell>
          <cell r="AF110">
            <v>0.8</v>
          </cell>
          <cell r="AG110">
            <v>0.8</v>
          </cell>
          <cell r="AH110">
            <v>79</v>
          </cell>
          <cell r="AI110">
            <v>0</v>
          </cell>
          <cell r="AJ110">
            <v>0</v>
          </cell>
          <cell r="AK110">
            <v>79</v>
          </cell>
          <cell r="AL110">
            <v>63.2</v>
          </cell>
          <cell r="AM110">
            <v>102384</v>
          </cell>
          <cell r="AN110">
            <v>1264441.6499999999</v>
          </cell>
          <cell r="AO110">
            <v>766051.64999999991</v>
          </cell>
        </row>
        <row r="111">
          <cell r="T111">
            <v>94</v>
          </cell>
          <cell r="U111">
            <v>200</v>
          </cell>
          <cell r="V111">
            <v>0</v>
          </cell>
          <cell r="W111">
            <v>0</v>
          </cell>
          <cell r="X111">
            <v>200</v>
          </cell>
          <cell r="Y111">
            <v>512452.49999999994</v>
          </cell>
          <cell r="Z111">
            <v>345000</v>
          </cell>
          <cell r="AA111">
            <v>857452.5</v>
          </cell>
          <cell r="AB111">
            <v>33390</v>
          </cell>
          <cell r="AC111">
            <v>15</v>
          </cell>
          <cell r="AD111">
            <v>5</v>
          </cell>
          <cell r="AE111" t="str">
            <v>b</v>
          </cell>
          <cell r="AF111">
            <v>0.8</v>
          </cell>
          <cell r="AG111">
            <v>0.8</v>
          </cell>
          <cell r="AH111">
            <v>0</v>
          </cell>
          <cell r="AI111">
            <v>0</v>
          </cell>
          <cell r="AJ111">
            <v>0</v>
          </cell>
          <cell r="AK111">
            <v>0</v>
          </cell>
          <cell r="AL111">
            <v>0</v>
          </cell>
          <cell r="AM111">
            <v>0</v>
          </cell>
          <cell r="AN111">
            <v>857452.5</v>
          </cell>
          <cell r="AO111">
            <v>479062.5</v>
          </cell>
        </row>
        <row r="112">
          <cell r="T112">
            <v>95</v>
          </cell>
          <cell r="U112">
            <v>208</v>
          </cell>
          <cell r="V112">
            <v>46</v>
          </cell>
          <cell r="W112">
            <v>0</v>
          </cell>
          <cell r="X112">
            <v>254</v>
          </cell>
          <cell r="Y112">
            <v>832597.8</v>
          </cell>
          <cell r="Z112">
            <v>465000</v>
          </cell>
          <cell r="AA112">
            <v>1297597.8</v>
          </cell>
          <cell r="AB112">
            <v>46519.199999999997</v>
          </cell>
          <cell r="AC112">
            <v>15</v>
          </cell>
          <cell r="AD112">
            <v>5</v>
          </cell>
          <cell r="AE112" t="str">
            <v>b</v>
          </cell>
          <cell r="AF112">
            <v>0.8</v>
          </cell>
          <cell r="AG112">
            <v>0.8</v>
          </cell>
          <cell r="AH112">
            <v>46</v>
          </cell>
          <cell r="AI112">
            <v>0</v>
          </cell>
          <cell r="AJ112">
            <v>0</v>
          </cell>
          <cell r="AK112">
            <v>46</v>
          </cell>
          <cell r="AL112">
            <v>36.800000000000004</v>
          </cell>
          <cell r="AM112">
            <v>59616.000000000007</v>
          </cell>
          <cell r="AN112">
            <v>1357213.8</v>
          </cell>
          <cell r="AO112">
            <v>845694.60000000009</v>
          </cell>
        </row>
        <row r="113">
          <cell r="T113">
            <v>97</v>
          </cell>
          <cell r="U113">
            <v>72</v>
          </cell>
          <cell r="V113">
            <v>162</v>
          </cell>
          <cell r="W113">
            <v>0</v>
          </cell>
          <cell r="X113">
            <v>234</v>
          </cell>
          <cell r="Y113">
            <v>578099.69999999995</v>
          </cell>
          <cell r="Z113">
            <v>465000</v>
          </cell>
          <cell r="AA113">
            <v>1043099.7</v>
          </cell>
          <cell r="AB113">
            <v>23058</v>
          </cell>
          <cell r="AC113">
            <v>15</v>
          </cell>
          <cell r="AD113">
            <v>5</v>
          </cell>
          <cell r="AE113" t="str">
            <v>b</v>
          </cell>
          <cell r="AF113">
            <v>0.8</v>
          </cell>
          <cell r="AG113">
            <v>0.8</v>
          </cell>
          <cell r="AH113">
            <v>162</v>
          </cell>
          <cell r="AI113">
            <v>0</v>
          </cell>
          <cell r="AJ113">
            <v>0</v>
          </cell>
          <cell r="AK113">
            <v>162</v>
          </cell>
          <cell r="AL113">
            <v>129.6</v>
          </cell>
          <cell r="AM113">
            <v>209952</v>
          </cell>
          <cell r="AN113">
            <v>1253051.7</v>
          </cell>
          <cell r="AO113">
            <v>764993.7</v>
          </cell>
        </row>
        <row r="114">
          <cell r="T114">
            <v>188</v>
          </cell>
          <cell r="U114">
            <v>0</v>
          </cell>
          <cell r="V114">
            <v>0</v>
          </cell>
          <cell r="W114">
            <v>0</v>
          </cell>
          <cell r="X114">
            <v>0</v>
          </cell>
          <cell r="Y114">
            <v>0</v>
          </cell>
          <cell r="Z114">
            <v>0</v>
          </cell>
          <cell r="AA114">
            <v>0</v>
          </cell>
          <cell r="AB114">
            <v>23058</v>
          </cell>
          <cell r="AC114">
            <v>25</v>
          </cell>
          <cell r="AD114">
            <v>10</v>
          </cell>
          <cell r="AE114">
            <v>0</v>
          </cell>
          <cell r="AF114">
            <v>0</v>
          </cell>
          <cell r="AG114">
            <v>0</v>
          </cell>
          <cell r="AH114">
            <v>0</v>
          </cell>
          <cell r="AI114">
            <v>0</v>
          </cell>
          <cell r="AJ114">
            <v>0</v>
          </cell>
          <cell r="AK114">
            <v>0</v>
          </cell>
          <cell r="AL114">
            <v>0</v>
          </cell>
          <cell r="AM114">
            <v>0</v>
          </cell>
          <cell r="AN114">
            <v>0</v>
          </cell>
          <cell r="AO114">
            <v>-23058</v>
          </cell>
        </row>
        <row r="115">
          <cell r="T115">
            <v>98</v>
          </cell>
          <cell r="U115">
            <v>184</v>
          </cell>
          <cell r="V115">
            <v>51</v>
          </cell>
          <cell r="W115">
            <v>0</v>
          </cell>
          <cell r="X115">
            <v>235</v>
          </cell>
          <cell r="Y115">
            <v>510407.24999999988</v>
          </cell>
          <cell r="Z115">
            <v>465000</v>
          </cell>
          <cell r="AA115">
            <v>975407.24999999988</v>
          </cell>
          <cell r="AB115">
            <v>24570</v>
          </cell>
          <cell r="AC115">
            <v>15</v>
          </cell>
          <cell r="AD115">
            <v>5</v>
          </cell>
          <cell r="AE115" t="str">
            <v>b</v>
          </cell>
          <cell r="AF115">
            <v>0.8</v>
          </cell>
          <cell r="AG115">
            <v>0.8</v>
          </cell>
          <cell r="AH115">
            <v>51</v>
          </cell>
          <cell r="AI115">
            <v>0</v>
          </cell>
          <cell r="AJ115">
            <v>0</v>
          </cell>
          <cell r="AK115">
            <v>51</v>
          </cell>
          <cell r="AL115">
            <v>40.800000000000004</v>
          </cell>
          <cell r="AM115">
            <v>66096</v>
          </cell>
          <cell r="AN115">
            <v>1041503.2499999999</v>
          </cell>
          <cell r="AO115">
            <v>551933.24999999988</v>
          </cell>
        </row>
        <row r="116">
          <cell r="T116">
            <v>100</v>
          </cell>
          <cell r="U116">
            <v>0</v>
          </cell>
          <cell r="V116">
            <v>0</v>
          </cell>
          <cell r="W116">
            <v>0</v>
          </cell>
          <cell r="X116">
            <v>0</v>
          </cell>
          <cell r="Y116">
            <v>0</v>
          </cell>
          <cell r="Z116">
            <v>0</v>
          </cell>
          <cell r="AA116">
            <v>0</v>
          </cell>
          <cell r="AB116">
            <v>28979.999999999996</v>
          </cell>
          <cell r="AC116">
            <v>25</v>
          </cell>
          <cell r="AD116">
            <v>10</v>
          </cell>
          <cell r="AE116">
            <v>0</v>
          </cell>
          <cell r="AF116">
            <v>0</v>
          </cell>
          <cell r="AG116">
            <v>0</v>
          </cell>
          <cell r="AH116">
            <v>0</v>
          </cell>
          <cell r="AI116">
            <v>0</v>
          </cell>
          <cell r="AJ116">
            <v>0</v>
          </cell>
          <cell r="AK116">
            <v>0</v>
          </cell>
          <cell r="AL116">
            <v>0</v>
          </cell>
          <cell r="AM116">
            <v>0</v>
          </cell>
          <cell r="AN116">
            <v>0</v>
          </cell>
          <cell r="AO116">
            <v>-28979.999999999996</v>
          </cell>
        </row>
        <row r="117">
          <cell r="T117">
            <v>99</v>
          </cell>
          <cell r="U117">
            <v>32</v>
          </cell>
          <cell r="V117">
            <v>189</v>
          </cell>
          <cell r="W117">
            <v>0</v>
          </cell>
          <cell r="X117">
            <v>221</v>
          </cell>
          <cell r="Y117">
            <v>848469</v>
          </cell>
          <cell r="Z117">
            <v>465000</v>
          </cell>
          <cell r="AA117">
            <v>1313469</v>
          </cell>
          <cell r="AC117">
            <v>25</v>
          </cell>
          <cell r="AD117">
            <v>10</v>
          </cell>
          <cell r="AE117" t="str">
            <v>a</v>
          </cell>
          <cell r="AF117">
            <v>1</v>
          </cell>
          <cell r="AG117">
            <v>1.75</v>
          </cell>
          <cell r="AH117">
            <v>189</v>
          </cell>
          <cell r="AI117">
            <v>0</v>
          </cell>
          <cell r="AJ117">
            <v>0</v>
          </cell>
          <cell r="AK117">
            <v>189</v>
          </cell>
          <cell r="AL117">
            <v>330.75</v>
          </cell>
          <cell r="AM117">
            <v>535815</v>
          </cell>
          <cell r="AN117">
            <v>1849284</v>
          </cell>
          <cell r="AO117">
            <v>1384284</v>
          </cell>
        </row>
        <row r="118">
          <cell r="T118">
            <v>101</v>
          </cell>
          <cell r="U118">
            <v>40</v>
          </cell>
          <cell r="V118">
            <v>205</v>
          </cell>
          <cell r="W118">
            <v>0</v>
          </cell>
          <cell r="X118">
            <v>245</v>
          </cell>
          <cell r="Y118">
            <v>974106.42857142852</v>
          </cell>
          <cell r="Z118">
            <v>465000</v>
          </cell>
          <cell r="AA118">
            <v>1439106.4285714286</v>
          </cell>
          <cell r="AC118">
            <v>30</v>
          </cell>
          <cell r="AD118">
            <v>15</v>
          </cell>
          <cell r="AE118" t="str">
            <v>a</v>
          </cell>
          <cell r="AF118">
            <v>1</v>
          </cell>
          <cell r="AG118">
            <v>2.25</v>
          </cell>
          <cell r="AH118">
            <v>196</v>
          </cell>
          <cell r="AI118">
            <v>0</v>
          </cell>
          <cell r="AJ118">
            <v>9</v>
          </cell>
          <cell r="AK118">
            <v>205</v>
          </cell>
          <cell r="AL118">
            <v>481.5</v>
          </cell>
          <cell r="AM118">
            <v>780030</v>
          </cell>
          <cell r="AN118">
            <v>2219136.4285714286</v>
          </cell>
          <cell r="AO118">
            <v>1754136.4285714286</v>
          </cell>
        </row>
        <row r="119">
          <cell r="T119">
            <v>102</v>
          </cell>
          <cell r="U119">
            <v>208</v>
          </cell>
          <cell r="V119">
            <v>28</v>
          </cell>
          <cell r="W119">
            <v>0</v>
          </cell>
          <cell r="X119">
            <v>236</v>
          </cell>
          <cell r="Y119">
            <v>997406.4</v>
          </cell>
          <cell r="Z119">
            <v>465000</v>
          </cell>
          <cell r="AA119">
            <v>1462406.4</v>
          </cell>
          <cell r="AB119">
            <v>37548</v>
          </cell>
          <cell r="AC119">
            <v>34</v>
          </cell>
          <cell r="AD119">
            <v>15</v>
          </cell>
          <cell r="AE119" t="str">
            <v>b</v>
          </cell>
          <cell r="AF119">
            <v>0.8</v>
          </cell>
          <cell r="AG119">
            <v>1.9600000000000002</v>
          </cell>
          <cell r="AH119">
            <v>28</v>
          </cell>
          <cell r="AI119">
            <v>0</v>
          </cell>
          <cell r="AJ119">
            <v>0</v>
          </cell>
          <cell r="AK119">
            <v>28</v>
          </cell>
          <cell r="AL119">
            <v>54.88</v>
          </cell>
          <cell r="AM119">
            <v>88905.600000000006</v>
          </cell>
          <cell r="AN119">
            <v>1551312</v>
          </cell>
          <cell r="AO119">
            <v>1048764</v>
          </cell>
        </row>
        <row r="120">
          <cell r="T120">
            <v>103</v>
          </cell>
          <cell r="U120">
            <v>112</v>
          </cell>
          <cell r="V120">
            <v>51</v>
          </cell>
          <cell r="W120">
            <v>0</v>
          </cell>
          <cell r="X120">
            <v>163</v>
          </cell>
          <cell r="Y120">
            <v>726932.22857142834</v>
          </cell>
          <cell r="Z120">
            <v>315000</v>
          </cell>
          <cell r="AA120">
            <v>1041932.2285714283</v>
          </cell>
          <cell r="AB120">
            <v>37548</v>
          </cell>
          <cell r="AC120">
            <v>34</v>
          </cell>
          <cell r="AD120">
            <v>15</v>
          </cell>
          <cell r="AE120" t="str">
            <v>b</v>
          </cell>
          <cell r="AF120">
            <v>0.8</v>
          </cell>
          <cell r="AG120">
            <v>1.9600000000000002</v>
          </cell>
          <cell r="AH120">
            <v>51</v>
          </cell>
          <cell r="AI120">
            <v>0</v>
          </cell>
          <cell r="AJ120">
            <v>0</v>
          </cell>
          <cell r="AK120">
            <v>51</v>
          </cell>
          <cell r="AL120">
            <v>99.960000000000008</v>
          </cell>
          <cell r="AM120">
            <v>161935.20000000001</v>
          </cell>
          <cell r="AN120">
            <v>1203867.4285714284</v>
          </cell>
          <cell r="AO120">
            <v>851319.42857142841</v>
          </cell>
        </row>
        <row r="121">
          <cell r="T121">
            <v>104</v>
          </cell>
          <cell r="U121">
            <v>64</v>
          </cell>
          <cell r="V121">
            <v>87</v>
          </cell>
          <cell r="W121">
            <v>0</v>
          </cell>
          <cell r="X121">
            <v>151</v>
          </cell>
          <cell r="Y121">
            <v>723582.00000000012</v>
          </cell>
          <cell r="Z121">
            <v>465000</v>
          </cell>
          <cell r="AA121">
            <v>1188582</v>
          </cell>
          <cell r="AB121">
            <v>37548</v>
          </cell>
          <cell r="AC121">
            <v>34</v>
          </cell>
          <cell r="AD121">
            <v>15</v>
          </cell>
          <cell r="AE121" t="str">
            <v>c</v>
          </cell>
          <cell r="AF121">
            <v>0.5</v>
          </cell>
          <cell r="AG121">
            <v>1.2250000000000001</v>
          </cell>
          <cell r="AH121">
            <v>87</v>
          </cell>
          <cell r="AI121">
            <v>0</v>
          </cell>
          <cell r="AJ121">
            <v>0</v>
          </cell>
          <cell r="AK121">
            <v>87</v>
          </cell>
          <cell r="AL121">
            <v>106.575</v>
          </cell>
          <cell r="AM121">
            <v>172651.5</v>
          </cell>
          <cell r="AN121">
            <v>1361233.5</v>
          </cell>
          <cell r="AO121">
            <v>858685.5</v>
          </cell>
        </row>
        <row r="122">
          <cell r="T122">
            <v>106</v>
          </cell>
          <cell r="U122">
            <v>112</v>
          </cell>
          <cell r="V122">
            <v>119</v>
          </cell>
          <cell r="W122">
            <v>0</v>
          </cell>
          <cell r="X122">
            <v>231</v>
          </cell>
          <cell r="Y122">
            <v>1028735.9999999999</v>
          </cell>
          <cell r="Z122">
            <v>465000</v>
          </cell>
          <cell r="AA122">
            <v>1493736</v>
          </cell>
          <cell r="AB122">
            <v>35708.400000000001</v>
          </cell>
          <cell r="AC122">
            <v>34</v>
          </cell>
          <cell r="AD122">
            <v>15</v>
          </cell>
          <cell r="AE122" t="str">
            <v>b</v>
          </cell>
          <cell r="AF122">
            <v>0.8</v>
          </cell>
          <cell r="AG122">
            <v>1.9600000000000002</v>
          </cell>
          <cell r="AH122">
            <v>119</v>
          </cell>
          <cell r="AI122">
            <v>0</v>
          </cell>
          <cell r="AJ122">
            <v>0</v>
          </cell>
          <cell r="AK122">
            <v>119</v>
          </cell>
          <cell r="AL122">
            <v>233.24</v>
          </cell>
          <cell r="AM122">
            <v>377848.8</v>
          </cell>
          <cell r="AN122">
            <v>1871584.8</v>
          </cell>
          <cell r="AO122">
            <v>1370876.4000000001</v>
          </cell>
        </row>
        <row r="123">
          <cell r="T123">
            <v>107</v>
          </cell>
          <cell r="U123">
            <v>120</v>
          </cell>
          <cell r="V123">
            <v>97</v>
          </cell>
          <cell r="W123">
            <v>0</v>
          </cell>
          <cell r="X123">
            <v>217</v>
          </cell>
          <cell r="Y123">
            <v>1022585.357142857</v>
          </cell>
          <cell r="Z123">
            <v>465000</v>
          </cell>
          <cell r="AA123">
            <v>1487585.357142857</v>
          </cell>
          <cell r="AB123">
            <v>37548</v>
          </cell>
          <cell r="AC123">
            <v>34</v>
          </cell>
          <cell r="AD123">
            <v>15</v>
          </cell>
          <cell r="AE123" t="str">
            <v>b</v>
          </cell>
          <cell r="AF123">
            <v>0.8</v>
          </cell>
          <cell r="AG123">
            <v>1.9600000000000002</v>
          </cell>
          <cell r="AH123">
            <v>97</v>
          </cell>
          <cell r="AI123">
            <v>0</v>
          </cell>
          <cell r="AJ123">
            <v>0</v>
          </cell>
          <cell r="AK123">
            <v>97</v>
          </cell>
          <cell r="AL123">
            <v>190.12</v>
          </cell>
          <cell r="AM123">
            <v>307994.40000000002</v>
          </cell>
          <cell r="AN123">
            <v>1795579.7571428572</v>
          </cell>
          <cell r="AO123">
            <v>1293031.7571428572</v>
          </cell>
        </row>
        <row r="124">
          <cell r="T124">
            <v>108</v>
          </cell>
          <cell r="U124">
            <v>232</v>
          </cell>
          <cell r="V124">
            <v>12</v>
          </cell>
          <cell r="W124">
            <v>0</v>
          </cell>
          <cell r="X124">
            <v>244</v>
          </cell>
          <cell r="Y124">
            <v>985297.71428571409</v>
          </cell>
          <cell r="Z124">
            <v>465000</v>
          </cell>
          <cell r="AA124">
            <v>1450297.7142857141</v>
          </cell>
          <cell r="AB124">
            <v>37548</v>
          </cell>
          <cell r="AC124">
            <v>15</v>
          </cell>
          <cell r="AD124">
            <v>5</v>
          </cell>
          <cell r="AE124" t="str">
            <v>b</v>
          </cell>
          <cell r="AF124">
            <v>0.8</v>
          </cell>
          <cell r="AG124">
            <v>0.8</v>
          </cell>
          <cell r="AH124">
            <v>12</v>
          </cell>
          <cell r="AI124">
            <v>0</v>
          </cell>
          <cell r="AJ124">
            <v>0</v>
          </cell>
          <cell r="AK124">
            <v>12</v>
          </cell>
          <cell r="AL124">
            <v>9.6000000000000014</v>
          </cell>
          <cell r="AM124">
            <v>15552.000000000002</v>
          </cell>
          <cell r="AN124">
            <v>1465849.7142857141</v>
          </cell>
          <cell r="AO124">
            <v>963301.71428571409</v>
          </cell>
        </row>
        <row r="125">
          <cell r="T125">
            <v>109</v>
          </cell>
          <cell r="U125">
            <v>160</v>
          </cell>
          <cell r="V125">
            <v>70</v>
          </cell>
          <cell r="W125">
            <v>0</v>
          </cell>
          <cell r="X125">
            <v>230</v>
          </cell>
          <cell r="Y125">
            <v>827190</v>
          </cell>
          <cell r="Z125">
            <v>465000</v>
          </cell>
          <cell r="AA125">
            <v>1292190</v>
          </cell>
          <cell r="AB125">
            <v>29383.200000000001</v>
          </cell>
          <cell r="AC125">
            <v>34</v>
          </cell>
          <cell r="AD125">
            <v>15</v>
          </cell>
          <cell r="AE125" t="str">
            <v>b</v>
          </cell>
          <cell r="AF125">
            <v>0.8</v>
          </cell>
          <cell r="AG125">
            <v>1.9600000000000002</v>
          </cell>
          <cell r="AH125">
            <v>70</v>
          </cell>
          <cell r="AI125">
            <v>0</v>
          </cell>
          <cell r="AJ125">
            <v>0</v>
          </cell>
          <cell r="AK125">
            <v>70</v>
          </cell>
          <cell r="AL125">
            <v>137.20000000000002</v>
          </cell>
          <cell r="AM125">
            <v>222264.00000000003</v>
          </cell>
          <cell r="AN125">
            <v>1514454</v>
          </cell>
          <cell r="AO125">
            <v>1020070.8</v>
          </cell>
        </row>
        <row r="126">
          <cell r="T126">
            <v>110</v>
          </cell>
          <cell r="U126">
            <v>48</v>
          </cell>
          <cell r="V126">
            <v>92</v>
          </cell>
          <cell r="W126">
            <v>0</v>
          </cell>
          <cell r="X126">
            <v>140</v>
          </cell>
          <cell r="Y126">
            <v>570582.85714285716</v>
          </cell>
          <cell r="Z126">
            <v>465000</v>
          </cell>
          <cell r="AA126">
            <v>1035582.8571428572</v>
          </cell>
          <cell r="AC126">
            <v>34</v>
          </cell>
          <cell r="AD126">
            <v>15</v>
          </cell>
          <cell r="AE126" t="str">
            <v>c</v>
          </cell>
          <cell r="AF126">
            <v>0.5</v>
          </cell>
          <cell r="AG126">
            <v>1.2250000000000001</v>
          </cell>
          <cell r="AH126">
            <v>92</v>
          </cell>
          <cell r="AI126">
            <v>0</v>
          </cell>
          <cell r="AJ126">
            <v>0</v>
          </cell>
          <cell r="AK126">
            <v>92</v>
          </cell>
          <cell r="AL126">
            <v>112.7</v>
          </cell>
          <cell r="AM126">
            <v>182574</v>
          </cell>
          <cell r="AN126">
            <v>1218156.8571428573</v>
          </cell>
          <cell r="AO126">
            <v>753156.85714285728</v>
          </cell>
        </row>
        <row r="127">
          <cell r="T127">
            <v>183</v>
          </cell>
          <cell r="U127">
            <v>56</v>
          </cell>
          <cell r="V127">
            <v>173</v>
          </cell>
          <cell r="W127">
            <v>0</v>
          </cell>
          <cell r="X127">
            <v>229</v>
          </cell>
          <cell r="Y127">
            <v>851679.85714285704</v>
          </cell>
          <cell r="Z127">
            <v>465000</v>
          </cell>
          <cell r="AA127">
            <v>1316679.857142857</v>
          </cell>
          <cell r="AC127">
            <v>28</v>
          </cell>
          <cell r="AD127">
            <v>12</v>
          </cell>
          <cell r="AE127" t="str">
            <v>b</v>
          </cell>
          <cell r="AF127">
            <v>0.8</v>
          </cell>
          <cell r="AG127">
            <v>1.6</v>
          </cell>
          <cell r="AH127">
            <v>173</v>
          </cell>
          <cell r="AI127">
            <v>0</v>
          </cell>
          <cell r="AJ127">
            <v>0</v>
          </cell>
          <cell r="AK127">
            <v>173</v>
          </cell>
          <cell r="AL127">
            <v>276.8</v>
          </cell>
          <cell r="AM127">
            <v>448416</v>
          </cell>
          <cell r="AN127">
            <v>1765095.857142857</v>
          </cell>
          <cell r="AO127">
            <v>1300095.857142857</v>
          </cell>
        </row>
        <row r="128">
          <cell r="T128">
            <v>128</v>
          </cell>
          <cell r="U128">
            <v>120</v>
          </cell>
          <cell r="V128">
            <v>110</v>
          </cell>
          <cell r="W128">
            <v>0</v>
          </cell>
          <cell r="X128">
            <v>230</v>
          </cell>
          <cell r="Y128">
            <v>778632.85714285716</v>
          </cell>
          <cell r="Z128">
            <v>465000</v>
          </cell>
          <cell r="AA128">
            <v>1243632.8571428573</v>
          </cell>
          <cell r="AC128">
            <v>28</v>
          </cell>
          <cell r="AD128">
            <v>12</v>
          </cell>
          <cell r="AE128" t="str">
            <v>b</v>
          </cell>
          <cell r="AF128">
            <v>0.8</v>
          </cell>
          <cell r="AG128">
            <v>1.6</v>
          </cell>
          <cell r="AH128">
            <v>110</v>
          </cell>
          <cell r="AI128">
            <v>0</v>
          </cell>
          <cell r="AJ128">
            <v>0</v>
          </cell>
          <cell r="AK128">
            <v>110</v>
          </cell>
          <cell r="AL128">
            <v>176</v>
          </cell>
          <cell r="AM128">
            <v>285120</v>
          </cell>
          <cell r="AN128">
            <v>1528752.8571428573</v>
          </cell>
          <cell r="AO128">
            <v>1063752.8571428573</v>
          </cell>
        </row>
        <row r="129">
          <cell r="T129">
            <v>111</v>
          </cell>
          <cell r="U129">
            <v>168</v>
          </cell>
          <cell r="V129">
            <v>52</v>
          </cell>
          <cell r="W129">
            <v>0</v>
          </cell>
          <cell r="X129">
            <v>220</v>
          </cell>
          <cell r="Y129">
            <v>476491.1999999999</v>
          </cell>
          <cell r="Z129">
            <v>465000</v>
          </cell>
          <cell r="AA129">
            <v>941491.19999999995</v>
          </cell>
          <cell r="AC129">
            <v>15</v>
          </cell>
          <cell r="AD129">
            <v>5</v>
          </cell>
          <cell r="AE129" t="str">
            <v>b</v>
          </cell>
          <cell r="AF129">
            <v>0.8</v>
          </cell>
          <cell r="AG129">
            <v>0.8</v>
          </cell>
          <cell r="AH129">
            <v>52</v>
          </cell>
          <cell r="AI129">
            <v>0</v>
          </cell>
          <cell r="AJ129">
            <v>0</v>
          </cell>
          <cell r="AK129">
            <v>52</v>
          </cell>
          <cell r="AL129">
            <v>41.6</v>
          </cell>
          <cell r="AM129">
            <v>67392</v>
          </cell>
          <cell r="AN129">
            <v>1008883.2</v>
          </cell>
          <cell r="AO129">
            <v>543883.19999999995</v>
          </cell>
        </row>
        <row r="130">
          <cell r="T130">
            <v>112</v>
          </cell>
          <cell r="U130">
            <v>8</v>
          </cell>
          <cell r="V130">
            <v>240</v>
          </cell>
          <cell r="W130">
            <v>0</v>
          </cell>
          <cell r="X130">
            <v>248</v>
          </cell>
          <cell r="Y130">
            <v>985733.14285714284</v>
          </cell>
          <cell r="Z130">
            <v>465000</v>
          </cell>
          <cell r="AA130">
            <v>1450733.1428571427</v>
          </cell>
          <cell r="AC130">
            <v>28</v>
          </cell>
          <cell r="AD130">
            <v>12</v>
          </cell>
          <cell r="AE130" t="str">
            <v>a</v>
          </cell>
          <cell r="AF130">
            <v>1</v>
          </cell>
          <cell r="AG130">
            <v>2</v>
          </cell>
          <cell r="AH130">
            <v>196</v>
          </cell>
          <cell r="AI130">
            <v>0</v>
          </cell>
          <cell r="AJ130">
            <v>44</v>
          </cell>
          <cell r="AK130">
            <v>240</v>
          </cell>
          <cell r="AL130">
            <v>568</v>
          </cell>
          <cell r="AM130">
            <v>920160</v>
          </cell>
          <cell r="AN130">
            <v>2370893.1428571427</v>
          </cell>
          <cell r="AO130">
            <v>1905893.1428571427</v>
          </cell>
        </row>
        <row r="131">
          <cell r="T131">
            <v>113</v>
          </cell>
          <cell r="U131">
            <v>152</v>
          </cell>
          <cell r="V131">
            <v>86</v>
          </cell>
          <cell r="W131">
            <v>0</v>
          </cell>
          <cell r="X131">
            <v>238</v>
          </cell>
          <cell r="Y131">
            <v>772211.14285714272</v>
          </cell>
          <cell r="Z131">
            <v>465000</v>
          </cell>
          <cell r="AA131">
            <v>1237211.1428571427</v>
          </cell>
          <cell r="AC131">
            <v>28</v>
          </cell>
          <cell r="AD131">
            <v>12</v>
          </cell>
          <cell r="AE131" t="str">
            <v>b</v>
          </cell>
          <cell r="AF131">
            <v>0.8</v>
          </cell>
          <cell r="AG131">
            <v>1.6</v>
          </cell>
          <cell r="AH131">
            <v>86</v>
          </cell>
          <cell r="AI131">
            <v>0</v>
          </cell>
          <cell r="AJ131">
            <v>0</v>
          </cell>
          <cell r="AK131">
            <v>86</v>
          </cell>
          <cell r="AL131">
            <v>137.6</v>
          </cell>
          <cell r="AM131">
            <v>222912</v>
          </cell>
          <cell r="AN131">
            <v>1460123.1428571427</v>
          </cell>
          <cell r="AO131">
            <v>995123.14285714272</v>
          </cell>
        </row>
        <row r="132">
          <cell r="T132">
            <v>114</v>
          </cell>
          <cell r="U132">
            <v>112</v>
          </cell>
          <cell r="V132">
            <v>99</v>
          </cell>
          <cell r="W132">
            <v>0</v>
          </cell>
          <cell r="X132">
            <v>211</v>
          </cell>
          <cell r="Y132">
            <v>712007.57142857136</v>
          </cell>
          <cell r="Z132">
            <v>465000</v>
          </cell>
          <cell r="AA132">
            <v>1177007.5714285714</v>
          </cell>
          <cell r="AC132">
            <v>28</v>
          </cell>
          <cell r="AD132">
            <v>12</v>
          </cell>
          <cell r="AE132" t="str">
            <v>b</v>
          </cell>
          <cell r="AF132">
            <v>0.8</v>
          </cell>
          <cell r="AG132">
            <v>1.6</v>
          </cell>
          <cell r="AH132">
            <v>99</v>
          </cell>
          <cell r="AI132">
            <v>0</v>
          </cell>
          <cell r="AJ132">
            <v>0</v>
          </cell>
          <cell r="AK132">
            <v>99</v>
          </cell>
          <cell r="AL132">
            <v>158.4</v>
          </cell>
          <cell r="AM132">
            <v>256608</v>
          </cell>
          <cell r="AN132">
            <v>1433615.5714285714</v>
          </cell>
          <cell r="AO132">
            <v>968615.57142857136</v>
          </cell>
        </row>
        <row r="133">
          <cell r="T133">
            <v>115</v>
          </cell>
          <cell r="U133">
            <v>184</v>
          </cell>
          <cell r="V133">
            <v>0</v>
          </cell>
          <cell r="W133">
            <v>0</v>
          </cell>
          <cell r="X133">
            <v>184</v>
          </cell>
          <cell r="Y133">
            <v>361863.59999999992</v>
          </cell>
          <cell r="Z133">
            <v>420000</v>
          </cell>
          <cell r="AA133">
            <v>781863.59999999986</v>
          </cell>
          <cell r="AC133">
            <v>15</v>
          </cell>
          <cell r="AD133">
            <v>5</v>
          </cell>
          <cell r="AE133">
            <v>0</v>
          </cell>
          <cell r="AF133">
            <v>0</v>
          </cell>
          <cell r="AG133">
            <v>0</v>
          </cell>
          <cell r="AH133">
            <v>0</v>
          </cell>
          <cell r="AI133">
            <v>0</v>
          </cell>
          <cell r="AJ133">
            <v>0</v>
          </cell>
          <cell r="AK133">
            <v>0</v>
          </cell>
          <cell r="AL133">
            <v>0</v>
          </cell>
          <cell r="AM133">
            <v>0</v>
          </cell>
          <cell r="AN133">
            <v>781863.59999999986</v>
          </cell>
          <cell r="AO133">
            <v>361863.59999999986</v>
          </cell>
        </row>
        <row r="134">
          <cell r="T134">
            <v>116</v>
          </cell>
          <cell r="U134">
            <v>248</v>
          </cell>
          <cell r="V134">
            <v>0</v>
          </cell>
          <cell r="W134">
            <v>0</v>
          </cell>
          <cell r="X134">
            <v>248</v>
          </cell>
          <cell r="Y134">
            <v>487729.19999999995</v>
          </cell>
          <cell r="Z134">
            <v>465000</v>
          </cell>
          <cell r="AA134">
            <v>952729.2</v>
          </cell>
          <cell r="AC134">
            <v>15</v>
          </cell>
          <cell r="AD134">
            <v>5</v>
          </cell>
          <cell r="AE134">
            <v>0</v>
          </cell>
          <cell r="AF134">
            <v>0</v>
          </cell>
          <cell r="AG134">
            <v>0</v>
          </cell>
          <cell r="AH134">
            <v>0</v>
          </cell>
          <cell r="AI134">
            <v>0</v>
          </cell>
          <cell r="AJ134">
            <v>0</v>
          </cell>
          <cell r="AK134">
            <v>0</v>
          </cell>
          <cell r="AL134">
            <v>0</v>
          </cell>
          <cell r="AM134">
            <v>0</v>
          </cell>
          <cell r="AN134">
            <v>952729.2</v>
          </cell>
          <cell r="AO134">
            <v>487729.19999999995</v>
          </cell>
        </row>
        <row r="135">
          <cell r="T135">
            <v>119</v>
          </cell>
          <cell r="U135">
            <v>0</v>
          </cell>
          <cell r="V135">
            <v>0</v>
          </cell>
          <cell r="W135">
            <v>0</v>
          </cell>
          <cell r="X135">
            <v>0</v>
          </cell>
          <cell r="Y135">
            <v>0</v>
          </cell>
          <cell r="Z135">
            <v>45000</v>
          </cell>
          <cell r="AA135">
            <v>45000</v>
          </cell>
          <cell r="AC135">
            <v>28</v>
          </cell>
          <cell r="AD135">
            <v>12</v>
          </cell>
          <cell r="AE135">
            <v>0</v>
          </cell>
          <cell r="AF135">
            <v>0</v>
          </cell>
          <cell r="AG135">
            <v>0</v>
          </cell>
          <cell r="AH135">
            <v>0</v>
          </cell>
          <cell r="AI135">
            <v>0</v>
          </cell>
          <cell r="AJ135">
            <v>0</v>
          </cell>
          <cell r="AK135">
            <v>0</v>
          </cell>
          <cell r="AL135">
            <v>0</v>
          </cell>
          <cell r="AM135">
            <v>0</v>
          </cell>
          <cell r="AN135">
            <v>45000</v>
          </cell>
          <cell r="AO135">
            <v>0</v>
          </cell>
        </row>
        <row r="136">
          <cell r="T136">
            <v>122</v>
          </cell>
          <cell r="U136">
            <v>0</v>
          </cell>
          <cell r="V136">
            <v>0</v>
          </cell>
          <cell r="W136">
            <v>0</v>
          </cell>
          <cell r="X136">
            <v>0</v>
          </cell>
          <cell r="Y136">
            <v>0</v>
          </cell>
          <cell r="Z136">
            <v>0</v>
          </cell>
          <cell r="AA136">
            <v>0</v>
          </cell>
          <cell r="AC136">
            <v>28</v>
          </cell>
          <cell r="AD136">
            <v>12</v>
          </cell>
          <cell r="AE136">
            <v>0</v>
          </cell>
          <cell r="AF136">
            <v>0</v>
          </cell>
          <cell r="AG136">
            <v>0</v>
          </cell>
          <cell r="AH136">
            <v>0</v>
          </cell>
          <cell r="AI136">
            <v>0</v>
          </cell>
          <cell r="AJ136">
            <v>0</v>
          </cell>
          <cell r="AK136">
            <v>0</v>
          </cell>
          <cell r="AL136">
            <v>0</v>
          </cell>
          <cell r="AM136">
            <v>0</v>
          </cell>
          <cell r="AN136">
            <v>0</v>
          </cell>
          <cell r="AO136">
            <v>0</v>
          </cell>
        </row>
        <row r="137">
          <cell r="T137">
            <v>125</v>
          </cell>
          <cell r="U137">
            <v>120</v>
          </cell>
          <cell r="V137">
            <v>121</v>
          </cell>
          <cell r="W137">
            <v>0</v>
          </cell>
          <cell r="X137">
            <v>241</v>
          </cell>
          <cell r="Y137">
            <v>575947.5</v>
          </cell>
          <cell r="Z137">
            <v>465000</v>
          </cell>
          <cell r="AA137">
            <v>1040947.5</v>
          </cell>
          <cell r="AC137">
            <v>15</v>
          </cell>
          <cell r="AD137">
            <v>5</v>
          </cell>
          <cell r="AE137" t="str">
            <v>b</v>
          </cell>
          <cell r="AF137">
            <v>0.8</v>
          </cell>
          <cell r="AG137">
            <v>0.8</v>
          </cell>
          <cell r="AH137">
            <v>121</v>
          </cell>
          <cell r="AI137">
            <v>0</v>
          </cell>
          <cell r="AJ137">
            <v>0</v>
          </cell>
          <cell r="AK137">
            <v>121</v>
          </cell>
          <cell r="AL137">
            <v>96.800000000000011</v>
          </cell>
          <cell r="AM137">
            <v>156816.00000000003</v>
          </cell>
          <cell r="AN137">
            <v>1197763.5</v>
          </cell>
          <cell r="AO137">
            <v>732763.5</v>
          </cell>
        </row>
        <row r="138">
          <cell r="T138">
            <v>126</v>
          </cell>
          <cell r="U138">
            <v>144</v>
          </cell>
          <cell r="V138">
            <v>16</v>
          </cell>
          <cell r="W138">
            <v>0</v>
          </cell>
          <cell r="X138">
            <v>160</v>
          </cell>
          <cell r="Y138">
            <v>328149.59999999998</v>
          </cell>
          <cell r="Z138">
            <v>465000</v>
          </cell>
          <cell r="AA138">
            <v>793149.6</v>
          </cell>
          <cell r="AB138">
            <v>24192</v>
          </cell>
          <cell r="AC138">
            <v>15</v>
          </cell>
          <cell r="AD138">
            <v>5</v>
          </cell>
          <cell r="AE138" t="str">
            <v>b</v>
          </cell>
          <cell r="AF138">
            <v>0.8</v>
          </cell>
          <cell r="AG138">
            <v>0.8</v>
          </cell>
          <cell r="AH138">
            <v>16</v>
          </cell>
          <cell r="AI138">
            <v>0</v>
          </cell>
          <cell r="AJ138">
            <v>0</v>
          </cell>
          <cell r="AK138">
            <v>16</v>
          </cell>
          <cell r="AL138">
            <v>12.8</v>
          </cell>
          <cell r="AM138">
            <v>20736</v>
          </cell>
          <cell r="AN138">
            <v>813885.6</v>
          </cell>
          <cell r="AO138">
            <v>324693.59999999998</v>
          </cell>
        </row>
        <row r="139">
          <cell r="T139">
            <v>127</v>
          </cell>
          <cell r="U139">
            <v>0</v>
          </cell>
          <cell r="V139">
            <v>0</v>
          </cell>
          <cell r="W139">
            <v>0</v>
          </cell>
          <cell r="X139">
            <v>0</v>
          </cell>
          <cell r="Y139">
            <v>0</v>
          </cell>
          <cell r="Z139">
            <v>45000</v>
          </cell>
          <cell r="AA139">
            <v>45000</v>
          </cell>
          <cell r="AC139">
            <v>15</v>
          </cell>
          <cell r="AD139">
            <v>5</v>
          </cell>
          <cell r="AE139">
            <v>0</v>
          </cell>
          <cell r="AF139">
            <v>0</v>
          </cell>
          <cell r="AG139">
            <v>0</v>
          </cell>
          <cell r="AH139">
            <v>0</v>
          </cell>
          <cell r="AI139">
            <v>0</v>
          </cell>
          <cell r="AJ139">
            <v>0</v>
          </cell>
          <cell r="AK139">
            <v>0</v>
          </cell>
          <cell r="AL139">
            <v>0</v>
          </cell>
          <cell r="AM139">
            <v>0</v>
          </cell>
          <cell r="AN139">
            <v>45000</v>
          </cell>
          <cell r="AO139">
            <v>0</v>
          </cell>
        </row>
        <row r="140">
          <cell r="T140">
            <v>129</v>
          </cell>
          <cell r="U140">
            <v>104</v>
          </cell>
          <cell r="V140">
            <v>135</v>
          </cell>
          <cell r="W140">
            <v>0</v>
          </cell>
          <cell r="X140">
            <v>239</v>
          </cell>
          <cell r="Y140">
            <v>699766.49999999988</v>
          </cell>
          <cell r="Z140">
            <v>465000</v>
          </cell>
          <cell r="AA140">
            <v>1164766.5</v>
          </cell>
          <cell r="AB140">
            <v>31752</v>
          </cell>
          <cell r="AC140">
            <v>15</v>
          </cell>
          <cell r="AD140">
            <v>5</v>
          </cell>
          <cell r="AE140" t="str">
            <v>b</v>
          </cell>
          <cell r="AF140">
            <v>0.8</v>
          </cell>
          <cell r="AG140">
            <v>0.8</v>
          </cell>
          <cell r="AH140">
            <v>135</v>
          </cell>
          <cell r="AI140">
            <v>0</v>
          </cell>
          <cell r="AJ140">
            <v>0</v>
          </cell>
          <cell r="AK140">
            <v>135</v>
          </cell>
          <cell r="AL140">
            <v>108</v>
          </cell>
          <cell r="AM140">
            <v>174960</v>
          </cell>
          <cell r="AN140">
            <v>1339726.5</v>
          </cell>
          <cell r="AO140">
            <v>842974.5</v>
          </cell>
        </row>
        <row r="141">
          <cell r="T141">
            <v>137</v>
          </cell>
          <cell r="U141">
            <v>120</v>
          </cell>
          <cell r="V141">
            <v>103</v>
          </cell>
          <cell r="W141">
            <v>0</v>
          </cell>
          <cell r="X141">
            <v>223</v>
          </cell>
          <cell r="Y141">
            <v>533454.89999999991</v>
          </cell>
          <cell r="Z141">
            <v>465000</v>
          </cell>
          <cell r="AA141">
            <v>998454.89999999991</v>
          </cell>
          <cell r="AB141">
            <v>24192</v>
          </cell>
          <cell r="AC141">
            <v>15</v>
          </cell>
          <cell r="AD141">
            <v>5</v>
          </cell>
          <cell r="AE141" t="str">
            <v>b</v>
          </cell>
          <cell r="AF141">
            <v>0.8</v>
          </cell>
          <cell r="AG141">
            <v>0.8</v>
          </cell>
          <cell r="AH141">
            <v>103</v>
          </cell>
          <cell r="AI141">
            <v>0</v>
          </cell>
          <cell r="AJ141">
            <v>0</v>
          </cell>
          <cell r="AK141">
            <v>103</v>
          </cell>
          <cell r="AL141">
            <v>82.4</v>
          </cell>
          <cell r="AM141">
            <v>133488</v>
          </cell>
          <cell r="AN141">
            <v>1131942.8999999999</v>
          </cell>
          <cell r="AO141">
            <v>642750.89999999991</v>
          </cell>
        </row>
        <row r="142">
          <cell r="T142">
            <v>182</v>
          </cell>
          <cell r="U142">
            <v>0</v>
          </cell>
          <cell r="V142">
            <v>0</v>
          </cell>
          <cell r="W142">
            <v>0</v>
          </cell>
          <cell r="X142">
            <v>0</v>
          </cell>
          <cell r="Y142">
            <v>932820</v>
          </cell>
          <cell r="Z142">
            <v>0</v>
          </cell>
          <cell r="AA142">
            <v>932820</v>
          </cell>
          <cell r="AB142">
            <v>31147.199999999997</v>
          </cell>
          <cell r="AC142">
            <v>15</v>
          </cell>
          <cell r="AD142">
            <v>5</v>
          </cell>
          <cell r="AE142">
            <v>0</v>
          </cell>
          <cell r="AF142">
            <v>0</v>
          </cell>
          <cell r="AG142">
            <v>0</v>
          </cell>
          <cell r="AH142">
            <v>0</v>
          </cell>
          <cell r="AI142">
            <v>0</v>
          </cell>
          <cell r="AJ142">
            <v>0</v>
          </cell>
          <cell r="AK142">
            <v>0</v>
          </cell>
          <cell r="AL142">
            <v>0</v>
          </cell>
          <cell r="AM142">
            <v>0</v>
          </cell>
          <cell r="AN142">
            <v>932820</v>
          </cell>
          <cell r="AO142">
            <v>901672.8</v>
          </cell>
        </row>
        <row r="143">
          <cell r="T143">
            <v>186</v>
          </cell>
          <cell r="U143">
            <v>160</v>
          </cell>
          <cell r="V143">
            <v>0</v>
          </cell>
          <cell r="W143">
            <v>0</v>
          </cell>
          <cell r="X143">
            <v>160</v>
          </cell>
          <cell r="Y143">
            <v>550320</v>
          </cell>
          <cell r="Z143">
            <v>315000</v>
          </cell>
          <cell r="AA143">
            <v>865320</v>
          </cell>
          <cell r="AB143">
            <v>32961.599999999999</v>
          </cell>
          <cell r="AC143">
            <v>15</v>
          </cell>
          <cell r="AD143">
            <v>5</v>
          </cell>
          <cell r="AE143">
            <v>0</v>
          </cell>
          <cell r="AF143">
            <v>0</v>
          </cell>
          <cell r="AG143">
            <v>0</v>
          </cell>
          <cell r="AH143">
            <v>0</v>
          </cell>
          <cell r="AI143">
            <v>0</v>
          </cell>
          <cell r="AJ143">
            <v>0</v>
          </cell>
          <cell r="AK143">
            <v>0</v>
          </cell>
          <cell r="AL143">
            <v>0</v>
          </cell>
          <cell r="AM143">
            <v>0</v>
          </cell>
          <cell r="AN143">
            <v>865320</v>
          </cell>
          <cell r="AO143">
            <v>517358.4</v>
          </cell>
        </row>
        <row r="144">
          <cell r="T144">
            <v>132</v>
          </cell>
          <cell r="U144">
            <v>152</v>
          </cell>
          <cell r="V144">
            <v>0</v>
          </cell>
          <cell r="W144">
            <v>0</v>
          </cell>
          <cell r="X144">
            <v>152</v>
          </cell>
          <cell r="Y144">
            <v>298930.79999999993</v>
          </cell>
          <cell r="Z144">
            <v>285000</v>
          </cell>
          <cell r="AA144">
            <v>583930.79999999993</v>
          </cell>
          <cell r="AC144">
            <v>15</v>
          </cell>
          <cell r="AD144">
            <v>5</v>
          </cell>
          <cell r="AE144">
            <v>0</v>
          </cell>
          <cell r="AF144">
            <v>0</v>
          </cell>
          <cell r="AG144">
            <v>0</v>
          </cell>
          <cell r="AH144">
            <v>0</v>
          </cell>
          <cell r="AI144">
            <v>0</v>
          </cell>
          <cell r="AJ144">
            <v>0</v>
          </cell>
          <cell r="AK144">
            <v>0</v>
          </cell>
          <cell r="AL144">
            <v>0</v>
          </cell>
          <cell r="AM144">
            <v>0</v>
          </cell>
          <cell r="AN144">
            <v>583930.79999999993</v>
          </cell>
          <cell r="AO144">
            <v>298930.79999999993</v>
          </cell>
        </row>
        <row r="145">
          <cell r="T145">
            <v>133</v>
          </cell>
          <cell r="U145">
            <v>160</v>
          </cell>
          <cell r="V145">
            <v>76</v>
          </cell>
          <cell r="W145">
            <v>0</v>
          </cell>
          <cell r="X145">
            <v>236</v>
          </cell>
          <cell r="Y145">
            <v>528185.99999999988</v>
          </cell>
          <cell r="Z145">
            <v>465000</v>
          </cell>
          <cell r="AA145">
            <v>993185.99999999988</v>
          </cell>
          <cell r="AC145">
            <v>15</v>
          </cell>
          <cell r="AD145">
            <v>5</v>
          </cell>
          <cell r="AE145" t="str">
            <v>b</v>
          </cell>
          <cell r="AF145">
            <v>0.8</v>
          </cell>
          <cell r="AG145">
            <v>0.8</v>
          </cell>
          <cell r="AH145">
            <v>76</v>
          </cell>
          <cell r="AI145">
            <v>0</v>
          </cell>
          <cell r="AJ145">
            <v>0</v>
          </cell>
          <cell r="AK145">
            <v>76</v>
          </cell>
          <cell r="AL145">
            <v>60.800000000000004</v>
          </cell>
          <cell r="AM145">
            <v>98496</v>
          </cell>
          <cell r="AN145">
            <v>1091682</v>
          </cell>
          <cell r="AO145">
            <v>626682</v>
          </cell>
        </row>
        <row r="146">
          <cell r="T146">
            <v>134</v>
          </cell>
          <cell r="U146">
            <v>152</v>
          </cell>
          <cell r="V146">
            <v>73</v>
          </cell>
          <cell r="W146">
            <v>0</v>
          </cell>
          <cell r="X146">
            <v>225</v>
          </cell>
          <cell r="Y146">
            <v>720034.7142857142</v>
          </cell>
          <cell r="Z146">
            <v>465000</v>
          </cell>
          <cell r="AA146">
            <v>1185034.7142857141</v>
          </cell>
          <cell r="AC146">
            <v>15</v>
          </cell>
          <cell r="AD146">
            <v>5</v>
          </cell>
          <cell r="AE146" t="str">
            <v>b</v>
          </cell>
          <cell r="AF146">
            <v>0.8</v>
          </cell>
          <cell r="AG146">
            <v>0.8</v>
          </cell>
          <cell r="AH146">
            <v>73</v>
          </cell>
          <cell r="AI146">
            <v>0</v>
          </cell>
          <cell r="AJ146">
            <v>0</v>
          </cell>
          <cell r="AK146">
            <v>73</v>
          </cell>
          <cell r="AL146">
            <v>58.400000000000006</v>
          </cell>
          <cell r="AM146">
            <v>94608.000000000015</v>
          </cell>
          <cell r="AN146">
            <v>1279642.7142857141</v>
          </cell>
          <cell r="AO146">
            <v>814642.71428571409</v>
          </cell>
        </row>
        <row r="147">
          <cell r="T147">
            <v>135</v>
          </cell>
          <cell r="U147">
            <v>216</v>
          </cell>
          <cell r="V147">
            <v>28</v>
          </cell>
          <cell r="W147">
            <v>0</v>
          </cell>
          <cell r="X147">
            <v>244</v>
          </cell>
          <cell r="Y147">
            <v>503462.39999999991</v>
          </cell>
          <cell r="Z147">
            <v>465000</v>
          </cell>
          <cell r="AA147">
            <v>968462.39999999991</v>
          </cell>
          <cell r="AC147">
            <v>15</v>
          </cell>
          <cell r="AD147">
            <v>5</v>
          </cell>
          <cell r="AE147" t="str">
            <v>b</v>
          </cell>
          <cell r="AF147">
            <v>0.8</v>
          </cell>
          <cell r="AG147">
            <v>0.8</v>
          </cell>
          <cell r="AH147">
            <v>28</v>
          </cell>
          <cell r="AI147">
            <v>0</v>
          </cell>
          <cell r="AJ147">
            <v>0</v>
          </cell>
          <cell r="AK147">
            <v>28</v>
          </cell>
          <cell r="AL147">
            <v>22.400000000000002</v>
          </cell>
          <cell r="AM147">
            <v>36288</v>
          </cell>
          <cell r="AN147">
            <v>1004750.3999999999</v>
          </cell>
          <cell r="AO147">
            <v>539750.39999999991</v>
          </cell>
        </row>
        <row r="148">
          <cell r="T148">
            <v>136</v>
          </cell>
          <cell r="U148">
            <v>144</v>
          </cell>
          <cell r="V148">
            <v>0</v>
          </cell>
          <cell r="W148">
            <v>0</v>
          </cell>
          <cell r="X148">
            <v>144</v>
          </cell>
          <cell r="Y148">
            <v>283197.59999999998</v>
          </cell>
          <cell r="Z148">
            <v>270000</v>
          </cell>
          <cell r="AA148">
            <v>553197.6</v>
          </cell>
          <cell r="AC148">
            <v>15</v>
          </cell>
          <cell r="AD148">
            <v>5</v>
          </cell>
          <cell r="AE148">
            <v>0</v>
          </cell>
          <cell r="AF148">
            <v>0</v>
          </cell>
          <cell r="AG148">
            <v>0</v>
          </cell>
          <cell r="AH148">
            <v>0</v>
          </cell>
          <cell r="AI148">
            <v>0</v>
          </cell>
          <cell r="AJ148">
            <v>0</v>
          </cell>
          <cell r="AK148">
            <v>0</v>
          </cell>
          <cell r="AL148">
            <v>0</v>
          </cell>
          <cell r="AM148">
            <v>0</v>
          </cell>
          <cell r="AN148">
            <v>553197.6</v>
          </cell>
          <cell r="AO148">
            <v>283197.59999999998</v>
          </cell>
        </row>
        <row r="149">
          <cell r="T149">
            <v>187</v>
          </cell>
          <cell r="U149">
            <v>224</v>
          </cell>
          <cell r="V149">
            <v>18</v>
          </cell>
          <cell r="W149">
            <v>0</v>
          </cell>
          <cell r="X149">
            <v>242</v>
          </cell>
          <cell r="Y149">
            <v>503686.1999999999</v>
          </cell>
          <cell r="Z149">
            <v>465000</v>
          </cell>
          <cell r="AA149">
            <v>968686.2</v>
          </cell>
          <cell r="AB149">
            <v>24192</v>
          </cell>
          <cell r="AC149">
            <v>15</v>
          </cell>
          <cell r="AD149">
            <v>5</v>
          </cell>
          <cell r="AE149" t="str">
            <v>b</v>
          </cell>
          <cell r="AF149">
            <v>0.8</v>
          </cell>
          <cell r="AG149">
            <v>0.8</v>
          </cell>
          <cell r="AH149">
            <v>18</v>
          </cell>
          <cell r="AI149">
            <v>0</v>
          </cell>
          <cell r="AJ149">
            <v>0</v>
          </cell>
          <cell r="AK149">
            <v>18</v>
          </cell>
          <cell r="AL149">
            <v>14.4</v>
          </cell>
          <cell r="AM149">
            <v>23328</v>
          </cell>
          <cell r="AN149">
            <v>992014.2</v>
          </cell>
          <cell r="AO149">
            <v>502822.19999999995</v>
          </cell>
        </row>
        <row r="151">
          <cell r="T151">
            <v>138</v>
          </cell>
          <cell r="U151">
            <v>0</v>
          </cell>
          <cell r="V151">
            <v>248</v>
          </cell>
          <cell r="W151">
            <v>0</v>
          </cell>
          <cell r="X151">
            <v>248</v>
          </cell>
          <cell r="Y151">
            <v>1926827.1428571427</v>
          </cell>
          <cell r="Z151">
            <v>465000</v>
          </cell>
          <cell r="AA151">
            <v>2391827.1428571427</v>
          </cell>
          <cell r="AB151">
            <v>58041.9</v>
          </cell>
          <cell r="AC151">
            <v>50</v>
          </cell>
          <cell r="AD151">
            <v>19</v>
          </cell>
          <cell r="AE151" t="str">
            <v>a</v>
          </cell>
          <cell r="AF151">
            <v>1</v>
          </cell>
          <cell r="AG151">
            <v>3.45</v>
          </cell>
          <cell r="AH151">
            <v>196</v>
          </cell>
          <cell r="AI151">
            <v>0</v>
          </cell>
          <cell r="AJ151">
            <v>52</v>
          </cell>
          <cell r="AK151">
            <v>248</v>
          </cell>
          <cell r="AL151">
            <v>1035</v>
          </cell>
          <cell r="AM151">
            <v>1676700</v>
          </cell>
          <cell r="AN151">
            <v>4068527.1428571427</v>
          </cell>
          <cell r="AO151">
            <v>3545485.2428571428</v>
          </cell>
        </row>
        <row r="152">
          <cell r="T152">
            <v>198</v>
          </cell>
          <cell r="U152">
            <v>0</v>
          </cell>
          <cell r="V152">
            <v>24</v>
          </cell>
          <cell r="W152">
            <v>0</v>
          </cell>
          <cell r="X152">
            <v>24</v>
          </cell>
          <cell r="Y152">
            <v>157242.85714285716</v>
          </cell>
          <cell r="Z152">
            <v>45000</v>
          </cell>
          <cell r="AA152">
            <v>202242.85714285716</v>
          </cell>
          <cell r="AB152">
            <v>48069</v>
          </cell>
          <cell r="AC152">
            <v>35</v>
          </cell>
          <cell r="AD152">
            <v>17</v>
          </cell>
          <cell r="AE152" t="str">
            <v>b</v>
          </cell>
          <cell r="AF152">
            <v>0.8</v>
          </cell>
          <cell r="AG152">
            <v>2.08</v>
          </cell>
          <cell r="AH152">
            <v>24</v>
          </cell>
          <cell r="AI152">
            <v>0</v>
          </cell>
          <cell r="AJ152">
            <v>0</v>
          </cell>
          <cell r="AK152">
            <v>24</v>
          </cell>
          <cell r="AL152">
            <v>49.92</v>
          </cell>
          <cell r="AM152">
            <v>80870.400000000009</v>
          </cell>
          <cell r="AN152">
            <v>283113.25714285718</v>
          </cell>
          <cell r="AO152">
            <v>190044.25714285718</v>
          </cell>
        </row>
        <row r="153">
          <cell r="T153">
            <v>140</v>
          </cell>
          <cell r="U153">
            <v>0</v>
          </cell>
          <cell r="V153">
            <v>248</v>
          </cell>
          <cell r="W153">
            <v>0</v>
          </cell>
          <cell r="X153">
            <v>248</v>
          </cell>
          <cell r="Y153">
            <v>836468.57142857136</v>
          </cell>
          <cell r="Z153">
            <v>465000</v>
          </cell>
          <cell r="AA153">
            <v>1301468.5714285714</v>
          </cell>
          <cell r="AC153">
            <v>35</v>
          </cell>
          <cell r="AD153">
            <v>17</v>
          </cell>
          <cell r="AE153" t="str">
            <v>a</v>
          </cell>
          <cell r="AF153">
            <v>1</v>
          </cell>
          <cell r="AG153">
            <v>2.6</v>
          </cell>
          <cell r="AH153">
            <v>196</v>
          </cell>
          <cell r="AI153">
            <v>0</v>
          </cell>
          <cell r="AJ153">
            <v>52</v>
          </cell>
          <cell r="AK153">
            <v>248</v>
          </cell>
          <cell r="AL153">
            <v>780</v>
          </cell>
          <cell r="AM153">
            <v>1263600</v>
          </cell>
          <cell r="AN153">
            <v>2565068.5714285714</v>
          </cell>
          <cell r="AO153">
            <v>2100068.5714285714</v>
          </cell>
        </row>
        <row r="154">
          <cell r="T154">
            <v>88</v>
          </cell>
          <cell r="U154">
            <v>0</v>
          </cell>
          <cell r="V154">
            <v>136</v>
          </cell>
          <cell r="W154">
            <v>0</v>
          </cell>
          <cell r="X154">
            <v>136</v>
          </cell>
          <cell r="Y154">
            <v>519325.71428571426</v>
          </cell>
          <cell r="Z154">
            <v>105000</v>
          </cell>
          <cell r="AA154">
            <v>624325.71428571432</v>
          </cell>
          <cell r="AC154">
            <v>35</v>
          </cell>
          <cell r="AD154">
            <v>17</v>
          </cell>
          <cell r="AE154" t="str">
            <v>b</v>
          </cell>
          <cell r="AF154">
            <v>0.8</v>
          </cell>
          <cell r="AG154">
            <v>2.08</v>
          </cell>
          <cell r="AH154">
            <v>136</v>
          </cell>
          <cell r="AI154">
            <v>0</v>
          </cell>
          <cell r="AJ154">
            <v>0</v>
          </cell>
          <cell r="AK154">
            <v>136</v>
          </cell>
          <cell r="AL154">
            <v>282.88</v>
          </cell>
          <cell r="AM154">
            <v>458265.59999999998</v>
          </cell>
          <cell r="AN154">
            <v>1082591.3142857142</v>
          </cell>
          <cell r="AO154">
            <v>977591.31428571418</v>
          </cell>
        </row>
        <row r="155">
          <cell r="T155">
            <v>143</v>
          </cell>
          <cell r="U155">
            <v>176</v>
          </cell>
          <cell r="V155">
            <v>57</v>
          </cell>
          <cell r="W155">
            <v>0</v>
          </cell>
          <cell r="X155">
            <v>233</v>
          </cell>
          <cell r="Y155">
            <v>730775.35714285704</v>
          </cell>
          <cell r="Z155">
            <v>465000</v>
          </cell>
          <cell r="AA155">
            <v>1195775.357142857</v>
          </cell>
          <cell r="AC155">
            <v>25</v>
          </cell>
          <cell r="AD155">
            <v>10</v>
          </cell>
          <cell r="AE155" t="str">
            <v>b</v>
          </cell>
          <cell r="AF155">
            <v>0.8</v>
          </cell>
          <cell r="AG155">
            <v>1.4000000000000001</v>
          </cell>
          <cell r="AH155">
            <v>57</v>
          </cell>
          <cell r="AI155">
            <v>0</v>
          </cell>
          <cell r="AJ155">
            <v>0</v>
          </cell>
          <cell r="AK155">
            <v>57</v>
          </cell>
          <cell r="AL155">
            <v>79.800000000000011</v>
          </cell>
          <cell r="AM155">
            <v>129276.00000000001</v>
          </cell>
          <cell r="AN155">
            <v>1325051.357142857</v>
          </cell>
          <cell r="AO155">
            <v>860051.35714285704</v>
          </cell>
        </row>
        <row r="156">
          <cell r="T156">
            <v>145</v>
          </cell>
          <cell r="U156">
            <v>136</v>
          </cell>
          <cell r="V156">
            <v>84</v>
          </cell>
          <cell r="W156">
            <v>0</v>
          </cell>
          <cell r="X156">
            <v>220</v>
          </cell>
          <cell r="Y156">
            <v>726719.99999999988</v>
          </cell>
          <cell r="Z156">
            <v>465000</v>
          </cell>
          <cell r="AA156">
            <v>1191720</v>
          </cell>
          <cell r="AB156">
            <v>24570</v>
          </cell>
          <cell r="AC156">
            <v>25</v>
          </cell>
          <cell r="AD156">
            <v>10</v>
          </cell>
          <cell r="AE156" t="str">
            <v>b</v>
          </cell>
          <cell r="AF156">
            <v>0.8</v>
          </cell>
          <cell r="AG156">
            <v>1.4000000000000001</v>
          </cell>
          <cell r="AH156">
            <v>84</v>
          </cell>
          <cell r="AI156">
            <v>0</v>
          </cell>
          <cell r="AJ156">
            <v>0</v>
          </cell>
          <cell r="AK156">
            <v>84</v>
          </cell>
          <cell r="AL156">
            <v>117.60000000000001</v>
          </cell>
          <cell r="AM156">
            <v>190512</v>
          </cell>
          <cell r="AN156">
            <v>1382232</v>
          </cell>
          <cell r="AO156">
            <v>892662</v>
          </cell>
        </row>
        <row r="157">
          <cell r="T157">
            <v>147</v>
          </cell>
          <cell r="U157">
            <v>0</v>
          </cell>
          <cell r="V157">
            <v>0</v>
          </cell>
          <cell r="W157">
            <v>0</v>
          </cell>
          <cell r="X157">
            <v>0</v>
          </cell>
          <cell r="Y157">
            <v>0</v>
          </cell>
          <cell r="Z157">
            <v>0</v>
          </cell>
          <cell r="AA157">
            <v>0</v>
          </cell>
          <cell r="AB157">
            <v>25704</v>
          </cell>
          <cell r="AC157">
            <v>15</v>
          </cell>
          <cell r="AD157">
            <v>5</v>
          </cell>
          <cell r="AE157">
            <v>0</v>
          </cell>
          <cell r="AF157">
            <v>0</v>
          </cell>
          <cell r="AG157">
            <v>0</v>
          </cell>
          <cell r="AH157">
            <v>0</v>
          </cell>
          <cell r="AI157">
            <v>0</v>
          </cell>
          <cell r="AJ157">
            <v>0</v>
          </cell>
          <cell r="AK157">
            <v>0</v>
          </cell>
          <cell r="AL157">
            <v>0</v>
          </cell>
          <cell r="AM157">
            <v>0</v>
          </cell>
          <cell r="AN157">
            <v>0</v>
          </cell>
          <cell r="AO157">
            <v>-25704</v>
          </cell>
        </row>
        <row r="158">
          <cell r="T158">
            <v>149</v>
          </cell>
          <cell r="U158">
            <v>88</v>
          </cell>
          <cell r="V158">
            <v>35.5</v>
          </cell>
          <cell r="W158">
            <v>0</v>
          </cell>
          <cell r="X158">
            <v>123.5</v>
          </cell>
          <cell r="Y158">
            <v>488447.67857142858</v>
          </cell>
          <cell r="Z158">
            <v>345000</v>
          </cell>
          <cell r="AA158">
            <v>833447.67857142864</v>
          </cell>
          <cell r="AB158">
            <v>33390</v>
          </cell>
          <cell r="AC158">
            <v>35</v>
          </cell>
          <cell r="AD158">
            <v>15</v>
          </cell>
          <cell r="AE158" t="str">
            <v>b</v>
          </cell>
          <cell r="AF158">
            <v>0.8</v>
          </cell>
          <cell r="AG158">
            <v>2</v>
          </cell>
          <cell r="AH158">
            <v>35.5</v>
          </cell>
          <cell r="AI158">
            <v>0</v>
          </cell>
          <cell r="AJ158">
            <v>0</v>
          </cell>
          <cell r="AK158">
            <v>35.5</v>
          </cell>
          <cell r="AL158">
            <v>71</v>
          </cell>
          <cell r="AM158">
            <v>115020</v>
          </cell>
          <cell r="AN158">
            <v>948467.67857142864</v>
          </cell>
          <cell r="AO158">
            <v>570077.67857142864</v>
          </cell>
        </row>
        <row r="159">
          <cell r="T159">
            <v>150</v>
          </cell>
          <cell r="U159">
            <v>160</v>
          </cell>
          <cell r="V159">
            <v>70.5</v>
          </cell>
          <cell r="W159">
            <v>0</v>
          </cell>
          <cell r="X159">
            <v>230.5</v>
          </cell>
          <cell r="Y159">
            <v>796025.89285714296</v>
          </cell>
          <cell r="Z159">
            <v>465000</v>
          </cell>
          <cell r="AA159">
            <v>1261025.892857143</v>
          </cell>
          <cell r="AB159">
            <v>27342</v>
          </cell>
          <cell r="AC159">
            <v>35</v>
          </cell>
          <cell r="AD159">
            <v>15</v>
          </cell>
          <cell r="AE159" t="str">
            <v>b</v>
          </cell>
          <cell r="AF159">
            <v>0.8</v>
          </cell>
          <cell r="AG159">
            <v>2</v>
          </cell>
          <cell r="AH159">
            <v>70.5</v>
          </cell>
          <cell r="AI159">
            <v>0</v>
          </cell>
          <cell r="AJ159">
            <v>0</v>
          </cell>
          <cell r="AK159">
            <v>70.5</v>
          </cell>
          <cell r="AL159">
            <v>141</v>
          </cell>
          <cell r="AM159">
            <v>228420</v>
          </cell>
          <cell r="AN159">
            <v>1489445.892857143</v>
          </cell>
          <cell r="AO159">
            <v>997103.89285714296</v>
          </cell>
        </row>
        <row r="160">
          <cell r="T160">
            <v>151</v>
          </cell>
          <cell r="U160">
            <v>8</v>
          </cell>
          <cell r="V160">
            <v>219</v>
          </cell>
          <cell r="W160">
            <v>0</v>
          </cell>
          <cell r="X160">
            <v>227</v>
          </cell>
          <cell r="Y160">
            <v>1237096.8</v>
          </cell>
          <cell r="Z160">
            <v>465000</v>
          </cell>
          <cell r="AA160">
            <v>1702096.8</v>
          </cell>
          <cell r="AB160">
            <v>35784</v>
          </cell>
          <cell r="AC160">
            <v>35</v>
          </cell>
          <cell r="AD160">
            <v>15</v>
          </cell>
          <cell r="AE160" t="str">
            <v>a</v>
          </cell>
          <cell r="AF160">
            <v>1</v>
          </cell>
          <cell r="AG160">
            <v>2.5</v>
          </cell>
          <cell r="AH160">
            <v>196</v>
          </cell>
          <cell r="AI160">
            <v>0</v>
          </cell>
          <cell r="AJ160">
            <v>23</v>
          </cell>
          <cell r="AK160">
            <v>219</v>
          </cell>
          <cell r="AL160">
            <v>605</v>
          </cell>
          <cell r="AM160">
            <v>980100</v>
          </cell>
          <cell r="AN160">
            <v>2682196.7999999998</v>
          </cell>
          <cell r="AO160">
            <v>2181412.7999999998</v>
          </cell>
        </row>
        <row r="161">
          <cell r="T161">
            <v>152</v>
          </cell>
          <cell r="U161">
            <v>24</v>
          </cell>
          <cell r="V161">
            <v>136</v>
          </cell>
          <cell r="W161">
            <v>0</v>
          </cell>
          <cell r="X161">
            <v>160</v>
          </cell>
          <cell r="Y161">
            <v>841622.4</v>
          </cell>
          <cell r="Z161">
            <v>465000</v>
          </cell>
          <cell r="AA161">
            <v>1306622.3999999999</v>
          </cell>
          <cell r="AB161">
            <v>35784</v>
          </cell>
          <cell r="AC161">
            <v>35</v>
          </cell>
          <cell r="AD161">
            <v>15</v>
          </cell>
          <cell r="AE161" t="str">
            <v>b</v>
          </cell>
          <cell r="AF161">
            <v>0.8</v>
          </cell>
          <cell r="AG161">
            <v>2</v>
          </cell>
          <cell r="AH161">
            <v>136</v>
          </cell>
          <cell r="AI161">
            <v>0</v>
          </cell>
          <cell r="AJ161">
            <v>0</v>
          </cell>
          <cell r="AK161">
            <v>136</v>
          </cell>
          <cell r="AL161">
            <v>272</v>
          </cell>
          <cell r="AM161">
            <v>440640</v>
          </cell>
          <cell r="AN161">
            <v>1747262.4</v>
          </cell>
          <cell r="AO161">
            <v>1246478.3999999999</v>
          </cell>
        </row>
        <row r="162">
          <cell r="T162">
            <v>153</v>
          </cell>
          <cell r="U162">
            <v>96</v>
          </cell>
          <cell r="V162">
            <v>129</v>
          </cell>
          <cell r="W162">
            <v>0</v>
          </cell>
          <cell r="X162">
            <v>225</v>
          </cell>
          <cell r="Y162">
            <v>919098.89999999991</v>
          </cell>
          <cell r="Z162">
            <v>465000</v>
          </cell>
          <cell r="AA162">
            <v>1384098.9</v>
          </cell>
          <cell r="AB162">
            <v>29358</v>
          </cell>
          <cell r="AC162">
            <v>35</v>
          </cell>
          <cell r="AD162">
            <v>15</v>
          </cell>
          <cell r="AE162" t="str">
            <v>b</v>
          </cell>
          <cell r="AF162">
            <v>0.8</v>
          </cell>
          <cell r="AG162">
            <v>2</v>
          </cell>
          <cell r="AH162">
            <v>129</v>
          </cell>
          <cell r="AI162">
            <v>0</v>
          </cell>
          <cell r="AJ162">
            <v>0</v>
          </cell>
          <cell r="AK162">
            <v>129</v>
          </cell>
          <cell r="AL162">
            <v>258</v>
          </cell>
          <cell r="AM162">
            <v>417960</v>
          </cell>
          <cell r="AN162">
            <v>1802058.9</v>
          </cell>
          <cell r="AO162">
            <v>1307700.8999999999</v>
          </cell>
        </row>
        <row r="163">
          <cell r="T163">
            <v>154</v>
          </cell>
          <cell r="U163">
            <v>128</v>
          </cell>
          <cell r="V163">
            <v>96</v>
          </cell>
          <cell r="W163">
            <v>0</v>
          </cell>
          <cell r="X163">
            <v>224</v>
          </cell>
          <cell r="Y163">
            <v>611853.59999999986</v>
          </cell>
          <cell r="Z163">
            <v>465000</v>
          </cell>
          <cell r="AA163">
            <v>1076853.5999999999</v>
          </cell>
          <cell r="AB163">
            <v>29358</v>
          </cell>
          <cell r="AC163">
            <v>15</v>
          </cell>
          <cell r="AD163">
            <v>5</v>
          </cell>
          <cell r="AE163" t="str">
            <v>b</v>
          </cell>
          <cell r="AF163">
            <v>0.8</v>
          </cell>
          <cell r="AG163">
            <v>0.8</v>
          </cell>
          <cell r="AH163">
            <v>96</v>
          </cell>
          <cell r="AI163">
            <v>0</v>
          </cell>
          <cell r="AJ163">
            <v>0</v>
          </cell>
          <cell r="AK163">
            <v>96</v>
          </cell>
          <cell r="AL163">
            <v>76.800000000000011</v>
          </cell>
          <cell r="AM163">
            <v>124416.00000000001</v>
          </cell>
          <cell r="AN163">
            <v>1201269.5999999999</v>
          </cell>
          <cell r="AO163">
            <v>706911.59999999986</v>
          </cell>
        </row>
        <row r="164">
          <cell r="T164">
            <v>155</v>
          </cell>
          <cell r="U164">
            <v>224</v>
          </cell>
          <cell r="V164">
            <v>17</v>
          </cell>
          <cell r="W164">
            <v>0</v>
          </cell>
          <cell r="X164">
            <v>241</v>
          </cell>
          <cell r="Y164">
            <v>473040.14999999997</v>
          </cell>
          <cell r="Z164">
            <v>465000</v>
          </cell>
          <cell r="AA164">
            <v>938040.14999999991</v>
          </cell>
          <cell r="AC164">
            <v>15</v>
          </cell>
          <cell r="AD164">
            <v>5</v>
          </cell>
          <cell r="AE164" t="str">
            <v>b</v>
          </cell>
          <cell r="AF164">
            <v>0.8</v>
          </cell>
          <cell r="AG164">
            <v>0.8</v>
          </cell>
          <cell r="AH164">
            <v>17</v>
          </cell>
          <cell r="AI164">
            <v>0</v>
          </cell>
          <cell r="AJ164">
            <v>0</v>
          </cell>
          <cell r="AK164">
            <v>17</v>
          </cell>
          <cell r="AL164">
            <v>13.600000000000001</v>
          </cell>
          <cell r="AM164">
            <v>22032.000000000004</v>
          </cell>
          <cell r="AN164">
            <v>960072.14999999991</v>
          </cell>
          <cell r="AO164">
            <v>495072.14999999991</v>
          </cell>
        </row>
        <row r="165">
          <cell r="T165">
            <v>156</v>
          </cell>
          <cell r="U165">
            <v>232</v>
          </cell>
          <cell r="V165">
            <v>14</v>
          </cell>
          <cell r="W165">
            <v>0</v>
          </cell>
          <cell r="X165">
            <v>246</v>
          </cell>
          <cell r="Y165">
            <v>480116.6999999999</v>
          </cell>
          <cell r="Z165">
            <v>465000</v>
          </cell>
          <cell r="AA165">
            <v>945116.7</v>
          </cell>
          <cell r="AC165">
            <v>15</v>
          </cell>
          <cell r="AD165">
            <v>5</v>
          </cell>
          <cell r="AE165" t="str">
            <v>b</v>
          </cell>
          <cell r="AF165">
            <v>0.8</v>
          </cell>
          <cell r="AG165">
            <v>0.8</v>
          </cell>
          <cell r="AH165">
            <v>14</v>
          </cell>
          <cell r="AI165">
            <v>0</v>
          </cell>
          <cell r="AJ165">
            <v>0</v>
          </cell>
          <cell r="AK165">
            <v>14</v>
          </cell>
          <cell r="AL165">
            <v>11.200000000000001</v>
          </cell>
          <cell r="AM165">
            <v>18144</v>
          </cell>
          <cell r="AN165">
            <v>963260.7</v>
          </cell>
          <cell r="AO165">
            <v>498260.69999999995</v>
          </cell>
        </row>
        <row r="166">
          <cell r="T166">
            <v>158</v>
          </cell>
          <cell r="U166">
            <v>0</v>
          </cell>
          <cell r="V166">
            <v>0</v>
          </cell>
          <cell r="W166">
            <v>0</v>
          </cell>
          <cell r="X166">
            <v>0</v>
          </cell>
          <cell r="Y166">
            <v>0</v>
          </cell>
          <cell r="Z166">
            <v>45000</v>
          </cell>
          <cell r="AA166">
            <v>45000</v>
          </cell>
          <cell r="AC166">
            <v>15</v>
          </cell>
          <cell r="AD166">
            <v>5</v>
          </cell>
          <cell r="AE166">
            <v>0</v>
          </cell>
          <cell r="AF166">
            <v>0</v>
          </cell>
          <cell r="AG166">
            <v>0</v>
          </cell>
          <cell r="AH166">
            <v>0</v>
          </cell>
          <cell r="AI166">
            <v>0</v>
          </cell>
          <cell r="AJ166">
            <v>0</v>
          </cell>
          <cell r="AK166">
            <v>0</v>
          </cell>
          <cell r="AL166">
            <v>0</v>
          </cell>
          <cell r="AM166">
            <v>0</v>
          </cell>
          <cell r="AN166">
            <v>45000</v>
          </cell>
          <cell r="AO166">
            <v>0</v>
          </cell>
        </row>
        <row r="167">
          <cell r="T167">
            <v>159</v>
          </cell>
          <cell r="U167">
            <v>72</v>
          </cell>
          <cell r="V167">
            <v>145</v>
          </cell>
          <cell r="W167">
            <v>0</v>
          </cell>
          <cell r="X167">
            <v>217</v>
          </cell>
          <cell r="Y167">
            <v>852292.92857142864</v>
          </cell>
          <cell r="Z167">
            <v>465000</v>
          </cell>
          <cell r="AA167">
            <v>1317292.9285714286</v>
          </cell>
          <cell r="AB167">
            <v>27342</v>
          </cell>
          <cell r="AC167">
            <v>35</v>
          </cell>
          <cell r="AD167">
            <v>16</v>
          </cell>
          <cell r="AE167" t="str">
            <v>b</v>
          </cell>
          <cell r="AF167">
            <v>0.8</v>
          </cell>
          <cell r="AG167">
            <v>2.04</v>
          </cell>
          <cell r="AH167">
            <v>145</v>
          </cell>
          <cell r="AI167">
            <v>0</v>
          </cell>
          <cell r="AJ167">
            <v>0</v>
          </cell>
          <cell r="AK167">
            <v>145</v>
          </cell>
          <cell r="AL167">
            <v>295.8</v>
          </cell>
          <cell r="AM167">
            <v>479196</v>
          </cell>
          <cell r="AN167">
            <v>1796488.9285714286</v>
          </cell>
          <cell r="AO167">
            <v>1304146.9285714286</v>
          </cell>
        </row>
        <row r="168">
          <cell r="T168">
            <v>160</v>
          </cell>
          <cell r="U168">
            <v>0</v>
          </cell>
          <cell r="V168">
            <v>0</v>
          </cell>
          <cell r="W168">
            <v>0</v>
          </cell>
          <cell r="X168">
            <v>0</v>
          </cell>
          <cell r="Y168">
            <v>0</v>
          </cell>
          <cell r="Z168">
            <v>345000</v>
          </cell>
          <cell r="AA168">
            <v>345000</v>
          </cell>
          <cell r="AB168">
            <v>27342</v>
          </cell>
          <cell r="AC168">
            <v>15</v>
          </cell>
          <cell r="AD168">
            <v>5</v>
          </cell>
          <cell r="AE168">
            <v>0</v>
          </cell>
          <cell r="AF168">
            <v>0</v>
          </cell>
          <cell r="AG168">
            <v>0</v>
          </cell>
          <cell r="AH168">
            <v>0</v>
          </cell>
          <cell r="AI168">
            <v>0</v>
          </cell>
          <cell r="AJ168">
            <v>0</v>
          </cell>
          <cell r="AK168">
            <v>0</v>
          </cell>
          <cell r="AL168">
            <v>0</v>
          </cell>
          <cell r="AM168">
            <v>0</v>
          </cell>
          <cell r="AN168">
            <v>345000</v>
          </cell>
          <cell r="AO168">
            <v>-27342</v>
          </cell>
        </row>
        <row r="169">
          <cell r="T169">
            <v>161</v>
          </cell>
          <cell r="U169">
            <v>192</v>
          </cell>
          <cell r="V169">
            <v>40</v>
          </cell>
          <cell r="W169">
            <v>0</v>
          </cell>
          <cell r="X169">
            <v>232</v>
          </cell>
          <cell r="Y169">
            <v>532486.79999999993</v>
          </cell>
          <cell r="Z169">
            <v>465000</v>
          </cell>
          <cell r="AA169">
            <v>997486.79999999993</v>
          </cell>
          <cell r="AC169">
            <v>15</v>
          </cell>
          <cell r="AD169">
            <v>5</v>
          </cell>
          <cell r="AE169" t="str">
            <v>b</v>
          </cell>
          <cell r="AF169">
            <v>0.8</v>
          </cell>
          <cell r="AG169">
            <v>0.8</v>
          </cell>
          <cell r="AH169">
            <v>40</v>
          </cell>
          <cell r="AI169">
            <v>0</v>
          </cell>
          <cell r="AJ169">
            <v>0</v>
          </cell>
          <cell r="AK169">
            <v>40</v>
          </cell>
          <cell r="AL169">
            <v>32</v>
          </cell>
          <cell r="AM169">
            <v>51840</v>
          </cell>
          <cell r="AN169">
            <v>1049326.7999999998</v>
          </cell>
          <cell r="AO169">
            <v>584326.79999999981</v>
          </cell>
        </row>
        <row r="170">
          <cell r="T170">
            <v>163</v>
          </cell>
          <cell r="U170">
            <v>0</v>
          </cell>
          <cell r="V170">
            <v>0</v>
          </cell>
          <cell r="W170">
            <v>0</v>
          </cell>
          <cell r="X170">
            <v>0</v>
          </cell>
          <cell r="Y170">
            <v>0</v>
          </cell>
          <cell r="Z170">
            <v>0</v>
          </cell>
          <cell r="AA170">
            <v>0</v>
          </cell>
          <cell r="AB170">
            <v>33390</v>
          </cell>
          <cell r="AC170">
            <v>15</v>
          </cell>
          <cell r="AD170">
            <v>5</v>
          </cell>
          <cell r="AE170">
            <v>0</v>
          </cell>
          <cell r="AF170">
            <v>0</v>
          </cell>
          <cell r="AG170">
            <v>0</v>
          </cell>
          <cell r="AH170">
            <v>0</v>
          </cell>
          <cell r="AI170">
            <v>0</v>
          </cell>
          <cell r="AJ170">
            <v>0</v>
          </cell>
          <cell r="AK170">
            <v>0</v>
          </cell>
          <cell r="AL170">
            <v>0</v>
          </cell>
          <cell r="AM170">
            <v>0</v>
          </cell>
          <cell r="AN170">
            <v>0</v>
          </cell>
          <cell r="AO170">
            <v>-33390</v>
          </cell>
        </row>
        <row r="171">
          <cell r="T171">
            <v>164</v>
          </cell>
          <cell r="U171">
            <v>96</v>
          </cell>
          <cell r="V171">
            <v>110</v>
          </cell>
          <cell r="W171">
            <v>0</v>
          </cell>
          <cell r="X171">
            <v>206</v>
          </cell>
          <cell r="Y171">
            <v>793507.92857142864</v>
          </cell>
          <cell r="Z171">
            <v>465000</v>
          </cell>
          <cell r="AA171">
            <v>1258507.9285714286</v>
          </cell>
          <cell r="AB171">
            <v>27342</v>
          </cell>
          <cell r="AC171">
            <v>35</v>
          </cell>
          <cell r="AD171">
            <v>16</v>
          </cell>
          <cell r="AE171" t="str">
            <v>b</v>
          </cell>
          <cell r="AF171">
            <v>0.8</v>
          </cell>
          <cell r="AG171">
            <v>2.04</v>
          </cell>
          <cell r="AH171">
            <v>110</v>
          </cell>
          <cell r="AI171">
            <v>0</v>
          </cell>
          <cell r="AJ171">
            <v>0</v>
          </cell>
          <cell r="AK171">
            <v>110</v>
          </cell>
          <cell r="AL171">
            <v>224.4</v>
          </cell>
          <cell r="AM171">
            <v>363528</v>
          </cell>
          <cell r="AN171">
            <v>1622035.9285714286</v>
          </cell>
          <cell r="AO171">
            <v>1129693.9285714286</v>
          </cell>
        </row>
        <row r="172">
          <cell r="T172">
            <v>165</v>
          </cell>
          <cell r="U172">
            <v>88</v>
          </cell>
          <cell r="V172">
            <v>130</v>
          </cell>
          <cell r="W172">
            <v>0</v>
          </cell>
          <cell r="X172">
            <v>218</v>
          </cell>
          <cell r="Y172">
            <v>506542.49999999994</v>
          </cell>
          <cell r="Z172">
            <v>465000</v>
          </cell>
          <cell r="AA172">
            <v>971542.5</v>
          </cell>
          <cell r="AC172">
            <v>15</v>
          </cell>
          <cell r="AD172">
            <v>5</v>
          </cell>
          <cell r="AE172" t="str">
            <v>b</v>
          </cell>
          <cell r="AF172">
            <v>0.8</v>
          </cell>
          <cell r="AG172">
            <v>0.8</v>
          </cell>
          <cell r="AH172">
            <v>130</v>
          </cell>
          <cell r="AI172">
            <v>0</v>
          </cell>
          <cell r="AJ172">
            <v>0</v>
          </cell>
          <cell r="AK172">
            <v>130</v>
          </cell>
          <cell r="AL172">
            <v>104</v>
          </cell>
          <cell r="AM172">
            <v>168480</v>
          </cell>
          <cell r="AN172">
            <v>1140022.5</v>
          </cell>
          <cell r="AO172">
            <v>675022.5</v>
          </cell>
        </row>
        <row r="174">
          <cell r="T174">
            <v>199</v>
          </cell>
          <cell r="U174">
            <v>0</v>
          </cell>
          <cell r="V174">
            <v>248</v>
          </cell>
          <cell r="W174">
            <v>0</v>
          </cell>
          <cell r="X174">
            <v>248</v>
          </cell>
          <cell r="Y174">
            <v>1970935.7142857143</v>
          </cell>
          <cell r="Z174">
            <v>420000</v>
          </cell>
          <cell r="AA174">
            <v>2390935.7142857146</v>
          </cell>
          <cell r="AB174">
            <v>60133.500000000007</v>
          </cell>
          <cell r="AC174">
            <v>50</v>
          </cell>
          <cell r="AD174">
            <v>19</v>
          </cell>
          <cell r="AE174" t="str">
            <v>a</v>
          </cell>
          <cell r="AF174">
            <v>1</v>
          </cell>
          <cell r="AG174">
            <v>3.45</v>
          </cell>
          <cell r="AH174">
            <v>196</v>
          </cell>
          <cell r="AI174">
            <v>0</v>
          </cell>
          <cell r="AJ174">
            <v>52</v>
          </cell>
          <cell r="AK174">
            <v>248</v>
          </cell>
          <cell r="AL174">
            <v>1035</v>
          </cell>
          <cell r="AM174">
            <v>1676700</v>
          </cell>
          <cell r="AN174">
            <v>4067635.7142857146</v>
          </cell>
          <cell r="AO174">
            <v>3587502.2142857146</v>
          </cell>
        </row>
        <row r="175">
          <cell r="T175">
            <v>189</v>
          </cell>
          <cell r="U175">
            <v>0</v>
          </cell>
          <cell r="V175">
            <v>192</v>
          </cell>
          <cell r="W175">
            <v>0</v>
          </cell>
          <cell r="X175">
            <v>192</v>
          </cell>
          <cell r="Y175">
            <v>455184</v>
          </cell>
          <cell r="Z175">
            <v>465000</v>
          </cell>
          <cell r="AA175">
            <v>920184</v>
          </cell>
          <cell r="AC175">
            <v>20</v>
          </cell>
          <cell r="AD175">
            <v>7</v>
          </cell>
          <cell r="AE175" t="str">
            <v>a</v>
          </cell>
          <cell r="AF175">
            <v>1</v>
          </cell>
          <cell r="AG175">
            <v>1.35</v>
          </cell>
          <cell r="AH175">
            <v>192</v>
          </cell>
          <cell r="AI175">
            <v>0</v>
          </cell>
          <cell r="AJ175">
            <v>0</v>
          </cell>
          <cell r="AK175">
            <v>192</v>
          </cell>
          <cell r="AL175">
            <v>181.44000000000003</v>
          </cell>
          <cell r="AM175">
            <v>293932.80000000005</v>
          </cell>
          <cell r="AN175">
            <v>1214116.8</v>
          </cell>
          <cell r="AO175">
            <v>749116.8</v>
          </cell>
        </row>
        <row r="176">
          <cell r="T176">
            <v>190</v>
          </cell>
          <cell r="U176">
            <v>0</v>
          </cell>
          <cell r="V176">
            <v>192</v>
          </cell>
          <cell r="W176">
            <v>0</v>
          </cell>
          <cell r="X176">
            <v>192</v>
          </cell>
          <cell r="Y176">
            <v>455184</v>
          </cell>
          <cell r="Z176">
            <v>465000</v>
          </cell>
          <cell r="AA176">
            <v>920184</v>
          </cell>
          <cell r="AC176">
            <v>20</v>
          </cell>
          <cell r="AD176">
            <v>7</v>
          </cell>
          <cell r="AE176" t="str">
            <v>a</v>
          </cell>
          <cell r="AF176">
            <v>1</v>
          </cell>
          <cell r="AG176">
            <v>1.35</v>
          </cell>
          <cell r="AH176">
            <v>192</v>
          </cell>
          <cell r="AI176">
            <v>0</v>
          </cell>
          <cell r="AJ176">
            <v>0</v>
          </cell>
          <cell r="AK176">
            <v>192</v>
          </cell>
          <cell r="AL176">
            <v>181.44000000000003</v>
          </cell>
          <cell r="AM176">
            <v>293932.80000000005</v>
          </cell>
          <cell r="AN176">
            <v>1214116.8</v>
          </cell>
          <cell r="AO176">
            <v>749116.8</v>
          </cell>
        </row>
        <row r="177">
          <cell r="T177">
            <v>191</v>
          </cell>
          <cell r="U177">
            <v>1</v>
          </cell>
          <cell r="V177">
            <v>192</v>
          </cell>
          <cell r="W177">
            <v>0</v>
          </cell>
          <cell r="X177">
            <v>193</v>
          </cell>
          <cell r="Y177">
            <v>456843.52499999991</v>
          </cell>
          <cell r="Z177">
            <v>465000</v>
          </cell>
          <cell r="AA177">
            <v>921843.52499999991</v>
          </cell>
          <cell r="AC177">
            <v>20</v>
          </cell>
          <cell r="AD177">
            <v>7</v>
          </cell>
          <cell r="AE177" t="str">
            <v>a</v>
          </cell>
          <cell r="AF177">
            <v>1</v>
          </cell>
          <cell r="AG177">
            <v>1.35</v>
          </cell>
          <cell r="AH177">
            <v>192</v>
          </cell>
          <cell r="AI177">
            <v>0</v>
          </cell>
          <cell r="AJ177">
            <v>0</v>
          </cell>
          <cell r="AK177">
            <v>192</v>
          </cell>
          <cell r="AL177">
            <v>181.44000000000003</v>
          </cell>
          <cell r="AM177">
            <v>293932.80000000005</v>
          </cell>
          <cell r="AN177">
            <v>1215776.325</v>
          </cell>
          <cell r="AO177">
            <v>750776.32499999995</v>
          </cell>
        </row>
        <row r="178">
          <cell r="T178">
            <v>192</v>
          </cell>
          <cell r="U178">
            <v>0</v>
          </cell>
          <cell r="V178">
            <v>0</v>
          </cell>
          <cell r="W178">
            <v>0</v>
          </cell>
          <cell r="X178">
            <v>0</v>
          </cell>
          <cell r="Y178">
            <v>0</v>
          </cell>
          <cell r="Z178">
            <v>465000</v>
          </cell>
          <cell r="AA178">
            <v>465000</v>
          </cell>
          <cell r="AC178">
            <v>20</v>
          </cell>
          <cell r="AD178">
            <v>7</v>
          </cell>
          <cell r="AE178">
            <v>0</v>
          </cell>
          <cell r="AF178">
            <v>0</v>
          </cell>
          <cell r="AG178">
            <v>0</v>
          </cell>
          <cell r="AH178">
            <v>0</v>
          </cell>
          <cell r="AI178">
            <v>0</v>
          </cell>
          <cell r="AJ178">
            <v>0</v>
          </cell>
          <cell r="AK178">
            <v>0</v>
          </cell>
          <cell r="AL178">
            <v>0</v>
          </cell>
          <cell r="AM178">
            <v>0</v>
          </cell>
          <cell r="AN178">
            <v>465000</v>
          </cell>
          <cell r="AO178">
            <v>0</v>
          </cell>
        </row>
        <row r="179">
          <cell r="T179">
            <v>193</v>
          </cell>
          <cell r="U179">
            <v>0</v>
          </cell>
          <cell r="V179">
            <v>0</v>
          </cell>
          <cell r="W179">
            <v>0</v>
          </cell>
          <cell r="X179">
            <v>0</v>
          </cell>
          <cell r="Y179">
            <v>0</v>
          </cell>
          <cell r="Z179">
            <v>465000</v>
          </cell>
          <cell r="AA179">
            <v>465000</v>
          </cell>
          <cell r="AC179">
            <v>20</v>
          </cell>
          <cell r="AD179">
            <v>7</v>
          </cell>
          <cell r="AE179">
            <v>0</v>
          </cell>
          <cell r="AF179">
            <v>0</v>
          </cell>
          <cell r="AG179">
            <v>0</v>
          </cell>
          <cell r="AH179">
            <v>0</v>
          </cell>
          <cell r="AI179">
            <v>0</v>
          </cell>
          <cell r="AJ179">
            <v>0</v>
          </cell>
          <cell r="AK179">
            <v>0</v>
          </cell>
          <cell r="AL179">
            <v>0</v>
          </cell>
          <cell r="AM179">
            <v>0</v>
          </cell>
          <cell r="AN179">
            <v>465000</v>
          </cell>
          <cell r="AO179">
            <v>0</v>
          </cell>
        </row>
      </sheetData>
      <sheetData sheetId="3" refreshError="1"/>
      <sheetData sheetId="4" refreshError="1"/>
      <sheetData sheetId="5" refreshError="1"/>
    </sheetDataSet>
  </externalBook>
</externalLink>
</file>

<file path=xl/externalLinks/externalLink2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iDay"/>
      <sheetName val="TTDZ 680"/>
      <sheetName val="TTDZ 679"/>
      <sheetName val="TTDZ 674-lk"/>
      <sheetName val="tonghop"/>
      <sheetName val="TTDZ 676-683"/>
      <sheetName val="TTDZ 678"/>
      <sheetName val="TTDZ 370"/>
      <sheetName val="XL4Poppy"/>
    </sheetNames>
    <sheetDataSet>
      <sheetData sheetId="0" refreshError="1">
        <row r="3">
          <cell r="B3" t="str">
            <v>Lo¹i d©y</v>
          </cell>
          <cell r="C3" t="str">
            <v>Ro</v>
          </cell>
          <cell r="D3" t="str">
            <v>Xo</v>
          </cell>
        </row>
        <row r="4">
          <cell r="B4" t="str">
            <v>AC35</v>
          </cell>
          <cell r="C4">
            <v>0.85</v>
          </cell>
          <cell r="D4">
            <v>0.4</v>
          </cell>
        </row>
        <row r="5">
          <cell r="B5" t="str">
            <v>AC50</v>
          </cell>
          <cell r="C5">
            <v>0.65</v>
          </cell>
          <cell r="D5">
            <v>0.4</v>
          </cell>
        </row>
        <row r="6">
          <cell r="B6" t="str">
            <v>AC70</v>
          </cell>
          <cell r="C6">
            <v>0.46</v>
          </cell>
          <cell r="D6">
            <v>0.4</v>
          </cell>
        </row>
        <row r="7">
          <cell r="B7" t="str">
            <v>AC95</v>
          </cell>
          <cell r="C7">
            <v>0.33</v>
          </cell>
          <cell r="D7">
            <v>0.4</v>
          </cell>
        </row>
        <row r="8">
          <cell r="B8" t="str">
            <v>AC120</v>
          </cell>
          <cell r="C8">
            <v>0.27</v>
          </cell>
          <cell r="D8">
            <v>0.4</v>
          </cell>
        </row>
        <row r="9">
          <cell r="B9" t="str">
            <v>AC150</v>
          </cell>
          <cell r="C9">
            <v>0.21</v>
          </cell>
          <cell r="D9">
            <v>0.4</v>
          </cell>
        </row>
        <row r="10">
          <cell r="B10" t="str">
            <v>AC185</v>
          </cell>
          <cell r="C10">
            <v>0.17</v>
          </cell>
          <cell r="D10">
            <v>0.4</v>
          </cell>
        </row>
      </sheetData>
      <sheetData sheetId="1"/>
      <sheetData sheetId="2"/>
      <sheetData sheetId="3"/>
      <sheetData sheetId="4"/>
      <sheetData sheetId="5"/>
      <sheetData sheetId="6"/>
      <sheetData sheetId="7"/>
      <sheetData sheetId="8"/>
    </sheetDataSet>
  </externalBook>
</externalLink>
</file>

<file path=xl/externalLinks/externalLink2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em"/>
      <sheetName val="Km0-1"/>
      <sheetName val="KM1-2"/>
      <sheetName val="Km2-3"/>
      <sheetName val="Km3-4"/>
      <sheetName val="Km4-5"/>
      <sheetName val="Km5-6"/>
      <sheetName val="Km6-7"/>
      <sheetName val="Km7-8"/>
      <sheetName val="Tonghop-bt"/>
      <sheetName val="Tonghop-cc"/>
      <sheetName val="Ny-Km1-4"/>
      <sheetName val="Ny-Km4-6"/>
      <sheetName val="Ny-Km6-8"/>
      <sheetName val="Temp"/>
      <sheetName val="KLM"/>
      <sheetName val="Coc tieu-rao chan"/>
      <sheetName val="Ny-Km1-4 (cc)"/>
      <sheetName val="Ny-Km4-6 (cc)"/>
      <sheetName val="Ny-Km6-8 (cc)"/>
      <sheetName val="CC"/>
      <sheetName val="Phdoan-bt"/>
      <sheetName val="Phdoan-c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3">
          <cell r="B3">
            <v>0.6</v>
          </cell>
        </row>
        <row r="4">
          <cell r="B4">
            <v>1</v>
          </cell>
        </row>
        <row r="6">
          <cell r="B6">
            <v>1.4</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em"/>
      <sheetName val="Km0-1"/>
      <sheetName val="KM1-2"/>
      <sheetName val="Km2-3"/>
      <sheetName val="Km3-4"/>
      <sheetName val="Km4-5"/>
      <sheetName val="Km5-6"/>
      <sheetName val="Km6-7"/>
      <sheetName val="Km7-8"/>
      <sheetName val="Tonghop-bt"/>
      <sheetName val="Tonghop-cc"/>
      <sheetName val="Ny-Km1-4"/>
      <sheetName val="Ny-Km4-6"/>
      <sheetName val="Ny-Km6-8"/>
      <sheetName val="Temp"/>
      <sheetName val="KLM"/>
      <sheetName val="Coc tieu-rao chan"/>
      <sheetName val="Ny-Km1-4 (cc)"/>
      <sheetName val="Ny-Km4-6 (cc)"/>
      <sheetName val="Ny-Km6-8 (cc)"/>
      <sheetName val="CC"/>
      <sheetName val="Phdoan-bt"/>
      <sheetName val="Phdoan-cc"/>
      <sheetName val="Km_x001a_-7"/>
      <sheetName val="LoaiDay"/>
      <sheetName val="Coc_tieu-rao_chan"/>
      <sheetName val="Ny-Km1-4_(cc)"/>
      <sheetName val="Ny-Km4-6_(cc)"/>
      <sheetName val="Ny-Km6-8_(cc)"/>
      <sheetName val="EIRR&gt;1&lt;1"/>
      <sheetName val="EIRR&gt; 2"/>
      <sheetName val="EIRR&lt;2"/>
      <sheetName val="Cp&gt;10-Ln&lt;10"/>
      <sheetName val="Ln&lt;2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3">
          <cell r="B3">
            <v>0.6</v>
          </cell>
        </row>
        <row r="4">
          <cell r="B4">
            <v>1</v>
          </cell>
        </row>
        <row r="6">
          <cell r="B6">
            <v>1.4</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2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IET TINH DZ 35 KV"/>
      <sheetName val="DU TOAN"/>
      <sheetName val="TH-KL-DZ35MOI"/>
      <sheetName val="VL-NC-MTC DZ35 KV1KM"/>
      <sheetName val="THONG KE VL-TB"/>
      <sheetName val="THONG KE "/>
      <sheetName val="khoi luong chu yeu"/>
      <sheetName val="CUOC 89 DZ 35 KV"/>
      <sheetName val="KL BTONG MONG"/>
      <sheetName val="DAO DAT"/>
      <sheetName val="TH-TBA35"/>
      <sheetName val="THIET BI+TNGIEM"/>
      <sheetName val="VL-NC-TBA"/>
      <sheetName val="THONG KE-TBA"/>
      <sheetName val="CHIET TINH TBA"/>
      <sheetName val="KHO Kin-ho"/>
      <sheetName val="CUOC 89 TBA"/>
      <sheetName val="THDZ0,4"/>
      <sheetName val="BTDZ0,4"/>
      <sheetName val="VC89DZ0,4"/>
      <sheetName val="CTDZ0,4"/>
      <sheetName val="TH(THONG KE 0,4KV)"/>
      <sheetName val="THONG KE 0.4KV"/>
      <sheetName val="CTBT"/>
      <sheetName val="CP-KS"/>
      <sheetName val="DGVT"/>
      <sheetName val="Muc luc"/>
      <sheetName val="00000000"/>
      <sheetName val="1000000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2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sheetName val="Data"/>
      <sheetName val="Properties"/>
      <sheetName val="Loss"/>
      <sheetName val="Check"/>
      <sheetName val="Deck slab"/>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Z22"/>
      <sheetName val="TBA"/>
      <sheetName val="TH"/>
      <sheetName val="DZ04"/>
      <sheetName val="Cto"/>
      <sheetName val="TNghiem"/>
      <sheetName val="tien luong"/>
      <sheetName val="XL4Poppy"/>
    </sheetNames>
    <sheetDataSet>
      <sheetData sheetId="0"/>
      <sheetData sheetId="1"/>
      <sheetData sheetId="2"/>
      <sheetData sheetId="3"/>
      <sheetData sheetId="4"/>
      <sheetData sheetId="5"/>
      <sheetData sheetId="6"/>
      <sheetData sheetId="7"/>
    </sheetDataSet>
  </externalBook>
</externalLink>
</file>

<file path=xl/externalLinks/externalLink2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uong"/>
      <sheetName val="Thopthue"/>
      <sheetName val="Sheet2 (2)"/>
      <sheetName val="Sheet2 (3)"/>
      <sheetName val="dsthue8"/>
      <sheetName val="Chialuong36"/>
      <sheetName val="Chialuong35"/>
      <sheetName val="Chialuong32"/>
      <sheetName val="Chialuong34"/>
      <sheetName val="Chialuong34 (2)"/>
      <sheetName val="Sheet1 (2)"/>
      <sheetName val="thluong"/>
      <sheetName val="donvi"/>
      <sheetName val="soluong"/>
      <sheetName val="dsnv"/>
      <sheetName val="sobhxh"/>
      <sheetName val="bhxh"/>
      <sheetName val="Sheet1"/>
      <sheetName val="Sheet2"/>
      <sheetName val="Sheet3"/>
      <sheetName val="Sheet3 (2)"/>
      <sheetName val="dsthue8 (2)"/>
      <sheetName val="Sheet3 (3)"/>
      <sheetName val="XL4Poppy"/>
      <sheetName val="Du toan"/>
    </sheetNames>
    <sheetDataSet>
      <sheetData sheetId="0" refreshError="1">
        <row r="4">
          <cell r="A4" t="str">
            <v>M· NV</v>
          </cell>
          <cell r="C4" t="str">
            <v>Hä vµ tªn</v>
          </cell>
          <cell r="D4" t="str">
            <v>ChÊm
c«ng</v>
          </cell>
          <cell r="E4" t="str">
            <v>hsl</v>
          </cell>
          <cell r="F4" t="str">
            <v>L­¬ng SP
häc</v>
          </cell>
          <cell r="G4" t="str">
            <v>L­¬ng SP
T11</v>
          </cell>
          <cell r="H4" t="str">
            <v>L­¬ng SP</v>
          </cell>
          <cell r="I4" t="str">
            <v>L­¬ng 
®/gi¸</v>
          </cell>
          <cell r="J4" t="str">
            <v>phô cÊp</v>
          </cell>
          <cell r="O4" t="str">
            <v>T¨ng 30% &amp;25%</v>
          </cell>
          <cell r="R4" t="str">
            <v>t¨ng sp</v>
          </cell>
          <cell r="S4" t="str">
            <v>tæ
truëng</v>
          </cell>
          <cell r="T4" t="str">
            <v>TNLD</v>
          </cell>
          <cell r="U4" t="str">
            <v>trî gi¸o
ch÷a bÖnh</v>
          </cell>
          <cell r="V4" t="str">
            <v>Thªm giê 1/1/2002</v>
          </cell>
          <cell r="W4" t="str">
            <v>häc, ct¸c</v>
          </cell>
          <cell r="X4" t="str">
            <v>phÐp
chÕ ®é</v>
          </cell>
          <cell r="Y4" t="str">
            <v>L­¬ng 
thêi gian</v>
          </cell>
          <cell r="Z4" t="str">
            <v>b¶o d­ìng</v>
          </cell>
          <cell r="AB4" t="str">
            <v>Chê viÖc</v>
          </cell>
          <cell r="AD4" t="str">
            <v>¨n ca</v>
          </cell>
          <cell r="AE4" t="str">
            <v>¨n ca</v>
          </cell>
          <cell r="AF4" t="str">
            <v>BHXH</v>
          </cell>
          <cell r="AH4" t="str">
            <v>BHXH</v>
          </cell>
          <cell r="AI4" t="str">
            <v>T¨ng TN
2-9</v>
          </cell>
          <cell r="AJ4" t="str">
            <v>tæng
céng</v>
          </cell>
          <cell r="AK4" t="str">
            <v>BHXH</v>
          </cell>
          <cell r="AL4" t="str">
            <v>BHYT</v>
          </cell>
          <cell r="AM4" t="str">
            <v>nu«i
con</v>
          </cell>
          <cell r="AN4" t="str">
            <v>gi¸m chi TTN
do nhÇm</v>
          </cell>
          <cell r="AO4" t="str">
            <v>thuÕ
TN kú nµy</v>
          </cell>
          <cell r="AP4" t="str">
            <v>thuÕ
TN kú tr­íc</v>
          </cell>
          <cell r="AQ4" t="str">
            <v>T¨ng TN
24/11</v>
          </cell>
          <cell r="AR4" t="str">
            <v>T¹m
øng</v>
          </cell>
          <cell r="AS4" t="str">
            <v>Céng
k/trõ</v>
          </cell>
          <cell r="AT4" t="str">
            <v>cßn
l¹i</v>
          </cell>
          <cell r="AU4" t="str">
            <v>Trõ 
c®oµn</v>
          </cell>
          <cell r="AV4" t="str">
            <v>tiÒn
®­îc lÜnh</v>
          </cell>
          <cell r="AW4" t="str">
            <v>Thu nhËp chÞu thuÕ</v>
          </cell>
        </row>
        <row r="5">
          <cell r="J5" t="str">
            <v>®éc
h¹i</v>
          </cell>
          <cell r="K5" t="str">
            <v>H¹ long</v>
          </cell>
          <cell r="L5" t="str">
            <v>§T
L§ bxÕp</v>
          </cell>
          <cell r="M5" t="str">
            <v>§T</v>
          </cell>
          <cell r="N5" t="str">
            <v>Tæng
phô cÊp</v>
          </cell>
          <cell r="O5" t="str">
            <v>40% SP</v>
          </cell>
          <cell r="P5" t="str">
            <v>88%</v>
          </cell>
          <cell r="Q5" t="str">
            <v>35%</v>
          </cell>
          <cell r="R5" t="str">
            <v>Tæng</v>
          </cell>
          <cell r="Z5" t="str">
            <v>c«ng</v>
          </cell>
          <cell r="AA5" t="str">
            <v>tiÒn</v>
          </cell>
          <cell r="AB5" t="str">
            <v>c«ng</v>
          </cell>
          <cell r="AC5" t="str">
            <v>tiÒn</v>
          </cell>
          <cell r="AE5" t="str">
            <v>tiÒn</v>
          </cell>
          <cell r="AF5" t="str">
            <v>n¨m 2000</v>
          </cell>
          <cell r="AG5" t="str">
            <v>n¨m 2002</v>
          </cell>
          <cell r="AH5" t="str">
            <v>céng</v>
          </cell>
          <cell r="AX5" t="str">
            <v>tiÒn l­¬ng</v>
          </cell>
          <cell r="AY5" t="str">
            <v>tiÒn th­ëng</v>
          </cell>
          <cell r="AZ5" t="str">
            <v>tn kh¸c</v>
          </cell>
          <cell r="BA5" t="str">
            <v>céng</v>
          </cell>
        </row>
        <row r="6">
          <cell r="A6" t="str">
            <v>t320001</v>
          </cell>
          <cell r="B6" t="str">
            <v>t32</v>
          </cell>
          <cell r="C6" t="str">
            <v>Ph¹m V¨n TiÕn</v>
          </cell>
          <cell r="D6">
            <v>1</v>
          </cell>
          <cell r="E6">
            <v>3.46</v>
          </cell>
          <cell r="G6">
            <v>1789671</v>
          </cell>
          <cell r="H6">
            <v>1789671</v>
          </cell>
          <cell r="I6">
            <v>1834671</v>
          </cell>
          <cell r="J6">
            <v>12000</v>
          </cell>
          <cell r="M6">
            <v>68715</v>
          </cell>
          <cell r="N6">
            <v>80715</v>
          </cell>
          <cell r="O6">
            <v>715860</v>
          </cell>
          <cell r="P6" t="str">
            <v/>
          </cell>
          <cell r="R6">
            <v>715860</v>
          </cell>
          <cell r="S6">
            <v>21000</v>
          </cell>
          <cell r="V6">
            <v>41910</v>
          </cell>
          <cell r="Y6" t="str">
            <v/>
          </cell>
          <cell r="AA6" t="str">
            <v/>
          </cell>
          <cell r="AB6">
            <v>3</v>
          </cell>
          <cell r="AC6">
            <v>24000</v>
          </cell>
          <cell r="AD6">
            <v>26</v>
          </cell>
          <cell r="AE6">
            <v>156000</v>
          </cell>
          <cell r="AF6" t="str">
            <v/>
          </cell>
          <cell r="AG6" t="str">
            <v/>
          </cell>
          <cell r="AH6" t="str">
            <v/>
          </cell>
          <cell r="AJ6">
            <v>2829156</v>
          </cell>
          <cell r="AK6">
            <v>36330</v>
          </cell>
          <cell r="AL6">
            <v>7266</v>
          </cell>
          <cell r="AM6" t="str">
            <v/>
          </cell>
          <cell r="AO6" t="str">
            <v/>
          </cell>
          <cell r="AP6">
            <v>76000</v>
          </cell>
          <cell r="AQ6" t="str">
            <v/>
          </cell>
          <cell r="AR6">
            <v>1500000</v>
          </cell>
          <cell r="AS6">
            <v>1619596</v>
          </cell>
          <cell r="AT6">
            <v>1209560</v>
          </cell>
          <cell r="AU6">
            <v>28000</v>
          </cell>
          <cell r="AV6">
            <v>1181560</v>
          </cell>
          <cell r="AW6">
            <v>2748441</v>
          </cell>
          <cell r="AX6">
            <v>2032581</v>
          </cell>
          <cell r="AZ6">
            <v>715860</v>
          </cell>
          <cell r="BA6">
            <v>2748441</v>
          </cell>
          <cell r="BB6">
            <v>295575</v>
          </cell>
          <cell r="BC6">
            <v>234316</v>
          </cell>
          <cell r="BD6">
            <v>61259</v>
          </cell>
        </row>
        <row r="7">
          <cell r="A7" t="str">
            <v>t320002</v>
          </cell>
          <cell r="B7" t="str">
            <v>t32</v>
          </cell>
          <cell r="C7" t="str">
            <v>NguyÔn V¨n Ninh</v>
          </cell>
          <cell r="D7">
            <v>1</v>
          </cell>
          <cell r="E7">
            <v>3.46</v>
          </cell>
          <cell r="G7">
            <v>1637100</v>
          </cell>
          <cell r="H7">
            <v>1637100</v>
          </cell>
          <cell r="I7">
            <v>1661100</v>
          </cell>
          <cell r="J7">
            <v>10000</v>
          </cell>
          <cell r="M7">
            <v>44300</v>
          </cell>
          <cell r="N7">
            <v>54300</v>
          </cell>
          <cell r="O7">
            <v>654840</v>
          </cell>
          <cell r="P7" t="str">
            <v/>
          </cell>
          <cell r="R7">
            <v>654840</v>
          </cell>
          <cell r="V7">
            <v>27940</v>
          </cell>
          <cell r="Y7" t="str">
            <v/>
          </cell>
          <cell r="AA7" t="str">
            <v/>
          </cell>
          <cell r="AB7">
            <v>3</v>
          </cell>
          <cell r="AC7">
            <v>24000</v>
          </cell>
          <cell r="AD7">
            <v>25</v>
          </cell>
          <cell r="AE7">
            <v>150000</v>
          </cell>
          <cell r="AF7" t="str">
            <v/>
          </cell>
          <cell r="AG7" t="str">
            <v/>
          </cell>
          <cell r="AH7" t="str">
            <v/>
          </cell>
          <cell r="AJ7">
            <v>2548180</v>
          </cell>
          <cell r="AK7">
            <v>36330</v>
          </cell>
          <cell r="AL7">
            <v>7266</v>
          </cell>
          <cell r="AM7" t="str">
            <v/>
          </cell>
          <cell r="AO7" t="str">
            <v/>
          </cell>
          <cell r="AP7">
            <v>204000</v>
          </cell>
          <cell r="AQ7" t="str">
            <v/>
          </cell>
          <cell r="AR7">
            <v>1500000</v>
          </cell>
          <cell r="AS7">
            <v>1747596</v>
          </cell>
          <cell r="AT7">
            <v>800584</v>
          </cell>
          <cell r="AU7">
            <v>25000</v>
          </cell>
          <cell r="AV7">
            <v>775584</v>
          </cell>
          <cell r="AW7">
            <v>2493880</v>
          </cell>
          <cell r="AX7">
            <v>1839040</v>
          </cell>
          <cell r="AZ7">
            <v>654840</v>
          </cell>
          <cell r="BA7">
            <v>2493880</v>
          </cell>
          <cell r="BB7">
            <v>296500</v>
          </cell>
          <cell r="BC7">
            <v>235100</v>
          </cell>
          <cell r="BD7">
            <v>61400</v>
          </cell>
        </row>
        <row r="8">
          <cell r="A8" t="str">
            <v>t320003</v>
          </cell>
          <cell r="B8" t="str">
            <v>t32</v>
          </cell>
          <cell r="C8" t="str">
            <v>§ång Xu©n Hång</v>
          </cell>
          <cell r="D8">
            <v>1</v>
          </cell>
          <cell r="E8">
            <v>3.46</v>
          </cell>
          <cell r="G8">
            <v>1291400</v>
          </cell>
          <cell r="H8">
            <v>1291400</v>
          </cell>
          <cell r="I8">
            <v>1307400</v>
          </cell>
          <cell r="J8">
            <v>6000</v>
          </cell>
          <cell r="M8">
            <v>69600</v>
          </cell>
          <cell r="N8">
            <v>75600</v>
          </cell>
          <cell r="O8">
            <v>516560</v>
          </cell>
          <cell r="P8" t="str">
            <v/>
          </cell>
          <cell r="R8">
            <v>516560</v>
          </cell>
          <cell r="V8">
            <v>27940</v>
          </cell>
          <cell r="Y8" t="str">
            <v/>
          </cell>
          <cell r="AA8" t="str">
            <v/>
          </cell>
          <cell r="AB8">
            <v>2</v>
          </cell>
          <cell r="AC8">
            <v>16000</v>
          </cell>
          <cell r="AD8">
            <v>19</v>
          </cell>
          <cell r="AE8">
            <v>114000</v>
          </cell>
          <cell r="AF8" t="str">
            <v/>
          </cell>
          <cell r="AG8">
            <v>62900</v>
          </cell>
          <cell r="AH8">
            <v>62900</v>
          </cell>
          <cell r="AJ8">
            <v>2104400</v>
          </cell>
          <cell r="AK8">
            <v>36330</v>
          </cell>
          <cell r="AL8">
            <v>7266</v>
          </cell>
          <cell r="AM8" t="str">
            <v/>
          </cell>
          <cell r="AO8" t="str">
            <v/>
          </cell>
          <cell r="AP8">
            <v>109000</v>
          </cell>
          <cell r="AQ8" t="str">
            <v/>
          </cell>
          <cell r="AR8">
            <v>1000000</v>
          </cell>
          <cell r="AS8">
            <v>1152596</v>
          </cell>
          <cell r="AT8">
            <v>951804</v>
          </cell>
          <cell r="AU8">
            <v>21000</v>
          </cell>
          <cell r="AV8">
            <v>930804</v>
          </cell>
          <cell r="AW8">
            <v>2028800</v>
          </cell>
          <cell r="AX8">
            <v>1512240</v>
          </cell>
          <cell r="AZ8">
            <v>516560</v>
          </cell>
          <cell r="BA8">
            <v>2028800</v>
          </cell>
          <cell r="BB8">
            <v>288100</v>
          </cell>
          <cell r="BC8">
            <v>228400</v>
          </cell>
          <cell r="BD8">
            <v>59700</v>
          </cell>
        </row>
        <row r="9">
          <cell r="A9" t="str">
            <v>t320004</v>
          </cell>
          <cell r="B9" t="str">
            <v>t32</v>
          </cell>
          <cell r="C9" t="str">
            <v>Ph¹m V¨n NhuËn</v>
          </cell>
          <cell r="D9">
            <v>1</v>
          </cell>
          <cell r="E9">
            <v>3.46</v>
          </cell>
          <cell r="G9">
            <v>1489700</v>
          </cell>
          <cell r="H9">
            <v>1489700</v>
          </cell>
          <cell r="I9">
            <v>1513700</v>
          </cell>
          <cell r="J9">
            <v>10000</v>
          </cell>
          <cell r="M9">
            <v>67200</v>
          </cell>
          <cell r="N9">
            <v>77200</v>
          </cell>
          <cell r="O9">
            <v>595880</v>
          </cell>
          <cell r="P9" t="str">
            <v/>
          </cell>
          <cell r="R9">
            <v>595880</v>
          </cell>
          <cell r="V9">
            <v>27940</v>
          </cell>
          <cell r="Y9" t="str">
            <v/>
          </cell>
          <cell r="AA9" t="str">
            <v/>
          </cell>
          <cell r="AB9">
            <v>3</v>
          </cell>
          <cell r="AC9">
            <v>24000</v>
          </cell>
          <cell r="AD9">
            <v>21</v>
          </cell>
          <cell r="AE9">
            <v>126000</v>
          </cell>
          <cell r="AF9" t="str">
            <v/>
          </cell>
          <cell r="AG9" t="str">
            <v/>
          </cell>
          <cell r="AH9" t="str">
            <v/>
          </cell>
          <cell r="AJ9">
            <v>2340720</v>
          </cell>
          <cell r="AK9">
            <v>36330</v>
          </cell>
          <cell r="AL9">
            <v>7266</v>
          </cell>
          <cell r="AM9" t="str">
            <v/>
          </cell>
          <cell r="AO9" t="str">
            <v/>
          </cell>
          <cell r="AP9">
            <v>170000</v>
          </cell>
          <cell r="AQ9" t="str">
            <v/>
          </cell>
          <cell r="AR9">
            <v>1200000</v>
          </cell>
          <cell r="AS9">
            <v>1413596</v>
          </cell>
          <cell r="AT9">
            <v>927124</v>
          </cell>
          <cell r="AU9">
            <v>23000</v>
          </cell>
          <cell r="AV9">
            <v>904124</v>
          </cell>
          <cell r="AW9">
            <v>2263520</v>
          </cell>
          <cell r="AX9">
            <v>1667640</v>
          </cell>
          <cell r="AZ9">
            <v>595880</v>
          </cell>
          <cell r="BA9">
            <v>2263520</v>
          </cell>
          <cell r="BB9">
            <v>290300</v>
          </cell>
          <cell r="BC9">
            <v>230200</v>
          </cell>
          <cell r="BD9">
            <v>60100</v>
          </cell>
        </row>
        <row r="10">
          <cell r="A10" t="str">
            <v>t320005</v>
          </cell>
          <cell r="B10" t="str">
            <v>t32</v>
          </cell>
          <cell r="C10" t="str">
            <v>Vò V¨n Tr­êng</v>
          </cell>
          <cell r="D10">
            <v>1</v>
          </cell>
          <cell r="E10">
            <v>3.46</v>
          </cell>
          <cell r="G10">
            <v>469500</v>
          </cell>
          <cell r="H10">
            <v>469500</v>
          </cell>
          <cell r="I10">
            <v>485500</v>
          </cell>
          <cell r="J10">
            <v>4000</v>
          </cell>
          <cell r="M10">
            <v>11400</v>
          </cell>
          <cell r="N10">
            <v>15400</v>
          </cell>
          <cell r="O10">
            <v>187800</v>
          </cell>
          <cell r="P10" t="str">
            <v/>
          </cell>
          <cell r="R10">
            <v>187800</v>
          </cell>
          <cell r="V10">
            <v>41910</v>
          </cell>
          <cell r="Y10" t="str">
            <v/>
          </cell>
          <cell r="AA10" t="str">
            <v/>
          </cell>
          <cell r="AB10">
            <v>2</v>
          </cell>
          <cell r="AC10">
            <v>16000</v>
          </cell>
          <cell r="AD10">
            <v>6</v>
          </cell>
          <cell r="AE10">
            <v>36000</v>
          </cell>
          <cell r="AF10" t="str">
            <v/>
          </cell>
          <cell r="AG10" t="str">
            <v/>
          </cell>
          <cell r="AH10" t="str">
            <v/>
          </cell>
          <cell r="AJ10">
            <v>766610</v>
          </cell>
          <cell r="AK10">
            <v>36330</v>
          </cell>
          <cell r="AL10">
            <v>7266</v>
          </cell>
          <cell r="AM10" t="str">
            <v/>
          </cell>
          <cell r="AO10" t="str">
            <v/>
          </cell>
          <cell r="AQ10" t="str">
            <v/>
          </cell>
          <cell r="AR10">
            <v>500000</v>
          </cell>
          <cell r="AS10">
            <v>543596</v>
          </cell>
          <cell r="AT10">
            <v>223014</v>
          </cell>
          <cell r="AU10">
            <v>8000</v>
          </cell>
          <cell r="AV10">
            <v>215014</v>
          </cell>
          <cell r="AW10">
            <v>751210</v>
          </cell>
          <cell r="AX10">
            <v>563410</v>
          </cell>
          <cell r="AZ10">
            <v>187800</v>
          </cell>
          <cell r="BA10">
            <v>751210</v>
          </cell>
          <cell r="BC10" t="str">
            <v/>
          </cell>
        </row>
        <row r="11">
          <cell r="A11" t="str">
            <v>t320006</v>
          </cell>
          <cell r="B11" t="str">
            <v>t32</v>
          </cell>
          <cell r="C11" t="str">
            <v>Ph¹m V¨n C¸t</v>
          </cell>
          <cell r="D11">
            <v>1</v>
          </cell>
          <cell r="E11">
            <v>3.46</v>
          </cell>
          <cell r="G11">
            <v>1654600</v>
          </cell>
          <cell r="H11">
            <v>1654600</v>
          </cell>
          <cell r="I11">
            <v>1678600</v>
          </cell>
          <cell r="J11">
            <v>10000</v>
          </cell>
          <cell r="M11">
            <v>67200</v>
          </cell>
          <cell r="N11">
            <v>77200</v>
          </cell>
          <cell r="O11">
            <v>661840</v>
          </cell>
          <cell r="P11" t="str">
            <v/>
          </cell>
          <cell r="R11">
            <v>661840</v>
          </cell>
          <cell r="V11">
            <v>27940</v>
          </cell>
          <cell r="Y11" t="str">
            <v/>
          </cell>
          <cell r="AA11" t="str">
            <v/>
          </cell>
          <cell r="AB11">
            <v>3</v>
          </cell>
          <cell r="AC11">
            <v>24000</v>
          </cell>
          <cell r="AD11">
            <v>25</v>
          </cell>
          <cell r="AE11">
            <v>150000</v>
          </cell>
          <cell r="AF11" t="str">
            <v/>
          </cell>
          <cell r="AG11" t="str">
            <v/>
          </cell>
          <cell r="AH11" t="str">
            <v/>
          </cell>
          <cell r="AJ11">
            <v>2595580</v>
          </cell>
          <cell r="AK11">
            <v>36330</v>
          </cell>
          <cell r="AL11">
            <v>7266</v>
          </cell>
          <cell r="AM11" t="str">
            <v/>
          </cell>
          <cell r="AO11" t="str">
            <v/>
          </cell>
          <cell r="AP11">
            <v>180000</v>
          </cell>
          <cell r="AQ11" t="str">
            <v/>
          </cell>
          <cell r="AR11">
            <v>1500000</v>
          </cell>
          <cell r="AS11">
            <v>1723596</v>
          </cell>
          <cell r="AT11">
            <v>871984</v>
          </cell>
          <cell r="AU11">
            <v>26000</v>
          </cell>
          <cell r="AV11">
            <v>845984</v>
          </cell>
          <cell r="AW11">
            <v>2518380</v>
          </cell>
          <cell r="AX11">
            <v>1856540</v>
          </cell>
          <cell r="AZ11">
            <v>661840</v>
          </cell>
          <cell r="BA11">
            <v>2518380</v>
          </cell>
          <cell r="BB11">
            <v>296500</v>
          </cell>
          <cell r="BC11">
            <v>235100</v>
          </cell>
          <cell r="BD11">
            <v>61400</v>
          </cell>
        </row>
        <row r="12">
          <cell r="A12" t="str">
            <v>t320007</v>
          </cell>
          <cell r="B12" t="str">
            <v>t32</v>
          </cell>
          <cell r="C12" t="str">
            <v>Bïi Quang KiÓm</v>
          </cell>
          <cell r="D12">
            <v>1</v>
          </cell>
          <cell r="E12">
            <v>3.46</v>
          </cell>
          <cell r="G12">
            <v>1704500</v>
          </cell>
          <cell r="H12">
            <v>1704500</v>
          </cell>
          <cell r="I12">
            <v>2279400</v>
          </cell>
          <cell r="J12">
            <v>10000</v>
          </cell>
          <cell r="M12">
            <v>69600</v>
          </cell>
          <cell r="N12">
            <v>79600</v>
          </cell>
          <cell r="O12">
            <v>681800</v>
          </cell>
          <cell r="P12" t="str">
            <v/>
          </cell>
          <cell r="R12">
            <v>681800</v>
          </cell>
          <cell r="V12">
            <v>27940</v>
          </cell>
          <cell r="X12">
            <v>558900</v>
          </cell>
          <cell r="Y12">
            <v>558900</v>
          </cell>
          <cell r="AA12" t="str">
            <v/>
          </cell>
          <cell r="AB12">
            <v>2</v>
          </cell>
          <cell r="AC12">
            <v>16000</v>
          </cell>
          <cell r="AD12">
            <v>24</v>
          </cell>
          <cell r="AE12">
            <v>144000</v>
          </cell>
          <cell r="AF12" t="str">
            <v/>
          </cell>
          <cell r="AG12" t="str">
            <v/>
          </cell>
          <cell r="AH12" t="str">
            <v/>
          </cell>
          <cell r="AJ12">
            <v>3212740</v>
          </cell>
          <cell r="AK12">
            <v>36330</v>
          </cell>
          <cell r="AL12">
            <v>7266</v>
          </cell>
          <cell r="AM12" t="str">
            <v/>
          </cell>
          <cell r="AO12" t="str">
            <v/>
          </cell>
          <cell r="AP12">
            <v>151000</v>
          </cell>
          <cell r="AQ12" t="str">
            <v/>
          </cell>
          <cell r="AR12">
            <v>1500000</v>
          </cell>
          <cell r="AS12">
            <v>1694596</v>
          </cell>
          <cell r="AT12">
            <v>1518144</v>
          </cell>
          <cell r="AU12">
            <v>32000</v>
          </cell>
          <cell r="AV12">
            <v>1486144</v>
          </cell>
          <cell r="AW12">
            <v>3133140</v>
          </cell>
          <cell r="AX12">
            <v>2451340</v>
          </cell>
          <cell r="AZ12">
            <v>681800</v>
          </cell>
          <cell r="BA12">
            <v>3133140</v>
          </cell>
          <cell r="BB12">
            <v>296500</v>
          </cell>
          <cell r="BC12">
            <v>235100</v>
          </cell>
          <cell r="BD12">
            <v>61400</v>
          </cell>
        </row>
        <row r="13">
          <cell r="A13" t="str">
            <v>t320008</v>
          </cell>
          <cell r="B13" t="str">
            <v>t32</v>
          </cell>
          <cell r="C13" t="str">
            <v>NguyÔn §×nh Thµnh</v>
          </cell>
          <cell r="D13">
            <v>1</v>
          </cell>
          <cell r="E13">
            <v>3.46</v>
          </cell>
          <cell r="G13">
            <v>1490600</v>
          </cell>
          <cell r="H13">
            <v>1490600</v>
          </cell>
          <cell r="I13">
            <v>1514600</v>
          </cell>
          <cell r="J13">
            <v>6000</v>
          </cell>
          <cell r="M13">
            <v>53400</v>
          </cell>
          <cell r="N13">
            <v>59400</v>
          </cell>
          <cell r="O13">
            <v>596240</v>
          </cell>
          <cell r="P13" t="str">
            <v/>
          </cell>
          <cell r="R13">
            <v>596240</v>
          </cell>
          <cell r="V13">
            <v>27940</v>
          </cell>
          <cell r="Y13" t="str">
            <v/>
          </cell>
          <cell r="AA13" t="str">
            <v/>
          </cell>
          <cell r="AB13">
            <v>3</v>
          </cell>
          <cell r="AC13">
            <v>24000</v>
          </cell>
          <cell r="AD13">
            <v>21</v>
          </cell>
          <cell r="AE13">
            <v>126000</v>
          </cell>
          <cell r="AF13" t="str">
            <v/>
          </cell>
          <cell r="AG13" t="str">
            <v/>
          </cell>
          <cell r="AH13" t="str">
            <v/>
          </cell>
          <cell r="AJ13">
            <v>2324180</v>
          </cell>
          <cell r="AK13">
            <v>36330</v>
          </cell>
          <cell r="AL13">
            <v>7266</v>
          </cell>
          <cell r="AM13" t="str">
            <v/>
          </cell>
          <cell r="AO13" t="str">
            <v/>
          </cell>
          <cell r="AP13">
            <v>134000</v>
          </cell>
          <cell r="AQ13" t="str">
            <v/>
          </cell>
          <cell r="AR13">
            <v>1000000</v>
          </cell>
          <cell r="AS13">
            <v>1177596</v>
          </cell>
          <cell r="AT13">
            <v>1146584</v>
          </cell>
          <cell r="AU13">
            <v>23000</v>
          </cell>
          <cell r="AV13">
            <v>1123584</v>
          </cell>
          <cell r="AW13">
            <v>2264780</v>
          </cell>
          <cell r="AX13">
            <v>1668540</v>
          </cell>
          <cell r="AZ13">
            <v>596240</v>
          </cell>
          <cell r="BA13">
            <v>2264780</v>
          </cell>
          <cell r="BB13">
            <v>290000</v>
          </cell>
          <cell r="BC13">
            <v>229900</v>
          </cell>
          <cell r="BD13">
            <v>60100</v>
          </cell>
        </row>
        <row r="14">
          <cell r="A14" t="str">
            <v>t320009</v>
          </cell>
          <cell r="B14" t="str">
            <v>t32</v>
          </cell>
          <cell r="C14" t="str">
            <v>L­u V¨n T©m</v>
          </cell>
          <cell r="D14">
            <v>1</v>
          </cell>
          <cell r="E14">
            <v>3.46</v>
          </cell>
          <cell r="G14">
            <v>1598100</v>
          </cell>
          <cell r="H14">
            <v>1598100</v>
          </cell>
          <cell r="I14">
            <v>1622100</v>
          </cell>
          <cell r="J14">
            <v>10000</v>
          </cell>
          <cell r="M14">
            <v>58400</v>
          </cell>
          <cell r="N14">
            <v>68400</v>
          </cell>
          <cell r="O14">
            <v>639240</v>
          </cell>
          <cell r="P14" t="str">
            <v/>
          </cell>
          <cell r="R14">
            <v>639240</v>
          </cell>
          <cell r="V14">
            <v>27940</v>
          </cell>
          <cell r="Y14" t="str">
            <v/>
          </cell>
          <cell r="AA14" t="str">
            <v/>
          </cell>
          <cell r="AB14">
            <v>3</v>
          </cell>
          <cell r="AC14">
            <v>24000</v>
          </cell>
          <cell r="AD14">
            <v>23</v>
          </cell>
          <cell r="AE14">
            <v>138000</v>
          </cell>
          <cell r="AF14" t="str">
            <v/>
          </cell>
          <cell r="AG14" t="str">
            <v/>
          </cell>
          <cell r="AH14" t="str">
            <v/>
          </cell>
          <cell r="AJ14">
            <v>2495680</v>
          </cell>
          <cell r="AK14">
            <v>36330</v>
          </cell>
          <cell r="AL14">
            <v>7266</v>
          </cell>
          <cell r="AM14" t="str">
            <v/>
          </cell>
          <cell r="AO14" t="str">
            <v/>
          </cell>
          <cell r="AP14">
            <v>143000</v>
          </cell>
          <cell r="AQ14" t="str">
            <v/>
          </cell>
          <cell r="AR14">
            <v>1200000</v>
          </cell>
          <cell r="AS14">
            <v>1386596</v>
          </cell>
          <cell r="AT14">
            <v>1109084</v>
          </cell>
          <cell r="AU14">
            <v>25000</v>
          </cell>
          <cell r="AV14">
            <v>1084084</v>
          </cell>
          <cell r="AW14">
            <v>2427280</v>
          </cell>
          <cell r="AX14">
            <v>1788040</v>
          </cell>
          <cell r="AZ14">
            <v>639240</v>
          </cell>
          <cell r="BA14">
            <v>2427280</v>
          </cell>
          <cell r="BB14">
            <v>214200</v>
          </cell>
          <cell r="BC14">
            <v>169800</v>
          </cell>
          <cell r="BD14">
            <v>44400</v>
          </cell>
        </row>
        <row r="15">
          <cell r="A15" t="str">
            <v>t320010</v>
          </cell>
          <cell r="B15" t="str">
            <v>t32</v>
          </cell>
          <cell r="C15" t="str">
            <v>TrÇn V¨n Mong</v>
          </cell>
          <cell r="D15">
            <v>1</v>
          </cell>
          <cell r="E15">
            <v>3.46</v>
          </cell>
          <cell r="G15">
            <v>1528000</v>
          </cell>
          <cell r="H15">
            <v>1528000</v>
          </cell>
          <cell r="I15">
            <v>1552000</v>
          </cell>
          <cell r="J15">
            <v>12000</v>
          </cell>
          <cell r="M15">
            <v>49800</v>
          </cell>
          <cell r="N15">
            <v>61800</v>
          </cell>
          <cell r="O15">
            <v>611200</v>
          </cell>
          <cell r="P15" t="str">
            <v/>
          </cell>
          <cell r="R15">
            <v>611200</v>
          </cell>
          <cell r="V15">
            <v>27940</v>
          </cell>
          <cell r="Y15" t="str">
            <v/>
          </cell>
          <cell r="AA15" t="str">
            <v/>
          </cell>
          <cell r="AB15">
            <v>3</v>
          </cell>
          <cell r="AC15">
            <v>24000</v>
          </cell>
          <cell r="AD15">
            <v>22</v>
          </cell>
          <cell r="AE15">
            <v>132000</v>
          </cell>
          <cell r="AF15" t="str">
            <v/>
          </cell>
          <cell r="AG15" t="str">
            <v/>
          </cell>
          <cell r="AH15" t="str">
            <v/>
          </cell>
          <cell r="AJ15">
            <v>2384940</v>
          </cell>
          <cell r="AK15">
            <v>36330</v>
          </cell>
          <cell r="AL15">
            <v>7266</v>
          </cell>
          <cell r="AM15" t="str">
            <v/>
          </cell>
          <cell r="AO15" t="str">
            <v/>
          </cell>
          <cell r="AP15">
            <v>95000</v>
          </cell>
          <cell r="AQ15" t="str">
            <v/>
          </cell>
          <cell r="AR15">
            <v>1200000</v>
          </cell>
          <cell r="AS15">
            <v>1338596</v>
          </cell>
          <cell r="AT15">
            <v>1046344</v>
          </cell>
          <cell r="AU15">
            <v>24000</v>
          </cell>
          <cell r="AV15">
            <v>1022344</v>
          </cell>
          <cell r="AW15">
            <v>2323140</v>
          </cell>
          <cell r="AX15">
            <v>1711940</v>
          </cell>
          <cell r="AZ15">
            <v>611200</v>
          </cell>
          <cell r="BA15">
            <v>2323140</v>
          </cell>
          <cell r="BB15">
            <v>3000</v>
          </cell>
          <cell r="BC15" t="str">
            <v/>
          </cell>
          <cell r="BD15">
            <v>3000</v>
          </cell>
        </row>
        <row r="16">
          <cell r="A16" t="str">
            <v>t320011</v>
          </cell>
          <cell r="B16" t="str">
            <v>t32</v>
          </cell>
          <cell r="C16" t="str">
            <v>Bïi V¨n ChØnh</v>
          </cell>
          <cell r="D16">
            <v>1</v>
          </cell>
          <cell r="E16">
            <v>2.44</v>
          </cell>
          <cell r="G16">
            <v>1552100</v>
          </cell>
          <cell r="H16">
            <v>1552100</v>
          </cell>
          <cell r="I16">
            <v>1576100</v>
          </cell>
          <cell r="J16">
            <v>10000</v>
          </cell>
          <cell r="M16">
            <v>51200</v>
          </cell>
          <cell r="N16">
            <v>61200</v>
          </cell>
          <cell r="O16">
            <v>620840</v>
          </cell>
          <cell r="P16" t="str">
            <v/>
          </cell>
          <cell r="R16">
            <v>620840</v>
          </cell>
          <cell r="V16">
            <v>19700</v>
          </cell>
          <cell r="Y16" t="str">
            <v/>
          </cell>
          <cell r="AA16" t="str">
            <v/>
          </cell>
          <cell r="AB16">
            <v>3</v>
          </cell>
          <cell r="AC16">
            <v>24000</v>
          </cell>
          <cell r="AD16">
            <v>21</v>
          </cell>
          <cell r="AE16">
            <v>126000</v>
          </cell>
          <cell r="AF16" t="str">
            <v/>
          </cell>
          <cell r="AG16" t="str">
            <v/>
          </cell>
          <cell r="AH16" t="str">
            <v/>
          </cell>
          <cell r="AJ16">
            <v>2403840</v>
          </cell>
          <cell r="AK16">
            <v>25620</v>
          </cell>
          <cell r="AL16">
            <v>5124</v>
          </cell>
          <cell r="AM16" t="str">
            <v/>
          </cell>
          <cell r="AO16" t="str">
            <v/>
          </cell>
          <cell r="AP16">
            <v>98000</v>
          </cell>
          <cell r="AQ16" t="str">
            <v/>
          </cell>
          <cell r="AR16">
            <v>1200000</v>
          </cell>
          <cell r="AS16">
            <v>1328744</v>
          </cell>
          <cell r="AT16">
            <v>1075096</v>
          </cell>
          <cell r="AU16">
            <v>24000</v>
          </cell>
          <cell r="AV16">
            <v>1051096</v>
          </cell>
          <cell r="AW16">
            <v>2342640</v>
          </cell>
          <cell r="AX16">
            <v>1721800</v>
          </cell>
          <cell r="AZ16">
            <v>620840</v>
          </cell>
          <cell r="BA16">
            <v>2342640</v>
          </cell>
          <cell r="BB16">
            <v>275300</v>
          </cell>
          <cell r="BC16">
            <v>218300</v>
          </cell>
          <cell r="BD16">
            <v>57000</v>
          </cell>
        </row>
        <row r="17">
          <cell r="A17" t="str">
            <v>t320012</v>
          </cell>
          <cell r="B17" t="str">
            <v>t32</v>
          </cell>
          <cell r="C17" t="str">
            <v>§ç V¨n Thè</v>
          </cell>
          <cell r="D17">
            <v>1</v>
          </cell>
          <cell r="E17">
            <v>2.44</v>
          </cell>
          <cell r="G17">
            <v>1580900</v>
          </cell>
          <cell r="H17">
            <v>1580900</v>
          </cell>
          <cell r="I17">
            <v>1604900</v>
          </cell>
          <cell r="J17">
            <v>12000</v>
          </cell>
          <cell r="M17">
            <v>55800</v>
          </cell>
          <cell r="N17">
            <v>67800</v>
          </cell>
          <cell r="O17">
            <v>632360</v>
          </cell>
          <cell r="P17" t="str">
            <v/>
          </cell>
          <cell r="R17">
            <v>632360</v>
          </cell>
          <cell r="V17">
            <v>19700</v>
          </cell>
          <cell r="Y17" t="str">
            <v/>
          </cell>
          <cell r="AA17" t="str">
            <v/>
          </cell>
          <cell r="AB17">
            <v>3</v>
          </cell>
          <cell r="AC17">
            <v>24000</v>
          </cell>
          <cell r="AD17">
            <v>25</v>
          </cell>
          <cell r="AE17">
            <v>150000</v>
          </cell>
          <cell r="AF17" t="str">
            <v/>
          </cell>
          <cell r="AG17" t="str">
            <v/>
          </cell>
          <cell r="AH17" t="str">
            <v/>
          </cell>
          <cell r="AJ17">
            <v>2474760</v>
          </cell>
          <cell r="AK17">
            <v>25620</v>
          </cell>
          <cell r="AL17">
            <v>5124</v>
          </cell>
          <cell r="AM17" t="str">
            <v/>
          </cell>
          <cell r="AO17" t="str">
            <v/>
          </cell>
          <cell r="AP17">
            <v>232000</v>
          </cell>
          <cell r="AQ17" t="str">
            <v/>
          </cell>
          <cell r="AR17">
            <v>1200000</v>
          </cell>
          <cell r="AS17">
            <v>1462744</v>
          </cell>
          <cell r="AT17">
            <v>1012016</v>
          </cell>
          <cell r="AU17">
            <v>25000</v>
          </cell>
          <cell r="AV17">
            <v>987016</v>
          </cell>
          <cell r="AW17">
            <v>2406960</v>
          </cell>
          <cell r="AX17">
            <v>1774600</v>
          </cell>
          <cell r="AZ17">
            <v>632360</v>
          </cell>
          <cell r="BA17">
            <v>2406960</v>
          </cell>
          <cell r="BB17">
            <v>288100</v>
          </cell>
          <cell r="BC17">
            <v>228400</v>
          </cell>
          <cell r="BD17">
            <v>59700</v>
          </cell>
        </row>
        <row r="18">
          <cell r="A18" t="str">
            <v>t320013</v>
          </cell>
          <cell r="B18" t="str">
            <v>t32</v>
          </cell>
          <cell r="C18" t="str">
            <v>Vò H÷u Thanh</v>
          </cell>
          <cell r="D18">
            <v>1</v>
          </cell>
          <cell r="E18">
            <v>2.44</v>
          </cell>
          <cell r="G18">
            <v>471600</v>
          </cell>
          <cell r="H18">
            <v>471600</v>
          </cell>
          <cell r="I18">
            <v>479600</v>
          </cell>
          <cell r="J18">
            <v>6000</v>
          </cell>
          <cell r="M18">
            <v>16100</v>
          </cell>
          <cell r="N18">
            <v>22100</v>
          </cell>
          <cell r="O18">
            <v>188640</v>
          </cell>
          <cell r="P18" t="str">
            <v/>
          </cell>
          <cell r="R18">
            <v>188640</v>
          </cell>
          <cell r="V18">
            <v>19700</v>
          </cell>
          <cell r="Y18" t="str">
            <v/>
          </cell>
          <cell r="AA18" t="str">
            <v/>
          </cell>
          <cell r="AB18">
            <v>1</v>
          </cell>
          <cell r="AC18">
            <v>8000</v>
          </cell>
          <cell r="AD18">
            <v>8</v>
          </cell>
          <cell r="AE18">
            <v>48000</v>
          </cell>
          <cell r="AF18" t="str">
            <v/>
          </cell>
          <cell r="AG18" t="str">
            <v/>
          </cell>
          <cell r="AH18" t="str">
            <v/>
          </cell>
          <cell r="AJ18">
            <v>758040</v>
          </cell>
          <cell r="AK18">
            <v>25620</v>
          </cell>
          <cell r="AL18">
            <v>5124</v>
          </cell>
          <cell r="AM18" t="str">
            <v/>
          </cell>
          <cell r="AO18" t="str">
            <v/>
          </cell>
          <cell r="AQ18" t="str">
            <v/>
          </cell>
          <cell r="AS18">
            <v>30744</v>
          </cell>
          <cell r="AT18">
            <v>727296</v>
          </cell>
          <cell r="AU18">
            <v>8000</v>
          </cell>
          <cell r="AV18">
            <v>719296</v>
          </cell>
          <cell r="AW18">
            <v>735940</v>
          </cell>
          <cell r="AX18">
            <v>547300</v>
          </cell>
          <cell r="AZ18">
            <v>188640</v>
          </cell>
          <cell r="BA18">
            <v>735940</v>
          </cell>
          <cell r="BB18">
            <v>283800</v>
          </cell>
          <cell r="BC18">
            <v>225000</v>
          </cell>
          <cell r="BD18">
            <v>58800</v>
          </cell>
        </row>
        <row r="19">
          <cell r="A19" t="str">
            <v>t320014</v>
          </cell>
          <cell r="B19" t="str">
            <v>t32</v>
          </cell>
          <cell r="C19" t="str">
            <v>§inh V¨n Ch©u</v>
          </cell>
          <cell r="D19">
            <v>1</v>
          </cell>
          <cell r="E19">
            <v>2.44</v>
          </cell>
          <cell r="G19">
            <v>1352300</v>
          </cell>
          <cell r="H19">
            <v>1352300</v>
          </cell>
          <cell r="I19">
            <v>1734700</v>
          </cell>
          <cell r="J19">
            <v>8000</v>
          </cell>
          <cell r="M19">
            <v>49200</v>
          </cell>
          <cell r="N19">
            <v>57200</v>
          </cell>
          <cell r="O19">
            <v>540920</v>
          </cell>
          <cell r="P19" t="str">
            <v/>
          </cell>
          <cell r="R19">
            <v>540920</v>
          </cell>
          <cell r="V19">
            <v>19700</v>
          </cell>
          <cell r="X19">
            <v>374400</v>
          </cell>
          <cell r="Y19">
            <v>374400</v>
          </cell>
          <cell r="AA19" t="str">
            <v/>
          </cell>
          <cell r="AB19">
            <v>1</v>
          </cell>
          <cell r="AC19">
            <v>8000</v>
          </cell>
          <cell r="AD19">
            <v>20</v>
          </cell>
          <cell r="AE19">
            <v>120000</v>
          </cell>
          <cell r="AF19" t="str">
            <v/>
          </cell>
          <cell r="AG19" t="str">
            <v/>
          </cell>
          <cell r="AH19" t="str">
            <v/>
          </cell>
          <cell r="AJ19">
            <v>2472520</v>
          </cell>
          <cell r="AK19">
            <v>25620</v>
          </cell>
          <cell r="AL19">
            <v>5124</v>
          </cell>
          <cell r="AM19" t="str">
            <v/>
          </cell>
          <cell r="AO19" t="str">
            <v/>
          </cell>
          <cell r="AP19">
            <v>141000</v>
          </cell>
          <cell r="AQ19" t="str">
            <v/>
          </cell>
          <cell r="AR19">
            <v>1000000</v>
          </cell>
          <cell r="AS19">
            <v>1171744</v>
          </cell>
          <cell r="AT19">
            <v>1300776</v>
          </cell>
          <cell r="AU19">
            <v>25000</v>
          </cell>
          <cell r="AV19">
            <v>1275776</v>
          </cell>
          <cell r="AW19">
            <v>2415320</v>
          </cell>
          <cell r="AX19">
            <v>1874400</v>
          </cell>
          <cell r="AZ19">
            <v>540920</v>
          </cell>
          <cell r="BA19">
            <v>2415320</v>
          </cell>
          <cell r="BB19">
            <v>238900</v>
          </cell>
          <cell r="BC19">
            <v>189400</v>
          </cell>
          <cell r="BD19">
            <v>49500</v>
          </cell>
        </row>
        <row r="20">
          <cell r="A20" t="str">
            <v>t320015</v>
          </cell>
          <cell r="B20" t="str">
            <v>t32</v>
          </cell>
          <cell r="C20" t="str">
            <v>Bïi Xu©n NhÑ</v>
          </cell>
          <cell r="D20">
            <v>1</v>
          </cell>
          <cell r="E20">
            <v>2.44</v>
          </cell>
          <cell r="G20">
            <v>1449600</v>
          </cell>
          <cell r="H20">
            <v>1449600</v>
          </cell>
          <cell r="I20">
            <v>1473600</v>
          </cell>
          <cell r="J20">
            <v>12000</v>
          </cell>
          <cell r="M20">
            <v>48800</v>
          </cell>
          <cell r="N20">
            <v>60800</v>
          </cell>
          <cell r="O20">
            <v>579840</v>
          </cell>
          <cell r="P20" t="str">
            <v/>
          </cell>
          <cell r="R20">
            <v>579840</v>
          </cell>
          <cell r="V20">
            <v>19700</v>
          </cell>
          <cell r="Y20" t="str">
            <v/>
          </cell>
          <cell r="AA20" t="str">
            <v/>
          </cell>
          <cell r="AB20">
            <v>3</v>
          </cell>
          <cell r="AC20">
            <v>24000</v>
          </cell>
          <cell r="AD20">
            <v>23</v>
          </cell>
          <cell r="AE20">
            <v>138000</v>
          </cell>
          <cell r="AF20" t="str">
            <v/>
          </cell>
          <cell r="AG20" t="str">
            <v/>
          </cell>
          <cell r="AH20" t="str">
            <v/>
          </cell>
          <cell r="AJ20">
            <v>2271940</v>
          </cell>
          <cell r="AK20">
            <v>25620</v>
          </cell>
          <cell r="AL20">
            <v>5124</v>
          </cell>
          <cell r="AM20" t="str">
            <v/>
          </cell>
          <cell r="AO20" t="str">
            <v/>
          </cell>
          <cell r="AP20">
            <v>244000</v>
          </cell>
          <cell r="AQ20" t="str">
            <v/>
          </cell>
          <cell r="AR20">
            <v>1000000</v>
          </cell>
          <cell r="AS20">
            <v>1274744</v>
          </cell>
          <cell r="AT20">
            <v>997196</v>
          </cell>
          <cell r="AU20">
            <v>23000</v>
          </cell>
          <cell r="AV20">
            <v>974196</v>
          </cell>
          <cell r="AW20">
            <v>2211140</v>
          </cell>
          <cell r="AX20">
            <v>1631300</v>
          </cell>
          <cell r="AZ20">
            <v>579840</v>
          </cell>
          <cell r="BA20">
            <v>2211140</v>
          </cell>
          <cell r="BB20">
            <v>290000</v>
          </cell>
          <cell r="BC20">
            <v>229900</v>
          </cell>
          <cell r="BD20">
            <v>60100</v>
          </cell>
        </row>
        <row r="21">
          <cell r="A21" t="str">
            <v>t320016</v>
          </cell>
          <cell r="B21" t="str">
            <v>t32</v>
          </cell>
          <cell r="C21" t="str">
            <v>Mai Thµnh §«</v>
          </cell>
          <cell r="D21">
            <v>1</v>
          </cell>
          <cell r="E21">
            <v>2.44</v>
          </cell>
          <cell r="G21">
            <v>1422400</v>
          </cell>
          <cell r="H21">
            <v>1422400</v>
          </cell>
          <cell r="I21">
            <v>1438400</v>
          </cell>
          <cell r="J21">
            <v>12000</v>
          </cell>
          <cell r="M21">
            <v>56100</v>
          </cell>
          <cell r="N21">
            <v>68100</v>
          </cell>
          <cell r="O21">
            <v>568960</v>
          </cell>
          <cell r="P21" t="str">
            <v/>
          </cell>
          <cell r="R21">
            <v>568960</v>
          </cell>
          <cell r="V21">
            <v>29550</v>
          </cell>
          <cell r="Y21" t="str">
            <v/>
          </cell>
          <cell r="AA21" t="str">
            <v/>
          </cell>
          <cell r="AB21">
            <v>2</v>
          </cell>
          <cell r="AC21">
            <v>16000</v>
          </cell>
          <cell r="AD21">
            <v>19</v>
          </cell>
          <cell r="AE21">
            <v>114000</v>
          </cell>
          <cell r="AF21" t="str">
            <v/>
          </cell>
          <cell r="AG21" t="str">
            <v/>
          </cell>
          <cell r="AH21" t="str">
            <v/>
          </cell>
          <cell r="AJ21">
            <v>2219010</v>
          </cell>
          <cell r="AK21">
            <v>25620</v>
          </cell>
          <cell r="AL21">
            <v>5124</v>
          </cell>
          <cell r="AM21" t="str">
            <v/>
          </cell>
          <cell r="AO21" t="str">
            <v/>
          </cell>
          <cell r="AQ21" t="str">
            <v/>
          </cell>
          <cell r="AR21">
            <v>1000000</v>
          </cell>
          <cell r="AS21">
            <v>1030744</v>
          </cell>
          <cell r="AT21">
            <v>1188266</v>
          </cell>
          <cell r="AU21">
            <v>22000</v>
          </cell>
          <cell r="AV21">
            <v>1166266</v>
          </cell>
          <cell r="AW21">
            <v>2150910</v>
          </cell>
          <cell r="AX21">
            <v>1581950</v>
          </cell>
          <cell r="AZ21">
            <v>568960</v>
          </cell>
          <cell r="BA21">
            <v>2150910</v>
          </cell>
          <cell r="BB21">
            <v>1800</v>
          </cell>
          <cell r="BC21" t="str">
            <v/>
          </cell>
          <cell r="BD21">
            <v>1800</v>
          </cell>
        </row>
        <row r="22">
          <cell r="A22" t="str">
            <v>t320017</v>
          </cell>
          <cell r="B22" t="str">
            <v>t32</v>
          </cell>
          <cell r="C22" t="str">
            <v>TrÇn Thanh V©n</v>
          </cell>
          <cell r="D22">
            <v>1</v>
          </cell>
          <cell r="E22">
            <v>2.44</v>
          </cell>
          <cell r="G22">
            <v>1487600</v>
          </cell>
          <cell r="H22">
            <v>1487600</v>
          </cell>
          <cell r="I22">
            <v>1511600</v>
          </cell>
          <cell r="J22">
            <v>12000</v>
          </cell>
          <cell r="M22">
            <v>47800</v>
          </cell>
          <cell r="N22">
            <v>59800</v>
          </cell>
          <cell r="O22">
            <v>595040</v>
          </cell>
          <cell r="P22" t="str">
            <v/>
          </cell>
          <cell r="R22">
            <v>595040</v>
          </cell>
          <cell r="V22">
            <v>19700</v>
          </cell>
          <cell r="Y22" t="str">
            <v/>
          </cell>
          <cell r="AA22" t="str">
            <v/>
          </cell>
          <cell r="AB22">
            <v>3</v>
          </cell>
          <cell r="AC22">
            <v>24000</v>
          </cell>
          <cell r="AD22">
            <v>22</v>
          </cell>
          <cell r="AE22">
            <v>132000</v>
          </cell>
          <cell r="AF22" t="str">
            <v/>
          </cell>
          <cell r="AG22" t="str">
            <v/>
          </cell>
          <cell r="AH22" t="str">
            <v/>
          </cell>
          <cell r="AJ22">
            <v>2318140</v>
          </cell>
          <cell r="AK22">
            <v>25620</v>
          </cell>
          <cell r="AL22">
            <v>5124</v>
          </cell>
          <cell r="AM22" t="str">
            <v/>
          </cell>
          <cell r="AO22" t="str">
            <v/>
          </cell>
          <cell r="AQ22" t="str">
            <v/>
          </cell>
          <cell r="AR22">
            <v>1000000</v>
          </cell>
          <cell r="AS22">
            <v>1030744</v>
          </cell>
          <cell r="AT22">
            <v>1287396</v>
          </cell>
          <cell r="AU22">
            <v>23000</v>
          </cell>
          <cell r="AV22">
            <v>1264396</v>
          </cell>
          <cell r="AW22">
            <v>2258340</v>
          </cell>
          <cell r="AX22">
            <v>1663300</v>
          </cell>
          <cell r="AZ22">
            <v>595040</v>
          </cell>
          <cell r="BA22">
            <v>2258340</v>
          </cell>
          <cell r="BB22">
            <v>285000</v>
          </cell>
          <cell r="BC22">
            <v>226000</v>
          </cell>
          <cell r="BD22">
            <v>59000</v>
          </cell>
        </row>
        <row r="23">
          <cell r="A23" t="str">
            <v>t320018</v>
          </cell>
          <cell r="B23" t="str">
            <v>t32</v>
          </cell>
          <cell r="C23" t="str">
            <v>NguyÔn Thanh B×nh</v>
          </cell>
          <cell r="D23">
            <v>1</v>
          </cell>
          <cell r="E23">
            <v>1.7</v>
          </cell>
          <cell r="G23">
            <v>869900</v>
          </cell>
          <cell r="H23">
            <v>869900</v>
          </cell>
          <cell r="I23">
            <v>885900</v>
          </cell>
          <cell r="J23">
            <v>6000</v>
          </cell>
          <cell r="M23">
            <v>31200</v>
          </cell>
          <cell r="N23">
            <v>37200</v>
          </cell>
          <cell r="O23">
            <v>347960</v>
          </cell>
          <cell r="P23" t="str">
            <v/>
          </cell>
          <cell r="R23">
            <v>347960</v>
          </cell>
          <cell r="V23">
            <v>13700</v>
          </cell>
          <cell r="Y23" t="str">
            <v/>
          </cell>
          <cell r="AA23" t="str">
            <v/>
          </cell>
          <cell r="AB23">
            <v>2</v>
          </cell>
          <cell r="AC23">
            <v>16000</v>
          </cell>
          <cell r="AD23">
            <v>14</v>
          </cell>
          <cell r="AE23">
            <v>84000</v>
          </cell>
          <cell r="AF23" t="str">
            <v/>
          </cell>
          <cell r="AG23" t="str">
            <v/>
          </cell>
          <cell r="AH23" t="str">
            <v/>
          </cell>
          <cell r="AJ23">
            <v>1368760</v>
          </cell>
          <cell r="AK23">
            <v>17850</v>
          </cell>
          <cell r="AL23">
            <v>3570</v>
          </cell>
          <cell r="AM23" t="str">
            <v/>
          </cell>
          <cell r="AO23" t="str">
            <v/>
          </cell>
          <cell r="AQ23" t="str">
            <v/>
          </cell>
          <cell r="AR23">
            <v>500000</v>
          </cell>
          <cell r="AS23">
            <v>521420</v>
          </cell>
          <cell r="AT23">
            <v>847340</v>
          </cell>
          <cell r="AU23">
            <v>14000</v>
          </cell>
          <cell r="AV23">
            <v>833340</v>
          </cell>
          <cell r="AW23">
            <v>1331560</v>
          </cell>
          <cell r="AX23">
            <v>983600</v>
          </cell>
          <cell r="AZ23">
            <v>347960</v>
          </cell>
          <cell r="BA23">
            <v>1331560</v>
          </cell>
          <cell r="BB23">
            <v>7400</v>
          </cell>
          <cell r="BC23" t="str">
            <v/>
          </cell>
          <cell r="BD23">
            <v>7400</v>
          </cell>
        </row>
        <row r="24">
          <cell r="A24" t="str">
            <v>t320019</v>
          </cell>
          <cell r="B24" t="str">
            <v>t32</v>
          </cell>
          <cell r="C24" t="str">
            <v>§ç Kh¾c S¬n</v>
          </cell>
          <cell r="D24">
            <v>1</v>
          </cell>
          <cell r="E24">
            <v>1.7</v>
          </cell>
          <cell r="G24">
            <v>1724500</v>
          </cell>
          <cell r="H24">
            <v>1724500</v>
          </cell>
          <cell r="I24">
            <v>1748500</v>
          </cell>
          <cell r="J24">
            <v>12000</v>
          </cell>
          <cell r="M24">
            <v>67200</v>
          </cell>
          <cell r="N24">
            <v>79200</v>
          </cell>
          <cell r="O24">
            <v>689800</v>
          </cell>
          <cell r="P24" t="str">
            <v/>
          </cell>
          <cell r="R24">
            <v>689800</v>
          </cell>
          <cell r="V24">
            <v>13700</v>
          </cell>
          <cell r="Y24" t="str">
            <v/>
          </cell>
          <cell r="AA24" t="str">
            <v/>
          </cell>
          <cell r="AB24">
            <v>3</v>
          </cell>
          <cell r="AC24">
            <v>24000</v>
          </cell>
          <cell r="AD24">
            <v>25</v>
          </cell>
          <cell r="AE24">
            <v>150000</v>
          </cell>
          <cell r="AF24" t="str">
            <v/>
          </cell>
          <cell r="AG24" t="str">
            <v/>
          </cell>
          <cell r="AH24" t="str">
            <v/>
          </cell>
          <cell r="AJ24">
            <v>2681200</v>
          </cell>
          <cell r="AK24">
            <v>17850</v>
          </cell>
          <cell r="AL24">
            <v>3570</v>
          </cell>
          <cell r="AM24" t="str">
            <v/>
          </cell>
          <cell r="AO24" t="str">
            <v/>
          </cell>
          <cell r="AP24">
            <v>168000</v>
          </cell>
          <cell r="AQ24" t="str">
            <v/>
          </cell>
          <cell r="AR24">
            <v>1000000</v>
          </cell>
          <cell r="AS24">
            <v>1189420</v>
          </cell>
          <cell r="AT24">
            <v>1491780</v>
          </cell>
          <cell r="AU24">
            <v>27000</v>
          </cell>
          <cell r="AV24">
            <v>1464780</v>
          </cell>
          <cell r="AW24">
            <v>2602000</v>
          </cell>
          <cell r="AX24">
            <v>1912200</v>
          </cell>
          <cell r="AZ24">
            <v>689800</v>
          </cell>
          <cell r="BA24">
            <v>2602000</v>
          </cell>
          <cell r="BB24">
            <v>296500</v>
          </cell>
          <cell r="BC24">
            <v>235100</v>
          </cell>
          <cell r="BD24">
            <v>61400</v>
          </cell>
        </row>
        <row r="25">
          <cell r="B25" t="str">
            <v>t32 Total</v>
          </cell>
          <cell r="D25">
            <v>19</v>
          </cell>
          <cell r="E25">
            <v>55.079999999999991</v>
          </cell>
          <cell r="F25" t="str">
            <v/>
          </cell>
          <cell r="G25">
            <v>26564071</v>
          </cell>
          <cell r="H25">
            <v>26564071</v>
          </cell>
          <cell r="I25">
            <v>27902371</v>
          </cell>
          <cell r="J25">
            <v>180000</v>
          </cell>
          <cell r="K25" t="str">
            <v/>
          </cell>
          <cell r="L25" t="str">
            <v/>
          </cell>
          <cell r="M25">
            <v>983015</v>
          </cell>
          <cell r="N25">
            <v>1163015</v>
          </cell>
          <cell r="O25">
            <v>10625620</v>
          </cell>
          <cell r="P25" t="str">
            <v/>
          </cell>
          <cell r="Q25" t="str">
            <v/>
          </cell>
          <cell r="R25">
            <v>10625620</v>
          </cell>
          <cell r="S25">
            <v>21000</v>
          </cell>
          <cell r="T25" t="str">
            <v/>
          </cell>
          <cell r="U25" t="str">
            <v/>
          </cell>
          <cell r="V25">
            <v>482490</v>
          </cell>
          <cell r="W25" t="str">
            <v/>
          </cell>
          <cell r="X25">
            <v>933300</v>
          </cell>
          <cell r="Y25">
            <v>933300</v>
          </cell>
          <cell r="Z25" t="str">
            <v/>
          </cell>
          <cell r="AA25" t="str">
            <v/>
          </cell>
          <cell r="AB25">
            <v>48</v>
          </cell>
          <cell r="AC25">
            <v>384000</v>
          </cell>
          <cell r="AD25">
            <v>389</v>
          </cell>
          <cell r="AE25">
            <v>2334000</v>
          </cell>
          <cell r="AF25" t="str">
            <v/>
          </cell>
          <cell r="AG25">
            <v>62900</v>
          </cell>
          <cell r="AH25">
            <v>62900</v>
          </cell>
          <cell r="AI25" t="str">
            <v/>
          </cell>
          <cell r="AJ25">
            <v>42570396</v>
          </cell>
          <cell r="AK25">
            <v>578340</v>
          </cell>
          <cell r="AL25">
            <v>115668</v>
          </cell>
          <cell r="AM25" t="str">
            <v/>
          </cell>
          <cell r="AN25" t="str">
            <v/>
          </cell>
          <cell r="AO25" t="str">
            <v/>
          </cell>
          <cell r="AP25">
            <v>2145000</v>
          </cell>
          <cell r="AQ25" t="str">
            <v/>
          </cell>
          <cell r="AR25">
            <v>20000000</v>
          </cell>
          <cell r="AS25">
            <v>22839008</v>
          </cell>
          <cell r="AT25">
            <v>19731388</v>
          </cell>
          <cell r="AU25">
            <v>426000</v>
          </cell>
          <cell r="AV25">
            <v>19305388</v>
          </cell>
          <cell r="AW25">
            <v>41407381</v>
          </cell>
          <cell r="AX25">
            <v>30781761</v>
          </cell>
          <cell r="AY25" t="str">
            <v/>
          </cell>
          <cell r="AZ25">
            <v>10625620</v>
          </cell>
          <cell r="BA25">
            <v>41407381</v>
          </cell>
          <cell r="BB25">
            <v>4237475</v>
          </cell>
          <cell r="BC25">
            <v>3350016</v>
          </cell>
          <cell r="BD25">
            <v>887459</v>
          </cell>
        </row>
        <row r="26">
          <cell r="A26" t="str">
            <v>t330001</v>
          </cell>
          <cell r="B26" t="str">
            <v>t33</v>
          </cell>
          <cell r="C26" t="str">
            <v>M¹c §øc Quang</v>
          </cell>
          <cell r="D26">
            <v>1</v>
          </cell>
          <cell r="E26">
            <v>3.46</v>
          </cell>
          <cell r="G26">
            <v>2369877</v>
          </cell>
          <cell r="H26">
            <v>2369877</v>
          </cell>
          <cell r="I26">
            <v>2414877</v>
          </cell>
          <cell r="J26">
            <v>10000</v>
          </cell>
          <cell r="M26">
            <v>120238</v>
          </cell>
          <cell r="N26">
            <v>130238</v>
          </cell>
          <cell r="O26">
            <v>947950</v>
          </cell>
          <cell r="P26" t="str">
            <v/>
          </cell>
          <cell r="R26">
            <v>947950</v>
          </cell>
          <cell r="S26">
            <v>21000</v>
          </cell>
          <cell r="V26">
            <v>41910</v>
          </cell>
          <cell r="Y26" t="str">
            <v/>
          </cell>
          <cell r="AA26" t="str">
            <v/>
          </cell>
          <cell r="AB26">
            <v>3</v>
          </cell>
          <cell r="AC26">
            <v>24000</v>
          </cell>
          <cell r="AD26">
            <v>25</v>
          </cell>
          <cell r="AE26">
            <v>150000</v>
          </cell>
          <cell r="AF26" t="str">
            <v/>
          </cell>
          <cell r="AG26" t="str">
            <v/>
          </cell>
          <cell r="AH26" t="str">
            <v/>
          </cell>
          <cell r="AJ26">
            <v>3684975</v>
          </cell>
          <cell r="AK26">
            <v>36330</v>
          </cell>
          <cell r="AL26">
            <v>7266</v>
          </cell>
          <cell r="AM26" t="str">
            <v/>
          </cell>
          <cell r="AO26" t="str">
            <v/>
          </cell>
          <cell r="AP26">
            <v>280000</v>
          </cell>
          <cell r="AQ26" t="str">
            <v/>
          </cell>
          <cell r="AR26">
            <v>1000000</v>
          </cell>
          <cell r="AS26">
            <v>1323596</v>
          </cell>
          <cell r="AT26">
            <v>2361379</v>
          </cell>
          <cell r="AU26">
            <v>37000</v>
          </cell>
          <cell r="AV26">
            <v>2324379</v>
          </cell>
          <cell r="AW26">
            <v>3554737</v>
          </cell>
          <cell r="AX26">
            <v>2606787</v>
          </cell>
          <cell r="AZ26">
            <v>947950</v>
          </cell>
          <cell r="BA26">
            <v>3554737</v>
          </cell>
          <cell r="BB26">
            <v>183936</v>
          </cell>
          <cell r="BC26">
            <v>198254</v>
          </cell>
          <cell r="BD26">
            <v>-14318</v>
          </cell>
        </row>
        <row r="27">
          <cell r="A27" t="str">
            <v>t330002</v>
          </cell>
          <cell r="B27" t="str">
            <v>t33</v>
          </cell>
          <cell r="C27" t="str">
            <v>T¹ Quang Ngang</v>
          </cell>
          <cell r="D27">
            <v>1</v>
          </cell>
          <cell r="E27">
            <v>3.46</v>
          </cell>
          <cell r="G27">
            <v>2439100</v>
          </cell>
          <cell r="H27">
            <v>2439100</v>
          </cell>
          <cell r="I27">
            <v>2463100</v>
          </cell>
          <cell r="J27">
            <v>14000</v>
          </cell>
          <cell r="M27">
            <v>107200</v>
          </cell>
          <cell r="N27">
            <v>121200</v>
          </cell>
          <cell r="O27">
            <v>975640</v>
          </cell>
          <cell r="P27" t="str">
            <v/>
          </cell>
          <cell r="R27">
            <v>975640</v>
          </cell>
          <cell r="V27">
            <v>27940</v>
          </cell>
          <cell r="Y27" t="str">
            <v/>
          </cell>
          <cell r="AA27" t="str">
            <v/>
          </cell>
          <cell r="AB27">
            <v>3</v>
          </cell>
          <cell r="AC27">
            <v>24000</v>
          </cell>
          <cell r="AD27">
            <v>28</v>
          </cell>
          <cell r="AE27">
            <v>168000</v>
          </cell>
          <cell r="AF27" t="str">
            <v/>
          </cell>
          <cell r="AG27" t="str">
            <v/>
          </cell>
          <cell r="AH27" t="str">
            <v/>
          </cell>
          <cell r="AJ27">
            <v>3755880</v>
          </cell>
          <cell r="AK27">
            <v>36330</v>
          </cell>
          <cell r="AL27">
            <v>7266</v>
          </cell>
          <cell r="AM27" t="str">
            <v/>
          </cell>
          <cell r="AO27" t="str">
            <v/>
          </cell>
          <cell r="AP27">
            <v>308000</v>
          </cell>
          <cell r="AQ27" t="str">
            <v/>
          </cell>
          <cell r="AR27">
            <v>1000000</v>
          </cell>
          <cell r="AS27">
            <v>1351596</v>
          </cell>
          <cell r="AT27">
            <v>2404284</v>
          </cell>
          <cell r="AU27">
            <v>38000</v>
          </cell>
          <cell r="AV27">
            <v>2366284</v>
          </cell>
          <cell r="AW27">
            <v>3634680</v>
          </cell>
          <cell r="AX27">
            <v>2659040</v>
          </cell>
          <cell r="AZ27">
            <v>975640</v>
          </cell>
          <cell r="BA27">
            <v>3634680</v>
          </cell>
          <cell r="BB27">
            <v>192620</v>
          </cell>
          <cell r="BC27">
            <v>207400</v>
          </cell>
          <cell r="BD27">
            <v>-14780</v>
          </cell>
        </row>
        <row r="28">
          <cell r="A28" t="str">
            <v>t330003</v>
          </cell>
          <cell r="B28" t="str">
            <v>t33</v>
          </cell>
          <cell r="C28" t="str">
            <v>Hå V¨n Dòng</v>
          </cell>
          <cell r="D28">
            <v>1</v>
          </cell>
          <cell r="E28">
            <v>3.46</v>
          </cell>
          <cell r="G28">
            <v>1924700</v>
          </cell>
          <cell r="H28">
            <v>1924700</v>
          </cell>
          <cell r="I28">
            <v>1948700</v>
          </cell>
          <cell r="J28">
            <v>12000</v>
          </cell>
          <cell r="M28">
            <v>76500</v>
          </cell>
          <cell r="N28">
            <v>88500</v>
          </cell>
          <cell r="O28">
            <v>769880</v>
          </cell>
          <cell r="P28" t="str">
            <v/>
          </cell>
          <cell r="R28">
            <v>769880</v>
          </cell>
          <cell r="V28">
            <v>27940</v>
          </cell>
          <cell r="Y28" t="str">
            <v/>
          </cell>
          <cell r="AA28" t="str">
            <v/>
          </cell>
          <cell r="AB28">
            <v>3</v>
          </cell>
          <cell r="AC28">
            <v>24000</v>
          </cell>
          <cell r="AD28">
            <v>23</v>
          </cell>
          <cell r="AE28">
            <v>138000</v>
          </cell>
          <cell r="AF28" t="str">
            <v/>
          </cell>
          <cell r="AG28" t="str">
            <v/>
          </cell>
          <cell r="AH28" t="str">
            <v/>
          </cell>
          <cell r="AJ28">
            <v>2973020</v>
          </cell>
          <cell r="AK28">
            <v>36330</v>
          </cell>
          <cell r="AL28">
            <v>7266</v>
          </cell>
          <cell r="AM28" t="str">
            <v/>
          </cell>
          <cell r="AO28" t="str">
            <v/>
          </cell>
          <cell r="AP28">
            <v>302000</v>
          </cell>
          <cell r="AQ28" t="str">
            <v/>
          </cell>
          <cell r="AR28">
            <v>1000000</v>
          </cell>
          <cell r="AS28">
            <v>1345596</v>
          </cell>
          <cell r="AT28">
            <v>1627424</v>
          </cell>
          <cell r="AU28">
            <v>30000</v>
          </cell>
          <cell r="AV28">
            <v>1597424</v>
          </cell>
          <cell r="AW28">
            <v>2884520</v>
          </cell>
          <cell r="AX28">
            <v>2114640</v>
          </cell>
          <cell r="AZ28">
            <v>769880</v>
          </cell>
          <cell r="BA28">
            <v>2884520</v>
          </cell>
          <cell r="BB28">
            <v>192620</v>
          </cell>
          <cell r="BC28">
            <v>207400</v>
          </cell>
          <cell r="BD28">
            <v>-14780</v>
          </cell>
        </row>
        <row r="29">
          <cell r="A29" t="str">
            <v>t330004</v>
          </cell>
          <cell r="B29" t="str">
            <v>t33</v>
          </cell>
          <cell r="C29" t="str">
            <v>NguyÔn Duy Ch©u</v>
          </cell>
          <cell r="D29">
            <v>1</v>
          </cell>
          <cell r="E29">
            <v>3.46</v>
          </cell>
          <cell r="G29">
            <v>2158300</v>
          </cell>
          <cell r="H29">
            <v>2158300</v>
          </cell>
          <cell r="I29">
            <v>2182300</v>
          </cell>
          <cell r="J29">
            <v>12000</v>
          </cell>
          <cell r="M29">
            <v>88100</v>
          </cell>
          <cell r="N29">
            <v>100100</v>
          </cell>
          <cell r="O29">
            <v>863320</v>
          </cell>
          <cell r="P29" t="str">
            <v/>
          </cell>
          <cell r="R29">
            <v>863320</v>
          </cell>
          <cell r="V29">
            <v>27940</v>
          </cell>
          <cell r="Y29" t="str">
            <v/>
          </cell>
          <cell r="AA29" t="str">
            <v/>
          </cell>
          <cell r="AB29">
            <v>3</v>
          </cell>
          <cell r="AC29">
            <v>24000</v>
          </cell>
          <cell r="AD29">
            <v>26</v>
          </cell>
          <cell r="AE29">
            <v>156000</v>
          </cell>
          <cell r="AF29" t="str">
            <v/>
          </cell>
          <cell r="AG29" t="str">
            <v/>
          </cell>
          <cell r="AH29" t="str">
            <v/>
          </cell>
          <cell r="AJ29">
            <v>3329660</v>
          </cell>
          <cell r="AK29">
            <v>36330</v>
          </cell>
          <cell r="AL29">
            <v>7266</v>
          </cell>
          <cell r="AM29" t="str">
            <v/>
          </cell>
          <cell r="AO29" t="str">
            <v/>
          </cell>
          <cell r="AP29">
            <v>244000</v>
          </cell>
          <cell r="AQ29" t="str">
            <v/>
          </cell>
          <cell r="AR29">
            <v>1000000</v>
          </cell>
          <cell r="AS29">
            <v>1287596</v>
          </cell>
          <cell r="AT29">
            <v>2042064</v>
          </cell>
          <cell r="AU29">
            <v>33000</v>
          </cell>
          <cell r="AV29">
            <v>2009064</v>
          </cell>
          <cell r="AW29">
            <v>3229560</v>
          </cell>
          <cell r="AX29">
            <v>2366240</v>
          </cell>
          <cell r="AZ29">
            <v>863320</v>
          </cell>
          <cell r="BA29">
            <v>3229560</v>
          </cell>
          <cell r="BB29">
            <v>192620</v>
          </cell>
          <cell r="BC29">
            <v>207400</v>
          </cell>
          <cell r="BD29">
            <v>-14780</v>
          </cell>
        </row>
        <row r="30">
          <cell r="A30" t="str">
            <v>t330005</v>
          </cell>
          <cell r="B30" t="str">
            <v>t33</v>
          </cell>
          <cell r="C30" t="str">
            <v>NguyÔn Quang To¸n</v>
          </cell>
          <cell r="D30">
            <v>1</v>
          </cell>
          <cell r="E30">
            <v>3.46</v>
          </cell>
          <cell r="G30">
            <v>959200</v>
          </cell>
          <cell r="H30">
            <v>959200</v>
          </cell>
          <cell r="I30">
            <v>959200</v>
          </cell>
          <cell r="J30">
            <v>6000</v>
          </cell>
          <cell r="M30">
            <v>31700</v>
          </cell>
          <cell r="N30">
            <v>37700</v>
          </cell>
          <cell r="O30">
            <v>383680</v>
          </cell>
          <cell r="P30" t="str">
            <v/>
          </cell>
          <cell r="R30">
            <v>383680</v>
          </cell>
          <cell r="V30">
            <v>27940</v>
          </cell>
          <cell r="Y30" t="str">
            <v/>
          </cell>
          <cell r="AA30" t="str">
            <v/>
          </cell>
          <cell r="AC30" t="str">
            <v/>
          </cell>
          <cell r="AD30">
            <v>9</v>
          </cell>
          <cell r="AE30">
            <v>54000</v>
          </cell>
          <cell r="AF30" t="str">
            <v/>
          </cell>
          <cell r="AG30">
            <v>62900</v>
          </cell>
          <cell r="AH30">
            <v>62900</v>
          </cell>
          <cell r="AJ30">
            <v>1525420</v>
          </cell>
          <cell r="AK30">
            <v>36330</v>
          </cell>
          <cell r="AL30">
            <v>7266</v>
          </cell>
          <cell r="AM30" t="str">
            <v/>
          </cell>
          <cell r="AO30" t="str">
            <v/>
          </cell>
          <cell r="AP30">
            <v>223000</v>
          </cell>
          <cell r="AQ30" t="str">
            <v/>
          </cell>
          <cell r="AR30">
            <v>1000000</v>
          </cell>
          <cell r="AS30">
            <v>1266596</v>
          </cell>
          <cell r="AT30">
            <v>258824</v>
          </cell>
          <cell r="AU30">
            <v>15000</v>
          </cell>
          <cell r="AV30">
            <v>243824</v>
          </cell>
          <cell r="AW30">
            <v>1487720</v>
          </cell>
          <cell r="AX30">
            <v>1104040</v>
          </cell>
          <cell r="AZ30">
            <v>383680</v>
          </cell>
          <cell r="BA30">
            <v>1487720</v>
          </cell>
          <cell r="BB30">
            <v>910</v>
          </cell>
          <cell r="BC30" t="str">
            <v/>
          </cell>
          <cell r="BD30">
            <v>910</v>
          </cell>
        </row>
        <row r="31">
          <cell r="A31" t="str">
            <v>t330006</v>
          </cell>
          <cell r="B31" t="str">
            <v>t33</v>
          </cell>
          <cell r="C31" t="str">
            <v>TrÞnh Kim C­¬ng</v>
          </cell>
          <cell r="D31">
            <v>1</v>
          </cell>
          <cell r="E31">
            <v>3.46</v>
          </cell>
          <cell r="G31">
            <v>1298200</v>
          </cell>
          <cell r="H31">
            <v>1298200</v>
          </cell>
          <cell r="I31">
            <v>1314200</v>
          </cell>
          <cell r="J31">
            <v>8000</v>
          </cell>
          <cell r="M31">
            <v>41800</v>
          </cell>
          <cell r="N31">
            <v>49800</v>
          </cell>
          <cell r="O31">
            <v>519280</v>
          </cell>
          <cell r="P31" t="str">
            <v/>
          </cell>
          <cell r="R31">
            <v>519280</v>
          </cell>
          <cell r="V31">
            <v>27940</v>
          </cell>
          <cell r="Y31" t="str">
            <v/>
          </cell>
          <cell r="AA31" t="str">
            <v/>
          </cell>
          <cell r="AB31">
            <v>2</v>
          </cell>
          <cell r="AC31">
            <v>16000</v>
          </cell>
          <cell r="AD31">
            <v>16</v>
          </cell>
          <cell r="AE31">
            <v>96000</v>
          </cell>
          <cell r="AF31" t="str">
            <v/>
          </cell>
          <cell r="AG31" t="str">
            <v/>
          </cell>
          <cell r="AH31" t="str">
            <v/>
          </cell>
          <cell r="AJ31">
            <v>2007220</v>
          </cell>
          <cell r="AK31">
            <v>36330</v>
          </cell>
          <cell r="AL31">
            <v>7266</v>
          </cell>
          <cell r="AM31" t="str">
            <v/>
          </cell>
          <cell r="AO31" t="str">
            <v/>
          </cell>
          <cell r="AP31">
            <v>168000</v>
          </cell>
          <cell r="AQ31" t="str">
            <v/>
          </cell>
          <cell r="AR31">
            <v>1000000</v>
          </cell>
          <cell r="AS31">
            <v>1211596</v>
          </cell>
          <cell r="AT31">
            <v>795624</v>
          </cell>
          <cell r="AU31">
            <v>20000</v>
          </cell>
          <cell r="AV31">
            <v>775624</v>
          </cell>
          <cell r="AW31">
            <v>1957420</v>
          </cell>
          <cell r="AX31">
            <v>1438140</v>
          </cell>
          <cell r="AZ31">
            <v>519280</v>
          </cell>
          <cell r="BA31">
            <v>1957420</v>
          </cell>
          <cell r="BB31">
            <v>189620</v>
          </cell>
          <cell r="BC31">
            <v>204200</v>
          </cell>
          <cell r="BD31">
            <v>-14580</v>
          </cell>
        </row>
        <row r="32">
          <cell r="A32" t="str">
            <v>t330007</v>
          </cell>
          <cell r="B32" t="str">
            <v>t33</v>
          </cell>
          <cell r="C32" t="str">
            <v>Hoµng V¨n B¸ch</v>
          </cell>
          <cell r="D32">
            <v>1</v>
          </cell>
          <cell r="E32">
            <v>2.44</v>
          </cell>
          <cell r="G32">
            <v>2228000</v>
          </cell>
          <cell r="H32">
            <v>2228000</v>
          </cell>
          <cell r="I32">
            <v>2252000</v>
          </cell>
          <cell r="J32">
            <v>14000</v>
          </cell>
          <cell r="M32">
            <v>101400</v>
          </cell>
          <cell r="N32">
            <v>115400</v>
          </cell>
          <cell r="O32">
            <v>891200</v>
          </cell>
          <cell r="P32" t="str">
            <v/>
          </cell>
          <cell r="R32">
            <v>891200</v>
          </cell>
          <cell r="V32">
            <v>19700</v>
          </cell>
          <cell r="Y32" t="str">
            <v/>
          </cell>
          <cell r="AA32" t="str">
            <v/>
          </cell>
          <cell r="AB32">
            <v>3</v>
          </cell>
          <cell r="AC32">
            <v>24000</v>
          </cell>
          <cell r="AD32">
            <v>26</v>
          </cell>
          <cell r="AE32">
            <v>156000</v>
          </cell>
          <cell r="AF32" t="str">
            <v/>
          </cell>
          <cell r="AG32" t="str">
            <v/>
          </cell>
          <cell r="AH32" t="str">
            <v/>
          </cell>
          <cell r="AJ32">
            <v>3434300</v>
          </cell>
          <cell r="AK32">
            <v>25620</v>
          </cell>
          <cell r="AL32">
            <v>5124</v>
          </cell>
          <cell r="AM32" t="str">
            <v/>
          </cell>
          <cell r="AO32" t="str">
            <v/>
          </cell>
          <cell r="AP32">
            <v>209000</v>
          </cell>
          <cell r="AQ32" t="str">
            <v/>
          </cell>
          <cell r="AR32">
            <v>1000000</v>
          </cell>
          <cell r="AS32">
            <v>1239744</v>
          </cell>
          <cell r="AT32">
            <v>2194556</v>
          </cell>
          <cell r="AU32">
            <v>34000</v>
          </cell>
          <cell r="AV32">
            <v>2160556</v>
          </cell>
          <cell r="AW32">
            <v>3318900</v>
          </cell>
          <cell r="AX32">
            <v>2427700</v>
          </cell>
          <cell r="AZ32">
            <v>891200</v>
          </cell>
          <cell r="BA32">
            <v>3318900</v>
          </cell>
          <cell r="BB32">
            <v>192620</v>
          </cell>
          <cell r="BC32">
            <v>207400</v>
          </cell>
          <cell r="BD32">
            <v>-14780</v>
          </cell>
        </row>
        <row r="33">
          <cell r="A33" t="str">
            <v>t330008</v>
          </cell>
          <cell r="B33" t="str">
            <v>t33</v>
          </cell>
          <cell r="C33" t="str">
            <v>NguyÔn Hång Phong</v>
          </cell>
          <cell r="D33">
            <v>1</v>
          </cell>
          <cell r="E33">
            <v>2.44</v>
          </cell>
          <cell r="G33">
            <v>2049700</v>
          </cell>
          <cell r="H33">
            <v>2049700</v>
          </cell>
          <cell r="I33">
            <v>2073700</v>
          </cell>
          <cell r="J33">
            <v>12000</v>
          </cell>
          <cell r="M33">
            <v>96700</v>
          </cell>
          <cell r="N33">
            <v>108700</v>
          </cell>
          <cell r="O33">
            <v>819880</v>
          </cell>
          <cell r="P33" t="str">
            <v/>
          </cell>
          <cell r="R33">
            <v>819880</v>
          </cell>
          <cell r="V33">
            <v>19700</v>
          </cell>
          <cell r="Y33" t="str">
            <v/>
          </cell>
          <cell r="AA33" t="str">
            <v/>
          </cell>
          <cell r="AB33">
            <v>3</v>
          </cell>
          <cell r="AC33">
            <v>24000</v>
          </cell>
          <cell r="AD33">
            <v>21</v>
          </cell>
          <cell r="AE33">
            <v>126000</v>
          </cell>
          <cell r="AF33" t="str">
            <v/>
          </cell>
          <cell r="AG33" t="str">
            <v/>
          </cell>
          <cell r="AH33" t="str">
            <v/>
          </cell>
          <cell r="AJ33">
            <v>3147980</v>
          </cell>
          <cell r="AK33">
            <v>25620</v>
          </cell>
          <cell r="AL33">
            <v>5124</v>
          </cell>
          <cell r="AM33" t="str">
            <v/>
          </cell>
          <cell r="AO33" t="str">
            <v/>
          </cell>
          <cell r="AP33">
            <v>329000</v>
          </cell>
          <cell r="AQ33" t="str">
            <v/>
          </cell>
          <cell r="AR33">
            <v>1000000</v>
          </cell>
          <cell r="AS33">
            <v>1359744</v>
          </cell>
          <cell r="AT33">
            <v>1788236</v>
          </cell>
          <cell r="AU33">
            <v>31000</v>
          </cell>
          <cell r="AV33">
            <v>1757236</v>
          </cell>
          <cell r="AW33">
            <v>3039280</v>
          </cell>
          <cell r="AX33">
            <v>2219400</v>
          </cell>
          <cell r="AZ33">
            <v>819880</v>
          </cell>
          <cell r="BA33">
            <v>3039280</v>
          </cell>
          <cell r="BB33">
            <v>192620</v>
          </cell>
          <cell r="BC33">
            <v>207400</v>
          </cell>
          <cell r="BD33">
            <v>-14780</v>
          </cell>
        </row>
        <row r="34">
          <cell r="A34" t="str">
            <v>t330009</v>
          </cell>
          <cell r="B34" t="str">
            <v>t33</v>
          </cell>
          <cell r="C34" t="str">
            <v>TrÞnh V¨n Thµnh</v>
          </cell>
          <cell r="D34">
            <v>1</v>
          </cell>
          <cell r="E34">
            <v>2.44</v>
          </cell>
          <cell r="G34">
            <v>1803500</v>
          </cell>
          <cell r="H34">
            <v>1803500</v>
          </cell>
          <cell r="I34">
            <v>1845000</v>
          </cell>
          <cell r="J34">
            <v>12000</v>
          </cell>
          <cell r="M34">
            <v>100400</v>
          </cell>
          <cell r="N34">
            <v>112400</v>
          </cell>
          <cell r="O34">
            <v>721400</v>
          </cell>
          <cell r="P34" t="str">
            <v/>
          </cell>
          <cell r="Q34">
            <v>6120</v>
          </cell>
          <cell r="R34">
            <v>727520</v>
          </cell>
          <cell r="V34">
            <v>19700</v>
          </cell>
          <cell r="W34">
            <v>17500</v>
          </cell>
          <cell r="Y34">
            <v>17500</v>
          </cell>
          <cell r="AA34" t="str">
            <v/>
          </cell>
          <cell r="AB34">
            <v>3</v>
          </cell>
          <cell r="AC34">
            <v>24000</v>
          </cell>
          <cell r="AD34">
            <v>22</v>
          </cell>
          <cell r="AE34">
            <v>132000</v>
          </cell>
          <cell r="AF34" t="str">
            <v/>
          </cell>
          <cell r="AG34" t="str">
            <v/>
          </cell>
          <cell r="AH34" t="str">
            <v/>
          </cell>
          <cell r="AJ34">
            <v>2836620</v>
          </cell>
          <cell r="AK34">
            <v>25620</v>
          </cell>
          <cell r="AL34">
            <v>5124</v>
          </cell>
          <cell r="AM34" t="str">
            <v/>
          </cell>
          <cell r="AO34" t="str">
            <v/>
          </cell>
          <cell r="AP34">
            <v>269000</v>
          </cell>
          <cell r="AQ34" t="str">
            <v/>
          </cell>
          <cell r="AR34">
            <v>1500000</v>
          </cell>
          <cell r="AS34">
            <v>1799744</v>
          </cell>
          <cell r="AT34">
            <v>1036876</v>
          </cell>
          <cell r="AU34">
            <v>28000</v>
          </cell>
          <cell r="AV34">
            <v>1008876</v>
          </cell>
          <cell r="AW34">
            <v>2724220</v>
          </cell>
          <cell r="AX34">
            <v>1996700</v>
          </cell>
          <cell r="AZ34">
            <v>727520</v>
          </cell>
          <cell r="BA34">
            <v>2724220</v>
          </cell>
          <cell r="BB34">
            <v>192620</v>
          </cell>
          <cell r="BC34">
            <v>207400</v>
          </cell>
          <cell r="BD34">
            <v>-14780</v>
          </cell>
        </row>
        <row r="35">
          <cell r="A35" t="str">
            <v>t330010</v>
          </cell>
          <cell r="B35" t="str">
            <v>t33</v>
          </cell>
          <cell r="C35" t="str">
            <v>§Æng §×nh H¶i</v>
          </cell>
          <cell r="D35">
            <v>1</v>
          </cell>
          <cell r="E35">
            <v>2.44</v>
          </cell>
          <cell r="G35">
            <v>2199800</v>
          </cell>
          <cell r="H35">
            <v>2199800</v>
          </cell>
          <cell r="I35">
            <v>2223800</v>
          </cell>
          <cell r="J35">
            <v>14000</v>
          </cell>
          <cell r="M35">
            <v>103000</v>
          </cell>
          <cell r="N35">
            <v>117000</v>
          </cell>
          <cell r="O35">
            <v>879920</v>
          </cell>
          <cell r="P35" t="str">
            <v/>
          </cell>
          <cell r="R35">
            <v>879920</v>
          </cell>
          <cell r="V35">
            <v>29550</v>
          </cell>
          <cell r="Y35" t="str">
            <v/>
          </cell>
          <cell r="AA35" t="str">
            <v/>
          </cell>
          <cell r="AB35">
            <v>3</v>
          </cell>
          <cell r="AC35">
            <v>24000</v>
          </cell>
          <cell r="AD35">
            <v>26</v>
          </cell>
          <cell r="AE35">
            <v>156000</v>
          </cell>
          <cell r="AF35" t="str">
            <v/>
          </cell>
          <cell r="AG35" t="str">
            <v/>
          </cell>
          <cell r="AH35" t="str">
            <v/>
          </cell>
          <cell r="AJ35">
            <v>3406270</v>
          </cell>
          <cell r="AK35">
            <v>25620</v>
          </cell>
          <cell r="AL35">
            <v>5124</v>
          </cell>
          <cell r="AM35" t="str">
            <v/>
          </cell>
          <cell r="AO35" t="str">
            <v/>
          </cell>
          <cell r="AP35">
            <v>417000</v>
          </cell>
          <cell r="AQ35" t="str">
            <v/>
          </cell>
          <cell r="AR35">
            <v>1500000</v>
          </cell>
          <cell r="AS35">
            <v>1947744</v>
          </cell>
          <cell r="AT35">
            <v>1458526</v>
          </cell>
          <cell r="AU35">
            <v>34000</v>
          </cell>
          <cell r="AV35">
            <v>1424526</v>
          </cell>
          <cell r="AW35">
            <v>3289270</v>
          </cell>
          <cell r="AX35">
            <v>2409350</v>
          </cell>
          <cell r="AZ35">
            <v>879920</v>
          </cell>
          <cell r="BA35">
            <v>3289270</v>
          </cell>
          <cell r="BB35">
            <v>192620</v>
          </cell>
          <cell r="BC35">
            <v>207400</v>
          </cell>
          <cell r="BD35">
            <v>-14780</v>
          </cell>
        </row>
        <row r="36">
          <cell r="A36" t="str">
            <v>t330011</v>
          </cell>
          <cell r="B36" t="str">
            <v>t33</v>
          </cell>
          <cell r="C36" t="str">
            <v>NguyÔn V¨n Nam</v>
          </cell>
          <cell r="D36">
            <v>1</v>
          </cell>
          <cell r="E36">
            <v>2.44</v>
          </cell>
          <cell r="G36">
            <v>1051500</v>
          </cell>
          <cell r="H36">
            <v>1051500</v>
          </cell>
          <cell r="I36">
            <v>1075500</v>
          </cell>
          <cell r="J36">
            <v>4000</v>
          </cell>
          <cell r="M36">
            <v>31200</v>
          </cell>
          <cell r="N36">
            <v>35200</v>
          </cell>
          <cell r="O36">
            <v>420600</v>
          </cell>
          <cell r="P36" t="str">
            <v/>
          </cell>
          <cell r="R36">
            <v>420600</v>
          </cell>
          <cell r="V36">
            <v>19700</v>
          </cell>
          <cell r="Y36" t="str">
            <v/>
          </cell>
          <cell r="AA36" t="str">
            <v/>
          </cell>
          <cell r="AB36">
            <v>3</v>
          </cell>
          <cell r="AC36">
            <v>24000</v>
          </cell>
          <cell r="AD36">
            <v>15</v>
          </cell>
          <cell r="AE36">
            <v>90000</v>
          </cell>
          <cell r="AF36" t="str">
            <v/>
          </cell>
          <cell r="AG36" t="str">
            <v/>
          </cell>
          <cell r="AH36" t="str">
            <v/>
          </cell>
          <cell r="AJ36">
            <v>1641000</v>
          </cell>
          <cell r="AK36">
            <v>25620</v>
          </cell>
          <cell r="AL36">
            <v>5124</v>
          </cell>
          <cell r="AM36" t="str">
            <v/>
          </cell>
          <cell r="AO36" t="str">
            <v/>
          </cell>
          <cell r="AP36">
            <v>51000</v>
          </cell>
          <cell r="AQ36" t="str">
            <v/>
          </cell>
          <cell r="AR36">
            <v>1000000</v>
          </cell>
          <cell r="AS36">
            <v>1081744</v>
          </cell>
          <cell r="AT36">
            <v>559256</v>
          </cell>
          <cell r="AU36">
            <v>16000</v>
          </cell>
          <cell r="AV36">
            <v>543256</v>
          </cell>
          <cell r="AW36">
            <v>1605800</v>
          </cell>
          <cell r="AX36">
            <v>1185200</v>
          </cell>
          <cell r="AZ36">
            <v>420600</v>
          </cell>
          <cell r="BA36">
            <v>1605800</v>
          </cell>
          <cell r="BB36">
            <v>192620</v>
          </cell>
          <cell r="BC36">
            <v>207400</v>
          </cell>
          <cell r="BD36">
            <v>-14780</v>
          </cell>
        </row>
        <row r="37">
          <cell r="A37" t="str">
            <v>t330012</v>
          </cell>
          <cell r="B37" t="str">
            <v>t33</v>
          </cell>
          <cell r="C37" t="str">
            <v>NguyÔn V¨n §iÒn</v>
          </cell>
          <cell r="D37">
            <v>1</v>
          </cell>
          <cell r="E37">
            <v>1.7</v>
          </cell>
          <cell r="H37" t="str">
            <v/>
          </cell>
          <cell r="I37">
            <v>356250</v>
          </cell>
          <cell r="J37">
            <v>4000</v>
          </cell>
          <cell r="N37">
            <v>4000</v>
          </cell>
          <cell r="O37" t="str">
            <v/>
          </cell>
          <cell r="P37" t="str">
            <v/>
          </cell>
          <cell r="R37" t="str">
            <v/>
          </cell>
          <cell r="V37">
            <v>13700</v>
          </cell>
          <cell r="W37">
            <v>356250</v>
          </cell>
          <cell r="Y37">
            <v>356250</v>
          </cell>
          <cell r="AA37" t="str">
            <v/>
          </cell>
          <cell r="AC37" t="str">
            <v/>
          </cell>
          <cell r="AD37">
            <v>16</v>
          </cell>
          <cell r="AE37">
            <v>96000</v>
          </cell>
          <cell r="AF37" t="str">
            <v/>
          </cell>
          <cell r="AG37" t="str">
            <v/>
          </cell>
          <cell r="AH37" t="str">
            <v/>
          </cell>
          <cell r="AJ37">
            <v>469950</v>
          </cell>
          <cell r="AK37">
            <v>17850</v>
          </cell>
          <cell r="AL37">
            <v>3570</v>
          </cell>
          <cell r="AM37" t="str">
            <v/>
          </cell>
          <cell r="AO37" t="str">
            <v/>
          </cell>
          <cell r="AP37">
            <v>191000</v>
          </cell>
          <cell r="AQ37" t="str">
            <v/>
          </cell>
          <cell r="AS37">
            <v>212420</v>
          </cell>
          <cell r="AT37">
            <v>257530</v>
          </cell>
          <cell r="AU37">
            <v>5000</v>
          </cell>
          <cell r="AV37">
            <v>252530</v>
          </cell>
          <cell r="AW37">
            <v>465950</v>
          </cell>
          <cell r="AX37">
            <v>465950</v>
          </cell>
          <cell r="AZ37" t="str">
            <v/>
          </cell>
          <cell r="BA37">
            <v>465950</v>
          </cell>
          <cell r="BB37">
            <v>192620</v>
          </cell>
          <cell r="BC37">
            <v>207400</v>
          </cell>
          <cell r="BD37">
            <v>-14780</v>
          </cell>
        </row>
        <row r="38">
          <cell r="A38" t="str">
            <v>t330013</v>
          </cell>
          <cell r="B38" t="str">
            <v>t33</v>
          </cell>
          <cell r="C38" t="str">
            <v>Ph¹m Quang Th¾ng</v>
          </cell>
          <cell r="D38">
            <v>1</v>
          </cell>
          <cell r="E38">
            <v>1.7</v>
          </cell>
          <cell r="G38">
            <v>2313400</v>
          </cell>
          <cell r="H38">
            <v>2313400</v>
          </cell>
          <cell r="I38">
            <v>2337400</v>
          </cell>
          <cell r="J38">
            <v>12000</v>
          </cell>
          <cell r="M38">
            <v>106800</v>
          </cell>
          <cell r="N38">
            <v>118800</v>
          </cell>
          <cell r="O38">
            <v>925360</v>
          </cell>
          <cell r="P38" t="str">
            <v/>
          </cell>
          <cell r="R38">
            <v>925360</v>
          </cell>
          <cell r="V38">
            <v>13700</v>
          </cell>
          <cell r="Y38" t="str">
            <v/>
          </cell>
          <cell r="AA38" t="str">
            <v/>
          </cell>
          <cell r="AB38">
            <v>3</v>
          </cell>
          <cell r="AC38">
            <v>24000</v>
          </cell>
          <cell r="AD38">
            <v>26</v>
          </cell>
          <cell r="AE38">
            <v>156000</v>
          </cell>
          <cell r="AF38" t="str">
            <v/>
          </cell>
          <cell r="AG38" t="str">
            <v/>
          </cell>
          <cell r="AH38" t="str">
            <v/>
          </cell>
          <cell r="AJ38">
            <v>3551260</v>
          </cell>
          <cell r="AK38">
            <v>17850</v>
          </cell>
          <cell r="AL38">
            <v>3570</v>
          </cell>
          <cell r="AM38" t="str">
            <v/>
          </cell>
          <cell r="AO38" t="str">
            <v/>
          </cell>
          <cell r="AP38">
            <v>277000</v>
          </cell>
          <cell r="AQ38" t="str">
            <v/>
          </cell>
          <cell r="AR38">
            <v>1500000</v>
          </cell>
          <cell r="AS38">
            <v>1798420</v>
          </cell>
          <cell r="AT38">
            <v>1752840</v>
          </cell>
          <cell r="AU38">
            <v>36000</v>
          </cell>
          <cell r="AV38">
            <v>1716840</v>
          </cell>
          <cell r="AW38">
            <v>3432460</v>
          </cell>
          <cell r="AX38">
            <v>2507100</v>
          </cell>
          <cell r="AZ38">
            <v>925360</v>
          </cell>
          <cell r="BA38">
            <v>3432460</v>
          </cell>
          <cell r="BC38" t="str">
            <v/>
          </cell>
          <cell r="BD38">
            <v>0</v>
          </cell>
        </row>
        <row r="39">
          <cell r="A39" t="str">
            <v>t330014</v>
          </cell>
          <cell r="B39" t="str">
            <v>t33</v>
          </cell>
          <cell r="C39" t="str">
            <v>NguyÔn V¨n Th¾ng</v>
          </cell>
          <cell r="D39">
            <v>1</v>
          </cell>
          <cell r="E39">
            <v>1.7</v>
          </cell>
          <cell r="G39">
            <v>1737500</v>
          </cell>
          <cell r="H39">
            <v>1737500</v>
          </cell>
          <cell r="I39">
            <v>1761500</v>
          </cell>
          <cell r="J39">
            <v>10000</v>
          </cell>
          <cell r="M39">
            <v>73000</v>
          </cell>
          <cell r="N39">
            <v>83000</v>
          </cell>
          <cell r="O39">
            <v>695000</v>
          </cell>
          <cell r="P39" t="str">
            <v/>
          </cell>
          <cell r="R39">
            <v>695000</v>
          </cell>
          <cell r="V39">
            <v>13700</v>
          </cell>
          <cell r="Y39" t="str">
            <v/>
          </cell>
          <cell r="AA39" t="str">
            <v/>
          </cell>
          <cell r="AB39">
            <v>3</v>
          </cell>
          <cell r="AC39">
            <v>24000</v>
          </cell>
          <cell r="AD39">
            <v>21</v>
          </cell>
          <cell r="AE39">
            <v>126000</v>
          </cell>
          <cell r="AF39" t="str">
            <v/>
          </cell>
          <cell r="AG39" t="str">
            <v/>
          </cell>
          <cell r="AH39" t="str">
            <v/>
          </cell>
          <cell r="AJ39">
            <v>2679200</v>
          </cell>
          <cell r="AK39">
            <v>17850</v>
          </cell>
          <cell r="AL39">
            <v>3570</v>
          </cell>
          <cell r="AM39" t="str">
            <v/>
          </cell>
          <cell r="AO39" t="str">
            <v/>
          </cell>
          <cell r="AP39">
            <v>320000</v>
          </cell>
          <cell r="AQ39" t="str">
            <v/>
          </cell>
          <cell r="AR39">
            <v>1500000</v>
          </cell>
          <cell r="AS39">
            <v>1841420</v>
          </cell>
          <cell r="AT39">
            <v>837780</v>
          </cell>
          <cell r="AU39">
            <v>27000</v>
          </cell>
          <cell r="AV39">
            <v>810780</v>
          </cell>
          <cell r="AW39">
            <v>2596200</v>
          </cell>
          <cell r="AX39">
            <v>1901200</v>
          </cell>
          <cell r="AZ39">
            <v>695000</v>
          </cell>
          <cell r="BA39">
            <v>2596200</v>
          </cell>
          <cell r="BC39" t="str">
            <v/>
          </cell>
          <cell r="BD39">
            <v>0</v>
          </cell>
        </row>
        <row r="40">
          <cell r="A40" t="str">
            <v>t330015</v>
          </cell>
          <cell r="B40" t="str">
            <v>t33</v>
          </cell>
          <cell r="C40" t="str">
            <v xml:space="preserve">§inh Xu©n Tuyªn </v>
          </cell>
          <cell r="D40">
            <v>1</v>
          </cell>
          <cell r="E40">
            <v>1.7</v>
          </cell>
          <cell r="G40">
            <v>1999000</v>
          </cell>
          <cell r="H40">
            <v>1999000</v>
          </cell>
          <cell r="I40">
            <v>2023000</v>
          </cell>
          <cell r="J40">
            <v>14000</v>
          </cell>
          <cell r="M40">
            <v>73400</v>
          </cell>
          <cell r="N40">
            <v>87400</v>
          </cell>
          <cell r="O40">
            <v>799600</v>
          </cell>
          <cell r="P40" t="str">
            <v/>
          </cell>
          <cell r="R40">
            <v>799600</v>
          </cell>
          <cell r="V40">
            <v>20550</v>
          </cell>
          <cell r="Y40" t="str">
            <v/>
          </cell>
          <cell r="AA40" t="str">
            <v/>
          </cell>
          <cell r="AB40">
            <v>3</v>
          </cell>
          <cell r="AC40">
            <v>24000</v>
          </cell>
          <cell r="AD40">
            <v>24</v>
          </cell>
          <cell r="AE40">
            <v>144000</v>
          </cell>
          <cell r="AF40" t="str">
            <v/>
          </cell>
          <cell r="AG40" t="str">
            <v/>
          </cell>
          <cell r="AH40" t="str">
            <v/>
          </cell>
          <cell r="AJ40">
            <v>3074550</v>
          </cell>
          <cell r="AK40">
            <v>17850</v>
          </cell>
          <cell r="AL40">
            <v>3570</v>
          </cell>
          <cell r="AM40" t="str">
            <v/>
          </cell>
          <cell r="AO40" t="str">
            <v/>
          </cell>
          <cell r="AP40">
            <v>355000</v>
          </cell>
          <cell r="AQ40" t="str">
            <v/>
          </cell>
          <cell r="AR40">
            <v>1500000</v>
          </cell>
          <cell r="AS40">
            <v>1876420</v>
          </cell>
          <cell r="AT40">
            <v>1198130</v>
          </cell>
          <cell r="AU40">
            <v>31000</v>
          </cell>
          <cell r="AV40">
            <v>1167130</v>
          </cell>
          <cell r="AW40">
            <v>2987150</v>
          </cell>
          <cell r="AX40">
            <v>2187550</v>
          </cell>
          <cell r="AZ40">
            <v>799600</v>
          </cell>
          <cell r="BA40">
            <v>2987150</v>
          </cell>
          <cell r="BC40" t="str">
            <v/>
          </cell>
        </row>
        <row r="41">
          <cell r="A41" t="str">
            <v>t330016</v>
          </cell>
          <cell r="B41" t="str">
            <v>t33</v>
          </cell>
          <cell r="C41" t="str">
            <v>Cao Ngäc</v>
          </cell>
          <cell r="D41">
            <v>1</v>
          </cell>
          <cell r="E41">
            <v>1.7</v>
          </cell>
          <cell r="G41">
            <v>721700</v>
          </cell>
          <cell r="H41">
            <v>721700</v>
          </cell>
          <cell r="I41">
            <v>729700</v>
          </cell>
          <cell r="J41">
            <v>6000</v>
          </cell>
          <cell r="M41">
            <v>20500</v>
          </cell>
          <cell r="N41">
            <v>26500</v>
          </cell>
          <cell r="O41">
            <v>288680</v>
          </cell>
          <cell r="P41" t="str">
            <v/>
          </cell>
          <cell r="R41">
            <v>288680</v>
          </cell>
          <cell r="V41">
            <v>13700</v>
          </cell>
          <cell r="Y41" t="str">
            <v/>
          </cell>
          <cell r="AA41" t="str">
            <v/>
          </cell>
          <cell r="AB41">
            <v>1</v>
          </cell>
          <cell r="AC41">
            <v>8000</v>
          </cell>
          <cell r="AD41">
            <v>9</v>
          </cell>
          <cell r="AE41">
            <v>54000</v>
          </cell>
          <cell r="AF41" t="str">
            <v/>
          </cell>
          <cell r="AG41">
            <v>41200</v>
          </cell>
          <cell r="AH41">
            <v>41200</v>
          </cell>
          <cell r="AJ41">
            <v>1153780</v>
          </cell>
          <cell r="AK41">
            <v>17850</v>
          </cell>
          <cell r="AL41">
            <v>3570</v>
          </cell>
          <cell r="AM41" t="str">
            <v/>
          </cell>
          <cell r="AO41" t="str">
            <v/>
          </cell>
          <cell r="AP41">
            <v>224000</v>
          </cell>
          <cell r="AQ41" t="str">
            <v/>
          </cell>
          <cell r="AR41">
            <v>500000</v>
          </cell>
          <cell r="AS41">
            <v>745420</v>
          </cell>
          <cell r="AT41">
            <v>408360</v>
          </cell>
          <cell r="AU41">
            <v>12000</v>
          </cell>
          <cell r="AV41">
            <v>396360</v>
          </cell>
          <cell r="AW41">
            <v>1127280</v>
          </cell>
          <cell r="AX41">
            <v>838600</v>
          </cell>
          <cell r="AZ41">
            <v>288680</v>
          </cell>
          <cell r="BA41">
            <v>1127280</v>
          </cell>
          <cell r="BB41">
            <v>192620</v>
          </cell>
          <cell r="BC41">
            <v>207400</v>
          </cell>
          <cell r="BD41">
            <v>-14780</v>
          </cell>
        </row>
        <row r="42">
          <cell r="A42" t="str">
            <v>t330017</v>
          </cell>
          <cell r="B42" t="str">
            <v>t33</v>
          </cell>
          <cell r="C42" t="str">
            <v>NguyÔn V¨n C­</v>
          </cell>
          <cell r="D42">
            <v>1</v>
          </cell>
          <cell r="E42">
            <v>1.7</v>
          </cell>
          <cell r="G42">
            <v>1838500</v>
          </cell>
          <cell r="H42">
            <v>1838500</v>
          </cell>
          <cell r="I42">
            <v>1862500</v>
          </cell>
          <cell r="J42">
            <v>10000</v>
          </cell>
          <cell r="M42">
            <v>86500</v>
          </cell>
          <cell r="N42">
            <v>96500</v>
          </cell>
          <cell r="O42">
            <v>735400</v>
          </cell>
          <cell r="P42" t="str">
            <v/>
          </cell>
          <cell r="R42">
            <v>735400</v>
          </cell>
          <cell r="V42">
            <v>20550</v>
          </cell>
          <cell r="Y42" t="str">
            <v/>
          </cell>
          <cell r="AA42" t="str">
            <v/>
          </cell>
          <cell r="AB42">
            <v>3</v>
          </cell>
          <cell r="AC42">
            <v>24000</v>
          </cell>
          <cell r="AD42">
            <v>22</v>
          </cell>
          <cell r="AE42">
            <v>132000</v>
          </cell>
          <cell r="AF42" t="str">
            <v/>
          </cell>
          <cell r="AG42" t="str">
            <v/>
          </cell>
          <cell r="AH42" t="str">
            <v/>
          </cell>
          <cell r="AJ42">
            <v>2846950</v>
          </cell>
          <cell r="AK42">
            <v>17850</v>
          </cell>
          <cell r="AL42">
            <v>3570</v>
          </cell>
          <cell r="AM42" t="str">
            <v/>
          </cell>
          <cell r="AO42" t="str">
            <v/>
          </cell>
          <cell r="AP42">
            <v>340000</v>
          </cell>
          <cell r="AQ42" t="str">
            <v/>
          </cell>
          <cell r="AR42">
            <v>1500000</v>
          </cell>
          <cell r="AS42">
            <v>1861420</v>
          </cell>
          <cell r="AT42">
            <v>985530</v>
          </cell>
          <cell r="AU42">
            <v>28000</v>
          </cell>
          <cell r="AV42">
            <v>957530</v>
          </cell>
          <cell r="AW42">
            <v>2750450</v>
          </cell>
          <cell r="AX42">
            <v>2015050</v>
          </cell>
          <cell r="AZ42">
            <v>735400</v>
          </cell>
          <cell r="BA42">
            <v>2750450</v>
          </cell>
          <cell r="BB42">
            <v>192620</v>
          </cell>
          <cell r="BC42">
            <v>207400</v>
          </cell>
          <cell r="BD42">
            <v>-14780</v>
          </cell>
        </row>
        <row r="43">
          <cell r="A43" t="str">
            <v>t330018</v>
          </cell>
          <cell r="B43" t="str">
            <v>t33</v>
          </cell>
          <cell r="C43" t="str">
            <v>NguyÔn Anh TuÊn</v>
          </cell>
          <cell r="D43">
            <v>1</v>
          </cell>
          <cell r="E43">
            <v>1.7</v>
          </cell>
          <cell r="G43">
            <v>1987400</v>
          </cell>
          <cell r="H43">
            <v>1987400</v>
          </cell>
          <cell r="I43">
            <v>2028900</v>
          </cell>
          <cell r="J43">
            <v>10000</v>
          </cell>
          <cell r="M43">
            <v>93500</v>
          </cell>
          <cell r="N43">
            <v>103500</v>
          </cell>
          <cell r="O43">
            <v>794960</v>
          </cell>
          <cell r="P43" t="str">
            <v/>
          </cell>
          <cell r="Q43">
            <v>6120</v>
          </cell>
          <cell r="R43">
            <v>801080</v>
          </cell>
          <cell r="V43">
            <v>13700</v>
          </cell>
          <cell r="W43">
            <v>17500</v>
          </cell>
          <cell r="Y43">
            <v>17500</v>
          </cell>
          <cell r="AA43" t="str">
            <v/>
          </cell>
          <cell r="AB43">
            <v>3</v>
          </cell>
          <cell r="AC43">
            <v>24000</v>
          </cell>
          <cell r="AD43">
            <v>23</v>
          </cell>
          <cell r="AE43">
            <v>138000</v>
          </cell>
          <cell r="AF43" t="str">
            <v/>
          </cell>
          <cell r="AG43" t="str">
            <v/>
          </cell>
          <cell r="AH43" t="str">
            <v/>
          </cell>
          <cell r="AJ43">
            <v>3085180</v>
          </cell>
          <cell r="AK43">
            <v>17850</v>
          </cell>
          <cell r="AL43">
            <v>3570</v>
          </cell>
          <cell r="AM43" t="str">
            <v/>
          </cell>
          <cell r="AO43" t="str">
            <v/>
          </cell>
          <cell r="AP43">
            <v>366000</v>
          </cell>
          <cell r="AQ43" t="str">
            <v/>
          </cell>
          <cell r="AR43">
            <v>1500000</v>
          </cell>
          <cell r="AS43">
            <v>1887420</v>
          </cell>
          <cell r="AT43">
            <v>1197760</v>
          </cell>
          <cell r="AU43">
            <v>31000</v>
          </cell>
          <cell r="AV43">
            <v>1166760</v>
          </cell>
          <cell r="AW43">
            <v>2981680</v>
          </cell>
          <cell r="AX43">
            <v>2180600</v>
          </cell>
          <cell r="AZ43">
            <v>801080</v>
          </cell>
          <cell r="BA43">
            <v>2981680</v>
          </cell>
          <cell r="BC43" t="str">
            <v/>
          </cell>
          <cell r="BD43">
            <v>0</v>
          </cell>
        </row>
        <row r="44">
          <cell r="B44" t="str">
            <v>t33 Total</v>
          </cell>
          <cell r="D44">
            <v>18</v>
          </cell>
          <cell r="E44">
            <v>44.860000000000028</v>
          </cell>
          <cell r="F44" t="str">
            <v/>
          </cell>
          <cell r="G44">
            <v>31079377</v>
          </cell>
          <cell r="H44">
            <v>31079377</v>
          </cell>
          <cell r="I44">
            <v>31851627</v>
          </cell>
          <cell r="J44">
            <v>184000</v>
          </cell>
          <cell r="K44" t="str">
            <v/>
          </cell>
          <cell r="L44" t="str">
            <v/>
          </cell>
          <cell r="M44">
            <v>1351938</v>
          </cell>
          <cell r="N44">
            <v>1535938</v>
          </cell>
          <cell r="O44">
            <v>12431750</v>
          </cell>
          <cell r="P44" t="str">
            <v/>
          </cell>
          <cell r="Q44">
            <v>12240</v>
          </cell>
          <cell r="R44">
            <v>12443990</v>
          </cell>
          <cell r="S44">
            <v>21000</v>
          </cell>
          <cell r="T44" t="str">
            <v/>
          </cell>
          <cell r="U44" t="str">
            <v/>
          </cell>
          <cell r="V44">
            <v>399560</v>
          </cell>
          <cell r="W44">
            <v>391250</v>
          </cell>
          <cell r="X44" t="str">
            <v/>
          </cell>
          <cell r="Y44">
            <v>391250</v>
          </cell>
          <cell r="Z44" t="str">
            <v/>
          </cell>
          <cell r="AA44" t="str">
            <v/>
          </cell>
          <cell r="AB44">
            <v>45</v>
          </cell>
          <cell r="AC44">
            <v>360000</v>
          </cell>
          <cell r="AD44">
            <v>378</v>
          </cell>
          <cell r="AE44">
            <v>2268000</v>
          </cell>
          <cell r="AF44" t="str">
            <v/>
          </cell>
          <cell r="AG44">
            <v>104100</v>
          </cell>
          <cell r="AH44">
            <v>104100</v>
          </cell>
          <cell r="AI44" t="str">
            <v/>
          </cell>
          <cell r="AJ44">
            <v>48603215</v>
          </cell>
          <cell r="AK44">
            <v>471030</v>
          </cell>
          <cell r="AL44">
            <v>94206</v>
          </cell>
          <cell r="AM44" t="str">
            <v/>
          </cell>
          <cell r="AN44" t="str">
            <v/>
          </cell>
          <cell r="AO44" t="str">
            <v/>
          </cell>
          <cell r="AP44">
            <v>4873000</v>
          </cell>
          <cell r="AQ44" t="str">
            <v/>
          </cell>
          <cell r="AR44">
            <v>20000000</v>
          </cell>
          <cell r="AS44">
            <v>25438236</v>
          </cell>
          <cell r="AT44">
            <v>23164979</v>
          </cell>
          <cell r="AU44">
            <v>486000</v>
          </cell>
          <cell r="AV44">
            <v>22678979</v>
          </cell>
          <cell r="AW44">
            <v>47067277</v>
          </cell>
          <cell r="AX44">
            <v>34623287</v>
          </cell>
          <cell r="AY44" t="str">
            <v/>
          </cell>
          <cell r="AZ44">
            <v>12443990</v>
          </cell>
          <cell r="BA44">
            <v>47067277</v>
          </cell>
          <cell r="BB44">
            <v>2493286</v>
          </cell>
          <cell r="BC44">
            <v>2685054</v>
          </cell>
          <cell r="BD44">
            <v>-190568</v>
          </cell>
        </row>
        <row r="45">
          <cell r="A45" t="str">
            <v>t340001</v>
          </cell>
          <cell r="B45" t="str">
            <v>t34</v>
          </cell>
          <cell r="C45" t="str">
            <v>NguyÔn ThÕ Tiªu</v>
          </cell>
          <cell r="D45">
            <v>1</v>
          </cell>
          <cell r="E45">
            <v>3.46</v>
          </cell>
          <cell r="G45">
            <v>1061341</v>
          </cell>
          <cell r="H45">
            <v>1061341</v>
          </cell>
          <cell r="I45">
            <v>1106341</v>
          </cell>
          <cell r="J45">
            <v>6000</v>
          </cell>
          <cell r="M45">
            <v>35144</v>
          </cell>
          <cell r="N45">
            <v>41144</v>
          </cell>
          <cell r="O45">
            <v>424530</v>
          </cell>
          <cell r="P45" t="str">
            <v/>
          </cell>
          <cell r="R45">
            <v>424530</v>
          </cell>
          <cell r="S45">
            <v>21000</v>
          </cell>
          <cell r="V45">
            <v>27940</v>
          </cell>
          <cell r="Y45" t="str">
            <v/>
          </cell>
          <cell r="AA45" t="str">
            <v/>
          </cell>
          <cell r="AB45">
            <v>3</v>
          </cell>
          <cell r="AC45">
            <v>24000</v>
          </cell>
          <cell r="AD45">
            <v>18</v>
          </cell>
          <cell r="AE45">
            <v>108000</v>
          </cell>
          <cell r="AF45" t="str">
            <v/>
          </cell>
          <cell r="AG45" t="str">
            <v/>
          </cell>
          <cell r="AH45" t="str">
            <v/>
          </cell>
          <cell r="AJ45">
            <v>1707955</v>
          </cell>
          <cell r="AK45">
            <v>36330</v>
          </cell>
          <cell r="AL45">
            <v>7266</v>
          </cell>
          <cell r="AM45" t="str">
            <v/>
          </cell>
          <cell r="AO45" t="str">
            <v/>
          </cell>
          <cell r="AP45">
            <v>107000</v>
          </cell>
          <cell r="AQ45" t="str">
            <v/>
          </cell>
          <cell r="AR45">
            <v>1000000</v>
          </cell>
          <cell r="AS45">
            <v>1150596</v>
          </cell>
          <cell r="AT45">
            <v>557359</v>
          </cell>
          <cell r="AU45">
            <v>17000</v>
          </cell>
          <cell r="AV45">
            <v>540359</v>
          </cell>
          <cell r="AW45">
            <v>1666811</v>
          </cell>
          <cell r="AX45">
            <v>1242281</v>
          </cell>
          <cell r="AZ45">
            <v>424530</v>
          </cell>
          <cell r="BA45">
            <v>1666811</v>
          </cell>
          <cell r="BB45">
            <v>102530</v>
          </cell>
          <cell r="BC45">
            <v>90351</v>
          </cell>
          <cell r="BD45">
            <v>12179</v>
          </cell>
        </row>
        <row r="46">
          <cell r="A46" t="str">
            <v>t340002</v>
          </cell>
          <cell r="B46" t="str">
            <v>t34</v>
          </cell>
          <cell r="C46" t="str">
            <v>Ph¹m Ngäc VÜnh</v>
          </cell>
          <cell r="D46">
            <v>1</v>
          </cell>
          <cell r="E46">
            <v>3.46</v>
          </cell>
          <cell r="G46">
            <v>1279200</v>
          </cell>
          <cell r="H46">
            <v>1279200</v>
          </cell>
          <cell r="I46">
            <v>1311200</v>
          </cell>
          <cell r="J46">
            <v>8000</v>
          </cell>
          <cell r="M46">
            <v>42500</v>
          </cell>
          <cell r="N46">
            <v>50500</v>
          </cell>
          <cell r="O46">
            <v>511680</v>
          </cell>
          <cell r="P46" t="str">
            <v/>
          </cell>
          <cell r="R46">
            <v>511680</v>
          </cell>
          <cell r="V46">
            <v>27940</v>
          </cell>
          <cell r="Y46" t="str">
            <v/>
          </cell>
          <cell r="AA46" t="str">
            <v/>
          </cell>
          <cell r="AB46">
            <v>4</v>
          </cell>
          <cell r="AC46">
            <v>32000</v>
          </cell>
          <cell r="AD46">
            <v>20</v>
          </cell>
          <cell r="AE46">
            <v>120000</v>
          </cell>
          <cell r="AF46" t="str">
            <v/>
          </cell>
          <cell r="AG46" t="str">
            <v/>
          </cell>
          <cell r="AH46" t="str">
            <v/>
          </cell>
          <cell r="AJ46">
            <v>2021320</v>
          </cell>
          <cell r="AK46">
            <v>36330</v>
          </cell>
          <cell r="AL46">
            <v>7266</v>
          </cell>
          <cell r="AM46" t="str">
            <v/>
          </cell>
          <cell r="AO46" t="str">
            <v/>
          </cell>
          <cell r="AP46">
            <v>-59000</v>
          </cell>
          <cell r="AQ46" t="str">
            <v/>
          </cell>
          <cell r="AR46">
            <v>1500000</v>
          </cell>
          <cell r="AS46">
            <v>1484596</v>
          </cell>
          <cell r="AT46">
            <v>536724</v>
          </cell>
          <cell r="AU46">
            <v>20000</v>
          </cell>
          <cell r="AV46">
            <v>516724</v>
          </cell>
          <cell r="AW46">
            <v>1970820</v>
          </cell>
          <cell r="AX46">
            <v>1459140</v>
          </cell>
          <cell r="AZ46">
            <v>511680</v>
          </cell>
          <cell r="BA46">
            <v>1970820</v>
          </cell>
          <cell r="BB46">
            <v>231300</v>
          </cell>
          <cell r="BC46">
            <v>204100</v>
          </cell>
          <cell r="BD46">
            <v>27200</v>
          </cell>
        </row>
        <row r="47">
          <cell r="A47" t="str">
            <v>t340003</v>
          </cell>
          <cell r="B47" t="str">
            <v>t34</v>
          </cell>
          <cell r="C47" t="str">
            <v>Ph¹m B¸ Tþ</v>
          </cell>
          <cell r="D47">
            <v>1</v>
          </cell>
          <cell r="E47">
            <v>3.46</v>
          </cell>
          <cell r="G47">
            <v>1219500</v>
          </cell>
          <cell r="H47">
            <v>1219500</v>
          </cell>
          <cell r="I47">
            <v>1251500</v>
          </cell>
          <cell r="J47">
            <v>8000</v>
          </cell>
          <cell r="M47">
            <v>31100</v>
          </cell>
          <cell r="N47">
            <v>39100</v>
          </cell>
          <cell r="O47">
            <v>487800</v>
          </cell>
          <cell r="P47" t="str">
            <v/>
          </cell>
          <cell r="R47">
            <v>487800</v>
          </cell>
          <cell r="V47">
            <v>27940</v>
          </cell>
          <cell r="Y47" t="str">
            <v/>
          </cell>
          <cell r="AA47" t="str">
            <v/>
          </cell>
          <cell r="AB47">
            <v>4</v>
          </cell>
          <cell r="AC47">
            <v>32000</v>
          </cell>
          <cell r="AD47">
            <v>19</v>
          </cell>
          <cell r="AE47">
            <v>114000</v>
          </cell>
          <cell r="AF47" t="str">
            <v/>
          </cell>
          <cell r="AG47" t="str">
            <v/>
          </cell>
          <cell r="AH47" t="str">
            <v/>
          </cell>
          <cell r="AJ47">
            <v>1920340</v>
          </cell>
          <cell r="AK47">
            <v>36330</v>
          </cell>
          <cell r="AL47">
            <v>7266</v>
          </cell>
          <cell r="AM47" t="str">
            <v/>
          </cell>
          <cell r="AO47" t="str">
            <v/>
          </cell>
          <cell r="AP47">
            <v>46000</v>
          </cell>
          <cell r="AQ47" t="str">
            <v/>
          </cell>
          <cell r="AR47">
            <v>1000000</v>
          </cell>
          <cell r="AS47">
            <v>1089596</v>
          </cell>
          <cell r="AT47">
            <v>830744</v>
          </cell>
          <cell r="AU47">
            <v>19000</v>
          </cell>
          <cell r="AV47">
            <v>811744</v>
          </cell>
          <cell r="AW47">
            <v>1881240</v>
          </cell>
          <cell r="AX47">
            <v>1393440</v>
          </cell>
          <cell r="AZ47">
            <v>487800</v>
          </cell>
          <cell r="BA47">
            <v>1881240</v>
          </cell>
          <cell r="BB47">
            <v>126800</v>
          </cell>
          <cell r="BC47">
            <v>111900</v>
          </cell>
          <cell r="BD47">
            <v>14900</v>
          </cell>
        </row>
        <row r="48">
          <cell r="A48" t="str">
            <v>t340004</v>
          </cell>
          <cell r="B48" t="str">
            <v>t34</v>
          </cell>
          <cell r="C48" t="str">
            <v>Hoµng V¨n  DËu</v>
          </cell>
          <cell r="D48">
            <v>1</v>
          </cell>
          <cell r="E48">
            <v>3.46</v>
          </cell>
          <cell r="G48">
            <v>1542900</v>
          </cell>
          <cell r="H48">
            <v>1542900</v>
          </cell>
          <cell r="I48">
            <v>1574900</v>
          </cell>
          <cell r="J48">
            <v>10000</v>
          </cell>
          <cell r="M48">
            <v>29700</v>
          </cell>
          <cell r="N48">
            <v>39700</v>
          </cell>
          <cell r="O48">
            <v>617160</v>
          </cell>
          <cell r="P48" t="str">
            <v/>
          </cell>
          <cell r="R48">
            <v>617160</v>
          </cell>
          <cell r="V48">
            <v>27940</v>
          </cell>
          <cell r="Y48" t="str">
            <v/>
          </cell>
          <cell r="AA48" t="str">
            <v/>
          </cell>
          <cell r="AB48">
            <v>4</v>
          </cell>
          <cell r="AC48">
            <v>32000</v>
          </cell>
          <cell r="AD48">
            <v>24</v>
          </cell>
          <cell r="AE48">
            <v>144000</v>
          </cell>
          <cell r="AF48" t="str">
            <v/>
          </cell>
          <cell r="AG48" t="str">
            <v/>
          </cell>
          <cell r="AH48" t="str">
            <v/>
          </cell>
          <cell r="AJ48">
            <v>2403700</v>
          </cell>
          <cell r="AK48">
            <v>36330</v>
          </cell>
          <cell r="AL48">
            <v>7266</v>
          </cell>
          <cell r="AM48" t="str">
            <v/>
          </cell>
          <cell r="AO48" t="str">
            <v/>
          </cell>
          <cell r="AQ48" t="str">
            <v/>
          </cell>
          <cell r="AR48">
            <v>1500000</v>
          </cell>
          <cell r="AS48">
            <v>1543596</v>
          </cell>
          <cell r="AT48">
            <v>860104</v>
          </cell>
          <cell r="AU48">
            <v>24000</v>
          </cell>
          <cell r="AV48">
            <v>836104</v>
          </cell>
          <cell r="AW48">
            <v>2364000</v>
          </cell>
          <cell r="AX48">
            <v>1746840</v>
          </cell>
          <cell r="AZ48">
            <v>617160</v>
          </cell>
          <cell r="BA48">
            <v>2364000</v>
          </cell>
          <cell r="BB48">
            <v>158100</v>
          </cell>
          <cell r="BC48">
            <v>139500</v>
          </cell>
          <cell r="BD48">
            <v>18600</v>
          </cell>
        </row>
        <row r="49">
          <cell r="A49" t="str">
            <v>t340005</v>
          </cell>
          <cell r="B49" t="str">
            <v>t34</v>
          </cell>
          <cell r="C49" t="str">
            <v>TrÇn V¨n B×nh</v>
          </cell>
          <cell r="D49">
            <v>1</v>
          </cell>
          <cell r="E49">
            <v>3.46</v>
          </cell>
          <cell r="G49">
            <v>342200</v>
          </cell>
          <cell r="H49">
            <v>342200</v>
          </cell>
          <cell r="I49">
            <v>374200</v>
          </cell>
          <cell r="M49">
            <v>5900</v>
          </cell>
          <cell r="N49">
            <v>5900</v>
          </cell>
          <cell r="O49">
            <v>136880</v>
          </cell>
          <cell r="P49" t="str">
            <v/>
          </cell>
          <cell r="R49">
            <v>136880</v>
          </cell>
          <cell r="V49">
            <v>27940</v>
          </cell>
          <cell r="Y49" t="str">
            <v/>
          </cell>
          <cell r="AA49" t="str">
            <v/>
          </cell>
          <cell r="AB49">
            <v>4</v>
          </cell>
          <cell r="AC49">
            <v>32000</v>
          </cell>
          <cell r="AD49">
            <v>7</v>
          </cell>
          <cell r="AE49">
            <v>42000</v>
          </cell>
          <cell r="AF49" t="str">
            <v/>
          </cell>
          <cell r="AG49" t="str">
            <v/>
          </cell>
          <cell r="AH49" t="str">
            <v/>
          </cell>
          <cell r="AJ49">
            <v>586920</v>
          </cell>
          <cell r="AK49">
            <v>36330</v>
          </cell>
          <cell r="AL49">
            <v>7266</v>
          </cell>
          <cell r="AM49" t="str">
            <v/>
          </cell>
          <cell r="AO49" t="str">
            <v/>
          </cell>
          <cell r="AP49">
            <v>111000</v>
          </cell>
          <cell r="AQ49" t="str">
            <v/>
          </cell>
          <cell r="AS49">
            <v>154596</v>
          </cell>
          <cell r="AT49">
            <v>432324</v>
          </cell>
          <cell r="AU49">
            <v>6000</v>
          </cell>
          <cell r="AV49">
            <v>426324</v>
          </cell>
          <cell r="AW49">
            <v>581020</v>
          </cell>
          <cell r="AX49">
            <v>444140</v>
          </cell>
          <cell r="AZ49">
            <v>136880</v>
          </cell>
          <cell r="BA49">
            <v>581020</v>
          </cell>
          <cell r="BC49" t="str">
            <v/>
          </cell>
          <cell r="BD49">
            <v>0</v>
          </cell>
        </row>
        <row r="50">
          <cell r="A50" t="str">
            <v>t340006</v>
          </cell>
          <cell r="B50" t="str">
            <v>t34</v>
          </cell>
          <cell r="C50" t="str">
            <v>Lª V¨n Th­ëng</v>
          </cell>
          <cell r="D50">
            <v>1</v>
          </cell>
          <cell r="E50">
            <v>3.46</v>
          </cell>
          <cell r="G50">
            <v>1381500</v>
          </cell>
          <cell r="H50">
            <v>1381500</v>
          </cell>
          <cell r="I50">
            <v>1413500</v>
          </cell>
          <cell r="J50">
            <v>6000</v>
          </cell>
          <cell r="M50">
            <v>29800</v>
          </cell>
          <cell r="N50">
            <v>35800</v>
          </cell>
          <cell r="O50">
            <v>552600</v>
          </cell>
          <cell r="P50" t="str">
            <v/>
          </cell>
          <cell r="R50">
            <v>552600</v>
          </cell>
          <cell r="V50">
            <v>27940</v>
          </cell>
          <cell r="Y50" t="str">
            <v/>
          </cell>
          <cell r="AA50" t="str">
            <v/>
          </cell>
          <cell r="AB50">
            <v>4</v>
          </cell>
          <cell r="AC50">
            <v>32000</v>
          </cell>
          <cell r="AD50">
            <v>22</v>
          </cell>
          <cell r="AE50">
            <v>132000</v>
          </cell>
          <cell r="AF50" t="str">
            <v/>
          </cell>
          <cell r="AG50" t="str">
            <v/>
          </cell>
          <cell r="AH50" t="str">
            <v/>
          </cell>
          <cell r="AJ50">
            <v>2161840</v>
          </cell>
          <cell r="AK50">
            <v>36330</v>
          </cell>
          <cell r="AL50">
            <v>7266</v>
          </cell>
          <cell r="AM50" t="str">
            <v/>
          </cell>
          <cell r="AO50" t="str">
            <v/>
          </cell>
          <cell r="AP50">
            <v>77000</v>
          </cell>
          <cell r="AQ50" t="str">
            <v/>
          </cell>
          <cell r="AR50">
            <v>1000000</v>
          </cell>
          <cell r="AS50">
            <v>1120596</v>
          </cell>
          <cell r="AT50">
            <v>1041244</v>
          </cell>
          <cell r="AU50">
            <v>22000</v>
          </cell>
          <cell r="AV50">
            <v>1019244</v>
          </cell>
          <cell r="AW50">
            <v>2126040</v>
          </cell>
          <cell r="AX50">
            <v>1573440</v>
          </cell>
          <cell r="AZ50">
            <v>552600</v>
          </cell>
          <cell r="BA50">
            <v>2126040</v>
          </cell>
          <cell r="BB50">
            <v>234600</v>
          </cell>
          <cell r="BC50">
            <v>207000</v>
          </cell>
          <cell r="BD50">
            <v>27600</v>
          </cell>
        </row>
        <row r="51">
          <cell r="A51" t="str">
            <v>t340007</v>
          </cell>
          <cell r="B51" t="str">
            <v>t34</v>
          </cell>
          <cell r="C51" t="str">
            <v>NguyÔn Danh ThÞnh</v>
          </cell>
          <cell r="D51">
            <v>1</v>
          </cell>
          <cell r="E51">
            <v>3.46</v>
          </cell>
          <cell r="H51" t="str">
            <v/>
          </cell>
          <cell r="I51">
            <v>356250</v>
          </cell>
          <cell r="N51" t="str">
            <v/>
          </cell>
          <cell r="O51" t="str">
            <v/>
          </cell>
          <cell r="P51" t="str">
            <v/>
          </cell>
          <cell r="R51" t="str">
            <v/>
          </cell>
          <cell r="V51">
            <v>27940</v>
          </cell>
          <cell r="W51">
            <v>356250</v>
          </cell>
          <cell r="Y51">
            <v>356250</v>
          </cell>
          <cell r="AA51" t="str">
            <v/>
          </cell>
          <cell r="AC51" t="str">
            <v/>
          </cell>
          <cell r="AD51">
            <v>16</v>
          </cell>
          <cell r="AE51">
            <v>96000</v>
          </cell>
          <cell r="AF51" t="str">
            <v/>
          </cell>
          <cell r="AG51" t="str">
            <v/>
          </cell>
          <cell r="AH51" t="str">
            <v/>
          </cell>
          <cell r="AJ51">
            <v>480190</v>
          </cell>
          <cell r="AK51">
            <v>36330</v>
          </cell>
          <cell r="AL51">
            <v>7266</v>
          </cell>
          <cell r="AM51" t="str">
            <v/>
          </cell>
          <cell r="AO51" t="str">
            <v/>
          </cell>
          <cell r="AP51">
            <v>120000</v>
          </cell>
          <cell r="AQ51" t="str">
            <v/>
          </cell>
          <cell r="AS51">
            <v>163596</v>
          </cell>
          <cell r="AT51">
            <v>316594</v>
          </cell>
          <cell r="AU51">
            <v>5000</v>
          </cell>
          <cell r="AV51">
            <v>311594</v>
          </cell>
          <cell r="AW51">
            <v>480190</v>
          </cell>
          <cell r="AX51">
            <v>480190</v>
          </cell>
          <cell r="AZ51" t="str">
            <v/>
          </cell>
          <cell r="BA51">
            <v>480190</v>
          </cell>
          <cell r="BB51">
            <v>231000</v>
          </cell>
          <cell r="BC51">
            <v>203900</v>
          </cell>
          <cell r="BD51">
            <v>27100</v>
          </cell>
        </row>
        <row r="52">
          <cell r="A52" t="str">
            <v>t340008</v>
          </cell>
          <cell r="B52" t="str">
            <v>t34</v>
          </cell>
          <cell r="C52" t="str">
            <v>Vò §×nh Biªn</v>
          </cell>
          <cell r="D52">
            <v>1</v>
          </cell>
          <cell r="E52">
            <v>3.46</v>
          </cell>
          <cell r="G52">
            <v>1369600</v>
          </cell>
          <cell r="H52">
            <v>1369600</v>
          </cell>
          <cell r="I52">
            <v>1401600</v>
          </cell>
          <cell r="J52">
            <v>6000</v>
          </cell>
          <cell r="M52">
            <v>46800</v>
          </cell>
          <cell r="N52">
            <v>52800</v>
          </cell>
          <cell r="O52">
            <v>547840</v>
          </cell>
          <cell r="P52" t="str">
            <v/>
          </cell>
          <cell r="R52">
            <v>547840</v>
          </cell>
          <cell r="V52">
            <v>27940</v>
          </cell>
          <cell r="Y52" t="str">
            <v/>
          </cell>
          <cell r="AA52" t="str">
            <v/>
          </cell>
          <cell r="AB52">
            <v>4</v>
          </cell>
          <cell r="AC52">
            <v>32000</v>
          </cell>
          <cell r="AD52">
            <v>22</v>
          </cell>
          <cell r="AE52">
            <v>132000</v>
          </cell>
          <cell r="AF52" t="str">
            <v/>
          </cell>
          <cell r="AG52" t="str">
            <v/>
          </cell>
          <cell r="AH52" t="str">
            <v/>
          </cell>
          <cell r="AJ52">
            <v>2162180</v>
          </cell>
          <cell r="AK52">
            <v>36330</v>
          </cell>
          <cell r="AL52">
            <v>7266</v>
          </cell>
          <cell r="AM52" t="str">
            <v/>
          </cell>
          <cell r="AO52" t="str">
            <v/>
          </cell>
          <cell r="AQ52" t="str">
            <v/>
          </cell>
          <cell r="AR52">
            <v>1500000</v>
          </cell>
          <cell r="AS52">
            <v>1543596</v>
          </cell>
          <cell r="AT52">
            <v>618584</v>
          </cell>
          <cell r="AU52">
            <v>22000</v>
          </cell>
          <cell r="AV52">
            <v>596584</v>
          </cell>
          <cell r="AW52">
            <v>2109380</v>
          </cell>
          <cell r="AX52">
            <v>1561540</v>
          </cell>
          <cell r="AZ52">
            <v>547840</v>
          </cell>
          <cell r="BA52">
            <v>2109380</v>
          </cell>
          <cell r="BC52" t="str">
            <v/>
          </cell>
          <cell r="BD52">
            <v>0</v>
          </cell>
        </row>
        <row r="53">
          <cell r="A53" t="str">
            <v>t340009</v>
          </cell>
          <cell r="B53" t="str">
            <v>t34</v>
          </cell>
          <cell r="C53" t="str">
            <v>TrÇn V¨n Thôy</v>
          </cell>
          <cell r="D53">
            <v>1</v>
          </cell>
          <cell r="E53">
            <v>2.44</v>
          </cell>
          <cell r="G53">
            <v>1248400</v>
          </cell>
          <cell r="H53">
            <v>1248400</v>
          </cell>
          <cell r="I53">
            <v>1280400</v>
          </cell>
          <cell r="J53">
            <v>10000</v>
          </cell>
          <cell r="M53">
            <v>42500</v>
          </cell>
          <cell r="N53">
            <v>52500</v>
          </cell>
          <cell r="O53">
            <v>499360</v>
          </cell>
          <cell r="P53" t="str">
            <v/>
          </cell>
          <cell r="R53">
            <v>499360</v>
          </cell>
          <cell r="V53">
            <v>19700</v>
          </cell>
          <cell r="Y53" t="str">
            <v/>
          </cell>
          <cell r="AA53" t="str">
            <v/>
          </cell>
          <cell r="AB53">
            <v>4</v>
          </cell>
          <cell r="AC53">
            <v>32000</v>
          </cell>
          <cell r="AD53">
            <v>20</v>
          </cell>
          <cell r="AE53">
            <v>120000</v>
          </cell>
          <cell r="AF53" t="str">
            <v/>
          </cell>
          <cell r="AG53" t="str">
            <v/>
          </cell>
          <cell r="AH53" t="str">
            <v/>
          </cell>
          <cell r="AJ53">
            <v>1971960</v>
          </cell>
          <cell r="AK53">
            <v>25620</v>
          </cell>
          <cell r="AL53">
            <v>5124</v>
          </cell>
          <cell r="AM53" t="str">
            <v/>
          </cell>
          <cell r="AO53" t="str">
            <v/>
          </cell>
          <cell r="AQ53" t="str">
            <v/>
          </cell>
          <cell r="AR53">
            <v>1000000</v>
          </cell>
          <cell r="AS53">
            <v>1030744</v>
          </cell>
          <cell r="AT53">
            <v>941216</v>
          </cell>
          <cell r="AU53">
            <v>20000</v>
          </cell>
          <cell r="AV53">
            <v>921216</v>
          </cell>
          <cell r="AW53">
            <v>1919460</v>
          </cell>
          <cell r="AX53">
            <v>1420100</v>
          </cell>
          <cell r="AZ53">
            <v>499360</v>
          </cell>
          <cell r="BA53">
            <v>1919460</v>
          </cell>
          <cell r="BB53">
            <v>233200</v>
          </cell>
          <cell r="BC53">
            <v>205800</v>
          </cell>
          <cell r="BD53">
            <v>27400</v>
          </cell>
        </row>
        <row r="54">
          <cell r="A54" t="str">
            <v>t340010</v>
          </cell>
          <cell r="B54" t="str">
            <v>t34</v>
          </cell>
          <cell r="C54" t="str">
            <v>NguyÔn M¹nh Phong</v>
          </cell>
          <cell r="D54">
            <v>1</v>
          </cell>
          <cell r="E54">
            <v>2.44</v>
          </cell>
          <cell r="G54">
            <v>1330900</v>
          </cell>
          <cell r="H54">
            <v>1330900</v>
          </cell>
          <cell r="I54">
            <v>1380400</v>
          </cell>
          <cell r="J54">
            <v>8000</v>
          </cell>
          <cell r="M54">
            <v>27400</v>
          </cell>
          <cell r="N54">
            <v>35400</v>
          </cell>
          <cell r="O54">
            <v>532360</v>
          </cell>
          <cell r="P54" t="str">
            <v/>
          </cell>
          <cell r="Q54">
            <v>6120</v>
          </cell>
          <cell r="R54">
            <v>538480</v>
          </cell>
          <cell r="V54">
            <v>19700</v>
          </cell>
          <cell r="W54">
            <v>17500</v>
          </cell>
          <cell r="Y54">
            <v>17500</v>
          </cell>
          <cell r="AA54" t="str">
            <v/>
          </cell>
          <cell r="AB54">
            <v>4</v>
          </cell>
          <cell r="AC54">
            <v>32000</v>
          </cell>
          <cell r="AD54">
            <v>20</v>
          </cell>
          <cell r="AE54">
            <v>120000</v>
          </cell>
          <cell r="AF54" t="str">
            <v/>
          </cell>
          <cell r="AG54" t="str">
            <v/>
          </cell>
          <cell r="AH54" t="str">
            <v/>
          </cell>
          <cell r="AJ54">
            <v>2093980</v>
          </cell>
          <cell r="AK54">
            <v>25620</v>
          </cell>
          <cell r="AL54">
            <v>5124</v>
          </cell>
          <cell r="AM54" t="str">
            <v/>
          </cell>
          <cell r="AO54" t="str">
            <v/>
          </cell>
          <cell r="AP54">
            <v>6000</v>
          </cell>
          <cell r="AQ54" t="str">
            <v/>
          </cell>
          <cell r="AR54">
            <v>1000000</v>
          </cell>
          <cell r="AS54">
            <v>1036744</v>
          </cell>
          <cell r="AT54">
            <v>1057236</v>
          </cell>
          <cell r="AU54">
            <v>21000</v>
          </cell>
          <cell r="AV54">
            <v>1036236</v>
          </cell>
          <cell r="AW54">
            <v>2058580</v>
          </cell>
          <cell r="AX54">
            <v>1520100</v>
          </cell>
          <cell r="AZ54">
            <v>538480</v>
          </cell>
          <cell r="BA54">
            <v>2058580</v>
          </cell>
          <cell r="BB54">
            <v>133500</v>
          </cell>
          <cell r="BC54">
            <v>117800</v>
          </cell>
          <cell r="BD54">
            <v>15700</v>
          </cell>
        </row>
        <row r="55">
          <cell r="A55" t="str">
            <v>t340011</v>
          </cell>
          <cell r="B55" t="str">
            <v>t34</v>
          </cell>
          <cell r="C55" t="str">
            <v>Ph¹m V¨n Phó</v>
          </cell>
          <cell r="D55">
            <v>1</v>
          </cell>
          <cell r="E55">
            <v>2.44</v>
          </cell>
          <cell r="G55">
            <v>1535200</v>
          </cell>
          <cell r="H55">
            <v>1535200</v>
          </cell>
          <cell r="I55">
            <v>1567200</v>
          </cell>
          <cell r="J55">
            <v>8000</v>
          </cell>
          <cell r="M55">
            <v>46800</v>
          </cell>
          <cell r="N55">
            <v>54800</v>
          </cell>
          <cell r="O55">
            <v>614080</v>
          </cell>
          <cell r="P55" t="str">
            <v/>
          </cell>
          <cell r="R55">
            <v>614080</v>
          </cell>
          <cell r="V55">
            <v>19700</v>
          </cell>
          <cell r="Y55" t="str">
            <v/>
          </cell>
          <cell r="AA55" t="str">
            <v/>
          </cell>
          <cell r="AB55">
            <v>4</v>
          </cell>
          <cell r="AC55">
            <v>32000</v>
          </cell>
          <cell r="AD55">
            <v>23</v>
          </cell>
          <cell r="AE55">
            <v>138000</v>
          </cell>
          <cell r="AF55" t="str">
            <v/>
          </cell>
          <cell r="AG55" t="str">
            <v/>
          </cell>
          <cell r="AH55" t="str">
            <v/>
          </cell>
          <cell r="AJ55">
            <v>2393780</v>
          </cell>
          <cell r="AK55">
            <v>25620</v>
          </cell>
          <cell r="AL55">
            <v>5124</v>
          </cell>
          <cell r="AM55" t="str">
            <v/>
          </cell>
          <cell r="AO55" t="str">
            <v/>
          </cell>
          <cell r="AP55">
            <v>101000</v>
          </cell>
          <cell r="AQ55" t="str">
            <v/>
          </cell>
          <cell r="AR55">
            <v>1000000</v>
          </cell>
          <cell r="AS55">
            <v>1131744</v>
          </cell>
          <cell r="AT55">
            <v>1262036</v>
          </cell>
          <cell r="AU55">
            <v>24000</v>
          </cell>
          <cell r="AV55">
            <v>1238036</v>
          </cell>
          <cell r="AW55">
            <v>2338980</v>
          </cell>
          <cell r="AX55">
            <v>1724900</v>
          </cell>
          <cell r="AZ55">
            <v>614080</v>
          </cell>
          <cell r="BA55">
            <v>2338980</v>
          </cell>
          <cell r="BB55">
            <v>85200</v>
          </cell>
          <cell r="BC55">
            <v>75200</v>
          </cell>
          <cell r="BD55">
            <v>10000</v>
          </cell>
        </row>
        <row r="56">
          <cell r="A56" t="str">
            <v>t340012</v>
          </cell>
          <cell r="B56" t="str">
            <v>t34</v>
          </cell>
          <cell r="C56" t="str">
            <v>NguyÔn V¨n H­ng</v>
          </cell>
          <cell r="D56">
            <v>1</v>
          </cell>
          <cell r="E56">
            <v>2.44</v>
          </cell>
          <cell r="G56">
            <v>847700</v>
          </cell>
          <cell r="H56">
            <v>847700</v>
          </cell>
          <cell r="I56">
            <v>881200</v>
          </cell>
          <cell r="J56">
            <v>6000</v>
          </cell>
          <cell r="M56">
            <v>27800</v>
          </cell>
          <cell r="N56">
            <v>33800</v>
          </cell>
          <cell r="O56">
            <v>339080</v>
          </cell>
          <cell r="P56" t="str">
            <v/>
          </cell>
          <cell r="Q56">
            <v>6120</v>
          </cell>
          <cell r="R56">
            <v>345200</v>
          </cell>
          <cell r="V56">
            <v>29550</v>
          </cell>
          <cell r="W56">
            <v>17500</v>
          </cell>
          <cell r="Y56">
            <v>17500</v>
          </cell>
          <cell r="AA56" t="str">
            <v/>
          </cell>
          <cell r="AB56">
            <v>2</v>
          </cell>
          <cell r="AC56">
            <v>16000</v>
          </cell>
          <cell r="AD56">
            <v>14</v>
          </cell>
          <cell r="AE56">
            <v>84000</v>
          </cell>
          <cell r="AF56" t="str">
            <v/>
          </cell>
          <cell r="AG56">
            <v>44300</v>
          </cell>
          <cell r="AH56">
            <v>44300</v>
          </cell>
          <cell r="AJ56">
            <v>1418050</v>
          </cell>
          <cell r="AK56">
            <v>25620</v>
          </cell>
          <cell r="AL56">
            <v>5124</v>
          </cell>
          <cell r="AM56" t="str">
            <v/>
          </cell>
          <cell r="AO56" t="str">
            <v/>
          </cell>
          <cell r="AP56">
            <v>24000</v>
          </cell>
          <cell r="AQ56" t="str">
            <v/>
          </cell>
          <cell r="AR56">
            <v>1000000</v>
          </cell>
          <cell r="AS56">
            <v>1054744</v>
          </cell>
          <cell r="AT56">
            <v>363306</v>
          </cell>
          <cell r="AU56">
            <v>14000</v>
          </cell>
          <cell r="AV56">
            <v>349306</v>
          </cell>
          <cell r="AW56">
            <v>1384250</v>
          </cell>
          <cell r="AX56">
            <v>1039050</v>
          </cell>
          <cell r="AZ56">
            <v>345200</v>
          </cell>
          <cell r="BA56">
            <v>1384250</v>
          </cell>
          <cell r="BB56">
            <v>19700</v>
          </cell>
          <cell r="BC56" t="str">
            <v/>
          </cell>
          <cell r="BD56">
            <v>19700</v>
          </cell>
        </row>
        <row r="57">
          <cell r="A57" t="str">
            <v>t340013</v>
          </cell>
          <cell r="B57" t="str">
            <v>t34</v>
          </cell>
          <cell r="C57" t="str">
            <v>NguyÔn V¨n ChiÕn</v>
          </cell>
          <cell r="D57">
            <v>1</v>
          </cell>
          <cell r="E57">
            <v>2.44</v>
          </cell>
          <cell r="G57">
            <v>1353800</v>
          </cell>
          <cell r="H57">
            <v>1353800</v>
          </cell>
          <cell r="I57">
            <v>1385800</v>
          </cell>
          <cell r="J57">
            <v>10000</v>
          </cell>
          <cell r="M57">
            <v>39000</v>
          </cell>
          <cell r="N57">
            <v>49000</v>
          </cell>
          <cell r="O57">
            <v>541520</v>
          </cell>
          <cell r="P57" t="str">
            <v/>
          </cell>
          <cell r="R57">
            <v>541520</v>
          </cell>
          <cell r="V57">
            <v>19700</v>
          </cell>
          <cell r="Y57" t="str">
            <v/>
          </cell>
          <cell r="AA57" t="str">
            <v/>
          </cell>
          <cell r="AB57">
            <v>4</v>
          </cell>
          <cell r="AC57">
            <v>32000</v>
          </cell>
          <cell r="AD57">
            <v>20</v>
          </cell>
          <cell r="AE57">
            <v>120000</v>
          </cell>
          <cell r="AF57" t="str">
            <v/>
          </cell>
          <cell r="AG57" t="str">
            <v/>
          </cell>
          <cell r="AH57" t="str">
            <v/>
          </cell>
          <cell r="AJ57">
            <v>2116020</v>
          </cell>
          <cell r="AK57">
            <v>25620</v>
          </cell>
          <cell r="AL57">
            <v>5124</v>
          </cell>
          <cell r="AM57" t="str">
            <v/>
          </cell>
          <cell r="AO57" t="str">
            <v/>
          </cell>
          <cell r="AP57">
            <v>-34000</v>
          </cell>
          <cell r="AQ57" t="str">
            <v/>
          </cell>
          <cell r="AR57">
            <v>1500000</v>
          </cell>
          <cell r="AS57">
            <v>1496744</v>
          </cell>
          <cell r="AT57">
            <v>619276</v>
          </cell>
          <cell r="AU57">
            <v>21000</v>
          </cell>
          <cell r="AV57">
            <v>598276</v>
          </cell>
          <cell r="AW57">
            <v>2067020</v>
          </cell>
          <cell r="AX57">
            <v>1525500</v>
          </cell>
          <cell r="AZ57">
            <v>541520</v>
          </cell>
          <cell r="BA57">
            <v>2067020</v>
          </cell>
          <cell r="BB57">
            <v>230500</v>
          </cell>
          <cell r="BC57">
            <v>203400</v>
          </cell>
          <cell r="BD57">
            <v>27100</v>
          </cell>
        </row>
        <row r="58">
          <cell r="A58" t="str">
            <v>t340014</v>
          </cell>
          <cell r="B58" t="str">
            <v>t34</v>
          </cell>
          <cell r="C58" t="str">
            <v>TrÇn Minh TuÊn</v>
          </cell>
          <cell r="D58">
            <v>1</v>
          </cell>
          <cell r="E58">
            <v>1.7</v>
          </cell>
          <cell r="G58">
            <v>517500</v>
          </cell>
          <cell r="H58">
            <v>517500</v>
          </cell>
          <cell r="I58">
            <v>567000</v>
          </cell>
          <cell r="J58">
            <v>4000</v>
          </cell>
          <cell r="M58">
            <v>3800</v>
          </cell>
          <cell r="N58">
            <v>7800</v>
          </cell>
          <cell r="O58">
            <v>207000</v>
          </cell>
          <cell r="P58" t="str">
            <v/>
          </cell>
          <cell r="Q58">
            <v>6120</v>
          </cell>
          <cell r="R58">
            <v>213120</v>
          </cell>
          <cell r="V58">
            <v>19700</v>
          </cell>
          <cell r="W58">
            <v>17500</v>
          </cell>
          <cell r="Y58">
            <v>17500</v>
          </cell>
          <cell r="AA58" t="str">
            <v/>
          </cell>
          <cell r="AB58">
            <v>4</v>
          </cell>
          <cell r="AC58">
            <v>32000</v>
          </cell>
          <cell r="AD58">
            <v>10</v>
          </cell>
          <cell r="AE58">
            <v>60000</v>
          </cell>
          <cell r="AF58" t="str">
            <v/>
          </cell>
          <cell r="AG58">
            <v>288300</v>
          </cell>
          <cell r="AH58">
            <v>288300</v>
          </cell>
          <cell r="AJ58">
            <v>1155920</v>
          </cell>
          <cell r="AK58">
            <v>17850</v>
          </cell>
          <cell r="AL58">
            <v>3570</v>
          </cell>
          <cell r="AM58" t="str">
            <v/>
          </cell>
          <cell r="AO58" t="str">
            <v/>
          </cell>
          <cell r="AP58">
            <v>80000</v>
          </cell>
          <cell r="AQ58" t="str">
            <v/>
          </cell>
          <cell r="AR58">
            <v>1000000</v>
          </cell>
          <cell r="AS58">
            <v>1101420</v>
          </cell>
          <cell r="AT58">
            <v>54500</v>
          </cell>
          <cell r="AU58">
            <v>12000</v>
          </cell>
          <cell r="AV58">
            <v>42500</v>
          </cell>
          <cell r="AW58">
            <v>1148120</v>
          </cell>
          <cell r="AX58">
            <v>935000</v>
          </cell>
          <cell r="AZ58">
            <v>213120</v>
          </cell>
          <cell r="BA58">
            <v>1148120</v>
          </cell>
          <cell r="BB58">
            <v>232400</v>
          </cell>
          <cell r="BC58">
            <v>205100</v>
          </cell>
          <cell r="BD58">
            <v>27300</v>
          </cell>
        </row>
        <row r="59">
          <cell r="A59" t="str">
            <v>t340015</v>
          </cell>
          <cell r="B59" t="str">
            <v>t34</v>
          </cell>
          <cell r="C59" t="str">
            <v>§ç §¨ng H¶i</v>
          </cell>
          <cell r="D59">
            <v>1</v>
          </cell>
          <cell r="E59">
            <v>1.7</v>
          </cell>
          <cell r="G59">
            <v>1404600</v>
          </cell>
          <cell r="H59">
            <v>1404600</v>
          </cell>
          <cell r="I59">
            <v>1506600</v>
          </cell>
          <cell r="J59">
            <v>8000</v>
          </cell>
          <cell r="M59">
            <v>46700</v>
          </cell>
          <cell r="N59">
            <v>54700</v>
          </cell>
          <cell r="O59">
            <v>561840</v>
          </cell>
          <cell r="P59" t="str">
            <v/>
          </cell>
          <cell r="Q59">
            <v>24500</v>
          </cell>
          <cell r="R59">
            <v>586340</v>
          </cell>
          <cell r="V59">
            <v>19700</v>
          </cell>
          <cell r="W59">
            <v>70000</v>
          </cell>
          <cell r="Y59">
            <v>70000</v>
          </cell>
          <cell r="AA59" t="str">
            <v/>
          </cell>
          <cell r="AB59">
            <v>4</v>
          </cell>
          <cell r="AC59">
            <v>32000</v>
          </cell>
          <cell r="AD59">
            <v>22</v>
          </cell>
          <cell r="AE59">
            <v>132000</v>
          </cell>
          <cell r="AF59" t="str">
            <v/>
          </cell>
          <cell r="AG59" t="str">
            <v/>
          </cell>
          <cell r="AH59" t="str">
            <v/>
          </cell>
          <cell r="AJ59">
            <v>2299340</v>
          </cell>
          <cell r="AK59">
            <v>17850</v>
          </cell>
          <cell r="AL59">
            <v>3570</v>
          </cell>
          <cell r="AM59" t="str">
            <v/>
          </cell>
          <cell r="AO59" t="str">
            <v/>
          </cell>
          <cell r="AP59">
            <v>-6000</v>
          </cell>
          <cell r="AQ59" t="str">
            <v/>
          </cell>
          <cell r="AR59">
            <v>1500000</v>
          </cell>
          <cell r="AS59">
            <v>1515420</v>
          </cell>
          <cell r="AT59">
            <v>783920</v>
          </cell>
          <cell r="AU59">
            <v>23000</v>
          </cell>
          <cell r="AV59">
            <v>760920</v>
          </cell>
          <cell r="AW59">
            <v>2244640</v>
          </cell>
          <cell r="AX59">
            <v>1658300</v>
          </cell>
          <cell r="AZ59">
            <v>586340</v>
          </cell>
          <cell r="BA59">
            <v>2244640</v>
          </cell>
          <cell r="BB59">
            <v>194500</v>
          </cell>
          <cell r="BC59">
            <v>171700</v>
          </cell>
          <cell r="BD59">
            <v>22800</v>
          </cell>
        </row>
        <row r="60">
          <cell r="A60" t="str">
            <v>t340016</v>
          </cell>
          <cell r="B60" t="str">
            <v>t34</v>
          </cell>
          <cell r="C60" t="str">
            <v>Ph¹m V¨n VÜnh</v>
          </cell>
          <cell r="D60">
            <v>1</v>
          </cell>
          <cell r="E60">
            <v>1.7</v>
          </cell>
          <cell r="G60">
            <v>410600</v>
          </cell>
          <cell r="H60">
            <v>410600</v>
          </cell>
          <cell r="I60">
            <v>410600</v>
          </cell>
          <cell r="J60">
            <v>2000</v>
          </cell>
          <cell r="M60">
            <v>18500</v>
          </cell>
          <cell r="N60">
            <v>20500</v>
          </cell>
          <cell r="O60">
            <v>164000</v>
          </cell>
          <cell r="P60" t="str">
            <v/>
          </cell>
          <cell r="R60">
            <v>164000</v>
          </cell>
          <cell r="V60">
            <v>13700</v>
          </cell>
          <cell r="Y60" t="str">
            <v/>
          </cell>
          <cell r="AA60" t="str">
            <v/>
          </cell>
          <cell r="AC60" t="str">
            <v/>
          </cell>
          <cell r="AD60">
            <v>5</v>
          </cell>
          <cell r="AE60">
            <v>30000</v>
          </cell>
          <cell r="AF60" t="str">
            <v/>
          </cell>
          <cell r="AG60" t="str">
            <v/>
          </cell>
          <cell r="AH60" t="str">
            <v/>
          </cell>
          <cell r="AJ60">
            <v>638800</v>
          </cell>
          <cell r="AK60">
            <v>17850</v>
          </cell>
          <cell r="AL60">
            <v>3570</v>
          </cell>
          <cell r="AM60" t="str">
            <v/>
          </cell>
          <cell r="AO60" t="str">
            <v/>
          </cell>
          <cell r="AQ60" t="str">
            <v/>
          </cell>
          <cell r="AR60">
            <v>500000</v>
          </cell>
          <cell r="AS60">
            <v>521420</v>
          </cell>
          <cell r="AT60">
            <v>117380</v>
          </cell>
          <cell r="AU60">
            <v>6000</v>
          </cell>
          <cell r="AV60">
            <v>111380</v>
          </cell>
          <cell r="AW60">
            <v>618300</v>
          </cell>
          <cell r="AX60">
            <v>454300</v>
          </cell>
          <cell r="AZ60">
            <v>164000</v>
          </cell>
          <cell r="BA60">
            <v>618300</v>
          </cell>
          <cell r="BB60">
            <v>132600</v>
          </cell>
          <cell r="BC60">
            <v>117000</v>
          </cell>
          <cell r="BD60">
            <v>15600</v>
          </cell>
        </row>
        <row r="61">
          <cell r="A61" t="str">
            <v>t340017</v>
          </cell>
          <cell r="B61" t="str">
            <v>t34</v>
          </cell>
          <cell r="C61" t="str">
            <v>NguyÔn §øc Tµi</v>
          </cell>
          <cell r="D61">
            <v>1</v>
          </cell>
          <cell r="E61">
            <v>1.7</v>
          </cell>
          <cell r="G61">
            <v>1628000</v>
          </cell>
          <cell r="H61">
            <v>1628000</v>
          </cell>
          <cell r="I61">
            <v>1677500</v>
          </cell>
          <cell r="J61">
            <v>12000</v>
          </cell>
          <cell r="M61">
            <v>48300</v>
          </cell>
          <cell r="N61">
            <v>60300</v>
          </cell>
          <cell r="O61">
            <v>651200</v>
          </cell>
          <cell r="P61" t="str">
            <v/>
          </cell>
          <cell r="Q61">
            <v>6120</v>
          </cell>
          <cell r="R61">
            <v>657320</v>
          </cell>
          <cell r="V61">
            <v>20550</v>
          </cell>
          <cell r="W61">
            <v>17500</v>
          </cell>
          <cell r="Y61">
            <v>17500</v>
          </cell>
          <cell r="AA61" t="str">
            <v/>
          </cell>
          <cell r="AB61">
            <v>4</v>
          </cell>
          <cell r="AC61">
            <v>32000</v>
          </cell>
          <cell r="AD61">
            <v>25</v>
          </cell>
          <cell r="AE61">
            <v>150000</v>
          </cell>
          <cell r="AF61" t="str">
            <v/>
          </cell>
          <cell r="AG61" t="str">
            <v/>
          </cell>
          <cell r="AH61" t="str">
            <v/>
          </cell>
          <cell r="AJ61">
            <v>2565670</v>
          </cell>
          <cell r="AK61">
            <v>17850</v>
          </cell>
          <cell r="AL61">
            <v>3570</v>
          </cell>
          <cell r="AM61" t="str">
            <v/>
          </cell>
          <cell r="AO61" t="str">
            <v/>
          </cell>
          <cell r="AP61">
            <v>91000</v>
          </cell>
          <cell r="AQ61" t="str">
            <v/>
          </cell>
          <cell r="AR61">
            <v>1500000</v>
          </cell>
          <cell r="AS61">
            <v>1612420</v>
          </cell>
          <cell r="AT61">
            <v>953250</v>
          </cell>
          <cell r="AU61">
            <v>26000</v>
          </cell>
          <cell r="AV61">
            <v>927250</v>
          </cell>
          <cell r="AW61">
            <v>2505370</v>
          </cell>
          <cell r="AX61">
            <v>1848050</v>
          </cell>
          <cell r="AZ61">
            <v>657320</v>
          </cell>
          <cell r="BA61">
            <v>2505370</v>
          </cell>
          <cell r="BC61" t="str">
            <v/>
          </cell>
          <cell r="BD61">
            <v>0</v>
          </cell>
        </row>
        <row r="62">
          <cell r="A62" t="str">
            <v>t340018</v>
          </cell>
          <cell r="B62" t="str">
            <v>t34</v>
          </cell>
          <cell r="C62" t="str">
            <v>Hµ TiÕn Hïng</v>
          </cell>
          <cell r="D62">
            <v>1</v>
          </cell>
          <cell r="E62">
            <v>1.7</v>
          </cell>
          <cell r="G62">
            <v>1444600</v>
          </cell>
          <cell r="H62">
            <v>1444600</v>
          </cell>
          <cell r="I62">
            <v>1476600</v>
          </cell>
          <cell r="J62">
            <v>10000</v>
          </cell>
          <cell r="M62">
            <v>40600</v>
          </cell>
          <cell r="N62">
            <v>50600</v>
          </cell>
          <cell r="O62">
            <v>577840</v>
          </cell>
          <cell r="P62" t="str">
            <v/>
          </cell>
          <cell r="R62">
            <v>577840</v>
          </cell>
          <cell r="V62">
            <v>13700</v>
          </cell>
          <cell r="Y62" t="str">
            <v/>
          </cell>
          <cell r="AA62" t="str">
            <v/>
          </cell>
          <cell r="AB62">
            <v>4</v>
          </cell>
          <cell r="AC62">
            <v>32000</v>
          </cell>
          <cell r="AD62">
            <v>22</v>
          </cell>
          <cell r="AE62">
            <v>132000</v>
          </cell>
          <cell r="AF62" t="str">
            <v/>
          </cell>
          <cell r="AG62" t="str">
            <v/>
          </cell>
          <cell r="AH62" t="str">
            <v/>
          </cell>
          <cell r="AJ62">
            <v>2250740</v>
          </cell>
          <cell r="AK62">
            <v>17850</v>
          </cell>
          <cell r="AL62">
            <v>3570</v>
          </cell>
          <cell r="AM62" t="str">
            <v/>
          </cell>
          <cell r="AO62" t="str">
            <v/>
          </cell>
          <cell r="AP62">
            <v>63000</v>
          </cell>
          <cell r="AQ62" t="str">
            <v/>
          </cell>
          <cell r="AR62">
            <v>1500000</v>
          </cell>
          <cell r="AS62">
            <v>1584420</v>
          </cell>
          <cell r="AT62">
            <v>666320</v>
          </cell>
          <cell r="AU62">
            <v>23000</v>
          </cell>
          <cell r="AV62">
            <v>643320</v>
          </cell>
          <cell r="AW62">
            <v>2200140</v>
          </cell>
          <cell r="AX62">
            <v>1622300</v>
          </cell>
          <cell r="AZ62">
            <v>577840</v>
          </cell>
          <cell r="BA62">
            <v>2200140</v>
          </cell>
          <cell r="BB62">
            <v>230800</v>
          </cell>
          <cell r="BC62">
            <v>203700</v>
          </cell>
          <cell r="BD62">
            <v>27100</v>
          </cell>
        </row>
        <row r="63">
          <cell r="A63" t="str">
            <v>t340019</v>
          </cell>
          <cell r="B63" t="str">
            <v>t34</v>
          </cell>
          <cell r="C63" t="str">
            <v>NguyÔn TÊn Th¾ng</v>
          </cell>
          <cell r="D63">
            <v>1</v>
          </cell>
          <cell r="E63">
            <v>1.7</v>
          </cell>
          <cell r="G63">
            <v>1067700</v>
          </cell>
          <cell r="H63">
            <v>1067700</v>
          </cell>
          <cell r="I63">
            <v>1101200</v>
          </cell>
          <cell r="J63">
            <v>8000</v>
          </cell>
          <cell r="M63">
            <v>39300</v>
          </cell>
          <cell r="N63">
            <v>47300</v>
          </cell>
          <cell r="O63">
            <v>427080</v>
          </cell>
          <cell r="P63" t="str">
            <v/>
          </cell>
          <cell r="Q63">
            <v>6120</v>
          </cell>
          <cell r="R63">
            <v>433200</v>
          </cell>
          <cell r="V63">
            <v>20550</v>
          </cell>
          <cell r="W63">
            <v>17500</v>
          </cell>
          <cell r="Y63">
            <v>17500</v>
          </cell>
          <cell r="AA63" t="str">
            <v/>
          </cell>
          <cell r="AB63">
            <v>2</v>
          </cell>
          <cell r="AC63">
            <v>16000</v>
          </cell>
          <cell r="AD63">
            <v>16</v>
          </cell>
          <cell r="AE63">
            <v>96000</v>
          </cell>
          <cell r="AF63" t="str">
            <v/>
          </cell>
          <cell r="AG63" t="str">
            <v/>
          </cell>
          <cell r="AH63" t="str">
            <v/>
          </cell>
          <cell r="AJ63">
            <v>1698250</v>
          </cell>
          <cell r="AK63">
            <v>17850</v>
          </cell>
          <cell r="AL63">
            <v>3570</v>
          </cell>
          <cell r="AM63" t="str">
            <v/>
          </cell>
          <cell r="AO63" t="str">
            <v/>
          </cell>
          <cell r="AP63">
            <v>93000</v>
          </cell>
          <cell r="AQ63" t="str">
            <v/>
          </cell>
          <cell r="AR63">
            <v>1000000</v>
          </cell>
          <cell r="AS63">
            <v>1114420</v>
          </cell>
          <cell r="AT63">
            <v>583830</v>
          </cell>
          <cell r="AU63">
            <v>17000</v>
          </cell>
          <cell r="AV63">
            <v>566830</v>
          </cell>
          <cell r="AW63">
            <v>1650950</v>
          </cell>
          <cell r="AX63">
            <v>1217750</v>
          </cell>
          <cell r="AZ63">
            <v>433200</v>
          </cell>
          <cell r="BA63">
            <v>1650950</v>
          </cell>
          <cell r="BB63">
            <v>234600</v>
          </cell>
          <cell r="BC63">
            <v>207000</v>
          </cell>
          <cell r="BD63">
            <v>27600</v>
          </cell>
        </row>
        <row r="64">
          <cell r="B64" t="str">
            <v>t34 Total</v>
          </cell>
          <cell r="D64">
            <v>19</v>
          </cell>
          <cell r="E64">
            <v>50.080000000000013</v>
          </cell>
          <cell r="F64" t="str">
            <v/>
          </cell>
          <cell r="G64">
            <v>20985241</v>
          </cell>
          <cell r="H64">
            <v>20985241</v>
          </cell>
          <cell r="I64">
            <v>22023991</v>
          </cell>
          <cell r="J64">
            <v>130000</v>
          </cell>
          <cell r="K64" t="str">
            <v/>
          </cell>
          <cell r="L64" t="str">
            <v/>
          </cell>
          <cell r="M64">
            <v>601644</v>
          </cell>
          <cell r="N64">
            <v>731644</v>
          </cell>
          <cell r="O64">
            <v>8393850</v>
          </cell>
          <cell r="P64" t="str">
            <v/>
          </cell>
          <cell r="Q64">
            <v>55100</v>
          </cell>
          <cell r="R64">
            <v>8448950</v>
          </cell>
          <cell r="S64">
            <v>21000</v>
          </cell>
          <cell r="T64" t="str">
            <v/>
          </cell>
          <cell r="U64" t="str">
            <v/>
          </cell>
          <cell r="V64">
            <v>439770</v>
          </cell>
          <cell r="W64">
            <v>513750</v>
          </cell>
          <cell r="X64" t="str">
            <v/>
          </cell>
          <cell r="Y64">
            <v>513750</v>
          </cell>
          <cell r="Z64" t="str">
            <v/>
          </cell>
          <cell r="AA64" t="str">
            <v/>
          </cell>
          <cell r="AB64">
            <v>63</v>
          </cell>
          <cell r="AC64">
            <v>504000</v>
          </cell>
          <cell r="AD64">
            <v>345</v>
          </cell>
          <cell r="AE64">
            <v>2070000</v>
          </cell>
          <cell r="AF64" t="str">
            <v/>
          </cell>
          <cell r="AG64">
            <v>332600</v>
          </cell>
          <cell r="AH64">
            <v>332600</v>
          </cell>
          <cell r="AI64" t="str">
            <v/>
          </cell>
          <cell r="AJ64">
            <v>34046955</v>
          </cell>
          <cell r="AK64">
            <v>525840</v>
          </cell>
          <cell r="AL64">
            <v>105168</v>
          </cell>
          <cell r="AM64" t="str">
            <v/>
          </cell>
          <cell r="AN64" t="str">
            <v/>
          </cell>
          <cell r="AO64" t="str">
            <v/>
          </cell>
          <cell r="AP64">
            <v>820000</v>
          </cell>
          <cell r="AQ64" t="str">
            <v/>
          </cell>
          <cell r="AR64">
            <v>20000000</v>
          </cell>
          <cell r="AS64">
            <v>21451008</v>
          </cell>
          <cell r="AT64">
            <v>12595947</v>
          </cell>
          <cell r="AU64">
            <v>342000</v>
          </cell>
          <cell r="AV64">
            <v>12253947</v>
          </cell>
          <cell r="AW64">
            <v>33315311</v>
          </cell>
          <cell r="AX64">
            <v>24866361</v>
          </cell>
          <cell r="AY64" t="str">
            <v/>
          </cell>
          <cell r="AZ64">
            <v>8448950</v>
          </cell>
          <cell r="BA64">
            <v>33315311</v>
          </cell>
          <cell r="BB64">
            <v>2811330</v>
          </cell>
          <cell r="BC64">
            <v>2463451</v>
          </cell>
          <cell r="BD64">
            <v>347879</v>
          </cell>
        </row>
        <row r="65">
          <cell r="A65" t="str">
            <v>t350001</v>
          </cell>
          <cell r="B65" t="str">
            <v>t35</v>
          </cell>
          <cell r="C65" t="str">
            <v>Lª M¹nh C­êng</v>
          </cell>
          <cell r="D65">
            <v>1</v>
          </cell>
          <cell r="E65">
            <v>2.44</v>
          </cell>
          <cell r="G65">
            <v>807916</v>
          </cell>
          <cell r="H65">
            <v>807916</v>
          </cell>
          <cell r="I65">
            <v>870416</v>
          </cell>
          <cell r="J65">
            <v>16000</v>
          </cell>
          <cell r="M65">
            <v>44375</v>
          </cell>
          <cell r="N65">
            <v>60375</v>
          </cell>
          <cell r="O65">
            <v>323166</v>
          </cell>
          <cell r="P65" t="str">
            <v/>
          </cell>
          <cell r="Q65">
            <v>6120</v>
          </cell>
          <cell r="R65">
            <v>329286</v>
          </cell>
          <cell r="S65">
            <v>21000</v>
          </cell>
          <cell r="V65">
            <v>29550</v>
          </cell>
          <cell r="W65">
            <v>17500</v>
          </cell>
          <cell r="Y65">
            <v>17500</v>
          </cell>
          <cell r="AA65" t="str">
            <v/>
          </cell>
          <cell r="AB65">
            <v>3</v>
          </cell>
          <cell r="AC65">
            <v>24000</v>
          </cell>
          <cell r="AD65">
            <v>20</v>
          </cell>
          <cell r="AE65">
            <v>120000</v>
          </cell>
          <cell r="AF65" t="str">
            <v/>
          </cell>
          <cell r="AG65" t="str">
            <v/>
          </cell>
          <cell r="AH65" t="str">
            <v/>
          </cell>
          <cell r="AJ65">
            <v>1409627</v>
          </cell>
          <cell r="AK65">
            <v>25620</v>
          </cell>
          <cell r="AL65">
            <v>5124</v>
          </cell>
          <cell r="AM65" t="str">
            <v/>
          </cell>
          <cell r="AO65" t="str">
            <v/>
          </cell>
          <cell r="AP65">
            <v>146000</v>
          </cell>
          <cell r="AQ65" t="str">
            <v/>
          </cell>
          <cell r="AR65">
            <v>1000000</v>
          </cell>
          <cell r="AS65">
            <v>1176744</v>
          </cell>
          <cell r="AT65">
            <v>232883</v>
          </cell>
          <cell r="AU65">
            <v>14000</v>
          </cell>
          <cell r="AV65">
            <v>218883</v>
          </cell>
          <cell r="AW65">
            <v>1349252</v>
          </cell>
          <cell r="AX65">
            <v>1019966</v>
          </cell>
          <cell r="AZ65">
            <v>329286</v>
          </cell>
          <cell r="BA65">
            <v>1349252</v>
          </cell>
        </row>
        <row r="66">
          <cell r="A66" t="str">
            <v>t350002</v>
          </cell>
          <cell r="B66" t="str">
            <v>t35</v>
          </cell>
          <cell r="C66" t="str">
            <v>NguyÔn Quang Minh</v>
          </cell>
          <cell r="D66">
            <v>1</v>
          </cell>
          <cell r="E66">
            <v>3.46</v>
          </cell>
          <cell r="G66">
            <v>901800</v>
          </cell>
          <cell r="H66">
            <v>901800</v>
          </cell>
          <cell r="I66">
            <v>925800</v>
          </cell>
          <cell r="J66">
            <v>14000</v>
          </cell>
          <cell r="M66">
            <v>37000</v>
          </cell>
          <cell r="N66">
            <v>51000</v>
          </cell>
          <cell r="O66">
            <v>360720</v>
          </cell>
          <cell r="P66" t="str">
            <v/>
          </cell>
          <cell r="R66">
            <v>360720</v>
          </cell>
          <cell r="V66">
            <v>27940</v>
          </cell>
          <cell r="Y66" t="str">
            <v/>
          </cell>
          <cell r="AA66" t="str">
            <v/>
          </cell>
          <cell r="AB66">
            <v>3</v>
          </cell>
          <cell r="AC66">
            <v>24000</v>
          </cell>
          <cell r="AD66">
            <v>22</v>
          </cell>
          <cell r="AE66">
            <v>132000</v>
          </cell>
          <cell r="AF66" t="str">
            <v/>
          </cell>
          <cell r="AG66" t="str">
            <v/>
          </cell>
          <cell r="AH66" t="str">
            <v/>
          </cell>
          <cell r="AJ66">
            <v>1497460</v>
          </cell>
          <cell r="AK66">
            <v>36330</v>
          </cell>
          <cell r="AL66">
            <v>7266</v>
          </cell>
          <cell r="AM66" t="str">
            <v/>
          </cell>
          <cell r="AO66" t="str">
            <v/>
          </cell>
          <cell r="AP66">
            <v>110000</v>
          </cell>
          <cell r="AQ66" t="str">
            <v/>
          </cell>
          <cell r="AR66">
            <v>1000000</v>
          </cell>
          <cell r="AS66">
            <v>1153596</v>
          </cell>
          <cell r="AT66">
            <v>343864</v>
          </cell>
          <cell r="AU66">
            <v>15000</v>
          </cell>
          <cell r="AV66">
            <v>328864</v>
          </cell>
          <cell r="AW66">
            <v>1446460</v>
          </cell>
          <cell r="AX66">
            <v>1085740</v>
          </cell>
          <cell r="AZ66">
            <v>360720</v>
          </cell>
          <cell r="BA66">
            <v>1446460</v>
          </cell>
          <cell r="BB66">
            <v>19587</v>
          </cell>
          <cell r="BC66" t="str">
            <v/>
          </cell>
          <cell r="BD66">
            <v>19587</v>
          </cell>
        </row>
        <row r="67">
          <cell r="A67" t="str">
            <v>t350003</v>
          </cell>
          <cell r="B67" t="str">
            <v>t35</v>
          </cell>
          <cell r="C67" t="str">
            <v>Bïi Nh­ H­¬ng</v>
          </cell>
          <cell r="D67">
            <v>1</v>
          </cell>
          <cell r="E67">
            <v>3.46</v>
          </cell>
          <cell r="G67">
            <v>954200</v>
          </cell>
          <cell r="H67">
            <v>954200</v>
          </cell>
          <cell r="I67">
            <v>978200</v>
          </cell>
          <cell r="J67">
            <v>18000</v>
          </cell>
          <cell r="M67">
            <v>43500</v>
          </cell>
          <cell r="N67">
            <v>61500</v>
          </cell>
          <cell r="O67">
            <v>381680</v>
          </cell>
          <cell r="P67" t="str">
            <v/>
          </cell>
          <cell r="R67">
            <v>381680</v>
          </cell>
          <cell r="V67">
            <v>27940</v>
          </cell>
          <cell r="Y67" t="str">
            <v/>
          </cell>
          <cell r="AA67" t="str">
            <v/>
          </cell>
          <cell r="AB67">
            <v>3</v>
          </cell>
          <cell r="AC67">
            <v>24000</v>
          </cell>
          <cell r="AD67">
            <v>25</v>
          </cell>
          <cell r="AE67">
            <v>150000</v>
          </cell>
          <cell r="AF67" t="str">
            <v/>
          </cell>
          <cell r="AG67" t="str">
            <v/>
          </cell>
          <cell r="AH67" t="str">
            <v/>
          </cell>
          <cell r="AJ67">
            <v>1599320</v>
          </cell>
          <cell r="AK67">
            <v>36330</v>
          </cell>
          <cell r="AL67">
            <v>7266</v>
          </cell>
          <cell r="AM67" t="str">
            <v/>
          </cell>
          <cell r="AO67" t="str">
            <v/>
          </cell>
          <cell r="AP67">
            <v>89000</v>
          </cell>
          <cell r="AQ67" t="str">
            <v/>
          </cell>
          <cell r="AR67">
            <v>1000000</v>
          </cell>
          <cell r="AS67">
            <v>1132596</v>
          </cell>
          <cell r="AT67">
            <v>466724</v>
          </cell>
          <cell r="AU67">
            <v>16000</v>
          </cell>
          <cell r="AV67">
            <v>450724</v>
          </cell>
          <cell r="AW67">
            <v>1537820</v>
          </cell>
          <cell r="AX67">
            <v>1156140</v>
          </cell>
          <cell r="AZ67">
            <v>381680</v>
          </cell>
          <cell r="BA67">
            <v>1537820</v>
          </cell>
          <cell r="BB67">
            <v>258600</v>
          </cell>
          <cell r="BC67">
            <v>223984</v>
          </cell>
          <cell r="BD67">
            <v>34616</v>
          </cell>
        </row>
        <row r="68">
          <cell r="A68" t="str">
            <v>t350004</v>
          </cell>
          <cell r="B68" t="str">
            <v>t35</v>
          </cell>
          <cell r="C68" t="str">
            <v>NguyÔn Duy Long</v>
          </cell>
          <cell r="D68">
            <v>1</v>
          </cell>
          <cell r="E68">
            <v>3.46</v>
          </cell>
          <cell r="G68">
            <v>1014300</v>
          </cell>
          <cell r="H68">
            <v>1014300</v>
          </cell>
          <cell r="I68">
            <v>1038300</v>
          </cell>
          <cell r="J68">
            <v>18000</v>
          </cell>
          <cell r="M68">
            <v>43500</v>
          </cell>
          <cell r="N68">
            <v>61500</v>
          </cell>
          <cell r="O68">
            <v>405720</v>
          </cell>
          <cell r="P68" t="str">
            <v/>
          </cell>
          <cell r="R68">
            <v>405720</v>
          </cell>
          <cell r="V68">
            <v>27940</v>
          </cell>
          <cell r="Y68" t="str">
            <v/>
          </cell>
          <cell r="AA68" t="str">
            <v/>
          </cell>
          <cell r="AB68">
            <v>3</v>
          </cell>
          <cell r="AC68">
            <v>24000</v>
          </cell>
          <cell r="AD68">
            <v>26</v>
          </cell>
          <cell r="AE68">
            <v>156000</v>
          </cell>
          <cell r="AF68" t="str">
            <v/>
          </cell>
          <cell r="AG68" t="str">
            <v/>
          </cell>
          <cell r="AH68" t="str">
            <v/>
          </cell>
          <cell r="AJ68">
            <v>1689460</v>
          </cell>
          <cell r="AK68">
            <v>36330</v>
          </cell>
          <cell r="AL68">
            <v>7266</v>
          </cell>
          <cell r="AM68" t="str">
            <v/>
          </cell>
          <cell r="AO68" t="str">
            <v/>
          </cell>
          <cell r="AP68">
            <v>100000</v>
          </cell>
          <cell r="AQ68" t="str">
            <v/>
          </cell>
          <cell r="AR68">
            <v>1100000</v>
          </cell>
          <cell r="AS68">
            <v>1243596</v>
          </cell>
          <cell r="AT68">
            <v>445864</v>
          </cell>
          <cell r="AU68">
            <v>17000</v>
          </cell>
          <cell r="AV68">
            <v>428864</v>
          </cell>
          <cell r="AW68">
            <v>1627960</v>
          </cell>
          <cell r="AX68">
            <v>1222240</v>
          </cell>
          <cell r="AZ68">
            <v>405720</v>
          </cell>
          <cell r="BA68">
            <v>1627960</v>
          </cell>
          <cell r="BB68">
            <v>19400</v>
          </cell>
          <cell r="BC68" t="str">
            <v/>
          </cell>
          <cell r="BD68">
            <v>19400</v>
          </cell>
        </row>
        <row r="69">
          <cell r="A69" t="str">
            <v>t350005</v>
          </cell>
          <cell r="B69" t="str">
            <v>t35</v>
          </cell>
          <cell r="C69" t="str">
            <v>Vò V¨n VËn</v>
          </cell>
          <cell r="D69">
            <v>1</v>
          </cell>
          <cell r="E69">
            <v>3.46</v>
          </cell>
          <cell r="G69">
            <v>932200</v>
          </cell>
          <cell r="H69">
            <v>932200</v>
          </cell>
          <cell r="I69">
            <v>956200</v>
          </cell>
          <cell r="J69">
            <v>22000</v>
          </cell>
          <cell r="M69">
            <v>27500</v>
          </cell>
          <cell r="N69">
            <v>49500</v>
          </cell>
          <cell r="O69">
            <v>372880</v>
          </cell>
          <cell r="P69" t="str">
            <v/>
          </cell>
          <cell r="R69">
            <v>372880</v>
          </cell>
          <cell r="V69">
            <v>27940</v>
          </cell>
          <cell r="Y69" t="str">
            <v/>
          </cell>
          <cell r="AA69" t="str">
            <v/>
          </cell>
          <cell r="AB69">
            <v>3</v>
          </cell>
          <cell r="AC69">
            <v>24000</v>
          </cell>
          <cell r="AD69">
            <v>26</v>
          </cell>
          <cell r="AE69">
            <v>156000</v>
          </cell>
          <cell r="AF69" t="str">
            <v/>
          </cell>
          <cell r="AG69" t="str">
            <v/>
          </cell>
          <cell r="AH69" t="str">
            <v/>
          </cell>
          <cell r="AJ69">
            <v>1562520</v>
          </cell>
          <cell r="AK69">
            <v>36330</v>
          </cell>
          <cell r="AL69">
            <v>7266</v>
          </cell>
          <cell r="AM69" t="str">
            <v/>
          </cell>
          <cell r="AO69" t="str">
            <v/>
          </cell>
          <cell r="AP69">
            <v>96000</v>
          </cell>
          <cell r="AQ69" t="str">
            <v/>
          </cell>
          <cell r="AR69">
            <v>1000000</v>
          </cell>
          <cell r="AS69">
            <v>1139596</v>
          </cell>
          <cell r="AT69">
            <v>422924</v>
          </cell>
          <cell r="AU69">
            <v>16000</v>
          </cell>
          <cell r="AV69">
            <v>406924</v>
          </cell>
          <cell r="AW69">
            <v>1513020</v>
          </cell>
          <cell r="AX69">
            <v>1140140</v>
          </cell>
          <cell r="AZ69">
            <v>372880</v>
          </cell>
          <cell r="BA69">
            <v>1513020</v>
          </cell>
          <cell r="BB69">
            <v>276200</v>
          </cell>
          <cell r="BC69">
            <v>239800</v>
          </cell>
          <cell r="BD69">
            <v>36400</v>
          </cell>
        </row>
        <row r="70">
          <cell r="A70" t="str">
            <v>t350006</v>
          </cell>
          <cell r="B70" t="str">
            <v>t35</v>
          </cell>
          <cell r="C70" t="str">
            <v>Vò V¨n Phong</v>
          </cell>
          <cell r="D70">
            <v>1</v>
          </cell>
          <cell r="E70">
            <v>3.46</v>
          </cell>
          <cell r="G70">
            <v>1014300</v>
          </cell>
          <cell r="H70">
            <v>1014300</v>
          </cell>
          <cell r="I70">
            <v>1038300</v>
          </cell>
          <cell r="J70">
            <v>22000</v>
          </cell>
          <cell r="M70">
            <v>43500</v>
          </cell>
          <cell r="N70">
            <v>65500</v>
          </cell>
          <cell r="O70">
            <v>405720</v>
          </cell>
          <cell r="P70" t="str">
            <v/>
          </cell>
          <cell r="R70">
            <v>405720</v>
          </cell>
          <cell r="V70">
            <v>27940</v>
          </cell>
          <cell r="Y70" t="str">
            <v/>
          </cell>
          <cell r="AA70" t="str">
            <v/>
          </cell>
          <cell r="AB70">
            <v>3</v>
          </cell>
          <cell r="AC70">
            <v>24000</v>
          </cell>
          <cell r="AD70">
            <v>26</v>
          </cell>
          <cell r="AE70">
            <v>156000</v>
          </cell>
          <cell r="AF70" t="str">
            <v/>
          </cell>
          <cell r="AG70" t="str">
            <v/>
          </cell>
          <cell r="AH70" t="str">
            <v/>
          </cell>
          <cell r="AJ70">
            <v>1693460</v>
          </cell>
          <cell r="AK70">
            <v>36330</v>
          </cell>
          <cell r="AL70">
            <v>7266</v>
          </cell>
          <cell r="AM70" t="str">
            <v/>
          </cell>
          <cell r="AO70" t="str">
            <v/>
          </cell>
          <cell r="AP70">
            <v>102000</v>
          </cell>
          <cell r="AQ70" t="str">
            <v/>
          </cell>
          <cell r="AR70">
            <v>1000000</v>
          </cell>
          <cell r="AS70">
            <v>1145596</v>
          </cell>
          <cell r="AT70">
            <v>547864</v>
          </cell>
          <cell r="AU70">
            <v>17000</v>
          </cell>
          <cell r="AV70">
            <v>530864</v>
          </cell>
          <cell r="AW70">
            <v>1627960</v>
          </cell>
          <cell r="AX70">
            <v>1222240</v>
          </cell>
          <cell r="AZ70">
            <v>405720</v>
          </cell>
          <cell r="BA70">
            <v>1627960</v>
          </cell>
          <cell r="BB70">
            <v>19400</v>
          </cell>
          <cell r="BC70" t="str">
            <v/>
          </cell>
          <cell r="BD70">
            <v>19400</v>
          </cell>
        </row>
        <row r="71">
          <cell r="A71" t="str">
            <v>t350007</v>
          </cell>
          <cell r="B71" t="str">
            <v>t35</v>
          </cell>
          <cell r="C71" t="str">
            <v>Vò Ngäc Quang</v>
          </cell>
          <cell r="D71">
            <v>1</v>
          </cell>
          <cell r="E71">
            <v>3.46</v>
          </cell>
          <cell r="G71">
            <v>1014300</v>
          </cell>
          <cell r="H71">
            <v>1014300</v>
          </cell>
          <cell r="I71">
            <v>1038300</v>
          </cell>
          <cell r="J71">
            <v>22000</v>
          </cell>
          <cell r="M71">
            <v>43500</v>
          </cell>
          <cell r="N71">
            <v>65500</v>
          </cell>
          <cell r="O71">
            <v>405720</v>
          </cell>
          <cell r="P71" t="str">
            <v/>
          </cell>
          <cell r="R71">
            <v>405720</v>
          </cell>
          <cell r="V71">
            <v>27940</v>
          </cell>
          <cell r="Y71" t="str">
            <v/>
          </cell>
          <cell r="AA71" t="str">
            <v/>
          </cell>
          <cell r="AB71">
            <v>3</v>
          </cell>
          <cell r="AC71">
            <v>24000</v>
          </cell>
          <cell r="AD71">
            <v>26</v>
          </cell>
          <cell r="AE71">
            <v>156000</v>
          </cell>
          <cell r="AF71" t="str">
            <v/>
          </cell>
          <cell r="AG71" t="str">
            <v/>
          </cell>
          <cell r="AH71" t="str">
            <v/>
          </cell>
          <cell r="AJ71">
            <v>1693460</v>
          </cell>
          <cell r="AK71">
            <v>36330</v>
          </cell>
          <cell r="AL71">
            <v>7266</v>
          </cell>
          <cell r="AM71" t="str">
            <v/>
          </cell>
          <cell r="AO71" t="str">
            <v/>
          </cell>
          <cell r="AP71">
            <v>35000</v>
          </cell>
          <cell r="AQ71" t="str">
            <v/>
          </cell>
          <cell r="AR71">
            <v>1200000</v>
          </cell>
          <cell r="AS71">
            <v>1278596</v>
          </cell>
          <cell r="AT71">
            <v>414864</v>
          </cell>
          <cell r="AU71">
            <v>17000</v>
          </cell>
          <cell r="AV71">
            <v>397864</v>
          </cell>
          <cell r="AW71">
            <v>1627960</v>
          </cell>
          <cell r="AX71">
            <v>1222240</v>
          </cell>
          <cell r="AZ71">
            <v>405720</v>
          </cell>
          <cell r="BA71">
            <v>1627960</v>
          </cell>
          <cell r="BB71">
            <v>276200</v>
          </cell>
          <cell r="BC71">
            <v>239800</v>
          </cell>
          <cell r="BD71">
            <v>36400</v>
          </cell>
        </row>
        <row r="72">
          <cell r="A72" t="str">
            <v>t350008</v>
          </cell>
          <cell r="B72" t="str">
            <v>t35</v>
          </cell>
          <cell r="C72" t="str">
            <v>L­¬ng V¨n An</v>
          </cell>
          <cell r="D72">
            <v>1</v>
          </cell>
          <cell r="E72">
            <v>3.46</v>
          </cell>
          <cell r="G72">
            <v>930200</v>
          </cell>
          <cell r="H72">
            <v>930200</v>
          </cell>
          <cell r="I72">
            <v>954200</v>
          </cell>
          <cell r="J72">
            <v>22000</v>
          </cell>
          <cell r="M72">
            <v>27500</v>
          </cell>
          <cell r="N72">
            <v>49500</v>
          </cell>
          <cell r="O72">
            <v>372000</v>
          </cell>
          <cell r="P72" t="str">
            <v/>
          </cell>
          <cell r="R72">
            <v>372000</v>
          </cell>
          <cell r="V72">
            <v>27940</v>
          </cell>
          <cell r="Y72" t="str">
            <v/>
          </cell>
          <cell r="AA72" t="str">
            <v/>
          </cell>
          <cell r="AB72">
            <v>3</v>
          </cell>
          <cell r="AC72">
            <v>24000</v>
          </cell>
          <cell r="AD72">
            <v>26</v>
          </cell>
          <cell r="AE72">
            <v>156000</v>
          </cell>
          <cell r="AF72" t="str">
            <v/>
          </cell>
          <cell r="AG72" t="str">
            <v/>
          </cell>
          <cell r="AH72" t="str">
            <v/>
          </cell>
          <cell r="AJ72">
            <v>1559640</v>
          </cell>
          <cell r="AK72">
            <v>36330</v>
          </cell>
          <cell r="AL72">
            <v>7266</v>
          </cell>
          <cell r="AM72" t="str">
            <v/>
          </cell>
          <cell r="AO72" t="str">
            <v/>
          </cell>
          <cell r="AP72">
            <v>112000</v>
          </cell>
          <cell r="AQ72" t="str">
            <v/>
          </cell>
          <cell r="AR72">
            <v>1000000</v>
          </cell>
          <cell r="AS72">
            <v>1155596</v>
          </cell>
          <cell r="AT72">
            <v>404044</v>
          </cell>
          <cell r="AU72">
            <v>16000</v>
          </cell>
          <cell r="AV72">
            <v>388044</v>
          </cell>
          <cell r="AW72">
            <v>1510140</v>
          </cell>
          <cell r="AX72">
            <v>1138140</v>
          </cell>
          <cell r="AZ72">
            <v>372000</v>
          </cell>
          <cell r="BA72">
            <v>1510140</v>
          </cell>
          <cell r="BB72">
            <v>15500</v>
          </cell>
          <cell r="BC72" t="str">
            <v/>
          </cell>
          <cell r="BD72">
            <v>15500</v>
          </cell>
        </row>
        <row r="73">
          <cell r="A73" t="str">
            <v>t350009</v>
          </cell>
          <cell r="B73" t="str">
            <v>t35</v>
          </cell>
          <cell r="C73" t="str">
            <v>Bïi Quang T¸ch</v>
          </cell>
          <cell r="D73">
            <v>1</v>
          </cell>
          <cell r="E73">
            <v>3.46</v>
          </cell>
          <cell r="G73">
            <v>931500</v>
          </cell>
          <cell r="H73">
            <v>931500</v>
          </cell>
          <cell r="I73">
            <v>947500</v>
          </cell>
          <cell r="J73">
            <v>18000</v>
          </cell>
          <cell r="M73">
            <v>43500</v>
          </cell>
          <cell r="N73">
            <v>61500</v>
          </cell>
          <cell r="O73">
            <v>372600</v>
          </cell>
          <cell r="P73" t="str">
            <v/>
          </cell>
          <cell r="R73">
            <v>372600</v>
          </cell>
          <cell r="V73">
            <v>27940</v>
          </cell>
          <cell r="Y73" t="str">
            <v/>
          </cell>
          <cell r="AA73" t="str">
            <v/>
          </cell>
          <cell r="AB73">
            <v>2</v>
          </cell>
          <cell r="AC73">
            <v>16000</v>
          </cell>
          <cell r="AD73">
            <v>26</v>
          </cell>
          <cell r="AE73">
            <v>156000</v>
          </cell>
          <cell r="AF73" t="str">
            <v/>
          </cell>
          <cell r="AG73">
            <v>41900</v>
          </cell>
          <cell r="AH73">
            <v>41900</v>
          </cell>
          <cell r="AJ73">
            <v>1607440</v>
          </cell>
          <cell r="AK73">
            <v>36330</v>
          </cell>
          <cell r="AL73">
            <v>7266</v>
          </cell>
          <cell r="AM73" t="str">
            <v/>
          </cell>
          <cell r="AO73" t="str">
            <v/>
          </cell>
          <cell r="AP73">
            <v>18000</v>
          </cell>
          <cell r="AQ73" t="str">
            <v/>
          </cell>
          <cell r="AR73">
            <v>1000000</v>
          </cell>
          <cell r="AS73">
            <v>1061596</v>
          </cell>
          <cell r="AT73">
            <v>545844</v>
          </cell>
          <cell r="AU73">
            <v>16000</v>
          </cell>
          <cell r="AV73">
            <v>529844</v>
          </cell>
          <cell r="AW73">
            <v>1545940</v>
          </cell>
          <cell r="AX73">
            <v>1173340</v>
          </cell>
          <cell r="AZ73">
            <v>372600</v>
          </cell>
          <cell r="BA73">
            <v>1545940</v>
          </cell>
          <cell r="BB73">
            <v>276200</v>
          </cell>
          <cell r="BC73">
            <v>239800</v>
          </cell>
          <cell r="BD73">
            <v>36400</v>
          </cell>
        </row>
        <row r="74">
          <cell r="A74" t="str">
            <v>t350010</v>
          </cell>
          <cell r="B74" t="str">
            <v>t35</v>
          </cell>
          <cell r="C74" t="str">
            <v>§inh V¨n Nhí</v>
          </cell>
          <cell r="D74">
            <v>1</v>
          </cell>
          <cell r="E74">
            <v>3.46</v>
          </cell>
          <cell r="G74">
            <v>870100</v>
          </cell>
          <cell r="H74">
            <v>870100</v>
          </cell>
          <cell r="I74">
            <v>894100</v>
          </cell>
          <cell r="J74">
            <v>22000</v>
          </cell>
          <cell r="M74">
            <v>27500</v>
          </cell>
          <cell r="N74">
            <v>49500</v>
          </cell>
          <cell r="O74">
            <v>348000</v>
          </cell>
          <cell r="P74" t="str">
            <v/>
          </cell>
          <cell r="R74">
            <v>348000</v>
          </cell>
          <cell r="V74">
            <v>27940</v>
          </cell>
          <cell r="Y74" t="str">
            <v/>
          </cell>
          <cell r="AA74" t="str">
            <v/>
          </cell>
          <cell r="AB74">
            <v>3</v>
          </cell>
          <cell r="AC74">
            <v>24000</v>
          </cell>
          <cell r="AD74">
            <v>23</v>
          </cell>
          <cell r="AE74">
            <v>138000</v>
          </cell>
          <cell r="AF74" t="str">
            <v/>
          </cell>
          <cell r="AG74" t="str">
            <v/>
          </cell>
          <cell r="AH74" t="str">
            <v/>
          </cell>
          <cell r="AJ74">
            <v>1457540</v>
          </cell>
          <cell r="AK74">
            <v>36330</v>
          </cell>
          <cell r="AL74">
            <v>7266</v>
          </cell>
          <cell r="AM74" t="str">
            <v/>
          </cell>
          <cell r="AO74" t="str">
            <v/>
          </cell>
          <cell r="AQ74" t="str">
            <v/>
          </cell>
          <cell r="AR74">
            <v>1000000</v>
          </cell>
          <cell r="AS74">
            <v>1043596</v>
          </cell>
          <cell r="AT74">
            <v>413944</v>
          </cell>
          <cell r="AU74">
            <v>15000</v>
          </cell>
          <cell r="AV74">
            <v>398944</v>
          </cell>
          <cell r="AW74">
            <v>1408040</v>
          </cell>
          <cell r="AX74">
            <v>1060040</v>
          </cell>
          <cell r="AZ74">
            <v>348000</v>
          </cell>
          <cell r="BA74">
            <v>1408040</v>
          </cell>
          <cell r="BB74">
            <v>276200</v>
          </cell>
          <cell r="BC74">
            <v>239800</v>
          </cell>
          <cell r="BD74">
            <v>36400</v>
          </cell>
        </row>
        <row r="75">
          <cell r="A75" t="str">
            <v>t350011</v>
          </cell>
          <cell r="B75" t="str">
            <v>t35</v>
          </cell>
          <cell r="C75" t="str">
            <v>§inh Huy §«ng</v>
          </cell>
          <cell r="D75">
            <v>1</v>
          </cell>
          <cell r="E75">
            <v>3.46</v>
          </cell>
          <cell r="G75">
            <v>930200</v>
          </cell>
          <cell r="H75">
            <v>930200</v>
          </cell>
          <cell r="I75">
            <v>954200</v>
          </cell>
          <cell r="J75">
            <v>22000</v>
          </cell>
          <cell r="M75">
            <v>27500</v>
          </cell>
          <cell r="N75">
            <v>49500</v>
          </cell>
          <cell r="O75">
            <v>372000</v>
          </cell>
          <cell r="P75" t="str">
            <v/>
          </cell>
          <cell r="R75">
            <v>372000</v>
          </cell>
          <cell r="V75">
            <v>27940</v>
          </cell>
          <cell r="Y75" t="str">
            <v/>
          </cell>
          <cell r="AA75" t="str">
            <v/>
          </cell>
          <cell r="AB75">
            <v>3</v>
          </cell>
          <cell r="AC75">
            <v>24000</v>
          </cell>
          <cell r="AD75">
            <v>26</v>
          </cell>
          <cell r="AE75">
            <v>156000</v>
          </cell>
          <cell r="AF75" t="str">
            <v/>
          </cell>
          <cell r="AG75" t="str">
            <v/>
          </cell>
          <cell r="AH75" t="str">
            <v/>
          </cell>
          <cell r="AJ75">
            <v>1559640</v>
          </cell>
          <cell r="AK75">
            <v>36330</v>
          </cell>
          <cell r="AL75">
            <v>7266</v>
          </cell>
          <cell r="AM75" t="str">
            <v/>
          </cell>
          <cell r="AO75" t="str">
            <v/>
          </cell>
          <cell r="AP75">
            <v>-57000</v>
          </cell>
          <cell r="AQ75" t="str">
            <v/>
          </cell>
          <cell r="AR75">
            <v>1000000</v>
          </cell>
          <cell r="AS75">
            <v>986596</v>
          </cell>
          <cell r="AT75">
            <v>573044</v>
          </cell>
          <cell r="AU75">
            <v>16000</v>
          </cell>
          <cell r="AV75">
            <v>557044</v>
          </cell>
          <cell r="AW75">
            <v>1510140</v>
          </cell>
          <cell r="AX75">
            <v>1138140</v>
          </cell>
          <cell r="AZ75">
            <v>372000</v>
          </cell>
          <cell r="BA75">
            <v>1510140</v>
          </cell>
          <cell r="BB75">
            <v>276200</v>
          </cell>
          <cell r="BC75">
            <v>239800</v>
          </cell>
          <cell r="BD75">
            <v>36400</v>
          </cell>
        </row>
        <row r="76">
          <cell r="A76" t="str">
            <v>t350012</v>
          </cell>
          <cell r="B76" t="str">
            <v>t35</v>
          </cell>
          <cell r="C76" t="str">
            <v>T¹ B¸ Th¾ng</v>
          </cell>
          <cell r="D76">
            <v>1</v>
          </cell>
          <cell r="E76">
            <v>3.46</v>
          </cell>
          <cell r="G76">
            <v>930200</v>
          </cell>
          <cell r="H76">
            <v>930200</v>
          </cell>
          <cell r="I76">
            <v>1457200</v>
          </cell>
          <cell r="J76">
            <v>22000</v>
          </cell>
          <cell r="M76">
            <v>27500</v>
          </cell>
          <cell r="N76">
            <v>49500</v>
          </cell>
          <cell r="O76">
            <v>372000</v>
          </cell>
          <cell r="P76" t="str">
            <v/>
          </cell>
          <cell r="R76">
            <v>372000</v>
          </cell>
          <cell r="V76">
            <v>27940</v>
          </cell>
          <cell r="X76">
            <v>503000</v>
          </cell>
          <cell r="Y76">
            <v>503000</v>
          </cell>
          <cell r="AA76" t="str">
            <v/>
          </cell>
          <cell r="AB76">
            <v>3</v>
          </cell>
          <cell r="AC76">
            <v>24000</v>
          </cell>
          <cell r="AD76">
            <v>26</v>
          </cell>
          <cell r="AE76">
            <v>156000</v>
          </cell>
          <cell r="AF76" t="str">
            <v/>
          </cell>
          <cell r="AG76" t="str">
            <v/>
          </cell>
          <cell r="AH76" t="str">
            <v/>
          </cell>
          <cell r="AJ76">
            <v>2062640</v>
          </cell>
          <cell r="AK76">
            <v>36330</v>
          </cell>
          <cell r="AL76">
            <v>7266</v>
          </cell>
          <cell r="AM76" t="str">
            <v/>
          </cell>
          <cell r="AO76" t="str">
            <v/>
          </cell>
          <cell r="AP76">
            <v>96000</v>
          </cell>
          <cell r="AQ76" t="str">
            <v/>
          </cell>
          <cell r="AR76">
            <v>1500000</v>
          </cell>
          <cell r="AS76">
            <v>1639596</v>
          </cell>
          <cell r="AT76">
            <v>423044</v>
          </cell>
          <cell r="AU76">
            <v>21000</v>
          </cell>
          <cell r="AV76">
            <v>402044</v>
          </cell>
          <cell r="AW76">
            <v>2013140</v>
          </cell>
          <cell r="AX76">
            <v>1641140</v>
          </cell>
          <cell r="AZ76">
            <v>372000</v>
          </cell>
          <cell r="BA76">
            <v>2013140</v>
          </cell>
          <cell r="BB76">
            <v>267000</v>
          </cell>
          <cell r="BC76">
            <v>231800</v>
          </cell>
          <cell r="BD76">
            <v>35200</v>
          </cell>
        </row>
        <row r="77">
          <cell r="A77" t="str">
            <v>t350013</v>
          </cell>
          <cell r="B77" t="str">
            <v>t35</v>
          </cell>
          <cell r="C77" t="str">
            <v>Vò V¨n B¸u</v>
          </cell>
          <cell r="D77">
            <v>1</v>
          </cell>
          <cell r="E77">
            <v>3.46</v>
          </cell>
          <cell r="G77">
            <v>896400</v>
          </cell>
          <cell r="H77">
            <v>896400</v>
          </cell>
          <cell r="I77">
            <v>920400</v>
          </cell>
          <cell r="J77">
            <v>18000</v>
          </cell>
          <cell r="M77">
            <v>37700</v>
          </cell>
          <cell r="N77">
            <v>55700</v>
          </cell>
          <cell r="O77">
            <v>358560</v>
          </cell>
          <cell r="P77" t="str">
            <v/>
          </cell>
          <cell r="R77">
            <v>358560</v>
          </cell>
          <cell r="V77">
            <v>27940</v>
          </cell>
          <cell r="Y77" t="str">
            <v/>
          </cell>
          <cell r="AA77" t="str">
            <v/>
          </cell>
          <cell r="AB77">
            <v>3</v>
          </cell>
          <cell r="AC77">
            <v>24000</v>
          </cell>
          <cell r="AD77">
            <v>23</v>
          </cell>
          <cell r="AE77">
            <v>138000</v>
          </cell>
          <cell r="AF77" t="str">
            <v/>
          </cell>
          <cell r="AG77">
            <v>104800</v>
          </cell>
          <cell r="AH77">
            <v>104800</v>
          </cell>
          <cell r="AJ77">
            <v>1605400</v>
          </cell>
          <cell r="AK77">
            <v>36330</v>
          </cell>
          <cell r="AL77">
            <v>7266</v>
          </cell>
          <cell r="AM77" t="str">
            <v/>
          </cell>
          <cell r="AO77" t="str">
            <v/>
          </cell>
          <cell r="AP77">
            <v>70000</v>
          </cell>
          <cell r="AQ77" t="str">
            <v/>
          </cell>
          <cell r="AR77">
            <v>1000000</v>
          </cell>
          <cell r="AS77">
            <v>1113596</v>
          </cell>
          <cell r="AT77">
            <v>491804</v>
          </cell>
          <cell r="AU77">
            <v>16000</v>
          </cell>
          <cell r="AV77">
            <v>475804</v>
          </cell>
          <cell r="AW77">
            <v>1549700</v>
          </cell>
          <cell r="AX77">
            <v>1191140</v>
          </cell>
          <cell r="AZ77">
            <v>358560</v>
          </cell>
          <cell r="BA77">
            <v>1549700</v>
          </cell>
          <cell r="BB77">
            <v>258600</v>
          </cell>
          <cell r="BC77">
            <v>224500</v>
          </cell>
          <cell r="BD77">
            <v>34100</v>
          </cell>
        </row>
        <row r="78">
          <cell r="A78" t="str">
            <v>t350014</v>
          </cell>
          <cell r="B78" t="str">
            <v>t35</v>
          </cell>
          <cell r="C78" t="str">
            <v>NguyÔn §×nh §«ng</v>
          </cell>
          <cell r="D78">
            <v>1</v>
          </cell>
          <cell r="E78">
            <v>2.44</v>
          </cell>
          <cell r="G78">
            <v>1014300</v>
          </cell>
          <cell r="H78">
            <v>1014300</v>
          </cell>
          <cell r="I78">
            <v>1022300</v>
          </cell>
          <cell r="J78">
            <v>22000</v>
          </cell>
          <cell r="M78">
            <v>43500</v>
          </cell>
          <cell r="N78">
            <v>65500</v>
          </cell>
          <cell r="O78">
            <v>405720</v>
          </cell>
          <cell r="P78" t="str">
            <v/>
          </cell>
          <cell r="R78">
            <v>405720</v>
          </cell>
          <cell r="V78">
            <v>19700</v>
          </cell>
          <cell r="Y78" t="str">
            <v/>
          </cell>
          <cell r="AA78" t="str">
            <v/>
          </cell>
          <cell r="AB78">
            <v>1</v>
          </cell>
          <cell r="AC78">
            <v>8000</v>
          </cell>
          <cell r="AD78">
            <v>26</v>
          </cell>
          <cell r="AE78">
            <v>156000</v>
          </cell>
          <cell r="AF78" t="str">
            <v/>
          </cell>
          <cell r="AG78" t="str">
            <v/>
          </cell>
          <cell r="AH78" t="str">
            <v/>
          </cell>
          <cell r="AJ78">
            <v>1669220</v>
          </cell>
          <cell r="AK78">
            <v>25620</v>
          </cell>
          <cell r="AL78">
            <v>5124</v>
          </cell>
          <cell r="AM78" t="str">
            <v/>
          </cell>
          <cell r="AO78" t="str">
            <v/>
          </cell>
          <cell r="AP78">
            <v>100000</v>
          </cell>
          <cell r="AQ78" t="str">
            <v/>
          </cell>
          <cell r="AR78">
            <v>1000000</v>
          </cell>
          <cell r="AS78">
            <v>1130744</v>
          </cell>
          <cell r="AT78">
            <v>538476</v>
          </cell>
          <cell r="AU78">
            <v>17000</v>
          </cell>
          <cell r="AV78">
            <v>521476</v>
          </cell>
          <cell r="AW78">
            <v>1603720</v>
          </cell>
          <cell r="AX78">
            <v>1198000</v>
          </cell>
          <cell r="AZ78">
            <v>405720</v>
          </cell>
          <cell r="BA78">
            <v>1603720</v>
          </cell>
          <cell r="BB78">
            <v>276200</v>
          </cell>
          <cell r="BC78">
            <v>239800</v>
          </cell>
          <cell r="BD78">
            <v>36400</v>
          </cell>
        </row>
        <row r="79">
          <cell r="A79" t="str">
            <v>t350015</v>
          </cell>
          <cell r="B79" t="str">
            <v>t35</v>
          </cell>
          <cell r="C79" t="str">
            <v>L­u Thanh TuÊn</v>
          </cell>
          <cell r="D79">
            <v>1</v>
          </cell>
          <cell r="E79">
            <v>2.44</v>
          </cell>
          <cell r="G79">
            <v>1014300</v>
          </cell>
          <cell r="H79">
            <v>1014300</v>
          </cell>
          <cell r="I79">
            <v>1038300</v>
          </cell>
          <cell r="J79">
            <v>22000</v>
          </cell>
          <cell r="M79">
            <v>43500</v>
          </cell>
          <cell r="N79">
            <v>65500</v>
          </cell>
          <cell r="O79">
            <v>405720</v>
          </cell>
          <cell r="P79" t="str">
            <v/>
          </cell>
          <cell r="R79">
            <v>405720</v>
          </cell>
          <cell r="V79">
            <v>19700</v>
          </cell>
          <cell r="Y79" t="str">
            <v/>
          </cell>
          <cell r="AA79" t="str">
            <v/>
          </cell>
          <cell r="AB79">
            <v>3</v>
          </cell>
          <cell r="AC79">
            <v>24000</v>
          </cell>
          <cell r="AD79">
            <v>26</v>
          </cell>
          <cell r="AE79">
            <v>156000</v>
          </cell>
          <cell r="AF79" t="str">
            <v/>
          </cell>
          <cell r="AG79" t="str">
            <v/>
          </cell>
          <cell r="AH79" t="str">
            <v/>
          </cell>
          <cell r="AJ79">
            <v>1685220</v>
          </cell>
          <cell r="AK79">
            <v>25620</v>
          </cell>
          <cell r="AL79">
            <v>5124</v>
          </cell>
          <cell r="AM79" t="str">
            <v/>
          </cell>
          <cell r="AO79" t="str">
            <v/>
          </cell>
          <cell r="AP79">
            <v>103000</v>
          </cell>
          <cell r="AQ79" t="str">
            <v/>
          </cell>
          <cell r="AR79">
            <v>1000000</v>
          </cell>
          <cell r="AS79">
            <v>1133744</v>
          </cell>
          <cell r="AT79">
            <v>551476</v>
          </cell>
          <cell r="AU79">
            <v>17000</v>
          </cell>
          <cell r="AV79">
            <v>534476</v>
          </cell>
          <cell r="AW79">
            <v>1619720</v>
          </cell>
          <cell r="AX79">
            <v>1214000</v>
          </cell>
          <cell r="AZ79">
            <v>405720</v>
          </cell>
          <cell r="BA79">
            <v>1619720</v>
          </cell>
          <cell r="BB79">
            <v>276200</v>
          </cell>
          <cell r="BC79">
            <v>239800</v>
          </cell>
          <cell r="BD79">
            <v>36400</v>
          </cell>
        </row>
        <row r="80">
          <cell r="A80" t="str">
            <v>t350016</v>
          </cell>
          <cell r="B80" t="str">
            <v>t35</v>
          </cell>
          <cell r="C80" t="str">
            <v>NguyÔn V¨n So¸i</v>
          </cell>
          <cell r="D80">
            <v>1</v>
          </cell>
          <cell r="E80">
            <v>2.44</v>
          </cell>
          <cell r="G80">
            <v>795100</v>
          </cell>
          <cell r="H80">
            <v>795100</v>
          </cell>
          <cell r="I80">
            <v>803100</v>
          </cell>
          <cell r="J80">
            <v>22000</v>
          </cell>
          <cell r="M80">
            <v>25800</v>
          </cell>
          <cell r="N80">
            <v>47800</v>
          </cell>
          <cell r="O80">
            <v>318000</v>
          </cell>
          <cell r="P80" t="str">
            <v/>
          </cell>
          <cell r="R80">
            <v>318000</v>
          </cell>
          <cell r="V80">
            <v>19700</v>
          </cell>
          <cell r="Y80" t="str">
            <v/>
          </cell>
          <cell r="AA80" t="str">
            <v/>
          </cell>
          <cell r="AB80">
            <v>1</v>
          </cell>
          <cell r="AC80">
            <v>8000</v>
          </cell>
          <cell r="AD80">
            <v>24</v>
          </cell>
          <cell r="AE80">
            <v>144000</v>
          </cell>
          <cell r="AF80" t="str">
            <v/>
          </cell>
          <cell r="AG80" t="str">
            <v/>
          </cell>
          <cell r="AH80" t="str">
            <v/>
          </cell>
          <cell r="AJ80">
            <v>1332600</v>
          </cell>
          <cell r="AK80">
            <v>25620</v>
          </cell>
          <cell r="AL80">
            <v>5124</v>
          </cell>
          <cell r="AM80" t="str">
            <v/>
          </cell>
          <cell r="AO80" t="str">
            <v/>
          </cell>
          <cell r="AP80">
            <v>85000</v>
          </cell>
          <cell r="AQ80" t="str">
            <v/>
          </cell>
          <cell r="AR80">
            <v>1000000</v>
          </cell>
          <cell r="AS80">
            <v>1115744</v>
          </cell>
          <cell r="AT80">
            <v>216856</v>
          </cell>
          <cell r="AU80">
            <v>13000</v>
          </cell>
          <cell r="AV80">
            <v>203856</v>
          </cell>
          <cell r="AW80">
            <v>1284800</v>
          </cell>
          <cell r="AX80">
            <v>966800</v>
          </cell>
          <cell r="AZ80">
            <v>318000</v>
          </cell>
          <cell r="BA80">
            <v>1284800</v>
          </cell>
          <cell r="BC80" t="str">
            <v/>
          </cell>
          <cell r="BD80">
            <v>0</v>
          </cell>
        </row>
        <row r="81">
          <cell r="A81" t="str">
            <v>t350017</v>
          </cell>
          <cell r="B81" t="str">
            <v>t35</v>
          </cell>
          <cell r="C81" t="str">
            <v>TrÞnh Quang §øc</v>
          </cell>
          <cell r="D81">
            <v>1</v>
          </cell>
          <cell r="E81">
            <v>2.44</v>
          </cell>
          <cell r="H81" t="str">
            <v/>
          </cell>
          <cell r="I81">
            <v>356250</v>
          </cell>
          <cell r="N81" t="str">
            <v/>
          </cell>
          <cell r="O81" t="str">
            <v/>
          </cell>
          <cell r="P81" t="str">
            <v/>
          </cell>
          <cell r="R81" t="str">
            <v/>
          </cell>
          <cell r="V81">
            <v>19700</v>
          </cell>
          <cell r="W81">
            <v>356250</v>
          </cell>
          <cell r="Y81">
            <v>356250</v>
          </cell>
          <cell r="AA81" t="str">
            <v/>
          </cell>
          <cell r="AC81" t="str">
            <v/>
          </cell>
          <cell r="AD81">
            <v>16</v>
          </cell>
          <cell r="AE81">
            <v>96000</v>
          </cell>
          <cell r="AF81" t="str">
            <v/>
          </cell>
          <cell r="AG81" t="str">
            <v/>
          </cell>
          <cell r="AH81" t="str">
            <v/>
          </cell>
          <cell r="AJ81">
            <v>471950</v>
          </cell>
          <cell r="AK81">
            <v>25620</v>
          </cell>
          <cell r="AL81">
            <v>5124</v>
          </cell>
          <cell r="AM81" t="str">
            <v/>
          </cell>
          <cell r="AO81" t="str">
            <v/>
          </cell>
          <cell r="AP81">
            <v>14000</v>
          </cell>
          <cell r="AQ81" t="str">
            <v/>
          </cell>
          <cell r="AR81">
            <v>200000</v>
          </cell>
          <cell r="AS81">
            <v>244744</v>
          </cell>
          <cell r="AT81">
            <v>227206</v>
          </cell>
          <cell r="AU81">
            <v>5000</v>
          </cell>
          <cell r="AV81">
            <v>222206</v>
          </cell>
          <cell r="AW81">
            <v>471950</v>
          </cell>
          <cell r="AX81">
            <v>471950</v>
          </cell>
          <cell r="AZ81" t="str">
            <v/>
          </cell>
          <cell r="BA81">
            <v>471950</v>
          </cell>
          <cell r="BC81" t="str">
            <v/>
          </cell>
          <cell r="BD81">
            <v>0</v>
          </cell>
        </row>
        <row r="82">
          <cell r="A82" t="str">
            <v>t350018</v>
          </cell>
          <cell r="B82" t="str">
            <v>t35</v>
          </cell>
          <cell r="C82" t="str">
            <v>NguyÔn B¸ TrÞnh</v>
          </cell>
          <cell r="D82">
            <v>1</v>
          </cell>
          <cell r="E82">
            <v>1.7</v>
          </cell>
          <cell r="G82">
            <v>992300</v>
          </cell>
          <cell r="H82">
            <v>992300</v>
          </cell>
          <cell r="I82">
            <v>1016300</v>
          </cell>
          <cell r="J82">
            <v>22000</v>
          </cell>
          <cell r="M82">
            <v>43500</v>
          </cell>
          <cell r="N82">
            <v>65500</v>
          </cell>
          <cell r="O82">
            <v>396920</v>
          </cell>
          <cell r="P82" t="str">
            <v/>
          </cell>
          <cell r="R82">
            <v>396920</v>
          </cell>
          <cell r="V82">
            <v>20550</v>
          </cell>
          <cell r="Y82" t="str">
            <v/>
          </cell>
          <cell r="AA82" t="str">
            <v/>
          </cell>
          <cell r="AB82">
            <v>3</v>
          </cell>
          <cell r="AC82">
            <v>24000</v>
          </cell>
          <cell r="AD82">
            <v>25</v>
          </cell>
          <cell r="AE82">
            <v>150000</v>
          </cell>
          <cell r="AF82" t="str">
            <v/>
          </cell>
          <cell r="AG82" t="str">
            <v/>
          </cell>
          <cell r="AH82" t="str">
            <v/>
          </cell>
          <cell r="AJ82">
            <v>1649270</v>
          </cell>
          <cell r="AK82">
            <v>17850</v>
          </cell>
          <cell r="AL82">
            <v>3570</v>
          </cell>
          <cell r="AM82" t="str">
            <v/>
          </cell>
          <cell r="AO82" t="str">
            <v/>
          </cell>
          <cell r="AP82">
            <v>84000</v>
          </cell>
          <cell r="AQ82" t="str">
            <v/>
          </cell>
          <cell r="AR82">
            <v>1000000</v>
          </cell>
          <cell r="AS82">
            <v>1105420</v>
          </cell>
          <cell r="AT82">
            <v>543850</v>
          </cell>
          <cell r="AU82">
            <v>16000</v>
          </cell>
          <cell r="AV82">
            <v>527850</v>
          </cell>
          <cell r="AW82">
            <v>1583770</v>
          </cell>
          <cell r="AX82">
            <v>1186850</v>
          </cell>
          <cell r="AZ82">
            <v>396920</v>
          </cell>
          <cell r="BA82">
            <v>1583770</v>
          </cell>
          <cell r="BC82" t="str">
            <v/>
          </cell>
          <cell r="BD82">
            <v>0</v>
          </cell>
        </row>
        <row r="83">
          <cell r="A83" t="str">
            <v>t350019</v>
          </cell>
          <cell r="B83" t="str">
            <v>t35</v>
          </cell>
          <cell r="C83" t="str">
            <v>Lª Minh Th¶o</v>
          </cell>
          <cell r="D83">
            <v>1</v>
          </cell>
          <cell r="E83">
            <v>1.7</v>
          </cell>
          <cell r="G83">
            <v>868500</v>
          </cell>
          <cell r="H83">
            <v>868500</v>
          </cell>
          <cell r="I83">
            <v>892500</v>
          </cell>
          <cell r="J83">
            <v>20000</v>
          </cell>
          <cell r="M83">
            <v>27500</v>
          </cell>
          <cell r="N83">
            <v>47500</v>
          </cell>
          <cell r="O83">
            <v>347400</v>
          </cell>
          <cell r="P83" t="str">
            <v/>
          </cell>
          <cell r="R83">
            <v>347400</v>
          </cell>
          <cell r="V83">
            <v>13700</v>
          </cell>
          <cell r="Y83" t="str">
            <v/>
          </cell>
          <cell r="AA83" t="str">
            <v/>
          </cell>
          <cell r="AB83">
            <v>3</v>
          </cell>
          <cell r="AC83">
            <v>24000</v>
          </cell>
          <cell r="AD83">
            <v>24</v>
          </cell>
          <cell r="AE83">
            <v>144000</v>
          </cell>
          <cell r="AF83" t="str">
            <v/>
          </cell>
          <cell r="AG83" t="str">
            <v/>
          </cell>
          <cell r="AH83" t="str">
            <v/>
          </cell>
          <cell r="AJ83">
            <v>1445100</v>
          </cell>
          <cell r="AK83">
            <v>17850</v>
          </cell>
          <cell r="AL83">
            <v>3570</v>
          </cell>
          <cell r="AM83" t="str">
            <v/>
          </cell>
          <cell r="AO83" t="str">
            <v/>
          </cell>
          <cell r="AQ83" t="str">
            <v/>
          </cell>
          <cell r="AR83">
            <v>1000000</v>
          </cell>
          <cell r="AS83">
            <v>1021420</v>
          </cell>
          <cell r="AT83">
            <v>423680</v>
          </cell>
          <cell r="AU83">
            <v>14000</v>
          </cell>
          <cell r="AV83">
            <v>409680</v>
          </cell>
          <cell r="AW83">
            <v>1397600</v>
          </cell>
          <cell r="AX83">
            <v>1050200</v>
          </cell>
          <cell r="AZ83">
            <v>347400</v>
          </cell>
          <cell r="BA83">
            <v>1397600</v>
          </cell>
          <cell r="BB83">
            <v>276200</v>
          </cell>
          <cell r="BC83">
            <v>239800</v>
          </cell>
          <cell r="BD83">
            <v>36400</v>
          </cell>
        </row>
        <row r="84">
          <cell r="A84" t="str">
            <v>t350020</v>
          </cell>
          <cell r="B84" t="str">
            <v>t35</v>
          </cell>
          <cell r="C84" t="str">
            <v>Ph¹m Ngäc Th¾ng</v>
          </cell>
          <cell r="D84">
            <v>1</v>
          </cell>
          <cell r="E84">
            <v>1.7</v>
          </cell>
          <cell r="G84">
            <v>1014300</v>
          </cell>
          <cell r="H84">
            <v>1014300</v>
          </cell>
          <cell r="I84">
            <v>1038300</v>
          </cell>
          <cell r="J84">
            <v>22000</v>
          </cell>
          <cell r="M84">
            <v>43500</v>
          </cell>
          <cell r="N84">
            <v>65500</v>
          </cell>
          <cell r="O84">
            <v>405720</v>
          </cell>
          <cell r="P84" t="str">
            <v/>
          </cell>
          <cell r="R84">
            <v>405720</v>
          </cell>
          <cell r="V84">
            <v>20550</v>
          </cell>
          <cell r="Y84" t="str">
            <v/>
          </cell>
          <cell r="AA84" t="str">
            <v/>
          </cell>
          <cell r="AB84">
            <v>3</v>
          </cell>
          <cell r="AC84">
            <v>24000</v>
          </cell>
          <cell r="AD84">
            <v>26</v>
          </cell>
          <cell r="AE84">
            <v>156000</v>
          </cell>
          <cell r="AF84" t="str">
            <v/>
          </cell>
          <cell r="AG84" t="str">
            <v/>
          </cell>
          <cell r="AH84" t="str">
            <v/>
          </cell>
          <cell r="AJ84">
            <v>1686070</v>
          </cell>
          <cell r="AK84">
            <v>17850</v>
          </cell>
          <cell r="AL84">
            <v>3570</v>
          </cell>
          <cell r="AM84" t="str">
            <v/>
          </cell>
          <cell r="AO84" t="str">
            <v/>
          </cell>
          <cell r="AP84">
            <v>101000</v>
          </cell>
          <cell r="AQ84" t="str">
            <v/>
          </cell>
          <cell r="AR84">
            <v>1000000</v>
          </cell>
          <cell r="AS84">
            <v>1122420</v>
          </cell>
          <cell r="AT84">
            <v>563650</v>
          </cell>
          <cell r="AU84">
            <v>17000</v>
          </cell>
          <cell r="AV84">
            <v>546650</v>
          </cell>
          <cell r="AW84">
            <v>1620570</v>
          </cell>
          <cell r="AX84">
            <v>1214850</v>
          </cell>
          <cell r="AZ84">
            <v>405720</v>
          </cell>
          <cell r="BA84">
            <v>1620570</v>
          </cell>
          <cell r="BB84">
            <v>276200</v>
          </cell>
          <cell r="BC84">
            <v>239800</v>
          </cell>
          <cell r="BD84">
            <v>36400</v>
          </cell>
        </row>
        <row r="85">
          <cell r="B85" t="str">
            <v>t35 Total</v>
          </cell>
          <cell r="D85">
            <v>20</v>
          </cell>
          <cell r="E85">
            <v>58.820000000000007</v>
          </cell>
          <cell r="F85" t="str">
            <v/>
          </cell>
          <cell r="G85">
            <v>17826416</v>
          </cell>
          <cell r="H85">
            <v>17826416</v>
          </cell>
          <cell r="I85">
            <v>19140166</v>
          </cell>
          <cell r="J85">
            <v>386000</v>
          </cell>
          <cell r="K85" t="str">
            <v/>
          </cell>
          <cell r="L85" t="str">
            <v/>
          </cell>
          <cell r="M85">
            <v>701375</v>
          </cell>
          <cell r="N85">
            <v>1087375</v>
          </cell>
          <cell r="O85">
            <v>7130246</v>
          </cell>
          <cell r="P85" t="str">
            <v/>
          </cell>
          <cell r="Q85">
            <v>6120</v>
          </cell>
          <cell r="R85">
            <v>7136366</v>
          </cell>
          <cell r="S85">
            <v>21000</v>
          </cell>
          <cell r="T85" t="str">
            <v/>
          </cell>
          <cell r="U85" t="str">
            <v/>
          </cell>
          <cell r="V85">
            <v>498430</v>
          </cell>
          <cell r="W85">
            <v>373750</v>
          </cell>
          <cell r="X85">
            <v>503000</v>
          </cell>
          <cell r="Y85">
            <v>876750</v>
          </cell>
          <cell r="Z85" t="str">
            <v/>
          </cell>
          <cell r="AA85" t="str">
            <v/>
          </cell>
          <cell r="AB85">
            <v>52</v>
          </cell>
          <cell r="AC85">
            <v>416000</v>
          </cell>
          <cell r="AD85">
            <v>488</v>
          </cell>
          <cell r="AE85">
            <v>2928000</v>
          </cell>
          <cell r="AF85" t="str">
            <v/>
          </cell>
          <cell r="AG85">
            <v>146700</v>
          </cell>
          <cell r="AH85">
            <v>146700</v>
          </cell>
          <cell r="AI85" t="str">
            <v/>
          </cell>
          <cell r="AJ85">
            <v>30937037</v>
          </cell>
          <cell r="AK85">
            <v>617610</v>
          </cell>
          <cell r="AL85">
            <v>123522</v>
          </cell>
          <cell r="AM85" t="str">
            <v/>
          </cell>
          <cell r="AN85" t="str">
            <v/>
          </cell>
          <cell r="AO85" t="str">
            <v/>
          </cell>
          <cell r="AP85">
            <v>1404000</v>
          </cell>
          <cell r="AQ85" t="str">
            <v/>
          </cell>
          <cell r="AR85">
            <v>20000000</v>
          </cell>
          <cell r="AS85">
            <v>22145132</v>
          </cell>
          <cell r="AT85">
            <v>8791905</v>
          </cell>
          <cell r="AU85">
            <v>311000</v>
          </cell>
          <cell r="AV85">
            <v>8480905</v>
          </cell>
          <cell r="AW85">
            <v>29849662</v>
          </cell>
          <cell r="AX85">
            <v>22713296</v>
          </cell>
          <cell r="AY85" t="str">
            <v/>
          </cell>
          <cell r="AZ85">
            <v>7136366</v>
          </cell>
          <cell r="BA85">
            <v>29849662</v>
          </cell>
          <cell r="BB85">
            <v>3343887</v>
          </cell>
          <cell r="BC85">
            <v>2838484</v>
          </cell>
          <cell r="BD85">
            <v>505403</v>
          </cell>
        </row>
        <row r="86">
          <cell r="A86" t="str">
            <v>t360001</v>
          </cell>
          <cell r="B86" t="str">
            <v>t36</v>
          </cell>
          <cell r="C86" t="str">
            <v>NguyÔn §øc ThuËn</v>
          </cell>
          <cell r="D86">
            <v>1</v>
          </cell>
          <cell r="E86">
            <v>3.46</v>
          </cell>
          <cell r="G86">
            <v>2078594</v>
          </cell>
          <cell r="H86">
            <v>2078594</v>
          </cell>
          <cell r="I86">
            <v>2115594</v>
          </cell>
          <cell r="J86">
            <v>14000</v>
          </cell>
          <cell r="M86">
            <v>73742</v>
          </cell>
          <cell r="N86">
            <v>87742</v>
          </cell>
          <cell r="O86">
            <v>831430</v>
          </cell>
          <cell r="P86" t="str">
            <v/>
          </cell>
          <cell r="R86">
            <v>831430</v>
          </cell>
          <cell r="S86">
            <v>21000</v>
          </cell>
          <cell r="V86">
            <v>41910</v>
          </cell>
          <cell r="Y86" t="str">
            <v/>
          </cell>
          <cell r="AA86" t="str">
            <v/>
          </cell>
          <cell r="AB86">
            <v>2</v>
          </cell>
          <cell r="AC86">
            <v>16000</v>
          </cell>
          <cell r="AD86">
            <v>27</v>
          </cell>
          <cell r="AE86">
            <v>162000</v>
          </cell>
          <cell r="AF86" t="str">
            <v/>
          </cell>
          <cell r="AG86" t="str">
            <v/>
          </cell>
          <cell r="AH86" t="str">
            <v/>
          </cell>
          <cell r="AJ86">
            <v>3238676</v>
          </cell>
          <cell r="AK86">
            <v>36330</v>
          </cell>
          <cell r="AL86">
            <v>7266</v>
          </cell>
          <cell r="AM86" t="str">
            <v/>
          </cell>
          <cell r="AO86" t="str">
            <v/>
          </cell>
          <cell r="AP86">
            <v>406000</v>
          </cell>
          <cell r="AQ86" t="str">
            <v/>
          </cell>
          <cell r="AR86">
            <v>1000000</v>
          </cell>
          <cell r="AS86">
            <v>1449596</v>
          </cell>
          <cell r="AT86">
            <v>1789080</v>
          </cell>
          <cell r="AU86">
            <v>32000</v>
          </cell>
          <cell r="AV86">
            <v>1757080</v>
          </cell>
          <cell r="AW86">
            <v>3150934</v>
          </cell>
          <cell r="AX86">
            <v>2319504</v>
          </cell>
          <cell r="AZ86">
            <v>831430</v>
          </cell>
          <cell r="BA86">
            <v>3150934</v>
          </cell>
          <cell r="BB86">
            <v>310888</v>
          </cell>
          <cell r="BC86">
            <v>247551</v>
          </cell>
          <cell r="BD86">
            <v>63337</v>
          </cell>
        </row>
        <row r="87">
          <cell r="A87" t="str">
            <v>t360002</v>
          </cell>
          <cell r="B87" t="str">
            <v>t36</v>
          </cell>
          <cell r="C87" t="str">
            <v xml:space="preserve">Ph¹m V¨n Nu«i </v>
          </cell>
          <cell r="D87">
            <v>1</v>
          </cell>
          <cell r="E87">
            <v>3.46</v>
          </cell>
          <cell r="G87">
            <v>1897500</v>
          </cell>
          <cell r="H87">
            <v>1897500</v>
          </cell>
          <cell r="I87">
            <v>1913500</v>
          </cell>
          <cell r="J87">
            <v>16000</v>
          </cell>
          <cell r="M87">
            <v>46500</v>
          </cell>
          <cell r="N87">
            <v>62500</v>
          </cell>
          <cell r="O87">
            <v>759000</v>
          </cell>
          <cell r="P87" t="str">
            <v/>
          </cell>
          <cell r="R87">
            <v>759000</v>
          </cell>
          <cell r="V87">
            <v>27940</v>
          </cell>
          <cell r="Y87" t="str">
            <v/>
          </cell>
          <cell r="AA87" t="str">
            <v/>
          </cell>
          <cell r="AB87">
            <v>2</v>
          </cell>
          <cell r="AC87">
            <v>16000</v>
          </cell>
          <cell r="AD87">
            <v>29</v>
          </cell>
          <cell r="AE87">
            <v>174000</v>
          </cell>
          <cell r="AF87" t="str">
            <v/>
          </cell>
          <cell r="AG87" t="str">
            <v/>
          </cell>
          <cell r="AH87" t="str">
            <v/>
          </cell>
          <cell r="AJ87">
            <v>2936940</v>
          </cell>
          <cell r="AK87">
            <v>36330</v>
          </cell>
          <cell r="AL87">
            <v>7266</v>
          </cell>
          <cell r="AM87" t="str">
            <v/>
          </cell>
          <cell r="AO87" t="str">
            <v/>
          </cell>
          <cell r="AP87">
            <v>122000</v>
          </cell>
          <cell r="AQ87" t="str">
            <v/>
          </cell>
          <cell r="AR87">
            <v>1000000</v>
          </cell>
          <cell r="AS87">
            <v>1165596</v>
          </cell>
          <cell r="AT87">
            <v>1771344</v>
          </cell>
          <cell r="AU87">
            <v>29000</v>
          </cell>
          <cell r="AV87">
            <v>1742344</v>
          </cell>
          <cell r="AW87">
            <v>2874440</v>
          </cell>
          <cell r="AX87">
            <v>2115440</v>
          </cell>
          <cell r="AZ87">
            <v>759000</v>
          </cell>
          <cell r="BA87">
            <v>2874440</v>
          </cell>
          <cell r="BB87">
            <v>302500</v>
          </cell>
          <cell r="BC87">
            <v>240600</v>
          </cell>
          <cell r="BD87">
            <v>61900</v>
          </cell>
        </row>
        <row r="88">
          <cell r="A88" t="str">
            <v>t360003</v>
          </cell>
          <cell r="B88" t="str">
            <v>t36</v>
          </cell>
          <cell r="C88" t="str">
            <v>Bïi V¨n DiÔn</v>
          </cell>
          <cell r="D88">
            <v>1</v>
          </cell>
          <cell r="E88">
            <v>3.46</v>
          </cell>
          <cell r="G88">
            <v>1812000</v>
          </cell>
          <cell r="H88">
            <v>1812000</v>
          </cell>
          <cell r="I88">
            <v>1820000</v>
          </cell>
          <cell r="J88">
            <v>14000</v>
          </cell>
          <cell r="M88">
            <v>51900</v>
          </cell>
          <cell r="N88">
            <v>65900</v>
          </cell>
          <cell r="O88">
            <v>724800</v>
          </cell>
          <cell r="P88" t="str">
            <v/>
          </cell>
          <cell r="R88">
            <v>724800</v>
          </cell>
          <cell r="V88">
            <v>27940</v>
          </cell>
          <cell r="Y88" t="str">
            <v/>
          </cell>
          <cell r="AA88" t="str">
            <v/>
          </cell>
          <cell r="AB88">
            <v>1</v>
          </cell>
          <cell r="AC88">
            <v>8000</v>
          </cell>
          <cell r="AD88">
            <v>26</v>
          </cell>
          <cell r="AE88">
            <v>156000</v>
          </cell>
          <cell r="AF88" t="str">
            <v/>
          </cell>
          <cell r="AG88" t="str">
            <v/>
          </cell>
          <cell r="AH88" t="str">
            <v/>
          </cell>
          <cell r="AJ88">
            <v>2794640</v>
          </cell>
          <cell r="AK88">
            <v>36330</v>
          </cell>
          <cell r="AL88">
            <v>7266</v>
          </cell>
          <cell r="AM88" t="str">
            <v/>
          </cell>
          <cell r="AO88" t="str">
            <v/>
          </cell>
          <cell r="AP88">
            <v>121000</v>
          </cell>
          <cell r="AQ88" t="str">
            <v/>
          </cell>
          <cell r="AR88">
            <v>1000000</v>
          </cell>
          <cell r="AS88">
            <v>1164596</v>
          </cell>
          <cell r="AT88">
            <v>1630044</v>
          </cell>
          <cell r="AU88">
            <v>28000</v>
          </cell>
          <cell r="AV88">
            <v>1602044</v>
          </cell>
          <cell r="AW88">
            <v>2728740</v>
          </cell>
          <cell r="AX88">
            <v>2003940</v>
          </cell>
          <cell r="AZ88">
            <v>724800</v>
          </cell>
          <cell r="BA88">
            <v>2728740</v>
          </cell>
          <cell r="BB88">
            <v>53600</v>
          </cell>
          <cell r="BC88">
            <v>42600</v>
          </cell>
          <cell r="BD88">
            <v>11000</v>
          </cell>
        </row>
        <row r="89">
          <cell r="A89" t="str">
            <v>t360004</v>
          </cell>
          <cell r="B89" t="str">
            <v>t36</v>
          </cell>
          <cell r="C89" t="str">
            <v>NguyÔn Ngäc S¬n</v>
          </cell>
          <cell r="D89">
            <v>1</v>
          </cell>
          <cell r="E89">
            <v>3.46</v>
          </cell>
          <cell r="G89">
            <v>747600</v>
          </cell>
          <cell r="H89">
            <v>747600</v>
          </cell>
          <cell r="I89">
            <v>763600</v>
          </cell>
          <cell r="J89">
            <v>6000</v>
          </cell>
          <cell r="M89">
            <v>27100</v>
          </cell>
          <cell r="N89">
            <v>33100</v>
          </cell>
          <cell r="O89">
            <v>299000</v>
          </cell>
          <cell r="P89" t="str">
            <v/>
          </cell>
          <cell r="R89">
            <v>299000</v>
          </cell>
          <cell r="V89">
            <v>27940</v>
          </cell>
          <cell r="Y89" t="str">
            <v/>
          </cell>
          <cell r="AA89" t="str">
            <v/>
          </cell>
          <cell r="AB89">
            <v>2</v>
          </cell>
          <cell r="AC89">
            <v>16000</v>
          </cell>
          <cell r="AD89">
            <v>14</v>
          </cell>
          <cell r="AE89">
            <v>84000</v>
          </cell>
          <cell r="AF89" t="str">
            <v/>
          </cell>
          <cell r="AG89" t="str">
            <v/>
          </cell>
          <cell r="AH89" t="str">
            <v/>
          </cell>
          <cell r="AJ89">
            <v>1207640</v>
          </cell>
          <cell r="AK89">
            <v>36330</v>
          </cell>
          <cell r="AL89">
            <v>7266</v>
          </cell>
          <cell r="AM89" t="str">
            <v/>
          </cell>
          <cell r="AO89" t="str">
            <v/>
          </cell>
          <cell r="AP89">
            <v>23000</v>
          </cell>
          <cell r="AQ89" t="str">
            <v/>
          </cell>
          <cell r="AR89">
            <v>1000000</v>
          </cell>
          <cell r="AS89">
            <v>1066596</v>
          </cell>
          <cell r="AT89">
            <v>141044</v>
          </cell>
          <cell r="AU89">
            <v>12000</v>
          </cell>
          <cell r="AV89">
            <v>129044</v>
          </cell>
          <cell r="AW89">
            <v>1174540</v>
          </cell>
          <cell r="AX89">
            <v>875540</v>
          </cell>
          <cell r="AZ89">
            <v>299000</v>
          </cell>
          <cell r="BA89">
            <v>1174540</v>
          </cell>
          <cell r="BB89">
            <v>154800</v>
          </cell>
          <cell r="BC89">
            <v>123100</v>
          </cell>
          <cell r="BD89">
            <v>31700</v>
          </cell>
        </row>
        <row r="90">
          <cell r="A90" t="str">
            <v>t360005</v>
          </cell>
          <cell r="B90" t="str">
            <v>t36</v>
          </cell>
          <cell r="C90" t="str">
            <v>TrÇn V¨n B¶y</v>
          </cell>
          <cell r="D90">
            <v>1</v>
          </cell>
          <cell r="E90">
            <v>3.46</v>
          </cell>
          <cell r="G90">
            <v>1848300</v>
          </cell>
          <cell r="H90">
            <v>1848300</v>
          </cell>
          <cell r="I90">
            <v>1864300</v>
          </cell>
          <cell r="J90">
            <v>12000</v>
          </cell>
          <cell r="M90">
            <v>59100</v>
          </cell>
          <cell r="N90">
            <v>71100</v>
          </cell>
          <cell r="O90">
            <v>739320</v>
          </cell>
          <cell r="P90" t="str">
            <v/>
          </cell>
          <cell r="R90">
            <v>739320</v>
          </cell>
          <cell r="V90">
            <v>27940</v>
          </cell>
          <cell r="Y90" t="str">
            <v/>
          </cell>
          <cell r="AA90" t="str">
            <v/>
          </cell>
          <cell r="AB90">
            <v>2</v>
          </cell>
          <cell r="AC90">
            <v>16000</v>
          </cell>
          <cell r="AD90">
            <v>26</v>
          </cell>
          <cell r="AE90">
            <v>156000</v>
          </cell>
          <cell r="AF90" t="str">
            <v/>
          </cell>
          <cell r="AG90" t="str">
            <v/>
          </cell>
          <cell r="AH90" t="str">
            <v/>
          </cell>
          <cell r="AJ90">
            <v>2858660</v>
          </cell>
          <cell r="AK90">
            <v>36330</v>
          </cell>
          <cell r="AL90">
            <v>7266</v>
          </cell>
          <cell r="AM90" t="str">
            <v/>
          </cell>
          <cell r="AO90" t="str">
            <v/>
          </cell>
          <cell r="AP90">
            <v>460000</v>
          </cell>
          <cell r="AQ90" t="str">
            <v/>
          </cell>
          <cell r="AR90">
            <v>1000000</v>
          </cell>
          <cell r="AS90">
            <v>1503596</v>
          </cell>
          <cell r="AT90">
            <v>1355064</v>
          </cell>
          <cell r="AU90">
            <v>29000</v>
          </cell>
          <cell r="AV90">
            <v>1326064</v>
          </cell>
          <cell r="AW90">
            <v>2787560</v>
          </cell>
          <cell r="AX90">
            <v>2048240</v>
          </cell>
          <cell r="AZ90">
            <v>739320</v>
          </cell>
          <cell r="BA90">
            <v>2787560</v>
          </cell>
          <cell r="BB90">
            <v>296000</v>
          </cell>
          <cell r="BC90">
            <v>235500</v>
          </cell>
          <cell r="BD90">
            <v>60500</v>
          </cell>
        </row>
        <row r="91">
          <cell r="A91" t="str">
            <v>t360006</v>
          </cell>
          <cell r="B91" t="str">
            <v>t36</v>
          </cell>
          <cell r="C91" t="str">
            <v>Ph¹m V¨n H¶i</v>
          </cell>
          <cell r="D91">
            <v>1</v>
          </cell>
          <cell r="E91">
            <v>3.46</v>
          </cell>
          <cell r="G91">
            <v>1280500</v>
          </cell>
          <cell r="H91">
            <v>1280500</v>
          </cell>
          <cell r="I91">
            <v>1296500</v>
          </cell>
          <cell r="J91">
            <v>10000</v>
          </cell>
          <cell r="M91">
            <v>51500</v>
          </cell>
          <cell r="N91">
            <v>61500</v>
          </cell>
          <cell r="O91">
            <v>512200</v>
          </cell>
          <cell r="P91" t="str">
            <v/>
          </cell>
          <cell r="R91">
            <v>512200</v>
          </cell>
          <cell r="V91">
            <v>27940</v>
          </cell>
          <cell r="Y91" t="str">
            <v/>
          </cell>
          <cell r="AA91" t="str">
            <v/>
          </cell>
          <cell r="AB91">
            <v>2</v>
          </cell>
          <cell r="AC91">
            <v>16000</v>
          </cell>
          <cell r="AD91">
            <v>24</v>
          </cell>
          <cell r="AE91">
            <v>144000</v>
          </cell>
          <cell r="AF91" t="str">
            <v/>
          </cell>
          <cell r="AG91" t="str">
            <v/>
          </cell>
          <cell r="AH91" t="str">
            <v/>
          </cell>
          <cell r="AJ91">
            <v>2042140</v>
          </cell>
          <cell r="AK91">
            <v>36330</v>
          </cell>
          <cell r="AL91">
            <v>7266</v>
          </cell>
          <cell r="AM91" t="str">
            <v/>
          </cell>
          <cell r="AO91" t="str">
            <v/>
          </cell>
          <cell r="AP91">
            <v>132000</v>
          </cell>
          <cell r="AQ91" t="str">
            <v/>
          </cell>
          <cell r="AR91">
            <v>1000000</v>
          </cell>
          <cell r="AS91">
            <v>1175596</v>
          </cell>
          <cell r="AT91">
            <v>866544</v>
          </cell>
          <cell r="AU91">
            <v>20000</v>
          </cell>
          <cell r="AV91">
            <v>846544</v>
          </cell>
          <cell r="AW91">
            <v>1980640</v>
          </cell>
          <cell r="AX91">
            <v>1468440</v>
          </cell>
          <cell r="AZ91">
            <v>512200</v>
          </cell>
          <cell r="BA91">
            <v>1980640</v>
          </cell>
          <cell r="BB91">
            <v>300300</v>
          </cell>
          <cell r="BC91">
            <v>238900</v>
          </cell>
          <cell r="BD91">
            <v>61400</v>
          </cell>
        </row>
        <row r="92">
          <cell r="A92" t="str">
            <v>t360007</v>
          </cell>
          <cell r="B92" t="str">
            <v>t36</v>
          </cell>
          <cell r="C92" t="str">
            <v>NguyÔn V¨n BÊy</v>
          </cell>
          <cell r="D92">
            <v>1</v>
          </cell>
          <cell r="E92">
            <v>3.46</v>
          </cell>
          <cell r="G92">
            <v>1840000</v>
          </cell>
          <cell r="H92">
            <v>1840000</v>
          </cell>
          <cell r="I92">
            <v>1856000</v>
          </cell>
          <cell r="J92">
            <v>12000</v>
          </cell>
          <cell r="M92">
            <v>62600</v>
          </cell>
          <cell r="N92">
            <v>74600</v>
          </cell>
          <cell r="O92">
            <v>736000</v>
          </cell>
          <cell r="P92" t="str">
            <v/>
          </cell>
          <cell r="R92">
            <v>736000</v>
          </cell>
          <cell r="V92">
            <v>27940</v>
          </cell>
          <cell r="Y92" t="str">
            <v/>
          </cell>
          <cell r="AA92" t="str">
            <v/>
          </cell>
          <cell r="AB92">
            <v>2</v>
          </cell>
          <cell r="AC92">
            <v>16000</v>
          </cell>
          <cell r="AD92">
            <v>25</v>
          </cell>
          <cell r="AE92">
            <v>150000</v>
          </cell>
          <cell r="AF92" t="str">
            <v/>
          </cell>
          <cell r="AG92" t="str">
            <v/>
          </cell>
          <cell r="AH92" t="str">
            <v/>
          </cell>
          <cell r="AJ92">
            <v>2844540</v>
          </cell>
          <cell r="AK92">
            <v>36330</v>
          </cell>
          <cell r="AL92">
            <v>7266</v>
          </cell>
          <cell r="AM92" t="str">
            <v/>
          </cell>
          <cell r="AO92" t="str">
            <v/>
          </cell>
          <cell r="AP92">
            <v>157000</v>
          </cell>
          <cell r="AQ92" t="str">
            <v/>
          </cell>
          <cell r="AR92">
            <v>1000000</v>
          </cell>
          <cell r="AS92">
            <v>1200596</v>
          </cell>
          <cell r="AT92">
            <v>1643944</v>
          </cell>
          <cell r="AU92">
            <v>28000</v>
          </cell>
          <cell r="AV92">
            <v>1615944</v>
          </cell>
          <cell r="AW92">
            <v>2769940</v>
          </cell>
          <cell r="AX92">
            <v>2033940</v>
          </cell>
          <cell r="AZ92">
            <v>736000</v>
          </cell>
          <cell r="BA92">
            <v>2769940</v>
          </cell>
          <cell r="BB92">
            <v>294000</v>
          </cell>
          <cell r="BC92">
            <v>233900</v>
          </cell>
          <cell r="BD92">
            <v>60100</v>
          </cell>
        </row>
        <row r="93">
          <cell r="A93" t="str">
            <v>t360008</v>
          </cell>
          <cell r="B93" t="str">
            <v>t36</v>
          </cell>
          <cell r="C93" t="str">
            <v>NguyÔn Ngäc Minh</v>
          </cell>
          <cell r="D93">
            <v>1</v>
          </cell>
          <cell r="E93">
            <v>3.46</v>
          </cell>
          <cell r="G93">
            <v>1652500</v>
          </cell>
          <cell r="H93">
            <v>1652500</v>
          </cell>
          <cell r="I93">
            <v>1660500</v>
          </cell>
          <cell r="J93">
            <v>10000</v>
          </cell>
          <cell r="M93">
            <v>46500</v>
          </cell>
          <cell r="N93">
            <v>56500</v>
          </cell>
          <cell r="O93">
            <v>661000</v>
          </cell>
          <cell r="P93" t="str">
            <v/>
          </cell>
          <cell r="R93">
            <v>661000</v>
          </cell>
          <cell r="V93">
            <v>41910</v>
          </cell>
          <cell r="Y93" t="str">
            <v/>
          </cell>
          <cell r="AA93" t="str">
            <v/>
          </cell>
          <cell r="AB93">
            <v>1</v>
          </cell>
          <cell r="AC93">
            <v>8000</v>
          </cell>
          <cell r="AD93">
            <v>22</v>
          </cell>
          <cell r="AE93">
            <v>132000</v>
          </cell>
          <cell r="AF93" t="str">
            <v/>
          </cell>
          <cell r="AG93">
            <v>125800</v>
          </cell>
          <cell r="AH93">
            <v>125800</v>
          </cell>
          <cell r="AJ93">
            <v>2677710</v>
          </cell>
          <cell r="AK93">
            <v>36330</v>
          </cell>
          <cell r="AL93">
            <v>7266</v>
          </cell>
          <cell r="AM93" t="str">
            <v/>
          </cell>
          <cell r="AO93" t="str">
            <v/>
          </cell>
          <cell r="AP93">
            <v>507000</v>
          </cell>
          <cell r="AQ93" t="str">
            <v/>
          </cell>
          <cell r="AR93">
            <v>1000000</v>
          </cell>
          <cell r="AS93">
            <v>1550596</v>
          </cell>
          <cell r="AT93">
            <v>1127114</v>
          </cell>
          <cell r="AU93">
            <v>27000</v>
          </cell>
          <cell r="AV93">
            <v>1100114</v>
          </cell>
          <cell r="AW93">
            <v>2621210</v>
          </cell>
          <cell r="AX93">
            <v>1960210</v>
          </cell>
          <cell r="AZ93">
            <v>661000</v>
          </cell>
          <cell r="BA93">
            <v>2621210</v>
          </cell>
          <cell r="BB93">
            <v>302500</v>
          </cell>
          <cell r="BC93">
            <v>240600</v>
          </cell>
          <cell r="BD93">
            <v>61900</v>
          </cell>
        </row>
        <row r="94">
          <cell r="A94" t="str">
            <v>t360009</v>
          </cell>
          <cell r="B94" t="str">
            <v>t36</v>
          </cell>
          <cell r="C94" t="str">
            <v>NguyÔn V¨n ViÖt</v>
          </cell>
          <cell r="D94">
            <v>1</v>
          </cell>
          <cell r="E94">
            <v>3.46</v>
          </cell>
          <cell r="G94">
            <v>2078500</v>
          </cell>
          <cell r="H94">
            <v>2078500</v>
          </cell>
          <cell r="I94">
            <v>2094500</v>
          </cell>
          <cell r="J94">
            <v>16000</v>
          </cell>
          <cell r="M94">
            <v>71900</v>
          </cell>
          <cell r="N94">
            <v>87900</v>
          </cell>
          <cell r="O94">
            <v>831400</v>
          </cell>
          <cell r="P94" t="str">
            <v/>
          </cell>
          <cell r="R94">
            <v>831400</v>
          </cell>
          <cell r="V94">
            <v>27940</v>
          </cell>
          <cell r="Y94" t="str">
            <v/>
          </cell>
          <cell r="AA94" t="str">
            <v/>
          </cell>
          <cell r="AB94">
            <v>2</v>
          </cell>
          <cell r="AC94">
            <v>16000</v>
          </cell>
          <cell r="AD94">
            <v>29</v>
          </cell>
          <cell r="AE94">
            <v>174000</v>
          </cell>
          <cell r="AF94" t="str">
            <v/>
          </cell>
          <cell r="AG94" t="str">
            <v/>
          </cell>
          <cell r="AH94" t="str">
            <v/>
          </cell>
          <cell r="AJ94">
            <v>3215740</v>
          </cell>
          <cell r="AK94">
            <v>36330</v>
          </cell>
          <cell r="AL94">
            <v>7266</v>
          </cell>
          <cell r="AM94" t="str">
            <v/>
          </cell>
          <cell r="AO94" t="str">
            <v/>
          </cell>
          <cell r="AP94">
            <v>240000</v>
          </cell>
          <cell r="AQ94" t="str">
            <v/>
          </cell>
          <cell r="AR94">
            <v>1000000</v>
          </cell>
          <cell r="AS94">
            <v>1283596</v>
          </cell>
          <cell r="AT94">
            <v>1932144</v>
          </cell>
          <cell r="AU94">
            <v>32000</v>
          </cell>
          <cell r="AV94">
            <v>1900144</v>
          </cell>
          <cell r="AW94">
            <v>3127840</v>
          </cell>
          <cell r="AX94">
            <v>2296440</v>
          </cell>
          <cell r="AZ94">
            <v>831400</v>
          </cell>
          <cell r="BA94">
            <v>3127840</v>
          </cell>
          <cell r="BB94">
            <v>302500</v>
          </cell>
          <cell r="BC94">
            <v>240600</v>
          </cell>
          <cell r="BD94">
            <v>61900</v>
          </cell>
        </row>
        <row r="95">
          <cell r="A95" t="str">
            <v>t360010</v>
          </cell>
          <cell r="B95" t="str">
            <v>t36</v>
          </cell>
          <cell r="C95" t="str">
            <v>NguyÔn V¨n M«n</v>
          </cell>
          <cell r="D95">
            <v>1</v>
          </cell>
          <cell r="E95">
            <v>2.44</v>
          </cell>
          <cell r="G95">
            <v>1893400</v>
          </cell>
          <cell r="H95">
            <v>1893400</v>
          </cell>
          <cell r="I95">
            <v>1909400</v>
          </cell>
          <cell r="J95">
            <v>16000</v>
          </cell>
          <cell r="M95">
            <v>71400</v>
          </cell>
          <cell r="N95">
            <v>87400</v>
          </cell>
          <cell r="O95">
            <v>757360</v>
          </cell>
          <cell r="P95" t="str">
            <v/>
          </cell>
          <cell r="R95">
            <v>757360</v>
          </cell>
          <cell r="V95">
            <v>19700</v>
          </cell>
          <cell r="Y95" t="str">
            <v/>
          </cell>
          <cell r="AA95" t="str">
            <v/>
          </cell>
          <cell r="AB95">
            <v>2</v>
          </cell>
          <cell r="AC95">
            <v>16000</v>
          </cell>
          <cell r="AD95">
            <v>27</v>
          </cell>
          <cell r="AE95">
            <v>162000</v>
          </cell>
          <cell r="AF95" t="str">
            <v/>
          </cell>
          <cell r="AG95" t="str">
            <v/>
          </cell>
          <cell r="AH95" t="str">
            <v/>
          </cell>
          <cell r="AJ95">
            <v>2935860</v>
          </cell>
          <cell r="AK95">
            <v>25620</v>
          </cell>
          <cell r="AL95">
            <v>5124</v>
          </cell>
          <cell r="AM95" t="str">
            <v/>
          </cell>
          <cell r="AO95" t="str">
            <v/>
          </cell>
          <cell r="AP95">
            <v>117000</v>
          </cell>
          <cell r="AQ95" t="str">
            <v/>
          </cell>
          <cell r="AS95">
            <v>147744</v>
          </cell>
          <cell r="AT95">
            <v>2788116</v>
          </cell>
          <cell r="AU95">
            <v>29000</v>
          </cell>
          <cell r="AV95">
            <v>2759116</v>
          </cell>
          <cell r="AW95">
            <v>2848460</v>
          </cell>
          <cell r="AX95">
            <v>2091100</v>
          </cell>
          <cell r="AZ95">
            <v>757360</v>
          </cell>
          <cell r="BA95">
            <v>2848460</v>
          </cell>
          <cell r="BB95">
            <v>286000</v>
          </cell>
          <cell r="BC95">
            <v>227500</v>
          </cell>
          <cell r="BD95">
            <v>58500</v>
          </cell>
        </row>
        <row r="96">
          <cell r="A96" t="str">
            <v>t360011</v>
          </cell>
          <cell r="B96" t="str">
            <v>t36</v>
          </cell>
          <cell r="C96" t="str">
            <v>Lª V¨n Sinh</v>
          </cell>
          <cell r="D96">
            <v>1</v>
          </cell>
          <cell r="E96">
            <v>2.44</v>
          </cell>
          <cell r="G96">
            <v>1525800</v>
          </cell>
          <cell r="H96">
            <v>1525800</v>
          </cell>
          <cell r="I96">
            <v>1896500</v>
          </cell>
          <cell r="J96">
            <v>10000</v>
          </cell>
          <cell r="M96">
            <v>43100</v>
          </cell>
          <cell r="N96">
            <v>53100</v>
          </cell>
          <cell r="O96">
            <v>610320</v>
          </cell>
          <cell r="P96" t="str">
            <v/>
          </cell>
          <cell r="R96">
            <v>610320</v>
          </cell>
          <cell r="V96">
            <v>19700</v>
          </cell>
          <cell r="X96">
            <v>354700</v>
          </cell>
          <cell r="Y96">
            <v>354700</v>
          </cell>
          <cell r="AA96" t="str">
            <v/>
          </cell>
          <cell r="AB96">
            <v>2</v>
          </cell>
          <cell r="AC96">
            <v>16000</v>
          </cell>
          <cell r="AD96">
            <v>22</v>
          </cell>
          <cell r="AE96">
            <v>132000</v>
          </cell>
          <cell r="AF96" t="str">
            <v/>
          </cell>
          <cell r="AG96" t="str">
            <v/>
          </cell>
          <cell r="AH96" t="str">
            <v/>
          </cell>
          <cell r="AJ96">
            <v>2711620</v>
          </cell>
          <cell r="AK96">
            <v>25620</v>
          </cell>
          <cell r="AL96">
            <v>5124</v>
          </cell>
          <cell r="AM96" t="str">
            <v/>
          </cell>
          <cell r="AO96" t="str">
            <v/>
          </cell>
          <cell r="AQ96" t="str">
            <v/>
          </cell>
          <cell r="AR96">
            <v>1000000</v>
          </cell>
          <cell r="AS96">
            <v>1030744</v>
          </cell>
          <cell r="AT96">
            <v>1680876</v>
          </cell>
          <cell r="AU96">
            <v>27000</v>
          </cell>
          <cell r="AV96">
            <v>1653876</v>
          </cell>
          <cell r="AW96">
            <v>2658520</v>
          </cell>
          <cell r="AX96">
            <v>2048200</v>
          </cell>
          <cell r="AZ96">
            <v>610320</v>
          </cell>
          <cell r="BA96">
            <v>2658520</v>
          </cell>
          <cell r="BB96">
            <v>285600</v>
          </cell>
          <cell r="BC96">
            <v>227200</v>
          </cell>
          <cell r="BD96">
            <v>58400</v>
          </cell>
        </row>
        <row r="97">
          <cell r="A97" t="str">
            <v>t360012</v>
          </cell>
          <cell r="B97" t="str">
            <v>t36</v>
          </cell>
          <cell r="C97" t="str">
            <v>Bïi V¨n H¶i</v>
          </cell>
          <cell r="D97">
            <v>1</v>
          </cell>
          <cell r="E97">
            <v>2.44</v>
          </cell>
          <cell r="G97">
            <v>1476900</v>
          </cell>
          <cell r="H97">
            <v>1476900</v>
          </cell>
          <cell r="I97">
            <v>1492900</v>
          </cell>
          <cell r="J97">
            <v>10000</v>
          </cell>
          <cell r="M97">
            <v>52700</v>
          </cell>
          <cell r="N97">
            <v>62700</v>
          </cell>
          <cell r="O97">
            <v>590760</v>
          </cell>
          <cell r="P97" t="str">
            <v/>
          </cell>
          <cell r="R97">
            <v>590760</v>
          </cell>
          <cell r="V97">
            <v>19700</v>
          </cell>
          <cell r="Y97" t="str">
            <v/>
          </cell>
          <cell r="AA97" t="str">
            <v/>
          </cell>
          <cell r="AB97">
            <v>2</v>
          </cell>
          <cell r="AC97">
            <v>16000</v>
          </cell>
          <cell r="AD97">
            <v>24</v>
          </cell>
          <cell r="AE97">
            <v>144000</v>
          </cell>
          <cell r="AF97" t="str">
            <v/>
          </cell>
          <cell r="AG97" t="str">
            <v/>
          </cell>
          <cell r="AH97" t="str">
            <v/>
          </cell>
          <cell r="AJ97">
            <v>2310060</v>
          </cell>
          <cell r="AK97">
            <v>25620</v>
          </cell>
          <cell r="AL97">
            <v>5124</v>
          </cell>
          <cell r="AM97" t="str">
            <v/>
          </cell>
          <cell r="AO97" t="str">
            <v/>
          </cell>
          <cell r="AP97">
            <v>197000</v>
          </cell>
          <cell r="AQ97" t="str">
            <v/>
          </cell>
          <cell r="AR97">
            <v>1000000</v>
          </cell>
          <cell r="AS97">
            <v>1227744</v>
          </cell>
          <cell r="AT97">
            <v>1082316</v>
          </cell>
          <cell r="AU97">
            <v>23000</v>
          </cell>
          <cell r="AV97">
            <v>1059316</v>
          </cell>
          <cell r="AW97">
            <v>2247360</v>
          </cell>
          <cell r="AX97">
            <v>1656600</v>
          </cell>
          <cell r="AZ97">
            <v>590760</v>
          </cell>
          <cell r="BA97">
            <v>2247360</v>
          </cell>
          <cell r="BB97">
            <v>155400</v>
          </cell>
          <cell r="BC97">
            <v>123600</v>
          </cell>
          <cell r="BD97">
            <v>31800</v>
          </cell>
        </row>
        <row r="98">
          <cell r="A98" t="str">
            <v>t360013</v>
          </cell>
          <cell r="B98" t="str">
            <v>t36</v>
          </cell>
          <cell r="C98" t="str">
            <v>Hoµng V¨n TrÝ</v>
          </cell>
          <cell r="D98">
            <v>1</v>
          </cell>
          <cell r="E98">
            <v>2.44</v>
          </cell>
          <cell r="G98">
            <v>1706600</v>
          </cell>
          <cell r="H98">
            <v>1706600</v>
          </cell>
          <cell r="I98">
            <v>1722600</v>
          </cell>
          <cell r="J98">
            <v>16000</v>
          </cell>
          <cell r="M98">
            <v>70400</v>
          </cell>
          <cell r="N98">
            <v>86400</v>
          </cell>
          <cell r="O98">
            <v>682640</v>
          </cell>
          <cell r="P98" t="str">
            <v/>
          </cell>
          <cell r="R98">
            <v>682640</v>
          </cell>
          <cell r="V98">
            <v>19700</v>
          </cell>
          <cell r="Y98" t="str">
            <v/>
          </cell>
          <cell r="AA98" t="str">
            <v/>
          </cell>
          <cell r="AB98">
            <v>2</v>
          </cell>
          <cell r="AC98">
            <v>16000</v>
          </cell>
          <cell r="AD98">
            <v>23</v>
          </cell>
          <cell r="AE98">
            <v>138000</v>
          </cell>
          <cell r="AF98" t="str">
            <v/>
          </cell>
          <cell r="AG98" t="str">
            <v/>
          </cell>
          <cell r="AH98" t="str">
            <v/>
          </cell>
          <cell r="AJ98">
            <v>2649340</v>
          </cell>
          <cell r="AK98">
            <v>25620</v>
          </cell>
          <cell r="AL98">
            <v>5124</v>
          </cell>
          <cell r="AM98" t="str">
            <v/>
          </cell>
          <cell r="AO98" t="str">
            <v/>
          </cell>
          <cell r="AP98">
            <v>98000</v>
          </cell>
          <cell r="AQ98" t="str">
            <v/>
          </cell>
          <cell r="AR98">
            <v>1000000</v>
          </cell>
          <cell r="AS98">
            <v>1128744</v>
          </cell>
          <cell r="AT98">
            <v>1520596</v>
          </cell>
          <cell r="AU98">
            <v>26000</v>
          </cell>
          <cell r="AV98">
            <v>1494596</v>
          </cell>
          <cell r="AW98">
            <v>2562940</v>
          </cell>
          <cell r="AX98">
            <v>1880300</v>
          </cell>
          <cell r="AZ98">
            <v>682640</v>
          </cell>
          <cell r="BA98">
            <v>2562940</v>
          </cell>
          <cell r="BB98">
            <v>298500</v>
          </cell>
          <cell r="BC98">
            <v>237500</v>
          </cell>
          <cell r="BD98">
            <v>61000</v>
          </cell>
        </row>
        <row r="99">
          <cell r="A99" t="str">
            <v>t360014</v>
          </cell>
          <cell r="B99" t="str">
            <v>t36</v>
          </cell>
          <cell r="C99" t="str">
            <v>Hµ V¨n Huyªn</v>
          </cell>
          <cell r="D99">
            <v>1</v>
          </cell>
          <cell r="E99">
            <v>2.44</v>
          </cell>
          <cell r="G99">
            <v>1845500</v>
          </cell>
          <cell r="H99">
            <v>1845500</v>
          </cell>
          <cell r="I99">
            <v>1879000</v>
          </cell>
          <cell r="J99">
            <v>12000</v>
          </cell>
          <cell r="M99">
            <v>59500</v>
          </cell>
          <cell r="N99">
            <v>71500</v>
          </cell>
          <cell r="O99">
            <v>738200</v>
          </cell>
          <cell r="P99" t="str">
            <v/>
          </cell>
          <cell r="Q99">
            <v>6120</v>
          </cell>
          <cell r="R99">
            <v>744320</v>
          </cell>
          <cell r="V99">
            <v>29550</v>
          </cell>
          <cell r="W99">
            <v>17500</v>
          </cell>
          <cell r="Y99">
            <v>17500</v>
          </cell>
          <cell r="AA99" t="str">
            <v/>
          </cell>
          <cell r="AB99">
            <v>2</v>
          </cell>
          <cell r="AC99">
            <v>16000</v>
          </cell>
          <cell r="AD99">
            <v>27</v>
          </cell>
          <cell r="AE99">
            <v>162000</v>
          </cell>
          <cell r="AF99" t="str">
            <v/>
          </cell>
          <cell r="AG99" t="str">
            <v/>
          </cell>
          <cell r="AH99" t="str">
            <v/>
          </cell>
          <cell r="AJ99">
            <v>2886370</v>
          </cell>
          <cell r="AK99">
            <v>25620</v>
          </cell>
          <cell r="AL99">
            <v>5124</v>
          </cell>
          <cell r="AM99" t="str">
            <v/>
          </cell>
          <cell r="AO99" t="str">
            <v/>
          </cell>
          <cell r="AP99">
            <v>345000</v>
          </cell>
          <cell r="AQ99" t="str">
            <v/>
          </cell>
          <cell r="AR99">
            <v>1000000</v>
          </cell>
          <cell r="AS99">
            <v>1375744</v>
          </cell>
          <cell r="AT99">
            <v>1510626</v>
          </cell>
          <cell r="AU99">
            <v>29000</v>
          </cell>
          <cell r="AV99">
            <v>1481626</v>
          </cell>
          <cell r="AW99">
            <v>2814870</v>
          </cell>
          <cell r="AX99">
            <v>2070550</v>
          </cell>
          <cell r="AZ99">
            <v>744320</v>
          </cell>
          <cell r="BA99">
            <v>2814870</v>
          </cell>
          <cell r="BB99">
            <v>247700</v>
          </cell>
          <cell r="BC99">
            <v>197000</v>
          </cell>
          <cell r="BD99">
            <v>50700</v>
          </cell>
        </row>
        <row r="100">
          <cell r="A100" t="str">
            <v>t360015</v>
          </cell>
          <cell r="B100" t="str">
            <v>t36</v>
          </cell>
          <cell r="C100" t="str">
            <v>Hoµng V¨n Nghi</v>
          </cell>
          <cell r="D100">
            <v>1</v>
          </cell>
          <cell r="E100">
            <v>2.44</v>
          </cell>
          <cell r="G100">
            <v>1491400</v>
          </cell>
          <cell r="H100">
            <v>1491400</v>
          </cell>
          <cell r="I100">
            <v>1507400</v>
          </cell>
          <cell r="J100">
            <v>12000</v>
          </cell>
          <cell r="M100">
            <v>54400</v>
          </cell>
          <cell r="N100">
            <v>66400</v>
          </cell>
          <cell r="O100">
            <v>596560</v>
          </cell>
          <cell r="P100" t="str">
            <v/>
          </cell>
          <cell r="R100">
            <v>596560</v>
          </cell>
          <cell r="V100">
            <v>19700</v>
          </cell>
          <cell r="Y100" t="str">
            <v/>
          </cell>
          <cell r="AA100" t="str">
            <v/>
          </cell>
          <cell r="AB100">
            <v>2</v>
          </cell>
          <cell r="AC100">
            <v>16000</v>
          </cell>
          <cell r="AD100">
            <v>23</v>
          </cell>
          <cell r="AE100">
            <v>138000</v>
          </cell>
          <cell r="AF100" t="str">
            <v/>
          </cell>
          <cell r="AG100" t="str">
            <v/>
          </cell>
          <cell r="AH100" t="str">
            <v/>
          </cell>
          <cell r="AJ100">
            <v>2328060</v>
          </cell>
          <cell r="AK100">
            <v>25620</v>
          </cell>
          <cell r="AL100">
            <v>5124</v>
          </cell>
          <cell r="AM100" t="str">
            <v/>
          </cell>
          <cell r="AO100" t="str">
            <v/>
          </cell>
          <cell r="AP100">
            <v>158000</v>
          </cell>
          <cell r="AQ100" t="str">
            <v/>
          </cell>
          <cell r="AR100">
            <v>1000000</v>
          </cell>
          <cell r="AS100">
            <v>1188744</v>
          </cell>
          <cell r="AT100">
            <v>1139316</v>
          </cell>
          <cell r="AU100">
            <v>23000</v>
          </cell>
          <cell r="AV100">
            <v>1116316</v>
          </cell>
          <cell r="AW100">
            <v>2261660</v>
          </cell>
          <cell r="AX100">
            <v>1665100</v>
          </cell>
          <cell r="AZ100">
            <v>596560</v>
          </cell>
          <cell r="BA100">
            <v>2261660</v>
          </cell>
          <cell r="BB100">
            <v>5200</v>
          </cell>
          <cell r="BC100" t="str">
            <v/>
          </cell>
          <cell r="BD100">
            <v>5200</v>
          </cell>
        </row>
        <row r="101">
          <cell r="A101" t="str">
            <v>t360016</v>
          </cell>
          <cell r="B101" t="str">
            <v>t36</v>
          </cell>
          <cell r="C101" t="str">
            <v>NguyÔn V¨n Long</v>
          </cell>
          <cell r="D101">
            <v>1</v>
          </cell>
          <cell r="E101">
            <v>2.44</v>
          </cell>
          <cell r="G101">
            <v>1461800</v>
          </cell>
          <cell r="H101">
            <v>1461800</v>
          </cell>
          <cell r="I101">
            <v>1495300</v>
          </cell>
          <cell r="J101">
            <v>10000</v>
          </cell>
          <cell r="M101">
            <v>48100</v>
          </cell>
          <cell r="N101">
            <v>58100</v>
          </cell>
          <cell r="O101">
            <v>584720</v>
          </cell>
          <cell r="P101" t="str">
            <v/>
          </cell>
          <cell r="Q101">
            <v>6120</v>
          </cell>
          <cell r="R101">
            <v>590840</v>
          </cell>
          <cell r="V101">
            <v>19700</v>
          </cell>
          <cell r="W101">
            <v>17500</v>
          </cell>
          <cell r="Y101">
            <v>17500</v>
          </cell>
          <cell r="AA101" t="str">
            <v/>
          </cell>
          <cell r="AB101">
            <v>2</v>
          </cell>
          <cell r="AC101">
            <v>16000</v>
          </cell>
          <cell r="AD101">
            <v>21</v>
          </cell>
          <cell r="AE101">
            <v>126000</v>
          </cell>
          <cell r="AF101" t="str">
            <v/>
          </cell>
          <cell r="AG101" t="str">
            <v/>
          </cell>
          <cell r="AH101" t="str">
            <v/>
          </cell>
          <cell r="AJ101">
            <v>2289940</v>
          </cell>
          <cell r="AK101">
            <v>25620</v>
          </cell>
          <cell r="AL101">
            <v>5124</v>
          </cell>
          <cell r="AM101" t="str">
            <v/>
          </cell>
          <cell r="AO101" t="str">
            <v/>
          </cell>
          <cell r="AP101">
            <v>36000</v>
          </cell>
          <cell r="AQ101" t="str">
            <v/>
          </cell>
          <cell r="AR101">
            <v>1000000</v>
          </cell>
          <cell r="AS101">
            <v>1066744</v>
          </cell>
          <cell r="AT101">
            <v>1223196</v>
          </cell>
          <cell r="AU101">
            <v>23000</v>
          </cell>
          <cell r="AV101">
            <v>1200196</v>
          </cell>
          <cell r="AW101">
            <v>2231840</v>
          </cell>
          <cell r="AX101">
            <v>1641000</v>
          </cell>
          <cell r="AZ101">
            <v>590840</v>
          </cell>
          <cell r="BA101">
            <v>2231840</v>
          </cell>
          <cell r="BB101">
            <v>252200</v>
          </cell>
          <cell r="BC101">
            <v>200600</v>
          </cell>
          <cell r="BD101">
            <v>51600</v>
          </cell>
        </row>
        <row r="102">
          <cell r="A102" t="str">
            <v>t360017</v>
          </cell>
          <cell r="B102" t="str">
            <v>t36</v>
          </cell>
          <cell r="C102" t="str">
            <v>NguyÔn M¹nh Hïng</v>
          </cell>
          <cell r="D102">
            <v>1</v>
          </cell>
          <cell r="E102">
            <v>2.44</v>
          </cell>
          <cell r="G102">
            <v>1987300</v>
          </cell>
          <cell r="H102">
            <v>1987300</v>
          </cell>
          <cell r="I102">
            <v>2020800</v>
          </cell>
          <cell r="J102">
            <v>16000</v>
          </cell>
          <cell r="M102">
            <v>62900</v>
          </cell>
          <cell r="N102">
            <v>78900</v>
          </cell>
          <cell r="O102">
            <v>794920</v>
          </cell>
          <cell r="P102" t="str">
            <v/>
          </cell>
          <cell r="Q102">
            <v>6120</v>
          </cell>
          <cell r="R102">
            <v>801040</v>
          </cell>
          <cell r="V102">
            <v>19700</v>
          </cell>
          <cell r="W102">
            <v>17500</v>
          </cell>
          <cell r="Y102">
            <v>17500</v>
          </cell>
          <cell r="AA102" t="str">
            <v/>
          </cell>
          <cell r="AB102">
            <v>2</v>
          </cell>
          <cell r="AC102">
            <v>16000</v>
          </cell>
          <cell r="AD102">
            <v>29</v>
          </cell>
          <cell r="AE102">
            <v>174000</v>
          </cell>
          <cell r="AF102" t="str">
            <v/>
          </cell>
          <cell r="AG102" t="str">
            <v/>
          </cell>
          <cell r="AH102" t="str">
            <v/>
          </cell>
          <cell r="AJ102">
            <v>3094440</v>
          </cell>
          <cell r="AK102">
            <v>25620</v>
          </cell>
          <cell r="AL102">
            <v>5124</v>
          </cell>
          <cell r="AM102" t="str">
            <v/>
          </cell>
          <cell r="AO102" t="str">
            <v/>
          </cell>
          <cell r="AP102">
            <v>162000</v>
          </cell>
          <cell r="AQ102" t="str">
            <v/>
          </cell>
          <cell r="AR102">
            <v>1000000</v>
          </cell>
          <cell r="AS102">
            <v>1192744</v>
          </cell>
          <cell r="AT102">
            <v>1901696</v>
          </cell>
          <cell r="AU102">
            <v>31000</v>
          </cell>
          <cell r="AV102">
            <v>1870696</v>
          </cell>
          <cell r="AW102">
            <v>3015540</v>
          </cell>
          <cell r="AX102">
            <v>2214500</v>
          </cell>
          <cell r="AZ102">
            <v>801040</v>
          </cell>
          <cell r="BA102">
            <v>3015540</v>
          </cell>
          <cell r="BB102">
            <v>300300</v>
          </cell>
          <cell r="BC102">
            <v>238900</v>
          </cell>
          <cell r="BD102">
            <v>61400</v>
          </cell>
        </row>
        <row r="103">
          <cell r="A103" t="str">
            <v>t360018</v>
          </cell>
          <cell r="B103" t="str">
            <v>t36</v>
          </cell>
          <cell r="C103" t="str">
            <v>TrÇn Trung DÇn</v>
          </cell>
          <cell r="D103">
            <v>1</v>
          </cell>
          <cell r="E103">
            <v>1.7</v>
          </cell>
          <cell r="G103">
            <v>1684900</v>
          </cell>
          <cell r="H103">
            <v>1684900</v>
          </cell>
          <cell r="I103">
            <v>1700900</v>
          </cell>
          <cell r="J103">
            <v>14000</v>
          </cell>
          <cell r="M103">
            <v>66700</v>
          </cell>
          <cell r="N103">
            <v>80700</v>
          </cell>
          <cell r="O103">
            <v>673960</v>
          </cell>
          <cell r="P103" t="str">
            <v/>
          </cell>
          <cell r="R103">
            <v>673960</v>
          </cell>
          <cell r="V103">
            <v>13700</v>
          </cell>
          <cell r="Y103" t="str">
            <v/>
          </cell>
          <cell r="AA103" t="str">
            <v/>
          </cell>
          <cell r="AB103">
            <v>2</v>
          </cell>
          <cell r="AC103">
            <v>16000</v>
          </cell>
          <cell r="AD103">
            <v>25</v>
          </cell>
          <cell r="AE103">
            <v>150000</v>
          </cell>
          <cell r="AF103" t="str">
            <v/>
          </cell>
          <cell r="AG103" t="str">
            <v/>
          </cell>
          <cell r="AH103" t="str">
            <v/>
          </cell>
          <cell r="AJ103">
            <v>2619260</v>
          </cell>
          <cell r="AK103">
            <v>17850</v>
          </cell>
          <cell r="AL103">
            <v>3570</v>
          </cell>
          <cell r="AM103" t="str">
            <v/>
          </cell>
          <cell r="AO103" t="str">
            <v/>
          </cell>
          <cell r="AP103">
            <v>287000</v>
          </cell>
          <cell r="AQ103" t="str">
            <v/>
          </cell>
          <cell r="AR103">
            <v>1000000</v>
          </cell>
          <cell r="AS103">
            <v>1308420</v>
          </cell>
          <cell r="AT103">
            <v>1310840</v>
          </cell>
          <cell r="AU103">
            <v>26000</v>
          </cell>
          <cell r="AV103">
            <v>1284840</v>
          </cell>
          <cell r="AW103">
            <v>2538560</v>
          </cell>
          <cell r="AX103">
            <v>1864600</v>
          </cell>
          <cell r="AZ103">
            <v>673960</v>
          </cell>
          <cell r="BA103">
            <v>2538560</v>
          </cell>
          <cell r="BB103">
            <v>289300</v>
          </cell>
          <cell r="BC103">
            <v>230100</v>
          </cell>
          <cell r="BD103">
            <v>59200</v>
          </cell>
        </row>
        <row r="104">
          <cell r="A104" t="str">
            <v>t360019</v>
          </cell>
          <cell r="B104" t="str">
            <v>t36</v>
          </cell>
          <cell r="C104" t="str">
            <v>NguyÔn Hång Minh</v>
          </cell>
          <cell r="D104">
            <v>1</v>
          </cell>
          <cell r="E104">
            <v>1.7</v>
          </cell>
          <cell r="G104">
            <v>1660500</v>
          </cell>
          <cell r="H104">
            <v>1660500</v>
          </cell>
          <cell r="I104">
            <v>1676500</v>
          </cell>
          <cell r="J104">
            <v>12000</v>
          </cell>
          <cell r="M104">
            <v>53400</v>
          </cell>
          <cell r="N104">
            <v>65400</v>
          </cell>
          <cell r="O104">
            <v>664200</v>
          </cell>
          <cell r="P104" t="str">
            <v/>
          </cell>
          <cell r="R104">
            <v>664200</v>
          </cell>
          <cell r="V104">
            <v>13700</v>
          </cell>
          <cell r="Y104" t="str">
            <v/>
          </cell>
          <cell r="AA104" t="str">
            <v/>
          </cell>
          <cell r="AB104">
            <v>2</v>
          </cell>
          <cell r="AC104">
            <v>16000</v>
          </cell>
          <cell r="AD104">
            <v>24</v>
          </cell>
          <cell r="AE104">
            <v>144000</v>
          </cell>
          <cell r="AF104" t="str">
            <v/>
          </cell>
          <cell r="AG104" t="str">
            <v/>
          </cell>
          <cell r="AH104" t="str">
            <v/>
          </cell>
          <cell r="AJ104">
            <v>2563800</v>
          </cell>
          <cell r="AK104">
            <v>17850</v>
          </cell>
          <cell r="AL104">
            <v>3570</v>
          </cell>
          <cell r="AM104" t="str">
            <v/>
          </cell>
          <cell r="AO104" t="str">
            <v/>
          </cell>
          <cell r="AP104">
            <v>54000</v>
          </cell>
          <cell r="AQ104" t="str">
            <v/>
          </cell>
          <cell r="AR104">
            <v>1000000</v>
          </cell>
          <cell r="AS104">
            <v>1075420</v>
          </cell>
          <cell r="AT104">
            <v>1488380</v>
          </cell>
          <cell r="AU104">
            <v>26000</v>
          </cell>
          <cell r="AV104">
            <v>1462380</v>
          </cell>
          <cell r="AW104">
            <v>2498400</v>
          </cell>
          <cell r="AX104">
            <v>1834200</v>
          </cell>
          <cell r="AZ104">
            <v>664200</v>
          </cell>
          <cell r="BA104">
            <v>2498400</v>
          </cell>
          <cell r="BB104">
            <v>271800</v>
          </cell>
          <cell r="BC104">
            <v>216200</v>
          </cell>
          <cell r="BD104">
            <v>55600</v>
          </cell>
        </row>
        <row r="105">
          <cell r="A105" t="str">
            <v>t360020</v>
          </cell>
          <cell r="B105" t="str">
            <v>t36</v>
          </cell>
          <cell r="C105" t="str">
            <v>HÇu V¨n L¹c</v>
          </cell>
          <cell r="D105">
            <v>1</v>
          </cell>
          <cell r="E105">
            <v>1.7</v>
          </cell>
          <cell r="G105">
            <v>1973600</v>
          </cell>
          <cell r="H105">
            <v>1973600</v>
          </cell>
          <cell r="I105">
            <v>1989600</v>
          </cell>
          <cell r="J105">
            <v>14000</v>
          </cell>
          <cell r="M105">
            <v>71400</v>
          </cell>
          <cell r="N105">
            <v>85400</v>
          </cell>
          <cell r="O105">
            <v>789440</v>
          </cell>
          <cell r="P105" t="str">
            <v/>
          </cell>
          <cell r="R105">
            <v>789440</v>
          </cell>
          <cell r="V105">
            <v>20550</v>
          </cell>
          <cell r="Y105" t="str">
            <v/>
          </cell>
          <cell r="AA105" t="str">
            <v/>
          </cell>
          <cell r="AB105">
            <v>2</v>
          </cell>
          <cell r="AC105">
            <v>16000</v>
          </cell>
          <cell r="AD105">
            <v>28</v>
          </cell>
          <cell r="AE105">
            <v>168000</v>
          </cell>
          <cell r="AF105" t="str">
            <v/>
          </cell>
          <cell r="AG105" t="str">
            <v/>
          </cell>
          <cell r="AH105" t="str">
            <v/>
          </cell>
          <cell r="AJ105">
            <v>3052990</v>
          </cell>
          <cell r="AK105">
            <v>17850</v>
          </cell>
          <cell r="AL105">
            <v>3570</v>
          </cell>
          <cell r="AM105" t="str">
            <v/>
          </cell>
          <cell r="AO105" t="str">
            <v/>
          </cell>
          <cell r="AP105">
            <v>376000</v>
          </cell>
          <cell r="AQ105" t="str">
            <v/>
          </cell>
          <cell r="AR105">
            <v>1000000</v>
          </cell>
          <cell r="AS105">
            <v>1397420</v>
          </cell>
          <cell r="AT105">
            <v>1655570</v>
          </cell>
          <cell r="AU105">
            <v>31000</v>
          </cell>
          <cell r="AV105">
            <v>1624570</v>
          </cell>
          <cell r="AW105">
            <v>2967590</v>
          </cell>
          <cell r="AX105">
            <v>2178150</v>
          </cell>
          <cell r="AZ105">
            <v>789440</v>
          </cell>
          <cell r="BA105">
            <v>2967590</v>
          </cell>
          <cell r="BB105">
            <v>302100</v>
          </cell>
          <cell r="BC105">
            <v>240300</v>
          </cell>
          <cell r="BD105">
            <v>61800</v>
          </cell>
        </row>
        <row r="106">
          <cell r="A106" t="str">
            <v>t360021</v>
          </cell>
          <cell r="B106" t="str">
            <v>t36</v>
          </cell>
          <cell r="C106" t="str">
            <v>NguyÔn Quèc Hïng</v>
          </cell>
          <cell r="D106">
            <v>1</v>
          </cell>
          <cell r="E106">
            <v>1.7</v>
          </cell>
          <cell r="G106">
            <v>1889600</v>
          </cell>
          <cell r="H106">
            <v>1889600</v>
          </cell>
          <cell r="I106">
            <v>1905600</v>
          </cell>
          <cell r="J106">
            <v>14000</v>
          </cell>
          <cell r="M106">
            <v>64900</v>
          </cell>
          <cell r="N106">
            <v>78900</v>
          </cell>
          <cell r="O106">
            <v>755840</v>
          </cell>
          <cell r="P106" t="str">
            <v/>
          </cell>
          <cell r="R106">
            <v>755840</v>
          </cell>
          <cell r="V106">
            <v>13700</v>
          </cell>
          <cell r="Y106" t="str">
            <v/>
          </cell>
          <cell r="AA106" t="str">
            <v/>
          </cell>
          <cell r="AB106">
            <v>2</v>
          </cell>
          <cell r="AC106">
            <v>16000</v>
          </cell>
          <cell r="AD106">
            <v>28</v>
          </cell>
          <cell r="AE106">
            <v>168000</v>
          </cell>
          <cell r="AF106" t="str">
            <v/>
          </cell>
          <cell r="AG106" t="str">
            <v/>
          </cell>
          <cell r="AH106" t="str">
            <v/>
          </cell>
          <cell r="AJ106">
            <v>2922040</v>
          </cell>
          <cell r="AK106">
            <v>17850</v>
          </cell>
          <cell r="AL106">
            <v>3570</v>
          </cell>
          <cell r="AM106" t="str">
            <v/>
          </cell>
          <cell r="AO106" t="str">
            <v/>
          </cell>
          <cell r="AP106">
            <v>293000</v>
          </cell>
          <cell r="AQ106" t="str">
            <v/>
          </cell>
          <cell r="AR106">
            <v>1000000</v>
          </cell>
          <cell r="AS106">
            <v>1314420</v>
          </cell>
          <cell r="AT106">
            <v>1607620</v>
          </cell>
          <cell r="AU106">
            <v>29000</v>
          </cell>
          <cell r="AV106">
            <v>1578620</v>
          </cell>
          <cell r="AW106">
            <v>2843140</v>
          </cell>
          <cell r="AX106">
            <v>2087300</v>
          </cell>
          <cell r="AZ106">
            <v>755840</v>
          </cell>
          <cell r="BA106">
            <v>2843140</v>
          </cell>
          <cell r="BB106">
            <v>302500</v>
          </cell>
          <cell r="BC106">
            <v>240600</v>
          </cell>
          <cell r="BD106">
            <v>61900</v>
          </cell>
        </row>
        <row r="107">
          <cell r="B107" t="str">
            <v>t36 Total</v>
          </cell>
          <cell r="D107">
            <v>21</v>
          </cell>
          <cell r="E107">
            <v>57.46</v>
          </cell>
          <cell r="F107" t="str">
            <v/>
          </cell>
          <cell r="G107">
            <v>35832794</v>
          </cell>
          <cell r="H107">
            <v>35832794</v>
          </cell>
          <cell r="I107">
            <v>36580994</v>
          </cell>
          <cell r="J107">
            <v>266000</v>
          </cell>
          <cell r="K107" t="str">
            <v/>
          </cell>
          <cell r="L107" t="str">
            <v/>
          </cell>
          <cell r="M107">
            <v>1209742</v>
          </cell>
          <cell r="N107">
            <v>1475742</v>
          </cell>
          <cell r="O107">
            <v>14333070</v>
          </cell>
          <cell r="P107" t="str">
            <v/>
          </cell>
          <cell r="Q107">
            <v>18360</v>
          </cell>
          <cell r="R107">
            <v>14351430</v>
          </cell>
          <cell r="S107">
            <v>21000</v>
          </cell>
          <cell r="T107" t="str">
            <v/>
          </cell>
          <cell r="U107" t="str">
            <v/>
          </cell>
          <cell r="V107">
            <v>508500</v>
          </cell>
          <cell r="W107">
            <v>52500</v>
          </cell>
          <cell r="X107">
            <v>354700</v>
          </cell>
          <cell r="Y107">
            <v>407200</v>
          </cell>
          <cell r="Z107" t="str">
            <v/>
          </cell>
          <cell r="AA107" t="str">
            <v/>
          </cell>
          <cell r="AB107">
            <v>40</v>
          </cell>
          <cell r="AC107">
            <v>320000</v>
          </cell>
          <cell r="AD107">
            <v>523</v>
          </cell>
          <cell r="AE107">
            <v>3138000</v>
          </cell>
          <cell r="AF107" t="str">
            <v/>
          </cell>
          <cell r="AG107">
            <v>125800</v>
          </cell>
          <cell r="AH107">
            <v>125800</v>
          </cell>
          <cell r="AI107" t="str">
            <v/>
          </cell>
          <cell r="AJ107">
            <v>56180466</v>
          </cell>
          <cell r="AK107">
            <v>603330</v>
          </cell>
          <cell r="AL107">
            <v>120666</v>
          </cell>
          <cell r="AM107" t="str">
            <v/>
          </cell>
          <cell r="AN107" t="str">
            <v/>
          </cell>
          <cell r="AO107" t="str">
            <v/>
          </cell>
          <cell r="AP107">
            <v>4291000</v>
          </cell>
          <cell r="AQ107" t="str">
            <v/>
          </cell>
          <cell r="AR107">
            <v>20000000</v>
          </cell>
          <cell r="AS107">
            <v>25014996</v>
          </cell>
          <cell r="AT107">
            <v>31165470</v>
          </cell>
          <cell r="AU107">
            <v>560000</v>
          </cell>
          <cell r="AV107">
            <v>30605470</v>
          </cell>
          <cell r="AW107">
            <v>54704724</v>
          </cell>
          <cell r="AX107">
            <v>40353294</v>
          </cell>
          <cell r="AY107" t="str">
            <v/>
          </cell>
          <cell r="AZ107">
            <v>14351430</v>
          </cell>
          <cell r="BA107">
            <v>54704724</v>
          </cell>
          <cell r="BB107">
            <v>5313688</v>
          </cell>
          <cell r="BC107">
            <v>4222851</v>
          </cell>
          <cell r="BD107">
            <v>1090837</v>
          </cell>
        </row>
        <row r="108">
          <cell r="A108" t="str">
            <v>c®30001</v>
          </cell>
          <cell r="B108" t="str">
            <v>c®3</v>
          </cell>
          <cell r="C108" t="str">
            <v>Hµ V¨n Uyªn</v>
          </cell>
          <cell r="D108">
            <v>1</v>
          </cell>
          <cell r="E108">
            <v>3.23</v>
          </cell>
          <cell r="G108">
            <v>2064572</v>
          </cell>
          <cell r="H108">
            <v>2064572</v>
          </cell>
          <cell r="I108">
            <v>2064572</v>
          </cell>
          <cell r="N108" t="str">
            <v/>
          </cell>
          <cell r="O108">
            <v>825820</v>
          </cell>
          <cell r="P108" t="str">
            <v/>
          </cell>
          <cell r="R108">
            <v>825820</v>
          </cell>
          <cell r="V108">
            <v>39130</v>
          </cell>
          <cell r="Y108" t="str">
            <v/>
          </cell>
          <cell r="AA108" t="str">
            <v/>
          </cell>
          <cell r="AC108" t="str">
            <v/>
          </cell>
          <cell r="AD108">
            <v>24</v>
          </cell>
          <cell r="AE108">
            <v>144000</v>
          </cell>
          <cell r="AF108" t="str">
            <v/>
          </cell>
          <cell r="AG108" t="str">
            <v/>
          </cell>
          <cell r="AH108" t="str">
            <v/>
          </cell>
          <cell r="AJ108">
            <v>3073522</v>
          </cell>
          <cell r="AK108">
            <v>33915</v>
          </cell>
          <cell r="AL108">
            <v>6783</v>
          </cell>
          <cell r="AM108" t="str">
            <v/>
          </cell>
          <cell r="AO108" t="str">
            <v/>
          </cell>
          <cell r="AP108">
            <v>516000</v>
          </cell>
          <cell r="AQ108" t="str">
            <v/>
          </cell>
          <cell r="AR108">
            <v>1500000</v>
          </cell>
          <cell r="AS108">
            <v>2056698</v>
          </cell>
          <cell r="AT108">
            <v>1016824</v>
          </cell>
          <cell r="AU108">
            <v>31000</v>
          </cell>
          <cell r="AV108">
            <v>985824</v>
          </cell>
          <cell r="AW108">
            <v>3073522</v>
          </cell>
          <cell r="AX108">
            <v>2247702</v>
          </cell>
          <cell r="AZ108">
            <v>825820</v>
          </cell>
          <cell r="BA108">
            <v>3073522</v>
          </cell>
        </row>
        <row r="109">
          <cell r="A109" t="str">
            <v>c®30002</v>
          </cell>
          <cell r="B109" t="str">
            <v>c®3</v>
          </cell>
          <cell r="C109" t="str">
            <v>NguyÔn V¨n B×nh</v>
          </cell>
          <cell r="D109">
            <v>1</v>
          </cell>
          <cell r="E109">
            <v>3.48</v>
          </cell>
          <cell r="G109">
            <v>1814530</v>
          </cell>
          <cell r="H109">
            <v>1814530</v>
          </cell>
          <cell r="I109">
            <v>1814530</v>
          </cell>
          <cell r="N109" t="str">
            <v/>
          </cell>
          <cell r="O109">
            <v>725810</v>
          </cell>
          <cell r="P109" t="str">
            <v/>
          </cell>
          <cell r="R109">
            <v>725810</v>
          </cell>
          <cell r="V109">
            <v>42150</v>
          </cell>
          <cell r="Y109" t="str">
            <v/>
          </cell>
          <cell r="AA109" t="str">
            <v/>
          </cell>
          <cell r="AC109" t="str">
            <v/>
          </cell>
          <cell r="AD109">
            <v>24</v>
          </cell>
          <cell r="AE109">
            <v>144000</v>
          </cell>
          <cell r="AF109" t="str">
            <v/>
          </cell>
          <cell r="AG109" t="str">
            <v/>
          </cell>
          <cell r="AH109" t="str">
            <v/>
          </cell>
          <cell r="AJ109">
            <v>2726490</v>
          </cell>
          <cell r="AK109">
            <v>36540</v>
          </cell>
          <cell r="AL109">
            <v>7308</v>
          </cell>
          <cell r="AM109" t="str">
            <v/>
          </cell>
          <cell r="AO109" t="str">
            <v/>
          </cell>
          <cell r="AP109">
            <v>212000</v>
          </cell>
          <cell r="AQ109" t="str">
            <v/>
          </cell>
          <cell r="AR109">
            <v>1500000</v>
          </cell>
          <cell r="AS109">
            <v>1755848</v>
          </cell>
          <cell r="AT109">
            <v>970642</v>
          </cell>
          <cell r="AU109">
            <v>27000</v>
          </cell>
          <cell r="AV109">
            <v>943642</v>
          </cell>
          <cell r="AW109">
            <v>2726490</v>
          </cell>
          <cell r="AX109">
            <v>2000680</v>
          </cell>
          <cell r="AZ109">
            <v>725810</v>
          </cell>
          <cell r="BA109">
            <v>2726490</v>
          </cell>
        </row>
        <row r="110">
          <cell r="A110" t="str">
            <v>c®30003</v>
          </cell>
          <cell r="B110" t="str">
            <v>c®3</v>
          </cell>
          <cell r="C110" t="str">
            <v>§oµn Sü L­u</v>
          </cell>
          <cell r="D110">
            <v>1</v>
          </cell>
          <cell r="E110">
            <v>2.98</v>
          </cell>
          <cell r="G110">
            <v>1814530</v>
          </cell>
          <cell r="H110">
            <v>1814530</v>
          </cell>
          <cell r="I110">
            <v>1814530</v>
          </cell>
          <cell r="N110" t="str">
            <v/>
          </cell>
          <cell r="O110">
            <v>725810</v>
          </cell>
          <cell r="P110" t="str">
            <v/>
          </cell>
          <cell r="R110">
            <v>725810</v>
          </cell>
          <cell r="V110">
            <v>36090</v>
          </cell>
          <cell r="Y110" t="str">
            <v/>
          </cell>
          <cell r="AA110" t="str">
            <v/>
          </cell>
          <cell r="AC110" t="str">
            <v/>
          </cell>
          <cell r="AD110">
            <v>24</v>
          </cell>
          <cell r="AE110">
            <v>144000</v>
          </cell>
          <cell r="AF110" t="str">
            <v/>
          </cell>
          <cell r="AG110" t="str">
            <v/>
          </cell>
          <cell r="AH110" t="str">
            <v/>
          </cell>
          <cell r="AJ110">
            <v>2720430</v>
          </cell>
          <cell r="AK110">
            <v>31290</v>
          </cell>
          <cell r="AL110">
            <v>6258</v>
          </cell>
          <cell r="AM110" t="str">
            <v/>
          </cell>
          <cell r="AO110" t="str">
            <v/>
          </cell>
          <cell r="AP110">
            <v>210000</v>
          </cell>
          <cell r="AQ110" t="str">
            <v/>
          </cell>
          <cell r="AR110">
            <v>1000000</v>
          </cell>
          <cell r="AS110">
            <v>1247548</v>
          </cell>
          <cell r="AT110">
            <v>1472882</v>
          </cell>
          <cell r="AU110">
            <v>27000</v>
          </cell>
          <cell r="AV110">
            <v>1445882</v>
          </cell>
          <cell r="AW110">
            <v>2720430</v>
          </cell>
          <cell r="AX110">
            <v>1994620</v>
          </cell>
          <cell r="AZ110">
            <v>725810</v>
          </cell>
          <cell r="BA110">
            <v>2720430</v>
          </cell>
        </row>
        <row r="111">
          <cell r="A111" t="str">
            <v>c®30004</v>
          </cell>
          <cell r="B111" t="str">
            <v>c®3</v>
          </cell>
          <cell r="C111" t="str">
            <v>§Æng V¨n Gi¸p</v>
          </cell>
          <cell r="D111">
            <v>1</v>
          </cell>
          <cell r="E111">
            <v>2.81</v>
          </cell>
          <cell r="G111">
            <v>1814530</v>
          </cell>
          <cell r="H111">
            <v>1814530</v>
          </cell>
          <cell r="I111">
            <v>1814530</v>
          </cell>
          <cell r="N111" t="str">
            <v/>
          </cell>
          <cell r="O111">
            <v>725810</v>
          </cell>
          <cell r="P111" t="str">
            <v/>
          </cell>
          <cell r="R111">
            <v>725810</v>
          </cell>
          <cell r="V111">
            <v>22690</v>
          </cell>
          <cell r="Y111" t="str">
            <v/>
          </cell>
          <cell r="AA111" t="str">
            <v/>
          </cell>
          <cell r="AC111" t="str">
            <v/>
          </cell>
          <cell r="AD111">
            <v>24</v>
          </cell>
          <cell r="AE111">
            <v>144000</v>
          </cell>
          <cell r="AF111" t="str">
            <v/>
          </cell>
          <cell r="AG111" t="str">
            <v/>
          </cell>
          <cell r="AH111" t="str">
            <v/>
          </cell>
          <cell r="AJ111">
            <v>2707030</v>
          </cell>
          <cell r="AK111">
            <v>29505</v>
          </cell>
          <cell r="AL111">
            <v>5901</v>
          </cell>
          <cell r="AM111" t="str">
            <v/>
          </cell>
          <cell r="AO111" t="str">
            <v/>
          </cell>
          <cell r="AP111">
            <v>212000</v>
          </cell>
          <cell r="AQ111" t="str">
            <v/>
          </cell>
          <cell r="AR111">
            <v>1000000</v>
          </cell>
          <cell r="AS111">
            <v>1247406</v>
          </cell>
          <cell r="AT111">
            <v>1459624</v>
          </cell>
          <cell r="AU111">
            <v>27000</v>
          </cell>
          <cell r="AV111">
            <v>1432624</v>
          </cell>
          <cell r="AW111">
            <v>2707030</v>
          </cell>
          <cell r="AX111">
            <v>1981220</v>
          </cell>
          <cell r="AZ111">
            <v>725810</v>
          </cell>
          <cell r="BA111">
            <v>2707030</v>
          </cell>
        </row>
        <row r="112">
          <cell r="A112" t="str">
            <v>c®30005</v>
          </cell>
          <cell r="B112" t="str">
            <v>c®3</v>
          </cell>
          <cell r="C112" t="str">
            <v>§oµn Ngäc ThÈm</v>
          </cell>
          <cell r="D112">
            <v>1</v>
          </cell>
          <cell r="E112">
            <v>2.5499999999999998</v>
          </cell>
          <cell r="G112">
            <v>1814530</v>
          </cell>
          <cell r="H112">
            <v>1814530</v>
          </cell>
          <cell r="I112">
            <v>1814530</v>
          </cell>
          <cell r="N112" t="str">
            <v/>
          </cell>
          <cell r="O112">
            <v>725810</v>
          </cell>
          <cell r="P112" t="str">
            <v/>
          </cell>
          <cell r="R112">
            <v>725810</v>
          </cell>
          <cell r="V112">
            <v>20590</v>
          </cell>
          <cell r="Y112" t="str">
            <v/>
          </cell>
          <cell r="AA112" t="str">
            <v/>
          </cell>
          <cell r="AC112" t="str">
            <v/>
          </cell>
          <cell r="AD112">
            <v>24</v>
          </cell>
          <cell r="AE112">
            <v>144000</v>
          </cell>
          <cell r="AF112" t="str">
            <v/>
          </cell>
          <cell r="AG112" t="str">
            <v/>
          </cell>
          <cell r="AH112" t="str">
            <v/>
          </cell>
          <cell r="AJ112">
            <v>2704930</v>
          </cell>
          <cell r="AK112">
            <v>26775</v>
          </cell>
          <cell r="AL112">
            <v>5355</v>
          </cell>
          <cell r="AM112" t="str">
            <v/>
          </cell>
          <cell r="AO112" t="str">
            <v/>
          </cell>
          <cell r="AP112">
            <v>207000</v>
          </cell>
          <cell r="AQ112" t="str">
            <v/>
          </cell>
          <cell r="AR112">
            <v>1000000</v>
          </cell>
          <cell r="AS112">
            <v>1239130</v>
          </cell>
          <cell r="AT112">
            <v>1465800</v>
          </cell>
          <cell r="AU112">
            <v>27000</v>
          </cell>
          <cell r="AV112">
            <v>1438800</v>
          </cell>
          <cell r="AW112">
            <v>2704930</v>
          </cell>
          <cell r="AX112">
            <v>1979120</v>
          </cell>
          <cell r="AZ112">
            <v>725810</v>
          </cell>
          <cell r="BA112">
            <v>2704930</v>
          </cell>
        </row>
        <row r="113">
          <cell r="A113" t="str">
            <v>c®30006</v>
          </cell>
          <cell r="B113" t="str">
            <v>c®3</v>
          </cell>
          <cell r="C113" t="str">
            <v>§Æng ThÞ Nh·</v>
          </cell>
          <cell r="D113">
            <v>1</v>
          </cell>
          <cell r="E113">
            <v>2.42</v>
          </cell>
          <cell r="G113">
            <v>1017000</v>
          </cell>
          <cell r="H113">
            <v>1017000</v>
          </cell>
          <cell r="I113">
            <v>1017000</v>
          </cell>
          <cell r="N113" t="str">
            <v/>
          </cell>
          <cell r="O113">
            <v>406800</v>
          </cell>
          <cell r="P113" t="str">
            <v/>
          </cell>
          <cell r="R113">
            <v>406800</v>
          </cell>
          <cell r="V113">
            <v>19540</v>
          </cell>
          <cell r="Y113" t="str">
            <v/>
          </cell>
          <cell r="AA113" t="str">
            <v/>
          </cell>
          <cell r="AC113" t="str">
            <v/>
          </cell>
          <cell r="AD113">
            <v>24</v>
          </cell>
          <cell r="AE113">
            <v>144000</v>
          </cell>
          <cell r="AF113" t="str">
            <v/>
          </cell>
          <cell r="AG113" t="str">
            <v/>
          </cell>
          <cell r="AH113" t="str">
            <v/>
          </cell>
          <cell r="AJ113">
            <v>1587340</v>
          </cell>
          <cell r="AK113">
            <v>25410</v>
          </cell>
          <cell r="AL113">
            <v>5082</v>
          </cell>
          <cell r="AM113" t="str">
            <v/>
          </cell>
          <cell r="AO113" t="str">
            <v/>
          </cell>
          <cell r="AQ113" t="str">
            <v/>
          </cell>
          <cell r="AR113">
            <v>1000000</v>
          </cell>
          <cell r="AS113">
            <v>1030492</v>
          </cell>
          <cell r="AT113">
            <v>556848</v>
          </cell>
          <cell r="AU113">
            <v>16000</v>
          </cell>
          <cell r="AV113">
            <v>540848</v>
          </cell>
          <cell r="AW113">
            <v>1587340</v>
          </cell>
          <cell r="AX113">
            <v>1180540</v>
          </cell>
          <cell r="AZ113">
            <v>406800</v>
          </cell>
          <cell r="BA113">
            <v>1587340</v>
          </cell>
        </row>
        <row r="114">
          <cell r="B114" t="str">
            <v>c®3 Total</v>
          </cell>
          <cell r="D114">
            <v>6</v>
          </cell>
          <cell r="E114">
            <v>34.03</v>
          </cell>
          <cell r="F114" t="str">
            <v/>
          </cell>
          <cell r="G114">
            <v>10339692</v>
          </cell>
          <cell r="H114">
            <v>10339692</v>
          </cell>
          <cell r="I114">
            <v>10339692</v>
          </cell>
          <cell r="J114" t="str">
            <v/>
          </cell>
          <cell r="K114" t="str">
            <v/>
          </cell>
          <cell r="L114" t="str">
            <v/>
          </cell>
          <cell r="M114" t="str">
            <v/>
          </cell>
          <cell r="N114" t="str">
            <v/>
          </cell>
          <cell r="O114">
            <v>4135860</v>
          </cell>
          <cell r="P114" t="str">
            <v/>
          </cell>
          <cell r="Q114" t="str">
            <v/>
          </cell>
          <cell r="R114">
            <v>4135860</v>
          </cell>
          <cell r="S114" t="str">
            <v/>
          </cell>
          <cell r="T114" t="str">
            <v/>
          </cell>
          <cell r="U114" t="str">
            <v/>
          </cell>
          <cell r="V114">
            <v>180190</v>
          </cell>
          <cell r="W114" t="str">
            <v/>
          </cell>
          <cell r="X114" t="str">
            <v/>
          </cell>
          <cell r="Y114" t="str">
            <v/>
          </cell>
          <cell r="Z114" t="str">
            <v/>
          </cell>
          <cell r="AA114" t="str">
            <v/>
          </cell>
          <cell r="AB114" t="str">
            <v/>
          </cell>
          <cell r="AC114" t="str">
            <v/>
          </cell>
          <cell r="AD114">
            <v>144</v>
          </cell>
          <cell r="AE114">
            <v>864000</v>
          </cell>
          <cell r="AF114" t="str">
            <v/>
          </cell>
          <cell r="AG114" t="str">
            <v/>
          </cell>
          <cell r="AH114" t="str">
            <v/>
          </cell>
          <cell r="AI114" t="str">
            <v/>
          </cell>
          <cell r="AJ114">
            <v>15519742</v>
          </cell>
          <cell r="AK114">
            <v>183435</v>
          </cell>
          <cell r="AL114">
            <v>36687</v>
          </cell>
          <cell r="AM114" t="str">
            <v/>
          </cell>
          <cell r="AN114" t="str">
            <v/>
          </cell>
          <cell r="AO114" t="str">
            <v/>
          </cell>
          <cell r="AP114">
            <v>1357000</v>
          </cell>
          <cell r="AQ114" t="str">
            <v/>
          </cell>
          <cell r="AR114">
            <v>7000000</v>
          </cell>
          <cell r="AS114">
            <v>8577122</v>
          </cell>
          <cell r="AT114">
            <v>6942620</v>
          </cell>
          <cell r="AU114">
            <v>155000</v>
          </cell>
          <cell r="AV114">
            <v>6787620</v>
          </cell>
          <cell r="AW114">
            <v>15519742</v>
          </cell>
          <cell r="AX114">
            <v>11383882</v>
          </cell>
          <cell r="AY114" t="str">
            <v/>
          </cell>
          <cell r="AZ114">
            <v>4135860</v>
          </cell>
          <cell r="BA114">
            <v>15519742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2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uong"/>
      <sheetName val="Thopthue"/>
      <sheetName val="Sheet2 (2)"/>
      <sheetName val="Sheet2 (3)"/>
      <sheetName val="dsthue8"/>
      <sheetName val="Chialuong34"/>
      <sheetName val="Sheet1 (2)"/>
      <sheetName val="thluong"/>
      <sheetName val="bhxh"/>
      <sheetName val="sobhxh"/>
      <sheetName val="soluong"/>
      <sheetName val="soluong (2)"/>
      <sheetName val="donvi"/>
      <sheetName val="dsnv"/>
      <sheetName val="Chialuong34 (2)"/>
      <sheetName val="Chialuong32"/>
      <sheetName val="luong (2)"/>
      <sheetName val="Sheet1"/>
      <sheetName val="Sheet2"/>
      <sheetName val="Thuegoc (2)"/>
      <sheetName val="dsachthuong"/>
      <sheetName val="Thopth"/>
      <sheetName val="Thopth (2)"/>
      <sheetName val="dsthue8 (2)"/>
      <sheetName val="XL4Poppy"/>
    </sheetNames>
    <sheetDataSet>
      <sheetData sheetId="0" refreshError="1">
        <row r="4">
          <cell r="A4" t="str">
            <v>M· NV</v>
          </cell>
          <cell r="C4" t="str">
            <v>Hä vµ tªn</v>
          </cell>
          <cell r="D4" t="str">
            <v>ChÊm
c«ng</v>
          </cell>
          <cell r="E4" t="str">
            <v>hsl</v>
          </cell>
          <cell r="F4" t="str">
            <v>L­¬ng SP
häc</v>
          </cell>
          <cell r="G4" t="str">
            <v>L­¬ng SP
T11</v>
          </cell>
          <cell r="H4" t="str">
            <v>L­¬ng SP</v>
          </cell>
          <cell r="I4" t="str">
            <v>L­¬ng 
®/gi¸</v>
          </cell>
          <cell r="J4" t="str">
            <v>phô cÊp</v>
          </cell>
          <cell r="O4" t="str">
            <v>T¨ng 30% &amp;25%</v>
          </cell>
          <cell r="R4" t="str">
            <v>t¨ng sp</v>
          </cell>
          <cell r="S4" t="str">
            <v>tæ
truëng</v>
          </cell>
          <cell r="T4" t="str">
            <v>TNLD</v>
          </cell>
          <cell r="U4" t="str">
            <v>trî gi¸o
ch÷a bÖnh</v>
          </cell>
          <cell r="V4" t="str">
            <v>Thªm giê 1/1/2002</v>
          </cell>
          <cell r="W4" t="str">
            <v>häc, ct¸c</v>
          </cell>
          <cell r="X4" t="str">
            <v>phÐp
chÕ ®é</v>
          </cell>
          <cell r="Y4" t="str">
            <v>L­¬ng 
thêi gian</v>
          </cell>
          <cell r="Z4" t="str">
            <v>b¶o d­ìng</v>
          </cell>
          <cell r="AB4" t="str">
            <v>Chê viÖc</v>
          </cell>
          <cell r="AD4" t="str">
            <v>¨n ca</v>
          </cell>
          <cell r="AE4" t="str">
            <v>¨n ca</v>
          </cell>
          <cell r="AF4" t="str">
            <v>BHXH</v>
          </cell>
          <cell r="AH4" t="str">
            <v>BHXH</v>
          </cell>
          <cell r="AI4" t="str">
            <v>th­ëng LN 2001</v>
          </cell>
          <cell r="AJ4" t="str">
            <v>tæng
céng</v>
          </cell>
          <cell r="AK4" t="str">
            <v>BHXH</v>
          </cell>
          <cell r="AL4" t="str">
            <v>BHYT</v>
          </cell>
          <cell r="AM4" t="str">
            <v>nu«i
con</v>
          </cell>
          <cell r="AN4" t="str">
            <v>gi¸m chi TTN
do nhÇm</v>
          </cell>
          <cell r="AO4" t="str">
            <v>thuÕ
TN kú nµy</v>
          </cell>
          <cell r="AP4" t="str">
            <v>thuÕ
TN kú tr­íc</v>
          </cell>
          <cell r="AQ4" t="str">
            <v>T¨ng TN
24/11</v>
          </cell>
          <cell r="AR4" t="str">
            <v>T¹m
øng</v>
          </cell>
          <cell r="AS4" t="str">
            <v>Céng
k/trõ</v>
          </cell>
          <cell r="AT4" t="str">
            <v>cßn
l¹i</v>
          </cell>
          <cell r="AU4" t="str">
            <v>Trõ 
c®oµn</v>
          </cell>
          <cell r="AV4" t="str">
            <v>tiÒn
®­îc lÜnh</v>
          </cell>
          <cell r="AW4" t="str">
            <v>Thu nhËp chÞu thuÕ</v>
          </cell>
        </row>
        <row r="5">
          <cell r="J5" t="str">
            <v>®éc
h¹i</v>
          </cell>
          <cell r="K5" t="str">
            <v>H¹ long</v>
          </cell>
          <cell r="L5" t="str">
            <v>§T
L§ bxÕp</v>
          </cell>
          <cell r="M5" t="str">
            <v>§T</v>
          </cell>
          <cell r="N5" t="str">
            <v>Tæng
phô cÊp</v>
          </cell>
          <cell r="O5" t="str">
            <v>40% SP</v>
          </cell>
          <cell r="P5" t="str">
            <v>88%</v>
          </cell>
          <cell r="Q5" t="str">
            <v>35%</v>
          </cell>
          <cell r="R5" t="str">
            <v>Tæng</v>
          </cell>
          <cell r="Z5" t="str">
            <v>c«ng</v>
          </cell>
          <cell r="AA5" t="str">
            <v>tiÒn</v>
          </cell>
          <cell r="AB5" t="str">
            <v>c«ng</v>
          </cell>
          <cell r="AC5" t="str">
            <v>tiÒn</v>
          </cell>
          <cell r="AE5" t="str">
            <v>tiÒn</v>
          </cell>
          <cell r="AF5" t="str">
            <v>n¨m 2000</v>
          </cell>
          <cell r="AG5" t="str">
            <v>n¨m 2002</v>
          </cell>
          <cell r="AH5" t="str">
            <v>céng</v>
          </cell>
          <cell r="AX5" t="str">
            <v>tiÒn l­¬ng</v>
          </cell>
          <cell r="AY5" t="str">
            <v>tiÒn th­ëng</v>
          </cell>
          <cell r="AZ5" t="str">
            <v>tn kh¸c</v>
          </cell>
          <cell r="BA5" t="str">
            <v>céng</v>
          </cell>
        </row>
        <row r="6">
          <cell r="A6" t="str">
            <v>t320001</v>
          </cell>
          <cell r="B6" t="str">
            <v>t32</v>
          </cell>
          <cell r="C6" t="str">
            <v>Ph¹m V¨n TiÕn</v>
          </cell>
          <cell r="D6">
            <v>1</v>
          </cell>
          <cell r="E6">
            <v>3.46</v>
          </cell>
          <cell r="G6">
            <v>1592567</v>
          </cell>
          <cell r="H6">
            <v>1592567</v>
          </cell>
          <cell r="I6">
            <v>1613567</v>
          </cell>
          <cell r="J6">
            <v>8000</v>
          </cell>
          <cell r="M6">
            <v>55197</v>
          </cell>
          <cell r="N6">
            <v>63197</v>
          </cell>
          <cell r="O6">
            <v>637000</v>
          </cell>
          <cell r="P6" t="str">
            <v/>
          </cell>
          <cell r="R6">
            <v>637000</v>
          </cell>
          <cell r="S6">
            <v>21000</v>
          </cell>
          <cell r="Y6" t="str">
            <v/>
          </cell>
          <cell r="AA6" t="str">
            <v/>
          </cell>
          <cell r="AC6" t="str">
            <v/>
          </cell>
          <cell r="AD6">
            <v>26</v>
          </cell>
          <cell r="AE6">
            <v>156000</v>
          </cell>
          <cell r="AF6" t="str">
            <v/>
          </cell>
          <cell r="AG6" t="str">
            <v/>
          </cell>
          <cell r="AH6" t="str">
            <v/>
          </cell>
          <cell r="AI6">
            <v>436697</v>
          </cell>
          <cell r="AJ6">
            <v>2906461</v>
          </cell>
          <cell r="AK6">
            <v>36330</v>
          </cell>
          <cell r="AL6">
            <v>7266</v>
          </cell>
          <cell r="AM6" t="str">
            <v/>
          </cell>
          <cell r="AO6" t="str">
            <v/>
          </cell>
          <cell r="AQ6">
            <v>436697</v>
          </cell>
          <cell r="AR6">
            <v>1500000</v>
          </cell>
          <cell r="AS6">
            <v>1980293</v>
          </cell>
          <cell r="AT6">
            <v>926168</v>
          </cell>
          <cell r="AU6">
            <v>29000</v>
          </cell>
          <cell r="AV6">
            <v>897168</v>
          </cell>
          <cell r="AW6">
            <v>2843264</v>
          </cell>
          <cell r="AX6">
            <v>1769567</v>
          </cell>
          <cell r="AZ6">
            <v>1073697</v>
          </cell>
          <cell r="BA6">
            <v>2843264</v>
          </cell>
          <cell r="BB6">
            <v>295575</v>
          </cell>
          <cell r="BC6">
            <v>234316</v>
          </cell>
          <cell r="BD6">
            <v>61259</v>
          </cell>
          <cell r="BE6">
            <v>1592567</v>
          </cell>
        </row>
        <row r="7">
          <cell r="A7" t="str">
            <v>t320002</v>
          </cell>
          <cell r="B7" t="str">
            <v>t32</v>
          </cell>
          <cell r="C7" t="str">
            <v>NguyÔn V¨n Ninh</v>
          </cell>
          <cell r="D7">
            <v>1</v>
          </cell>
          <cell r="E7">
            <v>3.46</v>
          </cell>
          <cell r="G7">
            <v>1444400</v>
          </cell>
          <cell r="H7">
            <v>1444400</v>
          </cell>
          <cell r="I7">
            <v>1444400</v>
          </cell>
          <cell r="J7">
            <v>6000</v>
          </cell>
          <cell r="M7">
            <v>46460</v>
          </cell>
          <cell r="N7">
            <v>52460</v>
          </cell>
          <cell r="O7">
            <v>577760</v>
          </cell>
          <cell r="P7" t="str">
            <v/>
          </cell>
          <cell r="R7">
            <v>577760</v>
          </cell>
          <cell r="Y7" t="str">
            <v/>
          </cell>
          <cell r="AA7" t="str">
            <v/>
          </cell>
          <cell r="AC7" t="str">
            <v/>
          </cell>
          <cell r="AD7">
            <v>25</v>
          </cell>
          <cell r="AE7">
            <v>150000</v>
          </cell>
          <cell r="AF7" t="str">
            <v/>
          </cell>
          <cell r="AG7" t="str">
            <v/>
          </cell>
          <cell r="AH7" t="str">
            <v/>
          </cell>
          <cell r="AI7">
            <v>559748</v>
          </cell>
          <cell r="AJ7">
            <v>2784368</v>
          </cell>
          <cell r="AK7">
            <v>36330</v>
          </cell>
          <cell r="AL7">
            <v>7266</v>
          </cell>
          <cell r="AM7" t="str">
            <v/>
          </cell>
          <cell r="AO7" t="str">
            <v/>
          </cell>
          <cell r="AQ7">
            <v>559748</v>
          </cell>
          <cell r="AR7">
            <v>1500000</v>
          </cell>
          <cell r="AS7">
            <v>2103344</v>
          </cell>
          <cell r="AT7">
            <v>681024</v>
          </cell>
          <cell r="AU7">
            <v>28000</v>
          </cell>
          <cell r="AV7">
            <v>653024</v>
          </cell>
          <cell r="AW7">
            <v>2731908</v>
          </cell>
          <cell r="AX7">
            <v>1594400</v>
          </cell>
          <cell r="AZ7">
            <v>1137508</v>
          </cell>
          <cell r="BA7">
            <v>2731908</v>
          </cell>
          <cell r="BB7">
            <v>296500</v>
          </cell>
          <cell r="BC7">
            <v>235100</v>
          </cell>
          <cell r="BD7">
            <v>61400</v>
          </cell>
          <cell r="BE7">
            <v>1444400</v>
          </cell>
        </row>
        <row r="8">
          <cell r="A8" t="str">
            <v>t320003</v>
          </cell>
          <cell r="B8" t="str">
            <v>t32</v>
          </cell>
          <cell r="C8" t="str">
            <v>§ång Xu©n Hång</v>
          </cell>
          <cell r="D8">
            <v>1</v>
          </cell>
          <cell r="E8">
            <v>3.46</v>
          </cell>
          <cell r="G8">
            <v>973200</v>
          </cell>
          <cell r="H8">
            <v>973200</v>
          </cell>
          <cell r="I8">
            <v>973200</v>
          </cell>
          <cell r="J8">
            <v>4000</v>
          </cell>
          <cell r="M8">
            <v>43500</v>
          </cell>
          <cell r="N8">
            <v>47500</v>
          </cell>
          <cell r="O8">
            <v>389280</v>
          </cell>
          <cell r="P8" t="str">
            <v/>
          </cell>
          <cell r="R8">
            <v>389280</v>
          </cell>
          <cell r="Y8" t="str">
            <v/>
          </cell>
          <cell r="AA8" t="str">
            <v/>
          </cell>
          <cell r="AC8" t="str">
            <v/>
          </cell>
          <cell r="AD8">
            <v>19</v>
          </cell>
          <cell r="AE8">
            <v>114000</v>
          </cell>
          <cell r="AF8" t="str">
            <v/>
          </cell>
          <cell r="AG8">
            <v>83800</v>
          </cell>
          <cell r="AH8">
            <v>83800</v>
          </cell>
          <cell r="AI8">
            <v>515413</v>
          </cell>
          <cell r="AJ8">
            <v>2123193</v>
          </cell>
          <cell r="AK8">
            <v>36330</v>
          </cell>
          <cell r="AL8">
            <v>7266</v>
          </cell>
          <cell r="AM8" t="str">
            <v/>
          </cell>
          <cell r="AO8" t="str">
            <v/>
          </cell>
          <cell r="AQ8">
            <v>515413</v>
          </cell>
          <cell r="AR8">
            <v>1500000</v>
          </cell>
          <cell r="AS8">
            <v>2059009</v>
          </cell>
          <cell r="AT8">
            <v>64184</v>
          </cell>
          <cell r="AU8">
            <v>21000</v>
          </cell>
          <cell r="AV8">
            <v>43184</v>
          </cell>
          <cell r="AW8">
            <v>2075693</v>
          </cell>
          <cell r="AX8">
            <v>1171000</v>
          </cell>
          <cell r="AZ8">
            <v>904693</v>
          </cell>
          <cell r="BA8">
            <v>2075693</v>
          </cell>
          <cell r="BB8">
            <v>288100</v>
          </cell>
          <cell r="BC8">
            <v>228400</v>
          </cell>
          <cell r="BD8">
            <v>59700</v>
          </cell>
          <cell r="BE8">
            <v>973200</v>
          </cell>
        </row>
        <row r="9">
          <cell r="A9" t="str">
            <v>t320004</v>
          </cell>
          <cell r="B9" t="str">
            <v>t32</v>
          </cell>
          <cell r="C9" t="str">
            <v>Ph¹m V¨n NhuËn</v>
          </cell>
          <cell r="D9">
            <v>1</v>
          </cell>
          <cell r="E9">
            <v>3.46</v>
          </cell>
          <cell r="G9">
            <v>1296900</v>
          </cell>
          <cell r="H9">
            <v>1296900</v>
          </cell>
          <cell r="I9">
            <v>1296900</v>
          </cell>
          <cell r="J9">
            <v>8000</v>
          </cell>
          <cell r="M9">
            <v>49860</v>
          </cell>
          <cell r="N9">
            <v>57860</v>
          </cell>
          <cell r="O9">
            <v>518760</v>
          </cell>
          <cell r="P9" t="str">
            <v/>
          </cell>
          <cell r="R9">
            <v>518760</v>
          </cell>
          <cell r="Y9" t="str">
            <v/>
          </cell>
          <cell r="AA9" t="str">
            <v/>
          </cell>
          <cell r="AC9" t="str">
            <v/>
          </cell>
          <cell r="AD9">
            <v>25</v>
          </cell>
          <cell r="AE9">
            <v>150000</v>
          </cell>
          <cell r="AF9" t="str">
            <v/>
          </cell>
          <cell r="AG9" t="str">
            <v/>
          </cell>
          <cell r="AH9" t="str">
            <v/>
          </cell>
          <cell r="AI9">
            <v>523103</v>
          </cell>
          <cell r="AJ9">
            <v>2546623</v>
          </cell>
          <cell r="AK9">
            <v>36330</v>
          </cell>
          <cell r="AL9">
            <v>7266</v>
          </cell>
          <cell r="AM9" t="str">
            <v/>
          </cell>
          <cell r="AO9" t="str">
            <v/>
          </cell>
          <cell r="AQ9">
            <v>523103</v>
          </cell>
          <cell r="AR9">
            <v>1500000</v>
          </cell>
          <cell r="AS9">
            <v>2066699</v>
          </cell>
          <cell r="AT9">
            <v>479924</v>
          </cell>
          <cell r="AU9">
            <v>25000</v>
          </cell>
          <cell r="AV9">
            <v>454924</v>
          </cell>
          <cell r="AW9">
            <v>2488763</v>
          </cell>
          <cell r="AX9">
            <v>1446900</v>
          </cell>
          <cell r="AZ9">
            <v>1041863</v>
          </cell>
          <cell r="BA9">
            <v>2488763</v>
          </cell>
          <cell r="BB9">
            <v>290300</v>
          </cell>
          <cell r="BC9">
            <v>230200</v>
          </cell>
          <cell r="BD9">
            <v>60100</v>
          </cell>
          <cell r="BE9">
            <v>1296900</v>
          </cell>
        </row>
        <row r="10">
          <cell r="A10" t="str">
            <v>t320005</v>
          </cell>
          <cell r="B10" t="str">
            <v>t32</v>
          </cell>
          <cell r="C10" t="str">
            <v>Vò V¨n Tr­êng</v>
          </cell>
          <cell r="D10">
            <v>1</v>
          </cell>
          <cell r="E10">
            <v>3.46</v>
          </cell>
          <cell r="G10">
            <v>703600</v>
          </cell>
          <cell r="H10">
            <v>703600</v>
          </cell>
          <cell r="I10">
            <v>773600</v>
          </cell>
          <cell r="J10">
            <v>6000</v>
          </cell>
          <cell r="M10">
            <v>30630</v>
          </cell>
          <cell r="N10">
            <v>36630</v>
          </cell>
          <cell r="O10">
            <v>281440</v>
          </cell>
          <cell r="P10" t="str">
            <v/>
          </cell>
          <cell r="Q10">
            <v>24500</v>
          </cell>
          <cell r="R10">
            <v>305940</v>
          </cell>
          <cell r="W10">
            <v>70000</v>
          </cell>
          <cell r="Y10">
            <v>70000</v>
          </cell>
          <cell r="AA10" t="str">
            <v/>
          </cell>
          <cell r="AC10" t="str">
            <v/>
          </cell>
          <cell r="AD10">
            <v>11</v>
          </cell>
          <cell r="AE10">
            <v>66000</v>
          </cell>
          <cell r="AF10" t="str">
            <v/>
          </cell>
          <cell r="AG10" t="str">
            <v/>
          </cell>
          <cell r="AH10" t="str">
            <v/>
          </cell>
          <cell r="AI10">
            <v>272010</v>
          </cell>
          <cell r="AJ10">
            <v>1454180</v>
          </cell>
          <cell r="AK10">
            <v>36330</v>
          </cell>
          <cell r="AL10">
            <v>7266</v>
          </cell>
          <cell r="AM10" t="str">
            <v/>
          </cell>
          <cell r="AO10" t="str">
            <v/>
          </cell>
          <cell r="AQ10">
            <v>272010</v>
          </cell>
          <cell r="AR10">
            <v>500000</v>
          </cell>
          <cell r="AS10">
            <v>815606</v>
          </cell>
          <cell r="AT10">
            <v>638574</v>
          </cell>
          <cell r="AU10">
            <v>15000</v>
          </cell>
          <cell r="AV10">
            <v>623574</v>
          </cell>
          <cell r="AW10">
            <v>1417550</v>
          </cell>
          <cell r="AX10">
            <v>839600</v>
          </cell>
          <cell r="AZ10">
            <v>577950</v>
          </cell>
          <cell r="BA10">
            <v>1417550</v>
          </cell>
          <cell r="BC10" t="str">
            <v/>
          </cell>
          <cell r="BE10">
            <v>773600</v>
          </cell>
        </row>
        <row r="11">
          <cell r="A11" t="str">
            <v>t320006</v>
          </cell>
          <cell r="B11" t="str">
            <v>t32</v>
          </cell>
          <cell r="C11" t="str">
            <v>Ph¹m V¨n C¸t</v>
          </cell>
          <cell r="D11">
            <v>1</v>
          </cell>
          <cell r="E11">
            <v>3.46</v>
          </cell>
          <cell r="G11">
            <v>1223400</v>
          </cell>
          <cell r="H11">
            <v>1223400</v>
          </cell>
          <cell r="I11">
            <v>1223400</v>
          </cell>
          <cell r="J11">
            <v>10000</v>
          </cell>
          <cell r="M11">
            <v>41630</v>
          </cell>
          <cell r="N11">
            <v>51630</v>
          </cell>
          <cell r="O11">
            <v>489360</v>
          </cell>
          <cell r="P11" t="str">
            <v/>
          </cell>
          <cell r="R11">
            <v>489360</v>
          </cell>
          <cell r="Y11" t="str">
            <v/>
          </cell>
          <cell r="AA11" t="str">
            <v/>
          </cell>
          <cell r="AC11" t="str">
            <v/>
          </cell>
          <cell r="AD11">
            <v>22</v>
          </cell>
          <cell r="AE11">
            <v>132000</v>
          </cell>
          <cell r="AF11" t="str">
            <v/>
          </cell>
          <cell r="AG11">
            <v>62900</v>
          </cell>
          <cell r="AH11">
            <v>62900</v>
          </cell>
          <cell r="AI11">
            <v>538821</v>
          </cell>
          <cell r="AJ11">
            <v>2498111</v>
          </cell>
          <cell r="AK11">
            <v>36330</v>
          </cell>
          <cell r="AL11">
            <v>7266</v>
          </cell>
          <cell r="AM11" t="str">
            <v/>
          </cell>
          <cell r="AO11" t="str">
            <v/>
          </cell>
          <cell r="AQ11">
            <v>538821</v>
          </cell>
          <cell r="AR11">
            <v>1500000</v>
          </cell>
          <cell r="AS11">
            <v>2082417</v>
          </cell>
          <cell r="AT11">
            <v>415694</v>
          </cell>
          <cell r="AU11">
            <v>25000</v>
          </cell>
          <cell r="AV11">
            <v>390694</v>
          </cell>
          <cell r="AW11">
            <v>2446481</v>
          </cell>
          <cell r="AX11">
            <v>1418300</v>
          </cell>
          <cell r="AZ11">
            <v>1028181</v>
          </cell>
          <cell r="BA11">
            <v>2446481</v>
          </cell>
          <cell r="BB11">
            <v>296500</v>
          </cell>
          <cell r="BC11">
            <v>235100</v>
          </cell>
          <cell r="BD11">
            <v>61400</v>
          </cell>
          <cell r="BE11">
            <v>1223400</v>
          </cell>
        </row>
        <row r="12">
          <cell r="A12" t="str">
            <v>t320007</v>
          </cell>
          <cell r="B12" t="str">
            <v>t32</v>
          </cell>
          <cell r="C12" t="str">
            <v>Bïi Quang KiÓm</v>
          </cell>
          <cell r="D12" t="str">
            <v/>
          </cell>
          <cell r="E12" t="str">
            <v/>
          </cell>
          <cell r="H12" t="str">
            <v/>
          </cell>
          <cell r="I12" t="str">
            <v/>
          </cell>
          <cell r="N12" t="str">
            <v/>
          </cell>
          <cell r="O12" t="str">
            <v/>
          </cell>
          <cell r="P12" t="str">
            <v/>
          </cell>
          <cell r="R12" t="str">
            <v/>
          </cell>
          <cell r="Y12" t="str">
            <v/>
          </cell>
          <cell r="AA12" t="str">
            <v/>
          </cell>
          <cell r="AC12" t="str">
            <v/>
          </cell>
          <cell r="AE12" t="str">
            <v/>
          </cell>
          <cell r="AF12" t="str">
            <v/>
          </cell>
          <cell r="AG12" t="str">
            <v/>
          </cell>
          <cell r="AH12" t="str">
            <v/>
          </cell>
          <cell r="AI12" t="str">
            <v/>
          </cell>
          <cell r="AJ12" t="str">
            <v/>
          </cell>
          <cell r="AK12" t="str">
            <v/>
          </cell>
          <cell r="AL12" t="str">
            <v/>
          </cell>
          <cell r="AM12" t="str">
            <v/>
          </cell>
          <cell r="AO12" t="str">
            <v/>
          </cell>
          <cell r="AQ12" t="str">
            <v/>
          </cell>
          <cell r="AS12" t="str">
            <v/>
          </cell>
          <cell r="AT12" t="str">
            <v/>
          </cell>
          <cell r="AU12" t="str">
            <v/>
          </cell>
          <cell r="AV12" t="str">
            <v/>
          </cell>
          <cell r="AW12" t="str">
            <v/>
          </cell>
          <cell r="AX12" t="str">
            <v/>
          </cell>
          <cell r="AZ12" t="str">
            <v/>
          </cell>
          <cell r="BA12" t="str">
            <v/>
          </cell>
          <cell r="BB12">
            <v>296500</v>
          </cell>
          <cell r="BC12">
            <v>235100</v>
          </cell>
          <cell r="BD12">
            <v>61400</v>
          </cell>
          <cell r="BE12" t="str">
            <v/>
          </cell>
        </row>
        <row r="13">
          <cell r="A13" t="str">
            <v>t320008</v>
          </cell>
          <cell r="B13" t="str">
            <v>t32</v>
          </cell>
          <cell r="C13" t="str">
            <v>NguyÔn §×nh Thµnh</v>
          </cell>
          <cell r="D13">
            <v>1</v>
          </cell>
          <cell r="E13">
            <v>3.46</v>
          </cell>
          <cell r="G13">
            <v>1253800</v>
          </cell>
          <cell r="H13">
            <v>1253800</v>
          </cell>
          <cell r="I13">
            <v>1253800</v>
          </cell>
          <cell r="J13">
            <v>4000</v>
          </cell>
          <cell r="M13">
            <v>30830</v>
          </cell>
          <cell r="N13">
            <v>34830</v>
          </cell>
          <cell r="O13">
            <v>501520</v>
          </cell>
          <cell r="P13" t="str">
            <v/>
          </cell>
          <cell r="R13">
            <v>501520</v>
          </cell>
          <cell r="Y13" t="str">
            <v/>
          </cell>
          <cell r="AA13" t="str">
            <v/>
          </cell>
          <cell r="AC13" t="str">
            <v/>
          </cell>
          <cell r="AD13">
            <v>22</v>
          </cell>
          <cell r="AE13">
            <v>132000</v>
          </cell>
          <cell r="AF13" t="str">
            <v/>
          </cell>
          <cell r="AG13" t="str">
            <v/>
          </cell>
          <cell r="AH13" t="str">
            <v/>
          </cell>
          <cell r="AI13">
            <v>519127</v>
          </cell>
          <cell r="AJ13">
            <v>2441277</v>
          </cell>
          <cell r="AK13">
            <v>36330</v>
          </cell>
          <cell r="AL13">
            <v>7266</v>
          </cell>
          <cell r="AM13" t="str">
            <v/>
          </cell>
          <cell r="AO13" t="str">
            <v/>
          </cell>
          <cell r="AQ13">
            <v>519127</v>
          </cell>
          <cell r="AR13">
            <v>1500000</v>
          </cell>
          <cell r="AS13">
            <v>2062723</v>
          </cell>
          <cell r="AT13">
            <v>378554</v>
          </cell>
          <cell r="AU13">
            <v>24000</v>
          </cell>
          <cell r="AV13">
            <v>354554</v>
          </cell>
          <cell r="AW13">
            <v>2406447</v>
          </cell>
          <cell r="AX13">
            <v>1385800</v>
          </cell>
          <cell r="AZ13">
            <v>1020647</v>
          </cell>
          <cell r="BA13">
            <v>2406447</v>
          </cell>
          <cell r="BB13">
            <v>290000</v>
          </cell>
          <cell r="BC13">
            <v>229900</v>
          </cell>
          <cell r="BD13">
            <v>60100</v>
          </cell>
          <cell r="BE13">
            <v>1253800</v>
          </cell>
        </row>
        <row r="14">
          <cell r="A14" t="str">
            <v>t320009</v>
          </cell>
          <cell r="B14" t="str">
            <v>t32</v>
          </cell>
          <cell r="C14" t="str">
            <v>L­u V¨n T©m</v>
          </cell>
          <cell r="D14">
            <v>1</v>
          </cell>
          <cell r="E14">
            <v>3.46</v>
          </cell>
          <cell r="G14">
            <v>797400</v>
          </cell>
          <cell r="H14">
            <v>797400</v>
          </cell>
          <cell r="I14">
            <v>797400</v>
          </cell>
          <cell r="J14">
            <v>6000</v>
          </cell>
          <cell r="M14">
            <v>36290</v>
          </cell>
          <cell r="N14">
            <v>42290</v>
          </cell>
          <cell r="O14">
            <v>318960</v>
          </cell>
          <cell r="P14" t="str">
            <v/>
          </cell>
          <cell r="R14">
            <v>318960</v>
          </cell>
          <cell r="Y14" t="str">
            <v/>
          </cell>
          <cell r="AA14" t="str">
            <v/>
          </cell>
          <cell r="AC14" t="str">
            <v/>
          </cell>
          <cell r="AD14">
            <v>16</v>
          </cell>
          <cell r="AE14">
            <v>96000</v>
          </cell>
          <cell r="AF14" t="str">
            <v/>
          </cell>
          <cell r="AG14" t="str">
            <v/>
          </cell>
          <cell r="AH14" t="str">
            <v/>
          </cell>
          <cell r="AI14">
            <v>454086</v>
          </cell>
          <cell r="AJ14">
            <v>1708736</v>
          </cell>
          <cell r="AK14">
            <v>36330</v>
          </cell>
          <cell r="AL14">
            <v>7266</v>
          </cell>
          <cell r="AM14" t="str">
            <v/>
          </cell>
          <cell r="AO14" t="str">
            <v/>
          </cell>
          <cell r="AQ14">
            <v>454086</v>
          </cell>
          <cell r="AR14">
            <v>1000000</v>
          </cell>
          <cell r="AS14">
            <v>1497682</v>
          </cell>
          <cell r="AT14">
            <v>211054</v>
          </cell>
          <cell r="AU14">
            <v>17000</v>
          </cell>
          <cell r="AV14">
            <v>194054</v>
          </cell>
          <cell r="AW14">
            <v>1666446</v>
          </cell>
          <cell r="AX14">
            <v>893400</v>
          </cell>
          <cell r="AZ14">
            <v>773046</v>
          </cell>
          <cell r="BA14">
            <v>1666446</v>
          </cell>
          <cell r="BB14">
            <v>214200</v>
          </cell>
          <cell r="BC14">
            <v>169800</v>
          </cell>
          <cell r="BD14">
            <v>44400</v>
          </cell>
          <cell r="BE14">
            <v>797400</v>
          </cell>
        </row>
        <row r="15">
          <cell r="A15" t="str">
            <v>t320010</v>
          </cell>
          <cell r="B15" t="str">
            <v>t32</v>
          </cell>
          <cell r="C15" t="str">
            <v>TrÇn V¨n Mong</v>
          </cell>
          <cell r="D15">
            <v>1</v>
          </cell>
          <cell r="E15">
            <v>3.46</v>
          </cell>
          <cell r="G15">
            <v>1441200</v>
          </cell>
          <cell r="H15">
            <v>1441200</v>
          </cell>
          <cell r="I15">
            <v>1441200</v>
          </cell>
          <cell r="J15">
            <v>10000</v>
          </cell>
          <cell r="M15">
            <v>58390</v>
          </cell>
          <cell r="N15">
            <v>68390</v>
          </cell>
          <cell r="O15">
            <v>576480</v>
          </cell>
          <cell r="P15" t="str">
            <v/>
          </cell>
          <cell r="R15">
            <v>576480</v>
          </cell>
          <cell r="Y15" t="str">
            <v/>
          </cell>
          <cell r="AA15" t="str">
            <v/>
          </cell>
          <cell r="AC15" t="str">
            <v/>
          </cell>
          <cell r="AD15">
            <v>23</v>
          </cell>
          <cell r="AE15">
            <v>138000</v>
          </cell>
          <cell r="AF15" t="str">
            <v/>
          </cell>
          <cell r="AG15" t="str">
            <v/>
          </cell>
          <cell r="AH15" t="str">
            <v/>
          </cell>
          <cell r="AI15">
            <v>463162</v>
          </cell>
          <cell r="AJ15">
            <v>2687232</v>
          </cell>
          <cell r="AK15">
            <v>36330</v>
          </cell>
          <cell r="AL15">
            <v>7266</v>
          </cell>
          <cell r="AM15" t="str">
            <v/>
          </cell>
          <cell r="AO15" t="str">
            <v/>
          </cell>
          <cell r="AQ15">
            <v>463162</v>
          </cell>
          <cell r="AR15">
            <v>1500000</v>
          </cell>
          <cell r="AS15">
            <v>2006758</v>
          </cell>
          <cell r="AT15">
            <v>680474</v>
          </cell>
          <cell r="AU15">
            <v>27000</v>
          </cell>
          <cell r="AV15">
            <v>653474</v>
          </cell>
          <cell r="AW15">
            <v>2618842</v>
          </cell>
          <cell r="AX15">
            <v>1579200</v>
          </cell>
          <cell r="AZ15">
            <v>1039642</v>
          </cell>
          <cell r="BA15">
            <v>2618842</v>
          </cell>
          <cell r="BB15">
            <v>3000</v>
          </cell>
          <cell r="BC15" t="str">
            <v/>
          </cell>
          <cell r="BD15">
            <v>3000</v>
          </cell>
          <cell r="BE15">
            <v>1441200</v>
          </cell>
        </row>
        <row r="16">
          <cell r="A16" t="str">
            <v>t320011</v>
          </cell>
          <cell r="B16" t="str">
            <v>t32</v>
          </cell>
          <cell r="C16" t="str">
            <v>Bïi V¨n ChØnh</v>
          </cell>
          <cell r="D16">
            <v>1</v>
          </cell>
          <cell r="E16">
            <v>2.44</v>
          </cell>
          <cell r="G16">
            <v>671400</v>
          </cell>
          <cell r="H16">
            <v>671400</v>
          </cell>
          <cell r="I16">
            <v>671400</v>
          </cell>
          <cell r="J16">
            <v>4000</v>
          </cell>
          <cell r="M16">
            <v>23590</v>
          </cell>
          <cell r="N16">
            <v>27590</v>
          </cell>
          <cell r="O16">
            <v>268560</v>
          </cell>
          <cell r="P16" t="str">
            <v/>
          </cell>
          <cell r="R16">
            <v>268560</v>
          </cell>
          <cell r="Y16" t="str">
            <v/>
          </cell>
          <cell r="AA16" t="str">
            <v/>
          </cell>
          <cell r="AC16" t="str">
            <v/>
          </cell>
          <cell r="AD16">
            <v>16</v>
          </cell>
          <cell r="AE16">
            <v>96000</v>
          </cell>
          <cell r="AF16" t="str">
            <v/>
          </cell>
          <cell r="AG16" t="str">
            <v/>
          </cell>
          <cell r="AH16" t="str">
            <v/>
          </cell>
          <cell r="AI16">
            <v>494333</v>
          </cell>
          <cell r="AJ16">
            <v>1557883</v>
          </cell>
          <cell r="AK16">
            <v>25620</v>
          </cell>
          <cell r="AL16">
            <v>5124</v>
          </cell>
          <cell r="AM16" t="str">
            <v/>
          </cell>
          <cell r="AO16" t="str">
            <v/>
          </cell>
          <cell r="AQ16">
            <v>494333</v>
          </cell>
          <cell r="AR16">
            <v>1000000</v>
          </cell>
          <cell r="AS16">
            <v>1525077</v>
          </cell>
          <cell r="AT16">
            <v>32806</v>
          </cell>
          <cell r="AU16">
            <v>16000</v>
          </cell>
          <cell r="AV16">
            <v>16806</v>
          </cell>
          <cell r="AW16">
            <v>1530293</v>
          </cell>
          <cell r="AX16">
            <v>767400</v>
          </cell>
          <cell r="AZ16">
            <v>762893</v>
          </cell>
          <cell r="BA16">
            <v>1530293</v>
          </cell>
          <cell r="BB16">
            <v>275300</v>
          </cell>
          <cell r="BC16">
            <v>218300</v>
          </cell>
          <cell r="BD16">
            <v>57000</v>
          </cell>
          <cell r="BE16">
            <v>671400</v>
          </cell>
        </row>
        <row r="17">
          <cell r="A17" t="str">
            <v>t320012</v>
          </cell>
          <cell r="B17" t="str">
            <v>t32</v>
          </cell>
          <cell r="C17" t="str">
            <v>§ç V¨n Thè</v>
          </cell>
          <cell r="D17">
            <v>1</v>
          </cell>
          <cell r="E17">
            <v>2.44</v>
          </cell>
          <cell r="G17">
            <v>1356200</v>
          </cell>
          <cell r="H17">
            <v>1356200</v>
          </cell>
          <cell r="I17">
            <v>1356200</v>
          </cell>
          <cell r="J17">
            <v>8000</v>
          </cell>
          <cell r="M17">
            <v>58760</v>
          </cell>
          <cell r="N17">
            <v>66760</v>
          </cell>
          <cell r="O17">
            <v>542480</v>
          </cell>
          <cell r="P17" t="str">
            <v/>
          </cell>
          <cell r="R17">
            <v>542480</v>
          </cell>
          <cell r="Y17" t="str">
            <v/>
          </cell>
          <cell r="AA17" t="str">
            <v/>
          </cell>
          <cell r="AC17" t="str">
            <v/>
          </cell>
          <cell r="AD17">
            <v>25</v>
          </cell>
          <cell r="AE17">
            <v>150000</v>
          </cell>
          <cell r="AF17" t="str">
            <v/>
          </cell>
          <cell r="AG17" t="str">
            <v/>
          </cell>
          <cell r="AH17" t="str">
            <v/>
          </cell>
          <cell r="AI17">
            <v>538142</v>
          </cell>
          <cell r="AJ17">
            <v>2653582</v>
          </cell>
          <cell r="AK17">
            <v>25620</v>
          </cell>
          <cell r="AL17">
            <v>5124</v>
          </cell>
          <cell r="AM17" t="str">
            <v/>
          </cell>
          <cell r="AO17" t="str">
            <v/>
          </cell>
          <cell r="AQ17">
            <v>538142</v>
          </cell>
          <cell r="AR17">
            <v>1500000</v>
          </cell>
          <cell r="AS17">
            <v>2068886</v>
          </cell>
          <cell r="AT17">
            <v>584696</v>
          </cell>
          <cell r="AU17">
            <v>27000</v>
          </cell>
          <cell r="AV17">
            <v>557696</v>
          </cell>
          <cell r="AW17">
            <v>2586822</v>
          </cell>
          <cell r="AX17">
            <v>1506200</v>
          </cell>
          <cell r="AZ17">
            <v>1080622</v>
          </cell>
          <cell r="BA17">
            <v>2586822</v>
          </cell>
          <cell r="BB17">
            <v>288100</v>
          </cell>
          <cell r="BC17">
            <v>228400</v>
          </cell>
          <cell r="BD17">
            <v>59700</v>
          </cell>
          <cell r="BE17">
            <v>1356200</v>
          </cell>
        </row>
        <row r="18">
          <cell r="A18" t="str">
            <v>t320013</v>
          </cell>
          <cell r="B18" t="str">
            <v>t32</v>
          </cell>
          <cell r="C18" t="str">
            <v>Vò H÷u Thanh</v>
          </cell>
          <cell r="D18">
            <v>1</v>
          </cell>
          <cell r="E18">
            <v>2.44</v>
          </cell>
          <cell r="G18">
            <v>775600</v>
          </cell>
          <cell r="H18">
            <v>775600</v>
          </cell>
          <cell r="I18">
            <v>775600</v>
          </cell>
          <cell r="J18">
            <v>4000</v>
          </cell>
          <cell r="M18">
            <v>16500</v>
          </cell>
          <cell r="N18">
            <v>20500</v>
          </cell>
          <cell r="O18">
            <v>310240</v>
          </cell>
          <cell r="P18" t="str">
            <v/>
          </cell>
          <cell r="R18">
            <v>310240</v>
          </cell>
          <cell r="Y18" t="str">
            <v/>
          </cell>
          <cell r="AA18" t="str">
            <v/>
          </cell>
          <cell r="AC18" t="str">
            <v/>
          </cell>
          <cell r="AD18">
            <v>9</v>
          </cell>
          <cell r="AE18">
            <v>54000</v>
          </cell>
          <cell r="AF18" t="str">
            <v/>
          </cell>
          <cell r="AG18" t="str">
            <v/>
          </cell>
          <cell r="AH18" t="str">
            <v/>
          </cell>
          <cell r="AI18">
            <v>333161</v>
          </cell>
          <cell r="AJ18">
            <v>1493501</v>
          </cell>
          <cell r="AK18">
            <v>25620</v>
          </cell>
          <cell r="AL18">
            <v>5124</v>
          </cell>
          <cell r="AM18" t="str">
            <v/>
          </cell>
          <cell r="AO18" t="str">
            <v/>
          </cell>
          <cell r="AQ18">
            <v>333161</v>
          </cell>
          <cell r="AR18">
            <v>500000</v>
          </cell>
          <cell r="AS18">
            <v>863905</v>
          </cell>
          <cell r="AT18">
            <v>629596</v>
          </cell>
          <cell r="AU18">
            <v>15000</v>
          </cell>
          <cell r="AV18">
            <v>614596</v>
          </cell>
          <cell r="AW18">
            <v>1473001</v>
          </cell>
          <cell r="AX18">
            <v>829600</v>
          </cell>
          <cell r="AZ18">
            <v>643401</v>
          </cell>
          <cell r="BA18">
            <v>1473001</v>
          </cell>
          <cell r="BB18">
            <v>283800</v>
          </cell>
          <cell r="BC18">
            <v>225000</v>
          </cell>
          <cell r="BD18">
            <v>58800</v>
          </cell>
          <cell r="BE18">
            <v>775600</v>
          </cell>
        </row>
        <row r="19">
          <cell r="A19" t="str">
            <v>t320014</v>
          </cell>
          <cell r="B19" t="str">
            <v>t32</v>
          </cell>
          <cell r="C19" t="str">
            <v>§inh V¨n Ch©u</v>
          </cell>
          <cell r="D19">
            <v>1</v>
          </cell>
          <cell r="E19">
            <v>2.44</v>
          </cell>
          <cell r="G19">
            <v>1411200</v>
          </cell>
          <cell r="H19">
            <v>1411200</v>
          </cell>
          <cell r="I19">
            <v>1785600</v>
          </cell>
          <cell r="J19">
            <v>10000</v>
          </cell>
          <cell r="M19">
            <v>50060</v>
          </cell>
          <cell r="N19">
            <v>60060</v>
          </cell>
          <cell r="O19">
            <v>564480</v>
          </cell>
          <cell r="P19" t="str">
            <v/>
          </cell>
          <cell r="R19">
            <v>564480</v>
          </cell>
          <cell r="X19">
            <v>374400</v>
          </cell>
          <cell r="Y19">
            <v>374400</v>
          </cell>
          <cell r="AA19" t="str">
            <v/>
          </cell>
          <cell r="AC19" t="str">
            <v/>
          </cell>
          <cell r="AD19">
            <v>24</v>
          </cell>
          <cell r="AE19">
            <v>144000</v>
          </cell>
          <cell r="AF19" t="str">
            <v/>
          </cell>
          <cell r="AG19" t="str">
            <v/>
          </cell>
          <cell r="AH19" t="str">
            <v/>
          </cell>
          <cell r="AI19">
            <v>473431</v>
          </cell>
          <cell r="AJ19">
            <v>3027571</v>
          </cell>
          <cell r="AK19">
            <v>25620</v>
          </cell>
          <cell r="AL19">
            <v>5124</v>
          </cell>
          <cell r="AM19" t="str">
            <v/>
          </cell>
          <cell r="AO19" t="str">
            <v/>
          </cell>
          <cell r="AQ19">
            <v>473431</v>
          </cell>
          <cell r="AR19">
            <v>500000</v>
          </cell>
          <cell r="AS19">
            <v>1004175</v>
          </cell>
          <cell r="AT19">
            <v>2023396</v>
          </cell>
          <cell r="AU19">
            <v>30000</v>
          </cell>
          <cell r="AV19">
            <v>1993396</v>
          </cell>
          <cell r="AW19">
            <v>2967511</v>
          </cell>
          <cell r="AX19">
            <v>1929600</v>
          </cell>
          <cell r="AZ19">
            <v>1037911</v>
          </cell>
          <cell r="BA19">
            <v>2967511</v>
          </cell>
          <cell r="BB19">
            <v>238900</v>
          </cell>
          <cell r="BC19">
            <v>189400</v>
          </cell>
          <cell r="BD19">
            <v>49500</v>
          </cell>
          <cell r="BE19">
            <v>1411200</v>
          </cell>
        </row>
        <row r="20">
          <cell r="A20" t="str">
            <v>t320015</v>
          </cell>
          <cell r="B20" t="str">
            <v>t32</v>
          </cell>
          <cell r="C20" t="str">
            <v>Bïi Xu©n NhÑ</v>
          </cell>
          <cell r="D20">
            <v>1</v>
          </cell>
          <cell r="E20">
            <v>2.44</v>
          </cell>
          <cell r="G20">
            <v>1557800</v>
          </cell>
          <cell r="H20">
            <v>1557800</v>
          </cell>
          <cell r="I20">
            <v>1557800</v>
          </cell>
          <cell r="J20">
            <v>10000</v>
          </cell>
          <cell r="M20">
            <v>62460</v>
          </cell>
          <cell r="N20">
            <v>72460</v>
          </cell>
          <cell r="O20">
            <v>623120</v>
          </cell>
          <cell r="P20" t="str">
            <v/>
          </cell>
          <cell r="R20">
            <v>623120</v>
          </cell>
          <cell r="Y20" t="str">
            <v/>
          </cell>
          <cell r="AA20" t="str">
            <v/>
          </cell>
          <cell r="AC20" t="str">
            <v/>
          </cell>
          <cell r="AD20">
            <v>27</v>
          </cell>
          <cell r="AE20">
            <v>162000</v>
          </cell>
          <cell r="AF20" t="str">
            <v/>
          </cell>
          <cell r="AG20" t="str">
            <v/>
          </cell>
          <cell r="AH20" t="str">
            <v/>
          </cell>
          <cell r="AI20">
            <v>589197</v>
          </cell>
          <cell r="AJ20">
            <v>3004577</v>
          </cell>
          <cell r="AK20">
            <v>25620</v>
          </cell>
          <cell r="AL20">
            <v>5124</v>
          </cell>
          <cell r="AM20" t="str">
            <v/>
          </cell>
          <cell r="AO20" t="str">
            <v/>
          </cell>
          <cell r="AQ20">
            <v>589197</v>
          </cell>
          <cell r="AR20">
            <v>1000000</v>
          </cell>
          <cell r="AS20">
            <v>1619941</v>
          </cell>
          <cell r="AT20">
            <v>1384636</v>
          </cell>
          <cell r="AU20">
            <v>30000</v>
          </cell>
          <cell r="AV20">
            <v>1354636</v>
          </cell>
          <cell r="AW20">
            <v>2932117</v>
          </cell>
          <cell r="AX20">
            <v>1719800</v>
          </cell>
          <cell r="AZ20">
            <v>1212317</v>
          </cell>
          <cell r="BA20">
            <v>2932117</v>
          </cell>
          <cell r="BB20">
            <v>290000</v>
          </cell>
          <cell r="BC20">
            <v>229900</v>
          </cell>
          <cell r="BD20">
            <v>60100</v>
          </cell>
          <cell r="BE20">
            <v>1557800</v>
          </cell>
        </row>
        <row r="21">
          <cell r="A21" t="str">
            <v>t320016</v>
          </cell>
          <cell r="B21" t="str">
            <v>t32</v>
          </cell>
          <cell r="C21" t="str">
            <v>Mai Thµnh §«</v>
          </cell>
          <cell r="D21">
            <v>1</v>
          </cell>
          <cell r="E21">
            <v>2.44</v>
          </cell>
          <cell r="G21">
            <v>719900</v>
          </cell>
          <cell r="H21">
            <v>719900</v>
          </cell>
          <cell r="I21">
            <v>719900</v>
          </cell>
          <cell r="J21">
            <v>6000</v>
          </cell>
          <cell r="M21">
            <v>30830</v>
          </cell>
          <cell r="N21">
            <v>36830</v>
          </cell>
          <cell r="O21">
            <v>287960</v>
          </cell>
          <cell r="P21" t="str">
            <v/>
          </cell>
          <cell r="R21">
            <v>287960</v>
          </cell>
          <cell r="Y21" t="str">
            <v/>
          </cell>
          <cell r="AA21" t="str">
            <v/>
          </cell>
          <cell r="AC21" t="str">
            <v/>
          </cell>
          <cell r="AD21">
            <v>13</v>
          </cell>
          <cell r="AE21">
            <v>78000</v>
          </cell>
          <cell r="AF21" t="str">
            <v/>
          </cell>
          <cell r="AG21" t="str">
            <v/>
          </cell>
          <cell r="AH21" t="str">
            <v/>
          </cell>
          <cell r="AI21">
            <v>361322</v>
          </cell>
          <cell r="AJ21">
            <v>1484012</v>
          </cell>
          <cell r="AK21">
            <v>25620</v>
          </cell>
          <cell r="AL21">
            <v>5124</v>
          </cell>
          <cell r="AM21" t="str">
            <v/>
          </cell>
          <cell r="AO21" t="str">
            <v/>
          </cell>
          <cell r="AQ21">
            <v>361322</v>
          </cell>
          <cell r="AR21">
            <v>500000</v>
          </cell>
          <cell r="AS21">
            <v>892066</v>
          </cell>
          <cell r="AT21">
            <v>591946</v>
          </cell>
          <cell r="AU21">
            <v>15000</v>
          </cell>
          <cell r="AV21">
            <v>576946</v>
          </cell>
          <cell r="AW21">
            <v>1447182</v>
          </cell>
          <cell r="AX21">
            <v>797900</v>
          </cell>
          <cell r="AZ21">
            <v>649282</v>
          </cell>
          <cell r="BA21">
            <v>1447182</v>
          </cell>
          <cell r="BB21">
            <v>1800</v>
          </cell>
          <cell r="BC21" t="str">
            <v/>
          </cell>
          <cell r="BD21">
            <v>1800</v>
          </cell>
          <cell r="BE21">
            <v>719900</v>
          </cell>
        </row>
        <row r="22">
          <cell r="A22" t="str">
            <v>t320017</v>
          </cell>
          <cell r="B22" t="str">
            <v>t32</v>
          </cell>
          <cell r="C22" t="str">
            <v>TrÇn Thanh V©n</v>
          </cell>
          <cell r="D22">
            <v>1</v>
          </cell>
          <cell r="E22">
            <v>2.44</v>
          </cell>
          <cell r="G22">
            <v>1106400</v>
          </cell>
          <cell r="H22">
            <v>1106400</v>
          </cell>
          <cell r="I22">
            <v>1106400</v>
          </cell>
          <cell r="J22">
            <v>6000</v>
          </cell>
          <cell r="M22">
            <v>39090</v>
          </cell>
          <cell r="N22">
            <v>45090</v>
          </cell>
          <cell r="O22">
            <v>442560</v>
          </cell>
          <cell r="P22" t="str">
            <v/>
          </cell>
          <cell r="R22">
            <v>442560</v>
          </cell>
          <cell r="Y22" t="str">
            <v/>
          </cell>
          <cell r="AA22" t="str">
            <v/>
          </cell>
          <cell r="AC22" t="str">
            <v/>
          </cell>
          <cell r="AD22">
            <v>17</v>
          </cell>
          <cell r="AE22">
            <v>102000</v>
          </cell>
          <cell r="AF22" t="str">
            <v/>
          </cell>
          <cell r="AG22" t="str">
            <v/>
          </cell>
          <cell r="AH22" t="str">
            <v/>
          </cell>
          <cell r="AI22">
            <v>470848</v>
          </cell>
          <cell r="AJ22">
            <v>2166898</v>
          </cell>
          <cell r="AK22">
            <v>25620</v>
          </cell>
          <cell r="AL22">
            <v>5124</v>
          </cell>
          <cell r="AM22" t="str">
            <v/>
          </cell>
          <cell r="AO22" t="str">
            <v/>
          </cell>
          <cell r="AQ22">
            <v>470848</v>
          </cell>
          <cell r="AR22">
            <v>1000000</v>
          </cell>
          <cell r="AS22">
            <v>1501592</v>
          </cell>
          <cell r="AT22">
            <v>665306</v>
          </cell>
          <cell r="AU22">
            <v>22000</v>
          </cell>
          <cell r="AV22">
            <v>643306</v>
          </cell>
          <cell r="AW22">
            <v>2121808</v>
          </cell>
          <cell r="AX22">
            <v>1208400</v>
          </cell>
          <cell r="AZ22">
            <v>913408</v>
          </cell>
          <cell r="BA22">
            <v>2121808</v>
          </cell>
          <cell r="BB22">
            <v>285000</v>
          </cell>
          <cell r="BC22">
            <v>226000</v>
          </cell>
          <cell r="BD22">
            <v>59000</v>
          </cell>
          <cell r="BE22">
            <v>1106400</v>
          </cell>
        </row>
        <row r="23">
          <cell r="A23" t="str">
            <v>t320018</v>
          </cell>
          <cell r="B23" t="str">
            <v>t32</v>
          </cell>
          <cell r="C23" t="str">
            <v>NguyÔn Thanh B×nh</v>
          </cell>
          <cell r="D23">
            <v>1</v>
          </cell>
          <cell r="E23">
            <v>1.7</v>
          </cell>
          <cell r="G23">
            <v>924400</v>
          </cell>
          <cell r="H23">
            <v>924400</v>
          </cell>
          <cell r="I23">
            <v>924400</v>
          </cell>
          <cell r="J23">
            <v>4000</v>
          </cell>
          <cell r="M23">
            <v>35960</v>
          </cell>
          <cell r="N23">
            <v>39960</v>
          </cell>
          <cell r="O23">
            <v>369760</v>
          </cell>
          <cell r="P23" t="str">
            <v/>
          </cell>
          <cell r="R23">
            <v>369760</v>
          </cell>
          <cell r="Y23" t="str">
            <v/>
          </cell>
          <cell r="AA23" t="str">
            <v/>
          </cell>
          <cell r="AC23" t="str">
            <v/>
          </cell>
          <cell r="AD23">
            <v>15</v>
          </cell>
          <cell r="AE23">
            <v>90000</v>
          </cell>
          <cell r="AF23" t="str">
            <v/>
          </cell>
          <cell r="AG23" t="str">
            <v/>
          </cell>
          <cell r="AH23" t="str">
            <v/>
          </cell>
          <cell r="AI23">
            <v>363933</v>
          </cell>
          <cell r="AJ23">
            <v>1788053</v>
          </cell>
          <cell r="AK23">
            <v>17850</v>
          </cell>
          <cell r="AL23">
            <v>3570</v>
          </cell>
          <cell r="AM23" t="str">
            <v/>
          </cell>
          <cell r="AO23" t="str">
            <v/>
          </cell>
          <cell r="AQ23">
            <v>363933</v>
          </cell>
          <cell r="AR23">
            <v>500000</v>
          </cell>
          <cell r="AS23">
            <v>885353</v>
          </cell>
          <cell r="AT23">
            <v>902700</v>
          </cell>
          <cell r="AU23">
            <v>18000</v>
          </cell>
          <cell r="AV23">
            <v>884700</v>
          </cell>
          <cell r="AW23">
            <v>1748093</v>
          </cell>
          <cell r="AX23">
            <v>1014400</v>
          </cell>
          <cell r="AZ23">
            <v>733693</v>
          </cell>
          <cell r="BA23">
            <v>1748093</v>
          </cell>
          <cell r="BB23">
            <v>7400</v>
          </cell>
          <cell r="BC23" t="str">
            <v/>
          </cell>
          <cell r="BD23">
            <v>7400</v>
          </cell>
          <cell r="BE23">
            <v>924400</v>
          </cell>
        </row>
        <row r="24">
          <cell r="A24" t="str">
            <v>t320019</v>
          </cell>
          <cell r="B24" t="str">
            <v>t32</v>
          </cell>
          <cell r="C24" t="str">
            <v>§ç Kh¾c S¬n</v>
          </cell>
          <cell r="D24">
            <v>1</v>
          </cell>
          <cell r="E24">
            <v>1.7</v>
          </cell>
          <cell r="G24">
            <v>1443100</v>
          </cell>
          <cell r="H24">
            <v>1443100</v>
          </cell>
          <cell r="I24">
            <v>1443100</v>
          </cell>
          <cell r="J24">
            <v>10000</v>
          </cell>
          <cell r="M24">
            <v>63560</v>
          </cell>
          <cell r="N24">
            <v>73560</v>
          </cell>
          <cell r="O24">
            <v>577240</v>
          </cell>
          <cell r="P24" t="str">
            <v/>
          </cell>
          <cell r="R24">
            <v>577240</v>
          </cell>
          <cell r="Y24" t="str">
            <v/>
          </cell>
          <cell r="AA24" t="str">
            <v/>
          </cell>
          <cell r="AC24" t="str">
            <v/>
          </cell>
          <cell r="AD24">
            <v>26</v>
          </cell>
          <cell r="AE24">
            <v>156000</v>
          </cell>
          <cell r="AF24" t="str">
            <v/>
          </cell>
          <cell r="AG24" t="str">
            <v/>
          </cell>
          <cell r="AH24" t="str">
            <v/>
          </cell>
          <cell r="AI24">
            <v>570059</v>
          </cell>
          <cell r="AJ24">
            <v>2819959</v>
          </cell>
          <cell r="AK24">
            <v>17850</v>
          </cell>
          <cell r="AL24">
            <v>3570</v>
          </cell>
          <cell r="AM24" t="str">
            <v/>
          </cell>
          <cell r="AO24" t="str">
            <v/>
          </cell>
          <cell r="AQ24">
            <v>570059</v>
          </cell>
          <cell r="AR24">
            <v>1500000</v>
          </cell>
          <cell r="AS24">
            <v>2091479</v>
          </cell>
          <cell r="AT24">
            <v>728480</v>
          </cell>
          <cell r="AU24">
            <v>28000</v>
          </cell>
          <cell r="AV24">
            <v>700480</v>
          </cell>
          <cell r="AW24">
            <v>2746399</v>
          </cell>
          <cell r="AX24">
            <v>1599100</v>
          </cell>
          <cell r="AZ24">
            <v>1147299</v>
          </cell>
          <cell r="BA24">
            <v>2746399</v>
          </cell>
          <cell r="BB24">
            <v>296500</v>
          </cell>
          <cell r="BC24">
            <v>235100</v>
          </cell>
          <cell r="BD24">
            <v>61400</v>
          </cell>
          <cell r="BE24">
            <v>1443100</v>
          </cell>
        </row>
        <row r="25">
          <cell r="B25" t="str">
            <v>t32 Total</v>
          </cell>
          <cell r="D25">
            <v>18</v>
          </cell>
          <cell r="E25">
            <v>51.62</v>
          </cell>
          <cell r="F25" t="str">
            <v/>
          </cell>
          <cell r="G25">
            <v>20692467</v>
          </cell>
          <cell r="H25">
            <v>20692467</v>
          </cell>
          <cell r="I25">
            <v>21157867</v>
          </cell>
          <cell r="J25">
            <v>124000</v>
          </cell>
          <cell r="K25" t="str">
            <v/>
          </cell>
          <cell r="L25" t="str">
            <v/>
          </cell>
          <cell r="M25">
            <v>773597</v>
          </cell>
          <cell r="N25">
            <v>897597</v>
          </cell>
          <cell r="O25">
            <v>8276960</v>
          </cell>
          <cell r="P25" t="str">
            <v/>
          </cell>
          <cell r="Q25">
            <v>24500</v>
          </cell>
          <cell r="R25">
            <v>8301460</v>
          </cell>
          <cell r="S25">
            <v>21000</v>
          </cell>
          <cell r="T25" t="str">
            <v/>
          </cell>
          <cell r="U25" t="str">
            <v/>
          </cell>
          <cell r="V25" t="str">
            <v/>
          </cell>
          <cell r="W25">
            <v>70000</v>
          </cell>
          <cell r="X25">
            <v>374400</v>
          </cell>
          <cell r="Y25">
            <v>444400</v>
          </cell>
          <cell r="Z25" t="str">
            <v/>
          </cell>
          <cell r="AA25" t="str">
            <v/>
          </cell>
          <cell r="AB25" t="str">
            <v/>
          </cell>
          <cell r="AC25" t="str">
            <v/>
          </cell>
          <cell r="AD25">
            <v>361</v>
          </cell>
          <cell r="AE25">
            <v>2166000</v>
          </cell>
          <cell r="AF25" t="str">
            <v/>
          </cell>
          <cell r="AG25">
            <v>146700</v>
          </cell>
          <cell r="AH25">
            <v>146700</v>
          </cell>
          <cell r="AI25">
            <v>8476593</v>
          </cell>
          <cell r="AJ25">
            <v>41146217</v>
          </cell>
          <cell r="AK25">
            <v>542010</v>
          </cell>
          <cell r="AL25">
            <v>108402</v>
          </cell>
          <cell r="AM25" t="str">
            <v/>
          </cell>
          <cell r="AN25" t="str">
            <v/>
          </cell>
          <cell r="AO25" t="str">
            <v/>
          </cell>
          <cell r="AP25" t="str">
            <v/>
          </cell>
          <cell r="AQ25">
            <v>8476593</v>
          </cell>
          <cell r="AR25">
            <v>20000000</v>
          </cell>
          <cell r="AS25">
            <v>29127005</v>
          </cell>
          <cell r="AT25">
            <v>12019212</v>
          </cell>
          <cell r="AU25">
            <v>412000</v>
          </cell>
          <cell r="AV25">
            <v>11607212</v>
          </cell>
          <cell r="AW25">
            <v>40248620</v>
          </cell>
          <cell r="AX25">
            <v>23470567</v>
          </cell>
          <cell r="AY25" t="str">
            <v/>
          </cell>
          <cell r="AZ25">
            <v>16778053</v>
          </cell>
          <cell r="BA25">
            <v>40248620</v>
          </cell>
          <cell r="BB25">
            <v>4237475</v>
          </cell>
          <cell r="BC25">
            <v>3350016</v>
          </cell>
          <cell r="BD25">
            <v>887459</v>
          </cell>
          <cell r="BE25">
            <v>20762467</v>
          </cell>
        </row>
        <row r="26">
          <cell r="A26" t="str">
            <v>t330001</v>
          </cell>
          <cell r="B26" t="str">
            <v>t33</v>
          </cell>
          <cell r="C26" t="str">
            <v>M¹c §øc Quang</v>
          </cell>
          <cell r="D26">
            <v>1</v>
          </cell>
          <cell r="E26">
            <v>3.46</v>
          </cell>
          <cell r="G26">
            <v>2095508</v>
          </cell>
          <cell r="H26">
            <v>2095508</v>
          </cell>
          <cell r="I26">
            <v>2116508</v>
          </cell>
          <cell r="J26">
            <v>8000</v>
          </cell>
          <cell r="M26">
            <v>81452</v>
          </cell>
          <cell r="N26">
            <v>89452</v>
          </cell>
          <cell r="O26">
            <v>838200</v>
          </cell>
          <cell r="P26" t="str">
            <v/>
          </cell>
          <cell r="R26">
            <v>838200</v>
          </cell>
          <cell r="S26">
            <v>21000</v>
          </cell>
          <cell r="AA26" t="str">
            <v/>
          </cell>
          <cell r="AC26" t="str">
            <v/>
          </cell>
          <cell r="AD26">
            <v>30</v>
          </cell>
          <cell r="AE26">
            <v>180000</v>
          </cell>
          <cell r="AF26" t="str">
            <v/>
          </cell>
          <cell r="AG26" t="str">
            <v/>
          </cell>
          <cell r="AH26" t="str">
            <v/>
          </cell>
          <cell r="AI26">
            <v>601969</v>
          </cell>
          <cell r="AJ26">
            <v>3826129</v>
          </cell>
          <cell r="AK26">
            <v>36330</v>
          </cell>
          <cell r="AL26">
            <v>7266</v>
          </cell>
          <cell r="AM26" t="str">
            <v/>
          </cell>
          <cell r="AO26" t="str">
            <v/>
          </cell>
          <cell r="AQ26">
            <v>601969</v>
          </cell>
          <cell r="AR26">
            <v>1200000</v>
          </cell>
          <cell r="AS26">
            <v>1845565</v>
          </cell>
          <cell r="AT26">
            <v>1980564</v>
          </cell>
          <cell r="AU26">
            <v>38000</v>
          </cell>
          <cell r="AV26">
            <v>1942564</v>
          </cell>
          <cell r="AW26">
            <v>3736677</v>
          </cell>
          <cell r="AX26">
            <v>2296508</v>
          </cell>
          <cell r="AZ26">
            <v>1440169</v>
          </cell>
          <cell r="BA26">
            <v>3736677</v>
          </cell>
          <cell r="BB26">
            <v>183936</v>
          </cell>
          <cell r="BC26">
            <v>198254</v>
          </cell>
          <cell r="BD26">
            <v>-14318</v>
          </cell>
          <cell r="BE26">
            <v>2095508</v>
          </cell>
        </row>
        <row r="27">
          <cell r="A27" t="str">
            <v>t330002</v>
          </cell>
          <cell r="B27" t="str">
            <v>t33</v>
          </cell>
          <cell r="C27" t="str">
            <v>T¹ Quang Ngang</v>
          </cell>
          <cell r="D27">
            <v>1</v>
          </cell>
          <cell r="E27">
            <v>3.46</v>
          </cell>
          <cell r="G27">
            <v>2071300</v>
          </cell>
          <cell r="H27">
            <v>2071300</v>
          </cell>
          <cell r="I27">
            <v>2071300</v>
          </cell>
          <cell r="J27">
            <v>10000</v>
          </cell>
          <cell r="M27">
            <v>82400</v>
          </cell>
          <cell r="N27">
            <v>92400</v>
          </cell>
          <cell r="O27">
            <v>828520</v>
          </cell>
          <cell r="P27" t="str">
            <v/>
          </cell>
          <cell r="R27">
            <v>828520</v>
          </cell>
          <cell r="Y27" t="str">
            <v/>
          </cell>
          <cell r="AA27" t="str">
            <v/>
          </cell>
          <cell r="AC27" t="str">
            <v/>
          </cell>
          <cell r="AD27">
            <v>30</v>
          </cell>
          <cell r="AE27">
            <v>180000</v>
          </cell>
          <cell r="AF27" t="str">
            <v/>
          </cell>
          <cell r="AG27" t="str">
            <v/>
          </cell>
          <cell r="AH27" t="str">
            <v/>
          </cell>
          <cell r="AI27">
            <v>622311</v>
          </cell>
          <cell r="AJ27">
            <v>3794531</v>
          </cell>
          <cell r="AK27">
            <v>36330</v>
          </cell>
          <cell r="AL27">
            <v>7266</v>
          </cell>
          <cell r="AM27" t="str">
            <v/>
          </cell>
          <cell r="AO27" t="str">
            <v/>
          </cell>
          <cell r="AQ27">
            <v>622311</v>
          </cell>
          <cell r="AR27">
            <v>1200000</v>
          </cell>
          <cell r="AS27">
            <v>1865907</v>
          </cell>
          <cell r="AT27">
            <v>1928624</v>
          </cell>
          <cell r="AU27">
            <v>38000</v>
          </cell>
          <cell r="AV27">
            <v>1890624</v>
          </cell>
          <cell r="AW27">
            <v>3702131</v>
          </cell>
          <cell r="AX27">
            <v>2251300</v>
          </cell>
          <cell r="AZ27">
            <v>1450831</v>
          </cell>
          <cell r="BA27">
            <v>3702131</v>
          </cell>
          <cell r="BB27">
            <v>192620</v>
          </cell>
          <cell r="BC27">
            <v>207400</v>
          </cell>
          <cell r="BD27">
            <v>-14780</v>
          </cell>
          <cell r="BE27">
            <v>2071300</v>
          </cell>
        </row>
        <row r="28">
          <cell r="A28" t="str">
            <v>t330003</v>
          </cell>
          <cell r="B28" t="str">
            <v>t33</v>
          </cell>
          <cell r="C28" t="str">
            <v>Hå V¨n Dòng</v>
          </cell>
          <cell r="D28">
            <v>1</v>
          </cell>
          <cell r="E28">
            <v>3.46</v>
          </cell>
          <cell r="G28">
            <v>1622800</v>
          </cell>
          <cell r="H28">
            <v>1622800</v>
          </cell>
          <cell r="I28">
            <v>1622800</v>
          </cell>
          <cell r="J28">
            <v>8000</v>
          </cell>
          <cell r="M28">
            <v>63900</v>
          </cell>
          <cell r="N28">
            <v>71900</v>
          </cell>
          <cell r="O28">
            <v>649120</v>
          </cell>
          <cell r="P28" t="str">
            <v/>
          </cell>
          <cell r="R28">
            <v>649120</v>
          </cell>
          <cell r="Y28" t="str">
            <v/>
          </cell>
          <cell r="AA28" t="str">
            <v/>
          </cell>
          <cell r="AC28" t="str">
            <v/>
          </cell>
          <cell r="AD28">
            <v>21</v>
          </cell>
          <cell r="AE28">
            <v>126000</v>
          </cell>
          <cell r="AF28" t="str">
            <v/>
          </cell>
          <cell r="AG28" t="str">
            <v/>
          </cell>
          <cell r="AH28" t="str">
            <v/>
          </cell>
          <cell r="AI28">
            <v>532605</v>
          </cell>
          <cell r="AJ28">
            <v>3002425</v>
          </cell>
          <cell r="AK28">
            <v>36330</v>
          </cell>
          <cell r="AL28">
            <v>7266</v>
          </cell>
          <cell r="AM28" t="str">
            <v/>
          </cell>
          <cell r="AO28" t="str">
            <v/>
          </cell>
          <cell r="AQ28">
            <v>532605</v>
          </cell>
          <cell r="AR28">
            <v>1200000</v>
          </cell>
          <cell r="AS28">
            <v>1776201</v>
          </cell>
          <cell r="AT28">
            <v>1226224</v>
          </cell>
          <cell r="AU28">
            <v>30000</v>
          </cell>
          <cell r="AV28">
            <v>1196224</v>
          </cell>
          <cell r="AW28">
            <v>2930525</v>
          </cell>
          <cell r="AX28">
            <v>1748800</v>
          </cell>
          <cell r="AZ28">
            <v>1181725</v>
          </cell>
          <cell r="BA28">
            <v>2930525</v>
          </cell>
          <cell r="BB28">
            <v>192620</v>
          </cell>
          <cell r="BC28">
            <v>207400</v>
          </cell>
          <cell r="BD28">
            <v>-14780</v>
          </cell>
          <cell r="BE28">
            <v>1622800</v>
          </cell>
        </row>
        <row r="29">
          <cell r="A29" t="str">
            <v>t330004</v>
          </cell>
          <cell r="B29" t="str">
            <v>t33</v>
          </cell>
          <cell r="C29" t="str">
            <v>NguyÔn Duy Ch©u</v>
          </cell>
          <cell r="D29">
            <v>1</v>
          </cell>
          <cell r="E29">
            <v>3.46</v>
          </cell>
          <cell r="G29">
            <v>2050600</v>
          </cell>
          <cell r="H29">
            <v>2050600</v>
          </cell>
          <cell r="I29">
            <v>2050600</v>
          </cell>
          <cell r="J29">
            <v>10000</v>
          </cell>
          <cell r="M29">
            <v>81200</v>
          </cell>
          <cell r="N29">
            <v>91200</v>
          </cell>
          <cell r="O29">
            <v>820240</v>
          </cell>
          <cell r="P29" t="str">
            <v/>
          </cell>
          <cell r="R29">
            <v>820240</v>
          </cell>
          <cell r="Y29" t="str">
            <v/>
          </cell>
          <cell r="AA29" t="str">
            <v/>
          </cell>
          <cell r="AC29" t="str">
            <v/>
          </cell>
          <cell r="AD29">
            <v>29</v>
          </cell>
          <cell r="AE29">
            <v>174000</v>
          </cell>
          <cell r="AF29" t="str">
            <v/>
          </cell>
          <cell r="AG29" t="str">
            <v/>
          </cell>
          <cell r="AH29" t="str">
            <v/>
          </cell>
          <cell r="AI29">
            <v>574976</v>
          </cell>
          <cell r="AJ29">
            <v>3711016</v>
          </cell>
          <cell r="AK29">
            <v>36330</v>
          </cell>
          <cell r="AL29">
            <v>7266</v>
          </cell>
          <cell r="AM29" t="str">
            <v/>
          </cell>
          <cell r="AO29" t="str">
            <v/>
          </cell>
          <cell r="AQ29">
            <v>574976</v>
          </cell>
          <cell r="AR29">
            <v>1200000</v>
          </cell>
          <cell r="AS29">
            <v>1818572</v>
          </cell>
          <cell r="AT29">
            <v>1892444</v>
          </cell>
          <cell r="AU29">
            <v>37000</v>
          </cell>
          <cell r="AV29">
            <v>1855444</v>
          </cell>
          <cell r="AW29">
            <v>3619816</v>
          </cell>
          <cell r="AX29">
            <v>2224600</v>
          </cell>
          <cell r="AZ29">
            <v>1395216</v>
          </cell>
          <cell r="BA29">
            <v>3619816</v>
          </cell>
          <cell r="BB29">
            <v>192620</v>
          </cell>
          <cell r="BC29">
            <v>207400</v>
          </cell>
          <cell r="BD29">
            <v>-14780</v>
          </cell>
          <cell r="BE29">
            <v>2050600</v>
          </cell>
        </row>
        <row r="30">
          <cell r="A30" t="str">
            <v>t330005</v>
          </cell>
          <cell r="B30" t="str">
            <v>t33</v>
          </cell>
          <cell r="C30" t="str">
            <v>NguyÔn Quang To¸n</v>
          </cell>
          <cell r="D30">
            <v>1</v>
          </cell>
          <cell r="E30">
            <v>3.46</v>
          </cell>
          <cell r="G30">
            <v>741000</v>
          </cell>
          <cell r="H30">
            <v>741000</v>
          </cell>
          <cell r="I30">
            <v>741000</v>
          </cell>
          <cell r="J30">
            <v>4000</v>
          </cell>
          <cell r="M30">
            <v>45800</v>
          </cell>
          <cell r="N30">
            <v>49800</v>
          </cell>
          <cell r="O30">
            <v>296400</v>
          </cell>
          <cell r="P30" t="str">
            <v/>
          </cell>
          <cell r="R30">
            <v>296400</v>
          </cell>
          <cell r="Y30" t="str">
            <v/>
          </cell>
          <cell r="AA30" t="str">
            <v/>
          </cell>
          <cell r="AC30" t="str">
            <v/>
          </cell>
          <cell r="AD30">
            <v>11</v>
          </cell>
          <cell r="AE30">
            <v>66000</v>
          </cell>
          <cell r="AF30" t="str">
            <v/>
          </cell>
          <cell r="AG30" t="str">
            <v/>
          </cell>
          <cell r="AH30" t="str">
            <v/>
          </cell>
          <cell r="AI30">
            <v>529053</v>
          </cell>
          <cell r="AJ30">
            <v>1682253</v>
          </cell>
          <cell r="AK30">
            <v>36330</v>
          </cell>
          <cell r="AL30">
            <v>7266</v>
          </cell>
          <cell r="AM30" t="str">
            <v/>
          </cell>
          <cell r="AO30" t="str">
            <v/>
          </cell>
          <cell r="AQ30">
            <v>529053</v>
          </cell>
          <cell r="AR30">
            <v>600000</v>
          </cell>
          <cell r="AS30">
            <v>1172649</v>
          </cell>
          <cell r="AT30">
            <v>509604</v>
          </cell>
          <cell r="AU30">
            <v>17000</v>
          </cell>
          <cell r="AV30">
            <v>492604</v>
          </cell>
          <cell r="AW30">
            <v>1632453</v>
          </cell>
          <cell r="AX30">
            <v>807000</v>
          </cell>
          <cell r="AZ30">
            <v>825453</v>
          </cell>
          <cell r="BA30">
            <v>1632453</v>
          </cell>
          <cell r="BB30">
            <v>910</v>
          </cell>
          <cell r="BC30" t="str">
            <v/>
          </cell>
          <cell r="BD30">
            <v>910</v>
          </cell>
          <cell r="BE30">
            <v>741000</v>
          </cell>
        </row>
        <row r="31">
          <cell r="A31" t="str">
            <v>t330006</v>
          </cell>
          <cell r="B31" t="str">
            <v>t33</v>
          </cell>
          <cell r="C31" t="str">
            <v>TrÞnh Kim C­¬ng</v>
          </cell>
          <cell r="D31">
            <v>1</v>
          </cell>
          <cell r="E31">
            <v>3.46</v>
          </cell>
          <cell r="G31">
            <v>1493900</v>
          </cell>
          <cell r="H31">
            <v>1493900</v>
          </cell>
          <cell r="I31">
            <v>1493900</v>
          </cell>
          <cell r="J31">
            <v>10000</v>
          </cell>
          <cell r="M31">
            <v>58400</v>
          </cell>
          <cell r="N31">
            <v>68400</v>
          </cell>
          <cell r="O31">
            <v>597560</v>
          </cell>
          <cell r="P31" t="str">
            <v/>
          </cell>
          <cell r="R31">
            <v>597560</v>
          </cell>
          <cell r="Y31" t="str">
            <v/>
          </cell>
          <cell r="AA31" t="str">
            <v/>
          </cell>
          <cell r="AC31" t="str">
            <v/>
          </cell>
          <cell r="AD31">
            <v>23</v>
          </cell>
          <cell r="AE31">
            <v>138000</v>
          </cell>
          <cell r="AF31" t="str">
            <v/>
          </cell>
          <cell r="AG31" t="str">
            <v/>
          </cell>
          <cell r="AH31" t="str">
            <v/>
          </cell>
          <cell r="AI31">
            <v>541293</v>
          </cell>
          <cell r="AJ31">
            <v>2839153</v>
          </cell>
          <cell r="AK31">
            <v>36330</v>
          </cell>
          <cell r="AL31">
            <v>7266</v>
          </cell>
          <cell r="AM31" t="str">
            <v/>
          </cell>
          <cell r="AO31" t="str">
            <v/>
          </cell>
          <cell r="AQ31">
            <v>541293</v>
          </cell>
          <cell r="AR31">
            <v>1200000</v>
          </cell>
          <cell r="AS31">
            <v>1784889</v>
          </cell>
          <cell r="AT31">
            <v>1054264</v>
          </cell>
          <cell r="AU31">
            <v>28000</v>
          </cell>
          <cell r="AV31">
            <v>1026264</v>
          </cell>
          <cell r="AW31">
            <v>2770753</v>
          </cell>
          <cell r="AX31">
            <v>1631900</v>
          </cell>
          <cell r="AZ31">
            <v>1138853</v>
          </cell>
          <cell r="BA31">
            <v>2770753</v>
          </cell>
          <cell r="BB31">
            <v>189620</v>
          </cell>
          <cell r="BC31">
            <v>204200</v>
          </cell>
          <cell r="BD31">
            <v>-14580</v>
          </cell>
          <cell r="BE31">
            <v>1493900</v>
          </cell>
        </row>
        <row r="32">
          <cell r="A32" t="str">
            <v>t330007</v>
          </cell>
          <cell r="B32" t="str">
            <v>t33</v>
          </cell>
          <cell r="C32" t="str">
            <v>Hoµng V¨n B¸ch</v>
          </cell>
          <cell r="D32">
            <v>1</v>
          </cell>
          <cell r="E32">
            <v>2.44</v>
          </cell>
          <cell r="G32">
            <v>1881700</v>
          </cell>
          <cell r="H32">
            <v>1881700</v>
          </cell>
          <cell r="I32">
            <v>1881700</v>
          </cell>
          <cell r="J32">
            <v>10000</v>
          </cell>
          <cell r="M32">
            <v>71400</v>
          </cell>
          <cell r="N32">
            <v>81400</v>
          </cell>
          <cell r="O32">
            <v>752680</v>
          </cell>
          <cell r="P32" t="str">
            <v/>
          </cell>
          <cell r="R32">
            <v>752680</v>
          </cell>
          <cell r="Y32" t="str">
            <v/>
          </cell>
          <cell r="AA32" t="str">
            <v/>
          </cell>
          <cell r="AC32" t="str">
            <v/>
          </cell>
          <cell r="AD32">
            <v>28</v>
          </cell>
          <cell r="AE32">
            <v>168000</v>
          </cell>
          <cell r="AF32" t="str">
            <v/>
          </cell>
          <cell r="AG32" t="str">
            <v/>
          </cell>
          <cell r="AH32" t="str">
            <v/>
          </cell>
          <cell r="AI32">
            <v>574151</v>
          </cell>
          <cell r="AJ32">
            <v>3457931</v>
          </cell>
          <cell r="AK32">
            <v>25620</v>
          </cell>
          <cell r="AL32">
            <v>5124</v>
          </cell>
          <cell r="AM32" t="str">
            <v/>
          </cell>
          <cell r="AO32" t="str">
            <v/>
          </cell>
          <cell r="AQ32">
            <v>574151</v>
          </cell>
          <cell r="AR32">
            <v>1200000</v>
          </cell>
          <cell r="AS32">
            <v>1804895</v>
          </cell>
          <cell r="AT32">
            <v>1653036</v>
          </cell>
          <cell r="AU32">
            <v>35000</v>
          </cell>
          <cell r="AV32">
            <v>1618036</v>
          </cell>
          <cell r="AW32">
            <v>3376531</v>
          </cell>
          <cell r="AX32">
            <v>2049700</v>
          </cell>
          <cell r="AZ32">
            <v>1326831</v>
          </cell>
          <cell r="BA32">
            <v>3376531</v>
          </cell>
          <cell r="BB32">
            <v>192620</v>
          </cell>
          <cell r="BC32">
            <v>207400</v>
          </cell>
          <cell r="BD32">
            <v>-14780</v>
          </cell>
          <cell r="BE32">
            <v>1881700</v>
          </cell>
        </row>
        <row r="33">
          <cell r="A33" t="str">
            <v>t330008</v>
          </cell>
          <cell r="B33" t="str">
            <v>t33</v>
          </cell>
          <cell r="C33" t="str">
            <v>NguyÔn Hång Phong</v>
          </cell>
          <cell r="D33">
            <v>1</v>
          </cell>
          <cell r="E33">
            <v>2.44</v>
          </cell>
          <cell r="G33">
            <v>544600</v>
          </cell>
          <cell r="H33">
            <v>544600</v>
          </cell>
          <cell r="I33">
            <v>840200</v>
          </cell>
          <cell r="M33">
            <v>16700</v>
          </cell>
          <cell r="N33">
            <v>16700</v>
          </cell>
          <cell r="O33">
            <v>217840</v>
          </cell>
          <cell r="P33" t="str">
            <v/>
          </cell>
          <cell r="R33">
            <v>217840</v>
          </cell>
          <cell r="X33">
            <v>295600</v>
          </cell>
          <cell r="Y33">
            <v>295600</v>
          </cell>
          <cell r="AA33" t="str">
            <v/>
          </cell>
          <cell r="AC33" t="str">
            <v/>
          </cell>
          <cell r="AD33">
            <v>7</v>
          </cell>
          <cell r="AE33">
            <v>42000</v>
          </cell>
          <cell r="AF33" t="str">
            <v/>
          </cell>
          <cell r="AG33" t="str">
            <v/>
          </cell>
          <cell r="AH33" t="str">
            <v/>
          </cell>
          <cell r="AI33">
            <v>611457</v>
          </cell>
          <cell r="AJ33">
            <v>1728197</v>
          </cell>
          <cell r="AK33">
            <v>25620</v>
          </cell>
          <cell r="AL33">
            <v>5124</v>
          </cell>
          <cell r="AM33" t="str">
            <v/>
          </cell>
          <cell r="AO33" t="str">
            <v/>
          </cell>
          <cell r="AQ33">
            <v>611457</v>
          </cell>
          <cell r="AR33">
            <v>500000</v>
          </cell>
          <cell r="AS33">
            <v>1142201</v>
          </cell>
          <cell r="AT33">
            <v>585996</v>
          </cell>
          <cell r="AU33">
            <v>17000</v>
          </cell>
          <cell r="AV33">
            <v>568996</v>
          </cell>
          <cell r="AW33">
            <v>1711497</v>
          </cell>
          <cell r="AX33">
            <v>882200</v>
          </cell>
          <cell r="AZ33">
            <v>829297</v>
          </cell>
          <cell r="BA33">
            <v>1711497</v>
          </cell>
          <cell r="BB33">
            <v>192620</v>
          </cell>
          <cell r="BC33">
            <v>207400</v>
          </cell>
          <cell r="BD33">
            <v>-14780</v>
          </cell>
          <cell r="BE33">
            <v>544600</v>
          </cell>
        </row>
        <row r="34">
          <cell r="A34" t="str">
            <v>t330009</v>
          </cell>
          <cell r="B34" t="str">
            <v>t33</v>
          </cell>
          <cell r="C34" t="str">
            <v>TrÞnh V¨n Thµnh</v>
          </cell>
          <cell r="D34">
            <v>1</v>
          </cell>
          <cell r="E34">
            <v>2.44</v>
          </cell>
          <cell r="G34">
            <v>1849200</v>
          </cell>
          <cell r="H34">
            <v>1849200</v>
          </cell>
          <cell r="I34">
            <v>1849200</v>
          </cell>
          <cell r="J34">
            <v>8000</v>
          </cell>
          <cell r="M34">
            <v>77700</v>
          </cell>
          <cell r="N34">
            <v>85700</v>
          </cell>
          <cell r="O34">
            <v>739680</v>
          </cell>
          <cell r="P34" t="str">
            <v/>
          </cell>
          <cell r="R34">
            <v>739680</v>
          </cell>
          <cell r="Y34" t="str">
            <v/>
          </cell>
          <cell r="AA34" t="str">
            <v/>
          </cell>
          <cell r="AC34" t="str">
            <v/>
          </cell>
          <cell r="AD34">
            <v>26</v>
          </cell>
          <cell r="AE34">
            <v>156000</v>
          </cell>
          <cell r="AF34" t="str">
            <v/>
          </cell>
          <cell r="AG34" t="str">
            <v/>
          </cell>
          <cell r="AH34" t="str">
            <v/>
          </cell>
          <cell r="AI34">
            <v>597698</v>
          </cell>
          <cell r="AJ34">
            <v>3428278</v>
          </cell>
          <cell r="AK34">
            <v>25620</v>
          </cell>
          <cell r="AL34">
            <v>5124</v>
          </cell>
          <cell r="AM34" t="str">
            <v/>
          </cell>
          <cell r="AO34" t="str">
            <v/>
          </cell>
          <cell r="AQ34">
            <v>597698</v>
          </cell>
          <cell r="AR34">
            <v>1300000</v>
          </cell>
          <cell r="AS34">
            <v>1928442</v>
          </cell>
          <cell r="AT34">
            <v>1499836</v>
          </cell>
          <cell r="AU34">
            <v>34000</v>
          </cell>
          <cell r="AV34">
            <v>1465836</v>
          </cell>
          <cell r="AW34">
            <v>3342578</v>
          </cell>
          <cell r="AX34">
            <v>2005200</v>
          </cell>
          <cell r="AZ34">
            <v>1337378</v>
          </cell>
          <cell r="BA34">
            <v>3342578</v>
          </cell>
          <cell r="BB34">
            <v>192620</v>
          </cell>
          <cell r="BC34">
            <v>207400</v>
          </cell>
          <cell r="BD34">
            <v>-14780</v>
          </cell>
          <cell r="BE34">
            <v>1849200</v>
          </cell>
        </row>
        <row r="35">
          <cell r="A35" t="str">
            <v>t330010</v>
          </cell>
          <cell r="B35" t="str">
            <v>t33</v>
          </cell>
          <cell r="C35" t="str">
            <v>§Æng §×nh H¶i</v>
          </cell>
          <cell r="D35">
            <v>1</v>
          </cell>
          <cell r="E35">
            <v>2.44</v>
          </cell>
          <cell r="G35">
            <v>847500</v>
          </cell>
          <cell r="H35">
            <v>847500</v>
          </cell>
          <cell r="I35">
            <v>917500</v>
          </cell>
          <cell r="J35">
            <v>2000</v>
          </cell>
          <cell r="M35">
            <v>20500</v>
          </cell>
          <cell r="N35">
            <v>22500</v>
          </cell>
          <cell r="O35">
            <v>339000</v>
          </cell>
          <cell r="P35" t="str">
            <v/>
          </cell>
          <cell r="Q35">
            <v>24500</v>
          </cell>
          <cell r="R35">
            <v>363500</v>
          </cell>
          <cell r="W35">
            <v>70000</v>
          </cell>
          <cell r="Y35">
            <v>70000</v>
          </cell>
          <cell r="AA35" t="str">
            <v/>
          </cell>
          <cell r="AC35" t="str">
            <v/>
          </cell>
          <cell r="AD35">
            <v>12</v>
          </cell>
          <cell r="AE35">
            <v>72000</v>
          </cell>
          <cell r="AF35" t="str">
            <v/>
          </cell>
          <cell r="AG35">
            <v>192100</v>
          </cell>
          <cell r="AH35">
            <v>192100</v>
          </cell>
          <cell r="AI35">
            <v>596992</v>
          </cell>
          <cell r="AJ35">
            <v>2164592</v>
          </cell>
          <cell r="AK35">
            <v>25620</v>
          </cell>
          <cell r="AL35">
            <v>5124</v>
          </cell>
          <cell r="AM35" t="str">
            <v/>
          </cell>
          <cell r="AO35" t="str">
            <v/>
          </cell>
          <cell r="AQ35">
            <v>596992</v>
          </cell>
          <cell r="AR35">
            <v>700000</v>
          </cell>
          <cell r="AS35">
            <v>1327736</v>
          </cell>
          <cell r="AT35">
            <v>836856</v>
          </cell>
          <cell r="AU35">
            <v>22000</v>
          </cell>
          <cell r="AV35">
            <v>814856</v>
          </cell>
          <cell r="AW35">
            <v>2142092</v>
          </cell>
          <cell r="AX35">
            <v>1181600</v>
          </cell>
          <cell r="AZ35">
            <v>960492</v>
          </cell>
          <cell r="BA35">
            <v>2142092</v>
          </cell>
          <cell r="BB35">
            <v>192620</v>
          </cell>
          <cell r="BC35">
            <v>207400</v>
          </cell>
          <cell r="BD35">
            <v>-14780</v>
          </cell>
          <cell r="BE35">
            <v>917500</v>
          </cell>
        </row>
        <row r="36">
          <cell r="A36" t="str">
            <v>t330011</v>
          </cell>
          <cell r="B36" t="str">
            <v>t33</v>
          </cell>
          <cell r="C36" t="str">
            <v>NguyÔn V¨n Nam</v>
          </cell>
          <cell r="D36">
            <v>1</v>
          </cell>
          <cell r="E36">
            <v>2.44</v>
          </cell>
          <cell r="G36">
            <v>867300</v>
          </cell>
          <cell r="H36">
            <v>867300</v>
          </cell>
          <cell r="I36">
            <v>867300</v>
          </cell>
          <cell r="J36">
            <v>6000</v>
          </cell>
          <cell r="M36">
            <v>32400</v>
          </cell>
          <cell r="N36">
            <v>38400</v>
          </cell>
          <cell r="O36">
            <v>346920</v>
          </cell>
          <cell r="P36" t="str">
            <v/>
          </cell>
          <cell r="R36">
            <v>346920</v>
          </cell>
          <cell r="Y36" t="str">
            <v/>
          </cell>
          <cell r="AA36" t="str">
            <v/>
          </cell>
          <cell r="AC36" t="str">
            <v/>
          </cell>
          <cell r="AD36">
            <v>15</v>
          </cell>
          <cell r="AE36">
            <v>90000</v>
          </cell>
          <cell r="AF36" t="str">
            <v/>
          </cell>
          <cell r="AG36" t="str">
            <v/>
          </cell>
          <cell r="AH36" t="str">
            <v/>
          </cell>
          <cell r="AI36">
            <v>497508</v>
          </cell>
          <cell r="AJ36">
            <v>1840128</v>
          </cell>
          <cell r="AK36">
            <v>25620</v>
          </cell>
          <cell r="AL36">
            <v>5124</v>
          </cell>
          <cell r="AM36" t="str">
            <v/>
          </cell>
          <cell r="AO36" t="str">
            <v/>
          </cell>
          <cell r="AQ36">
            <v>497508</v>
          </cell>
          <cell r="AR36">
            <v>800000</v>
          </cell>
          <cell r="AS36">
            <v>1328252</v>
          </cell>
          <cell r="AT36">
            <v>511876</v>
          </cell>
          <cell r="AU36">
            <v>18000</v>
          </cell>
          <cell r="AV36">
            <v>493876</v>
          </cell>
          <cell r="AW36">
            <v>1801728</v>
          </cell>
          <cell r="AX36">
            <v>957300</v>
          </cell>
          <cell r="AZ36">
            <v>844428</v>
          </cell>
          <cell r="BA36">
            <v>1801728</v>
          </cell>
          <cell r="BB36">
            <v>192620</v>
          </cell>
          <cell r="BC36">
            <v>207400</v>
          </cell>
          <cell r="BD36">
            <v>-14780</v>
          </cell>
          <cell r="BE36">
            <v>867300</v>
          </cell>
        </row>
        <row r="37">
          <cell r="A37" t="str">
            <v>t330012</v>
          </cell>
          <cell r="B37" t="str">
            <v>t33</v>
          </cell>
          <cell r="C37" t="str">
            <v>NguyÔn V¨n §iÒn</v>
          </cell>
          <cell r="D37">
            <v>1</v>
          </cell>
          <cell r="E37">
            <v>1.7</v>
          </cell>
          <cell r="G37">
            <v>1647800</v>
          </cell>
          <cell r="H37">
            <v>1647800</v>
          </cell>
          <cell r="I37">
            <v>1647800</v>
          </cell>
          <cell r="J37">
            <v>10000</v>
          </cell>
          <cell r="M37">
            <v>59800</v>
          </cell>
          <cell r="N37">
            <v>69800</v>
          </cell>
          <cell r="O37">
            <v>659120</v>
          </cell>
          <cell r="P37" t="str">
            <v/>
          </cell>
          <cell r="R37">
            <v>659120</v>
          </cell>
          <cell r="Y37" t="str">
            <v/>
          </cell>
          <cell r="AA37" t="str">
            <v/>
          </cell>
          <cell r="AC37" t="str">
            <v/>
          </cell>
          <cell r="AD37">
            <v>25</v>
          </cell>
          <cell r="AE37">
            <v>150000</v>
          </cell>
          <cell r="AF37" t="str">
            <v/>
          </cell>
          <cell r="AG37" t="str">
            <v/>
          </cell>
          <cell r="AH37" t="str">
            <v/>
          </cell>
          <cell r="AI37">
            <v>473517</v>
          </cell>
          <cell r="AJ37">
            <v>3000237</v>
          </cell>
          <cell r="AK37">
            <v>17850</v>
          </cell>
          <cell r="AL37">
            <v>3570</v>
          </cell>
          <cell r="AM37" t="str">
            <v/>
          </cell>
          <cell r="AO37" t="str">
            <v/>
          </cell>
          <cell r="AQ37">
            <v>473517</v>
          </cell>
          <cell r="AR37">
            <v>1300000</v>
          </cell>
          <cell r="AS37">
            <v>1794937</v>
          </cell>
          <cell r="AT37">
            <v>1205300</v>
          </cell>
          <cell r="AU37">
            <v>30000</v>
          </cell>
          <cell r="AV37">
            <v>1175300</v>
          </cell>
          <cell r="AW37">
            <v>2930437</v>
          </cell>
          <cell r="AX37">
            <v>1797800</v>
          </cell>
          <cell r="AZ37">
            <v>1132637</v>
          </cell>
          <cell r="BA37">
            <v>2930437</v>
          </cell>
          <cell r="BB37">
            <v>192620</v>
          </cell>
          <cell r="BC37">
            <v>207400</v>
          </cell>
          <cell r="BD37">
            <v>-14780</v>
          </cell>
          <cell r="BE37">
            <v>1647800</v>
          </cell>
        </row>
        <row r="38">
          <cell r="A38" t="str">
            <v>t330013</v>
          </cell>
          <cell r="B38" t="str">
            <v>t33</v>
          </cell>
          <cell r="C38" t="str">
            <v>Ph¹m Quang Th¾ng</v>
          </cell>
          <cell r="D38">
            <v>1</v>
          </cell>
          <cell r="E38">
            <v>1.7</v>
          </cell>
          <cell r="G38">
            <v>1991300</v>
          </cell>
          <cell r="H38">
            <v>1991300</v>
          </cell>
          <cell r="I38">
            <v>1991300</v>
          </cell>
          <cell r="J38">
            <v>8000</v>
          </cell>
          <cell r="M38">
            <v>80700</v>
          </cell>
          <cell r="N38">
            <v>88700</v>
          </cell>
          <cell r="O38">
            <v>796520</v>
          </cell>
          <cell r="P38" t="str">
            <v/>
          </cell>
          <cell r="R38">
            <v>796520</v>
          </cell>
          <cell r="Y38" t="str">
            <v/>
          </cell>
          <cell r="AA38" t="str">
            <v/>
          </cell>
          <cell r="AC38" t="str">
            <v/>
          </cell>
          <cell r="AD38">
            <v>28</v>
          </cell>
          <cell r="AE38">
            <v>168000</v>
          </cell>
          <cell r="AF38" t="str">
            <v/>
          </cell>
          <cell r="AG38" t="str">
            <v/>
          </cell>
          <cell r="AH38" t="str">
            <v/>
          </cell>
          <cell r="AI38">
            <v>597831</v>
          </cell>
          <cell r="AJ38">
            <v>3642351</v>
          </cell>
          <cell r="AK38">
            <v>17850</v>
          </cell>
          <cell r="AL38">
            <v>3570</v>
          </cell>
          <cell r="AM38" t="str">
            <v/>
          </cell>
          <cell r="AO38" t="str">
            <v/>
          </cell>
          <cell r="AQ38">
            <v>597831</v>
          </cell>
          <cell r="AR38">
            <v>1200000</v>
          </cell>
          <cell r="AS38">
            <v>1819251</v>
          </cell>
          <cell r="AT38">
            <v>1823100</v>
          </cell>
          <cell r="AU38">
            <v>36000</v>
          </cell>
          <cell r="AV38">
            <v>1787100</v>
          </cell>
          <cell r="AW38">
            <v>3553651</v>
          </cell>
          <cell r="AX38">
            <v>2159300</v>
          </cell>
          <cell r="AZ38">
            <v>1394351</v>
          </cell>
          <cell r="BA38">
            <v>3553651</v>
          </cell>
          <cell r="BC38" t="str">
            <v/>
          </cell>
          <cell r="BD38">
            <v>0</v>
          </cell>
          <cell r="BE38">
            <v>1991300</v>
          </cell>
        </row>
        <row r="39">
          <cell r="A39" t="str">
            <v>t330014</v>
          </cell>
          <cell r="B39" t="str">
            <v>t33</v>
          </cell>
          <cell r="C39" t="str">
            <v>NguyÔn V¨n Th¾ng</v>
          </cell>
          <cell r="D39">
            <v>1</v>
          </cell>
          <cell r="E39">
            <v>1.7</v>
          </cell>
          <cell r="G39">
            <v>1683900</v>
          </cell>
          <cell r="H39">
            <v>1683900</v>
          </cell>
          <cell r="I39">
            <v>1683900</v>
          </cell>
          <cell r="J39">
            <v>8000</v>
          </cell>
          <cell r="M39">
            <v>63900</v>
          </cell>
          <cell r="N39">
            <v>71900</v>
          </cell>
          <cell r="O39">
            <v>673560</v>
          </cell>
          <cell r="P39" t="str">
            <v/>
          </cell>
          <cell r="R39">
            <v>673560</v>
          </cell>
          <cell r="Y39" t="str">
            <v/>
          </cell>
          <cell r="AA39" t="str">
            <v/>
          </cell>
          <cell r="AC39" t="str">
            <v/>
          </cell>
          <cell r="AD39">
            <v>24</v>
          </cell>
          <cell r="AE39">
            <v>144000</v>
          </cell>
          <cell r="AF39" t="str">
            <v/>
          </cell>
          <cell r="AG39" t="str">
            <v/>
          </cell>
          <cell r="AH39" t="str">
            <v/>
          </cell>
          <cell r="AI39">
            <v>623504</v>
          </cell>
          <cell r="AJ39">
            <v>3196864</v>
          </cell>
          <cell r="AK39">
            <v>17850</v>
          </cell>
          <cell r="AL39">
            <v>3570</v>
          </cell>
          <cell r="AM39" t="str">
            <v/>
          </cell>
          <cell r="AO39" t="str">
            <v/>
          </cell>
          <cell r="AQ39">
            <v>623504</v>
          </cell>
          <cell r="AR39">
            <v>1000000</v>
          </cell>
          <cell r="AS39">
            <v>1644924</v>
          </cell>
          <cell r="AT39">
            <v>1551940</v>
          </cell>
          <cell r="AU39">
            <v>32000</v>
          </cell>
          <cell r="AV39">
            <v>1519940</v>
          </cell>
          <cell r="AW39">
            <v>3124964</v>
          </cell>
          <cell r="AX39">
            <v>1827900</v>
          </cell>
          <cell r="AZ39">
            <v>1297064</v>
          </cell>
          <cell r="BA39">
            <v>3124964</v>
          </cell>
          <cell r="BC39" t="str">
            <v/>
          </cell>
          <cell r="BD39">
            <v>0</v>
          </cell>
          <cell r="BE39">
            <v>1683900</v>
          </cell>
        </row>
        <row r="40">
          <cell r="A40" t="str">
            <v>t330015</v>
          </cell>
          <cell r="B40" t="str">
            <v>t33</v>
          </cell>
          <cell r="C40" t="str">
            <v xml:space="preserve">§inh Xu©n Tuyªn </v>
          </cell>
          <cell r="D40">
            <v>1</v>
          </cell>
          <cell r="E40">
            <v>1.7</v>
          </cell>
          <cell r="G40">
            <v>1899200</v>
          </cell>
          <cell r="H40">
            <v>1899200</v>
          </cell>
          <cell r="I40">
            <v>1899200</v>
          </cell>
          <cell r="J40">
            <v>10000</v>
          </cell>
          <cell r="M40">
            <v>76100</v>
          </cell>
          <cell r="N40">
            <v>86100</v>
          </cell>
          <cell r="O40">
            <v>759680</v>
          </cell>
          <cell r="P40" t="str">
            <v/>
          </cell>
          <cell r="R40">
            <v>759680</v>
          </cell>
          <cell r="Y40" t="str">
            <v/>
          </cell>
          <cell r="AA40" t="str">
            <v/>
          </cell>
          <cell r="AC40" t="str">
            <v/>
          </cell>
          <cell r="AD40">
            <v>27</v>
          </cell>
          <cell r="AE40">
            <v>162000</v>
          </cell>
          <cell r="AF40" t="str">
            <v/>
          </cell>
          <cell r="AG40" t="str">
            <v/>
          </cell>
          <cell r="AH40" t="str">
            <v/>
          </cell>
          <cell r="AI40">
            <v>607022</v>
          </cell>
          <cell r="AJ40">
            <v>3514002</v>
          </cell>
          <cell r="AK40">
            <v>17850</v>
          </cell>
          <cell r="AL40">
            <v>3570</v>
          </cell>
          <cell r="AM40" t="str">
            <v/>
          </cell>
          <cell r="AO40" t="str">
            <v/>
          </cell>
          <cell r="AQ40">
            <v>607022</v>
          </cell>
          <cell r="AR40">
            <v>1500000</v>
          </cell>
          <cell r="AS40">
            <v>2128442</v>
          </cell>
          <cell r="AT40">
            <v>1385560</v>
          </cell>
          <cell r="AU40">
            <v>35000</v>
          </cell>
          <cell r="AV40">
            <v>1350560</v>
          </cell>
          <cell r="AW40">
            <v>3427902</v>
          </cell>
          <cell r="AX40">
            <v>2061200</v>
          </cell>
          <cell r="AZ40">
            <v>1366702</v>
          </cell>
          <cell r="BA40">
            <v>3427902</v>
          </cell>
          <cell r="BC40" t="str">
            <v/>
          </cell>
          <cell r="BE40">
            <v>1899200</v>
          </cell>
        </row>
        <row r="41">
          <cell r="A41" t="str">
            <v>t330016</v>
          </cell>
          <cell r="B41" t="str">
            <v>t33</v>
          </cell>
          <cell r="C41" t="str">
            <v>Cao Ngäc</v>
          </cell>
          <cell r="D41">
            <v>1</v>
          </cell>
          <cell r="E41">
            <v>1.7</v>
          </cell>
          <cell r="G41">
            <v>1463000</v>
          </cell>
          <cell r="H41">
            <v>1463000</v>
          </cell>
          <cell r="I41">
            <v>1463000</v>
          </cell>
          <cell r="J41">
            <v>8000</v>
          </cell>
          <cell r="M41">
            <v>46700</v>
          </cell>
          <cell r="N41">
            <v>54700</v>
          </cell>
          <cell r="O41">
            <v>585200</v>
          </cell>
          <cell r="P41" t="str">
            <v/>
          </cell>
          <cell r="R41">
            <v>585200</v>
          </cell>
          <cell r="Y41" t="str">
            <v/>
          </cell>
          <cell r="AA41" t="str">
            <v/>
          </cell>
          <cell r="AC41" t="str">
            <v/>
          </cell>
          <cell r="AD41">
            <v>20</v>
          </cell>
          <cell r="AE41">
            <v>120000</v>
          </cell>
          <cell r="AF41" t="str">
            <v/>
          </cell>
          <cell r="AG41" t="str">
            <v/>
          </cell>
          <cell r="AH41" t="str">
            <v/>
          </cell>
          <cell r="AI41">
            <v>595889</v>
          </cell>
          <cell r="AJ41">
            <v>2818789</v>
          </cell>
          <cell r="AK41">
            <v>17850</v>
          </cell>
          <cell r="AL41">
            <v>3570</v>
          </cell>
          <cell r="AM41" t="str">
            <v/>
          </cell>
          <cell r="AO41" t="str">
            <v/>
          </cell>
          <cell r="AQ41">
            <v>595889</v>
          </cell>
          <cell r="AR41">
            <v>1200000</v>
          </cell>
          <cell r="AS41">
            <v>1817309</v>
          </cell>
          <cell r="AT41">
            <v>1001480</v>
          </cell>
          <cell r="AU41">
            <v>28000</v>
          </cell>
          <cell r="AV41">
            <v>973480</v>
          </cell>
          <cell r="AW41">
            <v>2764089</v>
          </cell>
          <cell r="AX41">
            <v>1583000</v>
          </cell>
          <cell r="AZ41">
            <v>1181089</v>
          </cell>
          <cell r="BA41">
            <v>2764089</v>
          </cell>
          <cell r="BB41">
            <v>192620</v>
          </cell>
          <cell r="BC41">
            <v>207400</v>
          </cell>
          <cell r="BD41">
            <v>-14780</v>
          </cell>
          <cell r="BE41">
            <v>1463000</v>
          </cell>
        </row>
        <row r="42">
          <cell r="A42" t="str">
            <v>t330017</v>
          </cell>
          <cell r="B42" t="str">
            <v>t33</v>
          </cell>
          <cell r="C42" t="str">
            <v>NguyÔn V¨n C­</v>
          </cell>
          <cell r="D42">
            <v>1</v>
          </cell>
          <cell r="E42">
            <v>1.7</v>
          </cell>
          <cell r="G42">
            <v>1733600</v>
          </cell>
          <cell r="H42">
            <v>1733600</v>
          </cell>
          <cell r="I42">
            <v>1733600</v>
          </cell>
          <cell r="J42">
            <v>6000</v>
          </cell>
          <cell r="M42">
            <v>70400</v>
          </cell>
          <cell r="N42">
            <v>76400</v>
          </cell>
          <cell r="O42">
            <v>693440</v>
          </cell>
          <cell r="P42" t="str">
            <v/>
          </cell>
          <cell r="R42">
            <v>693440</v>
          </cell>
          <cell r="Y42" t="str">
            <v/>
          </cell>
          <cell r="AA42" t="str">
            <v/>
          </cell>
          <cell r="AC42" t="str">
            <v/>
          </cell>
          <cell r="AD42">
            <v>26</v>
          </cell>
          <cell r="AE42">
            <v>156000</v>
          </cell>
          <cell r="AF42" t="str">
            <v/>
          </cell>
          <cell r="AG42" t="str">
            <v/>
          </cell>
          <cell r="AH42" t="str">
            <v/>
          </cell>
          <cell r="AI42">
            <v>622895</v>
          </cell>
          <cell r="AJ42">
            <v>3282335</v>
          </cell>
          <cell r="AK42">
            <v>17850</v>
          </cell>
          <cell r="AL42">
            <v>3570</v>
          </cell>
          <cell r="AM42" t="str">
            <v/>
          </cell>
          <cell r="AO42" t="str">
            <v/>
          </cell>
          <cell r="AQ42">
            <v>622895</v>
          </cell>
          <cell r="AR42">
            <v>1200000</v>
          </cell>
          <cell r="AS42">
            <v>1844315</v>
          </cell>
          <cell r="AT42">
            <v>1438020</v>
          </cell>
          <cell r="AU42">
            <v>33000</v>
          </cell>
          <cell r="AV42">
            <v>1405020</v>
          </cell>
          <cell r="AW42">
            <v>3205935</v>
          </cell>
          <cell r="AX42">
            <v>1889600</v>
          </cell>
          <cell r="AZ42">
            <v>1316335</v>
          </cell>
          <cell r="BA42">
            <v>3205935</v>
          </cell>
          <cell r="BB42">
            <v>192620</v>
          </cell>
          <cell r="BC42">
            <v>207400</v>
          </cell>
          <cell r="BD42">
            <v>-14780</v>
          </cell>
          <cell r="BE42">
            <v>1733600</v>
          </cell>
        </row>
        <row r="43">
          <cell r="A43" t="str">
            <v>t330018</v>
          </cell>
          <cell r="B43" t="str">
            <v>t33</v>
          </cell>
          <cell r="C43" t="str">
            <v>NguyÔn Anh TuÊn</v>
          </cell>
          <cell r="D43">
            <v>1</v>
          </cell>
          <cell r="E43">
            <v>1.7</v>
          </cell>
          <cell r="G43">
            <v>1625900</v>
          </cell>
          <cell r="H43">
            <v>1625900</v>
          </cell>
          <cell r="I43">
            <v>1625900</v>
          </cell>
          <cell r="J43">
            <v>6000</v>
          </cell>
          <cell r="M43">
            <v>63800</v>
          </cell>
          <cell r="N43">
            <v>69800</v>
          </cell>
          <cell r="O43">
            <v>650360</v>
          </cell>
          <cell r="P43" t="str">
            <v/>
          </cell>
          <cell r="R43">
            <v>650360</v>
          </cell>
          <cell r="Y43" t="str">
            <v/>
          </cell>
          <cell r="AA43" t="str">
            <v/>
          </cell>
          <cell r="AC43" t="str">
            <v/>
          </cell>
          <cell r="AD43">
            <v>24</v>
          </cell>
          <cell r="AE43">
            <v>144000</v>
          </cell>
          <cell r="AF43" t="str">
            <v/>
          </cell>
          <cell r="AG43" t="str">
            <v/>
          </cell>
          <cell r="AH43" t="str">
            <v/>
          </cell>
          <cell r="AI43">
            <v>581980</v>
          </cell>
          <cell r="AJ43">
            <v>3072040</v>
          </cell>
          <cell r="AK43">
            <v>17850</v>
          </cell>
          <cell r="AL43">
            <v>3570</v>
          </cell>
          <cell r="AM43" t="str">
            <v/>
          </cell>
          <cell r="AO43" t="str">
            <v/>
          </cell>
          <cell r="AQ43">
            <v>581980</v>
          </cell>
          <cell r="AR43">
            <v>1500000</v>
          </cell>
          <cell r="AS43">
            <v>2103400</v>
          </cell>
          <cell r="AT43">
            <v>968640</v>
          </cell>
          <cell r="AU43">
            <v>31000</v>
          </cell>
          <cell r="AV43">
            <v>937640</v>
          </cell>
          <cell r="AW43">
            <v>3002240</v>
          </cell>
          <cell r="AX43">
            <v>1769900</v>
          </cell>
          <cell r="AZ43">
            <v>1232340</v>
          </cell>
          <cell r="BA43">
            <v>3002240</v>
          </cell>
          <cell r="BC43" t="str">
            <v/>
          </cell>
          <cell r="BD43">
            <v>0</v>
          </cell>
          <cell r="BE43">
            <v>1625900</v>
          </cell>
        </row>
        <row r="44">
          <cell r="B44" t="str">
            <v>t33 Total</v>
          </cell>
          <cell r="D44">
            <v>18</v>
          </cell>
          <cell r="E44">
            <v>44.860000000000028</v>
          </cell>
          <cell r="F44" t="str">
            <v/>
          </cell>
          <cell r="G44">
            <v>28110108</v>
          </cell>
          <cell r="H44">
            <v>28110108</v>
          </cell>
          <cell r="I44">
            <v>28496708</v>
          </cell>
          <cell r="J44">
            <v>132000</v>
          </cell>
          <cell r="K44" t="str">
            <v/>
          </cell>
          <cell r="L44" t="str">
            <v/>
          </cell>
          <cell r="M44">
            <v>1093252</v>
          </cell>
          <cell r="N44">
            <v>1225252</v>
          </cell>
          <cell r="O44">
            <v>11244040</v>
          </cell>
          <cell r="P44" t="str">
            <v/>
          </cell>
          <cell r="Q44">
            <v>24500</v>
          </cell>
          <cell r="R44">
            <v>11268540</v>
          </cell>
          <cell r="S44">
            <v>21000</v>
          </cell>
          <cell r="T44" t="str">
            <v/>
          </cell>
          <cell r="U44" t="str">
            <v/>
          </cell>
          <cell r="V44" t="str">
            <v/>
          </cell>
          <cell r="W44">
            <v>70000</v>
          </cell>
          <cell r="X44">
            <v>295600</v>
          </cell>
          <cell r="Y44">
            <v>365600</v>
          </cell>
          <cell r="Z44" t="str">
            <v/>
          </cell>
          <cell r="AA44" t="str">
            <v/>
          </cell>
          <cell r="AB44" t="str">
            <v/>
          </cell>
          <cell r="AC44" t="str">
            <v/>
          </cell>
          <cell r="AD44">
            <v>406</v>
          </cell>
          <cell r="AE44">
            <v>2436000</v>
          </cell>
          <cell r="AF44" t="str">
            <v/>
          </cell>
          <cell r="AG44">
            <v>192100</v>
          </cell>
          <cell r="AH44">
            <v>192100</v>
          </cell>
          <cell r="AI44">
            <v>10382651</v>
          </cell>
          <cell r="AJ44">
            <v>54001251</v>
          </cell>
          <cell r="AK44">
            <v>471030</v>
          </cell>
          <cell r="AL44">
            <v>94206</v>
          </cell>
          <cell r="AM44" t="str">
            <v/>
          </cell>
          <cell r="AN44" t="str">
            <v/>
          </cell>
          <cell r="AO44" t="str">
            <v/>
          </cell>
          <cell r="AP44" t="str">
            <v/>
          </cell>
          <cell r="AQ44">
            <v>10382651</v>
          </cell>
          <cell r="AR44">
            <v>20000000</v>
          </cell>
          <cell r="AS44">
            <v>30947887</v>
          </cell>
          <cell r="AT44">
            <v>23053364</v>
          </cell>
          <cell r="AU44">
            <v>539000</v>
          </cell>
          <cell r="AV44">
            <v>22514364</v>
          </cell>
          <cell r="AW44">
            <v>52775999</v>
          </cell>
          <cell r="AX44">
            <v>31124808</v>
          </cell>
          <cell r="AY44" t="str">
            <v/>
          </cell>
          <cell r="AZ44">
            <v>21651191</v>
          </cell>
          <cell r="BA44">
            <v>52775999</v>
          </cell>
          <cell r="BB44">
            <v>2493286</v>
          </cell>
          <cell r="BC44">
            <v>2685054</v>
          </cell>
          <cell r="BD44">
            <v>-190568</v>
          </cell>
          <cell r="BE44">
            <v>28180108</v>
          </cell>
        </row>
        <row r="45">
          <cell r="A45" t="str">
            <v>t340001</v>
          </cell>
          <cell r="B45" t="str">
            <v>t34</v>
          </cell>
          <cell r="C45" t="str">
            <v>NguyÔn ThÕ Tiªu</v>
          </cell>
          <cell r="D45">
            <v>1</v>
          </cell>
          <cell r="E45">
            <v>3.46</v>
          </cell>
          <cell r="G45">
            <v>1299300</v>
          </cell>
          <cell r="H45">
            <v>1299300</v>
          </cell>
          <cell r="I45">
            <v>1320300</v>
          </cell>
          <cell r="J45">
            <v>6000</v>
          </cell>
          <cell r="M45">
            <v>80704</v>
          </cell>
          <cell r="N45">
            <v>86704</v>
          </cell>
          <cell r="O45">
            <v>519720</v>
          </cell>
          <cell r="P45" t="str">
            <v/>
          </cell>
          <cell r="R45">
            <v>519720</v>
          </cell>
          <cell r="S45">
            <v>21000</v>
          </cell>
          <cell r="Y45" t="str">
            <v/>
          </cell>
          <cell r="AA45" t="str">
            <v/>
          </cell>
          <cell r="AC45" t="str">
            <v/>
          </cell>
          <cell r="AD45">
            <v>21</v>
          </cell>
          <cell r="AE45">
            <v>126000</v>
          </cell>
          <cell r="AF45" t="str">
            <v/>
          </cell>
          <cell r="AG45" t="str">
            <v/>
          </cell>
          <cell r="AH45" t="str">
            <v/>
          </cell>
          <cell r="AI45">
            <v>517165</v>
          </cell>
          <cell r="AJ45">
            <v>2569889</v>
          </cell>
          <cell r="AK45">
            <v>36330</v>
          </cell>
          <cell r="AL45">
            <v>7266</v>
          </cell>
          <cell r="AM45" t="str">
            <v/>
          </cell>
          <cell r="AO45" t="str">
            <v/>
          </cell>
          <cell r="AQ45">
            <v>517165</v>
          </cell>
          <cell r="AR45">
            <v>1000000</v>
          </cell>
          <cell r="AS45">
            <v>1560761</v>
          </cell>
          <cell r="AT45">
            <v>1009128</v>
          </cell>
          <cell r="AU45">
            <v>26000</v>
          </cell>
          <cell r="AV45">
            <v>983128</v>
          </cell>
          <cell r="AW45">
            <v>2483185</v>
          </cell>
          <cell r="AX45">
            <v>1446300</v>
          </cell>
          <cell r="AZ45">
            <v>1036885</v>
          </cell>
          <cell r="BA45">
            <v>2483185</v>
          </cell>
          <cell r="BB45">
            <v>102530</v>
          </cell>
          <cell r="BC45">
            <v>90351</v>
          </cell>
          <cell r="BD45">
            <v>12179</v>
          </cell>
          <cell r="BE45">
            <v>1299300</v>
          </cell>
        </row>
        <row r="46">
          <cell r="A46" t="str">
            <v>t340002</v>
          </cell>
          <cell r="B46" t="str">
            <v>t34</v>
          </cell>
          <cell r="C46" t="str">
            <v>Ph¹m Ngäc VÜnh</v>
          </cell>
          <cell r="D46">
            <v>1</v>
          </cell>
          <cell r="E46">
            <v>3.46</v>
          </cell>
          <cell r="G46">
            <v>1200592</v>
          </cell>
          <cell r="H46">
            <v>1200592</v>
          </cell>
          <cell r="I46">
            <v>1200592</v>
          </cell>
          <cell r="J46">
            <v>4000</v>
          </cell>
          <cell r="M46">
            <v>40501</v>
          </cell>
          <cell r="N46">
            <v>44501</v>
          </cell>
          <cell r="O46">
            <v>480240</v>
          </cell>
          <cell r="P46" t="str">
            <v/>
          </cell>
          <cell r="R46">
            <v>480240</v>
          </cell>
          <cell r="Y46" t="str">
            <v/>
          </cell>
          <cell r="AA46" t="str">
            <v/>
          </cell>
          <cell r="AC46" t="str">
            <v/>
          </cell>
          <cell r="AD46">
            <v>20</v>
          </cell>
          <cell r="AE46">
            <v>120000</v>
          </cell>
          <cell r="AF46" t="str">
            <v/>
          </cell>
          <cell r="AG46" t="str">
            <v/>
          </cell>
          <cell r="AH46" t="str">
            <v/>
          </cell>
          <cell r="AI46">
            <v>465537</v>
          </cell>
          <cell r="AJ46">
            <v>2310870</v>
          </cell>
          <cell r="AK46">
            <v>36330</v>
          </cell>
          <cell r="AL46">
            <v>7266</v>
          </cell>
          <cell r="AM46" t="str">
            <v/>
          </cell>
          <cell r="AO46" t="str">
            <v/>
          </cell>
          <cell r="AQ46">
            <v>465537</v>
          </cell>
          <cell r="AR46">
            <v>1000000</v>
          </cell>
          <cell r="AS46">
            <v>1509133</v>
          </cell>
          <cell r="AT46">
            <v>801737</v>
          </cell>
          <cell r="AU46">
            <v>23000</v>
          </cell>
          <cell r="AV46">
            <v>778737</v>
          </cell>
          <cell r="AW46">
            <v>2266369</v>
          </cell>
          <cell r="AX46">
            <v>1320592</v>
          </cell>
          <cell r="AZ46">
            <v>945777</v>
          </cell>
          <cell r="BA46">
            <v>2266369</v>
          </cell>
          <cell r="BB46">
            <v>231300</v>
          </cell>
          <cell r="BC46">
            <v>204100</v>
          </cell>
          <cell r="BD46">
            <v>27200</v>
          </cell>
          <cell r="BE46">
            <v>1200592</v>
          </cell>
        </row>
        <row r="47">
          <cell r="A47" t="str">
            <v>t340003</v>
          </cell>
          <cell r="B47" t="str">
            <v>t34</v>
          </cell>
          <cell r="C47" t="str">
            <v>Ph¹m B¸ Tþ</v>
          </cell>
          <cell r="D47">
            <v>1</v>
          </cell>
          <cell r="E47">
            <v>3.46</v>
          </cell>
          <cell r="G47">
            <v>740900</v>
          </cell>
          <cell r="H47">
            <v>740900</v>
          </cell>
          <cell r="I47">
            <v>740900</v>
          </cell>
          <cell r="J47">
            <v>6000</v>
          </cell>
          <cell r="M47">
            <v>11500</v>
          </cell>
          <cell r="N47">
            <v>17500</v>
          </cell>
          <cell r="O47">
            <v>296360</v>
          </cell>
          <cell r="P47" t="str">
            <v/>
          </cell>
          <cell r="R47">
            <v>296360</v>
          </cell>
          <cell r="Y47" t="str">
            <v/>
          </cell>
          <cell r="AA47" t="str">
            <v/>
          </cell>
          <cell r="AC47" t="str">
            <v/>
          </cell>
          <cell r="AD47">
            <v>14</v>
          </cell>
          <cell r="AE47">
            <v>84000</v>
          </cell>
          <cell r="AF47" t="str">
            <v/>
          </cell>
          <cell r="AG47" t="str">
            <v/>
          </cell>
          <cell r="AH47" t="str">
            <v/>
          </cell>
          <cell r="AI47">
            <v>414739</v>
          </cell>
          <cell r="AJ47">
            <v>1553499</v>
          </cell>
          <cell r="AK47">
            <v>36330</v>
          </cell>
          <cell r="AL47">
            <v>7266</v>
          </cell>
          <cell r="AM47" t="str">
            <v/>
          </cell>
          <cell r="AO47" t="str">
            <v/>
          </cell>
          <cell r="AQ47">
            <v>414739</v>
          </cell>
          <cell r="AR47">
            <v>1000000</v>
          </cell>
          <cell r="AS47">
            <v>1458335</v>
          </cell>
          <cell r="AT47">
            <v>95164</v>
          </cell>
          <cell r="AU47">
            <v>16000</v>
          </cell>
          <cell r="AV47">
            <v>79164</v>
          </cell>
          <cell r="AW47">
            <v>1535999</v>
          </cell>
          <cell r="AX47">
            <v>824900</v>
          </cell>
          <cell r="AZ47">
            <v>711099</v>
          </cell>
          <cell r="BA47">
            <v>1535999</v>
          </cell>
          <cell r="BB47">
            <v>126800</v>
          </cell>
          <cell r="BC47">
            <v>111900</v>
          </cell>
          <cell r="BD47">
            <v>14900</v>
          </cell>
          <cell r="BE47">
            <v>740900</v>
          </cell>
        </row>
        <row r="48">
          <cell r="A48" t="str">
            <v>t340004</v>
          </cell>
          <cell r="B48" t="str">
            <v>t34</v>
          </cell>
          <cell r="C48" t="str">
            <v>Hoµng V¨n  DËu</v>
          </cell>
          <cell r="D48">
            <v>1</v>
          </cell>
          <cell r="E48">
            <v>3.46</v>
          </cell>
          <cell r="G48">
            <v>1101400</v>
          </cell>
          <cell r="H48">
            <v>1101400</v>
          </cell>
          <cell r="I48">
            <v>1101400</v>
          </cell>
          <cell r="J48">
            <v>6000</v>
          </cell>
          <cell r="M48">
            <v>37200</v>
          </cell>
          <cell r="N48">
            <v>43200</v>
          </cell>
          <cell r="O48">
            <v>440560</v>
          </cell>
          <cell r="P48" t="str">
            <v/>
          </cell>
          <cell r="R48">
            <v>440560</v>
          </cell>
          <cell r="Y48" t="str">
            <v/>
          </cell>
          <cell r="AA48" t="str">
            <v/>
          </cell>
          <cell r="AC48" t="str">
            <v/>
          </cell>
          <cell r="AD48">
            <v>22</v>
          </cell>
          <cell r="AE48">
            <v>132000</v>
          </cell>
          <cell r="AF48" t="str">
            <v/>
          </cell>
          <cell r="AG48" t="str">
            <v/>
          </cell>
          <cell r="AH48" t="str">
            <v/>
          </cell>
          <cell r="AI48">
            <v>440405</v>
          </cell>
          <cell r="AJ48">
            <v>2157565</v>
          </cell>
          <cell r="AK48">
            <v>36330</v>
          </cell>
          <cell r="AL48">
            <v>7266</v>
          </cell>
          <cell r="AM48" t="str">
            <v/>
          </cell>
          <cell r="AO48" t="str">
            <v/>
          </cell>
          <cell r="AQ48">
            <v>440405</v>
          </cell>
          <cell r="AR48">
            <v>1000000</v>
          </cell>
          <cell r="AS48">
            <v>1484001</v>
          </cell>
          <cell r="AT48">
            <v>673564</v>
          </cell>
          <cell r="AU48">
            <v>22000</v>
          </cell>
          <cell r="AV48">
            <v>651564</v>
          </cell>
          <cell r="AW48">
            <v>2114365</v>
          </cell>
          <cell r="AX48">
            <v>1233400</v>
          </cell>
          <cell r="AZ48">
            <v>880965</v>
          </cell>
          <cell r="BA48">
            <v>2114365</v>
          </cell>
          <cell r="BB48">
            <v>158100</v>
          </cell>
          <cell r="BC48">
            <v>139500</v>
          </cell>
          <cell r="BD48">
            <v>18600</v>
          </cell>
          <cell r="BE48">
            <v>1101400</v>
          </cell>
        </row>
        <row r="49">
          <cell r="A49" t="str">
            <v>t340005</v>
          </cell>
          <cell r="B49" t="str">
            <v>t34</v>
          </cell>
          <cell r="C49" t="str">
            <v>TrÇn V¨n B×nh</v>
          </cell>
          <cell r="D49">
            <v>1</v>
          </cell>
          <cell r="E49">
            <v>3.46</v>
          </cell>
          <cell r="G49">
            <v>1077500</v>
          </cell>
          <cell r="H49">
            <v>1077500</v>
          </cell>
          <cell r="I49">
            <v>1077500</v>
          </cell>
          <cell r="J49">
            <v>4000</v>
          </cell>
          <cell r="M49">
            <v>38600</v>
          </cell>
          <cell r="N49">
            <v>42600</v>
          </cell>
          <cell r="O49">
            <v>431000</v>
          </cell>
          <cell r="P49" t="str">
            <v/>
          </cell>
          <cell r="R49">
            <v>431000</v>
          </cell>
          <cell r="Y49" t="str">
            <v/>
          </cell>
          <cell r="AA49" t="str">
            <v/>
          </cell>
          <cell r="AC49" t="str">
            <v/>
          </cell>
          <cell r="AD49">
            <v>16</v>
          </cell>
          <cell r="AE49">
            <v>96000</v>
          </cell>
          <cell r="AF49" t="str">
            <v/>
          </cell>
          <cell r="AG49">
            <v>83800</v>
          </cell>
          <cell r="AH49">
            <v>83800</v>
          </cell>
          <cell r="AI49">
            <v>525459</v>
          </cell>
          <cell r="AJ49">
            <v>2256359</v>
          </cell>
          <cell r="AK49">
            <v>36330</v>
          </cell>
          <cell r="AL49">
            <v>7266</v>
          </cell>
          <cell r="AM49" t="str">
            <v/>
          </cell>
          <cell r="AO49" t="str">
            <v/>
          </cell>
          <cell r="AQ49">
            <v>525459</v>
          </cell>
          <cell r="AR49">
            <v>1000000</v>
          </cell>
          <cell r="AS49">
            <v>1569055</v>
          </cell>
          <cell r="AT49">
            <v>687304</v>
          </cell>
          <cell r="AU49">
            <v>23000</v>
          </cell>
          <cell r="AV49">
            <v>664304</v>
          </cell>
          <cell r="AW49">
            <v>2213759</v>
          </cell>
          <cell r="AX49">
            <v>1257300</v>
          </cell>
          <cell r="AZ49">
            <v>956459</v>
          </cell>
          <cell r="BA49">
            <v>2213759</v>
          </cell>
          <cell r="BC49" t="str">
            <v/>
          </cell>
          <cell r="BD49">
            <v>0</v>
          </cell>
          <cell r="BE49">
            <v>1077500</v>
          </cell>
        </row>
        <row r="50">
          <cell r="A50" t="str">
            <v>t340006</v>
          </cell>
          <cell r="B50" t="str">
            <v>t34</v>
          </cell>
          <cell r="C50" t="str">
            <v>Lª V¨n Th­ëng</v>
          </cell>
          <cell r="D50">
            <v>1</v>
          </cell>
          <cell r="E50">
            <v>3.46</v>
          </cell>
          <cell r="G50">
            <v>1046500</v>
          </cell>
          <cell r="H50">
            <v>1046500</v>
          </cell>
          <cell r="I50">
            <v>1046500</v>
          </cell>
          <cell r="J50">
            <v>4000</v>
          </cell>
          <cell r="M50">
            <v>36700</v>
          </cell>
          <cell r="N50">
            <v>40700</v>
          </cell>
          <cell r="O50">
            <v>418600</v>
          </cell>
          <cell r="P50" t="str">
            <v/>
          </cell>
          <cell r="R50">
            <v>418600</v>
          </cell>
          <cell r="Y50" t="str">
            <v/>
          </cell>
          <cell r="AA50" t="str">
            <v/>
          </cell>
          <cell r="AC50" t="str">
            <v/>
          </cell>
          <cell r="AD50">
            <v>19</v>
          </cell>
          <cell r="AE50">
            <v>114000</v>
          </cell>
          <cell r="AF50" t="str">
            <v/>
          </cell>
          <cell r="AG50">
            <v>62900</v>
          </cell>
          <cell r="AH50">
            <v>62900</v>
          </cell>
          <cell r="AI50">
            <v>473007</v>
          </cell>
          <cell r="AJ50">
            <v>2155707</v>
          </cell>
          <cell r="AK50">
            <v>36330</v>
          </cell>
          <cell r="AL50">
            <v>7266</v>
          </cell>
          <cell r="AM50" t="str">
            <v/>
          </cell>
          <cell r="AO50" t="str">
            <v/>
          </cell>
          <cell r="AQ50">
            <v>473007</v>
          </cell>
          <cell r="AR50">
            <v>1000000</v>
          </cell>
          <cell r="AS50">
            <v>1516603</v>
          </cell>
          <cell r="AT50">
            <v>639104</v>
          </cell>
          <cell r="AU50">
            <v>22000</v>
          </cell>
          <cell r="AV50">
            <v>617104</v>
          </cell>
          <cell r="AW50">
            <v>2115007</v>
          </cell>
          <cell r="AX50">
            <v>1223400</v>
          </cell>
          <cell r="AZ50">
            <v>891607</v>
          </cell>
          <cell r="BA50">
            <v>2115007</v>
          </cell>
          <cell r="BB50">
            <v>234600</v>
          </cell>
          <cell r="BC50">
            <v>207000</v>
          </cell>
          <cell r="BD50">
            <v>27600</v>
          </cell>
          <cell r="BE50">
            <v>1046500</v>
          </cell>
        </row>
        <row r="51">
          <cell r="A51" t="str">
            <v>t340007</v>
          </cell>
          <cell r="B51" t="str">
            <v>t34</v>
          </cell>
          <cell r="C51" t="str">
            <v>NguyÔn Danh ThÞnh</v>
          </cell>
          <cell r="D51">
            <v>1</v>
          </cell>
          <cell r="E51">
            <v>3.46</v>
          </cell>
          <cell r="G51">
            <v>1347200</v>
          </cell>
          <cell r="H51">
            <v>1347200</v>
          </cell>
          <cell r="I51">
            <v>1347200</v>
          </cell>
          <cell r="J51">
            <v>4000</v>
          </cell>
          <cell r="M51">
            <v>52700</v>
          </cell>
          <cell r="N51">
            <v>56700</v>
          </cell>
          <cell r="O51">
            <v>538880</v>
          </cell>
          <cell r="P51" t="str">
            <v/>
          </cell>
          <cell r="R51">
            <v>538880</v>
          </cell>
          <cell r="Y51" t="str">
            <v/>
          </cell>
          <cell r="AA51" t="str">
            <v/>
          </cell>
          <cell r="AC51" t="str">
            <v/>
          </cell>
          <cell r="AD51">
            <v>23</v>
          </cell>
          <cell r="AE51">
            <v>138000</v>
          </cell>
          <cell r="AF51" t="str">
            <v/>
          </cell>
          <cell r="AG51" t="str">
            <v/>
          </cell>
          <cell r="AH51" t="str">
            <v/>
          </cell>
          <cell r="AI51">
            <v>413351</v>
          </cell>
          <cell r="AJ51">
            <v>2494131</v>
          </cell>
          <cell r="AK51">
            <v>36330</v>
          </cell>
          <cell r="AL51">
            <v>7266</v>
          </cell>
          <cell r="AM51" t="str">
            <v/>
          </cell>
          <cell r="AO51" t="str">
            <v/>
          </cell>
          <cell r="AQ51">
            <v>413351</v>
          </cell>
          <cell r="AR51">
            <v>1000000</v>
          </cell>
          <cell r="AS51">
            <v>1456947</v>
          </cell>
          <cell r="AT51">
            <v>1037184</v>
          </cell>
          <cell r="AU51">
            <v>25000</v>
          </cell>
          <cell r="AV51">
            <v>1012184</v>
          </cell>
          <cell r="AW51">
            <v>2437431</v>
          </cell>
          <cell r="AX51">
            <v>1485200</v>
          </cell>
          <cell r="AZ51">
            <v>952231</v>
          </cell>
          <cell r="BA51">
            <v>2437431</v>
          </cell>
          <cell r="BB51">
            <v>231000</v>
          </cell>
          <cell r="BC51">
            <v>203900</v>
          </cell>
          <cell r="BD51">
            <v>27100</v>
          </cell>
          <cell r="BE51">
            <v>1347200</v>
          </cell>
        </row>
        <row r="52">
          <cell r="A52" t="str">
            <v>t340008</v>
          </cell>
          <cell r="B52" t="str">
            <v>t34</v>
          </cell>
          <cell r="C52" t="str">
            <v>Vò §×nh Biªn</v>
          </cell>
          <cell r="D52">
            <v>1</v>
          </cell>
          <cell r="E52">
            <v>3.46</v>
          </cell>
          <cell r="G52">
            <v>968900</v>
          </cell>
          <cell r="H52">
            <v>968900</v>
          </cell>
          <cell r="I52">
            <v>968900</v>
          </cell>
          <cell r="J52">
            <v>4000</v>
          </cell>
          <cell r="M52">
            <v>33800</v>
          </cell>
          <cell r="N52">
            <v>37800</v>
          </cell>
          <cell r="O52">
            <v>387560</v>
          </cell>
          <cell r="P52" t="str">
            <v/>
          </cell>
          <cell r="R52">
            <v>387560</v>
          </cell>
          <cell r="Y52" t="str">
            <v/>
          </cell>
          <cell r="AA52" t="str">
            <v/>
          </cell>
          <cell r="AC52" t="str">
            <v/>
          </cell>
          <cell r="AD52">
            <v>17</v>
          </cell>
          <cell r="AE52">
            <v>102000</v>
          </cell>
          <cell r="AF52" t="str">
            <v/>
          </cell>
          <cell r="AG52" t="str">
            <v/>
          </cell>
          <cell r="AH52" t="str">
            <v/>
          </cell>
          <cell r="AI52">
            <v>319470</v>
          </cell>
          <cell r="AJ52">
            <v>1815730</v>
          </cell>
          <cell r="AK52">
            <v>36330</v>
          </cell>
          <cell r="AL52">
            <v>7266</v>
          </cell>
          <cell r="AM52" t="str">
            <v/>
          </cell>
          <cell r="AO52" t="str">
            <v/>
          </cell>
          <cell r="AQ52">
            <v>319470</v>
          </cell>
          <cell r="AR52">
            <v>1000000</v>
          </cell>
          <cell r="AS52">
            <v>1363066</v>
          </cell>
          <cell r="AT52">
            <v>452664</v>
          </cell>
          <cell r="AU52">
            <v>18000</v>
          </cell>
          <cell r="AV52">
            <v>434664</v>
          </cell>
          <cell r="AW52">
            <v>1777930</v>
          </cell>
          <cell r="AX52">
            <v>1070900</v>
          </cell>
          <cell r="AZ52">
            <v>707030</v>
          </cell>
          <cell r="BA52">
            <v>1777930</v>
          </cell>
          <cell r="BC52" t="str">
            <v/>
          </cell>
          <cell r="BD52">
            <v>0</v>
          </cell>
          <cell r="BE52">
            <v>968900</v>
          </cell>
        </row>
        <row r="53">
          <cell r="A53" t="str">
            <v>t340009</v>
          </cell>
          <cell r="B53" t="str">
            <v>t34</v>
          </cell>
          <cell r="C53" t="str">
            <v>TrÇn V¨n Thôy</v>
          </cell>
          <cell r="D53">
            <v>1</v>
          </cell>
          <cell r="E53">
            <v>2.44</v>
          </cell>
          <cell r="G53">
            <v>1336600</v>
          </cell>
          <cell r="H53">
            <v>1336600</v>
          </cell>
          <cell r="I53">
            <v>1336600</v>
          </cell>
          <cell r="J53">
            <v>4000</v>
          </cell>
          <cell r="M53">
            <v>42600</v>
          </cell>
          <cell r="N53">
            <v>46600</v>
          </cell>
          <cell r="O53">
            <v>534640</v>
          </cell>
          <cell r="P53" t="str">
            <v/>
          </cell>
          <cell r="R53">
            <v>534640</v>
          </cell>
          <cell r="Y53" t="str">
            <v/>
          </cell>
          <cell r="AA53" t="str">
            <v/>
          </cell>
          <cell r="AC53" t="str">
            <v/>
          </cell>
          <cell r="AD53">
            <v>23</v>
          </cell>
          <cell r="AE53">
            <v>138000</v>
          </cell>
          <cell r="AF53" t="str">
            <v/>
          </cell>
          <cell r="AG53" t="str">
            <v/>
          </cell>
          <cell r="AH53" t="str">
            <v/>
          </cell>
          <cell r="AI53">
            <v>439621</v>
          </cell>
          <cell r="AJ53">
            <v>2495461</v>
          </cell>
          <cell r="AK53">
            <v>25620</v>
          </cell>
          <cell r="AL53">
            <v>5124</v>
          </cell>
          <cell r="AM53" t="str">
            <v/>
          </cell>
          <cell r="AO53" t="str">
            <v/>
          </cell>
          <cell r="AQ53">
            <v>439621</v>
          </cell>
          <cell r="AR53">
            <v>1000000</v>
          </cell>
          <cell r="AS53">
            <v>1470365</v>
          </cell>
          <cell r="AT53">
            <v>1025096</v>
          </cell>
          <cell r="AU53">
            <v>25000</v>
          </cell>
          <cell r="AV53">
            <v>1000096</v>
          </cell>
          <cell r="AW53">
            <v>2448861</v>
          </cell>
          <cell r="AX53">
            <v>1474600</v>
          </cell>
          <cell r="AZ53">
            <v>974261</v>
          </cell>
          <cell r="BA53">
            <v>2448861</v>
          </cell>
          <cell r="BB53">
            <v>233200</v>
          </cell>
          <cell r="BC53">
            <v>205800</v>
          </cell>
          <cell r="BD53">
            <v>27400</v>
          </cell>
          <cell r="BE53">
            <v>1336600</v>
          </cell>
        </row>
        <row r="54">
          <cell r="A54" t="str">
            <v>t340010</v>
          </cell>
          <cell r="B54" t="str">
            <v>t34</v>
          </cell>
          <cell r="C54" t="str">
            <v>NguyÔn M¹nh Phong</v>
          </cell>
          <cell r="D54">
            <v>1</v>
          </cell>
          <cell r="E54">
            <v>2.44</v>
          </cell>
          <cell r="G54">
            <v>1149200</v>
          </cell>
          <cell r="H54">
            <v>1149200</v>
          </cell>
          <cell r="I54">
            <v>1149200</v>
          </cell>
          <cell r="J54">
            <v>6000</v>
          </cell>
          <cell r="M54">
            <v>44300</v>
          </cell>
          <cell r="N54">
            <v>50300</v>
          </cell>
          <cell r="O54">
            <v>459680</v>
          </cell>
          <cell r="P54" t="str">
            <v/>
          </cell>
          <cell r="R54">
            <v>459680</v>
          </cell>
          <cell r="Y54" t="str">
            <v/>
          </cell>
          <cell r="AA54" t="str">
            <v/>
          </cell>
          <cell r="AC54" t="str">
            <v/>
          </cell>
          <cell r="AD54">
            <v>19</v>
          </cell>
          <cell r="AE54">
            <v>114000</v>
          </cell>
          <cell r="AF54" t="str">
            <v/>
          </cell>
          <cell r="AG54" t="str">
            <v/>
          </cell>
          <cell r="AH54" t="str">
            <v/>
          </cell>
          <cell r="AI54">
            <v>452956</v>
          </cell>
          <cell r="AJ54">
            <v>2226136</v>
          </cell>
          <cell r="AK54">
            <v>25620</v>
          </cell>
          <cell r="AL54">
            <v>5124</v>
          </cell>
          <cell r="AM54" t="str">
            <v/>
          </cell>
          <cell r="AO54" t="str">
            <v/>
          </cell>
          <cell r="AQ54">
            <v>452956</v>
          </cell>
          <cell r="AR54">
            <v>1000000</v>
          </cell>
          <cell r="AS54">
            <v>1483700</v>
          </cell>
          <cell r="AT54">
            <v>742436</v>
          </cell>
          <cell r="AU54">
            <v>22000</v>
          </cell>
          <cell r="AV54">
            <v>720436</v>
          </cell>
          <cell r="AW54">
            <v>2175836</v>
          </cell>
          <cell r="AX54">
            <v>1263200</v>
          </cell>
          <cell r="AZ54">
            <v>912636</v>
          </cell>
          <cell r="BA54">
            <v>2175836</v>
          </cell>
          <cell r="BB54">
            <v>133500</v>
          </cell>
          <cell r="BC54">
            <v>117800</v>
          </cell>
          <cell r="BD54">
            <v>15700</v>
          </cell>
          <cell r="BE54">
            <v>1149200</v>
          </cell>
        </row>
        <row r="55">
          <cell r="A55" t="str">
            <v>t340011</v>
          </cell>
          <cell r="B55" t="str">
            <v>t34</v>
          </cell>
          <cell r="C55" t="str">
            <v>Ph¹m V¨n Phó</v>
          </cell>
          <cell r="D55">
            <v>1</v>
          </cell>
          <cell r="E55">
            <v>2.44</v>
          </cell>
          <cell r="G55">
            <v>1419500</v>
          </cell>
          <cell r="H55">
            <v>1419500</v>
          </cell>
          <cell r="I55">
            <v>1419500</v>
          </cell>
          <cell r="J55">
            <v>6000</v>
          </cell>
          <cell r="M55">
            <v>53300</v>
          </cell>
          <cell r="N55">
            <v>59300</v>
          </cell>
          <cell r="O55">
            <v>567800</v>
          </cell>
          <cell r="P55" t="str">
            <v/>
          </cell>
          <cell r="R55">
            <v>567800</v>
          </cell>
          <cell r="Y55" t="str">
            <v/>
          </cell>
          <cell r="AA55" t="str">
            <v/>
          </cell>
          <cell r="AC55" t="str">
            <v/>
          </cell>
          <cell r="AD55">
            <v>23</v>
          </cell>
          <cell r="AE55">
            <v>138000</v>
          </cell>
          <cell r="AF55" t="str">
            <v/>
          </cell>
          <cell r="AG55" t="str">
            <v/>
          </cell>
          <cell r="AH55" t="str">
            <v/>
          </cell>
          <cell r="AI55">
            <v>526242</v>
          </cell>
          <cell r="AJ55">
            <v>2710842</v>
          </cell>
          <cell r="AK55">
            <v>25620</v>
          </cell>
          <cell r="AL55">
            <v>5124</v>
          </cell>
          <cell r="AM55" t="str">
            <v/>
          </cell>
          <cell r="AO55" t="str">
            <v/>
          </cell>
          <cell r="AQ55">
            <v>526242</v>
          </cell>
          <cell r="AR55">
            <v>1000000</v>
          </cell>
          <cell r="AS55">
            <v>1556986</v>
          </cell>
          <cell r="AT55">
            <v>1153856</v>
          </cell>
          <cell r="AU55">
            <v>27000</v>
          </cell>
          <cell r="AV55">
            <v>1126856</v>
          </cell>
          <cell r="AW55">
            <v>2651542</v>
          </cell>
          <cell r="AX55">
            <v>1557500</v>
          </cell>
          <cell r="AZ55">
            <v>1094042</v>
          </cell>
          <cell r="BA55">
            <v>2651542</v>
          </cell>
          <cell r="BB55">
            <v>85200</v>
          </cell>
          <cell r="BC55">
            <v>75200</v>
          </cell>
          <cell r="BD55">
            <v>10000</v>
          </cell>
          <cell r="BE55">
            <v>1419500</v>
          </cell>
        </row>
        <row r="56">
          <cell r="A56" t="str">
            <v>t340012</v>
          </cell>
          <cell r="B56" t="str">
            <v>t34</v>
          </cell>
          <cell r="C56" t="str">
            <v>NguyÔn V¨n H­ng</v>
          </cell>
          <cell r="D56">
            <v>1</v>
          </cell>
          <cell r="E56">
            <v>2.44</v>
          </cell>
          <cell r="G56">
            <v>976100</v>
          </cell>
          <cell r="H56">
            <v>976100</v>
          </cell>
          <cell r="I56">
            <v>976100</v>
          </cell>
          <cell r="J56">
            <v>4000</v>
          </cell>
          <cell r="M56">
            <v>41100</v>
          </cell>
          <cell r="N56">
            <v>45100</v>
          </cell>
          <cell r="O56">
            <v>390440</v>
          </cell>
          <cell r="P56" t="str">
            <v/>
          </cell>
          <cell r="R56">
            <v>390440</v>
          </cell>
          <cell r="Y56" t="str">
            <v/>
          </cell>
          <cell r="AA56" t="str">
            <v/>
          </cell>
          <cell r="AC56" t="str">
            <v/>
          </cell>
          <cell r="AD56">
            <v>16</v>
          </cell>
          <cell r="AE56">
            <v>96000</v>
          </cell>
          <cell r="AF56" t="str">
            <v/>
          </cell>
          <cell r="AG56" t="str">
            <v/>
          </cell>
          <cell r="AH56" t="str">
            <v/>
          </cell>
          <cell r="AI56">
            <v>409790</v>
          </cell>
          <cell r="AJ56">
            <v>1917430</v>
          </cell>
          <cell r="AK56">
            <v>25620</v>
          </cell>
          <cell r="AL56">
            <v>5124</v>
          </cell>
          <cell r="AM56" t="str">
            <v/>
          </cell>
          <cell r="AO56" t="str">
            <v/>
          </cell>
          <cell r="AQ56">
            <v>409790</v>
          </cell>
          <cell r="AR56">
            <v>1000000</v>
          </cell>
          <cell r="AS56">
            <v>1440534</v>
          </cell>
          <cell r="AT56">
            <v>476896</v>
          </cell>
          <cell r="AU56">
            <v>19000</v>
          </cell>
          <cell r="AV56">
            <v>457896</v>
          </cell>
          <cell r="AW56">
            <v>1872330</v>
          </cell>
          <cell r="AX56">
            <v>1072100</v>
          </cell>
          <cell r="AZ56">
            <v>800230</v>
          </cell>
          <cell r="BA56">
            <v>1872330</v>
          </cell>
          <cell r="BB56">
            <v>19700</v>
          </cell>
          <cell r="BC56" t="str">
            <v/>
          </cell>
          <cell r="BD56">
            <v>19700</v>
          </cell>
          <cell r="BE56">
            <v>976100</v>
          </cell>
        </row>
        <row r="57">
          <cell r="A57" t="str">
            <v>t340013</v>
          </cell>
          <cell r="B57" t="str">
            <v>t34</v>
          </cell>
          <cell r="C57" t="str">
            <v>NguyÔn V¨n ChiÕn</v>
          </cell>
          <cell r="D57">
            <v>1</v>
          </cell>
          <cell r="E57">
            <v>2.44</v>
          </cell>
          <cell r="G57">
            <v>999000</v>
          </cell>
          <cell r="H57">
            <v>999000</v>
          </cell>
          <cell r="I57">
            <v>999000</v>
          </cell>
          <cell r="J57">
            <v>2000</v>
          </cell>
          <cell r="M57">
            <v>41600</v>
          </cell>
          <cell r="N57">
            <v>43600</v>
          </cell>
          <cell r="O57">
            <v>399600</v>
          </cell>
          <cell r="P57" t="str">
            <v/>
          </cell>
          <cell r="R57">
            <v>399600</v>
          </cell>
          <cell r="Y57" t="str">
            <v/>
          </cell>
          <cell r="AA57" t="str">
            <v/>
          </cell>
          <cell r="AC57" t="str">
            <v/>
          </cell>
          <cell r="AD57">
            <v>16</v>
          </cell>
          <cell r="AE57">
            <v>96000</v>
          </cell>
          <cell r="AF57" t="str">
            <v/>
          </cell>
          <cell r="AG57" t="str">
            <v/>
          </cell>
          <cell r="AH57" t="str">
            <v/>
          </cell>
          <cell r="AI57">
            <v>453887</v>
          </cell>
          <cell r="AJ57">
            <v>1992087</v>
          </cell>
          <cell r="AK57">
            <v>25620</v>
          </cell>
          <cell r="AL57">
            <v>5124</v>
          </cell>
          <cell r="AM57" t="str">
            <v/>
          </cell>
          <cell r="AO57" t="str">
            <v/>
          </cell>
          <cell r="AQ57">
            <v>453887</v>
          </cell>
          <cell r="AR57">
            <v>1000000</v>
          </cell>
          <cell r="AS57">
            <v>1484631</v>
          </cell>
          <cell r="AT57">
            <v>507456</v>
          </cell>
          <cell r="AU57">
            <v>20000</v>
          </cell>
          <cell r="AV57">
            <v>487456</v>
          </cell>
          <cell r="AW57">
            <v>1948487</v>
          </cell>
          <cell r="AX57">
            <v>1095000</v>
          </cell>
          <cell r="AZ57">
            <v>853487</v>
          </cell>
          <cell r="BA57">
            <v>1948487</v>
          </cell>
          <cell r="BB57">
            <v>230500</v>
          </cell>
          <cell r="BC57">
            <v>203400</v>
          </cell>
          <cell r="BD57">
            <v>27100</v>
          </cell>
          <cell r="BE57">
            <v>999000</v>
          </cell>
        </row>
        <row r="58">
          <cell r="A58" t="str">
            <v>t340014</v>
          </cell>
          <cell r="B58" t="str">
            <v>t34</v>
          </cell>
          <cell r="C58" t="str">
            <v>TrÇn Minh TuÊn</v>
          </cell>
          <cell r="D58">
            <v>1</v>
          </cell>
          <cell r="E58">
            <v>2.44</v>
          </cell>
          <cell r="G58">
            <v>1268800</v>
          </cell>
          <cell r="H58">
            <v>1268800</v>
          </cell>
          <cell r="I58">
            <v>1443800</v>
          </cell>
          <cell r="J58">
            <v>6000</v>
          </cell>
          <cell r="M58">
            <v>39800</v>
          </cell>
          <cell r="N58">
            <v>45800</v>
          </cell>
          <cell r="O58">
            <v>507520</v>
          </cell>
          <cell r="P58" t="str">
            <v/>
          </cell>
          <cell r="Q58">
            <v>55250</v>
          </cell>
          <cell r="R58">
            <v>562770</v>
          </cell>
          <cell r="W58">
            <v>175000</v>
          </cell>
          <cell r="Y58">
            <v>175000</v>
          </cell>
          <cell r="AA58" t="str">
            <v/>
          </cell>
          <cell r="AC58" t="str">
            <v/>
          </cell>
          <cell r="AD58">
            <v>19</v>
          </cell>
          <cell r="AE58">
            <v>114000</v>
          </cell>
          <cell r="AF58" t="str">
            <v/>
          </cell>
          <cell r="AG58" t="str">
            <v/>
          </cell>
          <cell r="AH58" t="str">
            <v/>
          </cell>
          <cell r="AI58">
            <v>505884</v>
          </cell>
          <cell r="AJ58">
            <v>2672254</v>
          </cell>
          <cell r="AK58">
            <v>25620</v>
          </cell>
          <cell r="AL58">
            <v>5124</v>
          </cell>
          <cell r="AM58" t="str">
            <v/>
          </cell>
          <cell r="AO58" t="str">
            <v/>
          </cell>
          <cell r="AQ58">
            <v>505884</v>
          </cell>
          <cell r="AR58">
            <v>1000000</v>
          </cell>
          <cell r="AS58">
            <v>1536628</v>
          </cell>
          <cell r="AT58">
            <v>1135626</v>
          </cell>
          <cell r="AU58">
            <v>27000</v>
          </cell>
          <cell r="AV58">
            <v>1108626</v>
          </cell>
          <cell r="AW58">
            <v>2626454</v>
          </cell>
          <cell r="AX58">
            <v>1557800</v>
          </cell>
          <cell r="AZ58">
            <v>1068654</v>
          </cell>
          <cell r="BA58">
            <v>2626454</v>
          </cell>
          <cell r="BB58">
            <v>232400</v>
          </cell>
          <cell r="BC58">
            <v>205100</v>
          </cell>
          <cell r="BD58">
            <v>27300</v>
          </cell>
          <cell r="BE58">
            <v>1443800</v>
          </cell>
        </row>
        <row r="59">
          <cell r="A59" t="str">
            <v>t340015</v>
          </cell>
          <cell r="B59" t="str">
            <v>t34</v>
          </cell>
          <cell r="C59" t="str">
            <v>§ç §¨ng H¶i</v>
          </cell>
          <cell r="D59">
            <v>1</v>
          </cell>
          <cell r="E59">
            <v>2.44</v>
          </cell>
          <cell r="G59">
            <v>930600</v>
          </cell>
          <cell r="H59">
            <v>930600</v>
          </cell>
          <cell r="I59">
            <v>1018100</v>
          </cell>
          <cell r="J59">
            <v>4000</v>
          </cell>
          <cell r="M59">
            <v>35200</v>
          </cell>
          <cell r="N59">
            <v>39200</v>
          </cell>
          <cell r="O59">
            <v>372240</v>
          </cell>
          <cell r="P59" t="str">
            <v/>
          </cell>
          <cell r="Q59">
            <v>30620</v>
          </cell>
          <cell r="R59">
            <v>402860</v>
          </cell>
          <cell r="W59">
            <v>87500</v>
          </cell>
          <cell r="Y59">
            <v>87500</v>
          </cell>
          <cell r="AA59" t="str">
            <v/>
          </cell>
          <cell r="AC59" t="str">
            <v/>
          </cell>
          <cell r="AD59">
            <v>17</v>
          </cell>
          <cell r="AE59">
            <v>102000</v>
          </cell>
          <cell r="AF59" t="str">
            <v/>
          </cell>
          <cell r="AG59">
            <v>44300</v>
          </cell>
          <cell r="AH59">
            <v>44300</v>
          </cell>
          <cell r="AI59">
            <v>483630</v>
          </cell>
          <cell r="AJ59">
            <v>2090090</v>
          </cell>
          <cell r="AK59">
            <v>25620</v>
          </cell>
          <cell r="AL59">
            <v>5124</v>
          </cell>
          <cell r="AM59" t="str">
            <v/>
          </cell>
          <cell r="AO59" t="str">
            <v/>
          </cell>
          <cell r="AQ59">
            <v>483630</v>
          </cell>
          <cell r="AR59">
            <v>1500000</v>
          </cell>
          <cell r="AS59">
            <v>2014374</v>
          </cell>
          <cell r="AT59">
            <v>75716</v>
          </cell>
          <cell r="AU59">
            <v>21000</v>
          </cell>
          <cell r="AV59">
            <v>54716</v>
          </cell>
          <cell r="AW59">
            <v>2050890</v>
          </cell>
          <cell r="AX59">
            <v>1164400</v>
          </cell>
          <cell r="AZ59">
            <v>886490</v>
          </cell>
          <cell r="BA59">
            <v>2050890</v>
          </cell>
          <cell r="BB59">
            <v>194500</v>
          </cell>
          <cell r="BC59">
            <v>171700</v>
          </cell>
          <cell r="BD59">
            <v>22800</v>
          </cell>
          <cell r="BE59">
            <v>1018100</v>
          </cell>
        </row>
        <row r="60">
          <cell r="A60" t="str">
            <v>t340016</v>
          </cell>
          <cell r="B60" t="str">
            <v>t34</v>
          </cell>
          <cell r="C60" t="str">
            <v>Ph¹m V¨n VÜnh</v>
          </cell>
          <cell r="D60">
            <v>1</v>
          </cell>
          <cell r="E60">
            <v>1.7</v>
          </cell>
          <cell r="G60">
            <v>672700</v>
          </cell>
          <cell r="H60">
            <v>672700</v>
          </cell>
          <cell r="I60">
            <v>672700</v>
          </cell>
          <cell r="J60">
            <v>4000</v>
          </cell>
          <cell r="M60">
            <v>37900</v>
          </cell>
          <cell r="N60">
            <v>41900</v>
          </cell>
          <cell r="O60">
            <v>269080</v>
          </cell>
          <cell r="P60" t="str">
            <v/>
          </cell>
          <cell r="R60">
            <v>269080</v>
          </cell>
          <cell r="Y60" t="str">
            <v/>
          </cell>
          <cell r="AA60" t="str">
            <v/>
          </cell>
          <cell r="AC60" t="str">
            <v/>
          </cell>
          <cell r="AD60">
            <v>10</v>
          </cell>
          <cell r="AE60">
            <v>60000</v>
          </cell>
          <cell r="AF60" t="str">
            <v/>
          </cell>
          <cell r="AG60">
            <v>133900</v>
          </cell>
          <cell r="AH60">
            <v>133900</v>
          </cell>
          <cell r="AI60">
            <v>276060</v>
          </cell>
          <cell r="AJ60">
            <v>1453640</v>
          </cell>
          <cell r="AK60">
            <v>17850</v>
          </cell>
          <cell r="AL60">
            <v>3570</v>
          </cell>
          <cell r="AM60" t="str">
            <v/>
          </cell>
          <cell r="AO60" t="str">
            <v/>
          </cell>
          <cell r="AQ60">
            <v>276060</v>
          </cell>
          <cell r="AR60">
            <v>500000</v>
          </cell>
          <cell r="AS60">
            <v>797480</v>
          </cell>
          <cell r="AT60">
            <v>656160</v>
          </cell>
          <cell r="AU60">
            <v>15000</v>
          </cell>
          <cell r="AV60">
            <v>641160</v>
          </cell>
          <cell r="AW60">
            <v>1411740</v>
          </cell>
          <cell r="AX60">
            <v>866600</v>
          </cell>
          <cell r="AZ60">
            <v>545140</v>
          </cell>
          <cell r="BA60">
            <v>1411740</v>
          </cell>
          <cell r="BB60">
            <v>132600</v>
          </cell>
          <cell r="BC60">
            <v>117000</v>
          </cell>
          <cell r="BD60">
            <v>15600</v>
          </cell>
          <cell r="BE60">
            <v>672700</v>
          </cell>
        </row>
        <row r="61">
          <cell r="A61" t="str">
            <v>t340017</v>
          </cell>
          <cell r="B61" t="str">
            <v>t34</v>
          </cell>
          <cell r="C61" t="str">
            <v>NguyÔn §øc Tµi</v>
          </cell>
          <cell r="D61">
            <v>1</v>
          </cell>
          <cell r="E61">
            <v>1.7</v>
          </cell>
          <cell r="G61">
            <v>1406600</v>
          </cell>
          <cell r="H61">
            <v>1406600</v>
          </cell>
          <cell r="I61">
            <v>1406600</v>
          </cell>
          <cell r="J61">
            <v>6000</v>
          </cell>
          <cell r="M61">
            <v>46500</v>
          </cell>
          <cell r="N61">
            <v>52500</v>
          </cell>
          <cell r="O61">
            <v>562640</v>
          </cell>
          <cell r="P61" t="str">
            <v/>
          </cell>
          <cell r="R61">
            <v>562640</v>
          </cell>
          <cell r="Y61" t="str">
            <v/>
          </cell>
          <cell r="AA61" t="str">
            <v/>
          </cell>
          <cell r="AC61" t="str">
            <v/>
          </cell>
          <cell r="AD61">
            <v>24</v>
          </cell>
          <cell r="AE61">
            <v>144000</v>
          </cell>
          <cell r="AF61" t="str">
            <v/>
          </cell>
          <cell r="AG61" t="str">
            <v/>
          </cell>
          <cell r="AH61" t="str">
            <v/>
          </cell>
          <cell r="AI61">
            <v>513436</v>
          </cell>
          <cell r="AJ61">
            <v>2679176</v>
          </cell>
          <cell r="AK61">
            <v>17850</v>
          </cell>
          <cell r="AL61">
            <v>3570</v>
          </cell>
          <cell r="AM61" t="str">
            <v/>
          </cell>
          <cell r="AO61" t="str">
            <v/>
          </cell>
          <cell r="AQ61">
            <v>513436</v>
          </cell>
          <cell r="AR61">
            <v>1500000</v>
          </cell>
          <cell r="AS61">
            <v>2034856</v>
          </cell>
          <cell r="AT61">
            <v>644320</v>
          </cell>
          <cell r="AU61">
            <v>27000</v>
          </cell>
          <cell r="AV61">
            <v>617320</v>
          </cell>
          <cell r="AW61">
            <v>2626676</v>
          </cell>
          <cell r="AX61">
            <v>1550600</v>
          </cell>
          <cell r="AZ61">
            <v>1076076</v>
          </cell>
          <cell r="BA61">
            <v>2626676</v>
          </cell>
          <cell r="BC61" t="str">
            <v/>
          </cell>
          <cell r="BD61">
            <v>0</v>
          </cell>
          <cell r="BE61">
            <v>1406600</v>
          </cell>
        </row>
        <row r="62">
          <cell r="A62" t="str">
            <v>t340018</v>
          </cell>
          <cell r="B62" t="str">
            <v>t34</v>
          </cell>
          <cell r="C62" t="str">
            <v>Hµ TiÕn Hïng</v>
          </cell>
          <cell r="D62">
            <v>1</v>
          </cell>
          <cell r="E62">
            <v>1.7</v>
          </cell>
          <cell r="G62">
            <v>1252700</v>
          </cell>
          <cell r="H62">
            <v>1252700</v>
          </cell>
          <cell r="I62">
            <v>1252700</v>
          </cell>
          <cell r="J62">
            <v>2000</v>
          </cell>
          <cell r="M62">
            <v>40800</v>
          </cell>
          <cell r="N62">
            <v>42800</v>
          </cell>
          <cell r="O62">
            <v>501080</v>
          </cell>
          <cell r="P62" t="str">
            <v/>
          </cell>
          <cell r="R62">
            <v>501080</v>
          </cell>
          <cell r="Y62" t="str">
            <v/>
          </cell>
          <cell r="AA62" t="str">
            <v/>
          </cell>
          <cell r="AC62" t="str">
            <v/>
          </cell>
          <cell r="AD62">
            <v>23</v>
          </cell>
          <cell r="AE62">
            <v>138000</v>
          </cell>
          <cell r="AF62" t="str">
            <v/>
          </cell>
          <cell r="AG62" t="str">
            <v/>
          </cell>
          <cell r="AH62" t="str">
            <v/>
          </cell>
          <cell r="AI62">
            <v>499107</v>
          </cell>
          <cell r="AJ62">
            <v>2433687</v>
          </cell>
          <cell r="AK62">
            <v>17850</v>
          </cell>
          <cell r="AL62">
            <v>3570</v>
          </cell>
          <cell r="AM62" t="str">
            <v/>
          </cell>
          <cell r="AO62" t="str">
            <v/>
          </cell>
          <cell r="AQ62">
            <v>499107</v>
          </cell>
          <cell r="AR62">
            <v>1500000</v>
          </cell>
          <cell r="AS62">
            <v>2020527</v>
          </cell>
          <cell r="AT62">
            <v>413160</v>
          </cell>
          <cell r="AU62">
            <v>24000</v>
          </cell>
          <cell r="AV62">
            <v>389160</v>
          </cell>
          <cell r="AW62">
            <v>2390887</v>
          </cell>
          <cell r="AX62">
            <v>1390700</v>
          </cell>
          <cell r="AZ62">
            <v>1000187</v>
          </cell>
          <cell r="BA62">
            <v>2390887</v>
          </cell>
          <cell r="BB62">
            <v>230800</v>
          </cell>
          <cell r="BC62">
            <v>203700</v>
          </cell>
          <cell r="BD62">
            <v>27100</v>
          </cell>
          <cell r="BE62">
            <v>1252700</v>
          </cell>
        </row>
        <row r="63">
          <cell r="A63" t="str">
            <v>t340019</v>
          </cell>
          <cell r="B63" t="str">
            <v>t34</v>
          </cell>
          <cell r="C63" t="str">
            <v>NguyÔn TÊn Th¾ng</v>
          </cell>
          <cell r="D63">
            <v>1</v>
          </cell>
          <cell r="E63">
            <v>1.7</v>
          </cell>
          <cell r="G63">
            <v>954000</v>
          </cell>
          <cell r="H63">
            <v>954000</v>
          </cell>
          <cell r="I63">
            <v>1024000</v>
          </cell>
          <cell r="J63">
            <v>4000</v>
          </cell>
          <cell r="M63">
            <v>40800</v>
          </cell>
          <cell r="N63">
            <v>44800</v>
          </cell>
          <cell r="O63">
            <v>381600</v>
          </cell>
          <cell r="P63" t="str">
            <v/>
          </cell>
          <cell r="Q63">
            <v>24500</v>
          </cell>
          <cell r="R63">
            <v>406100</v>
          </cell>
          <cell r="W63">
            <v>70000</v>
          </cell>
          <cell r="Y63">
            <v>70000</v>
          </cell>
          <cell r="AA63" t="str">
            <v/>
          </cell>
          <cell r="AC63" t="str">
            <v/>
          </cell>
          <cell r="AD63">
            <v>18</v>
          </cell>
          <cell r="AE63">
            <v>108000</v>
          </cell>
          <cell r="AF63" t="str">
            <v/>
          </cell>
          <cell r="AG63" t="str">
            <v/>
          </cell>
          <cell r="AH63" t="str">
            <v/>
          </cell>
          <cell r="AI63">
            <v>474284</v>
          </cell>
          <cell r="AJ63">
            <v>2057184</v>
          </cell>
          <cell r="AK63">
            <v>17850</v>
          </cell>
          <cell r="AL63">
            <v>3570</v>
          </cell>
          <cell r="AM63" t="str">
            <v/>
          </cell>
          <cell r="AO63" t="str">
            <v/>
          </cell>
          <cell r="AQ63">
            <v>474284</v>
          </cell>
          <cell r="AR63">
            <v>1000000</v>
          </cell>
          <cell r="AS63">
            <v>1495704</v>
          </cell>
          <cell r="AT63">
            <v>561480</v>
          </cell>
          <cell r="AU63">
            <v>21000</v>
          </cell>
          <cell r="AV63">
            <v>540480</v>
          </cell>
          <cell r="AW63">
            <v>2012384</v>
          </cell>
          <cell r="AX63">
            <v>1132000</v>
          </cell>
          <cell r="AZ63">
            <v>880384</v>
          </cell>
          <cell r="BA63">
            <v>2012384</v>
          </cell>
          <cell r="BB63">
            <v>234600</v>
          </cell>
          <cell r="BC63">
            <v>207000</v>
          </cell>
          <cell r="BD63">
            <v>27600</v>
          </cell>
          <cell r="BE63">
            <v>1024000</v>
          </cell>
        </row>
        <row r="64">
          <cell r="B64" t="str">
            <v>t34 Total</v>
          </cell>
          <cell r="D64">
            <v>19</v>
          </cell>
          <cell r="E64">
            <v>51.56</v>
          </cell>
          <cell r="F64" t="str">
            <v/>
          </cell>
          <cell r="G64">
            <v>21148092</v>
          </cell>
          <cell r="H64">
            <v>21148092</v>
          </cell>
          <cell r="I64">
            <v>21501592</v>
          </cell>
          <cell r="J64">
            <v>86000</v>
          </cell>
          <cell r="K64" t="str">
            <v/>
          </cell>
          <cell r="L64" t="str">
            <v/>
          </cell>
          <cell r="M64">
            <v>795605</v>
          </cell>
          <cell r="N64">
            <v>881605</v>
          </cell>
          <cell r="O64">
            <v>8459240</v>
          </cell>
          <cell r="P64" t="str">
            <v/>
          </cell>
          <cell r="Q64">
            <v>110370</v>
          </cell>
          <cell r="R64">
            <v>8569610</v>
          </cell>
          <cell r="S64">
            <v>21000</v>
          </cell>
          <cell r="T64" t="str">
            <v/>
          </cell>
          <cell r="U64" t="str">
            <v/>
          </cell>
          <cell r="V64" t="str">
            <v/>
          </cell>
          <cell r="W64">
            <v>332500</v>
          </cell>
          <cell r="X64" t="str">
            <v/>
          </cell>
          <cell r="Y64">
            <v>332500</v>
          </cell>
          <cell r="Z64" t="str">
            <v/>
          </cell>
          <cell r="AA64" t="str">
            <v/>
          </cell>
          <cell r="AB64" t="str">
            <v/>
          </cell>
          <cell r="AC64" t="str">
            <v/>
          </cell>
          <cell r="AD64">
            <v>360</v>
          </cell>
          <cell r="AE64">
            <v>2160000</v>
          </cell>
          <cell r="AF64" t="str">
            <v/>
          </cell>
          <cell r="AG64">
            <v>324900</v>
          </cell>
          <cell r="AH64">
            <v>324900</v>
          </cell>
          <cell r="AI64">
            <v>8604030</v>
          </cell>
          <cell r="AJ64">
            <v>42041737</v>
          </cell>
          <cell r="AK64">
            <v>541380</v>
          </cell>
          <cell r="AL64">
            <v>108276</v>
          </cell>
          <cell r="AM64" t="str">
            <v/>
          </cell>
          <cell r="AN64" t="str">
            <v/>
          </cell>
          <cell r="AO64" t="str">
            <v/>
          </cell>
          <cell r="AP64" t="str">
            <v/>
          </cell>
          <cell r="AQ64">
            <v>8604030</v>
          </cell>
          <cell r="AR64">
            <v>20000000</v>
          </cell>
          <cell r="AS64">
            <v>29253686</v>
          </cell>
          <cell r="AT64">
            <v>12788051</v>
          </cell>
          <cell r="AU64">
            <v>423000</v>
          </cell>
          <cell r="AV64">
            <v>12365051</v>
          </cell>
          <cell r="AW64">
            <v>41160132</v>
          </cell>
          <cell r="AX64">
            <v>23986492</v>
          </cell>
          <cell r="AY64" t="str">
            <v/>
          </cell>
          <cell r="AZ64">
            <v>17173640</v>
          </cell>
          <cell r="BA64">
            <v>41160132</v>
          </cell>
          <cell r="BB64">
            <v>2811330</v>
          </cell>
          <cell r="BC64">
            <v>2463451</v>
          </cell>
          <cell r="BD64">
            <v>347879</v>
          </cell>
          <cell r="BE64">
            <v>21480592</v>
          </cell>
        </row>
        <row r="65">
          <cell r="A65" t="str">
            <v>t350001</v>
          </cell>
          <cell r="B65" t="str">
            <v>t35</v>
          </cell>
          <cell r="C65" t="str">
            <v>Lª M¹nh C­êng</v>
          </cell>
          <cell r="D65">
            <v>1</v>
          </cell>
          <cell r="E65">
            <v>2.44</v>
          </cell>
          <cell r="G65">
            <v>1260014</v>
          </cell>
          <cell r="H65">
            <v>1260014</v>
          </cell>
          <cell r="I65">
            <v>1281014</v>
          </cell>
          <cell r="J65">
            <v>8000</v>
          </cell>
          <cell r="M65">
            <v>46733</v>
          </cell>
          <cell r="N65">
            <v>54733</v>
          </cell>
          <cell r="O65">
            <v>503800</v>
          </cell>
          <cell r="P65" t="str">
            <v/>
          </cell>
          <cell r="R65">
            <v>503800</v>
          </cell>
          <cell r="S65">
            <v>21000</v>
          </cell>
          <cell r="Y65" t="str">
            <v/>
          </cell>
          <cell r="AA65" t="str">
            <v/>
          </cell>
          <cell r="AC65" t="str">
            <v/>
          </cell>
          <cell r="AD65">
            <v>22</v>
          </cell>
          <cell r="AE65">
            <v>132000</v>
          </cell>
          <cell r="AF65" t="str">
            <v/>
          </cell>
          <cell r="AG65" t="str">
            <v/>
          </cell>
          <cell r="AH65" t="str">
            <v/>
          </cell>
          <cell r="AI65">
            <v>532377</v>
          </cell>
          <cell r="AJ65">
            <v>2503924</v>
          </cell>
          <cell r="AK65">
            <v>25620</v>
          </cell>
          <cell r="AL65">
            <v>5124</v>
          </cell>
          <cell r="AM65" t="str">
            <v/>
          </cell>
          <cell r="AO65" t="str">
            <v/>
          </cell>
          <cell r="AQ65">
            <v>532377</v>
          </cell>
          <cell r="AR65">
            <v>1000000</v>
          </cell>
          <cell r="AS65">
            <v>1563121</v>
          </cell>
          <cell r="AT65">
            <v>940803</v>
          </cell>
          <cell r="AU65">
            <v>25000</v>
          </cell>
          <cell r="AV65">
            <v>915803</v>
          </cell>
          <cell r="AW65">
            <v>2449191</v>
          </cell>
          <cell r="AX65">
            <v>1413014</v>
          </cell>
          <cell r="AZ65">
            <v>1036177</v>
          </cell>
          <cell r="BA65">
            <v>2449191</v>
          </cell>
          <cell r="BE65">
            <v>1260014</v>
          </cell>
        </row>
        <row r="66">
          <cell r="A66" t="str">
            <v>t350002</v>
          </cell>
          <cell r="B66" t="str">
            <v>t35</v>
          </cell>
          <cell r="C66" t="str">
            <v>NguyÔn Quang Minh</v>
          </cell>
          <cell r="D66" t="str">
            <v/>
          </cell>
          <cell r="E66" t="str">
            <v/>
          </cell>
          <cell r="H66" t="str">
            <v/>
          </cell>
          <cell r="I66" t="str">
            <v/>
          </cell>
          <cell r="N66" t="str">
            <v/>
          </cell>
          <cell r="O66" t="str">
            <v/>
          </cell>
          <cell r="P66" t="str">
            <v/>
          </cell>
          <cell r="R66" t="str">
            <v/>
          </cell>
          <cell r="Y66" t="str">
            <v/>
          </cell>
          <cell r="AA66" t="str">
            <v/>
          </cell>
          <cell r="AC66" t="str">
            <v/>
          </cell>
          <cell r="AE66" t="str">
            <v/>
          </cell>
          <cell r="AF66" t="str">
            <v/>
          </cell>
          <cell r="AG66" t="str">
            <v/>
          </cell>
          <cell r="AH66" t="str">
            <v/>
          </cell>
          <cell r="AI66" t="str">
            <v/>
          </cell>
          <cell r="AJ66" t="str">
            <v/>
          </cell>
          <cell r="AK66" t="str">
            <v/>
          </cell>
          <cell r="AL66" t="str">
            <v/>
          </cell>
          <cell r="AM66" t="str">
            <v/>
          </cell>
          <cell r="AO66" t="str">
            <v/>
          </cell>
          <cell r="AQ66" t="str">
            <v/>
          </cell>
          <cell r="AS66" t="str">
            <v/>
          </cell>
          <cell r="AT66" t="str">
            <v/>
          </cell>
          <cell r="AU66" t="str">
            <v/>
          </cell>
          <cell r="AV66" t="str">
            <v/>
          </cell>
          <cell r="AW66" t="str">
            <v/>
          </cell>
          <cell r="AX66" t="str">
            <v/>
          </cell>
          <cell r="AZ66" t="str">
            <v/>
          </cell>
          <cell r="BA66" t="str">
            <v/>
          </cell>
          <cell r="BB66">
            <v>19587</v>
          </cell>
          <cell r="BC66" t="str">
            <v/>
          </cell>
          <cell r="BD66">
            <v>19587</v>
          </cell>
          <cell r="BE66" t="str">
            <v/>
          </cell>
        </row>
        <row r="67">
          <cell r="A67" t="str">
            <v>t350003</v>
          </cell>
          <cell r="B67" t="str">
            <v>t35</v>
          </cell>
          <cell r="C67" t="str">
            <v>Bïi Nh­ H­¬ng</v>
          </cell>
          <cell r="D67">
            <v>1</v>
          </cell>
          <cell r="E67">
            <v>3.46</v>
          </cell>
          <cell r="G67">
            <v>1573200</v>
          </cell>
          <cell r="H67">
            <v>1573200</v>
          </cell>
          <cell r="I67">
            <v>1573200</v>
          </cell>
          <cell r="J67">
            <v>8000</v>
          </cell>
          <cell r="M67">
            <v>54211</v>
          </cell>
          <cell r="N67">
            <v>62211</v>
          </cell>
          <cell r="O67">
            <v>629280</v>
          </cell>
          <cell r="P67" t="str">
            <v/>
          </cell>
          <cell r="R67">
            <v>629280</v>
          </cell>
          <cell r="Y67" t="str">
            <v/>
          </cell>
          <cell r="AA67" t="str">
            <v/>
          </cell>
          <cell r="AC67" t="str">
            <v/>
          </cell>
          <cell r="AD67">
            <v>24</v>
          </cell>
          <cell r="AE67">
            <v>144000</v>
          </cell>
          <cell r="AF67" t="str">
            <v/>
          </cell>
          <cell r="AG67" t="str">
            <v/>
          </cell>
          <cell r="AH67" t="str">
            <v/>
          </cell>
          <cell r="AI67">
            <v>429536</v>
          </cell>
          <cell r="AJ67">
            <v>2838227</v>
          </cell>
          <cell r="AK67">
            <v>36330</v>
          </cell>
          <cell r="AL67">
            <v>7266</v>
          </cell>
          <cell r="AM67" t="str">
            <v/>
          </cell>
          <cell r="AO67" t="str">
            <v/>
          </cell>
          <cell r="AQ67">
            <v>429536</v>
          </cell>
          <cell r="AR67">
            <v>1500000</v>
          </cell>
          <cell r="AS67">
            <v>1973132</v>
          </cell>
          <cell r="AT67">
            <v>865095</v>
          </cell>
          <cell r="AU67">
            <v>28000</v>
          </cell>
          <cell r="AV67">
            <v>837095</v>
          </cell>
          <cell r="AW67">
            <v>2776016</v>
          </cell>
          <cell r="AX67">
            <v>1717200</v>
          </cell>
          <cell r="AZ67">
            <v>1058816</v>
          </cell>
          <cell r="BA67">
            <v>2776016</v>
          </cell>
          <cell r="BB67">
            <v>258600</v>
          </cell>
          <cell r="BC67">
            <v>223984</v>
          </cell>
          <cell r="BD67">
            <v>34616</v>
          </cell>
          <cell r="BE67">
            <v>1573200</v>
          </cell>
        </row>
        <row r="68">
          <cell r="A68" t="str">
            <v>t350004</v>
          </cell>
          <cell r="B68" t="str">
            <v>t35</v>
          </cell>
          <cell r="C68" t="str">
            <v>NguyÔn Duy Long</v>
          </cell>
          <cell r="D68">
            <v>1</v>
          </cell>
          <cell r="E68">
            <v>3.46</v>
          </cell>
          <cell r="G68">
            <v>1277300</v>
          </cell>
          <cell r="H68">
            <v>1277300</v>
          </cell>
          <cell r="I68">
            <v>1277300</v>
          </cell>
          <cell r="J68">
            <v>8000</v>
          </cell>
          <cell r="M68">
            <v>33811</v>
          </cell>
          <cell r="N68">
            <v>41811</v>
          </cell>
          <cell r="O68">
            <v>510920</v>
          </cell>
          <cell r="P68" t="str">
            <v/>
          </cell>
          <cell r="R68">
            <v>510920</v>
          </cell>
          <cell r="Y68" t="str">
            <v/>
          </cell>
          <cell r="AA68" t="str">
            <v/>
          </cell>
          <cell r="AC68" t="str">
            <v/>
          </cell>
          <cell r="AD68">
            <v>21</v>
          </cell>
          <cell r="AE68">
            <v>126000</v>
          </cell>
          <cell r="AF68" t="str">
            <v/>
          </cell>
          <cell r="AG68" t="str">
            <v/>
          </cell>
          <cell r="AH68" t="str">
            <v/>
          </cell>
          <cell r="AI68">
            <v>454732</v>
          </cell>
          <cell r="AJ68">
            <v>2410763</v>
          </cell>
          <cell r="AK68">
            <v>36330</v>
          </cell>
          <cell r="AL68">
            <v>7266</v>
          </cell>
          <cell r="AM68" t="str">
            <v/>
          </cell>
          <cell r="AO68" t="str">
            <v/>
          </cell>
          <cell r="AQ68">
            <v>454732</v>
          </cell>
          <cell r="AR68">
            <v>1100000</v>
          </cell>
          <cell r="AS68">
            <v>1598328</v>
          </cell>
          <cell r="AT68">
            <v>812435</v>
          </cell>
          <cell r="AU68">
            <v>24000</v>
          </cell>
          <cell r="AV68">
            <v>788435</v>
          </cell>
          <cell r="AW68">
            <v>2368952</v>
          </cell>
          <cell r="AX68">
            <v>1403300</v>
          </cell>
          <cell r="AZ68">
            <v>965652</v>
          </cell>
          <cell r="BA68">
            <v>2368952</v>
          </cell>
          <cell r="BB68">
            <v>19400</v>
          </cell>
          <cell r="BC68" t="str">
            <v/>
          </cell>
          <cell r="BD68">
            <v>19400</v>
          </cell>
          <cell r="BE68">
            <v>1277300</v>
          </cell>
        </row>
        <row r="69">
          <cell r="A69" t="str">
            <v>t350005</v>
          </cell>
          <cell r="B69" t="str">
            <v>t35</v>
          </cell>
          <cell r="C69" t="str">
            <v>Vò V¨n VËn</v>
          </cell>
          <cell r="D69">
            <v>1</v>
          </cell>
          <cell r="E69">
            <v>3.46</v>
          </cell>
          <cell r="G69">
            <v>742700</v>
          </cell>
          <cell r="H69">
            <v>742700</v>
          </cell>
          <cell r="I69">
            <v>1273670</v>
          </cell>
          <cell r="J69">
            <v>6000</v>
          </cell>
          <cell r="N69">
            <v>6000</v>
          </cell>
          <cell r="O69">
            <v>297080</v>
          </cell>
          <cell r="P69" t="str">
            <v/>
          </cell>
          <cell r="R69">
            <v>297080</v>
          </cell>
          <cell r="X69">
            <v>530970</v>
          </cell>
          <cell r="Y69">
            <v>530970</v>
          </cell>
          <cell r="AA69" t="str">
            <v/>
          </cell>
          <cell r="AC69" t="str">
            <v/>
          </cell>
          <cell r="AD69">
            <v>13</v>
          </cell>
          <cell r="AE69">
            <v>78000</v>
          </cell>
          <cell r="AF69" t="str">
            <v/>
          </cell>
          <cell r="AG69" t="str">
            <v/>
          </cell>
          <cell r="AH69" t="str">
            <v/>
          </cell>
          <cell r="AI69">
            <v>434740</v>
          </cell>
          <cell r="AJ69">
            <v>2089490</v>
          </cell>
          <cell r="AK69">
            <v>36330</v>
          </cell>
          <cell r="AL69">
            <v>7266</v>
          </cell>
          <cell r="AM69" t="str">
            <v/>
          </cell>
          <cell r="AO69" t="str">
            <v/>
          </cell>
          <cell r="AQ69">
            <v>434740</v>
          </cell>
          <cell r="AR69">
            <v>1000000</v>
          </cell>
          <cell r="AS69">
            <v>1478336</v>
          </cell>
          <cell r="AT69">
            <v>611154</v>
          </cell>
          <cell r="AU69">
            <v>21000</v>
          </cell>
          <cell r="AV69">
            <v>590154</v>
          </cell>
          <cell r="AW69">
            <v>2083490</v>
          </cell>
          <cell r="AX69">
            <v>1351670</v>
          </cell>
          <cell r="AZ69">
            <v>731820</v>
          </cell>
          <cell r="BA69">
            <v>2083490</v>
          </cell>
          <cell r="BB69">
            <v>276200</v>
          </cell>
          <cell r="BC69">
            <v>239800</v>
          </cell>
          <cell r="BD69">
            <v>36400</v>
          </cell>
          <cell r="BE69">
            <v>742700</v>
          </cell>
        </row>
        <row r="70">
          <cell r="A70" t="str">
            <v>t350006</v>
          </cell>
          <cell r="B70" t="str">
            <v>t35</v>
          </cell>
          <cell r="C70" t="str">
            <v>Vò V¨n Phong</v>
          </cell>
          <cell r="D70">
            <v>1</v>
          </cell>
          <cell r="E70">
            <v>3.46</v>
          </cell>
          <cell r="G70">
            <v>1452000</v>
          </cell>
          <cell r="H70">
            <v>1452000</v>
          </cell>
          <cell r="I70">
            <v>1522000</v>
          </cell>
          <cell r="J70">
            <v>8000</v>
          </cell>
          <cell r="M70">
            <v>56411</v>
          </cell>
          <cell r="N70">
            <v>64411</v>
          </cell>
          <cell r="O70">
            <v>580800</v>
          </cell>
          <cell r="P70" t="str">
            <v/>
          </cell>
          <cell r="Q70">
            <v>24500</v>
          </cell>
          <cell r="R70">
            <v>605300</v>
          </cell>
          <cell r="W70">
            <v>70000</v>
          </cell>
          <cell r="Y70">
            <v>70000</v>
          </cell>
          <cell r="AA70" t="str">
            <v/>
          </cell>
          <cell r="AC70" t="str">
            <v/>
          </cell>
          <cell r="AD70">
            <v>27</v>
          </cell>
          <cell r="AE70">
            <v>162000</v>
          </cell>
          <cell r="AF70" t="str">
            <v/>
          </cell>
          <cell r="AG70" t="str">
            <v/>
          </cell>
          <cell r="AH70" t="str">
            <v/>
          </cell>
          <cell r="AI70">
            <v>469974</v>
          </cell>
          <cell r="AJ70">
            <v>2823685</v>
          </cell>
          <cell r="AK70">
            <v>36330</v>
          </cell>
          <cell r="AL70">
            <v>7266</v>
          </cell>
          <cell r="AM70" t="str">
            <v/>
          </cell>
          <cell r="AO70" t="str">
            <v/>
          </cell>
          <cell r="AQ70">
            <v>469974</v>
          </cell>
          <cell r="AR70">
            <v>1500000</v>
          </cell>
          <cell r="AS70">
            <v>2013570</v>
          </cell>
          <cell r="AT70">
            <v>810115</v>
          </cell>
          <cell r="AU70">
            <v>28000</v>
          </cell>
          <cell r="AV70">
            <v>782115</v>
          </cell>
          <cell r="AW70">
            <v>2759274</v>
          </cell>
          <cell r="AX70">
            <v>1684000</v>
          </cell>
          <cell r="AZ70">
            <v>1075274</v>
          </cell>
          <cell r="BA70">
            <v>2759274</v>
          </cell>
          <cell r="BB70">
            <v>19400</v>
          </cell>
          <cell r="BC70" t="str">
            <v/>
          </cell>
          <cell r="BD70">
            <v>19400</v>
          </cell>
          <cell r="BE70">
            <v>1522000</v>
          </cell>
        </row>
        <row r="71">
          <cell r="A71" t="str">
            <v>t350007</v>
          </cell>
          <cell r="B71" t="str">
            <v>t35</v>
          </cell>
          <cell r="C71" t="str">
            <v>Vò Ngäc Quang</v>
          </cell>
          <cell r="D71">
            <v>1</v>
          </cell>
          <cell r="E71">
            <v>3.46</v>
          </cell>
          <cell r="G71">
            <v>1675600</v>
          </cell>
          <cell r="H71">
            <v>1675600</v>
          </cell>
          <cell r="I71">
            <v>1675600</v>
          </cell>
          <cell r="J71">
            <v>8000</v>
          </cell>
          <cell r="M71">
            <v>64611</v>
          </cell>
          <cell r="N71">
            <v>72611</v>
          </cell>
          <cell r="O71">
            <v>670240</v>
          </cell>
          <cell r="P71" t="str">
            <v/>
          </cell>
          <cell r="R71">
            <v>670240</v>
          </cell>
          <cell r="Y71" t="str">
            <v/>
          </cell>
          <cell r="AA71" t="str">
            <v/>
          </cell>
          <cell r="AC71" t="str">
            <v/>
          </cell>
          <cell r="AD71">
            <v>28</v>
          </cell>
          <cell r="AE71">
            <v>168000</v>
          </cell>
          <cell r="AF71" t="str">
            <v/>
          </cell>
          <cell r="AG71" t="str">
            <v/>
          </cell>
          <cell r="AH71" t="str">
            <v/>
          </cell>
          <cell r="AI71">
            <v>468641</v>
          </cell>
          <cell r="AJ71">
            <v>3055092</v>
          </cell>
          <cell r="AK71">
            <v>36330</v>
          </cell>
          <cell r="AL71">
            <v>7266</v>
          </cell>
          <cell r="AM71" t="str">
            <v/>
          </cell>
          <cell r="AO71" t="str">
            <v/>
          </cell>
          <cell r="AQ71">
            <v>468641</v>
          </cell>
          <cell r="AR71">
            <v>1500000</v>
          </cell>
          <cell r="AS71">
            <v>2012237</v>
          </cell>
          <cell r="AT71">
            <v>1042855</v>
          </cell>
          <cell r="AU71">
            <v>31000</v>
          </cell>
          <cell r="AV71">
            <v>1011855</v>
          </cell>
          <cell r="AW71">
            <v>2982481</v>
          </cell>
          <cell r="AX71">
            <v>1843600</v>
          </cell>
          <cell r="AZ71">
            <v>1138881</v>
          </cell>
          <cell r="BA71">
            <v>2982481</v>
          </cell>
          <cell r="BB71">
            <v>276200</v>
          </cell>
          <cell r="BC71">
            <v>239800</v>
          </cell>
          <cell r="BD71">
            <v>36400</v>
          </cell>
          <cell r="BE71">
            <v>1675600</v>
          </cell>
        </row>
        <row r="72">
          <cell r="A72" t="str">
            <v>t350008</v>
          </cell>
          <cell r="B72" t="str">
            <v>t35</v>
          </cell>
          <cell r="C72" t="str">
            <v>L­¬ng V¨n An</v>
          </cell>
          <cell r="D72">
            <v>1</v>
          </cell>
          <cell r="E72">
            <v>3.46</v>
          </cell>
          <cell r="G72">
            <v>1098400</v>
          </cell>
          <cell r="H72">
            <v>1098400</v>
          </cell>
          <cell r="I72">
            <v>1098400</v>
          </cell>
          <cell r="J72">
            <v>8000</v>
          </cell>
          <cell r="M72">
            <v>26711</v>
          </cell>
          <cell r="N72">
            <v>34711</v>
          </cell>
          <cell r="O72">
            <v>439360</v>
          </cell>
          <cell r="P72" t="str">
            <v/>
          </cell>
          <cell r="R72">
            <v>439360</v>
          </cell>
          <cell r="Y72" t="str">
            <v/>
          </cell>
          <cell r="AA72" t="str">
            <v/>
          </cell>
          <cell r="AC72" t="str">
            <v/>
          </cell>
          <cell r="AD72">
            <v>21</v>
          </cell>
          <cell r="AE72">
            <v>126000</v>
          </cell>
          <cell r="AF72" t="str">
            <v/>
          </cell>
          <cell r="AG72" t="str">
            <v/>
          </cell>
          <cell r="AH72" t="str">
            <v/>
          </cell>
          <cell r="AI72">
            <v>414678</v>
          </cell>
          <cell r="AJ72">
            <v>2113149</v>
          </cell>
          <cell r="AK72">
            <v>36330</v>
          </cell>
          <cell r="AL72">
            <v>7266</v>
          </cell>
          <cell r="AM72" t="str">
            <v/>
          </cell>
          <cell r="AO72" t="str">
            <v/>
          </cell>
          <cell r="AQ72">
            <v>414678</v>
          </cell>
          <cell r="AR72">
            <v>1000000</v>
          </cell>
          <cell r="AS72">
            <v>1458274</v>
          </cell>
          <cell r="AT72">
            <v>654875</v>
          </cell>
          <cell r="AU72">
            <v>21000</v>
          </cell>
          <cell r="AV72">
            <v>633875</v>
          </cell>
          <cell r="AW72">
            <v>2078438</v>
          </cell>
          <cell r="AX72">
            <v>1224400</v>
          </cell>
          <cell r="AZ72">
            <v>854038</v>
          </cell>
          <cell r="BA72">
            <v>2078438</v>
          </cell>
          <cell r="BB72">
            <v>15500</v>
          </cell>
          <cell r="BC72" t="str">
            <v/>
          </cell>
          <cell r="BD72">
            <v>15500</v>
          </cell>
          <cell r="BE72">
            <v>1098400</v>
          </cell>
        </row>
        <row r="73">
          <cell r="A73" t="str">
            <v>t350009</v>
          </cell>
          <cell r="B73" t="str">
            <v>t35</v>
          </cell>
          <cell r="C73" t="str">
            <v>Bïi Quang T¸ch</v>
          </cell>
          <cell r="D73">
            <v>1</v>
          </cell>
          <cell r="E73">
            <v>3.46</v>
          </cell>
          <cell r="G73">
            <v>1441300</v>
          </cell>
          <cell r="H73">
            <v>1441300</v>
          </cell>
          <cell r="I73">
            <v>1441300</v>
          </cell>
          <cell r="J73">
            <v>8000</v>
          </cell>
          <cell r="M73">
            <v>49011</v>
          </cell>
          <cell r="N73">
            <v>57011</v>
          </cell>
          <cell r="O73">
            <v>576520</v>
          </cell>
          <cell r="P73" t="str">
            <v/>
          </cell>
          <cell r="R73">
            <v>576520</v>
          </cell>
          <cell r="Y73" t="str">
            <v/>
          </cell>
          <cell r="AA73" t="str">
            <v/>
          </cell>
          <cell r="AC73" t="str">
            <v/>
          </cell>
          <cell r="AD73">
            <v>24</v>
          </cell>
          <cell r="AE73">
            <v>144000</v>
          </cell>
          <cell r="AF73" t="str">
            <v/>
          </cell>
          <cell r="AG73" t="str">
            <v/>
          </cell>
          <cell r="AH73" t="str">
            <v/>
          </cell>
          <cell r="AI73">
            <v>365640</v>
          </cell>
          <cell r="AJ73">
            <v>2584471</v>
          </cell>
          <cell r="AK73">
            <v>36330</v>
          </cell>
          <cell r="AL73">
            <v>7266</v>
          </cell>
          <cell r="AM73" t="str">
            <v/>
          </cell>
          <cell r="AO73" t="str">
            <v/>
          </cell>
          <cell r="AQ73">
            <v>365640</v>
          </cell>
          <cell r="AR73">
            <v>1000000</v>
          </cell>
          <cell r="AS73">
            <v>1409236</v>
          </cell>
          <cell r="AT73">
            <v>1175235</v>
          </cell>
          <cell r="AU73">
            <v>26000</v>
          </cell>
          <cell r="AV73">
            <v>1149235</v>
          </cell>
          <cell r="AW73">
            <v>2527460</v>
          </cell>
          <cell r="AX73">
            <v>1585300</v>
          </cell>
          <cell r="AZ73">
            <v>942160</v>
          </cell>
          <cell r="BA73">
            <v>2527460</v>
          </cell>
          <cell r="BB73">
            <v>276200</v>
          </cell>
          <cell r="BC73">
            <v>239800</v>
          </cell>
          <cell r="BD73">
            <v>36400</v>
          </cell>
          <cell r="BE73">
            <v>1441300</v>
          </cell>
        </row>
        <row r="74">
          <cell r="A74" t="str">
            <v>t350010</v>
          </cell>
          <cell r="B74" t="str">
            <v>t35</v>
          </cell>
          <cell r="C74" t="str">
            <v>§inh V¨n Nhí</v>
          </cell>
          <cell r="D74">
            <v>1</v>
          </cell>
          <cell r="E74">
            <v>3.46</v>
          </cell>
          <cell r="G74">
            <v>600200</v>
          </cell>
          <cell r="H74">
            <v>600200</v>
          </cell>
          <cell r="I74">
            <v>600200</v>
          </cell>
          <cell r="J74">
            <v>2000</v>
          </cell>
          <cell r="M74">
            <v>18211</v>
          </cell>
          <cell r="N74">
            <v>20211</v>
          </cell>
          <cell r="O74">
            <v>240080</v>
          </cell>
          <cell r="P74" t="str">
            <v/>
          </cell>
          <cell r="R74">
            <v>240080</v>
          </cell>
          <cell r="Y74" t="str">
            <v/>
          </cell>
          <cell r="AA74" t="str">
            <v/>
          </cell>
          <cell r="AC74" t="str">
            <v/>
          </cell>
          <cell r="AD74">
            <v>12</v>
          </cell>
          <cell r="AE74">
            <v>72000</v>
          </cell>
          <cell r="AF74" t="str">
            <v/>
          </cell>
          <cell r="AG74" t="str">
            <v/>
          </cell>
          <cell r="AH74" t="str">
            <v/>
          </cell>
          <cell r="AI74">
            <v>382496</v>
          </cell>
          <cell r="AJ74">
            <v>1314987</v>
          </cell>
          <cell r="AK74">
            <v>36330</v>
          </cell>
          <cell r="AL74">
            <v>7266</v>
          </cell>
          <cell r="AM74" t="str">
            <v/>
          </cell>
          <cell r="AO74" t="str">
            <v/>
          </cell>
          <cell r="AQ74">
            <v>382496</v>
          </cell>
          <cell r="AR74">
            <v>500000</v>
          </cell>
          <cell r="AS74">
            <v>926092</v>
          </cell>
          <cell r="AT74">
            <v>388895</v>
          </cell>
          <cell r="AU74">
            <v>13000</v>
          </cell>
          <cell r="AV74">
            <v>375895</v>
          </cell>
          <cell r="AW74">
            <v>1294776</v>
          </cell>
          <cell r="AX74">
            <v>672200</v>
          </cell>
          <cell r="AZ74">
            <v>622576</v>
          </cell>
          <cell r="BA74">
            <v>1294776</v>
          </cell>
          <cell r="BB74">
            <v>276200</v>
          </cell>
          <cell r="BC74">
            <v>239800</v>
          </cell>
          <cell r="BD74">
            <v>36400</v>
          </cell>
          <cell r="BE74">
            <v>600200</v>
          </cell>
        </row>
        <row r="75">
          <cell r="A75" t="str">
            <v>t350011</v>
          </cell>
          <cell r="B75" t="str">
            <v>t35</v>
          </cell>
          <cell r="C75" t="str">
            <v>§inh Huy §«ng</v>
          </cell>
          <cell r="D75">
            <v>1</v>
          </cell>
          <cell r="E75">
            <v>3.46</v>
          </cell>
          <cell r="G75">
            <v>1245000</v>
          </cell>
          <cell r="H75">
            <v>1245000</v>
          </cell>
          <cell r="I75">
            <v>1245000</v>
          </cell>
          <cell r="J75">
            <v>8000</v>
          </cell>
          <cell r="M75">
            <v>19111</v>
          </cell>
          <cell r="N75">
            <v>27111</v>
          </cell>
          <cell r="O75">
            <v>498000</v>
          </cell>
          <cell r="P75" t="str">
            <v/>
          </cell>
          <cell r="R75">
            <v>498000</v>
          </cell>
          <cell r="Y75" t="str">
            <v/>
          </cell>
          <cell r="AA75" t="str">
            <v/>
          </cell>
          <cell r="AC75" t="str">
            <v/>
          </cell>
          <cell r="AD75">
            <v>21</v>
          </cell>
          <cell r="AE75">
            <v>126000</v>
          </cell>
          <cell r="AF75" t="str">
            <v/>
          </cell>
          <cell r="AG75" t="str">
            <v/>
          </cell>
          <cell r="AH75" t="str">
            <v/>
          </cell>
          <cell r="AI75">
            <v>431576</v>
          </cell>
          <cell r="AJ75">
            <v>2327687</v>
          </cell>
          <cell r="AK75">
            <v>36330</v>
          </cell>
          <cell r="AL75">
            <v>7266</v>
          </cell>
          <cell r="AM75" t="str">
            <v/>
          </cell>
          <cell r="AO75" t="str">
            <v/>
          </cell>
          <cell r="AQ75">
            <v>431576</v>
          </cell>
          <cell r="AR75">
            <v>1000000</v>
          </cell>
          <cell r="AS75">
            <v>1475172</v>
          </cell>
          <cell r="AT75">
            <v>852515</v>
          </cell>
          <cell r="AU75">
            <v>23000</v>
          </cell>
          <cell r="AV75">
            <v>829515</v>
          </cell>
          <cell r="AW75">
            <v>2300576</v>
          </cell>
          <cell r="AX75">
            <v>1371000</v>
          </cell>
          <cell r="AZ75">
            <v>929576</v>
          </cell>
          <cell r="BA75">
            <v>2300576</v>
          </cell>
          <cell r="BB75">
            <v>276200</v>
          </cell>
          <cell r="BC75">
            <v>239800</v>
          </cell>
          <cell r="BD75">
            <v>36400</v>
          </cell>
          <cell r="BE75">
            <v>1245000</v>
          </cell>
        </row>
        <row r="76">
          <cell r="A76" t="str">
            <v>t350012</v>
          </cell>
          <cell r="B76" t="str">
            <v>t35</v>
          </cell>
          <cell r="C76" t="str">
            <v>T¹ B¸ Th¾ng</v>
          </cell>
          <cell r="D76">
            <v>1</v>
          </cell>
          <cell r="E76">
            <v>3.46</v>
          </cell>
          <cell r="G76">
            <v>1482600</v>
          </cell>
          <cell r="H76">
            <v>1482600</v>
          </cell>
          <cell r="I76">
            <v>1482600</v>
          </cell>
          <cell r="J76">
            <v>8000</v>
          </cell>
          <cell r="M76">
            <v>37411</v>
          </cell>
          <cell r="N76">
            <v>45411</v>
          </cell>
          <cell r="O76">
            <v>593040</v>
          </cell>
          <cell r="P76" t="str">
            <v/>
          </cell>
          <cell r="R76">
            <v>593040</v>
          </cell>
          <cell r="Y76" t="str">
            <v/>
          </cell>
          <cell r="AA76" t="str">
            <v/>
          </cell>
          <cell r="AC76" t="str">
            <v/>
          </cell>
          <cell r="AD76">
            <v>27</v>
          </cell>
          <cell r="AE76">
            <v>162000</v>
          </cell>
          <cell r="AF76" t="str">
            <v/>
          </cell>
          <cell r="AG76" t="str">
            <v/>
          </cell>
          <cell r="AH76" t="str">
            <v/>
          </cell>
          <cell r="AI76">
            <v>455562</v>
          </cell>
          <cell r="AJ76">
            <v>2738613</v>
          </cell>
          <cell r="AK76">
            <v>36330</v>
          </cell>
          <cell r="AL76">
            <v>7266</v>
          </cell>
          <cell r="AM76" t="str">
            <v/>
          </cell>
          <cell r="AO76" t="str">
            <v/>
          </cell>
          <cell r="AQ76">
            <v>455562</v>
          </cell>
          <cell r="AR76">
            <v>1000000</v>
          </cell>
          <cell r="AS76">
            <v>1499158</v>
          </cell>
          <cell r="AT76">
            <v>1239455</v>
          </cell>
          <cell r="AU76">
            <v>27000</v>
          </cell>
          <cell r="AV76">
            <v>1212455</v>
          </cell>
          <cell r="AW76">
            <v>2693202</v>
          </cell>
          <cell r="AX76">
            <v>1644600</v>
          </cell>
          <cell r="AZ76">
            <v>1048602</v>
          </cell>
          <cell r="BA76">
            <v>2693202</v>
          </cell>
          <cell r="BB76">
            <v>267000</v>
          </cell>
          <cell r="BC76">
            <v>231800</v>
          </cell>
          <cell r="BD76">
            <v>35200</v>
          </cell>
          <cell r="BE76">
            <v>1482600</v>
          </cell>
        </row>
        <row r="77">
          <cell r="A77" t="str">
            <v>t350013</v>
          </cell>
          <cell r="B77" t="str">
            <v>t35</v>
          </cell>
          <cell r="C77" t="str">
            <v>Vò V¨n B¸u</v>
          </cell>
          <cell r="D77">
            <v>1</v>
          </cell>
          <cell r="E77">
            <v>3.46</v>
          </cell>
          <cell r="G77">
            <v>1192100</v>
          </cell>
          <cell r="H77">
            <v>1192100</v>
          </cell>
          <cell r="I77">
            <v>1192100</v>
          </cell>
          <cell r="J77">
            <v>6000</v>
          </cell>
          <cell r="M77">
            <v>44500</v>
          </cell>
          <cell r="N77">
            <v>50500</v>
          </cell>
          <cell r="O77">
            <v>476840</v>
          </cell>
          <cell r="P77" t="str">
            <v/>
          </cell>
          <cell r="R77">
            <v>476840</v>
          </cell>
          <cell r="Y77" t="str">
            <v/>
          </cell>
          <cell r="AA77" t="str">
            <v/>
          </cell>
          <cell r="AC77" t="str">
            <v/>
          </cell>
          <cell r="AD77">
            <v>19</v>
          </cell>
          <cell r="AE77">
            <v>114000</v>
          </cell>
          <cell r="AF77" t="str">
            <v/>
          </cell>
          <cell r="AG77" t="str">
            <v/>
          </cell>
          <cell r="AH77" t="str">
            <v/>
          </cell>
          <cell r="AI77">
            <v>443077</v>
          </cell>
          <cell r="AJ77">
            <v>2276517</v>
          </cell>
          <cell r="AK77">
            <v>36330</v>
          </cell>
          <cell r="AL77">
            <v>7266</v>
          </cell>
          <cell r="AM77" t="str">
            <v/>
          </cell>
          <cell r="AO77" t="str">
            <v/>
          </cell>
          <cell r="AQ77">
            <v>443077</v>
          </cell>
          <cell r="AR77">
            <v>1000000</v>
          </cell>
          <cell r="AS77">
            <v>1486673</v>
          </cell>
          <cell r="AT77">
            <v>789844</v>
          </cell>
          <cell r="AU77">
            <v>23000</v>
          </cell>
          <cell r="AV77">
            <v>766844</v>
          </cell>
          <cell r="AW77">
            <v>2226017</v>
          </cell>
          <cell r="AX77">
            <v>1306100</v>
          </cell>
          <cell r="AZ77">
            <v>919917</v>
          </cell>
          <cell r="BA77">
            <v>2226017</v>
          </cell>
          <cell r="BB77">
            <v>258600</v>
          </cell>
          <cell r="BC77">
            <v>224500</v>
          </cell>
          <cell r="BD77">
            <v>34100</v>
          </cell>
          <cell r="BE77">
            <v>1192100</v>
          </cell>
        </row>
        <row r="78">
          <cell r="A78" t="str">
            <v>t350014</v>
          </cell>
          <cell r="B78" t="str">
            <v>t35</v>
          </cell>
          <cell r="C78" t="str">
            <v>NguyÔn §×nh §«ng</v>
          </cell>
          <cell r="D78">
            <v>1</v>
          </cell>
          <cell r="E78">
            <v>2.44</v>
          </cell>
          <cell r="G78">
            <v>1468600</v>
          </cell>
          <cell r="H78">
            <v>1468600</v>
          </cell>
          <cell r="I78">
            <v>1468600</v>
          </cell>
          <cell r="J78">
            <v>6000</v>
          </cell>
          <cell r="M78">
            <v>53611</v>
          </cell>
          <cell r="N78">
            <v>59611</v>
          </cell>
          <cell r="O78">
            <v>587440</v>
          </cell>
          <cell r="P78" t="str">
            <v/>
          </cell>
          <cell r="R78">
            <v>587440</v>
          </cell>
          <cell r="Y78" t="str">
            <v/>
          </cell>
          <cell r="AA78" t="str">
            <v/>
          </cell>
          <cell r="AC78" t="str">
            <v/>
          </cell>
          <cell r="AD78">
            <v>24</v>
          </cell>
          <cell r="AE78">
            <v>144000</v>
          </cell>
          <cell r="AF78" t="str">
            <v/>
          </cell>
          <cell r="AG78" t="str">
            <v/>
          </cell>
          <cell r="AH78" t="str">
            <v/>
          </cell>
          <cell r="AI78">
            <v>480933</v>
          </cell>
          <cell r="AJ78">
            <v>2740584</v>
          </cell>
          <cell r="AK78">
            <v>25620</v>
          </cell>
          <cell r="AL78">
            <v>5124</v>
          </cell>
          <cell r="AM78" t="str">
            <v/>
          </cell>
          <cell r="AO78" t="str">
            <v/>
          </cell>
          <cell r="AQ78">
            <v>480933</v>
          </cell>
          <cell r="AR78">
            <v>1200000</v>
          </cell>
          <cell r="AS78">
            <v>1711677</v>
          </cell>
          <cell r="AT78">
            <v>1028907</v>
          </cell>
          <cell r="AU78">
            <v>27000</v>
          </cell>
          <cell r="AV78">
            <v>1001907</v>
          </cell>
          <cell r="AW78">
            <v>2680973</v>
          </cell>
          <cell r="AX78">
            <v>1612600</v>
          </cell>
          <cell r="AZ78">
            <v>1068373</v>
          </cell>
          <cell r="BA78">
            <v>2680973</v>
          </cell>
          <cell r="BB78">
            <v>276200</v>
          </cell>
          <cell r="BC78">
            <v>239800</v>
          </cell>
          <cell r="BD78">
            <v>36400</v>
          </cell>
          <cell r="BE78">
            <v>1468600</v>
          </cell>
        </row>
        <row r="79">
          <cell r="A79" t="str">
            <v>t350015</v>
          </cell>
          <cell r="B79" t="str">
            <v>t35</v>
          </cell>
          <cell r="C79" t="str">
            <v>L­u Thanh TuÊn</v>
          </cell>
          <cell r="D79">
            <v>1</v>
          </cell>
          <cell r="E79">
            <v>2.44</v>
          </cell>
          <cell r="G79">
            <v>1288800</v>
          </cell>
          <cell r="H79">
            <v>1288800</v>
          </cell>
          <cell r="I79">
            <v>1604100</v>
          </cell>
          <cell r="J79">
            <v>4000</v>
          </cell>
          <cell r="M79">
            <v>43600</v>
          </cell>
          <cell r="N79">
            <v>47600</v>
          </cell>
          <cell r="O79">
            <v>515520</v>
          </cell>
          <cell r="P79" t="str">
            <v/>
          </cell>
          <cell r="R79">
            <v>515520</v>
          </cell>
          <cell r="X79">
            <v>315300</v>
          </cell>
          <cell r="Y79">
            <v>315300</v>
          </cell>
          <cell r="AA79" t="str">
            <v/>
          </cell>
          <cell r="AC79" t="str">
            <v/>
          </cell>
          <cell r="AD79">
            <v>21</v>
          </cell>
          <cell r="AE79">
            <v>126000</v>
          </cell>
          <cell r="AF79" t="str">
            <v/>
          </cell>
          <cell r="AG79" t="str">
            <v/>
          </cell>
          <cell r="AH79" t="str">
            <v/>
          </cell>
          <cell r="AI79">
            <v>481609</v>
          </cell>
          <cell r="AJ79">
            <v>2774829</v>
          </cell>
          <cell r="AK79">
            <v>25620</v>
          </cell>
          <cell r="AL79">
            <v>5124</v>
          </cell>
          <cell r="AM79" t="str">
            <v/>
          </cell>
          <cell r="AO79" t="str">
            <v/>
          </cell>
          <cell r="AQ79">
            <v>481609</v>
          </cell>
          <cell r="AR79">
            <v>1200000</v>
          </cell>
          <cell r="AS79">
            <v>1712353</v>
          </cell>
          <cell r="AT79">
            <v>1062476</v>
          </cell>
          <cell r="AU79">
            <v>28000</v>
          </cell>
          <cell r="AV79">
            <v>1034476</v>
          </cell>
          <cell r="AW79">
            <v>2727229</v>
          </cell>
          <cell r="AX79">
            <v>1730100</v>
          </cell>
          <cell r="AZ79">
            <v>997129</v>
          </cell>
          <cell r="BA79">
            <v>2727229</v>
          </cell>
          <cell r="BB79">
            <v>276200</v>
          </cell>
          <cell r="BC79">
            <v>239800</v>
          </cell>
          <cell r="BD79">
            <v>36400</v>
          </cell>
          <cell r="BE79">
            <v>1288800</v>
          </cell>
        </row>
        <row r="80">
          <cell r="A80" t="str">
            <v>t350016</v>
          </cell>
          <cell r="B80" t="str">
            <v>t35</v>
          </cell>
          <cell r="C80" t="str">
            <v>NguyÔn V¨n So¸i</v>
          </cell>
          <cell r="D80">
            <v>1</v>
          </cell>
          <cell r="E80">
            <v>2.44</v>
          </cell>
          <cell r="H80" t="str">
            <v/>
          </cell>
          <cell r="I80" t="str">
            <v/>
          </cell>
          <cell r="N80" t="str">
            <v/>
          </cell>
          <cell r="O80" t="str">
            <v/>
          </cell>
          <cell r="P80" t="str">
            <v/>
          </cell>
          <cell r="R80" t="str">
            <v/>
          </cell>
          <cell r="Y80" t="str">
            <v/>
          </cell>
          <cell r="AA80" t="str">
            <v/>
          </cell>
          <cell r="AC80" t="str">
            <v/>
          </cell>
          <cell r="AE80" t="str">
            <v/>
          </cell>
          <cell r="AF80" t="str">
            <v/>
          </cell>
          <cell r="AG80">
            <v>162600</v>
          </cell>
          <cell r="AH80">
            <v>162600</v>
          </cell>
          <cell r="AI80">
            <v>157137</v>
          </cell>
          <cell r="AJ80">
            <v>319737</v>
          </cell>
          <cell r="AK80">
            <v>25620</v>
          </cell>
          <cell r="AL80">
            <v>5124</v>
          </cell>
          <cell r="AM80" t="str">
            <v/>
          </cell>
          <cell r="AO80" t="str">
            <v/>
          </cell>
          <cell r="AQ80">
            <v>157137</v>
          </cell>
          <cell r="AS80">
            <v>187881</v>
          </cell>
          <cell r="AT80">
            <v>131856</v>
          </cell>
          <cell r="AU80">
            <v>3000</v>
          </cell>
          <cell r="AV80">
            <v>128856</v>
          </cell>
          <cell r="AW80">
            <v>319737</v>
          </cell>
          <cell r="AX80">
            <v>162600</v>
          </cell>
          <cell r="AZ80">
            <v>157137</v>
          </cell>
          <cell r="BA80">
            <v>319737</v>
          </cell>
          <cell r="BC80" t="str">
            <v/>
          </cell>
          <cell r="BD80">
            <v>0</v>
          </cell>
          <cell r="BE80" t="str">
            <v/>
          </cell>
        </row>
        <row r="81">
          <cell r="A81" t="str">
            <v>t350017</v>
          </cell>
          <cell r="B81" t="str">
            <v>t35</v>
          </cell>
          <cell r="C81" t="str">
            <v>TrÞnh Quang §øc</v>
          </cell>
          <cell r="D81">
            <v>1</v>
          </cell>
          <cell r="E81">
            <v>2.44</v>
          </cell>
          <cell r="G81">
            <v>1675600</v>
          </cell>
          <cell r="H81">
            <v>1675600</v>
          </cell>
          <cell r="I81">
            <v>1675600</v>
          </cell>
          <cell r="J81">
            <v>8000</v>
          </cell>
          <cell r="M81">
            <v>64611</v>
          </cell>
          <cell r="N81">
            <v>72611</v>
          </cell>
          <cell r="O81">
            <v>670240</v>
          </cell>
          <cell r="P81" t="str">
            <v/>
          </cell>
          <cell r="R81">
            <v>670240</v>
          </cell>
          <cell r="Y81" t="str">
            <v/>
          </cell>
          <cell r="AA81" t="str">
            <v/>
          </cell>
          <cell r="AC81" t="str">
            <v/>
          </cell>
          <cell r="AD81">
            <v>28</v>
          </cell>
          <cell r="AE81">
            <v>168000</v>
          </cell>
          <cell r="AF81" t="str">
            <v/>
          </cell>
          <cell r="AG81" t="str">
            <v/>
          </cell>
          <cell r="AH81" t="str">
            <v/>
          </cell>
          <cell r="AI81">
            <v>370345</v>
          </cell>
          <cell r="AJ81">
            <v>2956796</v>
          </cell>
          <cell r="AK81">
            <v>25620</v>
          </cell>
          <cell r="AL81">
            <v>5124</v>
          </cell>
          <cell r="AM81" t="str">
            <v/>
          </cell>
          <cell r="AO81" t="str">
            <v/>
          </cell>
          <cell r="AQ81">
            <v>370345</v>
          </cell>
          <cell r="AR81">
            <v>1500000</v>
          </cell>
          <cell r="AS81">
            <v>1901089</v>
          </cell>
          <cell r="AT81">
            <v>1055707</v>
          </cell>
          <cell r="AU81">
            <v>30000</v>
          </cell>
          <cell r="AV81">
            <v>1025707</v>
          </cell>
          <cell r="AW81">
            <v>2884185</v>
          </cell>
          <cell r="AX81">
            <v>1843600</v>
          </cell>
          <cell r="AZ81">
            <v>1040585</v>
          </cell>
          <cell r="BA81">
            <v>2884185</v>
          </cell>
          <cell r="BC81" t="str">
            <v/>
          </cell>
          <cell r="BD81">
            <v>0</v>
          </cell>
          <cell r="BE81">
            <v>1675600</v>
          </cell>
        </row>
        <row r="82">
          <cell r="A82" t="str">
            <v>t350018</v>
          </cell>
          <cell r="B82" t="str">
            <v>t35</v>
          </cell>
          <cell r="C82" t="str">
            <v>NguyÔn B¸ TrÞnh</v>
          </cell>
          <cell r="D82">
            <v>1</v>
          </cell>
          <cell r="E82">
            <v>1.7</v>
          </cell>
          <cell r="G82">
            <v>1256000</v>
          </cell>
          <cell r="H82">
            <v>1256000</v>
          </cell>
          <cell r="I82">
            <v>1256000</v>
          </cell>
          <cell r="J82">
            <v>8000</v>
          </cell>
          <cell r="M82">
            <v>39211</v>
          </cell>
          <cell r="N82">
            <v>47211</v>
          </cell>
          <cell r="O82">
            <v>502400</v>
          </cell>
          <cell r="P82" t="str">
            <v/>
          </cell>
          <cell r="R82">
            <v>502400</v>
          </cell>
          <cell r="Y82" t="str">
            <v/>
          </cell>
          <cell r="AA82" t="str">
            <v/>
          </cell>
          <cell r="AC82" t="str">
            <v/>
          </cell>
          <cell r="AD82">
            <v>24</v>
          </cell>
          <cell r="AE82">
            <v>144000</v>
          </cell>
          <cell r="AF82" t="str">
            <v/>
          </cell>
          <cell r="AG82">
            <v>20600</v>
          </cell>
          <cell r="AH82">
            <v>20600</v>
          </cell>
          <cell r="AI82">
            <v>480177</v>
          </cell>
          <cell r="AJ82">
            <v>2450388</v>
          </cell>
          <cell r="AK82">
            <v>17850</v>
          </cell>
          <cell r="AL82">
            <v>3570</v>
          </cell>
          <cell r="AM82" t="str">
            <v/>
          </cell>
          <cell r="AO82" t="str">
            <v/>
          </cell>
          <cell r="AQ82">
            <v>480177</v>
          </cell>
          <cell r="AR82">
            <v>1200000</v>
          </cell>
          <cell r="AS82">
            <v>1701597</v>
          </cell>
          <cell r="AT82">
            <v>748791</v>
          </cell>
          <cell r="AU82">
            <v>25000</v>
          </cell>
          <cell r="AV82">
            <v>723791</v>
          </cell>
          <cell r="AW82">
            <v>2403177</v>
          </cell>
          <cell r="AX82">
            <v>1420600</v>
          </cell>
          <cell r="AZ82">
            <v>982577</v>
          </cell>
          <cell r="BA82">
            <v>2403177</v>
          </cell>
          <cell r="BC82" t="str">
            <v/>
          </cell>
          <cell r="BD82">
            <v>0</v>
          </cell>
          <cell r="BE82">
            <v>1256000</v>
          </cell>
        </row>
        <row r="83">
          <cell r="A83" t="str">
            <v>t350019</v>
          </cell>
          <cell r="B83" t="str">
            <v>t35</v>
          </cell>
          <cell r="C83" t="str">
            <v>Lª Minh Th¶o</v>
          </cell>
          <cell r="D83">
            <v>1</v>
          </cell>
          <cell r="E83">
            <v>1.7</v>
          </cell>
          <cell r="G83">
            <v>359800</v>
          </cell>
          <cell r="H83">
            <v>359800</v>
          </cell>
          <cell r="I83">
            <v>552000</v>
          </cell>
          <cell r="J83">
            <v>2000</v>
          </cell>
          <cell r="M83">
            <v>4300</v>
          </cell>
          <cell r="N83">
            <v>6300</v>
          </cell>
          <cell r="O83">
            <v>143920</v>
          </cell>
          <cell r="P83" t="str">
            <v/>
          </cell>
          <cell r="R83">
            <v>143920</v>
          </cell>
          <cell r="X83">
            <v>192200</v>
          </cell>
          <cell r="Y83">
            <v>192200</v>
          </cell>
          <cell r="AA83" t="str">
            <v/>
          </cell>
          <cell r="AC83" t="str">
            <v/>
          </cell>
          <cell r="AD83">
            <v>6</v>
          </cell>
          <cell r="AE83">
            <v>36000</v>
          </cell>
          <cell r="AF83" t="str">
            <v/>
          </cell>
          <cell r="AG83" t="str">
            <v/>
          </cell>
          <cell r="AH83" t="str">
            <v/>
          </cell>
          <cell r="AI83">
            <v>326717</v>
          </cell>
          <cell r="AJ83">
            <v>1064937</v>
          </cell>
          <cell r="AK83">
            <v>17850</v>
          </cell>
          <cell r="AL83">
            <v>3570</v>
          </cell>
          <cell r="AM83" t="str">
            <v/>
          </cell>
          <cell r="AO83" t="str">
            <v/>
          </cell>
          <cell r="AQ83">
            <v>326717</v>
          </cell>
          <cell r="AR83">
            <v>500000</v>
          </cell>
          <cell r="AS83">
            <v>848137</v>
          </cell>
          <cell r="AT83">
            <v>216800</v>
          </cell>
          <cell r="AU83">
            <v>11000</v>
          </cell>
          <cell r="AV83">
            <v>205800</v>
          </cell>
          <cell r="AW83">
            <v>1058637</v>
          </cell>
          <cell r="AX83">
            <v>588000</v>
          </cell>
          <cell r="AZ83">
            <v>470637</v>
          </cell>
          <cell r="BA83">
            <v>1058637</v>
          </cell>
          <cell r="BB83">
            <v>276200</v>
          </cell>
          <cell r="BC83">
            <v>239800</v>
          </cell>
          <cell r="BD83">
            <v>36400</v>
          </cell>
          <cell r="BE83">
            <v>359800</v>
          </cell>
        </row>
        <row r="84">
          <cell r="A84" t="str">
            <v>t350020</v>
          </cell>
          <cell r="B84" t="str">
            <v>t35</v>
          </cell>
          <cell r="C84" t="str">
            <v>Ph¹m Ngäc Th¾ng</v>
          </cell>
          <cell r="D84">
            <v>1</v>
          </cell>
          <cell r="E84">
            <v>1.7</v>
          </cell>
          <cell r="G84">
            <v>1543900</v>
          </cell>
          <cell r="H84">
            <v>1543900</v>
          </cell>
          <cell r="I84">
            <v>1543900</v>
          </cell>
          <cell r="J84">
            <v>8000</v>
          </cell>
          <cell r="M84">
            <v>64611</v>
          </cell>
          <cell r="N84">
            <v>72611</v>
          </cell>
          <cell r="O84">
            <v>617560</v>
          </cell>
          <cell r="P84" t="str">
            <v/>
          </cell>
          <cell r="R84">
            <v>617560</v>
          </cell>
          <cell r="Y84" t="str">
            <v/>
          </cell>
          <cell r="AA84" t="str">
            <v/>
          </cell>
          <cell r="AC84" t="str">
            <v/>
          </cell>
          <cell r="AD84">
            <v>26</v>
          </cell>
          <cell r="AE84">
            <v>156000</v>
          </cell>
          <cell r="AF84" t="str">
            <v/>
          </cell>
          <cell r="AG84" t="str">
            <v/>
          </cell>
          <cell r="AH84" t="str">
            <v/>
          </cell>
          <cell r="AI84">
            <v>478014</v>
          </cell>
          <cell r="AJ84">
            <v>2868085</v>
          </cell>
          <cell r="AK84">
            <v>17850</v>
          </cell>
          <cell r="AL84">
            <v>3570</v>
          </cell>
          <cell r="AM84" t="str">
            <v/>
          </cell>
          <cell r="AO84" t="str">
            <v/>
          </cell>
          <cell r="AQ84">
            <v>478014</v>
          </cell>
          <cell r="AR84">
            <v>1300000</v>
          </cell>
          <cell r="AS84">
            <v>1799434</v>
          </cell>
          <cell r="AT84">
            <v>1068651</v>
          </cell>
          <cell r="AU84">
            <v>29000</v>
          </cell>
          <cell r="AV84">
            <v>1039651</v>
          </cell>
          <cell r="AW84">
            <v>2795474</v>
          </cell>
          <cell r="AX84">
            <v>1699900</v>
          </cell>
          <cell r="AZ84">
            <v>1095574</v>
          </cell>
          <cell r="BA84">
            <v>2795474</v>
          </cell>
          <cell r="BB84">
            <v>276200</v>
          </cell>
          <cell r="BC84">
            <v>239800</v>
          </cell>
          <cell r="BD84">
            <v>36400</v>
          </cell>
          <cell r="BE84">
            <v>1543900</v>
          </cell>
        </row>
        <row r="85">
          <cell r="B85" t="str">
            <v>t35 Total</v>
          </cell>
          <cell r="D85">
            <v>19</v>
          </cell>
          <cell r="E85" t="str">
            <v/>
          </cell>
          <cell r="F85" t="str">
            <v/>
          </cell>
          <cell r="G85">
            <v>22633114</v>
          </cell>
          <cell r="H85">
            <v>22633114</v>
          </cell>
          <cell r="I85">
            <v>23762584</v>
          </cell>
          <cell r="J85">
            <v>122000</v>
          </cell>
          <cell r="K85" t="str">
            <v/>
          </cell>
          <cell r="L85" t="str">
            <v/>
          </cell>
          <cell r="M85">
            <v>720676</v>
          </cell>
          <cell r="N85">
            <v>842676</v>
          </cell>
          <cell r="O85">
            <v>9053040</v>
          </cell>
          <cell r="P85" t="str">
            <v/>
          </cell>
          <cell r="Q85">
            <v>24500</v>
          </cell>
          <cell r="R85">
            <v>9077540</v>
          </cell>
          <cell r="S85">
            <v>21000</v>
          </cell>
          <cell r="T85" t="str">
            <v/>
          </cell>
          <cell r="U85" t="str">
            <v/>
          </cell>
          <cell r="V85" t="str">
            <v/>
          </cell>
          <cell r="W85">
            <v>70000</v>
          </cell>
          <cell r="X85">
            <v>1038470</v>
          </cell>
          <cell r="Y85">
            <v>1108470</v>
          </cell>
          <cell r="Z85" t="str">
            <v/>
          </cell>
          <cell r="AA85" t="str">
            <v/>
          </cell>
          <cell r="AB85" t="str">
            <v/>
          </cell>
          <cell r="AC85" t="str">
            <v/>
          </cell>
          <cell r="AD85">
            <v>388</v>
          </cell>
          <cell r="AE85">
            <v>2328000</v>
          </cell>
          <cell r="AF85" t="str">
            <v/>
          </cell>
          <cell r="AG85">
            <v>183200</v>
          </cell>
          <cell r="AH85">
            <v>183200</v>
          </cell>
          <cell r="AI85">
            <v>8057961</v>
          </cell>
          <cell r="AJ85">
            <v>44251961</v>
          </cell>
          <cell r="AK85">
            <v>581280</v>
          </cell>
          <cell r="AL85">
            <v>116256</v>
          </cell>
          <cell r="AM85" t="str">
            <v/>
          </cell>
          <cell r="AN85" t="str">
            <v/>
          </cell>
          <cell r="AO85" t="str">
            <v/>
          </cell>
          <cell r="AP85" t="str">
            <v/>
          </cell>
          <cell r="AQ85">
            <v>8057961</v>
          </cell>
          <cell r="AR85">
            <v>20000000</v>
          </cell>
          <cell r="AS85">
            <v>28755497</v>
          </cell>
          <cell r="AT85">
            <v>15496464</v>
          </cell>
          <cell r="AU85">
            <v>443000</v>
          </cell>
          <cell r="AV85">
            <v>15053464</v>
          </cell>
          <cell r="AW85">
            <v>43409285</v>
          </cell>
          <cell r="AX85">
            <v>26273784</v>
          </cell>
          <cell r="AY85" t="str">
            <v/>
          </cell>
          <cell r="AZ85">
            <v>17135501</v>
          </cell>
          <cell r="BA85">
            <v>43409285</v>
          </cell>
          <cell r="BB85">
            <v>3343887</v>
          </cell>
          <cell r="BC85">
            <v>2838484</v>
          </cell>
          <cell r="BD85">
            <v>505403</v>
          </cell>
          <cell r="BE85">
            <v>22703114</v>
          </cell>
        </row>
        <row r="86">
          <cell r="A86" t="str">
            <v>t360001</v>
          </cell>
          <cell r="B86" t="str">
            <v>t36</v>
          </cell>
          <cell r="C86" t="str">
            <v>NguyÔn §øc ThuËn</v>
          </cell>
          <cell r="D86">
            <v>1</v>
          </cell>
          <cell r="E86">
            <v>3.46</v>
          </cell>
          <cell r="G86">
            <v>902700</v>
          </cell>
          <cell r="H86">
            <v>902700</v>
          </cell>
          <cell r="I86">
            <v>1203700</v>
          </cell>
          <cell r="J86">
            <v>8000</v>
          </cell>
          <cell r="M86">
            <v>35100</v>
          </cell>
          <cell r="N86">
            <v>43100</v>
          </cell>
          <cell r="O86">
            <v>361080</v>
          </cell>
          <cell r="P86" t="str">
            <v/>
          </cell>
          <cell r="Q86">
            <v>98000</v>
          </cell>
          <cell r="R86">
            <v>459080</v>
          </cell>
          <cell r="S86">
            <v>21000</v>
          </cell>
          <cell r="W86">
            <v>280000</v>
          </cell>
          <cell r="Y86">
            <v>280000</v>
          </cell>
          <cell r="AA86" t="str">
            <v/>
          </cell>
          <cell r="AC86" t="str">
            <v/>
          </cell>
          <cell r="AD86">
            <v>22</v>
          </cell>
          <cell r="AE86">
            <v>132000</v>
          </cell>
          <cell r="AF86" t="str">
            <v/>
          </cell>
          <cell r="AG86" t="str">
            <v/>
          </cell>
          <cell r="AH86" t="str">
            <v/>
          </cell>
          <cell r="AI86">
            <v>623968</v>
          </cell>
          <cell r="AJ86">
            <v>2461848</v>
          </cell>
          <cell r="AK86">
            <v>36330</v>
          </cell>
          <cell r="AL86">
            <v>7266</v>
          </cell>
          <cell r="AM86" t="str">
            <v/>
          </cell>
          <cell r="AO86" t="str">
            <v/>
          </cell>
          <cell r="AQ86">
            <v>623968</v>
          </cell>
          <cell r="AR86">
            <v>1000000</v>
          </cell>
          <cell r="AS86">
            <v>1667564</v>
          </cell>
          <cell r="AT86">
            <v>794284</v>
          </cell>
          <cell r="AU86">
            <v>25000</v>
          </cell>
          <cell r="AV86">
            <v>769284</v>
          </cell>
          <cell r="AW86">
            <v>2418748</v>
          </cell>
          <cell r="AX86">
            <v>1335700</v>
          </cell>
          <cell r="AZ86">
            <v>1083048</v>
          </cell>
          <cell r="BA86">
            <v>2418748</v>
          </cell>
          <cell r="BB86">
            <v>310888</v>
          </cell>
          <cell r="BC86">
            <v>247551</v>
          </cell>
          <cell r="BD86">
            <v>63337</v>
          </cell>
          <cell r="BE86">
            <v>1182700</v>
          </cell>
        </row>
        <row r="87">
          <cell r="A87" t="str">
            <v>t360002</v>
          </cell>
          <cell r="B87" t="str">
            <v>t36</v>
          </cell>
          <cell r="C87" t="str">
            <v xml:space="preserve">Ph¹m V¨n Nu«i </v>
          </cell>
          <cell r="D87">
            <v>1</v>
          </cell>
          <cell r="E87">
            <v>3.46</v>
          </cell>
          <cell r="G87">
            <v>1335336</v>
          </cell>
          <cell r="H87">
            <v>1335336</v>
          </cell>
          <cell r="I87">
            <v>1335336</v>
          </cell>
          <cell r="J87">
            <v>8000</v>
          </cell>
          <cell r="M87">
            <v>38369</v>
          </cell>
          <cell r="N87">
            <v>46369</v>
          </cell>
          <cell r="O87">
            <v>534130</v>
          </cell>
          <cell r="P87" t="str">
            <v/>
          </cell>
          <cell r="R87">
            <v>534130</v>
          </cell>
          <cell r="Y87" t="str">
            <v/>
          </cell>
          <cell r="AA87" t="str">
            <v/>
          </cell>
          <cell r="AC87" t="str">
            <v/>
          </cell>
          <cell r="AD87">
            <v>22</v>
          </cell>
          <cell r="AE87">
            <v>132000</v>
          </cell>
          <cell r="AF87" t="str">
            <v/>
          </cell>
          <cell r="AG87" t="str">
            <v/>
          </cell>
          <cell r="AH87" t="str">
            <v/>
          </cell>
          <cell r="AI87">
            <v>465412</v>
          </cell>
          <cell r="AJ87">
            <v>2513247</v>
          </cell>
          <cell r="AK87">
            <v>36330</v>
          </cell>
          <cell r="AL87">
            <v>7266</v>
          </cell>
          <cell r="AM87" t="str">
            <v/>
          </cell>
          <cell r="AO87" t="str">
            <v/>
          </cell>
          <cell r="AQ87">
            <v>465412</v>
          </cell>
          <cell r="AR87">
            <v>1000000</v>
          </cell>
          <cell r="AS87">
            <v>1509008</v>
          </cell>
          <cell r="AT87">
            <v>1004239</v>
          </cell>
          <cell r="AU87">
            <v>25000</v>
          </cell>
          <cell r="AV87">
            <v>979239</v>
          </cell>
          <cell r="AW87">
            <v>2466878</v>
          </cell>
          <cell r="AX87">
            <v>1467336</v>
          </cell>
          <cell r="AZ87">
            <v>999542</v>
          </cell>
          <cell r="BA87">
            <v>2466878</v>
          </cell>
          <cell r="BB87">
            <v>302500</v>
          </cell>
          <cell r="BC87">
            <v>240600</v>
          </cell>
          <cell r="BD87">
            <v>61900</v>
          </cell>
          <cell r="BE87">
            <v>1335336</v>
          </cell>
        </row>
        <row r="88">
          <cell r="A88" t="str">
            <v>t360003</v>
          </cell>
          <cell r="B88" t="str">
            <v>t36</v>
          </cell>
          <cell r="C88" t="str">
            <v>Bïi V¨n DiÔn</v>
          </cell>
          <cell r="D88">
            <v>1</v>
          </cell>
          <cell r="E88">
            <v>3.46</v>
          </cell>
          <cell r="G88">
            <v>1642700</v>
          </cell>
          <cell r="H88">
            <v>1642700</v>
          </cell>
          <cell r="I88">
            <v>1642700</v>
          </cell>
          <cell r="J88">
            <v>6000</v>
          </cell>
          <cell r="M88">
            <v>67200</v>
          </cell>
          <cell r="N88">
            <v>73200</v>
          </cell>
          <cell r="O88">
            <v>657080</v>
          </cell>
          <cell r="P88" t="str">
            <v/>
          </cell>
          <cell r="R88">
            <v>657080</v>
          </cell>
          <cell r="Y88" t="str">
            <v/>
          </cell>
          <cell r="AA88" t="str">
            <v/>
          </cell>
          <cell r="AC88" t="str">
            <v/>
          </cell>
          <cell r="AD88">
            <v>27</v>
          </cell>
          <cell r="AE88">
            <v>162000</v>
          </cell>
          <cell r="AF88" t="str">
            <v/>
          </cell>
          <cell r="AG88" t="str">
            <v/>
          </cell>
          <cell r="AH88" t="str">
            <v/>
          </cell>
          <cell r="AI88">
            <v>530672</v>
          </cell>
          <cell r="AJ88">
            <v>3065652</v>
          </cell>
          <cell r="AK88">
            <v>36330</v>
          </cell>
          <cell r="AL88">
            <v>7266</v>
          </cell>
          <cell r="AM88" t="str">
            <v/>
          </cell>
          <cell r="AO88" t="str">
            <v/>
          </cell>
          <cell r="AQ88">
            <v>530672</v>
          </cell>
          <cell r="AR88">
            <v>1000000</v>
          </cell>
          <cell r="AS88">
            <v>1574268</v>
          </cell>
          <cell r="AT88">
            <v>1491384</v>
          </cell>
          <cell r="AU88">
            <v>31000</v>
          </cell>
          <cell r="AV88">
            <v>1460384</v>
          </cell>
          <cell r="AW88">
            <v>2992452</v>
          </cell>
          <cell r="AX88">
            <v>1804700</v>
          </cell>
          <cell r="AZ88">
            <v>1187752</v>
          </cell>
          <cell r="BA88">
            <v>2992452</v>
          </cell>
          <cell r="BB88">
            <v>53600</v>
          </cell>
          <cell r="BC88">
            <v>42600</v>
          </cell>
          <cell r="BD88">
            <v>11000</v>
          </cell>
          <cell r="BE88">
            <v>1642700</v>
          </cell>
        </row>
        <row r="89">
          <cell r="A89" t="str">
            <v>t360004</v>
          </cell>
          <cell r="B89" t="str">
            <v>t36</v>
          </cell>
          <cell r="C89" t="str">
            <v>NguyÔn Ngäc S¬n</v>
          </cell>
          <cell r="D89">
            <v>1</v>
          </cell>
          <cell r="E89">
            <v>3.46</v>
          </cell>
          <cell r="G89">
            <v>1175700</v>
          </cell>
          <cell r="H89">
            <v>1175700</v>
          </cell>
          <cell r="I89">
            <v>1280700</v>
          </cell>
          <cell r="J89">
            <v>8000</v>
          </cell>
          <cell r="M89">
            <v>31700</v>
          </cell>
          <cell r="N89">
            <v>39700</v>
          </cell>
          <cell r="O89">
            <v>470280</v>
          </cell>
          <cell r="P89" t="str">
            <v/>
          </cell>
          <cell r="Q89">
            <v>36750</v>
          </cell>
          <cell r="R89">
            <v>507030</v>
          </cell>
          <cell r="W89">
            <v>105000</v>
          </cell>
          <cell r="Y89">
            <v>105000</v>
          </cell>
          <cell r="AA89" t="str">
            <v/>
          </cell>
          <cell r="AC89" t="str">
            <v/>
          </cell>
          <cell r="AD89">
            <v>19</v>
          </cell>
          <cell r="AE89">
            <v>114000</v>
          </cell>
          <cell r="AF89" t="str">
            <v/>
          </cell>
          <cell r="AG89" t="str">
            <v/>
          </cell>
          <cell r="AH89" t="str">
            <v/>
          </cell>
          <cell r="AI89">
            <v>417964</v>
          </cell>
          <cell r="AJ89">
            <v>2359394</v>
          </cell>
          <cell r="AK89">
            <v>36330</v>
          </cell>
          <cell r="AL89">
            <v>7266</v>
          </cell>
          <cell r="AM89" t="str">
            <v/>
          </cell>
          <cell r="AO89" t="str">
            <v/>
          </cell>
          <cell r="AQ89">
            <v>417964</v>
          </cell>
          <cell r="AR89">
            <v>1000000</v>
          </cell>
          <cell r="AS89">
            <v>1461560</v>
          </cell>
          <cell r="AT89">
            <v>897834</v>
          </cell>
          <cell r="AU89">
            <v>24000</v>
          </cell>
          <cell r="AV89">
            <v>873834</v>
          </cell>
          <cell r="AW89">
            <v>2319694</v>
          </cell>
          <cell r="AX89">
            <v>1394700</v>
          </cell>
          <cell r="AZ89">
            <v>924994</v>
          </cell>
          <cell r="BA89">
            <v>2319694</v>
          </cell>
          <cell r="BB89">
            <v>154800</v>
          </cell>
          <cell r="BC89">
            <v>123100</v>
          </cell>
          <cell r="BD89">
            <v>31700</v>
          </cell>
          <cell r="BE89">
            <v>1280700</v>
          </cell>
        </row>
        <row r="90">
          <cell r="A90" t="str">
            <v>t360005</v>
          </cell>
          <cell r="B90" t="str">
            <v>t36</v>
          </cell>
          <cell r="C90" t="str">
            <v>TrÇn V¨n B¶y</v>
          </cell>
          <cell r="D90">
            <v>1</v>
          </cell>
          <cell r="E90">
            <v>3.46</v>
          </cell>
          <cell r="G90">
            <v>1686400</v>
          </cell>
          <cell r="H90">
            <v>1686400</v>
          </cell>
          <cell r="I90">
            <v>1686400</v>
          </cell>
          <cell r="J90">
            <v>10000</v>
          </cell>
          <cell r="M90">
            <v>67200</v>
          </cell>
          <cell r="N90">
            <v>77200</v>
          </cell>
          <cell r="O90">
            <v>674560</v>
          </cell>
          <cell r="P90" t="str">
            <v/>
          </cell>
          <cell r="R90">
            <v>674560</v>
          </cell>
          <cell r="Y90" t="str">
            <v/>
          </cell>
          <cell r="AA90" t="str">
            <v/>
          </cell>
          <cell r="AC90" t="str">
            <v/>
          </cell>
          <cell r="AD90">
            <v>28</v>
          </cell>
          <cell r="AE90">
            <v>168000</v>
          </cell>
          <cell r="AF90" t="str">
            <v/>
          </cell>
          <cell r="AG90" t="str">
            <v/>
          </cell>
          <cell r="AH90" t="str">
            <v/>
          </cell>
          <cell r="AI90">
            <v>647873</v>
          </cell>
          <cell r="AJ90">
            <v>3254033</v>
          </cell>
          <cell r="AK90">
            <v>36330</v>
          </cell>
          <cell r="AL90">
            <v>7266</v>
          </cell>
          <cell r="AM90" t="str">
            <v/>
          </cell>
          <cell r="AO90" t="str">
            <v/>
          </cell>
          <cell r="AQ90">
            <v>647873</v>
          </cell>
          <cell r="AR90">
            <v>1000000</v>
          </cell>
          <cell r="AS90">
            <v>1691469</v>
          </cell>
          <cell r="AT90">
            <v>1562564</v>
          </cell>
          <cell r="AU90">
            <v>33000</v>
          </cell>
          <cell r="AV90">
            <v>1529564</v>
          </cell>
          <cell r="AW90">
            <v>3176833</v>
          </cell>
          <cell r="AX90">
            <v>1854400</v>
          </cell>
          <cell r="AZ90">
            <v>1322433</v>
          </cell>
          <cell r="BA90">
            <v>3176833</v>
          </cell>
          <cell r="BB90">
            <v>296000</v>
          </cell>
          <cell r="BC90">
            <v>235500</v>
          </cell>
          <cell r="BD90">
            <v>60500</v>
          </cell>
          <cell r="BE90">
            <v>1686400</v>
          </cell>
        </row>
        <row r="91">
          <cell r="A91" t="str">
            <v>t360006</v>
          </cell>
          <cell r="B91" t="str">
            <v>t36</v>
          </cell>
          <cell r="C91" t="str">
            <v>Ph¹m V¨n H¶i</v>
          </cell>
          <cell r="D91">
            <v>1</v>
          </cell>
          <cell r="E91">
            <v>3.46</v>
          </cell>
          <cell r="G91">
            <v>1126700</v>
          </cell>
          <cell r="H91">
            <v>1126700</v>
          </cell>
          <cell r="I91">
            <v>1126700</v>
          </cell>
          <cell r="J91">
            <v>8000</v>
          </cell>
          <cell r="M91">
            <v>21800</v>
          </cell>
          <cell r="N91">
            <v>29800</v>
          </cell>
          <cell r="O91">
            <v>450680</v>
          </cell>
          <cell r="P91" t="str">
            <v/>
          </cell>
          <cell r="R91">
            <v>450680</v>
          </cell>
          <cell r="Y91" t="str">
            <v/>
          </cell>
          <cell r="AA91" t="str">
            <v/>
          </cell>
          <cell r="AC91" t="str">
            <v/>
          </cell>
          <cell r="AD91">
            <v>18</v>
          </cell>
          <cell r="AE91">
            <v>108000</v>
          </cell>
          <cell r="AF91" t="str">
            <v/>
          </cell>
          <cell r="AG91" t="str">
            <v/>
          </cell>
          <cell r="AH91" t="str">
            <v/>
          </cell>
          <cell r="AI91">
            <v>534127</v>
          </cell>
          <cell r="AJ91">
            <v>2249307</v>
          </cell>
          <cell r="AK91">
            <v>36330</v>
          </cell>
          <cell r="AL91">
            <v>7266</v>
          </cell>
          <cell r="AM91" t="str">
            <v/>
          </cell>
          <cell r="AO91" t="str">
            <v/>
          </cell>
          <cell r="AQ91">
            <v>534127</v>
          </cell>
          <cell r="AR91">
            <v>1000000</v>
          </cell>
          <cell r="AS91">
            <v>1577723</v>
          </cell>
          <cell r="AT91">
            <v>671584</v>
          </cell>
          <cell r="AU91">
            <v>22000</v>
          </cell>
          <cell r="AV91">
            <v>649584</v>
          </cell>
          <cell r="AW91">
            <v>2219507</v>
          </cell>
          <cell r="AX91">
            <v>1234700</v>
          </cell>
          <cell r="AZ91">
            <v>984807</v>
          </cell>
          <cell r="BA91">
            <v>2219507</v>
          </cell>
          <cell r="BB91">
            <v>300300</v>
          </cell>
          <cell r="BC91">
            <v>238900</v>
          </cell>
          <cell r="BD91">
            <v>61400</v>
          </cell>
          <cell r="BE91">
            <v>1126700</v>
          </cell>
        </row>
        <row r="92">
          <cell r="A92" t="str">
            <v>t360007</v>
          </cell>
          <cell r="B92" t="str">
            <v>t36</v>
          </cell>
          <cell r="C92" t="str">
            <v>NguyÔn V¨n BÊy</v>
          </cell>
          <cell r="D92">
            <v>1</v>
          </cell>
          <cell r="E92">
            <v>3.46</v>
          </cell>
          <cell r="G92">
            <v>1360600</v>
          </cell>
          <cell r="H92">
            <v>1360600</v>
          </cell>
          <cell r="I92">
            <v>1360600</v>
          </cell>
          <cell r="J92">
            <v>10000</v>
          </cell>
          <cell r="M92">
            <v>48800</v>
          </cell>
          <cell r="N92">
            <v>58800</v>
          </cell>
          <cell r="O92">
            <v>544240</v>
          </cell>
          <cell r="P92" t="str">
            <v/>
          </cell>
          <cell r="R92">
            <v>544240</v>
          </cell>
          <cell r="Y92" t="str">
            <v/>
          </cell>
          <cell r="AA92" t="str">
            <v/>
          </cell>
          <cell r="AC92" t="str">
            <v/>
          </cell>
          <cell r="AD92">
            <v>25</v>
          </cell>
          <cell r="AE92">
            <v>150000</v>
          </cell>
          <cell r="AF92" t="str">
            <v/>
          </cell>
          <cell r="AG92" t="str">
            <v/>
          </cell>
          <cell r="AH92" t="str">
            <v/>
          </cell>
          <cell r="AI92">
            <v>545086</v>
          </cell>
          <cell r="AJ92">
            <v>2658726</v>
          </cell>
          <cell r="AK92">
            <v>36330</v>
          </cell>
          <cell r="AL92">
            <v>7266</v>
          </cell>
          <cell r="AM92" t="str">
            <v/>
          </cell>
          <cell r="AO92" t="str">
            <v/>
          </cell>
          <cell r="AQ92">
            <v>545086</v>
          </cell>
          <cell r="AR92">
            <v>1000000</v>
          </cell>
          <cell r="AS92">
            <v>1588682</v>
          </cell>
          <cell r="AT92">
            <v>1070044</v>
          </cell>
          <cell r="AU92">
            <v>27000</v>
          </cell>
          <cell r="AV92">
            <v>1043044</v>
          </cell>
          <cell r="AW92">
            <v>2599926</v>
          </cell>
          <cell r="AX92">
            <v>1510600</v>
          </cell>
          <cell r="AZ92">
            <v>1089326</v>
          </cell>
          <cell r="BA92">
            <v>2599926</v>
          </cell>
          <cell r="BB92">
            <v>294000</v>
          </cell>
          <cell r="BC92">
            <v>233900</v>
          </cell>
          <cell r="BD92">
            <v>60100</v>
          </cell>
          <cell r="BE92">
            <v>1360600</v>
          </cell>
        </row>
        <row r="93">
          <cell r="A93" t="str">
            <v>t360008</v>
          </cell>
          <cell r="B93" t="str">
            <v>t36</v>
          </cell>
          <cell r="C93" t="str">
            <v>NguyÔn Ngäc Minh</v>
          </cell>
          <cell r="D93">
            <v>1</v>
          </cell>
          <cell r="E93">
            <v>3.46</v>
          </cell>
          <cell r="G93">
            <v>1470300</v>
          </cell>
          <cell r="H93">
            <v>1470300</v>
          </cell>
          <cell r="I93">
            <v>1470300</v>
          </cell>
          <cell r="J93">
            <v>8000</v>
          </cell>
          <cell r="M93">
            <v>52000</v>
          </cell>
          <cell r="N93">
            <v>60000</v>
          </cell>
          <cell r="O93">
            <v>588120</v>
          </cell>
          <cell r="P93" t="str">
            <v/>
          </cell>
          <cell r="R93">
            <v>588120</v>
          </cell>
          <cell r="Y93" t="str">
            <v/>
          </cell>
          <cell r="AA93" t="str">
            <v/>
          </cell>
          <cell r="AC93" t="str">
            <v/>
          </cell>
          <cell r="AD93">
            <v>26</v>
          </cell>
          <cell r="AE93">
            <v>156000</v>
          </cell>
          <cell r="AF93" t="str">
            <v/>
          </cell>
          <cell r="AG93">
            <v>104800</v>
          </cell>
          <cell r="AH93">
            <v>104800</v>
          </cell>
          <cell r="AI93">
            <v>636579</v>
          </cell>
          <cell r="AJ93">
            <v>3015799</v>
          </cell>
          <cell r="AK93">
            <v>36330</v>
          </cell>
          <cell r="AL93">
            <v>7266</v>
          </cell>
          <cell r="AM93" t="str">
            <v/>
          </cell>
          <cell r="AO93" t="str">
            <v/>
          </cell>
          <cell r="AQ93">
            <v>636579</v>
          </cell>
          <cell r="AR93">
            <v>1000000</v>
          </cell>
          <cell r="AS93">
            <v>1680175</v>
          </cell>
          <cell r="AT93">
            <v>1335624</v>
          </cell>
          <cell r="AU93">
            <v>30000</v>
          </cell>
          <cell r="AV93">
            <v>1305624</v>
          </cell>
          <cell r="AW93">
            <v>2955799</v>
          </cell>
          <cell r="AX93">
            <v>1731100</v>
          </cell>
          <cell r="AZ93">
            <v>1224699</v>
          </cell>
          <cell r="BA93">
            <v>2955799</v>
          </cell>
          <cell r="BB93">
            <v>302500</v>
          </cell>
          <cell r="BC93">
            <v>240600</v>
          </cell>
          <cell r="BD93">
            <v>61900</v>
          </cell>
          <cell r="BE93">
            <v>1470300</v>
          </cell>
        </row>
        <row r="94">
          <cell r="A94" t="str">
            <v>t360009</v>
          </cell>
          <cell r="B94" t="str">
            <v>t36</v>
          </cell>
          <cell r="C94" t="str">
            <v>NguyÔn V¨n ViÖt</v>
          </cell>
          <cell r="D94">
            <v>1</v>
          </cell>
          <cell r="E94">
            <v>3.46</v>
          </cell>
          <cell r="G94">
            <v>1717100</v>
          </cell>
          <cell r="H94">
            <v>1717100</v>
          </cell>
          <cell r="I94">
            <v>1717100</v>
          </cell>
          <cell r="J94">
            <v>10000</v>
          </cell>
          <cell r="M94">
            <v>69900</v>
          </cell>
          <cell r="N94">
            <v>79900</v>
          </cell>
          <cell r="O94">
            <v>686840</v>
          </cell>
          <cell r="P94" t="str">
            <v/>
          </cell>
          <cell r="R94">
            <v>686840</v>
          </cell>
          <cell r="Y94" t="str">
            <v/>
          </cell>
          <cell r="AA94" t="str">
            <v/>
          </cell>
          <cell r="AC94" t="str">
            <v/>
          </cell>
          <cell r="AD94">
            <v>29</v>
          </cell>
          <cell r="AE94">
            <v>174000</v>
          </cell>
          <cell r="AF94" t="str">
            <v/>
          </cell>
          <cell r="AG94" t="str">
            <v/>
          </cell>
          <cell r="AH94" t="str">
            <v/>
          </cell>
          <cell r="AI94">
            <v>632820</v>
          </cell>
          <cell r="AJ94">
            <v>3290660</v>
          </cell>
          <cell r="AK94">
            <v>36330</v>
          </cell>
          <cell r="AL94">
            <v>7266</v>
          </cell>
          <cell r="AM94" t="str">
            <v/>
          </cell>
          <cell r="AO94" t="str">
            <v/>
          </cell>
          <cell r="AQ94">
            <v>632820</v>
          </cell>
          <cell r="AR94">
            <v>1000000</v>
          </cell>
          <cell r="AS94">
            <v>1676416</v>
          </cell>
          <cell r="AT94">
            <v>1614244</v>
          </cell>
          <cell r="AU94">
            <v>33000</v>
          </cell>
          <cell r="AV94">
            <v>1581244</v>
          </cell>
          <cell r="AW94">
            <v>3210760</v>
          </cell>
          <cell r="AX94">
            <v>1891100</v>
          </cell>
          <cell r="AZ94">
            <v>1319660</v>
          </cell>
          <cell r="BA94">
            <v>3210760</v>
          </cell>
          <cell r="BB94">
            <v>302500</v>
          </cell>
          <cell r="BC94">
            <v>240600</v>
          </cell>
          <cell r="BD94">
            <v>61900</v>
          </cell>
          <cell r="BE94">
            <v>1717100</v>
          </cell>
        </row>
        <row r="95">
          <cell r="A95" t="str">
            <v>t360010</v>
          </cell>
          <cell r="B95" t="str">
            <v>t36</v>
          </cell>
          <cell r="C95" t="str">
            <v>NguyÔn V¨n M«n</v>
          </cell>
          <cell r="D95">
            <v>1</v>
          </cell>
          <cell r="E95">
            <v>2.44</v>
          </cell>
          <cell r="G95">
            <v>1386600</v>
          </cell>
          <cell r="H95">
            <v>1386600</v>
          </cell>
          <cell r="I95">
            <v>1386600</v>
          </cell>
          <cell r="J95">
            <v>6000</v>
          </cell>
          <cell r="M95">
            <v>53300</v>
          </cell>
          <cell r="N95">
            <v>59300</v>
          </cell>
          <cell r="O95">
            <v>554640</v>
          </cell>
          <cell r="P95" t="str">
            <v/>
          </cell>
          <cell r="R95">
            <v>554640</v>
          </cell>
          <cell r="Y95" t="str">
            <v/>
          </cell>
          <cell r="AA95" t="str">
            <v/>
          </cell>
          <cell r="AC95" t="str">
            <v/>
          </cell>
          <cell r="AD95">
            <v>20</v>
          </cell>
          <cell r="AE95">
            <v>120000</v>
          </cell>
          <cell r="AF95" t="str">
            <v/>
          </cell>
          <cell r="AG95" t="str">
            <v/>
          </cell>
          <cell r="AH95" t="str">
            <v/>
          </cell>
          <cell r="AI95">
            <v>529048</v>
          </cell>
          <cell r="AJ95">
            <v>2649588</v>
          </cell>
          <cell r="AK95">
            <v>25620</v>
          </cell>
          <cell r="AL95">
            <v>5124</v>
          </cell>
          <cell r="AM95" t="str">
            <v/>
          </cell>
          <cell r="AO95" t="str">
            <v/>
          </cell>
          <cell r="AQ95">
            <v>529048</v>
          </cell>
          <cell r="AR95">
            <v>1000000</v>
          </cell>
          <cell r="AS95">
            <v>1559792</v>
          </cell>
          <cell r="AT95">
            <v>1089796</v>
          </cell>
          <cell r="AU95">
            <v>26000</v>
          </cell>
          <cell r="AV95">
            <v>1063796</v>
          </cell>
          <cell r="AW95">
            <v>2590288</v>
          </cell>
          <cell r="AX95">
            <v>1506600</v>
          </cell>
          <cell r="AZ95">
            <v>1083688</v>
          </cell>
          <cell r="BA95">
            <v>2590288</v>
          </cell>
          <cell r="BB95">
            <v>286000</v>
          </cell>
          <cell r="BC95">
            <v>227500</v>
          </cell>
          <cell r="BD95">
            <v>58500</v>
          </cell>
          <cell r="BE95">
            <v>1386600</v>
          </cell>
        </row>
        <row r="96">
          <cell r="A96" t="str">
            <v>t360011</v>
          </cell>
          <cell r="B96" t="str">
            <v>t36</v>
          </cell>
          <cell r="C96" t="str">
            <v>Lª V¨n Sinh</v>
          </cell>
          <cell r="D96">
            <v>1</v>
          </cell>
          <cell r="E96">
            <v>2.44</v>
          </cell>
          <cell r="G96">
            <v>1298000</v>
          </cell>
          <cell r="H96">
            <v>1298000</v>
          </cell>
          <cell r="I96">
            <v>1298000</v>
          </cell>
          <cell r="J96">
            <v>6000</v>
          </cell>
          <cell r="M96">
            <v>49500</v>
          </cell>
          <cell r="N96">
            <v>55500</v>
          </cell>
          <cell r="O96">
            <v>519200</v>
          </cell>
          <cell r="P96" t="str">
            <v/>
          </cell>
          <cell r="R96">
            <v>519200</v>
          </cell>
          <cell r="Y96" t="str">
            <v/>
          </cell>
          <cell r="AA96" t="str">
            <v/>
          </cell>
          <cell r="AC96" t="str">
            <v/>
          </cell>
          <cell r="AD96">
            <v>22</v>
          </cell>
          <cell r="AE96">
            <v>132000</v>
          </cell>
          <cell r="AF96" t="str">
            <v/>
          </cell>
          <cell r="AG96">
            <v>44300</v>
          </cell>
          <cell r="AH96">
            <v>44300</v>
          </cell>
          <cell r="AI96">
            <v>374635</v>
          </cell>
          <cell r="AJ96">
            <v>2423635</v>
          </cell>
          <cell r="AK96">
            <v>25620</v>
          </cell>
          <cell r="AL96">
            <v>5124</v>
          </cell>
          <cell r="AM96" t="str">
            <v/>
          </cell>
          <cell r="AO96" t="str">
            <v/>
          </cell>
          <cell r="AQ96">
            <v>374635</v>
          </cell>
          <cell r="AR96">
            <v>1000000</v>
          </cell>
          <cell r="AS96">
            <v>1405379</v>
          </cell>
          <cell r="AT96">
            <v>1018256</v>
          </cell>
          <cell r="AU96">
            <v>24000</v>
          </cell>
          <cell r="AV96">
            <v>994256</v>
          </cell>
          <cell r="AW96">
            <v>2368135</v>
          </cell>
          <cell r="AX96">
            <v>1474300</v>
          </cell>
          <cell r="AZ96">
            <v>893835</v>
          </cell>
          <cell r="BA96">
            <v>2368135</v>
          </cell>
          <cell r="BB96">
            <v>285600</v>
          </cell>
          <cell r="BC96">
            <v>227200</v>
          </cell>
          <cell r="BD96">
            <v>58400</v>
          </cell>
          <cell r="BE96">
            <v>1298000</v>
          </cell>
        </row>
        <row r="97">
          <cell r="A97" t="str">
            <v>t360012</v>
          </cell>
          <cell r="B97" t="str">
            <v>t36</v>
          </cell>
          <cell r="C97" t="str">
            <v>Bïi V¨n H¶i</v>
          </cell>
          <cell r="D97">
            <v>1</v>
          </cell>
          <cell r="E97">
            <v>2.44</v>
          </cell>
          <cell r="G97">
            <v>1346400</v>
          </cell>
          <cell r="H97">
            <v>1346400</v>
          </cell>
          <cell r="I97">
            <v>1346400</v>
          </cell>
          <cell r="J97">
            <v>6000</v>
          </cell>
          <cell r="M97">
            <v>41200</v>
          </cell>
          <cell r="N97">
            <v>47200</v>
          </cell>
          <cell r="O97">
            <v>538560</v>
          </cell>
          <cell r="P97" t="str">
            <v/>
          </cell>
          <cell r="R97">
            <v>538560</v>
          </cell>
          <cell r="Y97" t="str">
            <v/>
          </cell>
          <cell r="AA97" t="str">
            <v/>
          </cell>
          <cell r="AC97" t="str">
            <v/>
          </cell>
          <cell r="AD97">
            <v>24</v>
          </cell>
          <cell r="AE97">
            <v>144000</v>
          </cell>
          <cell r="AF97" t="str">
            <v/>
          </cell>
          <cell r="AG97" t="str">
            <v/>
          </cell>
          <cell r="AH97" t="str">
            <v/>
          </cell>
          <cell r="AI97">
            <v>499260</v>
          </cell>
          <cell r="AJ97">
            <v>2575420</v>
          </cell>
          <cell r="AK97">
            <v>25620</v>
          </cell>
          <cell r="AL97">
            <v>5124</v>
          </cell>
          <cell r="AM97" t="str">
            <v/>
          </cell>
          <cell r="AO97" t="str">
            <v/>
          </cell>
          <cell r="AQ97">
            <v>499260</v>
          </cell>
          <cell r="AR97">
            <v>1000000</v>
          </cell>
          <cell r="AS97">
            <v>1530004</v>
          </cell>
          <cell r="AT97">
            <v>1045416</v>
          </cell>
          <cell r="AU97">
            <v>26000</v>
          </cell>
          <cell r="AV97">
            <v>1019416</v>
          </cell>
          <cell r="AW97">
            <v>2528220</v>
          </cell>
          <cell r="AX97">
            <v>1490400</v>
          </cell>
          <cell r="AZ97">
            <v>1037820</v>
          </cell>
          <cell r="BA97">
            <v>2528220</v>
          </cell>
          <cell r="BB97">
            <v>155400</v>
          </cell>
          <cell r="BC97">
            <v>123600</v>
          </cell>
          <cell r="BD97">
            <v>31800</v>
          </cell>
          <cell r="BE97">
            <v>1346400</v>
          </cell>
        </row>
        <row r="98">
          <cell r="A98" t="str">
            <v>t360013</v>
          </cell>
          <cell r="B98" t="str">
            <v>t36</v>
          </cell>
          <cell r="C98" t="str">
            <v>Hoµng V¨n TrÝ</v>
          </cell>
          <cell r="D98">
            <v>1</v>
          </cell>
          <cell r="E98">
            <v>2.44</v>
          </cell>
          <cell r="G98">
            <v>1299900</v>
          </cell>
          <cell r="H98">
            <v>1299900</v>
          </cell>
          <cell r="I98">
            <v>1299900</v>
          </cell>
          <cell r="J98">
            <v>8000</v>
          </cell>
          <cell r="M98">
            <v>60100</v>
          </cell>
          <cell r="N98">
            <v>68100</v>
          </cell>
          <cell r="O98">
            <v>519960</v>
          </cell>
          <cell r="P98" t="str">
            <v/>
          </cell>
          <cell r="R98">
            <v>519960</v>
          </cell>
          <cell r="Y98" t="str">
            <v/>
          </cell>
          <cell r="AA98" t="str">
            <v/>
          </cell>
          <cell r="AC98" t="str">
            <v/>
          </cell>
          <cell r="AD98">
            <v>21</v>
          </cell>
          <cell r="AE98">
            <v>126000</v>
          </cell>
          <cell r="AF98" t="str">
            <v/>
          </cell>
          <cell r="AG98" t="str">
            <v/>
          </cell>
          <cell r="AH98" t="str">
            <v/>
          </cell>
          <cell r="AI98">
            <v>516725</v>
          </cell>
          <cell r="AJ98">
            <v>2530685</v>
          </cell>
          <cell r="AK98">
            <v>25620</v>
          </cell>
          <cell r="AL98">
            <v>5124</v>
          </cell>
          <cell r="AM98" t="str">
            <v/>
          </cell>
          <cell r="AO98" t="str">
            <v/>
          </cell>
          <cell r="AQ98">
            <v>516725</v>
          </cell>
          <cell r="AR98">
            <v>1000000</v>
          </cell>
          <cell r="AS98">
            <v>1547469</v>
          </cell>
          <cell r="AT98">
            <v>983216</v>
          </cell>
          <cell r="AU98">
            <v>25000</v>
          </cell>
          <cell r="AV98">
            <v>958216</v>
          </cell>
          <cell r="AW98">
            <v>2462585</v>
          </cell>
          <cell r="AX98">
            <v>1425900</v>
          </cell>
          <cell r="AZ98">
            <v>1036685</v>
          </cell>
          <cell r="BA98">
            <v>2462585</v>
          </cell>
          <cell r="BB98">
            <v>298500</v>
          </cell>
          <cell r="BC98">
            <v>237500</v>
          </cell>
          <cell r="BD98">
            <v>61000</v>
          </cell>
          <cell r="BE98">
            <v>1299900</v>
          </cell>
        </row>
        <row r="99">
          <cell r="A99" t="str">
            <v>t360014</v>
          </cell>
          <cell r="B99" t="str">
            <v>t36</v>
          </cell>
          <cell r="C99" t="str">
            <v>Hµ V¨n Huyªn</v>
          </cell>
          <cell r="D99">
            <v>1</v>
          </cell>
          <cell r="E99">
            <v>2.44</v>
          </cell>
          <cell r="G99">
            <v>1666600</v>
          </cell>
          <cell r="H99">
            <v>1666600</v>
          </cell>
          <cell r="I99">
            <v>1666600</v>
          </cell>
          <cell r="J99">
            <v>10000</v>
          </cell>
          <cell r="M99">
            <v>58500</v>
          </cell>
          <cell r="N99">
            <v>68500</v>
          </cell>
          <cell r="O99">
            <v>666640</v>
          </cell>
          <cell r="P99" t="str">
            <v/>
          </cell>
          <cell r="R99">
            <v>666640</v>
          </cell>
          <cell r="Y99" t="str">
            <v/>
          </cell>
          <cell r="AA99" t="str">
            <v/>
          </cell>
          <cell r="AC99" t="str">
            <v/>
          </cell>
          <cell r="AD99">
            <v>28</v>
          </cell>
          <cell r="AE99">
            <v>168000</v>
          </cell>
          <cell r="AF99" t="str">
            <v/>
          </cell>
          <cell r="AG99" t="str">
            <v/>
          </cell>
          <cell r="AH99" t="str">
            <v/>
          </cell>
          <cell r="AI99">
            <v>621956</v>
          </cell>
          <cell r="AJ99">
            <v>3191696</v>
          </cell>
          <cell r="AK99">
            <v>25620</v>
          </cell>
          <cell r="AL99">
            <v>5124</v>
          </cell>
          <cell r="AM99" t="str">
            <v/>
          </cell>
          <cell r="AO99" t="str">
            <v/>
          </cell>
          <cell r="AQ99">
            <v>621956</v>
          </cell>
          <cell r="AR99">
            <v>1000000</v>
          </cell>
          <cell r="AS99">
            <v>1652700</v>
          </cell>
          <cell r="AT99">
            <v>1538996</v>
          </cell>
          <cell r="AU99">
            <v>32000</v>
          </cell>
          <cell r="AV99">
            <v>1506996</v>
          </cell>
          <cell r="AW99">
            <v>3123196</v>
          </cell>
          <cell r="AX99">
            <v>1834600</v>
          </cell>
          <cell r="AZ99">
            <v>1288596</v>
          </cell>
          <cell r="BA99">
            <v>3123196</v>
          </cell>
          <cell r="BB99">
            <v>247700</v>
          </cell>
          <cell r="BC99">
            <v>197000</v>
          </cell>
          <cell r="BD99">
            <v>50700</v>
          </cell>
          <cell r="BE99">
            <v>1666600</v>
          </cell>
        </row>
        <row r="100">
          <cell r="A100" t="str">
            <v>t360015</v>
          </cell>
          <cell r="B100" t="str">
            <v>t36</v>
          </cell>
          <cell r="C100" t="str">
            <v>Hoµng V¨n Nghi</v>
          </cell>
          <cell r="D100">
            <v>1</v>
          </cell>
          <cell r="E100">
            <v>2.44</v>
          </cell>
          <cell r="G100">
            <v>1259300</v>
          </cell>
          <cell r="H100">
            <v>1259300</v>
          </cell>
          <cell r="I100">
            <v>1259300</v>
          </cell>
          <cell r="J100">
            <v>4000</v>
          </cell>
          <cell r="M100">
            <v>36100</v>
          </cell>
          <cell r="N100">
            <v>40100</v>
          </cell>
          <cell r="O100">
            <v>503720</v>
          </cell>
          <cell r="P100" t="str">
            <v/>
          </cell>
          <cell r="R100">
            <v>503720</v>
          </cell>
          <cell r="Y100" t="str">
            <v/>
          </cell>
          <cell r="AA100" t="str">
            <v/>
          </cell>
          <cell r="AC100" t="str">
            <v/>
          </cell>
          <cell r="AD100">
            <v>19</v>
          </cell>
          <cell r="AE100">
            <v>114000</v>
          </cell>
          <cell r="AF100" t="str">
            <v/>
          </cell>
          <cell r="AG100" t="str">
            <v/>
          </cell>
          <cell r="AH100" t="str">
            <v/>
          </cell>
          <cell r="AI100">
            <v>488481</v>
          </cell>
          <cell r="AJ100">
            <v>2405601</v>
          </cell>
          <cell r="AK100">
            <v>25620</v>
          </cell>
          <cell r="AL100">
            <v>5124</v>
          </cell>
          <cell r="AM100" t="str">
            <v/>
          </cell>
          <cell r="AO100" t="str">
            <v/>
          </cell>
          <cell r="AQ100">
            <v>488481</v>
          </cell>
          <cell r="AR100">
            <v>1000000</v>
          </cell>
          <cell r="AS100">
            <v>1519225</v>
          </cell>
          <cell r="AT100">
            <v>886376</v>
          </cell>
          <cell r="AU100">
            <v>24000</v>
          </cell>
          <cell r="AV100">
            <v>862376</v>
          </cell>
          <cell r="AW100">
            <v>2365501</v>
          </cell>
          <cell r="AX100">
            <v>1373300</v>
          </cell>
          <cell r="AZ100">
            <v>992201</v>
          </cell>
          <cell r="BA100">
            <v>2365501</v>
          </cell>
          <cell r="BB100">
            <v>5200</v>
          </cell>
          <cell r="BC100" t="str">
            <v/>
          </cell>
          <cell r="BD100">
            <v>5200</v>
          </cell>
          <cell r="BE100">
            <v>1259300</v>
          </cell>
        </row>
        <row r="101">
          <cell r="A101" t="str">
            <v>t360016</v>
          </cell>
          <cell r="B101" t="str">
            <v>t36</v>
          </cell>
          <cell r="C101" t="str">
            <v>NguyÔn V¨n Long</v>
          </cell>
          <cell r="D101">
            <v>1</v>
          </cell>
          <cell r="E101">
            <v>2.44</v>
          </cell>
          <cell r="G101">
            <v>1123600</v>
          </cell>
          <cell r="H101">
            <v>1123600</v>
          </cell>
          <cell r="I101">
            <v>1123600</v>
          </cell>
          <cell r="J101">
            <v>6000</v>
          </cell>
          <cell r="M101">
            <v>43000</v>
          </cell>
          <cell r="N101">
            <v>49000</v>
          </cell>
          <cell r="O101">
            <v>449440</v>
          </cell>
          <cell r="P101" t="str">
            <v/>
          </cell>
          <cell r="R101">
            <v>449440</v>
          </cell>
          <cell r="Y101" t="str">
            <v/>
          </cell>
          <cell r="AA101" t="str">
            <v/>
          </cell>
          <cell r="AC101" t="str">
            <v/>
          </cell>
          <cell r="AD101">
            <v>18</v>
          </cell>
          <cell r="AE101">
            <v>108000</v>
          </cell>
          <cell r="AF101" t="str">
            <v/>
          </cell>
          <cell r="AG101" t="str">
            <v/>
          </cell>
          <cell r="AH101" t="str">
            <v/>
          </cell>
          <cell r="AI101">
            <v>442375</v>
          </cell>
          <cell r="AJ101">
            <v>2172415</v>
          </cell>
          <cell r="AK101">
            <v>25620</v>
          </cell>
          <cell r="AL101">
            <v>5124</v>
          </cell>
          <cell r="AM101" t="str">
            <v/>
          </cell>
          <cell r="AO101" t="str">
            <v/>
          </cell>
          <cell r="AQ101">
            <v>442375</v>
          </cell>
          <cell r="AS101">
            <v>473119</v>
          </cell>
          <cell r="AT101">
            <v>1699296</v>
          </cell>
          <cell r="AU101">
            <v>22000</v>
          </cell>
          <cell r="AV101">
            <v>1677296</v>
          </cell>
          <cell r="AW101">
            <v>2123415</v>
          </cell>
          <cell r="AX101">
            <v>1231600</v>
          </cell>
          <cell r="AZ101">
            <v>891815</v>
          </cell>
          <cell r="BA101">
            <v>2123415</v>
          </cell>
          <cell r="BB101">
            <v>252200</v>
          </cell>
          <cell r="BC101">
            <v>200600</v>
          </cell>
          <cell r="BD101">
            <v>51600</v>
          </cell>
          <cell r="BE101">
            <v>1123600</v>
          </cell>
        </row>
        <row r="102">
          <cell r="A102" t="str">
            <v>t360017</v>
          </cell>
          <cell r="B102" t="str">
            <v>t36</v>
          </cell>
          <cell r="C102" t="str">
            <v>NguyÔn M¹nh Hïng</v>
          </cell>
          <cell r="D102">
            <v>1</v>
          </cell>
          <cell r="E102">
            <v>2.44</v>
          </cell>
          <cell r="G102">
            <v>1544200</v>
          </cell>
          <cell r="H102">
            <v>1544200</v>
          </cell>
          <cell r="I102">
            <v>1544200</v>
          </cell>
          <cell r="J102">
            <v>10000</v>
          </cell>
          <cell r="M102">
            <v>54300</v>
          </cell>
          <cell r="N102">
            <v>64300</v>
          </cell>
          <cell r="O102">
            <v>617680</v>
          </cell>
          <cell r="P102" t="str">
            <v/>
          </cell>
          <cell r="R102">
            <v>617680</v>
          </cell>
          <cell r="Y102" t="str">
            <v/>
          </cell>
          <cell r="AA102" t="str">
            <v/>
          </cell>
          <cell r="AC102" t="str">
            <v/>
          </cell>
          <cell r="AD102">
            <v>29</v>
          </cell>
          <cell r="AE102">
            <v>174000</v>
          </cell>
          <cell r="AF102" t="str">
            <v/>
          </cell>
          <cell r="AG102" t="str">
            <v/>
          </cell>
          <cell r="AH102" t="str">
            <v/>
          </cell>
          <cell r="AI102">
            <v>563601</v>
          </cell>
          <cell r="AJ102">
            <v>2963781</v>
          </cell>
          <cell r="AK102">
            <v>25620</v>
          </cell>
          <cell r="AL102">
            <v>5124</v>
          </cell>
          <cell r="AM102" t="str">
            <v/>
          </cell>
          <cell r="AO102" t="str">
            <v/>
          </cell>
          <cell r="AQ102">
            <v>563601</v>
          </cell>
          <cell r="AR102">
            <v>1000000</v>
          </cell>
          <cell r="AS102">
            <v>1594345</v>
          </cell>
          <cell r="AT102">
            <v>1369436</v>
          </cell>
          <cell r="AU102">
            <v>30000</v>
          </cell>
          <cell r="AV102">
            <v>1339436</v>
          </cell>
          <cell r="AW102">
            <v>2899481</v>
          </cell>
          <cell r="AX102">
            <v>1718200</v>
          </cell>
          <cell r="AZ102">
            <v>1181281</v>
          </cell>
          <cell r="BA102">
            <v>2899481</v>
          </cell>
          <cell r="BB102">
            <v>300300</v>
          </cell>
          <cell r="BC102">
            <v>238900</v>
          </cell>
          <cell r="BD102">
            <v>61400</v>
          </cell>
          <cell r="BE102">
            <v>1544200</v>
          </cell>
        </row>
        <row r="103">
          <cell r="A103" t="str">
            <v>t360018</v>
          </cell>
          <cell r="B103" t="str">
            <v>t36</v>
          </cell>
          <cell r="C103" t="str">
            <v>TrÇn Trung DÇn</v>
          </cell>
          <cell r="D103">
            <v>1</v>
          </cell>
          <cell r="E103">
            <v>1.7</v>
          </cell>
          <cell r="G103">
            <v>1744200</v>
          </cell>
          <cell r="H103">
            <v>1744200</v>
          </cell>
          <cell r="I103">
            <v>1744200</v>
          </cell>
          <cell r="J103">
            <v>10000</v>
          </cell>
          <cell r="M103">
            <v>69900</v>
          </cell>
          <cell r="N103">
            <v>79900</v>
          </cell>
          <cell r="O103">
            <v>697680</v>
          </cell>
          <cell r="P103" t="str">
            <v/>
          </cell>
          <cell r="R103">
            <v>697680</v>
          </cell>
          <cell r="Y103" t="str">
            <v/>
          </cell>
          <cell r="AA103" t="str">
            <v/>
          </cell>
          <cell r="AC103" t="str">
            <v/>
          </cell>
          <cell r="AD103">
            <v>29</v>
          </cell>
          <cell r="AE103">
            <v>174000</v>
          </cell>
          <cell r="AF103" t="str">
            <v/>
          </cell>
          <cell r="AG103" t="str">
            <v/>
          </cell>
          <cell r="AH103" t="str">
            <v/>
          </cell>
          <cell r="AI103">
            <v>603029</v>
          </cell>
          <cell r="AJ103">
            <v>3298809</v>
          </cell>
          <cell r="AK103">
            <v>17850</v>
          </cell>
          <cell r="AL103">
            <v>3570</v>
          </cell>
          <cell r="AM103" t="str">
            <v/>
          </cell>
          <cell r="AO103" t="str">
            <v/>
          </cell>
          <cell r="AQ103">
            <v>603029</v>
          </cell>
          <cell r="AR103">
            <v>1000000</v>
          </cell>
          <cell r="AS103">
            <v>1624449</v>
          </cell>
          <cell r="AT103">
            <v>1674360</v>
          </cell>
          <cell r="AU103">
            <v>33000</v>
          </cell>
          <cell r="AV103">
            <v>1641360</v>
          </cell>
          <cell r="AW103">
            <v>3218909</v>
          </cell>
          <cell r="AX103">
            <v>1918200</v>
          </cell>
          <cell r="AZ103">
            <v>1300709</v>
          </cell>
          <cell r="BA103">
            <v>3218909</v>
          </cell>
          <cell r="BB103">
            <v>289300</v>
          </cell>
          <cell r="BC103">
            <v>230100</v>
          </cell>
          <cell r="BD103">
            <v>59200</v>
          </cell>
          <cell r="BE103">
            <v>1744200</v>
          </cell>
        </row>
        <row r="104">
          <cell r="A104" t="str">
            <v>t360019</v>
          </cell>
          <cell r="B104" t="str">
            <v>t36</v>
          </cell>
          <cell r="C104" t="str">
            <v>NguyÔn Hång Minh</v>
          </cell>
          <cell r="D104">
            <v>1</v>
          </cell>
          <cell r="E104">
            <v>1.7</v>
          </cell>
          <cell r="G104">
            <v>1499200</v>
          </cell>
          <cell r="H104">
            <v>1499200</v>
          </cell>
          <cell r="I104">
            <v>1499200</v>
          </cell>
          <cell r="J104">
            <v>6000</v>
          </cell>
          <cell r="M104">
            <v>60500</v>
          </cell>
          <cell r="N104">
            <v>66500</v>
          </cell>
          <cell r="O104">
            <v>599680</v>
          </cell>
          <cell r="P104" t="str">
            <v/>
          </cell>
          <cell r="R104">
            <v>599680</v>
          </cell>
          <cell r="Y104" t="str">
            <v/>
          </cell>
          <cell r="AA104" t="str">
            <v/>
          </cell>
          <cell r="AC104" t="str">
            <v/>
          </cell>
          <cell r="AD104">
            <v>27</v>
          </cell>
          <cell r="AE104">
            <v>162000</v>
          </cell>
          <cell r="AF104" t="str">
            <v/>
          </cell>
          <cell r="AG104" t="str">
            <v/>
          </cell>
          <cell r="AH104" t="str">
            <v/>
          </cell>
          <cell r="AI104">
            <v>469349</v>
          </cell>
          <cell r="AJ104">
            <v>2796729</v>
          </cell>
          <cell r="AK104">
            <v>17850</v>
          </cell>
          <cell r="AL104">
            <v>3570</v>
          </cell>
          <cell r="AM104" t="str">
            <v/>
          </cell>
          <cell r="AO104" t="str">
            <v/>
          </cell>
          <cell r="AQ104">
            <v>469349</v>
          </cell>
          <cell r="AR104">
            <v>1000000</v>
          </cell>
          <cell r="AS104">
            <v>1490769</v>
          </cell>
          <cell r="AT104">
            <v>1305960</v>
          </cell>
          <cell r="AU104">
            <v>28000</v>
          </cell>
          <cell r="AV104">
            <v>1277960</v>
          </cell>
          <cell r="AW104">
            <v>2730229</v>
          </cell>
          <cell r="AX104">
            <v>1661200</v>
          </cell>
          <cell r="AZ104">
            <v>1069029</v>
          </cell>
          <cell r="BA104">
            <v>2730229</v>
          </cell>
          <cell r="BB104">
            <v>271800</v>
          </cell>
          <cell r="BC104">
            <v>216200</v>
          </cell>
          <cell r="BD104">
            <v>55600</v>
          </cell>
          <cell r="BE104">
            <v>1499200</v>
          </cell>
        </row>
        <row r="105">
          <cell r="A105" t="str">
            <v>t360020</v>
          </cell>
          <cell r="B105" t="str">
            <v>t36</v>
          </cell>
          <cell r="C105" t="str">
            <v>HÇu V¨n L¹c</v>
          </cell>
          <cell r="D105">
            <v>1</v>
          </cell>
          <cell r="E105">
            <v>1.7</v>
          </cell>
          <cell r="G105">
            <v>1697200</v>
          </cell>
          <cell r="H105">
            <v>1697200</v>
          </cell>
          <cell r="I105">
            <v>1697200</v>
          </cell>
          <cell r="J105">
            <v>10000</v>
          </cell>
          <cell r="M105">
            <v>62400</v>
          </cell>
          <cell r="N105">
            <v>72400</v>
          </cell>
          <cell r="O105">
            <v>678880</v>
          </cell>
          <cell r="P105" t="str">
            <v/>
          </cell>
          <cell r="R105">
            <v>678880</v>
          </cell>
          <cell r="Y105" t="str">
            <v/>
          </cell>
          <cell r="AA105" t="str">
            <v/>
          </cell>
          <cell r="AC105" t="str">
            <v/>
          </cell>
          <cell r="AD105">
            <v>30</v>
          </cell>
          <cell r="AE105">
            <v>180000</v>
          </cell>
          <cell r="AF105" t="str">
            <v/>
          </cell>
          <cell r="AG105" t="str">
            <v/>
          </cell>
          <cell r="AH105" t="str">
            <v/>
          </cell>
          <cell r="AI105">
            <v>641115</v>
          </cell>
          <cell r="AJ105">
            <v>3269595</v>
          </cell>
          <cell r="AK105">
            <v>17850</v>
          </cell>
          <cell r="AL105">
            <v>3570</v>
          </cell>
          <cell r="AM105" t="str">
            <v/>
          </cell>
          <cell r="AO105" t="str">
            <v/>
          </cell>
          <cell r="AQ105">
            <v>641115</v>
          </cell>
          <cell r="AR105">
            <v>1000000</v>
          </cell>
          <cell r="AS105">
            <v>1662535</v>
          </cell>
          <cell r="AT105">
            <v>1607060</v>
          </cell>
          <cell r="AU105">
            <v>33000</v>
          </cell>
          <cell r="AV105">
            <v>1574060</v>
          </cell>
          <cell r="AW105">
            <v>3197195</v>
          </cell>
          <cell r="AX105">
            <v>1877200</v>
          </cell>
          <cell r="AZ105">
            <v>1319995</v>
          </cell>
          <cell r="BA105">
            <v>3197195</v>
          </cell>
          <cell r="BB105">
            <v>302100</v>
          </cell>
          <cell r="BC105">
            <v>240300</v>
          </cell>
          <cell r="BD105">
            <v>61800</v>
          </cell>
          <cell r="BE105">
            <v>1697200</v>
          </cell>
        </row>
        <row r="106">
          <cell r="A106" t="str">
            <v>t360021</v>
          </cell>
          <cell r="B106" t="str">
            <v>t36</v>
          </cell>
          <cell r="C106" t="str">
            <v>NguyÔn Quèc Hïng</v>
          </cell>
          <cell r="D106">
            <v>1</v>
          </cell>
          <cell r="E106">
            <v>1.7</v>
          </cell>
          <cell r="G106">
            <v>1773100</v>
          </cell>
          <cell r="H106">
            <v>1773100</v>
          </cell>
          <cell r="I106">
            <v>1773100</v>
          </cell>
          <cell r="J106">
            <v>10000</v>
          </cell>
          <cell r="M106">
            <v>69900</v>
          </cell>
          <cell r="N106">
            <v>79900</v>
          </cell>
          <cell r="O106">
            <v>709240</v>
          </cell>
          <cell r="P106" t="str">
            <v/>
          </cell>
          <cell r="R106">
            <v>709240</v>
          </cell>
          <cell r="Y106" t="str">
            <v/>
          </cell>
          <cell r="AA106" t="str">
            <v/>
          </cell>
          <cell r="AC106" t="str">
            <v/>
          </cell>
          <cell r="AD106">
            <v>30</v>
          </cell>
          <cell r="AE106">
            <v>180000</v>
          </cell>
          <cell r="AF106" t="str">
            <v/>
          </cell>
          <cell r="AG106" t="str">
            <v/>
          </cell>
          <cell r="AH106" t="str">
            <v/>
          </cell>
          <cell r="AI106">
            <v>604858</v>
          </cell>
          <cell r="AJ106">
            <v>3347098</v>
          </cell>
          <cell r="AK106">
            <v>17850</v>
          </cell>
          <cell r="AL106">
            <v>3570</v>
          </cell>
          <cell r="AM106" t="str">
            <v/>
          </cell>
          <cell r="AO106" t="str">
            <v/>
          </cell>
          <cell r="AQ106">
            <v>604858</v>
          </cell>
          <cell r="AR106">
            <v>1000000</v>
          </cell>
          <cell r="AS106">
            <v>1626278</v>
          </cell>
          <cell r="AT106">
            <v>1720820</v>
          </cell>
          <cell r="AU106">
            <v>33000</v>
          </cell>
          <cell r="AV106">
            <v>1687820</v>
          </cell>
          <cell r="AW106">
            <v>3267198</v>
          </cell>
          <cell r="AX106">
            <v>1953100</v>
          </cell>
          <cell r="AZ106">
            <v>1314098</v>
          </cell>
          <cell r="BA106">
            <v>3267198</v>
          </cell>
          <cell r="BB106">
            <v>302500</v>
          </cell>
          <cell r="BC106">
            <v>240600</v>
          </cell>
          <cell r="BD106">
            <v>61900</v>
          </cell>
          <cell r="BE106">
            <v>1773100</v>
          </cell>
        </row>
        <row r="107">
          <cell r="B107" t="str">
            <v>t36 Total</v>
          </cell>
          <cell r="D107">
            <v>21</v>
          </cell>
          <cell r="E107" t="str">
            <v/>
          </cell>
          <cell r="F107" t="str">
            <v/>
          </cell>
          <cell r="G107">
            <v>30055836</v>
          </cell>
          <cell r="H107">
            <v>30055836</v>
          </cell>
          <cell r="I107">
            <v>30461836</v>
          </cell>
          <cell r="J107">
            <v>168000</v>
          </cell>
          <cell r="K107" t="str">
            <v/>
          </cell>
          <cell r="L107" t="str">
            <v/>
          </cell>
          <cell r="M107">
            <v>1090769</v>
          </cell>
          <cell r="N107">
            <v>1258769</v>
          </cell>
          <cell r="O107">
            <v>12022330</v>
          </cell>
          <cell r="P107" t="str">
            <v/>
          </cell>
          <cell r="Q107">
            <v>134750</v>
          </cell>
          <cell r="R107">
            <v>12157080</v>
          </cell>
          <cell r="S107">
            <v>21000</v>
          </cell>
          <cell r="T107" t="str">
            <v/>
          </cell>
          <cell r="U107" t="str">
            <v/>
          </cell>
          <cell r="V107" t="str">
            <v/>
          </cell>
          <cell r="W107">
            <v>385000</v>
          </cell>
          <cell r="X107" t="str">
            <v/>
          </cell>
          <cell r="Y107">
            <v>385000</v>
          </cell>
          <cell r="Z107" t="str">
            <v/>
          </cell>
          <cell r="AA107" t="str">
            <v/>
          </cell>
          <cell r="AB107" t="str">
            <v/>
          </cell>
          <cell r="AC107" t="str">
            <v/>
          </cell>
          <cell r="AD107">
            <v>513</v>
          </cell>
          <cell r="AE107">
            <v>3078000</v>
          </cell>
          <cell r="AF107" t="str">
            <v/>
          </cell>
          <cell r="AG107">
            <v>149100</v>
          </cell>
          <cell r="AH107">
            <v>149100</v>
          </cell>
          <cell r="AI107">
            <v>11388933</v>
          </cell>
          <cell r="AJ107">
            <v>58493718</v>
          </cell>
          <cell r="AK107">
            <v>603330</v>
          </cell>
          <cell r="AL107">
            <v>120666</v>
          </cell>
          <cell r="AM107" t="str">
            <v/>
          </cell>
          <cell r="AN107" t="str">
            <v/>
          </cell>
          <cell r="AO107" t="str">
            <v/>
          </cell>
          <cell r="AP107" t="str">
            <v/>
          </cell>
          <cell r="AQ107">
            <v>11388933</v>
          </cell>
          <cell r="AR107">
            <v>20000000</v>
          </cell>
          <cell r="AS107">
            <v>32112929</v>
          </cell>
          <cell r="AT107">
            <v>26380789</v>
          </cell>
          <cell r="AU107">
            <v>586000</v>
          </cell>
          <cell r="AV107">
            <v>25794789</v>
          </cell>
          <cell r="AW107">
            <v>57234949</v>
          </cell>
          <cell r="AX107">
            <v>33688936</v>
          </cell>
          <cell r="AY107" t="str">
            <v/>
          </cell>
          <cell r="AZ107">
            <v>23546013</v>
          </cell>
          <cell r="BA107">
            <v>57234949</v>
          </cell>
          <cell r="BB107">
            <v>5313688</v>
          </cell>
          <cell r="BC107">
            <v>4222851</v>
          </cell>
          <cell r="BD107">
            <v>1090837</v>
          </cell>
          <cell r="BE107">
            <v>30440836</v>
          </cell>
        </row>
        <row r="108">
          <cell r="A108" t="str">
            <v>c®30001</v>
          </cell>
          <cell r="B108" t="str">
            <v>c®3</v>
          </cell>
          <cell r="C108" t="str">
            <v>Hµ V¨n Uyªn</v>
          </cell>
          <cell r="D108">
            <v>1</v>
          </cell>
          <cell r="E108">
            <v>3.23</v>
          </cell>
          <cell r="G108">
            <v>1991028</v>
          </cell>
          <cell r="H108">
            <v>1991028</v>
          </cell>
          <cell r="I108">
            <v>1991028</v>
          </cell>
          <cell r="N108" t="str">
            <v/>
          </cell>
          <cell r="O108">
            <v>796410</v>
          </cell>
          <cell r="P108" t="str">
            <v/>
          </cell>
          <cell r="R108">
            <v>796410</v>
          </cell>
          <cell r="Y108" t="str">
            <v/>
          </cell>
          <cell r="AA108" t="str">
            <v/>
          </cell>
          <cell r="AC108" t="str">
            <v/>
          </cell>
          <cell r="AD108">
            <v>22</v>
          </cell>
          <cell r="AE108">
            <v>132000</v>
          </cell>
          <cell r="AF108" t="str">
            <v/>
          </cell>
          <cell r="AG108" t="str">
            <v/>
          </cell>
          <cell r="AH108" t="str">
            <v/>
          </cell>
          <cell r="AI108">
            <v>609828</v>
          </cell>
          <cell r="AJ108">
            <v>3529266</v>
          </cell>
          <cell r="AK108">
            <v>33915</v>
          </cell>
          <cell r="AL108">
            <v>6783</v>
          </cell>
          <cell r="AM108" t="str">
            <v/>
          </cell>
          <cell r="AO108" t="str">
            <v/>
          </cell>
          <cell r="AQ108">
            <v>609828</v>
          </cell>
          <cell r="AR108">
            <v>1000000</v>
          </cell>
          <cell r="AS108">
            <v>1650526</v>
          </cell>
          <cell r="AT108">
            <v>1878740</v>
          </cell>
          <cell r="AU108">
            <v>35000</v>
          </cell>
          <cell r="AV108">
            <v>1843740</v>
          </cell>
          <cell r="AW108">
            <v>3529266</v>
          </cell>
          <cell r="AX108">
            <v>2123028</v>
          </cell>
          <cell r="AZ108">
            <v>1406238</v>
          </cell>
          <cell r="BA108">
            <v>3529266</v>
          </cell>
          <cell r="BE108">
            <v>1991028</v>
          </cell>
        </row>
        <row r="109">
          <cell r="A109" t="str">
            <v>c®30002</v>
          </cell>
          <cell r="B109" t="str">
            <v>c®3</v>
          </cell>
          <cell r="C109" t="str">
            <v>NguyÔn V¨n B×nh</v>
          </cell>
          <cell r="D109">
            <v>1</v>
          </cell>
          <cell r="E109">
            <v>3.48</v>
          </cell>
          <cell r="G109">
            <v>1721630</v>
          </cell>
          <cell r="H109">
            <v>1721630</v>
          </cell>
          <cell r="I109">
            <v>1721630</v>
          </cell>
          <cell r="N109" t="str">
            <v/>
          </cell>
          <cell r="O109">
            <v>688650</v>
          </cell>
          <cell r="P109" t="str">
            <v/>
          </cell>
          <cell r="R109">
            <v>688650</v>
          </cell>
          <cell r="Y109" t="str">
            <v/>
          </cell>
          <cell r="AA109" t="str">
            <v/>
          </cell>
          <cell r="AC109" t="str">
            <v/>
          </cell>
          <cell r="AD109">
            <v>22</v>
          </cell>
          <cell r="AE109">
            <v>132000</v>
          </cell>
          <cell r="AF109" t="str">
            <v/>
          </cell>
          <cell r="AG109" t="str">
            <v/>
          </cell>
          <cell r="AH109" t="str">
            <v/>
          </cell>
          <cell r="AI109">
            <v>569342</v>
          </cell>
          <cell r="AJ109">
            <v>3111622</v>
          </cell>
          <cell r="AK109">
            <v>36540</v>
          </cell>
          <cell r="AL109">
            <v>7308</v>
          </cell>
          <cell r="AM109" t="str">
            <v/>
          </cell>
          <cell r="AO109" t="str">
            <v/>
          </cell>
          <cell r="AQ109">
            <v>569342</v>
          </cell>
          <cell r="AR109">
            <v>1000000</v>
          </cell>
          <cell r="AS109">
            <v>1613190</v>
          </cell>
          <cell r="AT109">
            <v>1498432</v>
          </cell>
          <cell r="AU109">
            <v>31000</v>
          </cell>
          <cell r="AV109">
            <v>1467432</v>
          </cell>
          <cell r="AW109">
            <v>3111622</v>
          </cell>
          <cell r="AX109">
            <v>1853630</v>
          </cell>
          <cell r="AZ109">
            <v>1257992</v>
          </cell>
          <cell r="BA109">
            <v>3111622</v>
          </cell>
          <cell r="BE109">
            <v>1721630</v>
          </cell>
        </row>
        <row r="110">
          <cell r="A110" t="str">
            <v>c®30003</v>
          </cell>
          <cell r="B110" t="str">
            <v>c®3</v>
          </cell>
          <cell r="C110" t="str">
            <v>§oµn Sü L­u</v>
          </cell>
          <cell r="D110">
            <v>1</v>
          </cell>
          <cell r="E110">
            <v>2.98</v>
          </cell>
          <cell r="G110">
            <v>1721630</v>
          </cell>
          <cell r="H110">
            <v>1721630</v>
          </cell>
          <cell r="I110">
            <v>1721630</v>
          </cell>
          <cell r="N110" t="str">
            <v/>
          </cell>
          <cell r="O110">
            <v>688650</v>
          </cell>
          <cell r="P110" t="str">
            <v/>
          </cell>
          <cell r="R110">
            <v>688650</v>
          </cell>
          <cell r="Y110" t="str">
            <v/>
          </cell>
          <cell r="AA110" t="str">
            <v/>
          </cell>
          <cell r="AC110" t="str">
            <v/>
          </cell>
          <cell r="AD110">
            <v>22</v>
          </cell>
          <cell r="AE110">
            <v>132000</v>
          </cell>
          <cell r="AF110" t="str">
            <v/>
          </cell>
          <cell r="AG110" t="str">
            <v/>
          </cell>
          <cell r="AH110" t="str">
            <v/>
          </cell>
          <cell r="AI110">
            <v>567424</v>
          </cell>
          <cell r="AJ110">
            <v>3109704</v>
          </cell>
          <cell r="AK110">
            <v>31290</v>
          </cell>
          <cell r="AL110">
            <v>6258</v>
          </cell>
          <cell r="AM110" t="str">
            <v/>
          </cell>
          <cell r="AO110" t="str">
            <v/>
          </cell>
          <cell r="AQ110">
            <v>567424</v>
          </cell>
          <cell r="AR110">
            <v>1000000</v>
          </cell>
          <cell r="AS110">
            <v>1604972</v>
          </cell>
          <cell r="AT110">
            <v>1504732</v>
          </cell>
          <cell r="AU110">
            <v>31000</v>
          </cell>
          <cell r="AV110">
            <v>1473732</v>
          </cell>
          <cell r="AW110">
            <v>3109704</v>
          </cell>
          <cell r="AX110">
            <v>1853630</v>
          </cell>
          <cell r="AZ110">
            <v>1256074</v>
          </cell>
          <cell r="BA110">
            <v>3109704</v>
          </cell>
          <cell r="BE110">
            <v>1721630</v>
          </cell>
        </row>
        <row r="111">
          <cell r="A111" t="str">
            <v>c®30004</v>
          </cell>
          <cell r="B111" t="str">
            <v>c®3</v>
          </cell>
          <cell r="C111" t="str">
            <v>§Æng V¨n Gi¸p</v>
          </cell>
          <cell r="D111">
            <v>1</v>
          </cell>
          <cell r="E111">
            <v>2.81</v>
          </cell>
          <cell r="G111">
            <v>1721630</v>
          </cell>
          <cell r="H111">
            <v>1721630</v>
          </cell>
          <cell r="I111">
            <v>1721630</v>
          </cell>
          <cell r="N111" t="str">
            <v/>
          </cell>
          <cell r="O111">
            <v>688650</v>
          </cell>
          <cell r="P111" t="str">
            <v/>
          </cell>
          <cell r="R111">
            <v>688650</v>
          </cell>
          <cell r="Y111" t="str">
            <v/>
          </cell>
          <cell r="AA111" t="str">
            <v/>
          </cell>
          <cell r="AC111" t="str">
            <v/>
          </cell>
          <cell r="AD111">
            <v>22</v>
          </cell>
          <cell r="AE111">
            <v>132000</v>
          </cell>
          <cell r="AF111" t="str">
            <v/>
          </cell>
          <cell r="AG111" t="str">
            <v/>
          </cell>
          <cell r="AH111" t="str">
            <v/>
          </cell>
          <cell r="AI111">
            <v>567291</v>
          </cell>
          <cell r="AJ111">
            <v>3109571</v>
          </cell>
          <cell r="AK111">
            <v>29505</v>
          </cell>
          <cell r="AL111">
            <v>5901</v>
          </cell>
          <cell r="AM111" t="str">
            <v/>
          </cell>
          <cell r="AO111" t="str">
            <v/>
          </cell>
          <cell r="AQ111">
            <v>567291</v>
          </cell>
          <cell r="AR111">
            <v>1000000</v>
          </cell>
          <cell r="AS111">
            <v>1602697</v>
          </cell>
          <cell r="AT111">
            <v>1506874</v>
          </cell>
          <cell r="AU111">
            <v>31000</v>
          </cell>
          <cell r="AV111">
            <v>1475874</v>
          </cell>
          <cell r="AW111">
            <v>3109571</v>
          </cell>
          <cell r="AX111">
            <v>1853630</v>
          </cell>
          <cell r="AZ111">
            <v>1255941</v>
          </cell>
          <cell r="BA111">
            <v>3109571</v>
          </cell>
          <cell r="BE111">
            <v>1721630</v>
          </cell>
        </row>
        <row r="112">
          <cell r="A112" t="str">
            <v>c®30005</v>
          </cell>
          <cell r="B112" t="str">
            <v>c®3</v>
          </cell>
          <cell r="C112" t="str">
            <v>§oµn Ngäc ThÈm</v>
          </cell>
          <cell r="D112">
            <v>1</v>
          </cell>
          <cell r="E112">
            <v>2.5499999999999998</v>
          </cell>
          <cell r="G112">
            <v>1721630</v>
          </cell>
          <cell r="H112">
            <v>1721630</v>
          </cell>
          <cell r="I112">
            <v>1721630</v>
          </cell>
          <cell r="N112" t="str">
            <v/>
          </cell>
          <cell r="O112">
            <v>688650</v>
          </cell>
          <cell r="P112" t="str">
            <v/>
          </cell>
          <cell r="R112">
            <v>688650</v>
          </cell>
          <cell r="Y112" t="str">
            <v/>
          </cell>
          <cell r="AA112" t="str">
            <v/>
          </cell>
          <cell r="AC112" t="str">
            <v/>
          </cell>
          <cell r="AD112">
            <v>22</v>
          </cell>
          <cell r="AE112">
            <v>132000</v>
          </cell>
          <cell r="AF112" t="str">
            <v/>
          </cell>
          <cell r="AG112" t="str">
            <v/>
          </cell>
          <cell r="AH112" t="str">
            <v/>
          </cell>
          <cell r="AI112">
            <v>567235</v>
          </cell>
          <cell r="AJ112">
            <v>3109515</v>
          </cell>
          <cell r="AK112">
            <v>26775</v>
          </cell>
          <cell r="AL112">
            <v>5355</v>
          </cell>
          <cell r="AM112" t="str">
            <v/>
          </cell>
          <cell r="AO112" t="str">
            <v/>
          </cell>
          <cell r="AQ112">
            <v>567235</v>
          </cell>
          <cell r="AR112">
            <v>1000000</v>
          </cell>
          <cell r="AS112">
            <v>1599365</v>
          </cell>
          <cell r="AT112">
            <v>1510150</v>
          </cell>
          <cell r="AU112">
            <v>31000</v>
          </cell>
          <cell r="AV112">
            <v>1479150</v>
          </cell>
          <cell r="AW112">
            <v>3109515</v>
          </cell>
          <cell r="AX112">
            <v>1853630</v>
          </cell>
          <cell r="AZ112">
            <v>1255885</v>
          </cell>
          <cell r="BA112">
            <v>3109515</v>
          </cell>
          <cell r="BE112">
            <v>1721630</v>
          </cell>
        </row>
        <row r="113">
          <cell r="A113" t="str">
            <v>c®30006</v>
          </cell>
          <cell r="B113" t="str">
            <v>c®3</v>
          </cell>
          <cell r="C113" t="str">
            <v>§Æng ThÞ Nh·</v>
          </cell>
          <cell r="D113">
            <v>1</v>
          </cell>
          <cell r="E113">
            <v>2.42</v>
          </cell>
          <cell r="G113">
            <v>968410</v>
          </cell>
          <cell r="H113">
            <v>968410</v>
          </cell>
          <cell r="I113">
            <v>968410</v>
          </cell>
          <cell r="N113" t="str">
            <v/>
          </cell>
          <cell r="O113">
            <v>387360</v>
          </cell>
          <cell r="P113" t="str">
            <v/>
          </cell>
          <cell r="R113">
            <v>387360</v>
          </cell>
          <cell r="Y113" t="str">
            <v/>
          </cell>
          <cell r="AA113" t="str">
            <v/>
          </cell>
          <cell r="AC113" t="str">
            <v/>
          </cell>
          <cell r="AD113">
            <v>22</v>
          </cell>
          <cell r="AE113">
            <v>132000</v>
          </cell>
          <cell r="AF113" t="str">
            <v/>
          </cell>
          <cell r="AG113" t="str">
            <v/>
          </cell>
          <cell r="AH113" t="str">
            <v/>
          </cell>
          <cell r="AI113">
            <v>320221</v>
          </cell>
          <cell r="AJ113">
            <v>1807991</v>
          </cell>
          <cell r="AK113">
            <v>25410</v>
          </cell>
          <cell r="AL113">
            <v>5082</v>
          </cell>
          <cell r="AM113" t="str">
            <v/>
          </cell>
          <cell r="AO113" t="str">
            <v/>
          </cell>
          <cell r="AQ113">
            <v>320221</v>
          </cell>
          <cell r="AR113">
            <v>1000000</v>
          </cell>
          <cell r="AS113">
            <v>1350713</v>
          </cell>
          <cell r="AT113">
            <v>457278</v>
          </cell>
          <cell r="AU113">
            <v>18000</v>
          </cell>
          <cell r="AV113">
            <v>439278</v>
          </cell>
          <cell r="AW113">
            <v>1807991</v>
          </cell>
          <cell r="AX113">
            <v>1100410</v>
          </cell>
          <cell r="AZ113">
            <v>707581</v>
          </cell>
          <cell r="BA113">
            <v>1807991</v>
          </cell>
          <cell r="BE113">
            <v>968410</v>
          </cell>
        </row>
        <row r="114">
          <cell r="B114" t="str">
            <v>c®3 Total</v>
          </cell>
          <cell r="D114">
            <v>6</v>
          </cell>
          <cell r="E114" t="str">
            <v/>
          </cell>
          <cell r="F114" t="str">
            <v/>
          </cell>
          <cell r="G114">
            <v>9845958</v>
          </cell>
          <cell r="H114">
            <v>9845958</v>
          </cell>
          <cell r="I114">
            <v>9845958</v>
          </cell>
          <cell r="J114" t="str">
            <v/>
          </cell>
          <cell r="K114" t="str">
            <v/>
          </cell>
          <cell r="L114" t="str">
            <v/>
          </cell>
          <cell r="M114" t="str">
            <v/>
          </cell>
          <cell r="N114" t="str">
            <v/>
          </cell>
          <cell r="O114">
            <v>3938370</v>
          </cell>
          <cell r="P114" t="str">
            <v/>
          </cell>
          <cell r="Q114" t="str">
            <v/>
          </cell>
          <cell r="R114">
            <v>3938370</v>
          </cell>
          <cell r="S114" t="str">
            <v/>
          </cell>
          <cell r="T114" t="str">
            <v/>
          </cell>
          <cell r="U114" t="str">
            <v/>
          </cell>
          <cell r="V114" t="str">
            <v/>
          </cell>
          <cell r="W114" t="str">
            <v/>
          </cell>
          <cell r="X114" t="str">
            <v/>
          </cell>
          <cell r="Y114" t="str">
            <v/>
          </cell>
          <cell r="Z114" t="str">
            <v/>
          </cell>
          <cell r="AA114" t="str">
            <v/>
          </cell>
          <cell r="AB114" t="str">
            <v/>
          </cell>
          <cell r="AC114" t="str">
            <v/>
          </cell>
          <cell r="AD114">
            <v>132</v>
          </cell>
          <cell r="AE114">
            <v>792000</v>
          </cell>
          <cell r="AF114" t="str">
            <v/>
          </cell>
          <cell r="AG114" t="str">
            <v/>
          </cell>
          <cell r="AH114" t="str">
            <v/>
          </cell>
          <cell r="AI114">
            <v>3201341</v>
          </cell>
          <cell r="AJ114">
            <v>17777669</v>
          </cell>
          <cell r="AK114">
            <v>183435</v>
          </cell>
          <cell r="AL114">
            <v>36687</v>
          </cell>
          <cell r="AM114" t="str">
            <v/>
          </cell>
          <cell r="AN114" t="str">
            <v/>
          </cell>
          <cell r="AO114" t="str">
            <v/>
          </cell>
          <cell r="AP114" t="str">
            <v/>
          </cell>
          <cell r="AQ114">
            <v>3201341</v>
          </cell>
          <cell r="AR114">
            <v>6000000</v>
          </cell>
          <cell r="AS114">
            <v>9421463</v>
          </cell>
          <cell r="AT114">
            <v>8356206</v>
          </cell>
          <cell r="AU114">
            <v>177000</v>
          </cell>
          <cell r="AV114">
            <v>8179206</v>
          </cell>
          <cell r="AW114">
            <v>17777669</v>
          </cell>
          <cell r="AX114">
            <v>10637958</v>
          </cell>
          <cell r="AY114" t="str">
            <v/>
          </cell>
          <cell r="AZ114">
            <v>7139711</v>
          </cell>
          <cell r="BA114">
            <v>17777669</v>
          </cell>
          <cell r="BE114">
            <v>9845958</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2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L4Poppy"/>
      <sheetName val="Sheet1"/>
      <sheetName val="tong hop"/>
      <sheetName val="DG "/>
      <sheetName val="hoan thien"/>
      <sheetName val="gia dien,nuoc"/>
      <sheetName val="dien"/>
      <sheetName val="tien luong"/>
      <sheetName val="dt tang"/>
      <sheetName val="dt giam"/>
      <sheetName val="nuoc"/>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2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 TRAM"/>
      <sheetName val="DON GIA"/>
      <sheetName val="Gia thanh 1m3 beton"/>
      <sheetName val="VLP gia cong cot thep"/>
      <sheetName val="GT DV CONG TAC (2)"/>
      <sheetName val="Bang chi tiet VL,NC,MTC"/>
      <sheetName val="Bieu gia tien chuoi phu kien"/>
      <sheetName val="CHITIET VL-NC-TT-3p"/>
      <sheetName val="CHITIET VL-NC-TT -1p"/>
      <sheetName val="KPVC-BD "/>
      <sheetName val="TONG HOP VL-NC TT"/>
      <sheetName val="DEN BU"/>
      <sheetName val="TDTKP1 (3)"/>
      <sheetName val="THTD"/>
      <sheetName val="TH VL, NC, MTC (2)"/>
      <sheetName val="BIA"/>
      <sheetName val="TH-THT DL"/>
      <sheetName val="CT THT"/>
      <sheetName val="TH-THT KH"/>
      <sheetName val="CHITIET VL_NC_TT_3p"/>
      <sheetName val="CHITIET VL_NC_TT _1p"/>
      <sheetName val="TDTKP1"/>
      <sheetName val="Chi tiet"/>
      <sheetName val="Banbuc"/>
      <sheetName val="Xuly 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Set>
  </externalBook>
</externalLink>
</file>

<file path=xl/externalLinks/externalLink2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TTBA"/>
      <sheetName val="TBA"/>
      <sheetName val="Sheet2"/>
      <sheetName val="Sheet1"/>
      <sheetName val="Sheet6"/>
      <sheetName val="Phan Phat sinh DDK"/>
      <sheetName val="Phat sinh TBA 560 thay TU +TI"/>
      <sheetName val="sh"/>
      <sheetName val="GTTToan"/>
      <sheetName val="00000000"/>
    </sheetNames>
    <sheetDataSet>
      <sheetData sheetId="0" refreshError="1">
        <row r="114">
          <cell r="A114" t="str">
            <v>GT - 8</v>
          </cell>
        </row>
        <row r="151">
          <cell r="I151">
            <v>308035</v>
          </cell>
        </row>
        <row r="156">
          <cell r="I156">
            <v>24167.700000000004</v>
          </cell>
        </row>
      </sheetData>
      <sheetData sheetId="1"/>
      <sheetData sheetId="2"/>
      <sheetData sheetId="3"/>
      <sheetData sheetId="4"/>
      <sheetData sheetId="5"/>
      <sheetData sheetId="6"/>
      <sheetData sheetId="7"/>
      <sheetData sheetId="8"/>
      <sheetData sheetId="9"/>
    </sheetDataSet>
  </externalBook>
</externalLink>
</file>

<file path=xl/externalLinks/externalLink2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CN"/>
      <sheetName val="MA NV"/>
      <sheetName val="BG_CCONG"/>
      <sheetName val="BG_tang ca"/>
      <sheetName val="BLG"/>
      <sheetName val="TG_HOP"/>
      <sheetName val="TAM"/>
      <sheetName val="TAM 2"/>
      <sheetName val="XL4Poppy"/>
    </sheetNames>
    <sheetDataSet>
      <sheetData sheetId="0"/>
      <sheetData sheetId="1" refreshError="1">
        <row r="3">
          <cell r="B3" t="str">
            <v>CODE</v>
          </cell>
          <cell r="C3" t="str">
            <v>NO</v>
          </cell>
          <cell r="D3" t="str">
            <v xml:space="preserve"> FULLNAME</v>
          </cell>
          <cell r="F3" t="str">
            <v>DATE IN</v>
          </cell>
          <cell r="G3" t="str">
            <v>POSITION</v>
          </cell>
          <cell r="H3" t="str">
            <v>SALARY</v>
          </cell>
          <cell r="I3" t="str">
            <v>EXTRA SALARY</v>
          </cell>
          <cell r="J3" t="str">
            <v>ID.NO</v>
          </cell>
          <cell r="K3" t="str">
            <v>DA TE OF BIRTH</v>
          </cell>
          <cell r="L3" t="str">
            <v>ADDRESS</v>
          </cell>
        </row>
        <row r="4">
          <cell r="B4" t="str">
            <v>0082</v>
          </cell>
          <cell r="C4">
            <v>1</v>
          </cell>
          <cell r="D4" t="str">
            <v>Huyønh Thò Thu</v>
          </cell>
          <cell r="E4" t="str">
            <v>Haø</v>
          </cell>
          <cell r="F4" t="str">
            <v>02-14-2003</v>
          </cell>
          <cell r="G4" t="str">
            <v>Leader</v>
          </cell>
          <cell r="H4">
            <v>1200000</v>
          </cell>
          <cell r="I4">
            <v>200000</v>
          </cell>
          <cell r="J4">
            <v>0</v>
          </cell>
        </row>
        <row r="5">
          <cell r="B5" t="str">
            <v>0129</v>
          </cell>
          <cell r="C5">
            <v>2</v>
          </cell>
          <cell r="D5" t="str">
            <v>Traàn Thò Thuyø</v>
          </cell>
          <cell r="E5" t="str">
            <v>Döông</v>
          </cell>
          <cell r="F5" t="str">
            <v>02-17-2003</v>
          </cell>
          <cell r="G5" t="str">
            <v>Sewer</v>
          </cell>
          <cell r="H5">
            <v>780000</v>
          </cell>
          <cell r="J5">
            <v>0</v>
          </cell>
        </row>
        <row r="6">
          <cell r="B6" t="str">
            <v>0231</v>
          </cell>
          <cell r="C6">
            <v>3</v>
          </cell>
          <cell r="D6" t="str">
            <v>Leâ Hoaøng</v>
          </cell>
          <cell r="E6" t="str">
            <v>Vuõ</v>
          </cell>
          <cell r="F6" t="str">
            <v>03-06-2003</v>
          </cell>
          <cell r="G6" t="str">
            <v>Sewer</v>
          </cell>
          <cell r="H6">
            <v>780000</v>
          </cell>
          <cell r="J6">
            <v>0</v>
          </cell>
        </row>
        <row r="7">
          <cell r="B7" t="str">
            <v>0029</v>
          </cell>
          <cell r="C7">
            <v>4</v>
          </cell>
          <cell r="D7" t="str">
            <v xml:space="preserve">Voõ Thò </v>
          </cell>
          <cell r="E7" t="str">
            <v>Loan</v>
          </cell>
          <cell r="F7" t="str">
            <v>04-02-2002</v>
          </cell>
          <cell r="G7" t="str">
            <v>Sewer</v>
          </cell>
          <cell r="H7">
            <v>720000</v>
          </cell>
          <cell r="J7" t="str">
            <v>280694413</v>
          </cell>
          <cell r="K7" t="str">
            <v>1977</v>
          </cell>
          <cell r="L7" t="str">
            <v xml:space="preserve"> _Bình Thuaän -Thuan Giao -Thuaän an-soâng Beù</v>
          </cell>
        </row>
        <row r="8">
          <cell r="B8" t="str">
            <v>0022</v>
          </cell>
          <cell r="C8">
            <v>5</v>
          </cell>
          <cell r="D8" t="str">
            <v>Nguyeãn Thò Thanh</v>
          </cell>
          <cell r="E8" t="str">
            <v>Dieäu</v>
          </cell>
          <cell r="F8" t="str">
            <v>06-15-2002</v>
          </cell>
          <cell r="G8" t="str">
            <v>Sewer</v>
          </cell>
          <cell r="H8">
            <v>700000</v>
          </cell>
          <cell r="J8" t="str">
            <v>321039704</v>
          </cell>
          <cell r="K8" t="str">
            <v>25/05/1982</v>
          </cell>
          <cell r="L8" t="str">
            <v>_126/7 Vónh Bình-Chôï Laùch-Beán Tre</v>
          </cell>
        </row>
        <row r="9">
          <cell r="B9" t="str">
            <v>0232</v>
          </cell>
          <cell r="C9">
            <v>6</v>
          </cell>
          <cell r="D9" t="str">
            <v xml:space="preserve">Nguyeãn Thò </v>
          </cell>
          <cell r="E9" t="str">
            <v>Mieâng</v>
          </cell>
          <cell r="F9" t="str">
            <v>03-07-2003</v>
          </cell>
          <cell r="G9" t="str">
            <v>Sewer</v>
          </cell>
          <cell r="H9">
            <v>780000</v>
          </cell>
          <cell r="J9">
            <v>0</v>
          </cell>
        </row>
        <row r="10">
          <cell r="B10" t="str">
            <v>0233</v>
          </cell>
          <cell r="C10">
            <v>7</v>
          </cell>
          <cell r="D10" t="str">
            <v>Leâ Vónh</v>
          </cell>
          <cell r="E10" t="str">
            <v>Phuùc</v>
          </cell>
          <cell r="F10" t="str">
            <v>03-07-2003</v>
          </cell>
          <cell r="G10" t="str">
            <v>Sewer</v>
          </cell>
          <cell r="H10">
            <v>780000</v>
          </cell>
          <cell r="J10">
            <v>0</v>
          </cell>
        </row>
        <row r="11">
          <cell r="B11" t="str">
            <v>0086</v>
          </cell>
          <cell r="C11">
            <v>8</v>
          </cell>
          <cell r="D11" t="str">
            <v>Nguyeãn Thò Keàu</v>
          </cell>
          <cell r="E11" t="str">
            <v>Oanh</v>
          </cell>
          <cell r="F11" t="str">
            <v>04-02-2002</v>
          </cell>
          <cell r="G11" t="str">
            <v>Sewer</v>
          </cell>
          <cell r="H11">
            <v>750000</v>
          </cell>
          <cell r="J11" t="str">
            <v>331363728</v>
          </cell>
          <cell r="K11" t="str">
            <v>26/03/1984</v>
          </cell>
          <cell r="L11" t="str">
            <v>_Phuù Sôn-Tam Bình-Vónh Long</v>
          </cell>
        </row>
        <row r="12">
          <cell r="B12" t="str">
            <v>0028</v>
          </cell>
          <cell r="C12">
            <v>9</v>
          </cell>
          <cell r="D12" t="str">
            <v>Leâ Thò Kim</v>
          </cell>
          <cell r="E12" t="str">
            <v>Höông</v>
          </cell>
          <cell r="F12" t="str">
            <v>04-02-2002</v>
          </cell>
          <cell r="G12" t="str">
            <v>Sewer</v>
          </cell>
          <cell r="H12">
            <v>820000</v>
          </cell>
          <cell r="J12" t="str">
            <v>280407096</v>
          </cell>
          <cell r="K12" t="str">
            <v>11/11/1968</v>
          </cell>
          <cell r="L12" t="str">
            <v>_An Thaïnh-Thuaän An-Soâng Beù</v>
          </cell>
        </row>
        <row r="13">
          <cell r="B13" t="str">
            <v>0095</v>
          </cell>
          <cell r="C13">
            <v>10</v>
          </cell>
          <cell r="D13" t="str">
            <v>Traàn Thò Thu</v>
          </cell>
          <cell r="E13" t="str">
            <v>Hoa</v>
          </cell>
          <cell r="F13" t="str">
            <v>02-14-2003</v>
          </cell>
          <cell r="G13" t="str">
            <v>Sewer</v>
          </cell>
          <cell r="H13">
            <v>720000</v>
          </cell>
          <cell r="J13">
            <v>0</v>
          </cell>
        </row>
        <row r="14">
          <cell r="B14" t="str">
            <v>0071</v>
          </cell>
          <cell r="C14">
            <v>11</v>
          </cell>
          <cell r="D14" t="str">
            <v>Nguyeãn Thò Thanh</v>
          </cell>
          <cell r="E14" t="str">
            <v>Hieàn</v>
          </cell>
          <cell r="F14" t="str">
            <v>06-15-2002</v>
          </cell>
          <cell r="G14" t="str">
            <v>Sewer</v>
          </cell>
          <cell r="H14">
            <v>700000</v>
          </cell>
          <cell r="J14">
            <v>0</v>
          </cell>
        </row>
        <row r="15">
          <cell r="B15" t="str">
            <v>0133</v>
          </cell>
          <cell r="C15">
            <v>12</v>
          </cell>
          <cell r="D15" t="str">
            <v xml:space="preserve">Traàn Thò </v>
          </cell>
          <cell r="E15" t="str">
            <v>Ly</v>
          </cell>
          <cell r="F15" t="str">
            <v>02-17-2003</v>
          </cell>
          <cell r="G15" t="str">
            <v>Sewer</v>
          </cell>
          <cell r="H15">
            <v>600000</v>
          </cell>
          <cell r="J15" t="str">
            <v>321039704</v>
          </cell>
          <cell r="K15" t="str">
            <v>25/05/1982</v>
          </cell>
          <cell r="L15" t="str">
            <v>_126/7 Vónh Bình-Chôï Laùch-Beán Tre</v>
          </cell>
        </row>
        <row r="16">
          <cell r="B16" t="str">
            <v>0132</v>
          </cell>
          <cell r="C16">
            <v>13</v>
          </cell>
          <cell r="D16" t="str">
            <v>Nguyeãn Thò Leä</v>
          </cell>
          <cell r="E16" t="str">
            <v>Traàm</v>
          </cell>
          <cell r="F16" t="str">
            <v>02-17-2003</v>
          </cell>
          <cell r="G16" t="str">
            <v>Sewer</v>
          </cell>
          <cell r="H16">
            <v>600000</v>
          </cell>
          <cell r="J16">
            <v>0</v>
          </cell>
        </row>
        <row r="17">
          <cell r="B17" t="str">
            <v>0023</v>
          </cell>
          <cell r="C17">
            <v>14</v>
          </cell>
          <cell r="D17" t="str">
            <v>Nguyeãn Thò Hoàng</v>
          </cell>
          <cell r="E17" t="str">
            <v>Lan</v>
          </cell>
          <cell r="F17" t="str">
            <v>04-02-2002</v>
          </cell>
          <cell r="G17" t="str">
            <v>Sewer</v>
          </cell>
          <cell r="H17">
            <v>650000</v>
          </cell>
          <cell r="J17" t="str">
            <v>221145839</v>
          </cell>
          <cell r="K17" t="str">
            <v>03/11/1985</v>
          </cell>
          <cell r="L17" t="str">
            <v>_Laïc Chæ - Hoaø Myõ Doâng - Tuy Hoaø- Phuù Uyeân</v>
          </cell>
        </row>
        <row r="18">
          <cell r="B18" t="str">
            <v>0025</v>
          </cell>
          <cell r="C18">
            <v>15</v>
          </cell>
          <cell r="D18" t="str">
            <v>Nguyeãn Kim</v>
          </cell>
          <cell r="E18" t="str">
            <v>Tieàn</v>
          </cell>
          <cell r="F18" t="str">
            <v>04-02-2002</v>
          </cell>
          <cell r="G18" t="str">
            <v>Sewer</v>
          </cell>
          <cell r="H18">
            <v>700000</v>
          </cell>
          <cell r="J18">
            <v>211830291</v>
          </cell>
          <cell r="K18" t="str">
            <v>16/10/1985</v>
          </cell>
          <cell r="L18" t="str">
            <v>Thaéng coâng ,nhôn phuùc,an nhôn,bình ñònh</v>
          </cell>
        </row>
        <row r="19">
          <cell r="B19" t="str">
            <v>0135</v>
          </cell>
          <cell r="C19">
            <v>16</v>
          </cell>
          <cell r="D19" t="str">
            <v>Leâ Xuaân</v>
          </cell>
          <cell r="E19" t="str">
            <v>Nhaát</v>
          </cell>
          <cell r="F19" t="str">
            <v>02-17-2003</v>
          </cell>
          <cell r="G19" t="str">
            <v>Sewer</v>
          </cell>
          <cell r="H19">
            <v>650000</v>
          </cell>
          <cell r="J19">
            <v>280839242</v>
          </cell>
          <cell r="K19" t="str">
            <v>30/11/1983</v>
          </cell>
          <cell r="L19" t="str">
            <v>_3/85 Thuaän Giao-Thuaän An-Bình Döông</v>
          </cell>
        </row>
        <row r="20">
          <cell r="B20" t="str">
            <v>0136</v>
          </cell>
          <cell r="C20">
            <v>17</v>
          </cell>
          <cell r="D20" t="str">
            <v xml:space="preserve">Huyønh Thò </v>
          </cell>
          <cell r="E20" t="str">
            <v>Chín</v>
          </cell>
          <cell r="F20" t="str">
            <v>02-17-2003</v>
          </cell>
          <cell r="G20" t="str">
            <v>Sewer</v>
          </cell>
          <cell r="H20">
            <v>600000</v>
          </cell>
          <cell r="J20" t="str">
            <v>280806533</v>
          </cell>
          <cell r="K20" t="str">
            <v>25/05/1983</v>
          </cell>
          <cell r="L20" t="str">
            <v>_AÁp 1-khaùnh Bình -Taân Uyeân -Vónh Long</v>
          </cell>
        </row>
        <row r="21">
          <cell r="B21" t="str">
            <v>0137</v>
          </cell>
          <cell r="C21">
            <v>18</v>
          </cell>
          <cell r="D21" t="str">
            <v xml:space="preserve">Laâm Thò </v>
          </cell>
          <cell r="E21" t="str">
            <v>Nöông</v>
          </cell>
          <cell r="F21" t="str">
            <v>02-17-2003</v>
          </cell>
          <cell r="G21" t="str">
            <v>Sewer</v>
          </cell>
          <cell r="H21">
            <v>600000</v>
          </cell>
          <cell r="J21" t="str">
            <v>230568139</v>
          </cell>
          <cell r="K21" t="str">
            <v>02/09/1983</v>
          </cell>
          <cell r="L21" t="str">
            <v>_Kdang- Maêng Yang- Gia Lai</v>
          </cell>
        </row>
        <row r="22">
          <cell r="B22" t="str">
            <v>0066</v>
          </cell>
          <cell r="C22">
            <v>19</v>
          </cell>
          <cell r="D22" t="str">
            <v>Cao Thò Bích</v>
          </cell>
          <cell r="E22" t="str">
            <v>Haïnh</v>
          </cell>
          <cell r="F22" t="str">
            <v>04-02-2002</v>
          </cell>
          <cell r="G22" t="str">
            <v>Sewer</v>
          </cell>
          <cell r="H22">
            <v>750000</v>
          </cell>
          <cell r="J22" t="str">
            <v>211440585</v>
          </cell>
          <cell r="K22" t="str">
            <v>01/08/1972</v>
          </cell>
          <cell r="L22" t="str">
            <v>_Caùt Taân- Phuø Caùc- Bình Ñònh</v>
          </cell>
        </row>
        <row r="23">
          <cell r="B23" t="str">
            <v>0254</v>
          </cell>
          <cell r="C23">
            <v>20</v>
          </cell>
          <cell r="D23" t="str">
            <v>Nguyeãn Vaên</v>
          </cell>
          <cell r="E23" t="str">
            <v>Tính</v>
          </cell>
          <cell r="F23" t="str">
            <v>03-10-2003</v>
          </cell>
          <cell r="G23" t="str">
            <v>Sewer</v>
          </cell>
          <cell r="H23">
            <v>600000</v>
          </cell>
          <cell r="J23">
            <v>211737847</v>
          </cell>
          <cell r="K23" t="str">
            <v>01/04/1983</v>
          </cell>
          <cell r="L23" t="str">
            <v>Thaéng coâng ,nhôn phuùc,an nhôn,bình ñònh</v>
          </cell>
        </row>
        <row r="24">
          <cell r="B24" t="str">
            <v>0134</v>
          </cell>
          <cell r="C24">
            <v>21</v>
          </cell>
          <cell r="D24" t="str">
            <v>Nguyeãn Thò Thuyù</v>
          </cell>
          <cell r="E24" t="str">
            <v>Haèng</v>
          </cell>
          <cell r="F24" t="str">
            <v>02-17-2003</v>
          </cell>
          <cell r="G24" t="str">
            <v>Sewer</v>
          </cell>
          <cell r="H24">
            <v>620000</v>
          </cell>
          <cell r="J24" t="str">
            <v>331252211</v>
          </cell>
          <cell r="K24" t="str">
            <v>28/12/1977</v>
          </cell>
          <cell r="L24" t="str">
            <v>_Phuù Thoï -Taân Phuù -Taân Bình-Vónh Long</v>
          </cell>
        </row>
        <row r="25">
          <cell r="B25" t="str">
            <v>0234</v>
          </cell>
          <cell r="C25">
            <v>22</v>
          </cell>
          <cell r="D25" t="str">
            <v xml:space="preserve">Nguyeãn Thò </v>
          </cell>
          <cell r="E25" t="str">
            <v>Lyù</v>
          </cell>
          <cell r="F25" t="str">
            <v>03-06-2003</v>
          </cell>
          <cell r="G25" t="str">
            <v>Sewer</v>
          </cell>
          <cell r="H25">
            <v>720000</v>
          </cell>
          <cell r="J25">
            <v>0</v>
          </cell>
        </row>
        <row r="26">
          <cell r="B26" t="str">
            <v>0235</v>
          </cell>
          <cell r="C26">
            <v>23</v>
          </cell>
          <cell r="D26" t="str">
            <v>Ngoâ Quí</v>
          </cell>
          <cell r="E26" t="str">
            <v>Tö</v>
          </cell>
          <cell r="F26" t="str">
            <v>03-06-2003</v>
          </cell>
          <cell r="G26" t="str">
            <v>Sewer</v>
          </cell>
          <cell r="H26">
            <v>800000</v>
          </cell>
          <cell r="J26" t="str">
            <v>280738289</v>
          </cell>
          <cell r="K26" t="str">
            <v>1980</v>
          </cell>
          <cell r="L26" t="str">
            <v>_T.Taâm Daàu Tieán- Bình Döông</v>
          </cell>
        </row>
        <row r="27">
          <cell r="B27" t="str">
            <v>0256</v>
          </cell>
          <cell r="C27">
            <v>24</v>
          </cell>
          <cell r="D27" t="str">
            <v>Thaùi Ñình</v>
          </cell>
          <cell r="E27" t="str">
            <v>Tuaán</v>
          </cell>
          <cell r="F27" t="str">
            <v>03-25-2003</v>
          </cell>
          <cell r="G27" t="str">
            <v>Sewer</v>
          </cell>
          <cell r="H27">
            <v>620000</v>
          </cell>
        </row>
        <row r="28">
          <cell r="B28" t="str">
            <v>0143</v>
          </cell>
          <cell r="C28">
            <v>25</v>
          </cell>
          <cell r="D28" t="str">
            <v>Traàn Thi Kim</v>
          </cell>
          <cell r="E28" t="str">
            <v>Thi</v>
          </cell>
          <cell r="F28" t="str">
            <v>02-17-2003</v>
          </cell>
          <cell r="G28" t="str">
            <v>MaterialCollector</v>
          </cell>
          <cell r="H28">
            <v>600000</v>
          </cell>
          <cell r="J28">
            <v>0</v>
          </cell>
        </row>
        <row r="29">
          <cell r="B29" t="str">
            <v>0167</v>
          </cell>
          <cell r="C29">
            <v>26</v>
          </cell>
          <cell r="D29" t="str">
            <v>Döông Vaên</v>
          </cell>
          <cell r="E29" t="str">
            <v>Taâm</v>
          </cell>
          <cell r="F29" t="str">
            <v>02-18-2003</v>
          </cell>
          <cell r="G29" t="str">
            <v>Helper</v>
          </cell>
          <cell r="H29">
            <v>500000</v>
          </cell>
          <cell r="J29" t="str">
            <v>351423763</v>
          </cell>
          <cell r="K29" t="str">
            <v>1981</v>
          </cell>
          <cell r="L29" t="str">
            <v>_Bình Höng 2 - Bình Myõ- chaâu Phuù- An Giang</v>
          </cell>
        </row>
        <row r="30">
          <cell r="B30" t="str">
            <v>0191</v>
          </cell>
          <cell r="C30">
            <v>27</v>
          </cell>
          <cell r="D30" t="str">
            <v>Döông Thò kim</v>
          </cell>
          <cell r="E30" t="str">
            <v>Höông</v>
          </cell>
          <cell r="F30" t="str">
            <v>02-24-2003</v>
          </cell>
          <cell r="G30" t="str">
            <v>Helper</v>
          </cell>
          <cell r="H30">
            <v>530000</v>
          </cell>
          <cell r="J30">
            <v>350873580</v>
          </cell>
          <cell r="K30">
            <v>1970</v>
          </cell>
          <cell r="L30" t="str">
            <v>_Hoaø phuù 3,an chaâu,chaâu thaønh ,an giang .</v>
          </cell>
        </row>
        <row r="31">
          <cell r="B31" t="str">
            <v>'0096</v>
          </cell>
          <cell r="C31">
            <v>28</v>
          </cell>
          <cell r="D31" t="str">
            <v xml:space="preserve">Phaïm Thò </v>
          </cell>
          <cell r="E31" t="str">
            <v>Loan</v>
          </cell>
          <cell r="F31" t="str">
            <v>02-14-2003</v>
          </cell>
          <cell r="G31" t="str">
            <v>Helper</v>
          </cell>
          <cell r="H31">
            <v>550000</v>
          </cell>
          <cell r="J31">
            <v>0</v>
          </cell>
        </row>
        <row r="32">
          <cell r="B32" t="str">
            <v>CODE</v>
          </cell>
          <cell r="C32" t="str">
            <v>NO</v>
          </cell>
          <cell r="D32" t="str">
            <v xml:space="preserve"> FULLNAME</v>
          </cell>
          <cell r="F32" t="str">
            <v>DATE IN</v>
          </cell>
          <cell r="G32" t="str">
            <v>POSITION</v>
          </cell>
          <cell r="H32" t="str">
            <v>SALARY</v>
          </cell>
          <cell r="I32" t="str">
            <v>EXTRA SALARY</v>
          </cell>
          <cell r="J32" t="str">
            <v>ID.NO</v>
          </cell>
          <cell r="K32" t="str">
            <v>DA TE OF BIRTH</v>
          </cell>
          <cell r="L32" t="str">
            <v>ADDRESS</v>
          </cell>
        </row>
        <row r="33">
          <cell r="B33" t="str">
            <v>0097</v>
          </cell>
          <cell r="C33">
            <v>1</v>
          </cell>
          <cell r="D33" t="str">
            <v>Döông Thò Thanh</v>
          </cell>
          <cell r="E33" t="str">
            <v>Loan</v>
          </cell>
          <cell r="F33" t="str">
            <v>02-14-2003</v>
          </cell>
          <cell r="G33" t="str">
            <v>Leader</v>
          </cell>
          <cell r="H33">
            <v>1100000</v>
          </cell>
          <cell r="I33">
            <v>200000</v>
          </cell>
          <cell r="J33" t="str">
            <v>271628512</v>
          </cell>
          <cell r="K33" t="str">
            <v>25/09/1986</v>
          </cell>
          <cell r="L33" t="str">
            <v>_AÂp3- Phuù Vinh- Ñònh Quaùn- Ñoàng Nai</v>
          </cell>
        </row>
        <row r="34">
          <cell r="B34" t="str">
            <v>0098</v>
          </cell>
          <cell r="C34">
            <v>2</v>
          </cell>
          <cell r="D34" t="str">
            <v>Vaên Thò Dieäu</v>
          </cell>
          <cell r="E34" t="str">
            <v>Lai</v>
          </cell>
          <cell r="F34" t="str">
            <v>02-14-2003</v>
          </cell>
          <cell r="G34" t="str">
            <v>Leader</v>
          </cell>
          <cell r="H34">
            <v>900000</v>
          </cell>
          <cell r="I34">
            <v>100000</v>
          </cell>
          <cell r="J34" t="str">
            <v>182352643</v>
          </cell>
          <cell r="K34" t="str">
            <v>06/01/1980</v>
          </cell>
          <cell r="L34" t="str">
            <v>_Quang Thaønh - Yeân Thaønh - Ngheä An</v>
          </cell>
        </row>
        <row r="35">
          <cell r="B35" t="str">
            <v>0144</v>
          </cell>
          <cell r="C35">
            <v>3</v>
          </cell>
          <cell r="D35" t="str">
            <v>Nguyeãn Thò Thu</v>
          </cell>
          <cell r="E35" t="str">
            <v>Haø</v>
          </cell>
          <cell r="F35" t="str">
            <v>02-17-2003</v>
          </cell>
          <cell r="G35" t="str">
            <v>Sewer</v>
          </cell>
          <cell r="H35">
            <v>800000</v>
          </cell>
          <cell r="J35">
            <v>0</v>
          </cell>
        </row>
        <row r="36">
          <cell r="B36" t="str">
            <v>0101</v>
          </cell>
          <cell r="C36">
            <v>4</v>
          </cell>
          <cell r="D36" t="str">
            <v>Huyønh Thò Kim</v>
          </cell>
          <cell r="E36" t="str">
            <v>Hoàng</v>
          </cell>
          <cell r="F36" t="str">
            <v>02-14-2003</v>
          </cell>
          <cell r="G36" t="str">
            <v>Sewer</v>
          </cell>
          <cell r="H36">
            <v>800000</v>
          </cell>
          <cell r="J36">
            <v>0</v>
          </cell>
        </row>
        <row r="37">
          <cell r="B37" t="str">
            <v>0257</v>
          </cell>
          <cell r="C37">
            <v>5</v>
          </cell>
          <cell r="D37" t="str">
            <v xml:space="preserve">Phan Thò </v>
          </cell>
          <cell r="E37" t="str">
            <v>Hoa</v>
          </cell>
          <cell r="F37" t="str">
            <v>03-13-2003</v>
          </cell>
          <cell r="G37" t="str">
            <v>Sewer</v>
          </cell>
          <cell r="H37">
            <v>780000</v>
          </cell>
          <cell r="J37">
            <v>0</v>
          </cell>
        </row>
        <row r="38">
          <cell r="B38" t="str">
            <v>0103</v>
          </cell>
          <cell r="C38">
            <v>6</v>
          </cell>
          <cell r="D38" t="str">
            <v xml:space="preserve">Huyønh Thò </v>
          </cell>
          <cell r="E38" t="str">
            <v>Luyeán</v>
          </cell>
          <cell r="F38" t="str">
            <v>02-14-2003</v>
          </cell>
          <cell r="G38" t="str">
            <v>Sewer</v>
          </cell>
          <cell r="H38">
            <v>780000</v>
          </cell>
          <cell r="J38">
            <v>0</v>
          </cell>
        </row>
        <row r="39">
          <cell r="B39" t="str">
            <v>0169</v>
          </cell>
          <cell r="C39">
            <v>7</v>
          </cell>
          <cell r="D39" t="str">
            <v>Nguyeãn Thò Phöông</v>
          </cell>
          <cell r="E39" t="str">
            <v>Lam</v>
          </cell>
          <cell r="F39" t="str">
            <v>02-18-2003</v>
          </cell>
          <cell r="G39" t="str">
            <v>Sewer</v>
          </cell>
          <cell r="H39">
            <v>650000</v>
          </cell>
          <cell r="J39">
            <v>0</v>
          </cell>
        </row>
        <row r="40">
          <cell r="B40" t="str">
            <v>0165</v>
          </cell>
          <cell r="C40">
            <v>8</v>
          </cell>
          <cell r="D40" t="str">
            <v>Voõ Thò Thu</v>
          </cell>
          <cell r="E40" t="str">
            <v>Thuyû</v>
          </cell>
          <cell r="F40" t="str">
            <v>02-14-2003</v>
          </cell>
          <cell r="G40" t="str">
            <v>Sewer</v>
          </cell>
          <cell r="H40">
            <v>740000</v>
          </cell>
          <cell r="J40" t="str">
            <v>351484669</v>
          </cell>
          <cell r="K40" t="str">
            <v>1979</v>
          </cell>
          <cell r="L40" t="str">
            <v>_Phuù Thuaän - Taây Phuù - Thoaïi Sôn-An Giang</v>
          </cell>
        </row>
        <row r="41">
          <cell r="B41" t="str">
            <v>0100</v>
          </cell>
          <cell r="C41">
            <v>9</v>
          </cell>
          <cell r="D41" t="str">
            <v>Tröông Thò Ñoan</v>
          </cell>
          <cell r="E41" t="str">
            <v>Phöôïng</v>
          </cell>
          <cell r="F41" t="str">
            <v>02-17-2003</v>
          </cell>
          <cell r="G41" t="str">
            <v>Sewer</v>
          </cell>
          <cell r="H41">
            <v>805000</v>
          </cell>
          <cell r="J41" t="str">
            <v>351617263</v>
          </cell>
          <cell r="K41" t="str">
            <v>28/09/1984</v>
          </cell>
          <cell r="L41" t="str">
            <v xml:space="preserve">Myõ Hoäi - MyõHoäi Ñoâng - Chôï Môùi - An Giang </v>
          </cell>
        </row>
        <row r="42">
          <cell r="B42" t="str">
            <v>0104</v>
          </cell>
          <cell r="C42">
            <v>10</v>
          </cell>
          <cell r="D42" t="str">
            <v xml:space="preserve">Nguyeãn Thò </v>
          </cell>
          <cell r="E42" t="str">
            <v>Nguyeät</v>
          </cell>
          <cell r="F42" t="str">
            <v>02-14-2003</v>
          </cell>
          <cell r="G42" t="str">
            <v>Sewer</v>
          </cell>
          <cell r="H42">
            <v>750000</v>
          </cell>
          <cell r="J42" t="str">
            <v>151356873</v>
          </cell>
          <cell r="K42" t="str">
            <v>15/08/1982</v>
          </cell>
          <cell r="L42" t="str">
            <v>_Thaùi Thoï- Thaùi Thuî- Thaùi Bình</v>
          </cell>
        </row>
        <row r="43">
          <cell r="B43" t="str">
            <v>0181</v>
          </cell>
          <cell r="C43">
            <v>11</v>
          </cell>
          <cell r="D43" t="str">
            <v>Nguyeãn Vaên</v>
          </cell>
          <cell r="E43" t="str">
            <v>Quang</v>
          </cell>
          <cell r="F43" t="str">
            <v>02-22-2003</v>
          </cell>
          <cell r="G43" t="str">
            <v>Sewer</v>
          </cell>
          <cell r="H43">
            <v>600000</v>
          </cell>
          <cell r="J43">
            <v>0</v>
          </cell>
        </row>
        <row r="44">
          <cell r="B44" t="str">
            <v>0154</v>
          </cell>
          <cell r="C44">
            <v>12</v>
          </cell>
          <cell r="D44" t="str">
            <v xml:space="preserve">Buøi Thò </v>
          </cell>
          <cell r="E44" t="str">
            <v>Höông</v>
          </cell>
          <cell r="F44" t="str">
            <v>02-17-2003</v>
          </cell>
          <cell r="G44" t="str">
            <v>Sewer</v>
          </cell>
          <cell r="H44">
            <v>650000</v>
          </cell>
          <cell r="K44">
            <v>1967</v>
          </cell>
          <cell r="L44" t="str">
            <v xml:space="preserve">Taân hoøa ,phuù taân ,an giang </v>
          </cell>
        </row>
        <row r="45">
          <cell r="B45" t="str">
            <v>0258</v>
          </cell>
          <cell r="C45">
            <v>13</v>
          </cell>
          <cell r="D45" t="str">
            <v xml:space="preserve">Traàn Thò </v>
          </cell>
          <cell r="E45" t="str">
            <v>Nga</v>
          </cell>
          <cell r="F45" t="str">
            <v>03-18-2003</v>
          </cell>
          <cell r="G45" t="str">
            <v>Sewer</v>
          </cell>
          <cell r="H45">
            <v>728000</v>
          </cell>
          <cell r="J45">
            <v>0</v>
          </cell>
        </row>
        <row r="46">
          <cell r="B46" t="str">
            <v>0146</v>
          </cell>
          <cell r="C46">
            <v>14</v>
          </cell>
          <cell r="D46" t="str">
            <v>Buøi Tuaán</v>
          </cell>
          <cell r="E46" t="str">
            <v>Höõu</v>
          </cell>
          <cell r="F46" t="str">
            <v>02-17-2003</v>
          </cell>
          <cell r="G46" t="str">
            <v>Sewer</v>
          </cell>
          <cell r="H46">
            <v>600000</v>
          </cell>
          <cell r="J46">
            <v>0</v>
          </cell>
        </row>
        <row r="47">
          <cell r="B47" t="str">
            <v>0152</v>
          </cell>
          <cell r="C47">
            <v>15</v>
          </cell>
          <cell r="D47" t="str">
            <v xml:space="preserve">Laâm Thò </v>
          </cell>
          <cell r="E47" t="str">
            <v>Truyeàn</v>
          </cell>
          <cell r="F47" t="str">
            <v>02-17-2003</v>
          </cell>
          <cell r="G47" t="str">
            <v>Sewer</v>
          </cell>
          <cell r="H47">
            <v>600000</v>
          </cell>
          <cell r="J47" t="str">
            <v>224074991</v>
          </cell>
          <cell r="K47" t="str">
            <v>30/06/1983</v>
          </cell>
          <cell r="L47" t="str">
            <v>_Ngoïc Laâm - Hoaø Myõ Taây- Tuy Hoaø- Phuù Yeân</v>
          </cell>
        </row>
        <row r="48">
          <cell r="B48" t="str">
            <v>0145</v>
          </cell>
          <cell r="C48">
            <v>16</v>
          </cell>
          <cell r="D48" t="str">
            <v>Leâ Dieåm Nguyeân</v>
          </cell>
          <cell r="E48" t="str">
            <v>Höông</v>
          </cell>
          <cell r="F48" t="str">
            <v>02-17-2003</v>
          </cell>
          <cell r="G48" t="str">
            <v>Sewer</v>
          </cell>
          <cell r="H48">
            <v>800000</v>
          </cell>
          <cell r="J48" t="str">
            <v>113201462</v>
          </cell>
          <cell r="K48" t="str">
            <v>05/03/1983</v>
          </cell>
          <cell r="L48" t="str">
            <v>_Laïc Löông -Yeân Thuyû- Hoaø Bình</v>
          </cell>
        </row>
        <row r="49">
          <cell r="B49" t="str">
            <v>0156</v>
          </cell>
          <cell r="C49">
            <v>17</v>
          </cell>
          <cell r="D49" t="str">
            <v>Vi Haø</v>
          </cell>
          <cell r="E49" t="str">
            <v>Loäc</v>
          </cell>
          <cell r="F49" t="str">
            <v>02-17-2003</v>
          </cell>
          <cell r="G49" t="str">
            <v>Sewer</v>
          </cell>
          <cell r="H49">
            <v>690000</v>
          </cell>
          <cell r="J49">
            <v>350820897</v>
          </cell>
          <cell r="K49" t="str">
            <v>2/7/1969</v>
          </cell>
          <cell r="L49" t="str">
            <v xml:space="preserve">Nguyeãn thaùi hoïc ,long xuyeân ,an giang </v>
          </cell>
        </row>
        <row r="50">
          <cell r="B50" t="str">
            <v>0216</v>
          </cell>
          <cell r="C50">
            <v>18</v>
          </cell>
          <cell r="D50" t="str">
            <v>Nguyeãn Thò Bích</v>
          </cell>
          <cell r="E50" t="str">
            <v>Hôïp</v>
          </cell>
          <cell r="F50" t="str">
            <v>03-03-2003</v>
          </cell>
          <cell r="G50" t="str">
            <v>Sewer</v>
          </cell>
          <cell r="H50">
            <v>600000</v>
          </cell>
          <cell r="J50" t="str">
            <v>172390384</v>
          </cell>
          <cell r="K50" t="str">
            <v>14/05/1981</v>
          </cell>
          <cell r="L50" t="str">
            <v>_Haø Tónh - Haø Trung- Thanh Hoaù</v>
          </cell>
        </row>
        <row r="51">
          <cell r="B51" t="str">
            <v>0180</v>
          </cell>
          <cell r="C51">
            <v>19</v>
          </cell>
          <cell r="D51" t="str">
            <v>Voõ Thò Kieàu</v>
          </cell>
          <cell r="E51" t="str">
            <v>Oanh</v>
          </cell>
          <cell r="F51" t="str">
            <v>02-22-2003</v>
          </cell>
          <cell r="G51" t="str">
            <v>Sewer</v>
          </cell>
          <cell r="H51">
            <v>600000</v>
          </cell>
          <cell r="J51">
            <v>211695300</v>
          </cell>
          <cell r="K51" t="str">
            <v>23/12/1981</v>
          </cell>
          <cell r="L51" t="str">
            <v>Nhôn phuùc ,an nhôn ,bình ñònh</v>
          </cell>
        </row>
        <row r="52">
          <cell r="B52" t="str">
            <v>0162</v>
          </cell>
          <cell r="C52">
            <v>20</v>
          </cell>
          <cell r="D52" t="str">
            <v>Hoà Vaên</v>
          </cell>
          <cell r="E52" t="str">
            <v>Thaønh</v>
          </cell>
          <cell r="F52" t="str">
            <v>02-17-2003</v>
          </cell>
          <cell r="G52" t="str">
            <v>MaterialCollector</v>
          </cell>
          <cell r="H52">
            <v>600000</v>
          </cell>
          <cell r="K52">
            <v>30959</v>
          </cell>
          <cell r="L52" t="str">
            <v>_Taân phuù ,tam bình,vænh long .</v>
          </cell>
        </row>
        <row r="53">
          <cell r="B53" t="str">
            <v>0127</v>
          </cell>
          <cell r="C53">
            <v>21</v>
          </cell>
          <cell r="D53" t="str">
            <v xml:space="preserve">Nguyeãn Thò </v>
          </cell>
          <cell r="E53" t="str">
            <v>Sinh</v>
          </cell>
          <cell r="F53" t="str">
            <v>02-15-2003</v>
          </cell>
          <cell r="G53" t="str">
            <v>Helper</v>
          </cell>
          <cell r="H53">
            <v>550000</v>
          </cell>
          <cell r="J53" t="str">
            <v>211695488</v>
          </cell>
          <cell r="K53" t="str">
            <v>28/02/1981</v>
          </cell>
          <cell r="L53" t="str">
            <v>_Nhôn Khaùnh- An Nhôn- Bình Ñònh</v>
          </cell>
        </row>
        <row r="54">
          <cell r="B54" t="str">
            <v>0142</v>
          </cell>
          <cell r="C54">
            <v>22</v>
          </cell>
          <cell r="D54" t="str">
            <v xml:space="preserve">Nguyeãn Thò </v>
          </cell>
          <cell r="E54" t="str">
            <v>Hoàng</v>
          </cell>
          <cell r="F54" t="str">
            <v>02-25-2003</v>
          </cell>
          <cell r="G54" t="str">
            <v>Helper</v>
          </cell>
          <cell r="H54">
            <v>600000</v>
          </cell>
          <cell r="J54">
            <v>0</v>
          </cell>
        </row>
        <row r="55">
          <cell r="B55" t="str">
            <v>0259</v>
          </cell>
          <cell r="C55">
            <v>23</v>
          </cell>
          <cell r="D55" t="str">
            <v>Voõ Vaên</v>
          </cell>
          <cell r="E55" t="str">
            <v>Toaøn</v>
          </cell>
          <cell r="F55" t="str">
            <v>03-25-2003</v>
          </cell>
          <cell r="G55" t="str">
            <v>Sewer</v>
          </cell>
          <cell r="H55">
            <v>600000</v>
          </cell>
        </row>
        <row r="56">
          <cell r="B56" t="str">
            <v>0260</v>
          </cell>
          <cell r="C56">
            <v>24</v>
          </cell>
          <cell r="D56" t="str">
            <v xml:space="preserve">Phaïm Thò </v>
          </cell>
          <cell r="E56" t="str">
            <v>Hoàng</v>
          </cell>
          <cell r="F56" t="str">
            <v>03-27-2003</v>
          </cell>
          <cell r="G56" t="str">
            <v>Sewer</v>
          </cell>
          <cell r="H56">
            <v>600000</v>
          </cell>
        </row>
        <row r="57">
          <cell r="B57" t="str">
            <v>0157</v>
          </cell>
          <cell r="C57">
            <v>25</v>
          </cell>
          <cell r="D57" t="str">
            <v>Nguyeãn Thò Leä</v>
          </cell>
          <cell r="E57" t="str">
            <v>Huyeân</v>
          </cell>
          <cell r="F57" t="str">
            <v>02-17-2003</v>
          </cell>
          <cell r="G57" t="str">
            <v>Helper</v>
          </cell>
          <cell r="H57">
            <v>550000</v>
          </cell>
          <cell r="J57">
            <v>0</v>
          </cell>
        </row>
        <row r="58">
          <cell r="B58" t="str">
            <v>CODE</v>
          </cell>
          <cell r="C58" t="str">
            <v>NO</v>
          </cell>
          <cell r="D58" t="str">
            <v xml:space="preserve"> FULLNAME</v>
          </cell>
          <cell r="F58" t="str">
            <v>DATE IN</v>
          </cell>
          <cell r="G58" t="str">
            <v>POSITION</v>
          </cell>
          <cell r="H58" t="str">
            <v>SALARY</v>
          </cell>
          <cell r="I58" t="str">
            <v>EXTRA SALARY</v>
          </cell>
          <cell r="J58" t="str">
            <v>ID.NO</v>
          </cell>
          <cell r="K58" t="str">
            <v>DA TE OF BIRTH</v>
          </cell>
          <cell r="L58" t="str">
            <v>ADDRESS</v>
          </cell>
        </row>
        <row r="59">
          <cell r="B59" t="str">
            <v>0236</v>
          </cell>
          <cell r="C59">
            <v>1</v>
          </cell>
          <cell r="D59" t="str">
            <v>Tröông Minh</v>
          </cell>
          <cell r="E59" t="str">
            <v>Tieán</v>
          </cell>
          <cell r="F59" t="str">
            <v>03-07-2003</v>
          </cell>
          <cell r="G59" t="str">
            <v>Leader</v>
          </cell>
          <cell r="H59">
            <v>900000</v>
          </cell>
          <cell r="J59">
            <v>351217609</v>
          </cell>
          <cell r="K59" t="str">
            <v>01/05/1974</v>
          </cell>
          <cell r="L59" t="str">
            <v>Vónh thaønh -vónh an -chaâu thaønh -an giang</v>
          </cell>
        </row>
        <row r="60">
          <cell r="B60" t="str">
            <v>0237</v>
          </cell>
          <cell r="C60">
            <v>2</v>
          </cell>
          <cell r="D60" t="str">
            <v>Ñinh Tuaán</v>
          </cell>
          <cell r="E60" t="str">
            <v>Haûi</v>
          </cell>
          <cell r="F60" t="str">
            <v>02-21-2003</v>
          </cell>
          <cell r="G60" t="str">
            <v>Sewer</v>
          </cell>
          <cell r="H60">
            <v>740000</v>
          </cell>
          <cell r="J60">
            <v>0</v>
          </cell>
        </row>
        <row r="61">
          <cell r="B61" t="str">
            <v>0238</v>
          </cell>
          <cell r="C61">
            <v>3</v>
          </cell>
          <cell r="D61" t="str">
            <v>Vuõ Haûi</v>
          </cell>
          <cell r="E61" t="str">
            <v>Ñaêng</v>
          </cell>
          <cell r="F61" t="str">
            <v>03-07-2003</v>
          </cell>
          <cell r="G61" t="str">
            <v>Sewer</v>
          </cell>
          <cell r="H61">
            <v>728000</v>
          </cell>
          <cell r="J61" t="str">
            <v>330489029</v>
          </cell>
          <cell r="K61" t="str">
            <v>1964</v>
          </cell>
        </row>
        <row r="62">
          <cell r="B62" t="str">
            <v>0239</v>
          </cell>
          <cell r="C62">
            <v>4</v>
          </cell>
          <cell r="D62" t="str">
            <v xml:space="preserve">Nguyeãn Thò </v>
          </cell>
          <cell r="E62" t="str">
            <v>Ñaøo</v>
          </cell>
          <cell r="F62" t="str">
            <v>03-06-2003</v>
          </cell>
          <cell r="G62" t="str">
            <v>Sewer</v>
          </cell>
          <cell r="H62">
            <v>728000</v>
          </cell>
          <cell r="J62">
            <v>0</v>
          </cell>
        </row>
        <row r="63">
          <cell r="B63" t="str">
            <v>0209</v>
          </cell>
          <cell r="C63">
            <v>5</v>
          </cell>
          <cell r="D63" t="str">
            <v>Nguyeãn Thaùi</v>
          </cell>
          <cell r="E63" t="str">
            <v>Ngoïc</v>
          </cell>
          <cell r="F63" t="str">
            <v>02-25-2003</v>
          </cell>
          <cell r="G63" t="str">
            <v>Sewer</v>
          </cell>
          <cell r="H63">
            <v>740000</v>
          </cell>
          <cell r="J63">
            <v>0</v>
          </cell>
        </row>
        <row r="64">
          <cell r="B64" t="str">
            <v>0206</v>
          </cell>
          <cell r="C64">
            <v>6</v>
          </cell>
          <cell r="D64" t="str">
            <v>Ñoàng Vaên</v>
          </cell>
          <cell r="E64" t="str">
            <v>Sen</v>
          </cell>
          <cell r="F64" t="str">
            <v>02-26-2003</v>
          </cell>
          <cell r="G64" t="str">
            <v>Sewer</v>
          </cell>
          <cell r="H64">
            <v>740000</v>
          </cell>
          <cell r="J64">
            <v>0</v>
          </cell>
        </row>
        <row r="65">
          <cell r="B65" t="str">
            <v>0217</v>
          </cell>
          <cell r="C65">
            <v>7</v>
          </cell>
          <cell r="D65" t="str">
            <v>Ñoaøn Minh</v>
          </cell>
          <cell r="E65" t="str">
            <v>Long</v>
          </cell>
          <cell r="F65" t="str">
            <v>03-03-2003</v>
          </cell>
          <cell r="G65" t="str">
            <v>Sewer</v>
          </cell>
          <cell r="H65">
            <v>780000</v>
          </cell>
          <cell r="J65">
            <v>0</v>
          </cell>
        </row>
        <row r="66">
          <cell r="B66" t="str">
            <v>0218</v>
          </cell>
          <cell r="C66">
            <v>8</v>
          </cell>
          <cell r="D66" t="str">
            <v>Hoaøng Vaên</v>
          </cell>
          <cell r="E66" t="str">
            <v>Ñoàng</v>
          </cell>
          <cell r="F66" t="str">
            <v>03-03-2003</v>
          </cell>
          <cell r="G66" t="str">
            <v>Sewer</v>
          </cell>
          <cell r="H66">
            <v>740000</v>
          </cell>
          <cell r="J66">
            <v>0</v>
          </cell>
        </row>
        <row r="67">
          <cell r="B67" t="str">
            <v>0225</v>
          </cell>
          <cell r="C67">
            <v>9</v>
          </cell>
          <cell r="D67" t="str">
            <v>La Thanh</v>
          </cell>
          <cell r="E67" t="str">
            <v>Truùc</v>
          </cell>
          <cell r="F67" t="str">
            <v>03-05-2003</v>
          </cell>
          <cell r="G67" t="str">
            <v>Sewer</v>
          </cell>
          <cell r="H67">
            <v>780000</v>
          </cell>
          <cell r="J67">
            <v>0</v>
          </cell>
        </row>
        <row r="68">
          <cell r="B68" t="str">
            <v>0208</v>
          </cell>
          <cell r="C68">
            <v>10</v>
          </cell>
          <cell r="D68" t="str">
            <v xml:space="preserve">Leâ Thò </v>
          </cell>
          <cell r="E68" t="str">
            <v>Lanh</v>
          </cell>
          <cell r="F68" t="str">
            <v>02-26-2003</v>
          </cell>
          <cell r="G68" t="str">
            <v>Sewer</v>
          </cell>
          <cell r="H68">
            <v>600000</v>
          </cell>
          <cell r="J68">
            <v>0</v>
          </cell>
        </row>
        <row r="69">
          <cell r="B69" t="str">
            <v>0240</v>
          </cell>
          <cell r="C69">
            <v>11</v>
          </cell>
          <cell r="D69" t="str">
            <v>Nguyeãn Thò Kieàu</v>
          </cell>
          <cell r="E69" t="str">
            <v>Nga</v>
          </cell>
          <cell r="F69" t="str">
            <v>03-06-2003</v>
          </cell>
          <cell r="G69" t="str">
            <v>Sewer</v>
          </cell>
          <cell r="H69">
            <v>728000</v>
          </cell>
          <cell r="J69" t="str">
            <v>337458126</v>
          </cell>
          <cell r="K69" t="str">
            <v>1979</v>
          </cell>
          <cell r="L69" t="str">
            <v>_Myõ Hoaø A- Myõ Hoäi Ñoâng- Chôï Môùi- An Giang</v>
          </cell>
        </row>
        <row r="70">
          <cell r="B70" t="str">
            <v>0057</v>
          </cell>
          <cell r="C70">
            <v>12</v>
          </cell>
          <cell r="D70" t="str">
            <v>Nguyeãn Thò Bích</v>
          </cell>
          <cell r="E70" t="str">
            <v>Lieân</v>
          </cell>
          <cell r="F70" t="str">
            <v>02-24-2003</v>
          </cell>
          <cell r="G70" t="str">
            <v>Sewer</v>
          </cell>
          <cell r="H70">
            <v>650000</v>
          </cell>
          <cell r="J70">
            <v>0</v>
          </cell>
        </row>
        <row r="71">
          <cell r="B71" t="str">
            <v>0241</v>
          </cell>
          <cell r="C71">
            <v>13</v>
          </cell>
          <cell r="D71" t="str">
            <v>Nguyeãn Thò Hoàng</v>
          </cell>
          <cell r="E71" t="str">
            <v>Vaân</v>
          </cell>
          <cell r="F71" t="str">
            <v>03-07-2003</v>
          </cell>
          <cell r="G71" t="str">
            <v>Sewer</v>
          </cell>
          <cell r="H71">
            <v>780000</v>
          </cell>
          <cell r="J71">
            <v>35145812</v>
          </cell>
          <cell r="K71">
            <v>1983</v>
          </cell>
          <cell r="L71" t="str">
            <v xml:space="preserve">Myõ hoøa a,myõ hoäi ñoâng ,chôï môùi ,an giang </v>
          </cell>
        </row>
        <row r="72">
          <cell r="B72" t="str">
            <v>0197</v>
          </cell>
          <cell r="C72">
            <v>14</v>
          </cell>
          <cell r="D72" t="str">
            <v>Traàn Thanh</v>
          </cell>
          <cell r="E72" t="str">
            <v>Haûi</v>
          </cell>
          <cell r="F72" t="str">
            <v>02-24-2003</v>
          </cell>
          <cell r="G72" t="str">
            <v>Sewer</v>
          </cell>
          <cell r="H72">
            <v>600000</v>
          </cell>
          <cell r="J72" t="str">
            <v>022810587</v>
          </cell>
          <cell r="K72" t="str">
            <v>02/06/1973</v>
          </cell>
          <cell r="L72" t="str">
            <v>58/7 boâng sao ,P5,Q8,TPHCM</v>
          </cell>
        </row>
        <row r="73">
          <cell r="B73" t="str">
            <v>0219</v>
          </cell>
          <cell r="C73">
            <v>15</v>
          </cell>
          <cell r="D73" t="str">
            <v>Voõ Troïng</v>
          </cell>
          <cell r="E73" t="str">
            <v>Toaùn</v>
          </cell>
          <cell r="F73" t="str">
            <v>03-03-2003</v>
          </cell>
          <cell r="G73" t="str">
            <v>Sewer</v>
          </cell>
          <cell r="H73">
            <v>780000</v>
          </cell>
          <cell r="J73" t="str">
            <v>212146594</v>
          </cell>
          <cell r="K73" t="str">
            <v>01/11/1984</v>
          </cell>
          <cell r="L73" t="str">
            <v>_Bình Chöông - Bình Sôn- Quaûng Nghaõi</v>
          </cell>
        </row>
        <row r="74">
          <cell r="B74" t="str">
            <v>0194</v>
          </cell>
          <cell r="C74">
            <v>16</v>
          </cell>
          <cell r="D74" t="str">
            <v xml:space="preserve">Löông Thò </v>
          </cell>
          <cell r="E74" t="str">
            <v>Quyeân</v>
          </cell>
          <cell r="F74" t="str">
            <v>02-24-2003</v>
          </cell>
          <cell r="G74" t="str">
            <v>Sewer</v>
          </cell>
          <cell r="H74">
            <v>600000</v>
          </cell>
          <cell r="J74">
            <v>0</v>
          </cell>
        </row>
        <row r="75">
          <cell r="B75" t="str">
            <v>0193</v>
          </cell>
          <cell r="C75">
            <v>17</v>
          </cell>
          <cell r="D75" t="str">
            <v xml:space="preserve">Phan Thò </v>
          </cell>
          <cell r="E75" t="str">
            <v>Taâm</v>
          </cell>
          <cell r="F75" t="str">
            <v>02-24-2003</v>
          </cell>
          <cell r="G75" t="str">
            <v>Sewer</v>
          </cell>
          <cell r="H75">
            <v>600000</v>
          </cell>
          <cell r="J75" t="str">
            <v>221120426</v>
          </cell>
          <cell r="K75" t="str">
            <v>14/11/1985</v>
          </cell>
          <cell r="L75" t="str">
            <v>_Phuù Noâng-Hoaø Binh- Tuy Hoaø- Phuø Yeân</v>
          </cell>
        </row>
        <row r="76">
          <cell r="B76" t="str">
            <v>0242</v>
          </cell>
          <cell r="C76">
            <v>18</v>
          </cell>
          <cell r="D76" t="str">
            <v xml:space="preserve">Huyønh Thò </v>
          </cell>
          <cell r="E76" t="str">
            <v>Thaém</v>
          </cell>
          <cell r="F76" t="str">
            <v>03-06-2003</v>
          </cell>
          <cell r="G76" t="str">
            <v>Sewer</v>
          </cell>
          <cell r="H76">
            <v>650000</v>
          </cell>
          <cell r="J76" t="str">
            <v>82133608</v>
          </cell>
          <cell r="K76" t="str">
            <v>05/1980</v>
          </cell>
          <cell r="L76" t="str">
            <v>_Höng Taân- Höng Nguyeân- Ngheä An</v>
          </cell>
        </row>
        <row r="77">
          <cell r="B77" t="str">
            <v>0196</v>
          </cell>
          <cell r="C77">
            <v>19</v>
          </cell>
          <cell r="D77" t="str">
            <v>Hoà Thò myõ</v>
          </cell>
          <cell r="E77" t="str">
            <v>Taâm</v>
          </cell>
          <cell r="F77" t="str">
            <v>02-24-2003</v>
          </cell>
          <cell r="G77" t="str">
            <v>Sewer</v>
          </cell>
          <cell r="H77">
            <v>650000</v>
          </cell>
          <cell r="J77">
            <v>0</v>
          </cell>
        </row>
        <row r="78">
          <cell r="B78" t="str">
            <v>0207</v>
          </cell>
          <cell r="C78">
            <v>20</v>
          </cell>
          <cell r="D78" t="str">
            <v>Lyù Hoàng</v>
          </cell>
          <cell r="E78" t="str">
            <v>Thanh</v>
          </cell>
          <cell r="F78" t="str">
            <v>02-26-2003</v>
          </cell>
          <cell r="G78" t="str">
            <v>Sewer</v>
          </cell>
          <cell r="H78">
            <v>600000</v>
          </cell>
          <cell r="J78" t="str">
            <v>186106343</v>
          </cell>
          <cell r="K78" t="str">
            <v>24/12/1982</v>
          </cell>
        </row>
        <row r="79">
          <cell r="B79" t="str">
            <v>0220</v>
          </cell>
          <cell r="C79">
            <v>21</v>
          </cell>
          <cell r="D79" t="str">
            <v xml:space="preserve">Leâ Thò </v>
          </cell>
          <cell r="E79" t="str">
            <v>Dö</v>
          </cell>
          <cell r="F79" t="str">
            <v>03-03-2003</v>
          </cell>
          <cell r="G79" t="str">
            <v>Sewer</v>
          </cell>
          <cell r="H79">
            <v>600000</v>
          </cell>
          <cell r="J79" t="str">
            <v>290765252</v>
          </cell>
          <cell r="K79" t="str">
            <v>21/12/1983</v>
          </cell>
          <cell r="L79" t="str">
            <v>_Ninh Phöôùc- Ninh Thaïnh- Hoaø Thaønh-T.Ninh</v>
          </cell>
        </row>
        <row r="80">
          <cell r="B80" t="str">
            <v>0221</v>
          </cell>
          <cell r="C80">
            <v>22</v>
          </cell>
          <cell r="D80" t="str">
            <v>Nguyeãn Thò Thuyù</v>
          </cell>
          <cell r="E80" t="str">
            <v>Ñieåm</v>
          </cell>
          <cell r="F80" t="str">
            <v>03-03-2003</v>
          </cell>
          <cell r="G80" t="str">
            <v>Sewer</v>
          </cell>
          <cell r="H80">
            <v>600000</v>
          </cell>
          <cell r="J80" t="str">
            <v>221104361</v>
          </cell>
          <cell r="K80" t="str">
            <v>22/04/1982</v>
          </cell>
          <cell r="L80" t="str">
            <v>_Ñaïo Chæ- Hoaø Myõ Ñoâng- Tuy Hoaø- Phuù Yeân</v>
          </cell>
        </row>
        <row r="81">
          <cell r="B81" t="str">
            <v>0203</v>
          </cell>
          <cell r="C81">
            <v>23</v>
          </cell>
          <cell r="D81" t="str">
            <v xml:space="preserve">Voõ Thò </v>
          </cell>
          <cell r="E81" t="str">
            <v>Ly</v>
          </cell>
          <cell r="F81" t="str">
            <v>02-25-2003</v>
          </cell>
          <cell r="G81" t="str">
            <v>Sewer</v>
          </cell>
          <cell r="H81">
            <v>600000</v>
          </cell>
          <cell r="J81" t="str">
            <v>221074272</v>
          </cell>
          <cell r="K81" t="str">
            <v>29/05/1983</v>
          </cell>
          <cell r="L81" t="str">
            <v>_Khoùm V-Thò Traán Phuù Laâm- Tuy Hoaø- Phuù Yeân</v>
          </cell>
        </row>
        <row r="82">
          <cell r="B82" t="str">
            <v>0261</v>
          </cell>
          <cell r="C82">
            <v>24</v>
          </cell>
          <cell r="D82" t="str">
            <v>Voõ Thanh</v>
          </cell>
          <cell r="E82" t="str">
            <v>Dieän</v>
          </cell>
          <cell r="F82" t="str">
            <v>03-25-2003</v>
          </cell>
          <cell r="G82" t="str">
            <v>Sewer</v>
          </cell>
          <cell r="H82">
            <v>780000</v>
          </cell>
        </row>
        <row r="83">
          <cell r="B83" t="str">
            <v>0255</v>
          </cell>
          <cell r="C83">
            <v>25</v>
          </cell>
          <cell r="D83" t="str">
            <v xml:space="preserve">Phan Thò </v>
          </cell>
          <cell r="E83" t="str">
            <v>Thu</v>
          </cell>
          <cell r="F83" t="str">
            <v>03-08-2003</v>
          </cell>
          <cell r="G83" t="str">
            <v>MaterialCollector</v>
          </cell>
          <cell r="H83">
            <v>600000</v>
          </cell>
          <cell r="J83" t="str">
            <v>351314598</v>
          </cell>
          <cell r="K83" t="str">
            <v>30/09/1979</v>
          </cell>
          <cell r="L83" t="str">
            <v>_Myõ Hoäi Ñoâng- Chôï Môùi- An Giang</v>
          </cell>
        </row>
        <row r="84">
          <cell r="B84" t="str">
            <v>0201</v>
          </cell>
          <cell r="C84">
            <v>26</v>
          </cell>
          <cell r="D84" t="str">
            <v>Nguyeãn vaên</v>
          </cell>
          <cell r="E84" t="str">
            <v>Taán</v>
          </cell>
          <cell r="F84" t="str">
            <v>02-25-2003</v>
          </cell>
          <cell r="G84" t="str">
            <v>Helper</v>
          </cell>
          <cell r="H84">
            <v>480000</v>
          </cell>
          <cell r="J84">
            <v>0</v>
          </cell>
        </row>
        <row r="85">
          <cell r="B85" t="str">
            <v>0213</v>
          </cell>
          <cell r="C85">
            <v>27</v>
          </cell>
          <cell r="D85" t="str">
            <v>Nguyeãn Trung</v>
          </cell>
          <cell r="E85" t="str">
            <v>Vinh</v>
          </cell>
          <cell r="F85" t="str">
            <v>03-01-2003</v>
          </cell>
          <cell r="G85" t="str">
            <v>Helper</v>
          </cell>
          <cell r="H85">
            <v>500000</v>
          </cell>
          <cell r="J85">
            <v>351138328</v>
          </cell>
          <cell r="K85" t="str">
            <v>04/06/1976</v>
          </cell>
          <cell r="L85" t="str">
            <v xml:space="preserve">Myõ hoøa a, myõ hoäi ñoâng ,chôï môùi ,an giang </v>
          </cell>
        </row>
        <row r="86">
          <cell r="B86" t="str">
            <v>CODE</v>
          </cell>
          <cell r="C86" t="str">
            <v>NO</v>
          </cell>
          <cell r="D86" t="str">
            <v xml:space="preserve"> FULLNAME</v>
          </cell>
          <cell r="F86" t="str">
            <v>DATE IN</v>
          </cell>
          <cell r="G86" t="str">
            <v>POSITION</v>
          </cell>
          <cell r="H86" t="str">
            <v>SALARY</v>
          </cell>
          <cell r="I86" t="str">
            <v>EXTRA SALARY</v>
          </cell>
          <cell r="J86" t="str">
            <v>ID.NO</v>
          </cell>
          <cell r="K86" t="str">
            <v>DA TE OF BIRTH</v>
          </cell>
          <cell r="L86" t="str">
            <v>ADDRESS</v>
          </cell>
        </row>
        <row r="87">
          <cell r="B87" t="str">
            <v>0243</v>
          </cell>
          <cell r="C87">
            <v>1</v>
          </cell>
          <cell r="D87" t="str">
            <v>Ñoàng  Quang</v>
          </cell>
          <cell r="E87" t="str">
            <v>Khaûi</v>
          </cell>
          <cell r="F87" t="str">
            <v>03-06-2003</v>
          </cell>
          <cell r="G87" t="str">
            <v>Leader</v>
          </cell>
          <cell r="H87">
            <v>1100000</v>
          </cell>
          <cell r="I87">
            <v>200000</v>
          </cell>
          <cell r="J87" t="str">
            <v>351214482</v>
          </cell>
          <cell r="K87" t="str">
            <v>1980</v>
          </cell>
          <cell r="L87" t="str">
            <v>_Myõ Hoaø A- Myõ Hoäi Ñoâng- Chôï Môùi- An Giang</v>
          </cell>
        </row>
        <row r="88">
          <cell r="B88" t="str">
            <v>0244</v>
          </cell>
          <cell r="C88">
            <v>2</v>
          </cell>
          <cell r="D88" t="str">
            <v>Lai Quoác</v>
          </cell>
          <cell r="E88" t="str">
            <v>Huy</v>
          </cell>
          <cell r="F88" t="str">
            <v>03-07-2003</v>
          </cell>
          <cell r="G88" t="str">
            <v>Leader</v>
          </cell>
          <cell r="H88">
            <v>900000</v>
          </cell>
          <cell r="J88">
            <v>0</v>
          </cell>
        </row>
        <row r="89">
          <cell r="B89" t="str">
            <v>0245</v>
          </cell>
          <cell r="C89">
            <v>3</v>
          </cell>
          <cell r="D89" t="str">
            <v>Nguyeãn Vaên</v>
          </cell>
          <cell r="E89" t="str">
            <v>Quang</v>
          </cell>
          <cell r="F89" t="str">
            <v>03-07-2003</v>
          </cell>
          <cell r="G89" t="str">
            <v>Sewer</v>
          </cell>
          <cell r="H89">
            <v>780000</v>
          </cell>
          <cell r="J89">
            <v>0</v>
          </cell>
        </row>
        <row r="90">
          <cell r="B90" t="str">
            <v>0262</v>
          </cell>
          <cell r="C90">
            <v>4</v>
          </cell>
          <cell r="D90" t="str">
            <v>Nguyeãn Coâng</v>
          </cell>
          <cell r="E90" t="str">
            <v>Vaên</v>
          </cell>
          <cell r="F90" t="str">
            <v>03-18-2003</v>
          </cell>
          <cell r="G90" t="str">
            <v>Sewer</v>
          </cell>
          <cell r="H90">
            <v>700000</v>
          </cell>
          <cell r="J90">
            <v>224074891</v>
          </cell>
          <cell r="K90" t="str">
            <v>30/6/1983</v>
          </cell>
          <cell r="L90" t="str">
            <v xml:space="preserve">Ngoïc laâm ,hoøa myõ taây ,tuy hoøa,phuù yeân </v>
          </cell>
        </row>
        <row r="91">
          <cell r="B91" t="str">
            <v>0263</v>
          </cell>
          <cell r="C91">
            <v>5</v>
          </cell>
          <cell r="D91" t="str">
            <v>Leâ Theá</v>
          </cell>
          <cell r="E91" t="str">
            <v>Laâm</v>
          </cell>
          <cell r="F91" t="str">
            <v>03-18-2003</v>
          </cell>
          <cell r="G91" t="str">
            <v>Sewer</v>
          </cell>
          <cell r="H91">
            <v>900000</v>
          </cell>
          <cell r="J91">
            <v>151367571</v>
          </cell>
          <cell r="K91" t="str">
            <v>21/12//1980</v>
          </cell>
          <cell r="L91" t="str">
            <v xml:space="preserve">Thaùi sôn ,thaùi thuïy,thaùi bình </v>
          </cell>
        </row>
        <row r="92">
          <cell r="B92" t="str">
            <v>0246</v>
          </cell>
          <cell r="C92">
            <v>6</v>
          </cell>
          <cell r="D92" t="str">
            <v>Nguyeãn Vaên</v>
          </cell>
          <cell r="E92" t="str">
            <v>Khaùnh</v>
          </cell>
          <cell r="F92" t="str">
            <v>03-07-2003</v>
          </cell>
          <cell r="G92" t="str">
            <v>Sewer</v>
          </cell>
          <cell r="H92">
            <v>728000</v>
          </cell>
          <cell r="J92">
            <v>172687050</v>
          </cell>
          <cell r="K92" t="str">
            <v>18/10/1978</v>
          </cell>
          <cell r="L92" t="str">
            <v xml:space="preserve">Taân khang ,noâng coáng ,thanh hoùa </v>
          </cell>
        </row>
        <row r="93">
          <cell r="B93" t="str">
            <v>0247</v>
          </cell>
          <cell r="C93">
            <v>7</v>
          </cell>
          <cell r="D93" t="str">
            <v>Nguyeãn Minh</v>
          </cell>
          <cell r="E93" t="str">
            <v>Tuaán</v>
          </cell>
          <cell r="F93" t="str">
            <v>03-06-2003</v>
          </cell>
          <cell r="G93" t="str">
            <v>Sewer</v>
          </cell>
          <cell r="H93">
            <v>850000</v>
          </cell>
          <cell r="J93">
            <v>0</v>
          </cell>
        </row>
        <row r="94">
          <cell r="B94" t="str">
            <v>0248</v>
          </cell>
          <cell r="C94">
            <v>8</v>
          </cell>
          <cell r="D94" t="str">
            <v xml:space="preserve">Nguyeãn Thò </v>
          </cell>
          <cell r="E94" t="str">
            <v>Nhaät</v>
          </cell>
          <cell r="F94" t="str">
            <v>03-06-2003</v>
          </cell>
          <cell r="G94" t="str">
            <v>Sewer</v>
          </cell>
          <cell r="H94">
            <v>728000</v>
          </cell>
          <cell r="J94">
            <v>0</v>
          </cell>
        </row>
        <row r="95">
          <cell r="B95" t="str">
            <v>0249</v>
          </cell>
          <cell r="C95">
            <v>9</v>
          </cell>
          <cell r="D95" t="str">
            <v>Tröông   Myõ</v>
          </cell>
          <cell r="E95" t="str">
            <v>Dung</v>
          </cell>
          <cell r="F95" t="str">
            <v>03-07-2003</v>
          </cell>
          <cell r="G95" t="str">
            <v>Sewer</v>
          </cell>
          <cell r="H95">
            <v>728000</v>
          </cell>
          <cell r="J95">
            <v>0</v>
          </cell>
        </row>
        <row r="96">
          <cell r="B96" t="str">
            <v>0176</v>
          </cell>
          <cell r="C96">
            <v>10</v>
          </cell>
          <cell r="D96" t="str">
            <v>Löõ Thò Moäng</v>
          </cell>
          <cell r="E96" t="str">
            <v>Thu</v>
          </cell>
          <cell r="F96" t="str">
            <v>02-19-2003</v>
          </cell>
          <cell r="G96" t="str">
            <v>Sewer</v>
          </cell>
          <cell r="H96">
            <v>650000</v>
          </cell>
          <cell r="J96">
            <v>0</v>
          </cell>
        </row>
        <row r="97">
          <cell r="B97" t="str">
            <v>0202</v>
          </cell>
          <cell r="C97">
            <v>11</v>
          </cell>
          <cell r="D97" t="str">
            <v>Vuõ Vaên</v>
          </cell>
          <cell r="E97" t="str">
            <v>Thieän</v>
          </cell>
          <cell r="F97" t="str">
            <v>02-25-2003</v>
          </cell>
          <cell r="G97" t="str">
            <v>Sewer</v>
          </cell>
          <cell r="H97">
            <v>740000</v>
          </cell>
          <cell r="J97">
            <v>0</v>
          </cell>
        </row>
        <row r="98">
          <cell r="B98" t="str">
            <v>0138</v>
          </cell>
          <cell r="C98">
            <v>12</v>
          </cell>
          <cell r="D98" t="str">
            <v xml:space="preserve">Laâm Thò </v>
          </cell>
          <cell r="E98" t="str">
            <v>Mieân</v>
          </cell>
          <cell r="F98" t="str">
            <v>02-17-2003</v>
          </cell>
          <cell r="G98" t="str">
            <v>Sewer</v>
          </cell>
          <cell r="H98">
            <v>600000</v>
          </cell>
          <cell r="J98" t="str">
            <v>351342330</v>
          </cell>
          <cell r="K98" t="str">
            <v>05/02/1981</v>
          </cell>
          <cell r="L98" t="str">
            <v>_Hoaø Phuù 1- An Chaâu - Chaâu Thaønh- An Giang</v>
          </cell>
        </row>
        <row r="99">
          <cell r="B99" t="str">
            <v>0228</v>
          </cell>
          <cell r="C99">
            <v>23</v>
          </cell>
          <cell r="D99" t="str">
            <v xml:space="preserve">Hoà Thò </v>
          </cell>
          <cell r="E99" t="str">
            <v>Thu</v>
          </cell>
          <cell r="F99" t="str">
            <v>03-05-2003</v>
          </cell>
          <cell r="G99" t="str">
            <v>Sewer</v>
          </cell>
          <cell r="H99">
            <v>600000</v>
          </cell>
          <cell r="J99" t="str">
            <v>2305682310</v>
          </cell>
          <cell r="K99" t="str">
            <v>1983</v>
          </cell>
          <cell r="L99" t="str">
            <v>_K dang - Mang Yang-Gia Lai</v>
          </cell>
        </row>
        <row r="100">
          <cell r="B100" t="str">
            <v>0250</v>
          </cell>
          <cell r="C100">
            <v>14</v>
          </cell>
          <cell r="D100" t="str">
            <v xml:space="preserve">Phaïm Thò </v>
          </cell>
          <cell r="E100" t="str">
            <v>Tröng</v>
          </cell>
          <cell r="F100" t="str">
            <v>03-07-2003</v>
          </cell>
          <cell r="G100" t="str">
            <v>Sewer</v>
          </cell>
          <cell r="H100">
            <v>700000</v>
          </cell>
          <cell r="J100">
            <v>211623002</v>
          </cell>
          <cell r="K100" t="str">
            <v>20/04/1979</v>
          </cell>
          <cell r="L100" t="str">
            <v>Nhôn phuùc ,an nhôn ,bình ñònh</v>
          </cell>
        </row>
        <row r="101">
          <cell r="B101" t="str">
            <v>0251</v>
          </cell>
          <cell r="C101">
            <v>15</v>
          </cell>
          <cell r="D101" t="str">
            <v>Mai Vaên</v>
          </cell>
          <cell r="E101" t="str">
            <v>Tình</v>
          </cell>
          <cell r="F101" t="str">
            <v>03-07-2003</v>
          </cell>
          <cell r="G101" t="str">
            <v>Sewer</v>
          </cell>
          <cell r="H101">
            <v>700000</v>
          </cell>
          <cell r="J101">
            <v>0</v>
          </cell>
        </row>
        <row r="102">
          <cell r="B102" t="str">
            <v>0140</v>
          </cell>
          <cell r="C102">
            <v>16</v>
          </cell>
          <cell r="D102" t="str">
            <v xml:space="preserve">Laâm Thò </v>
          </cell>
          <cell r="E102" t="str">
            <v>Cöông</v>
          </cell>
          <cell r="F102" t="str">
            <v>02-17-2003</v>
          </cell>
          <cell r="G102" t="str">
            <v>Sewer</v>
          </cell>
          <cell r="H102">
            <v>600000</v>
          </cell>
          <cell r="J102">
            <v>0</v>
          </cell>
        </row>
        <row r="103">
          <cell r="B103" t="str">
            <v>0168</v>
          </cell>
          <cell r="C103">
            <v>17</v>
          </cell>
          <cell r="D103" t="str">
            <v xml:space="preserve">Ñaøo Thò </v>
          </cell>
          <cell r="E103" t="str">
            <v>Hieàn</v>
          </cell>
          <cell r="F103" t="str">
            <v>02-18-2003</v>
          </cell>
          <cell r="G103" t="str">
            <v>Sewer</v>
          </cell>
          <cell r="H103">
            <v>600000</v>
          </cell>
          <cell r="J103">
            <v>0</v>
          </cell>
        </row>
        <row r="104">
          <cell r="B104" t="str">
            <v>0131</v>
          </cell>
          <cell r="C104">
            <v>18</v>
          </cell>
          <cell r="D104" t="str">
            <v xml:space="preserve">Buøi Thò </v>
          </cell>
          <cell r="E104" t="str">
            <v>Nhaøi</v>
          </cell>
          <cell r="F104" t="str">
            <v>02-17-2003</v>
          </cell>
          <cell r="G104" t="str">
            <v>Sewer</v>
          </cell>
          <cell r="H104">
            <v>600000</v>
          </cell>
          <cell r="J104">
            <v>0</v>
          </cell>
        </row>
        <row r="105">
          <cell r="B105" t="str">
            <v>0222</v>
          </cell>
          <cell r="C105">
            <v>19</v>
          </cell>
          <cell r="D105" t="str">
            <v>Vuõ Ngoïc</v>
          </cell>
          <cell r="E105" t="str">
            <v>Tuyeát</v>
          </cell>
          <cell r="F105" t="str">
            <v>03-03-2003</v>
          </cell>
          <cell r="G105" t="str">
            <v>Sewer</v>
          </cell>
          <cell r="H105">
            <v>600000</v>
          </cell>
          <cell r="J105">
            <v>211737855</v>
          </cell>
          <cell r="K105" t="str">
            <v>09/12/1983</v>
          </cell>
          <cell r="L105" t="str">
            <v>Nhôn phuùc ,an nhôn ,bình ñònh</v>
          </cell>
        </row>
        <row r="106">
          <cell r="B106" t="str">
            <v>0227</v>
          </cell>
          <cell r="C106">
            <v>20</v>
          </cell>
          <cell r="D106" t="str">
            <v>Nguyeãn Ngoïc</v>
          </cell>
          <cell r="E106" t="str">
            <v>Khöông</v>
          </cell>
          <cell r="F106" t="str">
            <v>03-05-2003</v>
          </cell>
          <cell r="G106" t="str">
            <v>Sewer</v>
          </cell>
          <cell r="H106">
            <v>800000</v>
          </cell>
          <cell r="J106" t="str">
            <v>172152136</v>
          </cell>
          <cell r="K106" t="str">
            <v>21/05/1986</v>
          </cell>
          <cell r="L106" t="str">
            <v xml:space="preserve">_Xaõ Quaûng Taâm - Quaûng Xöông - Thanh Hoaù </v>
          </cell>
        </row>
        <row r="107">
          <cell r="B107" t="str">
            <v>0149</v>
          </cell>
          <cell r="C107">
            <v>21</v>
          </cell>
          <cell r="D107" t="str">
            <v xml:space="preserve">Buøi Thò </v>
          </cell>
          <cell r="E107" t="str">
            <v>Hôïi</v>
          </cell>
          <cell r="F107" t="str">
            <v>02-17-2003</v>
          </cell>
          <cell r="G107" t="str">
            <v>Helper</v>
          </cell>
          <cell r="H107">
            <v>680000</v>
          </cell>
          <cell r="J107" t="str">
            <v>113201828</v>
          </cell>
          <cell r="K107" t="str">
            <v>26/11/1982</v>
          </cell>
          <cell r="L107" t="str">
            <v>_Laïc Höông- Yeân Thuyû- Hoaø Bình</v>
          </cell>
        </row>
        <row r="108">
          <cell r="B108" t="str">
            <v>0153</v>
          </cell>
          <cell r="C108">
            <v>22</v>
          </cell>
          <cell r="D108" t="str">
            <v xml:space="preserve">Vuõ Thò </v>
          </cell>
          <cell r="E108" t="str">
            <v>Ñieäp</v>
          </cell>
          <cell r="F108" t="str">
            <v>02-17-2004</v>
          </cell>
          <cell r="G108" t="str">
            <v>Sewer</v>
          </cell>
          <cell r="H108">
            <v>600000</v>
          </cell>
          <cell r="J108">
            <v>0</v>
          </cell>
        </row>
        <row r="109">
          <cell r="B109" t="str">
            <v>0147</v>
          </cell>
          <cell r="C109">
            <v>41</v>
          </cell>
          <cell r="D109" t="str">
            <v xml:space="preserve">Voõ Thò </v>
          </cell>
          <cell r="E109" t="str">
            <v>Dieäu</v>
          </cell>
          <cell r="F109" t="str">
            <v>02-17-2004</v>
          </cell>
          <cell r="G109" t="str">
            <v>Sewer</v>
          </cell>
          <cell r="H109">
            <v>600000</v>
          </cell>
        </row>
        <row r="110">
          <cell r="B110" t="str">
            <v>0226</v>
          </cell>
          <cell r="C110">
            <v>13</v>
          </cell>
          <cell r="D110" t="str">
            <v>Nguyeãn Quoác</v>
          </cell>
          <cell r="E110" t="str">
            <v>Cöôøng</v>
          </cell>
          <cell r="F110" t="str">
            <v>03-05-2003</v>
          </cell>
          <cell r="G110" t="str">
            <v>MaterialCollector</v>
          </cell>
          <cell r="H110">
            <v>600000</v>
          </cell>
          <cell r="J110">
            <v>0</v>
          </cell>
        </row>
        <row r="111">
          <cell r="B111" t="str">
            <v>0130</v>
          </cell>
          <cell r="C111">
            <v>24</v>
          </cell>
          <cell r="D111" t="str">
            <v xml:space="preserve">Buøi Thò </v>
          </cell>
          <cell r="E111" t="str">
            <v>Giang</v>
          </cell>
          <cell r="F111" t="str">
            <v>02-17-2003</v>
          </cell>
          <cell r="G111" t="str">
            <v>Helper</v>
          </cell>
          <cell r="H111">
            <v>600000</v>
          </cell>
          <cell r="J111">
            <v>172403679</v>
          </cell>
          <cell r="K111" t="str">
            <v>17/2/1974</v>
          </cell>
          <cell r="L111" t="str">
            <v>Minh nghóa ,noâng coáng ,thanh hoùa.</v>
          </cell>
        </row>
        <row r="112">
          <cell r="B112" t="str">
            <v>0179</v>
          </cell>
          <cell r="C112">
            <v>25</v>
          </cell>
          <cell r="D112" t="str">
            <v xml:space="preserve">Cao Thò </v>
          </cell>
          <cell r="E112" t="str">
            <v>Huyeân</v>
          </cell>
          <cell r="F112" t="str">
            <v>02-22-2003</v>
          </cell>
          <cell r="G112" t="str">
            <v>Helper</v>
          </cell>
          <cell r="H112">
            <v>480000</v>
          </cell>
          <cell r="J112" t="str">
            <v>113201446</v>
          </cell>
          <cell r="K112" t="str">
            <v>04/02/1983</v>
          </cell>
          <cell r="L112" t="str">
            <v>_Laïc Höông- Uyeân Thuyû- Hoaø Bình</v>
          </cell>
        </row>
        <row r="113">
          <cell r="B113" t="str">
            <v>0126</v>
          </cell>
          <cell r="C113">
            <v>26</v>
          </cell>
          <cell r="D113" t="str">
            <v>Phaïm Vaên</v>
          </cell>
          <cell r="E113" t="str">
            <v>Phuïng</v>
          </cell>
          <cell r="F113" t="str">
            <v>02-15-2003</v>
          </cell>
          <cell r="G113" t="str">
            <v>Helper</v>
          </cell>
          <cell r="H113">
            <v>480000</v>
          </cell>
          <cell r="J113">
            <v>182454514</v>
          </cell>
          <cell r="K113" t="str">
            <v>25/ 11/1963</v>
          </cell>
          <cell r="L113" t="str">
            <v xml:space="preserve">Dieãn tröôøng ,dieãn chaâu ,ngheä an </v>
          </cell>
        </row>
        <row r="114">
          <cell r="B114" t="str">
            <v>CODE</v>
          </cell>
          <cell r="C114" t="str">
            <v>NO</v>
          </cell>
          <cell r="D114" t="str">
            <v xml:space="preserve"> FULLNAME</v>
          </cell>
          <cell r="F114" t="str">
            <v>DATE IN</v>
          </cell>
          <cell r="G114" t="str">
            <v>POSITION</v>
          </cell>
          <cell r="H114" t="str">
            <v>SALARY</v>
          </cell>
          <cell r="I114" t="str">
            <v>EXTRA SALARY</v>
          </cell>
          <cell r="J114" t="str">
            <v>ID.NO</v>
          </cell>
          <cell r="K114" t="str">
            <v>DA TE OF BIRTH</v>
          </cell>
          <cell r="L114" t="str">
            <v>ADDRESS</v>
          </cell>
        </row>
        <row r="115">
          <cell r="B115" t="str">
            <v>0002</v>
          </cell>
          <cell r="C115">
            <v>1</v>
          </cell>
          <cell r="D115" t="str">
            <v>Nguyeãn Thò Bích</v>
          </cell>
          <cell r="E115" t="str">
            <v>Hoa</v>
          </cell>
          <cell r="F115" t="str">
            <v>11-25-2002</v>
          </cell>
          <cell r="G115" t="str">
            <v>Office</v>
          </cell>
          <cell r="H115">
            <v>1000000</v>
          </cell>
          <cell r="J115" t="str">
            <v>351721919</v>
          </cell>
          <cell r="K115" t="str">
            <v>25/07/1983</v>
          </cell>
          <cell r="L115" t="str">
            <v>_Myõ Thuaän- Myõ Phuù- Chaâu Phuù- An Giang</v>
          </cell>
        </row>
        <row r="116">
          <cell r="B116" t="str">
            <v>0079</v>
          </cell>
          <cell r="C116">
            <v>2</v>
          </cell>
          <cell r="D116" t="str">
            <v>Nguyeãn  Thanh</v>
          </cell>
          <cell r="E116" t="str">
            <v>Taân</v>
          </cell>
          <cell r="F116" t="str">
            <v>02-10-2003</v>
          </cell>
          <cell r="G116" t="str">
            <v>Office</v>
          </cell>
          <cell r="H116">
            <v>2400000</v>
          </cell>
          <cell r="J116" t="str">
            <v>172434815</v>
          </cell>
          <cell r="K116" t="str">
            <v>18/12/1983</v>
          </cell>
          <cell r="L116" t="str">
            <v>_Thaønh Long- Thaïch Thaønh- Thanh Hoaù</v>
          </cell>
        </row>
        <row r="117">
          <cell r="B117" t="str">
            <v>0080</v>
          </cell>
          <cell r="C117">
            <v>3</v>
          </cell>
          <cell r="D117" t="str">
            <v>Leâ</v>
          </cell>
          <cell r="E117" t="str">
            <v>Tuyeán</v>
          </cell>
          <cell r="F117" t="str">
            <v>02-14-2003</v>
          </cell>
          <cell r="G117" t="str">
            <v>Office</v>
          </cell>
          <cell r="H117">
            <v>4000000</v>
          </cell>
          <cell r="J117" t="str">
            <v>285101789</v>
          </cell>
          <cell r="K117" t="str">
            <v>28/12/1982</v>
          </cell>
          <cell r="L117" t="str">
            <v>_Thoân 2- Da Lia- Phöôùc Long- Bình Phöôùc</v>
          </cell>
        </row>
        <row r="118">
          <cell r="B118" t="str">
            <v>CODE</v>
          </cell>
          <cell r="C118" t="str">
            <v>NO</v>
          </cell>
          <cell r="D118" t="str">
            <v xml:space="preserve"> FULLNAME</v>
          </cell>
          <cell r="F118" t="str">
            <v>DATE IN</v>
          </cell>
          <cell r="G118" t="str">
            <v>POSITION</v>
          </cell>
          <cell r="H118" t="str">
            <v>SALARY</v>
          </cell>
          <cell r="I118" t="str">
            <v>EXTRA SALARY</v>
          </cell>
          <cell r="J118" t="str">
            <v>ID.NO</v>
          </cell>
          <cell r="K118" t="str">
            <v>DA TE OF BIRTH</v>
          </cell>
          <cell r="L118" t="str">
            <v>ADDRESS</v>
          </cell>
        </row>
        <row r="119">
          <cell r="B119" t="str">
            <v>0170</v>
          </cell>
          <cell r="C119">
            <v>1</v>
          </cell>
          <cell r="D119" t="str">
            <v>Leâ Vaên</v>
          </cell>
          <cell r="E119" t="str">
            <v>Vöôïng</v>
          </cell>
          <cell r="F119" t="str">
            <v>02-19-2003</v>
          </cell>
          <cell r="G119" t="str">
            <v>Leader</v>
          </cell>
          <cell r="H119">
            <v>2000000</v>
          </cell>
          <cell r="I119">
            <v>500000</v>
          </cell>
          <cell r="J119">
            <v>351457143</v>
          </cell>
          <cell r="K119">
            <v>1975</v>
          </cell>
          <cell r="L119" t="str">
            <v>Kieán bình -kieán an -chôï môùi -an giang</v>
          </cell>
        </row>
        <row r="120">
          <cell r="B120" t="str">
            <v>0171</v>
          </cell>
          <cell r="C120">
            <v>2</v>
          </cell>
          <cell r="D120" t="str">
            <v>Huyønh Leä Trruùc</v>
          </cell>
          <cell r="E120" t="str">
            <v>Thöông</v>
          </cell>
          <cell r="F120" t="str">
            <v>02-19-2003</v>
          </cell>
          <cell r="G120" t="str">
            <v>Sample</v>
          </cell>
          <cell r="H120">
            <v>1500000</v>
          </cell>
          <cell r="I120">
            <v>200000</v>
          </cell>
        </row>
        <row r="121">
          <cell r="B121" t="str">
            <v>0210</v>
          </cell>
          <cell r="C121">
            <v>3</v>
          </cell>
          <cell r="D121" t="str">
            <v>Nguyeãn Ngoïc</v>
          </cell>
          <cell r="E121" t="str">
            <v>Dieän</v>
          </cell>
          <cell r="F121" t="str">
            <v>02-20-2003</v>
          </cell>
          <cell r="G121" t="str">
            <v>Sample</v>
          </cell>
          <cell r="H121">
            <v>1700000</v>
          </cell>
          <cell r="I121">
            <v>200000</v>
          </cell>
          <cell r="J121" t="str">
            <v>220616148</v>
          </cell>
          <cell r="K121" t="str">
            <v>20/06/1965</v>
          </cell>
          <cell r="L121" t="str">
            <v>_135A- Nguyeãn C.Trung- Tuy Hoaø- Phuù Yeân</v>
          </cell>
        </row>
        <row r="122">
          <cell r="B122" t="str">
            <v>0214</v>
          </cell>
          <cell r="C122">
            <v>4</v>
          </cell>
          <cell r="D122" t="str">
            <v>Nguyeãn Ñöùc</v>
          </cell>
          <cell r="E122" t="str">
            <v>Ñaït</v>
          </cell>
          <cell r="F122" t="str">
            <v>03-03-2003</v>
          </cell>
          <cell r="G122" t="str">
            <v>Sample</v>
          </cell>
          <cell r="H122">
            <v>1000000</v>
          </cell>
          <cell r="J122">
            <v>211529323</v>
          </cell>
          <cell r="K122">
            <v>1977</v>
          </cell>
          <cell r="L122" t="str">
            <v>Hoaøi ñöùc ,hoaøi nhôn ,bình nosh</v>
          </cell>
        </row>
        <row r="123">
          <cell r="B123" t="str">
            <v>0291</v>
          </cell>
          <cell r="C123">
            <v>5</v>
          </cell>
          <cell r="D123" t="str">
            <v>Nguyeãn Vaên</v>
          </cell>
          <cell r="E123" t="str">
            <v>Trí</v>
          </cell>
          <cell r="F123" t="str">
            <v>03-03-2003</v>
          </cell>
          <cell r="G123" t="str">
            <v>Sample</v>
          </cell>
          <cell r="H123">
            <v>1200000</v>
          </cell>
          <cell r="J123" t="str">
            <v>330489029</v>
          </cell>
          <cell r="K123" t="str">
            <v>1964</v>
          </cell>
          <cell r="L123" t="str">
            <v xml:space="preserve">_Thaønh Phuù-Thaønh Lôïi-Bình Minh-Cöûu Long </v>
          </cell>
        </row>
        <row r="124">
          <cell r="B124" t="str">
            <v>0085</v>
          </cell>
          <cell r="C124">
            <v>6</v>
          </cell>
          <cell r="D124" t="str">
            <v>Nguyeãn Thaønh</v>
          </cell>
          <cell r="E124" t="str">
            <v>Tieán</v>
          </cell>
          <cell r="F124" t="str">
            <v>02-14-2003</v>
          </cell>
          <cell r="G124" t="str">
            <v>Sample</v>
          </cell>
          <cell r="H124">
            <v>1000000</v>
          </cell>
          <cell r="J124">
            <v>27322239</v>
          </cell>
          <cell r="K124">
            <v>1967</v>
          </cell>
          <cell r="L124" t="str">
            <v>Xaõ cuø bò,chaâu ñöùc,baø ròa vuõng taøu</v>
          </cell>
        </row>
        <row r="125">
          <cell r="B125" t="str">
            <v>0174</v>
          </cell>
          <cell r="C125">
            <v>7</v>
          </cell>
          <cell r="D125" t="str">
            <v xml:space="preserve">Ngoâ Thò </v>
          </cell>
          <cell r="E125" t="str">
            <v>Hoaûn</v>
          </cell>
          <cell r="F125" t="str">
            <v>02-19-2003</v>
          </cell>
          <cell r="G125" t="str">
            <v>Sample</v>
          </cell>
          <cell r="H125">
            <v>760000</v>
          </cell>
          <cell r="J125">
            <v>211638450</v>
          </cell>
          <cell r="K125" t="str">
            <v>17/11/1973</v>
          </cell>
          <cell r="L125" t="str">
            <v>Aáp 7,xaõ bình hoøa,bình chaùnh,TPHCM</v>
          </cell>
        </row>
        <row r="126">
          <cell r="B126" t="str">
            <v>CODE</v>
          </cell>
          <cell r="C126" t="str">
            <v>NO</v>
          </cell>
          <cell r="D126" t="str">
            <v xml:space="preserve"> FULLNAME</v>
          </cell>
          <cell r="F126" t="str">
            <v>DATE IN</v>
          </cell>
          <cell r="G126" t="str">
            <v>POSITION</v>
          </cell>
          <cell r="H126" t="str">
            <v>SALARY</v>
          </cell>
          <cell r="I126" t="str">
            <v>EXTRA SALARY</v>
          </cell>
          <cell r="J126" t="str">
            <v>ID.NO</v>
          </cell>
          <cell r="K126" t="str">
            <v>DA TE OF BIRTH</v>
          </cell>
          <cell r="L126" t="str">
            <v>ADDRESS</v>
          </cell>
        </row>
        <row r="127">
          <cell r="B127" t="str">
            <v>0027</v>
          </cell>
          <cell r="C127">
            <v>1</v>
          </cell>
          <cell r="D127" t="str">
            <v>Huyønh Coâng</v>
          </cell>
          <cell r="E127" t="str">
            <v>Ñoä</v>
          </cell>
          <cell r="F127" t="str">
            <v>11-25-2002</v>
          </cell>
          <cell r="G127" t="str">
            <v>Leader</v>
          </cell>
          <cell r="H127">
            <v>1200000</v>
          </cell>
          <cell r="I127">
            <v>200000</v>
          </cell>
          <cell r="J127">
            <v>23371957</v>
          </cell>
          <cell r="K127" t="str">
            <v>02/11/1976</v>
          </cell>
          <cell r="L127" t="str">
            <v>113h/57,nguyeãn duy ,p14,Q8,TPHCM</v>
          </cell>
        </row>
        <row r="128">
          <cell r="B128" t="str">
            <v>0175</v>
          </cell>
          <cell r="C128">
            <v>2</v>
          </cell>
          <cell r="D128" t="str">
            <v>Leâ Thò Thuyø</v>
          </cell>
          <cell r="E128" t="str">
            <v>Taâm</v>
          </cell>
          <cell r="F128" t="str">
            <v>02-14-2003</v>
          </cell>
          <cell r="G128" t="str">
            <v>Store</v>
          </cell>
          <cell r="H128">
            <v>1000000</v>
          </cell>
          <cell r="J128">
            <v>0</v>
          </cell>
        </row>
        <row r="129">
          <cell r="B129" t="str">
            <v>0099</v>
          </cell>
          <cell r="C129">
            <v>3</v>
          </cell>
          <cell r="D129" t="str">
            <v>Ñinh Thò Kim</v>
          </cell>
          <cell r="E129" t="str">
            <v>Yeán</v>
          </cell>
          <cell r="F129" t="str">
            <v>02-17-2003</v>
          </cell>
          <cell r="G129" t="str">
            <v>Store</v>
          </cell>
          <cell r="H129">
            <v>780000</v>
          </cell>
          <cell r="J129">
            <v>0</v>
          </cell>
        </row>
        <row r="130">
          <cell r="B130" t="str">
            <v>CODE</v>
          </cell>
          <cell r="C130" t="str">
            <v>NO</v>
          </cell>
          <cell r="D130" t="str">
            <v xml:space="preserve"> FULLNAME</v>
          </cell>
          <cell r="F130" t="str">
            <v>DATE IN</v>
          </cell>
          <cell r="G130" t="str">
            <v>POSITION</v>
          </cell>
          <cell r="H130" t="str">
            <v>SALARY</v>
          </cell>
          <cell r="I130" t="str">
            <v>EXTRA SALARY</v>
          </cell>
          <cell r="J130" t="str">
            <v>ID.NO</v>
          </cell>
          <cell r="K130" t="str">
            <v>DA TE OF BIRTH</v>
          </cell>
          <cell r="L130" t="str">
            <v>ADDRESS</v>
          </cell>
        </row>
        <row r="131">
          <cell r="B131" t="str">
            <v>0292</v>
          </cell>
          <cell r="C131">
            <v>1</v>
          </cell>
          <cell r="D131" t="str">
            <v xml:space="preserve">Vaên Minh </v>
          </cell>
          <cell r="E131" t="str">
            <v>Meïo</v>
          </cell>
          <cell r="F131" t="str">
            <v>11-25-2002</v>
          </cell>
          <cell r="G131" t="str">
            <v>Leader</v>
          </cell>
          <cell r="H131">
            <v>1200000</v>
          </cell>
          <cell r="I131">
            <v>200000</v>
          </cell>
          <cell r="J131">
            <v>0</v>
          </cell>
        </row>
        <row r="132">
          <cell r="B132" t="str">
            <v>0090</v>
          </cell>
          <cell r="C132">
            <v>2</v>
          </cell>
          <cell r="D132" t="str">
            <v xml:space="preserve">Voõ Huøng </v>
          </cell>
          <cell r="E132" t="str">
            <v>Lieät</v>
          </cell>
          <cell r="F132" t="str">
            <v>02-14-2003</v>
          </cell>
          <cell r="G132" t="str">
            <v>Cutting</v>
          </cell>
          <cell r="H132">
            <v>600000</v>
          </cell>
          <cell r="J132">
            <v>0</v>
          </cell>
        </row>
        <row r="133">
          <cell r="B133" t="str">
            <v>0091</v>
          </cell>
          <cell r="C133">
            <v>1</v>
          </cell>
          <cell r="D133" t="str">
            <v>Ñoå Vaên</v>
          </cell>
          <cell r="E133" t="str">
            <v>Chính</v>
          </cell>
          <cell r="F133" t="str">
            <v>02-14-2003</v>
          </cell>
          <cell r="G133" t="str">
            <v>Cutting</v>
          </cell>
          <cell r="H133">
            <v>900000</v>
          </cell>
          <cell r="I133">
            <v>200000</v>
          </cell>
          <cell r="J133">
            <v>0</v>
          </cell>
        </row>
        <row r="134">
          <cell r="B134" t="str">
            <v>CODE</v>
          </cell>
          <cell r="C134" t="str">
            <v>NO</v>
          </cell>
          <cell r="D134" t="str">
            <v xml:space="preserve"> FULLNAME</v>
          </cell>
          <cell r="F134" t="str">
            <v>DATE IN</v>
          </cell>
          <cell r="G134" t="str">
            <v>POSITION</v>
          </cell>
          <cell r="H134" t="str">
            <v>SALARY</v>
          </cell>
          <cell r="I134" t="str">
            <v>EXTRA SALARY</v>
          </cell>
          <cell r="J134" t="str">
            <v>ID.NO</v>
          </cell>
          <cell r="K134" t="str">
            <v>DA TE OF BIRTH</v>
          </cell>
          <cell r="L134" t="str">
            <v>ADDRESS</v>
          </cell>
        </row>
        <row r="135">
          <cell r="B135" t="str">
            <v>0229</v>
          </cell>
          <cell r="C135">
            <v>1</v>
          </cell>
          <cell r="D135" t="str">
            <v>Nguyeãn Vaên</v>
          </cell>
          <cell r="E135" t="str">
            <v>Hieáu</v>
          </cell>
          <cell r="F135" t="str">
            <v>03-06-2003</v>
          </cell>
          <cell r="G135" t="str">
            <v>Manager</v>
          </cell>
          <cell r="H135">
            <v>1800000</v>
          </cell>
          <cell r="I135">
            <v>500000</v>
          </cell>
          <cell r="J135">
            <v>0</v>
          </cell>
        </row>
        <row r="136">
          <cell r="B136" t="str">
            <v>CODE</v>
          </cell>
          <cell r="C136" t="str">
            <v>NO</v>
          </cell>
          <cell r="D136" t="str">
            <v xml:space="preserve"> FULLNAME</v>
          </cell>
          <cell r="F136" t="str">
            <v>DATE IN</v>
          </cell>
          <cell r="G136" t="str">
            <v>POSITION</v>
          </cell>
          <cell r="H136" t="str">
            <v>SALARY</v>
          </cell>
          <cell r="I136" t="str">
            <v>EXTRA SALARY</v>
          </cell>
          <cell r="J136" t="str">
            <v>ID.NO</v>
          </cell>
          <cell r="K136" t="str">
            <v>DA TE OF BIRTH</v>
          </cell>
          <cell r="L136" t="str">
            <v>ADDRESS</v>
          </cell>
        </row>
        <row r="137">
          <cell r="B137" t="str">
            <v>0087</v>
          </cell>
          <cell r="C137">
            <v>1</v>
          </cell>
          <cell r="D137" t="str">
            <v>Thaân Troïng</v>
          </cell>
          <cell r="E137" t="str">
            <v>Trung</v>
          </cell>
          <cell r="F137" t="str">
            <v>02-14-2003</v>
          </cell>
          <cell r="G137" t="str">
            <v>Machanic</v>
          </cell>
          <cell r="H137">
            <v>1550000</v>
          </cell>
          <cell r="J137">
            <v>300649782</v>
          </cell>
          <cell r="K137" t="str">
            <v>08/04/1972</v>
          </cell>
          <cell r="L137" t="str">
            <v xml:space="preserve">Aáp 2-myõ leä -caàn ñöôùc -long an </v>
          </cell>
        </row>
        <row r="138">
          <cell r="B138" t="str">
            <v>0088</v>
          </cell>
          <cell r="C138">
            <v>2</v>
          </cell>
          <cell r="D138" t="str">
            <v>Traàn Ngoïc</v>
          </cell>
          <cell r="E138" t="str">
            <v>Minh</v>
          </cell>
          <cell r="F138" t="str">
            <v>02-14-2003</v>
          </cell>
          <cell r="G138" t="str">
            <v>Machanic</v>
          </cell>
          <cell r="H138">
            <v>1600000</v>
          </cell>
        </row>
        <row r="139">
          <cell r="B139" t="str">
            <v>0089</v>
          </cell>
          <cell r="C139">
            <v>3</v>
          </cell>
          <cell r="D139" t="str">
            <v>Nguyeãn Thuyù</v>
          </cell>
          <cell r="E139" t="str">
            <v>Em</v>
          </cell>
          <cell r="F139" t="str">
            <v>02-14-2003</v>
          </cell>
          <cell r="G139" t="str">
            <v>Machanic</v>
          </cell>
          <cell r="H139">
            <v>1200000</v>
          </cell>
        </row>
        <row r="140">
          <cell r="B140" t="str">
            <v>CODE</v>
          </cell>
          <cell r="C140" t="str">
            <v>NO</v>
          </cell>
          <cell r="D140" t="str">
            <v xml:space="preserve"> FULLNAME</v>
          </cell>
          <cell r="F140" t="str">
            <v>DATE IN</v>
          </cell>
          <cell r="G140" t="str">
            <v>POSITION</v>
          </cell>
          <cell r="H140" t="str">
            <v>SALARY</v>
          </cell>
          <cell r="I140" t="str">
            <v>EXTRA SALARY</v>
          </cell>
          <cell r="J140" t="str">
            <v>ID.NO</v>
          </cell>
          <cell r="K140" t="str">
            <v>DA TE OF BIRTH</v>
          </cell>
          <cell r="L140" t="str">
            <v>ADDRESS</v>
          </cell>
        </row>
        <row r="141">
          <cell r="B141" t="str">
            <v>0106</v>
          </cell>
          <cell r="C141">
            <v>1</v>
          </cell>
          <cell r="D141" t="str">
            <v>Nguyeãn Thò Minh</v>
          </cell>
          <cell r="E141" t="str">
            <v>Trang</v>
          </cell>
          <cell r="F141" t="str">
            <v>02-14-2003</v>
          </cell>
          <cell r="G141" t="str">
            <v>Bartack</v>
          </cell>
          <cell r="H141">
            <v>900000</v>
          </cell>
          <cell r="I141">
            <v>100000</v>
          </cell>
          <cell r="J141" t="str">
            <v>022432948</v>
          </cell>
          <cell r="K141" t="str">
            <v>29/7/1970</v>
          </cell>
          <cell r="L141" t="str">
            <v>219/14 Aâu döông laân ,P2,Q8.TPHCM</v>
          </cell>
        </row>
        <row r="142">
          <cell r="B142" t="str">
            <v>0230</v>
          </cell>
          <cell r="C142">
            <v>2</v>
          </cell>
          <cell r="D142" t="str">
            <v>Traàn Thò Truùc</v>
          </cell>
          <cell r="E142" t="str">
            <v>Thuyû</v>
          </cell>
          <cell r="F142" t="str">
            <v>02-17-2003</v>
          </cell>
          <cell r="G142" t="str">
            <v>Bartack</v>
          </cell>
          <cell r="H142">
            <v>500000</v>
          </cell>
        </row>
        <row r="143">
          <cell r="B143" t="str">
            <v>0252</v>
          </cell>
          <cell r="C143">
            <v>3</v>
          </cell>
          <cell r="D143" t="str">
            <v>Döông Thò Thanh</v>
          </cell>
          <cell r="E143" t="str">
            <v>Hoa</v>
          </cell>
          <cell r="F143" t="str">
            <v>03-08-2003</v>
          </cell>
          <cell r="G143" t="str">
            <v>Bartack</v>
          </cell>
          <cell r="H143">
            <v>650000</v>
          </cell>
        </row>
        <row r="144">
          <cell r="B144" t="str">
            <v>CODE</v>
          </cell>
          <cell r="C144" t="str">
            <v>NO</v>
          </cell>
          <cell r="D144" t="str">
            <v xml:space="preserve"> FULLNAME</v>
          </cell>
          <cell r="F144" t="str">
            <v>DATE IN</v>
          </cell>
          <cell r="G144" t="str">
            <v>POSITION</v>
          </cell>
          <cell r="H144" t="str">
            <v>SALARY</v>
          </cell>
          <cell r="I144" t="str">
            <v>EXTRA SALARY</v>
          </cell>
          <cell r="J144" t="str">
            <v>ID.NO</v>
          </cell>
          <cell r="K144" t="str">
            <v>DA TE OF BIRTH</v>
          </cell>
          <cell r="L144" t="str">
            <v>ADDRESS</v>
          </cell>
        </row>
        <row r="145">
          <cell r="B145" t="str">
            <v>0008</v>
          </cell>
          <cell r="C145">
            <v>1</v>
          </cell>
          <cell r="D145" t="str">
            <v>Ngueãn Thò Kieàu</v>
          </cell>
          <cell r="E145" t="str">
            <v>Oanh</v>
          </cell>
          <cell r="F145" t="str">
            <v>04-02-2002</v>
          </cell>
          <cell r="G145" t="str">
            <v>Cleaner</v>
          </cell>
          <cell r="H145">
            <v>600000</v>
          </cell>
          <cell r="J145">
            <v>330595574</v>
          </cell>
          <cell r="K145" t="str">
            <v>28/04/1960</v>
          </cell>
          <cell r="L145" t="str">
            <v>_AÁp Phuù Thoï-long Phuù -Tam bình -Vónh long</v>
          </cell>
        </row>
        <row r="146">
          <cell r="B146" t="str">
            <v>0166</v>
          </cell>
          <cell r="C146">
            <v>2</v>
          </cell>
          <cell r="D146" t="str">
            <v>Huyønh Thò Thu</v>
          </cell>
          <cell r="E146" t="str">
            <v>Thuyû</v>
          </cell>
          <cell r="F146" t="str">
            <v>02-18-2003</v>
          </cell>
          <cell r="G146" t="str">
            <v>Cleaner</v>
          </cell>
          <cell r="H146">
            <v>500000</v>
          </cell>
          <cell r="J146">
            <v>0</v>
          </cell>
        </row>
        <row r="147">
          <cell r="B147" t="str">
            <v>CODE</v>
          </cell>
          <cell r="C147" t="str">
            <v>NO</v>
          </cell>
          <cell r="D147" t="str">
            <v xml:space="preserve"> FULLNAME</v>
          </cell>
          <cell r="F147" t="str">
            <v>DATE IN</v>
          </cell>
          <cell r="G147" t="str">
            <v>POSITION</v>
          </cell>
          <cell r="H147" t="str">
            <v>SALARY</v>
          </cell>
          <cell r="I147" t="str">
            <v>EXTRA SALARY</v>
          </cell>
          <cell r="J147" t="str">
            <v>ID.NO</v>
          </cell>
          <cell r="K147" t="str">
            <v>DA TE OF BIRTH</v>
          </cell>
          <cell r="L147" t="str">
            <v>ADDRESS</v>
          </cell>
        </row>
        <row r="148">
          <cell r="B148" t="str">
            <v>0004</v>
          </cell>
          <cell r="C148">
            <v>1</v>
          </cell>
          <cell r="D148" t="str">
            <v>Phan Thò Leä</v>
          </cell>
          <cell r="E148" t="str">
            <v>Hoa</v>
          </cell>
          <cell r="F148" t="str">
            <v>04-02-2002</v>
          </cell>
          <cell r="G148" t="str">
            <v>Leader</v>
          </cell>
          <cell r="H148">
            <v>800000</v>
          </cell>
          <cell r="I148">
            <v>200000</v>
          </cell>
          <cell r="J148" t="str">
            <v>37015151134</v>
          </cell>
          <cell r="K148" t="str">
            <v>1958</v>
          </cell>
          <cell r="L148" t="str">
            <v>_Thaïnh long B-Taân Hieäp-Kieân Giang</v>
          </cell>
        </row>
        <row r="149">
          <cell r="B149" t="str">
            <v>0092</v>
          </cell>
          <cell r="C149">
            <v>2</v>
          </cell>
          <cell r="D149" t="str">
            <v xml:space="preserve">Taï Thò </v>
          </cell>
          <cell r="E149" t="str">
            <v>Trang</v>
          </cell>
          <cell r="F149" t="str">
            <v>02-14-2003</v>
          </cell>
          <cell r="G149" t="str">
            <v>Checking</v>
          </cell>
          <cell r="H149">
            <v>750000</v>
          </cell>
          <cell r="J149">
            <v>0</v>
          </cell>
        </row>
        <row r="150">
          <cell r="B150" t="str">
            <v>0005</v>
          </cell>
          <cell r="C150">
            <v>3</v>
          </cell>
          <cell r="D150" t="str">
            <v>Leâ Ngoïc</v>
          </cell>
          <cell r="E150" t="str">
            <v>Thaûo</v>
          </cell>
          <cell r="F150" t="str">
            <v>04-02-2002</v>
          </cell>
          <cell r="G150" t="str">
            <v>Checking</v>
          </cell>
          <cell r="H150">
            <v>700000</v>
          </cell>
          <cell r="J150">
            <v>0</v>
          </cell>
        </row>
        <row r="151">
          <cell r="B151" t="str">
            <v>0093</v>
          </cell>
          <cell r="C151">
            <v>4</v>
          </cell>
          <cell r="D151" t="str">
            <v>Ñoaøn Thò Thanh</v>
          </cell>
          <cell r="E151" t="str">
            <v>Thuyù</v>
          </cell>
          <cell r="F151" t="str">
            <v>02-14-2003</v>
          </cell>
          <cell r="G151" t="str">
            <v>Checking</v>
          </cell>
          <cell r="H151">
            <v>700000</v>
          </cell>
          <cell r="J151" t="str">
            <v>320769643</v>
          </cell>
          <cell r="K151" t="str">
            <v>1971</v>
          </cell>
          <cell r="L151" t="str">
            <v>_An Thaïnh - An Phuù- Beán Tre</v>
          </cell>
        </row>
        <row r="152">
          <cell r="B152" t="str">
            <v>0094</v>
          </cell>
          <cell r="C152">
            <v>5</v>
          </cell>
          <cell r="D152" t="str">
            <v>Mai Ngoïc</v>
          </cell>
          <cell r="E152" t="str">
            <v>Bích</v>
          </cell>
          <cell r="F152" t="str">
            <v>02-14-2003</v>
          </cell>
          <cell r="G152" t="str">
            <v>Checking</v>
          </cell>
          <cell r="H152">
            <v>700000</v>
          </cell>
          <cell r="J152">
            <v>0</v>
          </cell>
        </row>
        <row r="153">
          <cell r="B153" t="str">
            <v>0075</v>
          </cell>
          <cell r="C153">
            <v>6</v>
          </cell>
          <cell r="D153" t="str">
            <v>Nguyeãn Thò Kim</v>
          </cell>
          <cell r="E153" t="str">
            <v>Phuïng</v>
          </cell>
          <cell r="F153" t="str">
            <v>12-15-2002</v>
          </cell>
          <cell r="G153" t="str">
            <v>Checking</v>
          </cell>
          <cell r="H153">
            <v>620000</v>
          </cell>
          <cell r="J153">
            <v>0</v>
          </cell>
        </row>
        <row r="154">
          <cell r="B154" t="str">
            <v>0182</v>
          </cell>
          <cell r="C154">
            <v>7</v>
          </cell>
          <cell r="D154" t="str">
            <v>Traàn Thò Ngoïc</v>
          </cell>
          <cell r="E154" t="str">
            <v>Ñieäp</v>
          </cell>
          <cell r="F154" t="str">
            <v>02-24-2003</v>
          </cell>
          <cell r="G154" t="str">
            <v>Checking</v>
          </cell>
          <cell r="H154">
            <v>700000</v>
          </cell>
          <cell r="J154" t="str">
            <v>172325145</v>
          </cell>
          <cell r="K154" t="str">
            <v>12/12/1980</v>
          </cell>
          <cell r="L154" t="str">
            <v>_Thoï Theá- Thieäu Sôn- Thanh Hoaù</v>
          </cell>
        </row>
        <row r="155">
          <cell r="B155" t="str">
            <v>0183</v>
          </cell>
          <cell r="C155">
            <v>8</v>
          </cell>
          <cell r="D155" t="str">
            <v>Döông Thò Kim</v>
          </cell>
          <cell r="E155" t="str">
            <v>Yeán</v>
          </cell>
          <cell r="F155" t="str">
            <v>02-24-2003</v>
          </cell>
          <cell r="G155" t="str">
            <v>Checking</v>
          </cell>
          <cell r="H155">
            <v>700000</v>
          </cell>
          <cell r="J155" t="str">
            <v>351654889</v>
          </cell>
          <cell r="K155" t="str">
            <v>13/03/1984</v>
          </cell>
          <cell r="L155" t="str">
            <v>_Myyõ Taân- Myõ Hoäi Ñ8oâng- Chôï Môùi- An Giang</v>
          </cell>
        </row>
        <row r="156">
          <cell r="B156" t="str">
            <v>0184</v>
          </cell>
          <cell r="C156">
            <v>9</v>
          </cell>
          <cell r="D156" t="str">
            <v xml:space="preserve">Nguyeãn Thò </v>
          </cell>
          <cell r="E156" t="str">
            <v>Leä</v>
          </cell>
          <cell r="F156" t="str">
            <v>02-24-2003</v>
          </cell>
          <cell r="G156" t="str">
            <v>Checking</v>
          </cell>
          <cell r="H156">
            <v>540000</v>
          </cell>
          <cell r="J156" t="str">
            <v>351452494</v>
          </cell>
          <cell r="K156" t="str">
            <v>1983</v>
          </cell>
          <cell r="L156" t="str">
            <v>_Myõ Hoaø B- Myõ Hoäi ñoâng- Chôï Môùi- An Giang</v>
          </cell>
        </row>
        <row r="157">
          <cell r="B157" t="str">
            <v>0185</v>
          </cell>
          <cell r="C157">
            <v>10</v>
          </cell>
          <cell r="D157" t="str">
            <v>Tröông Thò Hoàng</v>
          </cell>
          <cell r="E157" t="str">
            <v>Ñaøo</v>
          </cell>
          <cell r="F157" t="str">
            <v>02-24-2003</v>
          </cell>
          <cell r="G157" t="str">
            <v>Helper</v>
          </cell>
          <cell r="H157">
            <v>540000</v>
          </cell>
          <cell r="J157">
            <v>0</v>
          </cell>
        </row>
        <row r="158">
          <cell r="B158" t="str">
            <v>0186</v>
          </cell>
          <cell r="C158">
            <v>11</v>
          </cell>
          <cell r="D158" t="str">
            <v>Voõ Thò Giaùng</v>
          </cell>
          <cell r="E158" t="str">
            <v>Kieàu</v>
          </cell>
          <cell r="F158" t="str">
            <v>02-24-2003</v>
          </cell>
          <cell r="G158" t="str">
            <v>Helper</v>
          </cell>
          <cell r="H158">
            <v>540000</v>
          </cell>
          <cell r="J158" t="str">
            <v>334264837</v>
          </cell>
          <cell r="K158" t="str">
            <v>1982</v>
          </cell>
          <cell r="L158" t="str">
            <v>_Kinh Xuoâi- Phoâng Hoaø- Caàu Keø- Traø Vinh</v>
          </cell>
        </row>
        <row r="159">
          <cell r="B159" t="str">
            <v>0187</v>
          </cell>
          <cell r="C159">
            <v>12</v>
          </cell>
          <cell r="D159" t="str">
            <v>Mai Ngoïc</v>
          </cell>
          <cell r="E159" t="str">
            <v>Phöôïng</v>
          </cell>
          <cell r="F159" t="str">
            <v>02-24-2003</v>
          </cell>
          <cell r="G159" t="str">
            <v>Helper</v>
          </cell>
          <cell r="H159">
            <v>480000</v>
          </cell>
          <cell r="J159">
            <v>0</v>
          </cell>
        </row>
        <row r="160">
          <cell r="B160" t="str">
            <v>0188</v>
          </cell>
          <cell r="C160">
            <v>13</v>
          </cell>
          <cell r="D160" t="str">
            <v>Nguyeãn Thò Kim</v>
          </cell>
          <cell r="E160" t="str">
            <v>Quyeán</v>
          </cell>
          <cell r="F160" t="str">
            <v>02-24-2003</v>
          </cell>
          <cell r="G160" t="str">
            <v>Helper</v>
          </cell>
          <cell r="H160">
            <v>540000</v>
          </cell>
          <cell r="J160" t="str">
            <v>172393120</v>
          </cell>
          <cell r="K160" t="str">
            <v>10/12/1984</v>
          </cell>
          <cell r="L160" t="str">
            <v>_Ha Tónh- Haø Trung- Thanh Hoaù</v>
          </cell>
        </row>
        <row r="161">
          <cell r="B161" t="str">
            <v>0189</v>
          </cell>
          <cell r="C161">
            <v>14</v>
          </cell>
          <cell r="D161" t="str">
            <v xml:space="preserve">Cao Vaên </v>
          </cell>
          <cell r="E161" t="str">
            <v>Töôøng</v>
          </cell>
          <cell r="F161" t="str">
            <v>02-24-2003</v>
          </cell>
          <cell r="G161" t="str">
            <v>Helper</v>
          </cell>
          <cell r="H161">
            <v>540000</v>
          </cell>
          <cell r="J161" t="str">
            <v>351144022</v>
          </cell>
          <cell r="K161" t="str">
            <v>1971</v>
          </cell>
          <cell r="L161" t="str">
            <v>_Myõ Hoaø B- Myõ Hoäi- Chôï Môùi- An Giang</v>
          </cell>
        </row>
        <row r="162">
          <cell r="B162" t="str">
            <v>0107</v>
          </cell>
          <cell r="C162">
            <v>15</v>
          </cell>
          <cell r="D162" t="str">
            <v>Laâm Thò Leä</v>
          </cell>
          <cell r="E162" t="str">
            <v>Hoa</v>
          </cell>
          <cell r="F162" t="str">
            <v>02-14-2003</v>
          </cell>
          <cell r="G162" t="str">
            <v>Helper</v>
          </cell>
          <cell r="H162">
            <v>480000</v>
          </cell>
          <cell r="J162" t="str">
            <v>250299243</v>
          </cell>
          <cell r="K162" t="str">
            <v>1969</v>
          </cell>
          <cell r="L162" t="str">
            <v>_Khu 6- Thò Traán Loäc Thaêng- Baûo Laâm</v>
          </cell>
        </row>
        <row r="163">
          <cell r="B163" t="str">
            <v>0224</v>
          </cell>
          <cell r="C163">
            <v>16</v>
          </cell>
          <cell r="D163" t="str">
            <v>Ñaëng Thò Kim</v>
          </cell>
          <cell r="E163" t="str">
            <v>Höông</v>
          </cell>
          <cell r="F163" t="str">
            <v>03-05-2003</v>
          </cell>
          <cell r="G163" t="str">
            <v>Helper</v>
          </cell>
          <cell r="H163">
            <v>620000</v>
          </cell>
          <cell r="J163" t="str">
            <v>151593023</v>
          </cell>
          <cell r="K163" t="str">
            <v>10/06/1982</v>
          </cell>
          <cell r="L163" t="str">
            <v>_Ñoâng Haûi- Quyønh Phuï- Thaùi Bình</v>
          </cell>
        </row>
        <row r="164">
          <cell r="B164" t="str">
            <v>0155</v>
          </cell>
          <cell r="C164">
            <v>17</v>
          </cell>
          <cell r="D164" t="str">
            <v xml:space="preserve">Buøi Thò </v>
          </cell>
          <cell r="E164" t="str">
            <v>Hoàng</v>
          </cell>
          <cell r="F164" t="str">
            <v>02-17-2003</v>
          </cell>
          <cell r="G164" t="str">
            <v>Helper</v>
          </cell>
          <cell r="H164">
            <v>600000</v>
          </cell>
          <cell r="J164">
            <v>0</v>
          </cell>
        </row>
        <row r="165">
          <cell r="B165" t="str">
            <v>0215</v>
          </cell>
          <cell r="C165">
            <v>18</v>
          </cell>
          <cell r="D165" t="str">
            <v xml:space="preserve">Nguyeãn Thò </v>
          </cell>
          <cell r="E165" t="str">
            <v>Sôïi</v>
          </cell>
          <cell r="F165" t="str">
            <v>03-03-2003</v>
          </cell>
          <cell r="G165" t="str">
            <v>Helper</v>
          </cell>
          <cell r="H165">
            <v>600000</v>
          </cell>
          <cell r="J165">
            <v>0</v>
          </cell>
        </row>
        <row r="166">
          <cell r="B166" t="str">
            <v>0223</v>
          </cell>
          <cell r="C166">
            <v>19</v>
          </cell>
          <cell r="D166" t="str">
            <v xml:space="preserve">Pham Thò </v>
          </cell>
          <cell r="E166" t="str">
            <v>Thaønh</v>
          </cell>
          <cell r="F166" t="str">
            <v>03-04-2003</v>
          </cell>
          <cell r="G166" t="str">
            <v>Helper</v>
          </cell>
          <cell r="H166">
            <v>600000</v>
          </cell>
          <cell r="J166" t="str">
            <v>172315359</v>
          </cell>
          <cell r="K166" t="str">
            <v>01/05/1983</v>
          </cell>
          <cell r="L166" t="str">
            <v>_Tieán Noâng- Trieäu Sôn- Thanh Hoaù</v>
          </cell>
        </row>
        <row r="167">
          <cell r="B167" t="str">
            <v>0198</v>
          </cell>
          <cell r="C167">
            <v>20</v>
          </cell>
          <cell r="D167" t="str">
            <v>Ñoã Baù</v>
          </cell>
          <cell r="E167" t="str">
            <v>Phöông</v>
          </cell>
          <cell r="F167" t="str">
            <v>02-24-2003</v>
          </cell>
          <cell r="G167" t="str">
            <v>Helper</v>
          </cell>
          <cell r="H167">
            <v>600000</v>
          </cell>
          <cell r="J167">
            <v>0</v>
          </cell>
        </row>
        <row r="168">
          <cell r="B168" t="str">
            <v>0199</v>
          </cell>
          <cell r="C168">
            <v>21</v>
          </cell>
          <cell r="D168" t="str">
            <v>Nguyeãn Ñuùc</v>
          </cell>
          <cell r="E168" t="str">
            <v>Tieán</v>
          </cell>
          <cell r="F168" t="str">
            <v>02-24-2003</v>
          </cell>
          <cell r="G168" t="str">
            <v>Helper</v>
          </cell>
          <cell r="H168">
            <v>540000</v>
          </cell>
          <cell r="J168">
            <v>0</v>
          </cell>
        </row>
        <row r="169">
          <cell r="B169" t="str">
            <v>0253</v>
          </cell>
          <cell r="C169">
            <v>22</v>
          </cell>
          <cell r="D169" t="str">
            <v xml:space="preserve">Nguyeãn Thò </v>
          </cell>
          <cell r="E169" t="str">
            <v>Kha</v>
          </cell>
          <cell r="F169" t="str">
            <v>03-10-2003</v>
          </cell>
          <cell r="G169" t="str">
            <v>Helper</v>
          </cell>
          <cell r="H169">
            <v>550000</v>
          </cell>
          <cell r="J169" t="str">
            <v>2'11732705</v>
          </cell>
          <cell r="K169">
            <v>29711</v>
          </cell>
          <cell r="L169" t="str">
            <v>_Hoaøi Ñöùc- Hoaøi Nhôn - Bình Ñònh</v>
          </cell>
        </row>
        <row r="170">
          <cell r="B170" t="str">
            <v>0148</v>
          </cell>
          <cell r="C170">
            <v>23</v>
          </cell>
          <cell r="D170" t="str">
            <v>Nguyeãn Thò Kim</v>
          </cell>
          <cell r="E170" t="str">
            <v>Quyeân</v>
          </cell>
          <cell r="F170" t="str">
            <v>02-17-2003</v>
          </cell>
          <cell r="G170" t="str">
            <v>Helper</v>
          </cell>
          <cell r="H170">
            <v>600000</v>
          </cell>
          <cell r="J170" t="str">
            <v>334092638</v>
          </cell>
          <cell r="K170" t="str">
            <v>1980</v>
          </cell>
          <cell r="L170" t="str">
            <v>_Kinh Xuoâi- Thoäng Hoaø- caàu keø- Traø Vinh</v>
          </cell>
        </row>
        <row r="171">
          <cell r="B171" t="str">
            <v>0159</v>
          </cell>
          <cell r="C171">
            <v>24</v>
          </cell>
          <cell r="D171" t="str">
            <v>Nguyeãn Vaên</v>
          </cell>
          <cell r="E171" t="str">
            <v>Huøng</v>
          </cell>
          <cell r="F171" t="str">
            <v>02-17-2003</v>
          </cell>
          <cell r="G171" t="str">
            <v>Helper</v>
          </cell>
          <cell r="H171">
            <v>480000</v>
          </cell>
          <cell r="J171">
            <v>0</v>
          </cell>
        </row>
        <row r="172">
          <cell r="B172" t="str">
            <v>0204</v>
          </cell>
          <cell r="C172">
            <v>25</v>
          </cell>
          <cell r="D172" t="str">
            <v>Nguyeãn Vaên</v>
          </cell>
          <cell r="E172" t="str">
            <v>Khoeû</v>
          </cell>
          <cell r="F172" t="str">
            <v>02-25-2003</v>
          </cell>
          <cell r="G172" t="str">
            <v>Helper</v>
          </cell>
          <cell r="H172">
            <v>480000</v>
          </cell>
          <cell r="J172">
            <v>350470842</v>
          </cell>
          <cell r="K172">
            <v>1959</v>
          </cell>
          <cell r="L172" t="str">
            <v xml:space="preserve"> _ Binh Hoaø -Chaâu Thaønh-An Giang</v>
          </cell>
        </row>
        <row r="173">
          <cell r="B173" t="str">
            <v>CODE</v>
          </cell>
          <cell r="C173" t="str">
            <v>NO</v>
          </cell>
          <cell r="D173" t="str">
            <v xml:space="preserve"> FULLNAME</v>
          </cell>
          <cell r="F173" t="str">
            <v>DATE IN</v>
          </cell>
          <cell r="G173" t="str">
            <v>POSITION</v>
          </cell>
          <cell r="H173" t="str">
            <v>SALARY</v>
          </cell>
          <cell r="I173" t="str">
            <v>EXTRA SALARY</v>
          </cell>
          <cell r="J173" t="str">
            <v>ID.NO</v>
          </cell>
          <cell r="K173" t="str">
            <v>DA TE OF BIRTH</v>
          </cell>
          <cell r="L173" t="str">
            <v>ADDRESS</v>
          </cell>
        </row>
        <row r="174">
          <cell r="B174" t="str">
            <v>0001</v>
          </cell>
          <cell r="C174">
            <v>1</v>
          </cell>
          <cell r="D174" t="str">
            <v>Traàn Anh</v>
          </cell>
          <cell r="E174" t="str">
            <v>Nhi</v>
          </cell>
          <cell r="F174" t="str">
            <v>07-12-2002</v>
          </cell>
          <cell r="G174" t="str">
            <v>Office</v>
          </cell>
          <cell r="H174">
            <v>1500000</v>
          </cell>
        </row>
        <row r="175">
          <cell r="B175" t="str">
            <v>0081</v>
          </cell>
          <cell r="C175">
            <v>2</v>
          </cell>
          <cell r="D175" t="str">
            <v>Traàn Vaên</v>
          </cell>
          <cell r="E175" t="str">
            <v>Haäu</v>
          </cell>
          <cell r="F175" t="str">
            <v>02-14-2003</v>
          </cell>
          <cell r="G175" t="str">
            <v>Manager</v>
          </cell>
          <cell r="H175">
            <v>1800000</v>
          </cell>
        </row>
        <row r="176">
          <cell r="B176" t="str">
            <v>0117</v>
          </cell>
          <cell r="C176">
            <v>3</v>
          </cell>
          <cell r="D176" t="str">
            <v>Buøi Ngoïc</v>
          </cell>
          <cell r="E176" t="str">
            <v>Tieán</v>
          </cell>
          <cell r="F176" t="str">
            <v>02-14-2003</v>
          </cell>
          <cell r="G176" t="str">
            <v>Leader</v>
          </cell>
          <cell r="H176">
            <v>1000000</v>
          </cell>
        </row>
        <row r="177">
          <cell r="B177" t="str">
            <v>0118</v>
          </cell>
          <cell r="C177">
            <v>4</v>
          </cell>
          <cell r="D177" t="str">
            <v>Traàn Vaên</v>
          </cell>
          <cell r="E177" t="str">
            <v>Trung</v>
          </cell>
          <cell r="F177" t="str">
            <v>02-14-2003</v>
          </cell>
          <cell r="G177" t="str">
            <v>Sewer</v>
          </cell>
          <cell r="H177">
            <v>700000</v>
          </cell>
        </row>
        <row r="178">
          <cell r="B178" t="str">
            <v>0286</v>
          </cell>
          <cell r="C178">
            <v>5</v>
          </cell>
          <cell r="D178" t="str">
            <v>Traàn Höõu</v>
          </cell>
          <cell r="E178" t="str">
            <v>Taâm</v>
          </cell>
          <cell r="F178" t="str">
            <v>03-06-2003</v>
          </cell>
          <cell r="G178" t="str">
            <v>Sewer</v>
          </cell>
          <cell r="H178">
            <v>500000</v>
          </cell>
        </row>
        <row r="179">
          <cell r="B179" t="str">
            <v>0269</v>
          </cell>
          <cell r="C179">
            <v>6</v>
          </cell>
          <cell r="D179" t="str">
            <v>Vöông Vaên</v>
          </cell>
          <cell r="E179" t="str">
            <v>Thuyû</v>
          </cell>
          <cell r="F179" t="str">
            <v>03-06-2003</v>
          </cell>
          <cell r="G179" t="str">
            <v>Sewer</v>
          </cell>
          <cell r="H179">
            <v>500000</v>
          </cell>
        </row>
        <row r="180">
          <cell r="B180" t="str">
            <v>0120</v>
          </cell>
          <cell r="C180">
            <v>7</v>
          </cell>
          <cell r="D180" t="str">
            <v>Haø Queá</v>
          </cell>
          <cell r="E180" t="str">
            <v>Löu</v>
          </cell>
          <cell r="F180" t="str">
            <v>02-14-2003</v>
          </cell>
          <cell r="G180" t="str">
            <v>Helper</v>
          </cell>
          <cell r="H180">
            <v>480000</v>
          </cell>
        </row>
        <row r="181">
          <cell r="B181" t="str">
            <v>0163</v>
          </cell>
          <cell r="C181">
            <v>8</v>
          </cell>
          <cell r="D181" t="str">
            <v>Phaïm Thò Anh</v>
          </cell>
          <cell r="E181" t="str">
            <v>Nguyeät</v>
          </cell>
          <cell r="F181" t="str">
            <v>02-17-2004</v>
          </cell>
          <cell r="G181" t="str">
            <v>Sewer</v>
          </cell>
          <cell r="H181">
            <v>500000</v>
          </cell>
        </row>
        <row r="182">
          <cell r="B182" t="str">
            <v>0151</v>
          </cell>
          <cell r="C182">
            <v>9</v>
          </cell>
          <cell r="D182" t="str">
            <v>Huyønh Ngoïc</v>
          </cell>
          <cell r="E182" t="str">
            <v>Leû</v>
          </cell>
          <cell r="F182" t="str">
            <v>02-17-2004</v>
          </cell>
          <cell r="G182" t="str">
            <v>Sewer</v>
          </cell>
          <cell r="H182">
            <v>650000</v>
          </cell>
        </row>
        <row r="183">
          <cell r="B183" t="str">
            <v>0270</v>
          </cell>
          <cell r="C183">
            <v>10</v>
          </cell>
          <cell r="D183" t="str">
            <v>Leâ Thanh</v>
          </cell>
          <cell r="E183" t="str">
            <v>Thuyû</v>
          </cell>
          <cell r="F183" t="str">
            <v>03-10-2003</v>
          </cell>
          <cell r="G183" t="str">
            <v>Sewer</v>
          </cell>
          <cell r="H183">
            <v>500000</v>
          </cell>
        </row>
        <row r="184">
          <cell r="B184" t="str">
            <v>0105</v>
          </cell>
          <cell r="C184">
            <v>11</v>
          </cell>
          <cell r="D184" t="str">
            <v>Vaên Tieán</v>
          </cell>
          <cell r="E184" t="str">
            <v>Syõ</v>
          </cell>
          <cell r="F184" t="str">
            <v>02-14-2003</v>
          </cell>
          <cell r="G184" t="str">
            <v>Leader</v>
          </cell>
          <cell r="H184">
            <v>1000000</v>
          </cell>
        </row>
        <row r="185">
          <cell r="B185" t="str">
            <v>0161</v>
          </cell>
          <cell r="C185">
            <v>12</v>
          </cell>
          <cell r="D185" t="str">
            <v>Hoaøng Ñình</v>
          </cell>
          <cell r="E185" t="str">
            <v>Vieät</v>
          </cell>
          <cell r="F185" t="str">
            <v>02-17-2004</v>
          </cell>
          <cell r="G185" t="str">
            <v>Sewer</v>
          </cell>
          <cell r="H185">
            <v>480000</v>
          </cell>
        </row>
        <row r="186">
          <cell r="B186" t="str">
            <v>'0128</v>
          </cell>
          <cell r="C186">
            <v>13</v>
          </cell>
          <cell r="D186" t="str">
            <v xml:space="preserve">Voõ Thò </v>
          </cell>
          <cell r="E186" t="str">
            <v>Ngöôu</v>
          </cell>
          <cell r="F186" t="str">
            <v>02-15-2005</v>
          </cell>
          <cell r="G186" t="str">
            <v>Sewer</v>
          </cell>
          <cell r="H186">
            <v>480000</v>
          </cell>
        </row>
        <row r="187">
          <cell r="B187" t="str">
            <v>0271</v>
          </cell>
          <cell r="C187">
            <v>14</v>
          </cell>
          <cell r="D187" t="str">
            <v>Nguyeãn Thò Nhö</v>
          </cell>
          <cell r="E187" t="str">
            <v>Haèng</v>
          </cell>
          <cell r="F187" t="str">
            <v>03-10-2003</v>
          </cell>
          <cell r="G187" t="str">
            <v>Sewer</v>
          </cell>
          <cell r="H187">
            <v>700000</v>
          </cell>
        </row>
        <row r="188">
          <cell r="B188" t="str">
            <v>0190</v>
          </cell>
          <cell r="C188">
            <v>15</v>
          </cell>
          <cell r="D188" t="str">
            <v>Phaïm Vaên</v>
          </cell>
          <cell r="E188" t="str">
            <v>Maãm</v>
          </cell>
          <cell r="F188" t="str">
            <v>02-24-2003</v>
          </cell>
          <cell r="G188" t="str">
            <v>Sewer</v>
          </cell>
          <cell r="H188">
            <v>480000</v>
          </cell>
        </row>
        <row r="189">
          <cell r="B189" t="str">
            <v>0273</v>
          </cell>
          <cell r="C189">
            <v>16</v>
          </cell>
          <cell r="D189" t="str">
            <v>Döông Thò Kim</v>
          </cell>
          <cell r="E189" t="str">
            <v>Höôøng</v>
          </cell>
          <cell r="F189" t="str">
            <v>03-07-2003</v>
          </cell>
          <cell r="G189" t="str">
            <v>Sewer</v>
          </cell>
          <cell r="H189">
            <v>530000</v>
          </cell>
        </row>
        <row r="190">
          <cell r="B190" t="str">
            <v>0274</v>
          </cell>
          <cell r="C190">
            <v>17</v>
          </cell>
          <cell r="D190" t="str">
            <v>Traàn Thò Kim</v>
          </cell>
          <cell r="E190" t="str">
            <v>Thi</v>
          </cell>
          <cell r="F190" t="str">
            <v>03-07-2003</v>
          </cell>
          <cell r="G190" t="str">
            <v>Helper</v>
          </cell>
          <cell r="H190">
            <v>480000</v>
          </cell>
        </row>
        <row r="191">
          <cell r="B191" t="str">
            <v>0163</v>
          </cell>
          <cell r="C191">
            <v>18</v>
          </cell>
          <cell r="D191" t="str">
            <v>Phaïm Thò Anh</v>
          </cell>
          <cell r="E191" t="str">
            <v>Nguyeät</v>
          </cell>
          <cell r="F191" t="str">
            <v>02-17-2004</v>
          </cell>
          <cell r="G191" t="str">
            <v>Sewer</v>
          </cell>
          <cell r="H191">
            <v>500000</v>
          </cell>
        </row>
        <row r="192">
          <cell r="B192" t="str">
            <v>0192</v>
          </cell>
          <cell r="C192">
            <v>19</v>
          </cell>
          <cell r="D192" t="str">
            <v xml:space="preserve">Ñoaøn Thaønh </v>
          </cell>
          <cell r="E192" t="str">
            <v>Trung</v>
          </cell>
          <cell r="F192" t="str">
            <v>02-24-2003</v>
          </cell>
          <cell r="G192" t="str">
            <v>Sewer</v>
          </cell>
          <cell r="H192">
            <v>780000</v>
          </cell>
        </row>
        <row r="193">
          <cell r="B193" t="str">
            <v>0200</v>
          </cell>
          <cell r="C193">
            <v>20</v>
          </cell>
          <cell r="D193" t="str">
            <v xml:space="preserve">Phaïm Thò </v>
          </cell>
          <cell r="E193" t="str">
            <v>Dieäu</v>
          </cell>
          <cell r="F193" t="str">
            <v>02-25-2003</v>
          </cell>
          <cell r="G193" t="str">
            <v>Sewer</v>
          </cell>
          <cell r="H193">
            <v>480000</v>
          </cell>
        </row>
        <row r="194">
          <cell r="B194" t="str">
            <v>0275</v>
          </cell>
          <cell r="C194">
            <v>21</v>
          </cell>
          <cell r="D194" t="str">
            <v>Nguyeãn Thò Myõ</v>
          </cell>
          <cell r="E194" t="str">
            <v>Anh</v>
          </cell>
          <cell r="F194" t="str">
            <v>03-10-2003</v>
          </cell>
          <cell r="G194" t="str">
            <v>Sewer</v>
          </cell>
          <cell r="H194">
            <v>500000</v>
          </cell>
        </row>
        <row r="195">
          <cell r="B195" t="str">
            <v>0276</v>
          </cell>
          <cell r="C195">
            <v>22</v>
          </cell>
          <cell r="D195" t="str">
            <v xml:space="preserve">Vuõ Thò </v>
          </cell>
          <cell r="E195" t="str">
            <v>Loan</v>
          </cell>
          <cell r="F195" t="str">
            <v>03-10-2003</v>
          </cell>
          <cell r="G195" t="str">
            <v>Sewer</v>
          </cell>
          <cell r="H195">
            <v>500000</v>
          </cell>
        </row>
        <row r="196">
          <cell r="B196" t="str">
            <v>0121</v>
          </cell>
          <cell r="C196">
            <v>23</v>
          </cell>
          <cell r="D196" t="str">
            <v xml:space="preserve">Nguyeãn Thò </v>
          </cell>
          <cell r="E196" t="str">
            <v>Döông</v>
          </cell>
          <cell r="F196" t="str">
            <v>02-14-2003</v>
          </cell>
          <cell r="G196" t="str">
            <v>Sewer</v>
          </cell>
          <cell r="H196">
            <v>500000</v>
          </cell>
        </row>
        <row r="197">
          <cell r="B197" t="str">
            <v>0279</v>
          </cell>
          <cell r="C197">
            <v>24</v>
          </cell>
          <cell r="D197" t="str">
            <v>Traàn Thò Dieåm</v>
          </cell>
          <cell r="E197" t="str">
            <v>Phuùc</v>
          </cell>
          <cell r="F197" t="str">
            <v>03-10-2003</v>
          </cell>
          <cell r="G197" t="str">
            <v>Sewer</v>
          </cell>
          <cell r="H197">
            <v>500000</v>
          </cell>
        </row>
        <row r="198">
          <cell r="B198" t="str">
            <v>0277</v>
          </cell>
          <cell r="C198">
            <v>25</v>
          </cell>
          <cell r="D198" t="str">
            <v>Hoaøng Thò</v>
          </cell>
          <cell r="E198" t="str">
            <v>Thöùc</v>
          </cell>
          <cell r="F198" t="str">
            <v>03-07-2003</v>
          </cell>
          <cell r="G198" t="str">
            <v>Sewer</v>
          </cell>
          <cell r="H198">
            <v>500000</v>
          </cell>
        </row>
        <row r="199">
          <cell r="B199" t="str">
            <v>0278</v>
          </cell>
          <cell r="C199">
            <v>26</v>
          </cell>
          <cell r="D199" t="str">
            <v>Nguyeãn Vaên</v>
          </cell>
          <cell r="E199" t="str">
            <v>Bieån</v>
          </cell>
          <cell r="F199" t="str">
            <v>03-07-2003</v>
          </cell>
          <cell r="G199" t="str">
            <v>Sewer</v>
          </cell>
          <cell r="H199">
            <v>500000</v>
          </cell>
        </row>
        <row r="200">
          <cell r="B200" t="str">
            <v>0083</v>
          </cell>
          <cell r="C200">
            <v>27</v>
          </cell>
          <cell r="D200" t="str">
            <v>Traàn Thò Bích</v>
          </cell>
          <cell r="E200" t="str">
            <v>Thaûo</v>
          </cell>
          <cell r="F200" t="str">
            <v>02-14-2003</v>
          </cell>
          <cell r="G200" t="str">
            <v>Technician</v>
          </cell>
          <cell r="H200">
            <v>1200000</v>
          </cell>
        </row>
        <row r="201">
          <cell r="B201" t="str">
            <v>0084</v>
          </cell>
          <cell r="C201">
            <v>28</v>
          </cell>
          <cell r="D201" t="str">
            <v>Leâ Minh</v>
          </cell>
          <cell r="E201" t="str">
            <v>Maån</v>
          </cell>
          <cell r="F201" t="str">
            <v>02-14-2003</v>
          </cell>
          <cell r="G201" t="str">
            <v>Technician</v>
          </cell>
          <cell r="H201">
            <v>1100000</v>
          </cell>
        </row>
        <row r="202">
          <cell r="B202" t="str">
            <v>0288</v>
          </cell>
          <cell r="C202">
            <v>29</v>
          </cell>
          <cell r="D202" t="str">
            <v xml:space="preserve">Phan Thò </v>
          </cell>
          <cell r="E202" t="str">
            <v>Thuyù</v>
          </cell>
          <cell r="F202" t="str">
            <v>03-17-2003</v>
          </cell>
          <cell r="G202" t="str">
            <v>Sewer</v>
          </cell>
          <cell r="H202">
            <v>550000</v>
          </cell>
        </row>
        <row r="203">
          <cell r="B203" t="str">
            <v>0287</v>
          </cell>
          <cell r="C203">
            <v>30</v>
          </cell>
          <cell r="D203" t="str">
            <v>Nguyeãn Vaên</v>
          </cell>
          <cell r="E203" t="str">
            <v>Vieät</v>
          </cell>
          <cell r="F203" t="str">
            <v>03-07-2003</v>
          </cell>
          <cell r="G203" t="str">
            <v>Sewer</v>
          </cell>
          <cell r="H203">
            <v>500000</v>
          </cell>
        </row>
        <row r="204">
          <cell r="B204" t="str">
            <v>0160</v>
          </cell>
          <cell r="C204">
            <v>31</v>
          </cell>
          <cell r="D204" t="str">
            <v xml:space="preserve">Hoaøng Thò </v>
          </cell>
          <cell r="E204" t="str">
            <v>Haèng</v>
          </cell>
          <cell r="F204" t="str">
            <v>02-17-2004</v>
          </cell>
          <cell r="G204" t="str">
            <v>Sewer</v>
          </cell>
          <cell r="H204">
            <v>480000</v>
          </cell>
        </row>
        <row r="205">
          <cell r="B205" t="str">
            <v>0280</v>
          </cell>
          <cell r="C205">
            <v>32</v>
          </cell>
          <cell r="D205" t="str">
            <v>Ñoã Quyønh</v>
          </cell>
          <cell r="E205" t="str">
            <v>Nga</v>
          </cell>
          <cell r="F205" t="str">
            <v>03-08-2003</v>
          </cell>
          <cell r="G205" t="str">
            <v>Sewer</v>
          </cell>
          <cell r="H205">
            <v>600000</v>
          </cell>
        </row>
        <row r="206">
          <cell r="B206" t="str">
            <v>0281</v>
          </cell>
          <cell r="C206">
            <v>33</v>
          </cell>
          <cell r="D206" t="str">
            <v>Nguyeãn Vaên</v>
          </cell>
          <cell r="E206" t="str">
            <v>Vónh</v>
          </cell>
          <cell r="F206" t="str">
            <v>02-24-2003</v>
          </cell>
          <cell r="G206" t="str">
            <v>Sewer</v>
          </cell>
          <cell r="H206">
            <v>550000</v>
          </cell>
        </row>
        <row r="207">
          <cell r="B207" t="str">
            <v>0282</v>
          </cell>
          <cell r="C207">
            <v>34</v>
          </cell>
          <cell r="D207" t="str">
            <v>Nguyeãn Thò Bích</v>
          </cell>
          <cell r="E207" t="str">
            <v>Lieân</v>
          </cell>
          <cell r="F207" t="str">
            <v>03-07-2003</v>
          </cell>
          <cell r="G207" t="str">
            <v>Sewer</v>
          </cell>
          <cell r="H207">
            <v>550000</v>
          </cell>
        </row>
        <row r="208">
          <cell r="B208" t="str">
            <v>0295</v>
          </cell>
          <cell r="C208">
            <v>35</v>
          </cell>
          <cell r="D208" t="str">
            <v>Nguyeãn Vaên</v>
          </cell>
          <cell r="E208" t="str">
            <v>Haûi</v>
          </cell>
          <cell r="F208" t="str">
            <v>02-14-2003</v>
          </cell>
          <cell r="G208" t="str">
            <v>Sample</v>
          </cell>
          <cell r="H208">
            <v>1000000</v>
          </cell>
        </row>
        <row r="209">
          <cell r="B209" t="str">
            <v>0173</v>
          </cell>
          <cell r="C209">
            <v>36</v>
          </cell>
          <cell r="D209" t="str">
            <v xml:space="preserve">Vuõ Thò </v>
          </cell>
          <cell r="E209" t="str">
            <v>Saùu</v>
          </cell>
          <cell r="F209" t="str">
            <v>02-19-2003</v>
          </cell>
          <cell r="G209" t="str">
            <v>Sewer</v>
          </cell>
          <cell r="H209">
            <v>770000</v>
          </cell>
        </row>
        <row r="210">
          <cell r="B210" t="str">
            <v>0177</v>
          </cell>
          <cell r="C210">
            <v>37</v>
          </cell>
          <cell r="D210" t="str">
            <v>Ñaëng Thò Dung</v>
          </cell>
          <cell r="E210" t="str">
            <v>Haïnh</v>
          </cell>
          <cell r="F210" t="str">
            <v>02-20-2003</v>
          </cell>
          <cell r="G210" t="str">
            <v>Sewer</v>
          </cell>
          <cell r="H210">
            <v>850000</v>
          </cell>
        </row>
        <row r="211">
          <cell r="B211" t="str">
            <v>0172</v>
          </cell>
          <cell r="C211">
            <v>38</v>
          </cell>
          <cell r="D211" t="str">
            <v xml:space="preserve">Ñoàng Thò </v>
          </cell>
          <cell r="E211" t="str">
            <v>Thuyû</v>
          </cell>
          <cell r="F211" t="str">
            <v>02-19-2003</v>
          </cell>
          <cell r="G211" t="str">
            <v>Sewer</v>
          </cell>
          <cell r="H211">
            <v>770000</v>
          </cell>
        </row>
        <row r="212">
          <cell r="B212" t="str">
            <v>0283</v>
          </cell>
          <cell r="C212">
            <v>39</v>
          </cell>
          <cell r="D212" t="str">
            <v>Nguyeãn Thaàn</v>
          </cell>
          <cell r="E212" t="str">
            <v>Tuøng</v>
          </cell>
          <cell r="F212" t="str">
            <v>03-07-2003</v>
          </cell>
          <cell r="G212" t="str">
            <v>Sewer</v>
          </cell>
          <cell r="H212">
            <v>700000</v>
          </cell>
        </row>
        <row r="213">
          <cell r="B213" t="str">
            <v>0284</v>
          </cell>
          <cell r="C213">
            <v>40</v>
          </cell>
          <cell r="D213" t="str">
            <v>Nguyeãn Ngoïc</v>
          </cell>
          <cell r="E213" t="str">
            <v>Duõng</v>
          </cell>
          <cell r="F213" t="str">
            <v>03-07-2003</v>
          </cell>
          <cell r="G213" t="str">
            <v>Sewer</v>
          </cell>
          <cell r="H213">
            <v>600000</v>
          </cell>
        </row>
        <row r="214">
          <cell r="B214" t="str">
            <v>0285</v>
          </cell>
          <cell r="C214">
            <v>42</v>
          </cell>
          <cell r="D214" t="str">
            <v>Nguyeãn Ngoïc Phöông</v>
          </cell>
          <cell r="E214" t="str">
            <v>Thaûo</v>
          </cell>
          <cell r="F214" t="str">
            <v>03-07-2003</v>
          </cell>
          <cell r="G214" t="str">
            <v>Sewer</v>
          </cell>
          <cell r="H214">
            <v>600000</v>
          </cell>
        </row>
        <row r="215">
          <cell r="B215" t="str">
            <v>0211</v>
          </cell>
          <cell r="C215">
            <v>43</v>
          </cell>
          <cell r="D215" t="str">
            <v xml:space="preserve">Leâ Thò </v>
          </cell>
          <cell r="E215" t="str">
            <v>Xuaân</v>
          </cell>
          <cell r="F215" t="str">
            <v>02-26-2003</v>
          </cell>
          <cell r="G215" t="str">
            <v>Sewer</v>
          </cell>
          <cell r="H215">
            <v>500000</v>
          </cell>
        </row>
        <row r="216">
          <cell r="B216" t="str">
            <v>0289</v>
          </cell>
          <cell r="C216">
            <v>44</v>
          </cell>
          <cell r="D216" t="str">
            <v>Phaïm Hoaøng</v>
          </cell>
          <cell r="E216" t="str">
            <v>Huaân</v>
          </cell>
          <cell r="F216" t="str">
            <v>03-25-2003</v>
          </cell>
          <cell r="G216" t="str">
            <v>Sewer</v>
          </cell>
          <cell r="H216">
            <v>500000</v>
          </cell>
        </row>
        <row r="217">
          <cell r="B217" t="str">
            <v>0290</v>
          </cell>
          <cell r="C217">
            <v>45</v>
          </cell>
          <cell r="D217" t="str">
            <v xml:space="preserve">Nguyeãn Thò </v>
          </cell>
          <cell r="E217" t="str">
            <v>Loan</v>
          </cell>
          <cell r="F217" t="str">
            <v>03-26-2003</v>
          </cell>
          <cell r="G217" t="str">
            <v>Sewer</v>
          </cell>
          <cell r="H217">
            <v>600000</v>
          </cell>
        </row>
        <row r="218">
          <cell r="B218" t="str">
            <v>0102</v>
          </cell>
          <cell r="C218">
            <v>46</v>
          </cell>
          <cell r="D218" t="str">
            <v xml:space="preserve">Traàn Thò </v>
          </cell>
          <cell r="E218" t="str">
            <v>Nguyeät</v>
          </cell>
          <cell r="F218" t="str">
            <v>02-14-2003</v>
          </cell>
          <cell r="G218" t="str">
            <v>Sewer</v>
          </cell>
          <cell r="H218">
            <v>600000</v>
          </cell>
          <cell r="J218">
            <v>0</v>
          </cell>
        </row>
        <row r="219">
          <cell r="B219" t="str">
            <v>0150</v>
          </cell>
          <cell r="C219">
            <v>47</v>
          </cell>
          <cell r="D219" t="str">
            <v>Thaùi Ngoïc</v>
          </cell>
          <cell r="E219" t="str">
            <v>Vuõ</v>
          </cell>
          <cell r="F219" t="str">
            <v>02-17-2003</v>
          </cell>
          <cell r="G219" t="str">
            <v>Sewer</v>
          </cell>
          <cell r="H219">
            <v>600000</v>
          </cell>
          <cell r="J219">
            <v>0</v>
          </cell>
        </row>
      </sheetData>
      <sheetData sheetId="2"/>
      <sheetData sheetId="3"/>
      <sheetData sheetId="4"/>
      <sheetData sheetId="5"/>
      <sheetData sheetId="6"/>
      <sheetData sheetId="7"/>
      <sheetData sheetId="8"/>
    </sheetDataSet>
  </externalBook>
</externalLink>
</file>

<file path=xl/externalLinks/externalLink2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tt-dn"/>
      <sheetName val="DanhMuc"/>
      <sheetName val="soketoan"/>
      <sheetName val="inphieu"/>
      <sheetName val="cn+vt"/>
      <sheetName val="bctaichinh"/>
      <sheetName val="dmtk"/>
      <sheetName val="dmvt"/>
      <sheetName val="dmcn"/>
      <sheetName val="huongdan"/>
      <sheetName val="bct"/>
      <sheetName val="capnhat"/>
      <sheetName val="muavao"/>
      <sheetName val="muavao2"/>
      <sheetName val="banra"/>
      <sheetName val="nkc"/>
      <sheetName val="nksc"/>
      <sheetName val="phieuchi"/>
      <sheetName val="sodkctgs"/>
      <sheetName val="ctgs-tuan"/>
      <sheetName val="ctgs-tuan2"/>
      <sheetName val="sochitiet"/>
      <sheetName val="sotonghop"/>
      <sheetName val="soquy"/>
      <sheetName val="112"/>
      <sheetName val="133CT"/>
      <sheetName val="152ct"/>
      <sheetName val="ctttoan"/>
      <sheetName val="3331"/>
      <sheetName val="sobanhang"/>
      <sheetName val="621"/>
      <sheetName val="622"/>
      <sheetName val="627"/>
      <sheetName val="632"/>
      <sheetName val="635"/>
      <sheetName val="641"/>
      <sheetName val="642"/>
      <sheetName val="cdps"/>
      <sheetName val="cdkt"/>
      <sheetName val="kqkd"/>
      <sheetName val="tkhai"/>
      <sheetName val="hd"/>
      <sheetName val="hd_sd"/>
      <sheetName val="hd_dm"/>
      <sheetName val="hd_capnhat"/>
      <sheetName val="cn_tonghop"/>
      <sheetName val="XXXXXXXX"/>
      <sheetName val="XL4Popp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4">
          <cell r="A4">
            <v>111</v>
          </cell>
        </row>
        <row r="5">
          <cell r="A5">
            <v>112</v>
          </cell>
        </row>
        <row r="6">
          <cell r="A6">
            <v>131</v>
          </cell>
        </row>
        <row r="7">
          <cell r="A7">
            <v>133</v>
          </cell>
        </row>
        <row r="8">
          <cell r="A8">
            <v>141</v>
          </cell>
        </row>
        <row r="9">
          <cell r="A9">
            <v>142</v>
          </cell>
        </row>
        <row r="10">
          <cell r="A10">
            <v>152</v>
          </cell>
        </row>
        <row r="11">
          <cell r="A11">
            <v>153</v>
          </cell>
        </row>
        <row r="12">
          <cell r="A12">
            <v>154</v>
          </cell>
        </row>
        <row r="13">
          <cell r="A13">
            <v>155</v>
          </cell>
        </row>
        <row r="14">
          <cell r="A14">
            <v>156</v>
          </cell>
        </row>
        <row r="15">
          <cell r="A15">
            <v>211</v>
          </cell>
        </row>
        <row r="16">
          <cell r="A16">
            <v>214</v>
          </cell>
        </row>
        <row r="17">
          <cell r="A17">
            <v>311</v>
          </cell>
        </row>
        <row r="18">
          <cell r="A18">
            <v>331</v>
          </cell>
        </row>
        <row r="19">
          <cell r="A19">
            <v>3331</v>
          </cell>
        </row>
        <row r="20">
          <cell r="A20">
            <v>3334</v>
          </cell>
        </row>
        <row r="21">
          <cell r="A21">
            <v>3338</v>
          </cell>
        </row>
        <row r="22">
          <cell r="A22">
            <v>334</v>
          </cell>
        </row>
        <row r="23">
          <cell r="A23">
            <v>3383</v>
          </cell>
        </row>
        <row r="24">
          <cell r="A24">
            <v>3384</v>
          </cell>
        </row>
        <row r="25">
          <cell r="A25">
            <v>3388</v>
          </cell>
        </row>
        <row r="26">
          <cell r="A26">
            <v>411</v>
          </cell>
        </row>
        <row r="27">
          <cell r="A27">
            <v>421</v>
          </cell>
        </row>
        <row r="28">
          <cell r="A28">
            <v>511</v>
          </cell>
        </row>
        <row r="29">
          <cell r="A29">
            <v>515</v>
          </cell>
        </row>
        <row r="30">
          <cell r="A30">
            <v>621</v>
          </cell>
        </row>
        <row r="31">
          <cell r="A31">
            <v>622</v>
          </cell>
        </row>
        <row r="32">
          <cell r="A32">
            <v>627</v>
          </cell>
        </row>
        <row r="33">
          <cell r="A33">
            <v>632</v>
          </cell>
        </row>
        <row r="34">
          <cell r="A34">
            <v>635</v>
          </cell>
        </row>
        <row r="35">
          <cell r="A35">
            <v>641</v>
          </cell>
        </row>
        <row r="36">
          <cell r="A36">
            <v>642</v>
          </cell>
        </row>
        <row r="37">
          <cell r="A37">
            <v>911</v>
          </cell>
        </row>
        <row r="38">
          <cell r="A38">
            <v>999</v>
          </cell>
        </row>
      </sheetData>
      <sheetData sheetId="8" refreshError="1"/>
      <sheetData sheetId="9" refreshError="1">
        <row r="7">
          <cell r="A7" t="str">
            <v>Thöông Xaù Tax</v>
          </cell>
          <cell r="B7" t="str">
            <v xml:space="preserve"> 135 Nguyeãn Hueä - Q.I</v>
          </cell>
          <cell r="C7" t="str">
            <v>0300100037</v>
          </cell>
        </row>
        <row r="8">
          <cell r="A8" t="str">
            <v xml:space="preserve">CTY TNHH Thöông Maïi Taân Hieäp </v>
          </cell>
          <cell r="B8" t="str">
            <v>0123 Xa loä haø noäi -Linh trung , Thuû Ñöùc</v>
          </cell>
          <cell r="C8" t="str">
            <v>0301722256</v>
          </cell>
        </row>
        <row r="9">
          <cell r="A9" t="str">
            <v xml:space="preserve"> CoopMart Ñaàm Sen</v>
          </cell>
          <cell r="B9" t="str">
            <v>03 - Hoaø Bình</v>
          </cell>
          <cell r="C9" t="str">
            <v>0301175691</v>
          </cell>
        </row>
        <row r="10">
          <cell r="A10" t="str">
            <v xml:space="preserve">Cty TNHH Bình Tieân Ñoàng Nai </v>
          </cell>
          <cell r="B10" t="str">
            <v>1/1 Quoác Loä 15 - Bieân Hoaø , ÑN</v>
          </cell>
          <cell r="C10" t="str">
            <v>3600241531</v>
          </cell>
        </row>
        <row r="11">
          <cell r="A11" t="str">
            <v>Cty TNHH Phuù An</v>
          </cell>
          <cell r="B11" t="str">
            <v>104/4 Hoaø Bình Giang Ñieàn - Ñoàng Nai</v>
          </cell>
          <cell r="C11" t="str">
            <v>3600478770</v>
          </cell>
        </row>
        <row r="12">
          <cell r="A12" t="str">
            <v>Cty TNHH Hoaèng Long</v>
          </cell>
          <cell r="B12" t="str">
            <v>11-13 Coâng Tröôøng Lam Sôn -Q.1</v>
          </cell>
          <cell r="C12" t="str">
            <v>0302154888</v>
          </cell>
        </row>
        <row r="13">
          <cell r="A13" t="str">
            <v xml:space="preserve">Cty Höông Thuûy </v>
          </cell>
          <cell r="B13" t="str">
            <v>12 - Traàn Xuaân Hoaø</v>
          </cell>
          <cell r="C13" t="str">
            <v>0301318741</v>
          </cell>
        </row>
        <row r="14">
          <cell r="A14" t="str">
            <v>Cty TNHH Taân Chôï Lôùn</v>
          </cell>
          <cell r="B14" t="str">
            <v>1378 Beán Bình Ñoâng -P.15, Q,8</v>
          </cell>
          <cell r="C14" t="str">
            <v>0302065067</v>
          </cell>
        </row>
        <row r="15">
          <cell r="A15" t="str">
            <v>CN DNTN Nhaø haøng Thuaän Kieàu</v>
          </cell>
          <cell r="B15" t="str">
            <v>190 Huøng Vöông -P.12 ,Q.5</v>
          </cell>
          <cell r="C15" t="str">
            <v>0301909494</v>
          </cell>
        </row>
        <row r="16">
          <cell r="A16" t="str">
            <v>Cty TNHH Trung Hoaøng Minh</v>
          </cell>
          <cell r="B16" t="str">
            <v>2742A Phaïm Theà Hieån -P.7, Q.8</v>
          </cell>
          <cell r="C16" t="str">
            <v>0303048427</v>
          </cell>
        </row>
        <row r="17">
          <cell r="A17" t="str">
            <v>Cty TNHH TM XNK Vieät Thaùi Phaùt</v>
          </cell>
          <cell r="B17" t="str">
            <v>27A Bình Phuù - P.10 , Q.6</v>
          </cell>
          <cell r="C17" t="str">
            <v>0303256057</v>
          </cell>
        </row>
        <row r="18">
          <cell r="A18" t="str">
            <v xml:space="preserve">Cty TNHH Baêng keo Dieäp Leâ </v>
          </cell>
          <cell r="B18" t="str">
            <v>295/53 An Döông Vöông - P.13 , Q.6</v>
          </cell>
          <cell r="C18" t="str">
            <v>0303455422</v>
          </cell>
        </row>
        <row r="19">
          <cell r="A19" t="str">
            <v>DNTN Vónh Lôïi</v>
          </cell>
          <cell r="B19" t="str">
            <v>37B/18 Aâu Cô - P.14 , Q.Taân Bình</v>
          </cell>
          <cell r="C19" t="str">
            <v>0302812946</v>
          </cell>
        </row>
        <row r="20">
          <cell r="A20" t="str">
            <v>DNTN Tam Hoaø</v>
          </cell>
          <cell r="B20" t="str">
            <v>4/7A Luyõ Baùn Bích - Q.Taân Phuù</v>
          </cell>
          <cell r="C20" t="str">
            <v>0302519842</v>
          </cell>
        </row>
        <row r="21">
          <cell r="A21" t="str">
            <v>Baùo SG Giaûi Phoùng</v>
          </cell>
          <cell r="B21" t="str">
            <v>41 Haûi Thöôïng Laõng Oâng - P.10, Q.5</v>
          </cell>
          <cell r="C21" t="str">
            <v>0301464051</v>
          </cell>
        </row>
        <row r="22">
          <cell r="A22" t="str">
            <v>CN Cty TNHH Moät Thaønh Vieân An Phuù</v>
          </cell>
          <cell r="B22" t="str">
            <v>43 Thaûo Ñieàn - Q.2</v>
          </cell>
          <cell r="C22" t="str">
            <v>0300509849</v>
          </cell>
        </row>
        <row r="23">
          <cell r="A23" t="str">
            <v xml:space="preserve">Cty CP TP Kinh Ñoâ Saøi Goøn </v>
          </cell>
          <cell r="B23" t="str">
            <v>447/18 Huøng Vöông - P.12 , Q.6</v>
          </cell>
          <cell r="C23" t="str">
            <v>0303226831</v>
          </cell>
        </row>
        <row r="24">
          <cell r="A24" t="str">
            <v>Cty TNHH TM DV Haûi Thanh</v>
          </cell>
          <cell r="B24" t="str">
            <v>491 - Nguyeãn Thò Thaäp</v>
          </cell>
          <cell r="C24" t="str">
            <v>0301430461</v>
          </cell>
        </row>
        <row r="25">
          <cell r="A25" t="str">
            <v>Cty TNHH TM SX Thöïc Phaåm Linh Nhi</v>
          </cell>
          <cell r="B25" t="str">
            <v>63 Baøu Caùt 7 -P.14 , Q.Taân Bình</v>
          </cell>
          <cell r="C25" t="str">
            <v>0303200142</v>
          </cell>
        </row>
        <row r="26">
          <cell r="A26" t="str">
            <v xml:space="preserve">Cty TNHH Vaïn Ñaït - Hautbas Vieät Nam </v>
          </cell>
          <cell r="B26" t="str">
            <v>75/1 Hoaøng Dieäu 2 - P.Linh Chieâu, Thuû Ñöùc</v>
          </cell>
          <cell r="C26" t="str">
            <v>0302387307</v>
          </cell>
        </row>
        <row r="27">
          <cell r="A27" t="str">
            <v xml:space="preserve">Cty TNHH Daây Thun Taân Vinh Phaùt </v>
          </cell>
          <cell r="B27" t="str">
            <v>904 Haäu Giang -P.12 ,Q.6</v>
          </cell>
          <cell r="C27" t="str">
            <v>0303575007</v>
          </cell>
        </row>
        <row r="28">
          <cell r="A28" t="str">
            <v>Nhaø thuoác BV Chaán Thöông Chænh Hình</v>
          </cell>
          <cell r="B28" t="str">
            <v>929 Traàn Höng Ñaïo - Q.5</v>
          </cell>
          <cell r="C28" t="str">
            <v>0302692653</v>
          </cell>
        </row>
        <row r="29">
          <cell r="A29" t="str">
            <v>Cty TNHH SX - TM Trung Höng</v>
          </cell>
          <cell r="B29" t="str">
            <v>Aáp Xoùm Coáng - TT Beán Löùc , Long An</v>
          </cell>
          <cell r="C29" t="str">
            <v>1100527112</v>
          </cell>
        </row>
        <row r="30">
          <cell r="A30" t="str">
            <v xml:space="preserve">Cty TNHH-SX-TM Nhöïa Hieäp Lieân Phaùt </v>
          </cell>
          <cell r="B30" t="str">
            <v>D11/59 Leâ Ñình Caån -P.Taân Taïo , Bình Taân</v>
          </cell>
          <cell r="C30" t="str">
            <v>0303448954</v>
          </cell>
        </row>
        <row r="31">
          <cell r="A31" t="str">
            <v>Saïp 573-574 Chôï Bình Taây</v>
          </cell>
          <cell r="B31" t="str">
            <v>Haäu Giang - Q.6</v>
          </cell>
        </row>
        <row r="32">
          <cell r="A32" t="str">
            <v>Dòch Vuï Vieãn Thoâng Böu Ñieän .TP HCM</v>
          </cell>
          <cell r="B32" t="str">
            <v>Leâ Duaãn - Q.1</v>
          </cell>
          <cell r="C32" t="str">
            <v>0300954529</v>
          </cell>
        </row>
        <row r="33">
          <cell r="A33" t="str">
            <v>Cty TNHH WOOYANG VINA II</v>
          </cell>
          <cell r="B33" t="str">
            <v>Leâ Vaên Chöông - Q.12</v>
          </cell>
          <cell r="C33" t="str">
            <v>0304215550</v>
          </cell>
        </row>
        <row r="34">
          <cell r="A34" t="str">
            <v xml:space="preserve">Huyønh Thò Kim Hueä </v>
          </cell>
          <cell r="B34" t="str">
            <v>Soá 8 Thuyø vaân - Vuõng Taøu</v>
          </cell>
          <cell r="C34" t="str">
            <v>3500101812</v>
          </cell>
        </row>
        <row r="35">
          <cell r="A35" t="str">
            <v>Cty dòch vuï coâng ích</v>
          </cell>
          <cell r="B35" t="str">
            <v>Soá 7,8 Loâ B- P.11, Q.6</v>
          </cell>
          <cell r="C35" t="str">
            <v>0301340105</v>
          </cell>
        </row>
        <row r="36">
          <cell r="A36" t="str">
            <v>CN - Cty TNHH DV  SX KD Keát Ñoaøn - Q.3</v>
          </cell>
        </row>
        <row r="37">
          <cell r="A37" t="str">
            <v>CN - Cty TNHH moät thaønh vieân An Phuù - Q.2</v>
          </cell>
        </row>
        <row r="38">
          <cell r="A38" t="str">
            <v>Cô Sôû Ngoïc Höng - Q.Bình Taân</v>
          </cell>
        </row>
        <row r="39">
          <cell r="A39" t="str">
            <v>Cô Sôû Tieán Nga - Q Thuû Ñöùc</v>
          </cell>
        </row>
        <row r="40">
          <cell r="A40" t="str">
            <v>Cty DV Du Lòch Chôï Lôùn - P.9, Q.5</v>
          </cell>
        </row>
        <row r="41">
          <cell r="A41" t="str">
            <v>Cty Höông Thuûy - 606 Traàn Höng Ñaïo</v>
          </cell>
        </row>
        <row r="42">
          <cell r="A42" t="str">
            <v>Cty PT CV Phaàn Meàm Quang Trung- Q1</v>
          </cell>
        </row>
        <row r="43">
          <cell r="A43" t="str">
            <v>Cty TNHH Baùnh Ngoït Love Bread</v>
          </cell>
        </row>
        <row r="44">
          <cell r="A44" t="str">
            <v>Cty TNHH Chaâu Myõ AÙ - P.10, Q.6</v>
          </cell>
        </row>
        <row r="45">
          <cell r="A45" t="str">
            <v>Cty TNHH Döôïc Phaåm FITO PHARMA - BD</v>
          </cell>
        </row>
        <row r="46">
          <cell r="A46" t="str">
            <v>Cty TNHH Samhung Vina - KCN ST1- BD</v>
          </cell>
        </row>
        <row r="47">
          <cell r="A47" t="str">
            <v>Cty TNHH SX &amp; TM Quoác Quyeàn - Q.6</v>
          </cell>
        </row>
        <row r="48">
          <cell r="A48" t="str">
            <v>Cty TNHH SX &amp; TM Quoác Quyeàn - Q.6</v>
          </cell>
        </row>
        <row r="49">
          <cell r="A49" t="str">
            <v>Cty TNHH SX TM Ñaïi Haûi Hoaøng - Q.TB</v>
          </cell>
        </row>
        <row r="50">
          <cell r="A50" t="str">
            <v>Cty TNHH SX-TM-DV Nhöïa Taân Hieäp Höng - Q.11</v>
          </cell>
        </row>
        <row r="51">
          <cell r="A51" t="str">
            <v>Cty TNHH SX-TM-XNK Thaùi Bình Döông-Q.TB</v>
          </cell>
        </row>
        <row r="52">
          <cell r="A52" t="str">
            <v>Cty TNHH TINKVOG - KCN Leâ Minh Xuaân</v>
          </cell>
        </row>
        <row r="53">
          <cell r="A53" t="str">
            <v>Cty TNHH TM DV Töôøng Khang - Q. Bình Taân</v>
          </cell>
        </row>
        <row r="54">
          <cell r="A54" t="str">
            <v>Cty TNHH TM KIM KAN - F11, Q10</v>
          </cell>
        </row>
        <row r="55">
          <cell r="A55" t="str">
            <v>DNTN Huøng Thieân - Ñaø Laït</v>
          </cell>
        </row>
        <row r="56">
          <cell r="A56" t="str">
            <v>DNTN Ñöùc Myõ - P.14 , Q.8</v>
          </cell>
        </row>
        <row r="57">
          <cell r="A57" t="str">
            <v>Ngaân haøng TM CP Nam AÙ - Q1</v>
          </cell>
        </row>
        <row r="58">
          <cell r="A58" t="str">
            <v>Sieâu Thò Coop.Mart Ñaàm Sen - Q.11</v>
          </cell>
        </row>
        <row r="59">
          <cell r="A59" t="str">
            <v>Thöông Xaù Tax - Nguyeãn Hueä, Q.I</v>
          </cell>
        </row>
        <row r="60">
          <cell r="A60" t="str">
            <v>Tieäm Baùnh Taân Laäp Thaønh - Ang Giang</v>
          </cell>
        </row>
        <row r="62">
          <cell r="A62" t="str">
            <v>Cty TNHH TM - SX - DV Nhöïa Taân Hieäp Höng - Q,11</v>
          </cell>
        </row>
        <row r="63">
          <cell r="A63" t="str">
            <v>CTY TNHH SX Nhöïa Trieäu Dö Boån - Q.Btaân</v>
          </cell>
        </row>
        <row r="64">
          <cell r="A64" t="str">
            <v>CTY TNHH QC Vaø Tieáp Thò Vieät G.A.T.T - Q.3</v>
          </cell>
        </row>
        <row r="65">
          <cell r="A65" t="str">
            <v>CTY TNHH TM Ñaïi Hoaøng Nguyeân</v>
          </cell>
          <cell r="B65" t="str">
            <v>254 Nguyeãn Vaên Ñaäu, P.11 - Q. Bthaïnh</v>
          </cell>
          <cell r="C65" t="str">
            <v>0303735123</v>
          </cell>
        </row>
        <row r="66">
          <cell r="A66" t="str">
            <v>CT TNHH Vieân Thaønh - Q.I</v>
          </cell>
        </row>
        <row r="67">
          <cell r="A67" t="str">
            <v>CTY TNHH SX - TM TBM Minh Phaùt</v>
          </cell>
        </row>
        <row r="68">
          <cell r="A68" t="str">
            <v>DNTN LIEÂN - THAØNH , Q. Bình Taân</v>
          </cell>
        </row>
        <row r="69">
          <cell r="A69" t="str">
            <v>Cô Sôû Bao Bì Hieäp Höng - Q. Taân Phuù</v>
          </cell>
        </row>
        <row r="70">
          <cell r="A70" t="str">
            <v>Cô Sôû Töôøng Hoàng - Q.8</v>
          </cell>
        </row>
        <row r="71">
          <cell r="A71" t="str">
            <v>Cô Sôû Hoaøng - Myõ , Q.8</v>
          </cell>
        </row>
        <row r="72">
          <cell r="A72" t="str">
            <v>Traàn Moäc Cuù - P.14 , Q.5</v>
          </cell>
        </row>
        <row r="73">
          <cell r="A73" t="str">
            <v>Cty CP Giaøy Vieät -Q.3</v>
          </cell>
        </row>
        <row r="74">
          <cell r="A74" t="str">
            <v>Phaân Vieän Cô Ñieän NN Vaø Coâng Ngheä Sau Thu Hoaïch- Q.4</v>
          </cell>
        </row>
        <row r="75">
          <cell r="A75" t="str">
            <v>Huyû hoaù ñôn</v>
          </cell>
        </row>
        <row r="76">
          <cell r="A76" t="str">
            <v>Cty TNHH Lieân Hieäp Thaønh -Q.6</v>
          </cell>
        </row>
        <row r="77">
          <cell r="A77" t="str">
            <v>Cty TNHH Trung Minh Thaønh - Q. PN</v>
          </cell>
        </row>
        <row r="78">
          <cell r="A78" t="str">
            <v>Nhaø thuoác BV Chaán Thöông Chænh Hình - Q.5</v>
          </cell>
        </row>
        <row r="79">
          <cell r="A79" t="str">
            <v>Cty TNHH Vieät Thuaän-Bình Döông</v>
          </cell>
        </row>
        <row r="80">
          <cell r="A80" t="str">
            <v>Cty TNHH SX TM Chính Ñaït</v>
          </cell>
          <cell r="B80" t="str">
            <v xml:space="preserve"> 157,159,161,163 Uu6 Long -P 11,Q.8</v>
          </cell>
          <cell r="C80" t="str">
            <v>0302552141</v>
          </cell>
        </row>
        <row r="81">
          <cell r="A81" t="str">
            <v>Cty TNHH An Caùt Töôøng- Q. Goø Vaáp</v>
          </cell>
        </row>
        <row r="82">
          <cell r="A82" t="str">
            <v>DNTN Nhaø Haøng Di Böûu-Q.I</v>
          </cell>
        </row>
        <row r="83">
          <cell r="A83" t="str">
            <v>Cty VLXD vaø XL TM (BMC)-Q.1</v>
          </cell>
        </row>
        <row r="84">
          <cell r="A84" t="str">
            <v>Caâu laïc boä Tin Voõ-Q.5</v>
          </cell>
        </row>
        <row r="85">
          <cell r="A85" t="str">
            <v>Cty TNHH Thaùi Caåm Tuù-Q.Taân Phuù</v>
          </cell>
        </row>
        <row r="86">
          <cell r="A86" t="str">
            <v>CN Cty TNHH  Lan Chi -Q.1</v>
          </cell>
        </row>
        <row r="87">
          <cell r="A87" t="str">
            <v>CN TM XNK Vónh Höng- Thò traán Vónh Höng</v>
          </cell>
        </row>
        <row r="88">
          <cell r="A88" t="str">
            <v>Sieâu thò Thuaän Thanh-Phuù Yeân</v>
          </cell>
        </row>
        <row r="89">
          <cell r="A89" t="str">
            <v>DNTN Huøng Thieân - Ñaø Laït</v>
          </cell>
        </row>
        <row r="90">
          <cell r="A90" t="str">
            <v>Cty TNHH SX TM Chinh Phaùt-Q.8</v>
          </cell>
        </row>
        <row r="91">
          <cell r="A91" t="str">
            <v>Cty TNHH Toaøn Ñaïi Höng-Q.11</v>
          </cell>
        </row>
        <row r="92">
          <cell r="A92" t="str">
            <v>Cty Baùch Hoaù ñieän maùy-Q.5</v>
          </cell>
        </row>
        <row r="93">
          <cell r="A93" t="str">
            <v>Cty TNHH Nhöïa Duy Taân -Q.Bình Taân</v>
          </cell>
        </row>
        <row r="94">
          <cell r="A94" t="str">
            <v>Phaïm Ngoïc Hieàn-Q.6</v>
          </cell>
        </row>
        <row r="95">
          <cell r="A95" t="str">
            <v>Cty TNHH Vieân Thaønh -Q.1</v>
          </cell>
        </row>
        <row r="96">
          <cell r="A96" t="str">
            <v>Cô sôû Hoàng Phaùt-Q.Taân Phuù</v>
          </cell>
        </row>
        <row r="97">
          <cell r="A97" t="str">
            <v>Cty TNHH Vaïn Thònh Phaùt -Q.5</v>
          </cell>
        </row>
        <row r="98">
          <cell r="A98" t="str">
            <v>Côm Nieâu Saøi Goøn-Q.3</v>
          </cell>
        </row>
        <row r="99">
          <cell r="A99" t="str">
            <v>Khaùch vaõng lai</v>
          </cell>
        </row>
        <row r="100">
          <cell r="A100" t="str">
            <v>Cty TNHH Baùnh ngoït Love Bread , Q,1</v>
          </cell>
        </row>
        <row r="101">
          <cell r="A101" t="str">
            <v>Cuïc thueá nhaø nöôùc</v>
          </cell>
          <cell r="B101" t="str">
            <v>Nguyeãn Thò Minh Khai - Q.1</v>
          </cell>
        </row>
        <row r="102">
          <cell r="A102" t="str">
            <v>Cuïc thueá Q 6</v>
          </cell>
          <cell r="B102" t="str">
            <v>F3A -Q.6</v>
          </cell>
        </row>
        <row r="103">
          <cell r="A103" t="str">
            <v>Cty CP Thöïc Phaåm Kinh Ñoâ Saøi Goøn</v>
          </cell>
          <cell r="B103" t="str">
            <v>447/18 Huøng Vöông - Q.5</v>
          </cell>
          <cell r="C103" t="str">
            <v>0303226831</v>
          </cell>
        </row>
        <row r="104">
          <cell r="A104" t="str">
            <v>Cty TNHH Baønh Ngoït Love Bread</v>
          </cell>
          <cell r="B104" t="str">
            <v>A36 Bis Nguyeãn Traõi - Q.1</v>
          </cell>
          <cell r="C104" t="str">
            <v>0303390479</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K"/>
      <sheetName val="NHATKY"/>
      <sheetName val="TONQUY"/>
      <sheetName val="SOCAI"/>
      <sheetName val="CANDOI"/>
      <sheetName val="CDKT"/>
      <sheetName val="KQKD"/>
      <sheetName val="TKHAI"/>
      <sheetName val="XL4Poppy"/>
    </sheetNames>
    <sheetDataSet>
      <sheetData sheetId="0" refreshError="1">
        <row r="6">
          <cell r="A6">
            <v>1</v>
          </cell>
        </row>
        <row r="7">
          <cell r="A7">
            <v>11</v>
          </cell>
        </row>
        <row r="8">
          <cell r="A8">
            <v>111</v>
          </cell>
        </row>
        <row r="9">
          <cell r="A9">
            <v>1111</v>
          </cell>
        </row>
        <row r="10">
          <cell r="A10">
            <v>1112</v>
          </cell>
        </row>
        <row r="11">
          <cell r="A11">
            <v>112</v>
          </cell>
        </row>
        <row r="12">
          <cell r="A12">
            <v>1121</v>
          </cell>
        </row>
        <row r="13">
          <cell r="A13">
            <v>1122</v>
          </cell>
        </row>
        <row r="14">
          <cell r="A14">
            <v>113</v>
          </cell>
        </row>
        <row r="15">
          <cell r="A15">
            <v>1131</v>
          </cell>
        </row>
        <row r="16">
          <cell r="A16">
            <v>12</v>
          </cell>
        </row>
        <row r="17">
          <cell r="A17">
            <v>121</v>
          </cell>
        </row>
        <row r="18">
          <cell r="A18">
            <v>1211</v>
          </cell>
        </row>
        <row r="19">
          <cell r="A19">
            <v>1212</v>
          </cell>
        </row>
        <row r="20">
          <cell r="A20">
            <v>128</v>
          </cell>
        </row>
        <row r="21">
          <cell r="A21">
            <v>129</v>
          </cell>
        </row>
        <row r="22">
          <cell r="A22">
            <v>13</v>
          </cell>
        </row>
        <row r="23">
          <cell r="A23">
            <v>131</v>
          </cell>
        </row>
        <row r="24">
          <cell r="A24">
            <v>133</v>
          </cell>
        </row>
        <row r="25">
          <cell r="A25">
            <v>1331</v>
          </cell>
        </row>
        <row r="26">
          <cell r="A26">
            <v>1332</v>
          </cell>
        </row>
        <row r="27">
          <cell r="A27">
            <v>1333</v>
          </cell>
        </row>
        <row r="28">
          <cell r="A28">
            <v>1334</v>
          </cell>
        </row>
        <row r="29">
          <cell r="A29">
            <v>1335</v>
          </cell>
        </row>
        <row r="30">
          <cell r="A30" t="str">
            <v>133DKT</v>
          </cell>
        </row>
        <row r="31">
          <cell r="A31" t="str">
            <v>133HT</v>
          </cell>
        </row>
        <row r="32">
          <cell r="A32" t="str">
            <v>133KKT</v>
          </cell>
        </row>
        <row r="33">
          <cell r="A33">
            <v>136</v>
          </cell>
        </row>
        <row r="34">
          <cell r="A34">
            <v>1368</v>
          </cell>
        </row>
        <row r="35">
          <cell r="A35">
            <v>138</v>
          </cell>
        </row>
        <row r="36">
          <cell r="A36">
            <v>1381</v>
          </cell>
        </row>
        <row r="37">
          <cell r="A37">
            <v>1388</v>
          </cell>
        </row>
        <row r="38">
          <cell r="A38">
            <v>139</v>
          </cell>
        </row>
        <row r="39">
          <cell r="A39">
            <v>14</v>
          </cell>
        </row>
        <row r="40">
          <cell r="A40">
            <v>141</v>
          </cell>
        </row>
        <row r="41">
          <cell r="A41">
            <v>142</v>
          </cell>
        </row>
        <row r="42">
          <cell r="A42">
            <v>1421</v>
          </cell>
        </row>
        <row r="43">
          <cell r="A43">
            <v>1422</v>
          </cell>
        </row>
        <row r="44">
          <cell r="A44">
            <v>14221</v>
          </cell>
        </row>
        <row r="45">
          <cell r="A45">
            <v>14222</v>
          </cell>
        </row>
        <row r="46">
          <cell r="A46">
            <v>14223</v>
          </cell>
        </row>
        <row r="47">
          <cell r="A47">
            <v>14224</v>
          </cell>
        </row>
        <row r="48">
          <cell r="A48" t="str">
            <v>142CK</v>
          </cell>
        </row>
        <row r="49">
          <cell r="A49">
            <v>144</v>
          </cell>
        </row>
        <row r="50">
          <cell r="A50">
            <v>15</v>
          </cell>
        </row>
        <row r="51">
          <cell r="A51">
            <v>151</v>
          </cell>
        </row>
        <row r="52">
          <cell r="A52">
            <v>152</v>
          </cell>
        </row>
        <row r="53">
          <cell r="A53">
            <v>1521</v>
          </cell>
        </row>
        <row r="54">
          <cell r="A54">
            <v>1522</v>
          </cell>
        </row>
        <row r="55">
          <cell r="A55">
            <v>1523</v>
          </cell>
        </row>
        <row r="56">
          <cell r="A56">
            <v>1524</v>
          </cell>
        </row>
        <row r="57">
          <cell r="A57">
            <v>1525</v>
          </cell>
        </row>
        <row r="58">
          <cell r="A58">
            <v>1526</v>
          </cell>
        </row>
        <row r="59">
          <cell r="A59" t="str">
            <v>152K</v>
          </cell>
        </row>
        <row r="60">
          <cell r="A60">
            <v>153</v>
          </cell>
        </row>
        <row r="61">
          <cell r="A61">
            <v>1531</v>
          </cell>
        </row>
        <row r="62">
          <cell r="A62">
            <v>1532</v>
          </cell>
        </row>
        <row r="63">
          <cell r="A63">
            <v>1533</v>
          </cell>
        </row>
        <row r="64">
          <cell r="A64">
            <v>154</v>
          </cell>
        </row>
        <row r="65">
          <cell r="A65">
            <v>1540</v>
          </cell>
        </row>
        <row r="66">
          <cell r="A66">
            <v>1541</v>
          </cell>
        </row>
        <row r="67">
          <cell r="A67">
            <v>1542</v>
          </cell>
        </row>
        <row r="68">
          <cell r="A68">
            <v>155</v>
          </cell>
        </row>
        <row r="69">
          <cell r="A69">
            <v>156</v>
          </cell>
        </row>
        <row r="70">
          <cell r="A70">
            <v>1561</v>
          </cell>
        </row>
        <row r="71">
          <cell r="A71">
            <v>1562</v>
          </cell>
        </row>
        <row r="72">
          <cell r="A72">
            <v>157</v>
          </cell>
        </row>
        <row r="73">
          <cell r="A73">
            <v>159</v>
          </cell>
        </row>
        <row r="74">
          <cell r="A74">
            <v>16</v>
          </cell>
        </row>
        <row r="75">
          <cell r="A75">
            <v>161</v>
          </cell>
        </row>
        <row r="76">
          <cell r="A76">
            <v>1611</v>
          </cell>
        </row>
        <row r="77">
          <cell r="A77">
            <v>1612</v>
          </cell>
        </row>
        <row r="78">
          <cell r="A78">
            <v>2</v>
          </cell>
        </row>
        <row r="79">
          <cell r="A79">
            <v>21</v>
          </cell>
        </row>
        <row r="80">
          <cell r="A80">
            <v>211</v>
          </cell>
        </row>
        <row r="81">
          <cell r="A81">
            <v>2111</v>
          </cell>
        </row>
        <row r="82">
          <cell r="A82">
            <v>2112</v>
          </cell>
        </row>
        <row r="83">
          <cell r="A83">
            <v>2113</v>
          </cell>
        </row>
        <row r="84">
          <cell r="A84">
            <v>2114</v>
          </cell>
        </row>
        <row r="85">
          <cell r="A85">
            <v>2115</v>
          </cell>
        </row>
        <row r="86">
          <cell r="A86">
            <v>212</v>
          </cell>
        </row>
        <row r="87">
          <cell r="A87">
            <v>213</v>
          </cell>
        </row>
        <row r="88">
          <cell r="A88">
            <v>2131</v>
          </cell>
        </row>
        <row r="89">
          <cell r="A89">
            <v>2132</v>
          </cell>
        </row>
        <row r="90">
          <cell r="A90">
            <v>2133</v>
          </cell>
        </row>
        <row r="91">
          <cell r="A91">
            <v>2134</v>
          </cell>
        </row>
        <row r="92">
          <cell r="A92">
            <v>2135</v>
          </cell>
        </row>
        <row r="93">
          <cell r="A93">
            <v>2136</v>
          </cell>
        </row>
        <row r="94">
          <cell r="A94">
            <v>2138</v>
          </cell>
        </row>
        <row r="95">
          <cell r="A95">
            <v>214</v>
          </cell>
        </row>
        <row r="96">
          <cell r="A96">
            <v>2141</v>
          </cell>
        </row>
        <row r="97">
          <cell r="A97">
            <v>21411</v>
          </cell>
        </row>
        <row r="98">
          <cell r="A98">
            <v>21412</v>
          </cell>
        </row>
        <row r="99">
          <cell r="A99">
            <v>21413</v>
          </cell>
        </row>
        <row r="100">
          <cell r="A100">
            <v>21414</v>
          </cell>
        </row>
        <row r="101">
          <cell r="A101">
            <v>21415</v>
          </cell>
        </row>
        <row r="102">
          <cell r="A102">
            <v>2142</v>
          </cell>
        </row>
        <row r="103">
          <cell r="A103">
            <v>2143</v>
          </cell>
        </row>
        <row r="104">
          <cell r="A104">
            <v>22</v>
          </cell>
        </row>
        <row r="105">
          <cell r="A105">
            <v>221</v>
          </cell>
        </row>
        <row r="106">
          <cell r="A106">
            <v>2211</v>
          </cell>
        </row>
        <row r="107">
          <cell r="A107">
            <v>2212</v>
          </cell>
        </row>
        <row r="108">
          <cell r="A108">
            <v>222</v>
          </cell>
        </row>
        <row r="109">
          <cell r="A109">
            <v>228</v>
          </cell>
        </row>
        <row r="110">
          <cell r="A110">
            <v>2281</v>
          </cell>
        </row>
        <row r="111">
          <cell r="A111">
            <v>2282</v>
          </cell>
        </row>
        <row r="112">
          <cell r="A112">
            <v>2283</v>
          </cell>
        </row>
        <row r="113">
          <cell r="A113">
            <v>229</v>
          </cell>
        </row>
        <row r="114">
          <cell r="A114">
            <v>24</v>
          </cell>
        </row>
        <row r="115">
          <cell r="A115">
            <v>241</v>
          </cell>
        </row>
        <row r="116">
          <cell r="A116">
            <v>2411</v>
          </cell>
        </row>
        <row r="117">
          <cell r="A117">
            <v>2412</v>
          </cell>
        </row>
        <row r="118">
          <cell r="A118">
            <v>2413</v>
          </cell>
        </row>
        <row r="119">
          <cell r="A119">
            <v>244</v>
          </cell>
        </row>
        <row r="120">
          <cell r="A120">
            <v>244</v>
          </cell>
        </row>
        <row r="121">
          <cell r="A121">
            <v>2441</v>
          </cell>
        </row>
        <row r="122">
          <cell r="A122">
            <v>2442</v>
          </cell>
        </row>
        <row r="123">
          <cell r="A123">
            <v>3</v>
          </cell>
        </row>
        <row r="124">
          <cell r="A124">
            <v>31</v>
          </cell>
        </row>
        <row r="125">
          <cell r="A125">
            <v>311</v>
          </cell>
        </row>
        <row r="126">
          <cell r="A126">
            <v>3110</v>
          </cell>
        </row>
        <row r="127">
          <cell r="A127">
            <v>3111</v>
          </cell>
        </row>
        <row r="128">
          <cell r="A128">
            <v>3112</v>
          </cell>
        </row>
        <row r="129">
          <cell r="A129">
            <v>315</v>
          </cell>
        </row>
        <row r="130">
          <cell r="A130">
            <v>3151</v>
          </cell>
        </row>
        <row r="131">
          <cell r="A131">
            <v>3152</v>
          </cell>
        </row>
        <row r="132">
          <cell r="A132">
            <v>3153</v>
          </cell>
        </row>
        <row r="133">
          <cell r="A133">
            <v>3154</v>
          </cell>
        </row>
        <row r="134">
          <cell r="A134">
            <v>33</v>
          </cell>
        </row>
        <row r="135">
          <cell r="A135">
            <v>331</v>
          </cell>
        </row>
        <row r="136">
          <cell r="A136">
            <v>333</v>
          </cell>
        </row>
        <row r="137">
          <cell r="A137">
            <v>3331</v>
          </cell>
        </row>
        <row r="138">
          <cell r="A138">
            <v>33311</v>
          </cell>
        </row>
        <row r="139">
          <cell r="A139">
            <v>33312</v>
          </cell>
        </row>
        <row r="140">
          <cell r="A140" t="str">
            <v>3331DGT</v>
          </cell>
        </row>
        <row r="141">
          <cell r="A141" t="str">
            <v>3331DKT</v>
          </cell>
        </row>
        <row r="142">
          <cell r="A142" t="str">
            <v>3331DN</v>
          </cell>
        </row>
        <row r="143">
          <cell r="A143">
            <v>3333</v>
          </cell>
        </row>
        <row r="144">
          <cell r="A144">
            <v>3334</v>
          </cell>
        </row>
        <row r="145">
          <cell r="A145">
            <v>3335</v>
          </cell>
        </row>
        <row r="146">
          <cell r="A146">
            <v>3336</v>
          </cell>
        </row>
        <row r="147">
          <cell r="A147">
            <v>3337</v>
          </cell>
        </row>
        <row r="148">
          <cell r="A148">
            <v>3338</v>
          </cell>
        </row>
        <row r="149">
          <cell r="A149">
            <v>3339</v>
          </cell>
        </row>
        <row r="150">
          <cell r="A150">
            <v>334</v>
          </cell>
        </row>
        <row r="151">
          <cell r="A151">
            <v>3341</v>
          </cell>
        </row>
        <row r="152">
          <cell r="A152">
            <v>3342</v>
          </cell>
        </row>
        <row r="153">
          <cell r="A153">
            <v>3343</v>
          </cell>
        </row>
        <row r="154">
          <cell r="A154">
            <v>3349</v>
          </cell>
        </row>
        <row r="155">
          <cell r="A155">
            <v>335</v>
          </cell>
        </row>
        <row r="156">
          <cell r="A156">
            <v>336</v>
          </cell>
        </row>
        <row r="157">
          <cell r="A157">
            <v>338</v>
          </cell>
        </row>
        <row r="158">
          <cell r="A158">
            <v>3381</v>
          </cell>
        </row>
        <row r="159">
          <cell r="A159">
            <v>3382</v>
          </cell>
        </row>
        <row r="160">
          <cell r="A160">
            <v>3383</v>
          </cell>
        </row>
        <row r="161">
          <cell r="A161">
            <v>3384</v>
          </cell>
        </row>
        <row r="162">
          <cell r="A162">
            <v>3388</v>
          </cell>
        </row>
        <row r="163">
          <cell r="A163">
            <v>34</v>
          </cell>
        </row>
        <row r="164">
          <cell r="A164">
            <v>341</v>
          </cell>
        </row>
        <row r="165">
          <cell r="A165">
            <v>342</v>
          </cell>
        </row>
        <row r="166">
          <cell r="A166">
            <v>4</v>
          </cell>
        </row>
        <row r="167">
          <cell r="A167">
            <v>41</v>
          </cell>
        </row>
        <row r="168">
          <cell r="A168">
            <v>411</v>
          </cell>
        </row>
        <row r="169">
          <cell r="A169">
            <v>4111</v>
          </cell>
        </row>
        <row r="170">
          <cell r="A170">
            <v>4112</v>
          </cell>
        </row>
        <row r="171">
          <cell r="A171">
            <v>412</v>
          </cell>
        </row>
        <row r="172">
          <cell r="A172">
            <v>413</v>
          </cell>
        </row>
        <row r="173">
          <cell r="A173">
            <v>414</v>
          </cell>
        </row>
        <row r="174">
          <cell r="A174">
            <v>415</v>
          </cell>
        </row>
        <row r="175">
          <cell r="A175">
            <v>42</v>
          </cell>
        </row>
        <row r="176">
          <cell r="A176">
            <v>421</v>
          </cell>
        </row>
        <row r="177">
          <cell r="A177">
            <v>4211</v>
          </cell>
        </row>
        <row r="178">
          <cell r="A178">
            <v>4212</v>
          </cell>
        </row>
        <row r="179">
          <cell r="A179">
            <v>43</v>
          </cell>
        </row>
        <row r="180">
          <cell r="A180">
            <v>431</v>
          </cell>
        </row>
        <row r="181">
          <cell r="A181">
            <v>4311</v>
          </cell>
        </row>
        <row r="182">
          <cell r="A182">
            <v>4312</v>
          </cell>
        </row>
        <row r="183">
          <cell r="A183">
            <v>441</v>
          </cell>
        </row>
        <row r="184">
          <cell r="A184">
            <v>45</v>
          </cell>
        </row>
        <row r="185">
          <cell r="A185">
            <v>451</v>
          </cell>
        </row>
        <row r="186">
          <cell r="A186">
            <v>46</v>
          </cell>
        </row>
        <row r="187">
          <cell r="A187">
            <v>461</v>
          </cell>
        </row>
        <row r="188">
          <cell r="A188">
            <v>4611</v>
          </cell>
        </row>
        <row r="189">
          <cell r="A189">
            <v>4612</v>
          </cell>
        </row>
        <row r="190">
          <cell r="A190">
            <v>5</v>
          </cell>
        </row>
        <row r="191">
          <cell r="A191">
            <v>51</v>
          </cell>
        </row>
        <row r="192">
          <cell r="A192">
            <v>511</v>
          </cell>
        </row>
        <row r="193">
          <cell r="A193">
            <v>5111</v>
          </cell>
        </row>
        <row r="194">
          <cell r="A194">
            <v>5112</v>
          </cell>
        </row>
        <row r="195">
          <cell r="A195">
            <v>5113</v>
          </cell>
        </row>
        <row r="196">
          <cell r="A196" t="str">
            <v>511KC</v>
          </cell>
        </row>
        <row r="197">
          <cell r="A197">
            <v>512</v>
          </cell>
        </row>
        <row r="198">
          <cell r="A198">
            <v>5121</v>
          </cell>
        </row>
        <row r="199">
          <cell r="A199">
            <v>5122</v>
          </cell>
        </row>
        <row r="200">
          <cell r="A200">
            <v>5123</v>
          </cell>
        </row>
        <row r="201">
          <cell r="A201">
            <v>52</v>
          </cell>
        </row>
        <row r="202">
          <cell r="A202">
            <v>521</v>
          </cell>
        </row>
        <row r="203">
          <cell r="A203">
            <v>5211</v>
          </cell>
        </row>
        <row r="204">
          <cell r="A204">
            <v>5212</v>
          </cell>
        </row>
        <row r="205">
          <cell r="A205">
            <v>5213</v>
          </cell>
        </row>
        <row r="206">
          <cell r="A206">
            <v>53</v>
          </cell>
        </row>
        <row r="207">
          <cell r="A207">
            <v>531</v>
          </cell>
        </row>
        <row r="208">
          <cell r="A208">
            <v>532</v>
          </cell>
        </row>
        <row r="209">
          <cell r="A209">
            <v>6</v>
          </cell>
        </row>
        <row r="210">
          <cell r="A210">
            <v>61</v>
          </cell>
        </row>
        <row r="211">
          <cell r="A211">
            <v>611</v>
          </cell>
        </row>
        <row r="212">
          <cell r="A212">
            <v>6111</v>
          </cell>
        </row>
        <row r="213">
          <cell r="A213">
            <v>6112</v>
          </cell>
        </row>
        <row r="214">
          <cell r="A214">
            <v>62</v>
          </cell>
        </row>
        <row r="215">
          <cell r="A215">
            <v>621</v>
          </cell>
        </row>
        <row r="216">
          <cell r="A216" t="str">
            <v>622</v>
          </cell>
        </row>
        <row r="217">
          <cell r="A217">
            <v>627</v>
          </cell>
        </row>
        <row r="218">
          <cell r="A218">
            <v>6271</v>
          </cell>
        </row>
        <row r="219">
          <cell r="A219">
            <v>6272</v>
          </cell>
        </row>
        <row r="220">
          <cell r="A220">
            <v>6273</v>
          </cell>
        </row>
        <row r="221">
          <cell r="A221">
            <v>6274</v>
          </cell>
        </row>
        <row r="222">
          <cell r="A222">
            <v>6277</v>
          </cell>
        </row>
        <row r="223">
          <cell r="A223">
            <v>6278</v>
          </cell>
        </row>
        <row r="224">
          <cell r="A224" t="str">
            <v>627KC</v>
          </cell>
        </row>
        <row r="225">
          <cell r="A225">
            <v>63</v>
          </cell>
        </row>
        <row r="226">
          <cell r="A226">
            <v>631</v>
          </cell>
        </row>
        <row r="227">
          <cell r="A227">
            <v>632</v>
          </cell>
        </row>
        <row r="228">
          <cell r="A228" t="str">
            <v>632KC</v>
          </cell>
        </row>
        <row r="229">
          <cell r="A229">
            <v>64</v>
          </cell>
        </row>
        <row r="230">
          <cell r="A230">
            <v>641</v>
          </cell>
        </row>
        <row r="231">
          <cell r="A231">
            <v>6411</v>
          </cell>
        </row>
        <row r="232">
          <cell r="A232">
            <v>6413</v>
          </cell>
        </row>
        <row r="233">
          <cell r="A233">
            <v>6414</v>
          </cell>
        </row>
        <row r="234">
          <cell r="A234">
            <v>6415</v>
          </cell>
        </row>
        <row r="235">
          <cell r="A235">
            <v>6416</v>
          </cell>
        </row>
        <row r="236">
          <cell r="A236">
            <v>6417</v>
          </cell>
        </row>
        <row r="237">
          <cell r="A237">
            <v>6418</v>
          </cell>
        </row>
        <row r="238">
          <cell r="A238" t="str">
            <v>641KC</v>
          </cell>
        </row>
        <row r="239">
          <cell r="A239">
            <v>642</v>
          </cell>
        </row>
        <row r="240">
          <cell r="A240">
            <v>6421</v>
          </cell>
        </row>
        <row r="241">
          <cell r="A241">
            <v>6422</v>
          </cell>
        </row>
        <row r="242">
          <cell r="A242">
            <v>6423</v>
          </cell>
        </row>
        <row r="243">
          <cell r="A243">
            <v>6424</v>
          </cell>
        </row>
        <row r="244">
          <cell r="A244">
            <v>6425</v>
          </cell>
        </row>
        <row r="245">
          <cell r="A245">
            <v>6426</v>
          </cell>
        </row>
        <row r="246">
          <cell r="A246">
            <v>6427</v>
          </cell>
        </row>
        <row r="247">
          <cell r="A247">
            <v>6428</v>
          </cell>
        </row>
        <row r="248">
          <cell r="A248">
            <v>64290</v>
          </cell>
        </row>
        <row r="249">
          <cell r="A249">
            <v>64291</v>
          </cell>
        </row>
        <row r="250">
          <cell r="A250">
            <v>64292</v>
          </cell>
        </row>
        <row r="251">
          <cell r="A251">
            <v>64293</v>
          </cell>
        </row>
        <row r="252">
          <cell r="A252">
            <v>64294</v>
          </cell>
        </row>
        <row r="253">
          <cell r="A253">
            <v>64295</v>
          </cell>
        </row>
        <row r="254">
          <cell r="A254">
            <v>64296</v>
          </cell>
        </row>
        <row r="255">
          <cell r="A255">
            <v>64297</v>
          </cell>
        </row>
        <row r="256">
          <cell r="A256">
            <v>64298</v>
          </cell>
        </row>
        <row r="257">
          <cell r="A257">
            <v>64299</v>
          </cell>
        </row>
        <row r="258">
          <cell r="A258" t="str">
            <v>642KC</v>
          </cell>
        </row>
        <row r="259">
          <cell r="A259">
            <v>7</v>
          </cell>
        </row>
        <row r="260">
          <cell r="A260">
            <v>711</v>
          </cell>
        </row>
        <row r="261">
          <cell r="A261">
            <v>7111</v>
          </cell>
        </row>
        <row r="262">
          <cell r="A262">
            <v>7112</v>
          </cell>
        </row>
        <row r="263">
          <cell r="A263">
            <v>7113</v>
          </cell>
        </row>
        <row r="264">
          <cell r="A264">
            <v>7114</v>
          </cell>
        </row>
        <row r="265">
          <cell r="A265">
            <v>7115</v>
          </cell>
        </row>
        <row r="266">
          <cell r="A266">
            <v>7116</v>
          </cell>
        </row>
        <row r="267">
          <cell r="A267" t="str">
            <v>711KC</v>
          </cell>
        </row>
        <row r="268">
          <cell r="A268">
            <v>721</v>
          </cell>
        </row>
        <row r="269">
          <cell r="A269">
            <v>7211</v>
          </cell>
        </row>
        <row r="270">
          <cell r="A270">
            <v>7212</v>
          </cell>
        </row>
        <row r="271">
          <cell r="A271">
            <v>7213</v>
          </cell>
        </row>
        <row r="272">
          <cell r="A272">
            <v>7214</v>
          </cell>
        </row>
        <row r="273">
          <cell r="A273">
            <v>7219</v>
          </cell>
        </row>
        <row r="274">
          <cell r="A274" t="str">
            <v>721GTGT</v>
          </cell>
        </row>
        <row r="275">
          <cell r="A275" t="str">
            <v>721KC</v>
          </cell>
        </row>
        <row r="276">
          <cell r="A276">
            <v>8</v>
          </cell>
        </row>
        <row r="277">
          <cell r="A277">
            <v>811</v>
          </cell>
        </row>
        <row r="278">
          <cell r="A278">
            <v>8111</v>
          </cell>
        </row>
        <row r="279">
          <cell r="A279">
            <v>8112</v>
          </cell>
        </row>
        <row r="280">
          <cell r="A280">
            <v>8113</v>
          </cell>
        </row>
        <row r="281">
          <cell r="A281">
            <v>8114</v>
          </cell>
        </row>
        <row r="282">
          <cell r="A282">
            <v>8119</v>
          </cell>
        </row>
        <row r="283">
          <cell r="A283" t="str">
            <v>811KC</v>
          </cell>
        </row>
        <row r="284">
          <cell r="A284">
            <v>821</v>
          </cell>
        </row>
        <row r="285">
          <cell r="A285">
            <v>8211</v>
          </cell>
        </row>
        <row r="286">
          <cell r="A286">
            <v>8212</v>
          </cell>
        </row>
        <row r="287">
          <cell r="A287">
            <v>8213</v>
          </cell>
        </row>
        <row r="288">
          <cell r="A288">
            <v>8219</v>
          </cell>
        </row>
        <row r="289">
          <cell r="A289" t="str">
            <v>821KC</v>
          </cell>
        </row>
        <row r="290">
          <cell r="A290">
            <v>9</v>
          </cell>
        </row>
        <row r="291">
          <cell r="A291">
            <v>911</v>
          </cell>
        </row>
        <row r="292">
          <cell r="A292" t="str">
            <v>911KC</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en Luong"/>
      <sheetName val="Dinh Muc VT"/>
      <sheetName val="Tong Ket"/>
      <sheetName val="TT"/>
      <sheetName val="Gia VT"/>
      <sheetName val="Vat Tu"/>
      <sheetName val="Don Gia"/>
      <sheetName val="Van Chuyen"/>
      <sheetName val="Thong so"/>
      <sheetName val="Thuyet Minh"/>
      <sheetName val="Tke"/>
      <sheetName val="INFO"/>
      <sheetName val="CHITIET VL-NC"/>
      <sheetName val="ThongSo"/>
      <sheetName val="DG-LAP6"/>
      <sheetName val="TH kinh phi"/>
      <sheetName val="Nhap lieu BH"/>
      <sheetName val="Tong_Ket"/>
      <sheetName val="Tien_Luong"/>
      <sheetName val="Gia_VT"/>
      <sheetName val="Vat_Tu"/>
      <sheetName val="Don_Gia"/>
      <sheetName val="Dinh_Muc_VT"/>
      <sheetName val="Van_Chuyen"/>
      <sheetName val="Thong_so"/>
      <sheetName val="Thuyet_Minh"/>
      <sheetName val="TH_kinh_phi"/>
      <sheetName val="CHITIET VL-NC-TT -1p"/>
      <sheetName val="ChiTietDZ"/>
      <sheetName val="VuaBT"/>
      <sheetName val="Huong dan"/>
      <sheetName val="00"/>
      <sheetName val="HT"/>
      <sheetName val="NKC"/>
      <sheetName val="VAT01"/>
      <sheetName val="VAT0203"/>
      <sheetName val="HTTK"/>
      <sheetName val="DMHTK"/>
      <sheetName val="TSCD"/>
      <sheetName val="DMDoiTuong"/>
      <sheetName val="SDDK"/>
      <sheetName val="DMTH"/>
      <sheetName val="TAM"/>
      <sheetName val="INTC"/>
      <sheetName val="INTK"/>
      <sheetName val="XEMTONKHO"/>
      <sheetName val="SCTH"/>
      <sheetName val="SCCT"/>
      <sheetName val="THCN"/>
      <sheetName val="So CT vat tu"/>
      <sheetName val="NXT"/>
      <sheetName val="Ket chuyen"/>
      <sheetName val="CDPS2"/>
      <sheetName val="CDKT"/>
      <sheetName val="KQKD"/>
      <sheetName val="TMBCTC"/>
      <sheetName val="LCTT (1)"/>
      <sheetName val="LCTT(2)"/>
      <sheetName val="CHITIET VL-NC-TT-3p"/>
      <sheetName val="kinh phí XD"/>
      <sheetName val="Value"/>
      <sheetName val="TRVINH~4"/>
      <sheetName val="DN"/>
      <sheetName val="XL4Poppy"/>
      <sheetName val="Vat Ìu"/>
      <sheetName val="CHITIET VL-NC-TT1p"/>
      <sheetName val="TONGKE3p"/>
    </sheetNames>
    <sheetDataSet>
      <sheetData sheetId="0" refreshError="1"/>
      <sheetData sheetId="1" refreshError="1">
        <row r="4">
          <cell r="F4" t="str">
            <v/>
          </cell>
          <cell r="J4">
            <v>0</v>
          </cell>
        </row>
        <row r="5">
          <cell r="F5" t="str">
            <v>XM30</v>
          </cell>
          <cell r="J5">
            <v>0</v>
          </cell>
        </row>
        <row r="6">
          <cell r="F6" t="str">
            <v>CATV</v>
          </cell>
          <cell r="J6">
            <v>0</v>
          </cell>
        </row>
        <row r="7">
          <cell r="F7" t="str">
            <v>CATV</v>
          </cell>
          <cell r="J7">
            <v>300</v>
          </cell>
        </row>
        <row r="8">
          <cell r="F8" t="str">
            <v>DA12</v>
          </cell>
          <cell r="J8">
            <v>304.49999999999994</v>
          </cell>
        </row>
        <row r="9">
          <cell r="F9" t="str">
            <v>DA12</v>
          </cell>
          <cell r="J9">
            <v>0</v>
          </cell>
        </row>
        <row r="10">
          <cell r="F10" t="str">
            <v>DA24</v>
          </cell>
          <cell r="J10">
            <v>0</v>
          </cell>
        </row>
        <row r="11">
          <cell r="F11" t="str">
            <v/>
          </cell>
          <cell r="J11">
            <v>0</v>
          </cell>
        </row>
        <row r="12">
          <cell r="F12" t="str">
            <v>DA46</v>
          </cell>
          <cell r="J12">
            <v>0</v>
          </cell>
        </row>
        <row r="13">
          <cell r="F13" t="str">
            <v>DA46</v>
          </cell>
          <cell r="J13">
            <v>7.41</v>
          </cell>
        </row>
        <row r="14">
          <cell r="F14" t="str">
            <v>DA57</v>
          </cell>
          <cell r="J14">
            <v>7.5211499999999996</v>
          </cell>
        </row>
        <row r="15">
          <cell r="F15" t="str">
            <v>DA57</v>
          </cell>
          <cell r="J15">
            <v>0</v>
          </cell>
        </row>
        <row r="16">
          <cell r="F16" t="str">
            <v>DA57</v>
          </cell>
          <cell r="J16">
            <v>0</v>
          </cell>
        </row>
        <row r="17">
          <cell r="F17" t="str">
            <v>DA12</v>
          </cell>
          <cell r="J17">
            <v>0</v>
          </cell>
        </row>
        <row r="18">
          <cell r="F18" t="str">
            <v/>
          </cell>
          <cell r="J18">
            <v>0</v>
          </cell>
        </row>
        <row r="19">
          <cell r="F19" t="str">
            <v>DA57</v>
          </cell>
          <cell r="J19">
            <v>0</v>
          </cell>
        </row>
        <row r="20">
          <cell r="F20" t="str">
            <v>DA12</v>
          </cell>
          <cell r="J20">
            <v>0</v>
          </cell>
        </row>
        <row r="21">
          <cell r="F21" t="str">
            <v>DA12</v>
          </cell>
          <cell r="J21">
            <v>0</v>
          </cell>
        </row>
        <row r="22">
          <cell r="F22" t="str">
            <v>DA12</v>
          </cell>
          <cell r="J22">
            <v>0</v>
          </cell>
        </row>
        <row r="23">
          <cell r="F23" t="str">
            <v>CATD</v>
          </cell>
          <cell r="J23">
            <v>0</v>
          </cell>
        </row>
        <row r="24">
          <cell r="F24" t="str">
            <v>CATD</v>
          </cell>
          <cell r="J24">
            <v>0</v>
          </cell>
        </row>
        <row r="25">
          <cell r="F25" t="str">
            <v>DA46</v>
          </cell>
          <cell r="J25">
            <v>0</v>
          </cell>
        </row>
        <row r="26">
          <cell r="F26" t="str">
            <v>CATD</v>
          </cell>
          <cell r="J26">
            <v>0</v>
          </cell>
        </row>
        <row r="27">
          <cell r="F27" t="str">
            <v>CATD</v>
          </cell>
          <cell r="J27">
            <v>11.8116</v>
          </cell>
        </row>
        <row r="28">
          <cell r="F28" t="str">
            <v>DA57</v>
          </cell>
          <cell r="J28">
            <v>15.579500400000002</v>
          </cell>
        </row>
        <row r="29">
          <cell r="F29" t="str">
            <v>CATD</v>
          </cell>
          <cell r="J29">
            <v>2.5985520000000002</v>
          </cell>
        </row>
        <row r="30">
          <cell r="F30" t="str">
            <v>CATD</v>
          </cell>
          <cell r="J30">
            <v>0</v>
          </cell>
        </row>
        <row r="31">
          <cell r="F31" t="str">
            <v>DA57</v>
          </cell>
          <cell r="J31">
            <v>0</v>
          </cell>
        </row>
        <row r="32">
          <cell r="F32" t="str">
            <v>DATD</v>
          </cell>
          <cell r="J32">
            <v>0</v>
          </cell>
        </row>
        <row r="33">
          <cell r="F33" t="str">
            <v>DATD</v>
          </cell>
          <cell r="J33">
            <v>0</v>
          </cell>
        </row>
        <row r="34">
          <cell r="F34" t="str">
            <v>DAMI</v>
          </cell>
          <cell r="J34">
            <v>0</v>
          </cell>
        </row>
        <row r="35">
          <cell r="F35" t="str">
            <v>DAMI</v>
          </cell>
          <cell r="J35">
            <v>0</v>
          </cell>
        </row>
        <row r="36">
          <cell r="F36" t="str">
            <v>CATD</v>
          </cell>
          <cell r="J36">
            <v>0</v>
          </cell>
        </row>
        <row r="37">
          <cell r="F37" t="str">
            <v>CATD</v>
          </cell>
          <cell r="J37">
            <v>0</v>
          </cell>
        </row>
        <row r="38">
          <cell r="F38" t="str">
            <v>CATD</v>
          </cell>
          <cell r="J38">
            <v>0</v>
          </cell>
        </row>
        <row r="39">
          <cell r="F39" t="str">
            <v>CATD</v>
          </cell>
          <cell r="J39">
            <v>0</v>
          </cell>
        </row>
        <row r="40">
          <cell r="F40" t="str">
            <v>CATD</v>
          </cell>
          <cell r="J40">
            <v>0</v>
          </cell>
        </row>
        <row r="41">
          <cell r="F41" t="str">
            <v>CATD</v>
          </cell>
          <cell r="J41">
            <v>0</v>
          </cell>
        </row>
        <row r="42">
          <cell r="F42" t="str">
            <v>CATD</v>
          </cell>
          <cell r="J42">
            <v>0</v>
          </cell>
        </row>
        <row r="43">
          <cell r="F43" t="str">
            <v>CATD</v>
          </cell>
          <cell r="J43">
            <v>0</v>
          </cell>
        </row>
        <row r="44">
          <cell r="F44" t="str">
            <v>DAHH</v>
          </cell>
          <cell r="J44">
            <v>0</v>
          </cell>
        </row>
        <row r="45">
          <cell r="F45" t="str">
            <v>DAHH</v>
          </cell>
          <cell r="J45">
            <v>0</v>
          </cell>
        </row>
        <row r="46">
          <cell r="F46" t="str">
            <v>CTRAM</v>
          </cell>
          <cell r="J46">
            <v>0</v>
          </cell>
        </row>
        <row r="47">
          <cell r="F47" t="str">
            <v>CAYC</v>
          </cell>
          <cell r="J47">
            <v>0</v>
          </cell>
        </row>
        <row r="48">
          <cell r="F48" t="str">
            <v>GVAN</v>
          </cell>
          <cell r="J48">
            <v>0</v>
          </cell>
        </row>
        <row r="49">
          <cell r="F49" t="str">
            <v>KEMB</v>
          </cell>
          <cell r="J49">
            <v>0</v>
          </cell>
        </row>
        <row r="50">
          <cell r="F50" t="str">
            <v>KEMB</v>
          </cell>
          <cell r="J50">
            <v>0</v>
          </cell>
        </row>
        <row r="51">
          <cell r="F51" t="str">
            <v>L-CUA</v>
          </cell>
          <cell r="J51">
            <v>0</v>
          </cell>
        </row>
        <row r="52">
          <cell r="F52" t="str">
            <v/>
          </cell>
          <cell r="J52">
            <v>0</v>
          </cell>
        </row>
        <row r="53">
          <cell r="F53" t="str">
            <v>DHOC</v>
          </cell>
          <cell r="J53">
            <v>0</v>
          </cell>
        </row>
        <row r="54">
          <cell r="F54" t="str">
            <v>DHOC</v>
          </cell>
          <cell r="J54">
            <v>0</v>
          </cell>
        </row>
        <row r="55">
          <cell r="F55" t="str">
            <v>DA12</v>
          </cell>
          <cell r="J55">
            <v>0</v>
          </cell>
        </row>
        <row r="56">
          <cell r="F56" t="str">
            <v>DATD</v>
          </cell>
          <cell r="J56">
            <v>0</v>
          </cell>
        </row>
        <row r="57">
          <cell r="F57" t="str">
            <v>DATD</v>
          </cell>
          <cell r="J57">
            <v>0</v>
          </cell>
        </row>
        <row r="58">
          <cell r="F58" t="str">
            <v>DA46</v>
          </cell>
          <cell r="J58">
            <v>0</v>
          </cell>
        </row>
        <row r="59">
          <cell r="F59" t="str">
            <v>DMAT</v>
          </cell>
          <cell r="J59">
            <v>0</v>
          </cell>
        </row>
        <row r="60">
          <cell r="F60" t="str">
            <v>DATD</v>
          </cell>
          <cell r="J60">
            <v>0</v>
          </cell>
        </row>
        <row r="61">
          <cell r="F61" t="str">
            <v>DATD</v>
          </cell>
          <cell r="J61">
            <v>440.87999999999994</v>
          </cell>
        </row>
        <row r="62">
          <cell r="F62" t="str">
            <v>DA46</v>
          </cell>
          <cell r="J62">
            <v>113.43842399999998</v>
          </cell>
        </row>
        <row r="63">
          <cell r="F63" t="str">
            <v>DA12</v>
          </cell>
          <cell r="J63">
            <v>19.178279999999994</v>
          </cell>
        </row>
        <row r="64">
          <cell r="F64" t="str">
            <v>CATD</v>
          </cell>
          <cell r="J64">
            <v>41.839511999999992</v>
          </cell>
        </row>
        <row r="65">
          <cell r="F65" t="str">
            <v>CATD</v>
          </cell>
          <cell r="J65">
            <v>0</v>
          </cell>
        </row>
        <row r="66">
          <cell r="F66" t="str">
            <v>DA46</v>
          </cell>
          <cell r="J66">
            <v>0</v>
          </cell>
        </row>
        <row r="67">
          <cell r="F67" t="str">
            <v>DA12</v>
          </cell>
          <cell r="J67">
            <v>0</v>
          </cell>
        </row>
        <row r="68">
          <cell r="F68" t="str">
            <v>DATD</v>
          </cell>
          <cell r="J68">
            <v>0</v>
          </cell>
        </row>
        <row r="69">
          <cell r="F69" t="str">
            <v>DATD</v>
          </cell>
          <cell r="J69">
            <v>0</v>
          </cell>
        </row>
        <row r="70">
          <cell r="F70" t="str">
            <v>DA12</v>
          </cell>
          <cell r="J70">
            <v>0</v>
          </cell>
        </row>
        <row r="71">
          <cell r="F71" t="str">
            <v>DA12</v>
          </cell>
          <cell r="J71">
            <v>0</v>
          </cell>
        </row>
        <row r="72">
          <cell r="F72" t="str">
            <v>BNHU</v>
          </cell>
          <cell r="J72">
            <v>0</v>
          </cell>
        </row>
        <row r="73">
          <cell r="F73" t="str">
            <v>BNHU</v>
          </cell>
          <cell r="J73">
            <v>0</v>
          </cell>
        </row>
        <row r="74">
          <cell r="F74" t="str">
            <v>DHOC</v>
          </cell>
          <cell r="J74">
            <v>0</v>
          </cell>
        </row>
        <row r="75">
          <cell r="F75" t="str">
            <v>DA46</v>
          </cell>
          <cell r="J75">
            <v>0</v>
          </cell>
        </row>
        <row r="76">
          <cell r="F76" t="str">
            <v>DA46</v>
          </cell>
          <cell r="J76">
            <v>0</v>
          </cell>
        </row>
        <row r="77">
          <cell r="F77" t="str">
            <v>DHOC</v>
          </cell>
          <cell r="J77">
            <v>0</v>
          </cell>
        </row>
        <row r="78">
          <cell r="F78" t="str">
            <v>DA46</v>
          </cell>
          <cell r="J78">
            <v>0</v>
          </cell>
        </row>
        <row r="79">
          <cell r="F79" t="str">
            <v>DA46</v>
          </cell>
          <cell r="J79">
            <v>0</v>
          </cell>
        </row>
        <row r="80">
          <cell r="F80" t="str">
            <v>DHOC</v>
          </cell>
          <cell r="J80">
            <v>0</v>
          </cell>
        </row>
        <row r="81">
          <cell r="F81" t="str">
            <v>DA46</v>
          </cell>
          <cell r="J81">
            <v>0</v>
          </cell>
        </row>
        <row r="82">
          <cell r="J82">
            <v>0</v>
          </cell>
        </row>
        <row r="83">
          <cell r="F83" t="str">
            <v>DA46</v>
          </cell>
          <cell r="J83">
            <v>0</v>
          </cell>
        </row>
        <row r="84">
          <cell r="F84" t="str">
            <v>DCHE</v>
          </cell>
          <cell r="J84">
            <v>0</v>
          </cell>
        </row>
        <row r="85">
          <cell r="J85">
            <v>0</v>
          </cell>
        </row>
        <row r="86">
          <cell r="J86">
            <v>7.0500000000000021E-2</v>
          </cell>
        </row>
        <row r="87">
          <cell r="F87" t="str">
            <v>DCHE</v>
          </cell>
          <cell r="J87">
            <v>1.9740000000000008E-2</v>
          </cell>
        </row>
        <row r="88">
          <cell r="F88" t="str">
            <v>GTHE</v>
          </cell>
          <cell r="J88">
            <v>38.775000000000013</v>
          </cell>
        </row>
        <row r="89">
          <cell r="F89" t="str">
            <v>GVAN</v>
          </cell>
          <cell r="J89">
            <v>4.2300000000000011E-3</v>
          </cell>
        </row>
        <row r="90">
          <cell r="F90" t="str">
            <v>DINH</v>
          </cell>
          <cell r="J90">
            <v>3.8775000000000018E-2</v>
          </cell>
        </row>
        <row r="91">
          <cell r="F91" t="str">
            <v>DDIA</v>
          </cell>
          <cell r="J91">
            <v>0.11985000000000005</v>
          </cell>
        </row>
        <row r="92">
          <cell r="F92" t="str">
            <v>DDIA</v>
          </cell>
          <cell r="J92">
            <v>1.2800000000000002</v>
          </cell>
        </row>
        <row r="93">
          <cell r="F93" t="str">
            <v>GTHE</v>
          </cell>
          <cell r="J93">
            <v>1683.2000000000003</v>
          </cell>
        </row>
        <row r="94">
          <cell r="F94" t="str">
            <v>CAYC</v>
          </cell>
          <cell r="J94">
            <v>0.64000000000000012</v>
          </cell>
        </row>
        <row r="95">
          <cell r="F95" t="str">
            <v>GVAN</v>
          </cell>
          <cell r="J95">
            <v>3.840000000000001E-3</v>
          </cell>
        </row>
        <row r="96">
          <cell r="F96" t="str">
            <v>KEMB</v>
          </cell>
          <cell r="J96">
            <v>0.29440000000000005</v>
          </cell>
        </row>
        <row r="97">
          <cell r="J97">
            <v>0.25600000000000006</v>
          </cell>
        </row>
        <row r="98">
          <cell r="F98" t="str">
            <v>KEMB</v>
          </cell>
          <cell r="J98">
            <v>6.6000000000000005</v>
          </cell>
        </row>
        <row r="99">
          <cell r="F99" t="str">
            <v>GTHE</v>
          </cell>
          <cell r="J99">
            <v>7326.0000000000009</v>
          </cell>
        </row>
        <row r="100">
          <cell r="F100" t="str">
            <v>CAYC</v>
          </cell>
          <cell r="J100">
            <v>3.3000000000000003</v>
          </cell>
        </row>
        <row r="101">
          <cell r="F101" t="str">
            <v>GVAN</v>
          </cell>
          <cell r="J101">
            <v>1.9800000000000002E-2</v>
          </cell>
        </row>
        <row r="102">
          <cell r="F102" t="str">
            <v>KEMB</v>
          </cell>
          <cell r="J102">
            <v>1.5180000000000002</v>
          </cell>
        </row>
        <row r="103">
          <cell r="J103">
            <v>2.1450000000000005</v>
          </cell>
        </row>
        <row r="104">
          <cell r="F104" t="str">
            <v>KEMB</v>
          </cell>
          <cell r="J104">
            <v>0</v>
          </cell>
        </row>
        <row r="105">
          <cell r="F105" t="str">
            <v>GTHE</v>
          </cell>
          <cell r="J105">
            <v>0</v>
          </cell>
        </row>
        <row r="106">
          <cell r="F106" t="str">
            <v>CAYC</v>
          </cell>
          <cell r="J106">
            <v>0</v>
          </cell>
        </row>
        <row r="107">
          <cell r="F107" t="str">
            <v>GVAN</v>
          </cell>
          <cell r="J107">
            <v>0</v>
          </cell>
        </row>
        <row r="108">
          <cell r="F108" t="str">
            <v>KEMB</v>
          </cell>
          <cell r="J108">
            <v>0</v>
          </cell>
        </row>
        <row r="109">
          <cell r="J109">
            <v>0</v>
          </cell>
        </row>
        <row r="110">
          <cell r="F110" t="str">
            <v>KEMB</v>
          </cell>
          <cell r="J110">
            <v>0</v>
          </cell>
        </row>
        <row r="111">
          <cell r="F111" t="str">
            <v>GONG</v>
          </cell>
          <cell r="J111">
            <v>0</v>
          </cell>
        </row>
        <row r="112">
          <cell r="F112" t="str">
            <v>CAYC</v>
          </cell>
          <cell r="J112">
            <v>0</v>
          </cell>
        </row>
        <row r="113">
          <cell r="F113" t="str">
            <v>GVAN</v>
          </cell>
          <cell r="J113">
            <v>0</v>
          </cell>
        </row>
        <row r="114">
          <cell r="F114" t="str">
            <v>KEMB</v>
          </cell>
          <cell r="J114">
            <v>0</v>
          </cell>
        </row>
        <row r="115">
          <cell r="J115">
            <v>0</v>
          </cell>
        </row>
        <row r="116">
          <cell r="F116" t="str">
            <v>KEMB</v>
          </cell>
          <cell r="J116">
            <v>0</v>
          </cell>
        </row>
        <row r="117">
          <cell r="F117" t="str">
            <v>GONG</v>
          </cell>
          <cell r="J117">
            <v>0</v>
          </cell>
        </row>
        <row r="118">
          <cell r="F118" t="str">
            <v>CAYC</v>
          </cell>
          <cell r="J118">
            <v>0</v>
          </cell>
        </row>
        <row r="119">
          <cell r="F119" t="str">
            <v>GVAN</v>
          </cell>
          <cell r="J119">
            <v>0</v>
          </cell>
        </row>
        <row r="120">
          <cell r="F120" t="str">
            <v>KEMB</v>
          </cell>
          <cell r="J120">
            <v>0</v>
          </cell>
        </row>
        <row r="121">
          <cell r="J121">
            <v>0</v>
          </cell>
        </row>
        <row r="122">
          <cell r="F122" t="str">
            <v>KEMB</v>
          </cell>
          <cell r="J122">
            <v>0</v>
          </cell>
        </row>
        <row r="123">
          <cell r="F123" t="str">
            <v>GONG</v>
          </cell>
          <cell r="J123">
            <v>0</v>
          </cell>
        </row>
        <row r="124">
          <cell r="F124" t="str">
            <v>GTHE</v>
          </cell>
          <cell r="J124">
            <v>0</v>
          </cell>
        </row>
        <row r="125">
          <cell r="F125" t="str">
            <v>CAYC</v>
          </cell>
          <cell r="J125">
            <v>0</v>
          </cell>
        </row>
        <row r="126">
          <cell r="F126" t="str">
            <v>GVAN</v>
          </cell>
          <cell r="J126">
            <v>0</v>
          </cell>
        </row>
        <row r="127">
          <cell r="F127" t="str">
            <v>KEMB</v>
          </cell>
          <cell r="J127">
            <v>0</v>
          </cell>
        </row>
        <row r="128">
          <cell r="J128">
            <v>0</v>
          </cell>
        </row>
        <row r="129">
          <cell r="F129" t="str">
            <v>KEMB</v>
          </cell>
          <cell r="J129">
            <v>0</v>
          </cell>
        </row>
        <row r="130">
          <cell r="F130" t="str">
            <v>GONG</v>
          </cell>
          <cell r="J130">
            <v>0</v>
          </cell>
        </row>
        <row r="131">
          <cell r="F131" t="str">
            <v>GTHE</v>
          </cell>
          <cell r="J131">
            <v>0</v>
          </cell>
        </row>
        <row r="132">
          <cell r="F132" t="str">
            <v>CAYC</v>
          </cell>
          <cell r="J132">
            <v>0</v>
          </cell>
        </row>
        <row r="133">
          <cell r="F133" t="str">
            <v>GVAN</v>
          </cell>
          <cell r="J133">
            <v>0</v>
          </cell>
        </row>
        <row r="134">
          <cell r="F134" t="str">
            <v>KEMB</v>
          </cell>
          <cell r="J134">
            <v>0</v>
          </cell>
        </row>
        <row r="135">
          <cell r="J135">
            <v>0</v>
          </cell>
        </row>
        <row r="136">
          <cell r="J136">
            <v>0</v>
          </cell>
        </row>
        <row r="137">
          <cell r="J137">
            <v>0</v>
          </cell>
        </row>
        <row r="138">
          <cell r="J138">
            <v>41.240220000000001</v>
          </cell>
        </row>
        <row r="139">
          <cell r="J139">
            <v>42.2712255</v>
          </cell>
        </row>
        <row r="140">
          <cell r="J140">
            <v>0</v>
          </cell>
        </row>
        <row r="141">
          <cell r="J141">
            <v>0</v>
          </cell>
        </row>
        <row r="142">
          <cell r="J142">
            <v>0</v>
          </cell>
        </row>
        <row r="143">
          <cell r="F143" t="str">
            <v>KEMB</v>
          </cell>
          <cell r="J143">
            <v>0</v>
          </cell>
        </row>
        <row r="144">
          <cell r="F144" t="str">
            <v>GCCT</v>
          </cell>
          <cell r="J144">
            <v>0</v>
          </cell>
        </row>
        <row r="145">
          <cell r="F145" t="str">
            <v>DINH</v>
          </cell>
          <cell r="J145">
            <v>0</v>
          </cell>
        </row>
        <row r="146">
          <cell r="F146" t="str">
            <v>DDIA</v>
          </cell>
          <cell r="J146">
            <v>0</v>
          </cell>
        </row>
        <row r="147">
          <cell r="J147">
            <v>103.53354000000002</v>
          </cell>
        </row>
        <row r="148">
          <cell r="F148" t="str">
            <v>DDIA</v>
          </cell>
          <cell r="J148">
            <v>107.18309728500002</v>
          </cell>
        </row>
        <row r="149">
          <cell r="F149" t="str">
            <v>GCCT</v>
          </cell>
          <cell r="J149">
            <v>1.5685331310000004</v>
          </cell>
        </row>
        <row r="150">
          <cell r="F150" t="str">
            <v>DINH</v>
          </cell>
          <cell r="J150">
            <v>12.757402798800003</v>
          </cell>
        </row>
        <row r="151">
          <cell r="F151" t="str">
            <v>DDIA</v>
          </cell>
          <cell r="J151">
            <v>63.055031866200011</v>
          </cell>
        </row>
        <row r="152">
          <cell r="J152">
            <v>0</v>
          </cell>
        </row>
        <row r="153">
          <cell r="F153" t="str">
            <v>DDIA</v>
          </cell>
          <cell r="J153">
            <v>0</v>
          </cell>
        </row>
        <row r="154">
          <cell r="F154" t="str">
            <v>GCCT</v>
          </cell>
          <cell r="J154">
            <v>0</v>
          </cell>
        </row>
        <row r="155">
          <cell r="F155" t="str">
            <v>DINH</v>
          </cell>
          <cell r="J155">
            <v>0</v>
          </cell>
        </row>
        <row r="156">
          <cell r="F156" t="str">
            <v>DDIA</v>
          </cell>
          <cell r="J156">
            <v>0</v>
          </cell>
        </row>
        <row r="157">
          <cell r="J157">
            <v>0</v>
          </cell>
        </row>
        <row r="158">
          <cell r="J158">
            <v>0</v>
          </cell>
        </row>
        <row r="159">
          <cell r="J159">
            <v>0</v>
          </cell>
        </row>
        <row r="160">
          <cell r="J160">
            <v>0</v>
          </cell>
        </row>
        <row r="161">
          <cell r="J161">
            <v>96.539999999999992</v>
          </cell>
        </row>
        <row r="162">
          <cell r="J162">
            <v>99.943034999999995</v>
          </cell>
        </row>
        <row r="163">
          <cell r="J163">
            <v>0</v>
          </cell>
        </row>
        <row r="164">
          <cell r="J164">
            <v>0</v>
          </cell>
        </row>
        <row r="165">
          <cell r="J165">
            <v>0</v>
          </cell>
        </row>
        <row r="166">
          <cell r="F166" t="str">
            <v>DDIA</v>
          </cell>
          <cell r="J166">
            <v>0</v>
          </cell>
        </row>
        <row r="167">
          <cell r="F167" t="str">
            <v>GVAN</v>
          </cell>
          <cell r="J167">
            <v>0</v>
          </cell>
        </row>
        <row r="168">
          <cell r="F168" t="str">
            <v>DINH</v>
          </cell>
          <cell r="J168">
            <v>0</v>
          </cell>
        </row>
        <row r="169">
          <cell r="F169" t="str">
            <v>DDIA</v>
          </cell>
          <cell r="J169">
            <v>0</v>
          </cell>
        </row>
        <row r="170">
          <cell r="J170">
            <v>9.18</v>
          </cell>
        </row>
        <row r="171">
          <cell r="J171">
            <v>9.5035949999999989</v>
          </cell>
        </row>
        <row r="172">
          <cell r="J172">
            <v>13.735200000000001</v>
          </cell>
        </row>
        <row r="173">
          <cell r="F173" t="str">
            <v>DDIA</v>
          </cell>
          <cell r="J173">
            <v>14.360151600000002</v>
          </cell>
        </row>
        <row r="174">
          <cell r="F174" t="str">
            <v>GVAN</v>
          </cell>
          <cell r="J174">
            <v>0.70365429600000007</v>
          </cell>
        </row>
        <row r="175">
          <cell r="F175" t="str">
            <v>DINH</v>
          </cell>
          <cell r="J175">
            <v>2.8576083600000004</v>
          </cell>
        </row>
        <row r="176">
          <cell r="F176" t="str">
            <v>DDIA</v>
          </cell>
          <cell r="J176">
            <v>12.507685176000003</v>
          </cell>
        </row>
        <row r="177">
          <cell r="J177">
            <v>0</v>
          </cell>
        </row>
        <row r="178">
          <cell r="F178" t="str">
            <v>DDIA</v>
          </cell>
          <cell r="J178">
            <v>0</v>
          </cell>
        </row>
        <row r="179">
          <cell r="F179" t="str">
            <v>GVAN</v>
          </cell>
          <cell r="J179">
            <v>0</v>
          </cell>
        </row>
        <row r="180">
          <cell r="F180" t="str">
            <v>DINH</v>
          </cell>
          <cell r="J180">
            <v>0</v>
          </cell>
        </row>
        <row r="181">
          <cell r="F181" t="str">
            <v>DDIA</v>
          </cell>
          <cell r="J181">
            <v>0</v>
          </cell>
        </row>
        <row r="182">
          <cell r="J182">
            <v>0.87360000000000004</v>
          </cell>
        </row>
        <row r="183">
          <cell r="F183" t="str">
            <v>DDIA</v>
          </cell>
          <cell r="J183">
            <v>0.90439440000000004</v>
          </cell>
        </row>
        <row r="184">
          <cell r="F184" t="str">
            <v>GCCT</v>
          </cell>
          <cell r="J184">
            <v>1.7646719999999998E-2</v>
          </cell>
        </row>
        <row r="185">
          <cell r="F185" t="str">
            <v>DINH</v>
          </cell>
          <cell r="J185">
            <v>4.2352127999999996E-2</v>
          </cell>
        </row>
        <row r="186">
          <cell r="F186" t="str">
            <v>DDIA</v>
          </cell>
          <cell r="J186">
            <v>0.31058227199999994</v>
          </cell>
        </row>
        <row r="187">
          <cell r="J187">
            <v>0</v>
          </cell>
        </row>
        <row r="188">
          <cell r="F188" t="str">
            <v>DDIA</v>
          </cell>
          <cell r="J188">
            <v>0</v>
          </cell>
        </row>
        <row r="189">
          <cell r="F189" t="str">
            <v>GCCT</v>
          </cell>
          <cell r="J189">
            <v>0</v>
          </cell>
        </row>
        <row r="190">
          <cell r="F190" t="str">
            <v>DINH</v>
          </cell>
          <cell r="J190">
            <v>0</v>
          </cell>
        </row>
        <row r="191">
          <cell r="F191" t="str">
            <v>DDIA</v>
          </cell>
          <cell r="J191">
            <v>0</v>
          </cell>
        </row>
        <row r="192">
          <cell r="J192">
            <v>57.950600000000001</v>
          </cell>
        </row>
        <row r="193">
          <cell r="F193" t="str">
            <v>DDIA</v>
          </cell>
          <cell r="J193">
            <v>59.993358650000005</v>
          </cell>
        </row>
        <row r="194">
          <cell r="F194" t="str">
            <v>GCCT</v>
          </cell>
          <cell r="J194">
            <v>1.1706021200000001</v>
          </cell>
        </row>
        <row r="195">
          <cell r="F195" t="str">
            <v>DINH</v>
          </cell>
          <cell r="J195">
            <v>2.8094450880000004</v>
          </cell>
        </row>
        <row r="196">
          <cell r="F196" t="str">
            <v>DDIA</v>
          </cell>
          <cell r="J196">
            <v>20.602597312</v>
          </cell>
        </row>
        <row r="197">
          <cell r="J197">
            <v>1.0704</v>
          </cell>
        </row>
        <row r="198">
          <cell r="J198">
            <v>1.1081316000000001</v>
          </cell>
        </row>
        <row r="199">
          <cell r="J199">
            <v>0</v>
          </cell>
        </row>
        <row r="200">
          <cell r="J200">
            <v>0</v>
          </cell>
        </row>
        <row r="201">
          <cell r="J201">
            <v>0</v>
          </cell>
        </row>
        <row r="202">
          <cell r="J202">
            <v>0</v>
          </cell>
        </row>
        <row r="203">
          <cell r="J203">
            <v>0</v>
          </cell>
        </row>
        <row r="204">
          <cell r="J204">
            <v>0</v>
          </cell>
        </row>
        <row r="205">
          <cell r="J205">
            <v>1.0992000000000002</v>
          </cell>
        </row>
        <row r="206">
          <cell r="J206">
            <v>1.1379468000000001</v>
          </cell>
        </row>
        <row r="207">
          <cell r="J207">
            <v>0</v>
          </cell>
        </row>
        <row r="208">
          <cell r="J208">
            <v>0</v>
          </cell>
        </row>
        <row r="209">
          <cell r="J209">
            <v>29.021951999999995</v>
          </cell>
        </row>
        <row r="210">
          <cell r="J210">
            <v>30.044975807999997</v>
          </cell>
        </row>
        <row r="211">
          <cell r="J211">
            <v>0</v>
          </cell>
        </row>
        <row r="212">
          <cell r="F212" t="str">
            <v>DDIA</v>
          </cell>
          <cell r="J212">
            <v>0</v>
          </cell>
        </row>
        <row r="213">
          <cell r="F213" t="str">
            <v>GVAN</v>
          </cell>
          <cell r="J213">
            <v>0</v>
          </cell>
        </row>
        <row r="214">
          <cell r="F214" t="str">
            <v>BTUM</v>
          </cell>
          <cell r="J214">
            <v>0</v>
          </cell>
        </row>
        <row r="215">
          <cell r="J215">
            <v>9.3143670000000007</v>
          </cell>
        </row>
        <row r="216">
          <cell r="J216">
            <v>9.5013994893600024</v>
          </cell>
        </row>
        <row r="217">
          <cell r="J217">
            <v>0</v>
          </cell>
        </row>
        <row r="218">
          <cell r="J218">
            <v>0</v>
          </cell>
        </row>
        <row r="219">
          <cell r="F219" t="str">
            <v>BTUM</v>
          </cell>
          <cell r="J219">
            <v>1.7054640000000001</v>
          </cell>
        </row>
        <row r="220">
          <cell r="F220" t="str">
            <v>SA10</v>
          </cell>
          <cell r="J220">
            <v>1713.9913200000001</v>
          </cell>
        </row>
        <row r="221">
          <cell r="F221" t="str">
            <v>KEMB</v>
          </cell>
          <cell r="J221">
            <v>36.531038880000004</v>
          </cell>
        </row>
        <row r="222">
          <cell r="F222" t="str">
            <v>KEMB</v>
          </cell>
          <cell r="J222">
            <v>6.7414609999999993</v>
          </cell>
        </row>
        <row r="223">
          <cell r="F223" t="str">
            <v>SA&lt;18</v>
          </cell>
          <cell r="J223">
            <v>6876.290219999999</v>
          </cell>
        </row>
        <row r="224">
          <cell r="F224" t="str">
            <v>KEMB</v>
          </cell>
          <cell r="J224">
            <v>96.268063079999976</v>
          </cell>
        </row>
        <row r="225">
          <cell r="F225" t="str">
            <v>QHAN</v>
          </cell>
          <cell r="J225">
            <v>31.280379039999993</v>
          </cell>
        </row>
        <row r="226">
          <cell r="F226" t="str">
            <v>QHAN</v>
          </cell>
          <cell r="J226">
            <v>0.09</v>
          </cell>
        </row>
        <row r="227">
          <cell r="F227" t="str">
            <v>SA&gt;18</v>
          </cell>
          <cell r="J227">
            <v>91.8</v>
          </cell>
        </row>
        <row r="228">
          <cell r="F228" t="str">
            <v>KEMB</v>
          </cell>
          <cell r="J228">
            <v>1.2851999999999999</v>
          </cell>
        </row>
        <row r="229">
          <cell r="F229" t="str">
            <v>QHAN</v>
          </cell>
          <cell r="J229">
            <v>0.47699999999999998</v>
          </cell>
        </row>
        <row r="230">
          <cell r="F230" t="str">
            <v>QHAN</v>
          </cell>
          <cell r="J230">
            <v>0.34300000000000003</v>
          </cell>
        </row>
        <row r="231">
          <cell r="F231" t="str">
            <v>SA&lt;18</v>
          </cell>
          <cell r="J231">
            <v>349.86</v>
          </cell>
        </row>
        <row r="232">
          <cell r="F232" t="str">
            <v>KEMB</v>
          </cell>
          <cell r="J232">
            <v>5.083260000000001</v>
          </cell>
        </row>
        <row r="233">
          <cell r="F233" t="str">
            <v>QHAN</v>
          </cell>
          <cell r="J233">
            <v>1.6532600000000004</v>
          </cell>
        </row>
        <row r="234">
          <cell r="F234" t="str">
            <v>QHAN</v>
          </cell>
          <cell r="J234">
            <v>0.38311199999999995</v>
          </cell>
        </row>
        <row r="235">
          <cell r="F235" t="str">
            <v>SA10</v>
          </cell>
          <cell r="J235">
            <v>385.02755999999994</v>
          </cell>
        </row>
        <row r="236">
          <cell r="F236" t="str">
            <v>KEMB</v>
          </cell>
          <cell r="J236">
            <v>8.2062590399999991</v>
          </cell>
        </row>
        <row r="237">
          <cell r="F237" t="str">
            <v>KEMB</v>
          </cell>
          <cell r="J237">
            <v>0.77814000000000005</v>
          </cell>
        </row>
        <row r="238">
          <cell r="F238" t="str">
            <v>SA&lt;18</v>
          </cell>
          <cell r="J238">
            <v>793.70280000000002</v>
          </cell>
        </row>
        <row r="239">
          <cell r="F239" t="str">
            <v>KEMB</v>
          </cell>
          <cell r="J239">
            <v>11.111839199999999</v>
          </cell>
        </row>
        <row r="240">
          <cell r="F240" t="str">
            <v>QHAN</v>
          </cell>
          <cell r="J240">
            <v>3.6105695999999994</v>
          </cell>
        </row>
        <row r="241">
          <cell r="F241" t="str">
            <v>QHAN</v>
          </cell>
          <cell r="J241">
            <v>1.25986</v>
          </cell>
        </row>
        <row r="242">
          <cell r="F242" t="str">
            <v>SA10</v>
          </cell>
          <cell r="J242">
            <v>1266.1593</v>
          </cell>
        </row>
        <row r="243">
          <cell r="F243" t="str">
            <v>KEMB</v>
          </cell>
          <cell r="J243">
            <v>26.986201200000004</v>
          </cell>
        </row>
        <row r="244">
          <cell r="F244" t="str">
            <v>KEMB</v>
          </cell>
          <cell r="J244">
            <v>1.8864270000000003</v>
          </cell>
        </row>
        <row r="245">
          <cell r="F245" t="str">
            <v>SA&lt;18</v>
          </cell>
          <cell r="J245">
            <v>1924.1555400000002</v>
          </cell>
        </row>
        <row r="246">
          <cell r="F246" t="str">
            <v>KEMB</v>
          </cell>
          <cell r="J246">
            <v>26.938177560000003</v>
          </cell>
        </row>
        <row r="247">
          <cell r="F247" t="str">
            <v>QHAN</v>
          </cell>
          <cell r="J247">
            <v>9.0925781400000023</v>
          </cell>
        </row>
        <row r="248">
          <cell r="F248" t="str">
            <v>QHAN</v>
          </cell>
          <cell r="J248">
            <v>0.91520000000000001</v>
          </cell>
        </row>
        <row r="249">
          <cell r="F249" t="str">
            <v>SA&gt;18</v>
          </cell>
          <cell r="J249">
            <v>933.50400000000002</v>
          </cell>
        </row>
        <row r="250">
          <cell r="F250" t="str">
            <v>KEMB</v>
          </cell>
          <cell r="J250">
            <v>13.069056</v>
          </cell>
        </row>
        <row r="251">
          <cell r="F251" t="str">
            <v>QHAN</v>
          </cell>
          <cell r="J251">
            <v>5.6742400000000011</v>
          </cell>
        </row>
        <row r="252">
          <cell r="F252" t="str">
            <v>QHAN</v>
          </cell>
          <cell r="J252">
            <v>0.10261999999999999</v>
          </cell>
        </row>
        <row r="253">
          <cell r="F253" t="str">
            <v>SA10</v>
          </cell>
          <cell r="J253">
            <v>103.13309999999998</v>
          </cell>
        </row>
        <row r="254">
          <cell r="F254" t="str">
            <v>KEMB</v>
          </cell>
          <cell r="J254">
            <v>2.1981203999999996</v>
          </cell>
        </row>
        <row r="255">
          <cell r="F255" t="str">
            <v>KEMB</v>
          </cell>
          <cell r="J255">
            <v>0</v>
          </cell>
        </row>
        <row r="256">
          <cell r="F256" t="str">
            <v>SA10</v>
          </cell>
          <cell r="J256">
            <v>0</v>
          </cell>
        </row>
        <row r="257">
          <cell r="F257" t="str">
            <v>KEMB</v>
          </cell>
          <cell r="J257">
            <v>0</v>
          </cell>
        </row>
        <row r="258">
          <cell r="F258" t="str">
            <v>KEMB</v>
          </cell>
          <cell r="J258">
            <v>0.20724800000000002</v>
          </cell>
        </row>
        <row r="259">
          <cell r="F259" t="str">
            <v>SA&lt;18</v>
          </cell>
          <cell r="J259">
            <v>211.39296000000002</v>
          </cell>
        </row>
        <row r="260">
          <cell r="F260" t="str">
            <v>KEMB</v>
          </cell>
          <cell r="J260">
            <v>2.9595014400000004</v>
          </cell>
        </row>
        <row r="261">
          <cell r="F261" t="str">
            <v>QHAN</v>
          </cell>
          <cell r="J261">
            <v>0.97406560000000009</v>
          </cell>
        </row>
        <row r="262">
          <cell r="F262" t="str">
            <v>QHAN</v>
          </cell>
          <cell r="J262">
            <v>0</v>
          </cell>
        </row>
        <row r="263">
          <cell r="F263" t="str">
            <v>SA&lt;18</v>
          </cell>
          <cell r="J263">
            <v>0</v>
          </cell>
        </row>
        <row r="264">
          <cell r="F264" t="str">
            <v>KEMB</v>
          </cell>
          <cell r="J264">
            <v>0</v>
          </cell>
        </row>
        <row r="265">
          <cell r="F265" t="str">
            <v>QHAN</v>
          </cell>
          <cell r="J265">
            <v>0</v>
          </cell>
        </row>
        <row r="266">
          <cell r="F266" t="str">
            <v>QHAN</v>
          </cell>
          <cell r="J266">
            <v>0</v>
          </cell>
        </row>
        <row r="267">
          <cell r="F267" t="str">
            <v>SA&gt;18</v>
          </cell>
          <cell r="J267">
            <v>0</v>
          </cell>
        </row>
        <row r="268">
          <cell r="F268" t="str">
            <v>KEMB</v>
          </cell>
          <cell r="J268">
            <v>0</v>
          </cell>
        </row>
        <row r="269">
          <cell r="F269" t="str">
            <v>QHAN</v>
          </cell>
          <cell r="J269">
            <v>0</v>
          </cell>
        </row>
        <row r="270">
          <cell r="F270" t="str">
            <v>QHAN</v>
          </cell>
          <cell r="J270">
            <v>0</v>
          </cell>
        </row>
        <row r="271">
          <cell r="F271" t="str">
            <v>SA&gt;18</v>
          </cell>
          <cell r="J271">
            <v>0</v>
          </cell>
        </row>
        <row r="272">
          <cell r="F272" t="str">
            <v>KEMB</v>
          </cell>
          <cell r="J272">
            <v>0</v>
          </cell>
        </row>
        <row r="273">
          <cell r="F273" t="str">
            <v>QHAN</v>
          </cell>
          <cell r="J273">
            <v>0</v>
          </cell>
        </row>
        <row r="274">
          <cell r="F274" t="str">
            <v>QHAN</v>
          </cell>
          <cell r="J274">
            <v>0</v>
          </cell>
        </row>
        <row r="275">
          <cell r="F275">
            <v>62968</v>
          </cell>
          <cell r="J275">
            <v>0</v>
          </cell>
        </row>
        <row r="276">
          <cell r="F276" t="str">
            <v>KEMB</v>
          </cell>
          <cell r="J276">
            <v>0</v>
          </cell>
        </row>
        <row r="277">
          <cell r="F277" t="str">
            <v>KEMB</v>
          </cell>
          <cell r="J277">
            <v>0</v>
          </cell>
        </row>
        <row r="278">
          <cell r="F278" t="str">
            <v>SA&lt;18</v>
          </cell>
          <cell r="J278">
            <v>0</v>
          </cell>
        </row>
        <row r="279">
          <cell r="F279" t="str">
            <v>KEMB</v>
          </cell>
          <cell r="J279">
            <v>0</v>
          </cell>
        </row>
        <row r="280">
          <cell r="F280">
            <v>10231</v>
          </cell>
          <cell r="J280">
            <v>0</v>
          </cell>
        </row>
        <row r="281">
          <cell r="F281">
            <v>10231</v>
          </cell>
          <cell r="J281">
            <v>0</v>
          </cell>
        </row>
        <row r="282">
          <cell r="F282" t="str">
            <v>SA10</v>
          </cell>
          <cell r="J282">
            <v>0</v>
          </cell>
        </row>
        <row r="283">
          <cell r="F283" t="str">
            <v>KEMB</v>
          </cell>
          <cell r="J283">
            <v>0</v>
          </cell>
        </row>
        <row r="284">
          <cell r="F284" t="str">
            <v>KEMB</v>
          </cell>
          <cell r="J284">
            <v>0</v>
          </cell>
        </row>
        <row r="285">
          <cell r="F285" t="str">
            <v>SA&lt;18</v>
          </cell>
          <cell r="J285">
            <v>0</v>
          </cell>
        </row>
        <row r="286">
          <cell r="F286" t="str">
            <v>KEMB</v>
          </cell>
          <cell r="J286">
            <v>0</v>
          </cell>
        </row>
        <row r="287">
          <cell r="F287" t="str">
            <v>QHAN</v>
          </cell>
          <cell r="J287">
            <v>0</v>
          </cell>
        </row>
        <row r="288">
          <cell r="F288" t="str">
            <v>QHAN</v>
          </cell>
          <cell r="J288">
            <v>2.42878624</v>
          </cell>
        </row>
        <row r="289">
          <cell r="F289" t="str">
            <v>SA10</v>
          </cell>
          <cell r="J289">
            <v>2440.9301712000001</v>
          </cell>
        </row>
        <row r="290">
          <cell r="F290" t="str">
            <v>KEMB</v>
          </cell>
          <cell r="J290">
            <v>52.024601260800004</v>
          </cell>
        </row>
        <row r="291">
          <cell r="F291" t="str">
            <v>KEMB</v>
          </cell>
          <cell r="J291">
            <v>0</v>
          </cell>
        </row>
        <row r="292">
          <cell r="F292" t="str">
            <v>SA&lt;18</v>
          </cell>
          <cell r="J292">
            <v>0</v>
          </cell>
        </row>
        <row r="293">
          <cell r="F293" t="str">
            <v>KEMB</v>
          </cell>
          <cell r="J293">
            <v>0</v>
          </cell>
        </row>
        <row r="294">
          <cell r="F294" t="str">
            <v>QHAN</v>
          </cell>
          <cell r="J294">
            <v>0</v>
          </cell>
        </row>
        <row r="295">
          <cell r="F295" t="str">
            <v>QHAN</v>
          </cell>
          <cell r="J295">
            <v>0.32657999999999998</v>
          </cell>
        </row>
        <row r="296">
          <cell r="F296" t="str">
            <v>SA10</v>
          </cell>
          <cell r="J296">
            <v>328.21289999999999</v>
          </cell>
        </row>
        <row r="297">
          <cell r="F297" t="str">
            <v>KEMB</v>
          </cell>
          <cell r="J297">
            <v>6.9953436</v>
          </cell>
        </row>
        <row r="298">
          <cell r="F298" t="str">
            <v>KEMB</v>
          </cell>
          <cell r="J298">
            <v>98.16</v>
          </cell>
        </row>
        <row r="299">
          <cell r="F299" t="str">
            <v>GVAN</v>
          </cell>
          <cell r="J299">
            <v>0.78520147200000001</v>
          </cell>
        </row>
        <row r="300">
          <cell r="F300" t="str">
            <v>GNEP</v>
          </cell>
          <cell r="J300">
            <v>8.5762392000000007E-2</v>
          </cell>
        </row>
        <row r="301">
          <cell r="F301" t="str">
            <v>GCHO</v>
          </cell>
          <cell r="J301">
            <v>0.45505994400000005</v>
          </cell>
        </row>
        <row r="302">
          <cell r="F302" t="str">
            <v>DINH</v>
          </cell>
          <cell r="J302">
            <v>11.896992000000001</v>
          </cell>
        </row>
        <row r="303">
          <cell r="F303" t="str">
            <v>DINH</v>
          </cell>
          <cell r="J303">
            <v>0</v>
          </cell>
        </row>
        <row r="304">
          <cell r="F304" t="str">
            <v>GVAN</v>
          </cell>
          <cell r="J304">
            <v>0</v>
          </cell>
        </row>
        <row r="305">
          <cell r="F305" t="str">
            <v>GNEP</v>
          </cell>
          <cell r="J305">
            <v>0</v>
          </cell>
        </row>
        <row r="306">
          <cell r="F306" t="str">
            <v>GCHO</v>
          </cell>
          <cell r="J306">
            <v>0</v>
          </cell>
        </row>
        <row r="307">
          <cell r="F307" t="str">
            <v>DINH</v>
          </cell>
          <cell r="J307">
            <v>0</v>
          </cell>
        </row>
        <row r="308">
          <cell r="F308" t="str">
            <v>DINH</v>
          </cell>
          <cell r="J308">
            <v>178.50200000000004</v>
          </cell>
        </row>
        <row r="309">
          <cell r="F309" t="str">
            <v>GVAN</v>
          </cell>
          <cell r="J309">
            <v>1.4278731984000004</v>
          </cell>
        </row>
        <row r="310">
          <cell r="F310" t="str">
            <v>GNEP</v>
          </cell>
          <cell r="J310">
            <v>0.37860274200000016</v>
          </cell>
        </row>
        <row r="311">
          <cell r="F311" t="str">
            <v>GCHO</v>
          </cell>
          <cell r="J311">
            <v>0.60396151700000011</v>
          </cell>
        </row>
        <row r="312">
          <cell r="F312" t="str">
            <v>DINH</v>
          </cell>
          <cell r="J312">
            <v>27.043053000000004</v>
          </cell>
        </row>
        <row r="313">
          <cell r="F313" t="str">
            <v>DINH</v>
          </cell>
          <cell r="J313">
            <v>297.49600000000004</v>
          </cell>
        </row>
        <row r="314">
          <cell r="F314" t="str">
            <v>GVAN</v>
          </cell>
          <cell r="J314">
            <v>2.3797300032000002</v>
          </cell>
        </row>
        <row r="315">
          <cell r="F315" t="str">
            <v>GNEP</v>
          </cell>
          <cell r="J315">
            <v>0.44770173040000005</v>
          </cell>
        </row>
        <row r="316">
          <cell r="F316" t="str">
            <v>GCHO</v>
          </cell>
          <cell r="J316">
            <v>1.4903359615999998</v>
          </cell>
        </row>
        <row r="317">
          <cell r="F317" t="str">
            <v>DINH</v>
          </cell>
          <cell r="J317">
            <v>45.070644000000001</v>
          </cell>
        </row>
        <row r="318">
          <cell r="F318" t="str">
            <v>DINH</v>
          </cell>
          <cell r="J318">
            <v>26.538000000000007</v>
          </cell>
        </row>
        <row r="319">
          <cell r="F319" t="str">
            <v>GVAN</v>
          </cell>
          <cell r="J319">
            <v>0.21228276960000006</v>
          </cell>
        </row>
        <row r="320">
          <cell r="F320" t="str">
            <v>GNEP</v>
          </cell>
          <cell r="J320">
            <v>5.0658388200000015E-2</v>
          </cell>
        </row>
        <row r="321">
          <cell r="F321" t="str">
            <v>GCHO</v>
          </cell>
          <cell r="J321">
            <v>0.2565083466000001</v>
          </cell>
        </row>
        <row r="322">
          <cell r="F322" t="str">
            <v>DINH</v>
          </cell>
          <cell r="J322">
            <v>3.8302030020000011</v>
          </cell>
        </row>
        <row r="323">
          <cell r="F323" t="str">
            <v>DINH</v>
          </cell>
          <cell r="J323">
            <v>0</v>
          </cell>
        </row>
        <row r="324">
          <cell r="F324" t="str">
            <v>GVAN</v>
          </cell>
          <cell r="J324">
            <v>0</v>
          </cell>
        </row>
        <row r="325">
          <cell r="F325" t="str">
            <v>GNEP</v>
          </cell>
          <cell r="J325">
            <v>0</v>
          </cell>
        </row>
        <row r="326">
          <cell r="F326" t="str">
            <v>GCHO</v>
          </cell>
          <cell r="J326">
            <v>0</v>
          </cell>
        </row>
        <row r="327">
          <cell r="F327" t="str">
            <v>DINH</v>
          </cell>
          <cell r="J327">
            <v>0</v>
          </cell>
        </row>
        <row r="328">
          <cell r="F328" t="str">
            <v>DINH</v>
          </cell>
          <cell r="J328">
            <v>0</v>
          </cell>
        </row>
        <row r="329">
          <cell r="F329" t="str">
            <v>GVAN</v>
          </cell>
          <cell r="J329">
            <v>0</v>
          </cell>
        </row>
        <row r="330">
          <cell r="F330" t="str">
            <v>GNEP</v>
          </cell>
          <cell r="J330">
            <v>0</v>
          </cell>
        </row>
        <row r="331">
          <cell r="F331" t="str">
            <v>GCHO</v>
          </cell>
          <cell r="J331">
            <v>0</v>
          </cell>
        </row>
        <row r="332">
          <cell r="F332" t="str">
            <v>DINH</v>
          </cell>
          <cell r="J332">
            <v>0</v>
          </cell>
        </row>
        <row r="333">
          <cell r="F333" t="str">
            <v>DINH</v>
          </cell>
          <cell r="J333">
            <v>0</v>
          </cell>
        </row>
        <row r="334">
          <cell r="F334" t="str">
            <v>GVAN</v>
          </cell>
          <cell r="J334">
            <v>0</v>
          </cell>
        </row>
        <row r="335">
          <cell r="F335" t="str">
            <v>GDAC</v>
          </cell>
          <cell r="J335">
            <v>0</v>
          </cell>
        </row>
        <row r="336">
          <cell r="F336" t="str">
            <v>DINH</v>
          </cell>
          <cell r="J336">
            <v>0</v>
          </cell>
        </row>
        <row r="337">
          <cell r="F337" t="str">
            <v>DDIA</v>
          </cell>
          <cell r="J337">
            <v>0</v>
          </cell>
        </row>
        <row r="338">
          <cell r="F338" t="str">
            <v>DDIA</v>
          </cell>
          <cell r="J338">
            <v>0</v>
          </cell>
        </row>
        <row r="339">
          <cell r="F339" t="str">
            <v>GVAN</v>
          </cell>
          <cell r="J339">
            <v>0</v>
          </cell>
        </row>
        <row r="340">
          <cell r="F340" t="str">
            <v>GDAC</v>
          </cell>
          <cell r="J340">
            <v>0</v>
          </cell>
        </row>
        <row r="341">
          <cell r="F341" t="str">
            <v>DINH</v>
          </cell>
          <cell r="J341">
            <v>0</v>
          </cell>
        </row>
        <row r="342">
          <cell r="F342" t="str">
            <v>DDIA</v>
          </cell>
          <cell r="J342">
            <v>0</v>
          </cell>
        </row>
        <row r="343">
          <cell r="F343" t="str">
            <v>DDIA</v>
          </cell>
          <cell r="J343">
            <v>401.08559999999994</v>
          </cell>
        </row>
        <row r="344">
          <cell r="F344" t="str">
            <v>GVAN</v>
          </cell>
          <cell r="J344">
            <v>3.1924809417599995</v>
          </cell>
        </row>
        <row r="345">
          <cell r="F345" t="str">
            <v>GNEP</v>
          </cell>
          <cell r="J345">
            <v>0.76587295319999993</v>
          </cell>
        </row>
        <row r="346">
          <cell r="F346" t="str">
            <v>GCHO</v>
          </cell>
          <cell r="J346">
            <v>1.43905502424</v>
          </cell>
        </row>
        <row r="347">
          <cell r="F347" t="str">
            <v>DINH</v>
          </cell>
          <cell r="J347">
            <v>69.049493096399999</v>
          </cell>
        </row>
        <row r="348">
          <cell r="F348" t="str">
            <v>DINH</v>
          </cell>
          <cell r="J348">
            <v>0</v>
          </cell>
        </row>
        <row r="349">
          <cell r="F349" t="str">
            <v>GVAN</v>
          </cell>
          <cell r="J349">
            <v>0</v>
          </cell>
        </row>
        <row r="350">
          <cell r="F350" t="str">
            <v>GNEP</v>
          </cell>
          <cell r="J350">
            <v>0</v>
          </cell>
        </row>
        <row r="351">
          <cell r="F351" t="str">
            <v>GCHO</v>
          </cell>
          <cell r="J351">
            <v>0</v>
          </cell>
        </row>
        <row r="352">
          <cell r="F352" t="str">
            <v>DINH</v>
          </cell>
          <cell r="J352">
            <v>0</v>
          </cell>
        </row>
        <row r="353">
          <cell r="F353" t="str">
            <v>DINH</v>
          </cell>
          <cell r="J353">
            <v>69.132999999999996</v>
          </cell>
        </row>
        <row r="354">
          <cell r="F354" t="str">
            <v>GVAN</v>
          </cell>
          <cell r="J354">
            <v>8.5883925899999991E-2</v>
          </cell>
        </row>
        <row r="355">
          <cell r="F355" t="str">
            <v>DINH</v>
          </cell>
          <cell r="J355">
            <v>0.111718928</v>
          </cell>
        </row>
        <row r="356">
          <cell r="F356" t="str">
            <v>DINH</v>
          </cell>
          <cell r="J356">
            <v>270.60000000000002</v>
          </cell>
        </row>
        <row r="357">
          <cell r="F357" t="str">
            <v>SAHI</v>
          </cell>
          <cell r="J357">
            <v>49.069251000000001</v>
          </cell>
        </row>
        <row r="358">
          <cell r="F358" t="str">
            <v>SAHI</v>
          </cell>
          <cell r="J358">
            <v>46.256363999999998</v>
          </cell>
        </row>
        <row r="359">
          <cell r="F359" t="str">
            <v>QHAN</v>
          </cell>
          <cell r="J359">
            <v>5.3984699999999988</v>
          </cell>
        </row>
        <row r="360">
          <cell r="F360" t="str">
            <v>QHAN</v>
          </cell>
          <cell r="J360">
            <v>0</v>
          </cell>
        </row>
        <row r="361">
          <cell r="F361" t="str">
            <v>KEMB</v>
          </cell>
          <cell r="J361">
            <v>0</v>
          </cell>
        </row>
        <row r="362">
          <cell r="F362" t="str">
            <v>GCCT</v>
          </cell>
          <cell r="J362">
            <v>0</v>
          </cell>
        </row>
        <row r="363">
          <cell r="F363" t="str">
            <v>OXY</v>
          </cell>
          <cell r="J363">
            <v>0</v>
          </cell>
        </row>
        <row r="364">
          <cell r="F364" t="str">
            <v>DDEN</v>
          </cell>
          <cell r="J364">
            <v>0</v>
          </cell>
        </row>
        <row r="365">
          <cell r="F365" t="str">
            <v>QHAN</v>
          </cell>
          <cell r="J365">
            <v>0</v>
          </cell>
        </row>
        <row r="366">
          <cell r="J366">
            <v>0</v>
          </cell>
        </row>
        <row r="367">
          <cell r="J367">
            <v>0</v>
          </cell>
        </row>
        <row r="368">
          <cell r="J368">
            <v>0</v>
          </cell>
        </row>
        <row r="369">
          <cell r="J369">
            <v>0</v>
          </cell>
        </row>
        <row r="370">
          <cell r="F370" t="str">
            <v>QHAN</v>
          </cell>
          <cell r="J370">
            <v>0</v>
          </cell>
        </row>
        <row r="371">
          <cell r="F371" t="str">
            <v>GOKE</v>
          </cell>
          <cell r="J371">
            <v>0</v>
          </cell>
        </row>
        <row r="372">
          <cell r="F372" t="str">
            <v>DDIA</v>
          </cell>
          <cell r="J372">
            <v>0</v>
          </cell>
        </row>
        <row r="373">
          <cell r="F373" t="str">
            <v>DDIA</v>
          </cell>
          <cell r="J373">
            <v>0</v>
          </cell>
        </row>
        <row r="374">
          <cell r="F374" t="str">
            <v>SAHI</v>
          </cell>
          <cell r="J374">
            <v>0</v>
          </cell>
        </row>
        <row r="375">
          <cell r="F375" t="str">
            <v>OXY</v>
          </cell>
          <cell r="J375">
            <v>0</v>
          </cell>
        </row>
        <row r="376">
          <cell r="F376" t="str">
            <v>DDEN</v>
          </cell>
          <cell r="J376">
            <v>0</v>
          </cell>
        </row>
        <row r="377">
          <cell r="F377" t="str">
            <v>DDEN</v>
          </cell>
          <cell r="J377">
            <v>0</v>
          </cell>
        </row>
        <row r="378">
          <cell r="F378" t="str">
            <v>SAHI</v>
          </cell>
          <cell r="J378">
            <v>0</v>
          </cell>
        </row>
        <row r="379">
          <cell r="F379" t="str">
            <v>OXY</v>
          </cell>
          <cell r="J379">
            <v>0</v>
          </cell>
        </row>
        <row r="380">
          <cell r="F380" t="str">
            <v>DDEN</v>
          </cell>
          <cell r="J380">
            <v>0</v>
          </cell>
        </row>
        <row r="381">
          <cell r="F381" t="str">
            <v>QHAN</v>
          </cell>
          <cell r="J381">
            <v>0</v>
          </cell>
        </row>
        <row r="382">
          <cell r="F382" t="str">
            <v>QHAN</v>
          </cell>
          <cell r="J382">
            <v>2.9193200000000004</v>
          </cell>
        </row>
        <row r="383">
          <cell r="F383" t="str">
            <v>SAHI</v>
          </cell>
          <cell r="J383">
            <v>2977.7064000000005</v>
          </cell>
        </row>
        <row r="384">
          <cell r="F384" t="str">
            <v>OXY</v>
          </cell>
          <cell r="J384">
            <v>1.4012736000000003</v>
          </cell>
        </row>
        <row r="385">
          <cell r="F385" t="str">
            <v>DDEN</v>
          </cell>
          <cell r="J385">
            <v>5.6342876000000013</v>
          </cell>
        </row>
        <row r="386">
          <cell r="F386" t="str">
            <v>QHAN</v>
          </cell>
          <cell r="J386">
            <v>90.236181200000019</v>
          </cell>
        </row>
        <row r="387">
          <cell r="F387" t="str">
            <v>QHAN</v>
          </cell>
          <cell r="J387">
            <v>0</v>
          </cell>
        </row>
        <row r="388">
          <cell r="F388" t="str">
            <v>SAHI</v>
          </cell>
          <cell r="J388">
            <v>0</v>
          </cell>
        </row>
        <row r="389">
          <cell r="F389" t="str">
            <v>OXY</v>
          </cell>
          <cell r="J389">
            <v>0</v>
          </cell>
        </row>
        <row r="390">
          <cell r="F390" t="str">
            <v>DDEN</v>
          </cell>
          <cell r="J390">
            <v>0</v>
          </cell>
        </row>
        <row r="391">
          <cell r="F391" t="str">
            <v>QHAN</v>
          </cell>
          <cell r="J391">
            <v>0</v>
          </cell>
        </row>
        <row r="392">
          <cell r="F392" t="str">
            <v>QHAN</v>
          </cell>
          <cell r="J392">
            <v>0</v>
          </cell>
        </row>
        <row r="393">
          <cell r="F393" t="str">
            <v>LB40</v>
          </cell>
          <cell r="J393">
            <v>0</v>
          </cell>
        </row>
        <row r="394">
          <cell r="F394" t="str">
            <v>QHAN</v>
          </cell>
          <cell r="J394">
            <v>0</v>
          </cell>
        </row>
        <row r="395">
          <cell r="F395" t="str">
            <v>OXY</v>
          </cell>
          <cell r="J395">
            <v>0</v>
          </cell>
        </row>
        <row r="396">
          <cell r="F396" t="str">
            <v>DDEN</v>
          </cell>
          <cell r="J396">
            <v>0</v>
          </cell>
        </row>
        <row r="397">
          <cell r="F397" t="str">
            <v>DDEN</v>
          </cell>
          <cell r="J397">
            <v>0</v>
          </cell>
        </row>
        <row r="398">
          <cell r="F398" t="str">
            <v>BM20-80</v>
          </cell>
          <cell r="J398">
            <v>0</v>
          </cell>
        </row>
        <row r="399">
          <cell r="F399" t="str">
            <v>QHAN</v>
          </cell>
          <cell r="J399">
            <v>0</v>
          </cell>
        </row>
        <row r="400">
          <cell r="F400" t="str">
            <v>SAHI</v>
          </cell>
          <cell r="J400">
            <v>0</v>
          </cell>
        </row>
        <row r="401">
          <cell r="F401" t="str">
            <v>SAHI</v>
          </cell>
          <cell r="J401">
            <v>0</v>
          </cell>
        </row>
        <row r="402">
          <cell r="F402" t="str">
            <v>QHAN</v>
          </cell>
          <cell r="J402">
            <v>0</v>
          </cell>
        </row>
        <row r="403">
          <cell r="F403" t="str">
            <v>SAHI</v>
          </cell>
          <cell r="J403">
            <v>0</v>
          </cell>
        </row>
        <row r="404">
          <cell r="F404" t="str">
            <v>SAHI</v>
          </cell>
          <cell r="J404">
            <v>1.7270000000000003</v>
          </cell>
        </row>
        <row r="405">
          <cell r="F405" t="str">
            <v>QHAN</v>
          </cell>
          <cell r="J405">
            <v>21.760200000000005</v>
          </cell>
        </row>
        <row r="406">
          <cell r="J406">
            <v>0</v>
          </cell>
        </row>
        <row r="407">
          <cell r="J407">
            <v>0</v>
          </cell>
        </row>
        <row r="408">
          <cell r="F408" t="str">
            <v>QHAN</v>
          </cell>
          <cell r="J408">
            <v>2.2131652000000006</v>
          </cell>
        </row>
        <row r="409">
          <cell r="F409" t="str">
            <v>QHAN</v>
          </cell>
          <cell r="J409">
            <v>46.476469200000011</v>
          </cell>
        </row>
        <row r="410">
          <cell r="F410" t="str">
            <v>QHAN</v>
          </cell>
          <cell r="J410">
            <v>0</v>
          </cell>
        </row>
        <row r="411">
          <cell r="F411" t="str">
            <v>IndeMastic-L</v>
          </cell>
          <cell r="J411">
            <v>0</v>
          </cell>
        </row>
        <row r="412">
          <cell r="F412" t="str">
            <v>IndeMastic-P</v>
          </cell>
          <cell r="J412">
            <v>0</v>
          </cell>
        </row>
        <row r="413">
          <cell r="F413" t="str">
            <v>ARGO-P</v>
          </cell>
          <cell r="J413">
            <v>0</v>
          </cell>
        </row>
        <row r="414">
          <cell r="F414" t="str">
            <v>ARGO-P</v>
          </cell>
          <cell r="J414">
            <v>0</v>
          </cell>
        </row>
        <row r="415">
          <cell r="F415" t="str">
            <v>IndeMastic-L</v>
          </cell>
          <cell r="J415">
            <v>0</v>
          </cell>
        </row>
        <row r="416">
          <cell r="F416" t="str">
            <v>IndeMastic-P</v>
          </cell>
          <cell r="J416">
            <v>0</v>
          </cell>
        </row>
        <row r="417">
          <cell r="F417" t="str">
            <v>IndeMastic-P</v>
          </cell>
          <cell r="J417">
            <v>0</v>
          </cell>
        </row>
        <row r="418">
          <cell r="F418" t="str">
            <v>TOLEM</v>
          </cell>
          <cell r="J418">
            <v>0</v>
          </cell>
        </row>
        <row r="419">
          <cell r="F419" t="str">
            <v>TOLEU</v>
          </cell>
          <cell r="J419">
            <v>0</v>
          </cell>
        </row>
        <row r="420">
          <cell r="F420" t="str">
            <v>ÑVIT</v>
          </cell>
          <cell r="J420">
            <v>0</v>
          </cell>
        </row>
        <row r="421">
          <cell r="F421" t="str">
            <v>ÑVIT</v>
          </cell>
          <cell r="J421">
            <v>0</v>
          </cell>
        </row>
        <row r="422">
          <cell r="F422" t="str">
            <v>TOLEM</v>
          </cell>
          <cell r="J422">
            <v>0</v>
          </cell>
        </row>
        <row r="423">
          <cell r="F423" t="str">
            <v>TOLEU</v>
          </cell>
          <cell r="J423">
            <v>0</v>
          </cell>
        </row>
        <row r="424">
          <cell r="F424" t="str">
            <v>ÑVIT</v>
          </cell>
          <cell r="J424">
            <v>0</v>
          </cell>
        </row>
        <row r="425">
          <cell r="J425">
            <v>0</v>
          </cell>
        </row>
        <row r="426">
          <cell r="J426">
            <v>0</v>
          </cell>
        </row>
        <row r="427">
          <cell r="J427">
            <v>153.21600000000001</v>
          </cell>
        </row>
        <row r="428">
          <cell r="J428">
            <v>2.6046720000000003</v>
          </cell>
        </row>
        <row r="429">
          <cell r="J429">
            <v>0</v>
          </cell>
        </row>
        <row r="430">
          <cell r="J430">
            <v>0</v>
          </cell>
        </row>
        <row r="431">
          <cell r="J431">
            <v>0</v>
          </cell>
        </row>
        <row r="432">
          <cell r="J432">
            <v>0</v>
          </cell>
        </row>
        <row r="433">
          <cell r="J433">
            <v>101.67999999999999</v>
          </cell>
        </row>
        <row r="434">
          <cell r="J434">
            <v>1.8393911999999997</v>
          </cell>
        </row>
        <row r="435">
          <cell r="J435">
            <v>0</v>
          </cell>
        </row>
        <row r="436">
          <cell r="J436">
            <v>0</v>
          </cell>
        </row>
        <row r="437">
          <cell r="J437">
            <v>0</v>
          </cell>
        </row>
        <row r="438">
          <cell r="J438">
            <v>0</v>
          </cell>
        </row>
        <row r="439">
          <cell r="J439">
            <v>0</v>
          </cell>
        </row>
        <row r="440">
          <cell r="J440">
            <v>0</v>
          </cell>
        </row>
        <row r="441">
          <cell r="J441">
            <v>0</v>
          </cell>
        </row>
        <row r="442">
          <cell r="J442">
            <v>0</v>
          </cell>
        </row>
        <row r="443">
          <cell r="J443">
            <v>0</v>
          </cell>
        </row>
        <row r="444">
          <cell r="J444">
            <v>0</v>
          </cell>
        </row>
        <row r="445">
          <cell r="J445">
            <v>0</v>
          </cell>
        </row>
        <row r="446">
          <cell r="J446">
            <v>0</v>
          </cell>
        </row>
        <row r="447">
          <cell r="J447">
            <v>0</v>
          </cell>
        </row>
        <row r="448">
          <cell r="J448">
            <v>0</v>
          </cell>
        </row>
        <row r="449">
          <cell r="J449">
            <v>0</v>
          </cell>
        </row>
        <row r="450">
          <cell r="J450">
            <v>0</v>
          </cell>
        </row>
        <row r="451">
          <cell r="J451">
            <v>0</v>
          </cell>
        </row>
        <row r="452">
          <cell r="J452">
            <v>0</v>
          </cell>
        </row>
        <row r="453">
          <cell r="J453">
            <v>0</v>
          </cell>
        </row>
        <row r="454">
          <cell r="J454">
            <v>0</v>
          </cell>
        </row>
        <row r="455">
          <cell r="J455">
            <v>0</v>
          </cell>
        </row>
        <row r="456">
          <cell r="J456">
            <v>0</v>
          </cell>
        </row>
        <row r="457">
          <cell r="F457" t="str">
            <v>ÑVIT</v>
          </cell>
          <cell r="J457">
            <v>0</v>
          </cell>
        </row>
        <row r="458">
          <cell r="F458" t="str">
            <v>GM10x20</v>
          </cell>
          <cell r="J458">
            <v>0</v>
          </cell>
        </row>
        <row r="459">
          <cell r="F459" t="str">
            <v>XMTR</v>
          </cell>
          <cell r="J459">
            <v>0</v>
          </cell>
        </row>
        <row r="460">
          <cell r="J460">
            <v>0</v>
          </cell>
        </row>
        <row r="461">
          <cell r="F461" t="str">
            <v>XMTR</v>
          </cell>
          <cell r="J461">
            <v>0</v>
          </cell>
        </row>
        <row r="462">
          <cell r="F462" t="str">
            <v>GM15x15</v>
          </cell>
          <cell r="J462">
            <v>0</v>
          </cell>
        </row>
        <row r="463">
          <cell r="F463" t="str">
            <v>XMTR</v>
          </cell>
          <cell r="J463">
            <v>0</v>
          </cell>
        </row>
        <row r="464">
          <cell r="J464">
            <v>0</v>
          </cell>
        </row>
        <row r="465">
          <cell r="F465" t="str">
            <v>XMTR</v>
          </cell>
          <cell r="J465">
            <v>0</v>
          </cell>
        </row>
        <row r="466">
          <cell r="F466" t="str">
            <v>GM15x20</v>
          </cell>
          <cell r="J466">
            <v>0</v>
          </cell>
        </row>
        <row r="467">
          <cell r="F467" t="str">
            <v>XMTR</v>
          </cell>
          <cell r="J467">
            <v>0</v>
          </cell>
        </row>
        <row r="468">
          <cell r="J468">
            <v>0</v>
          </cell>
        </row>
        <row r="469">
          <cell r="J469">
            <v>44.412000000000006</v>
          </cell>
        </row>
        <row r="470">
          <cell r="J470">
            <v>0.7176979200000001</v>
          </cell>
        </row>
        <row r="471">
          <cell r="F471" t="str">
            <v>XMTR</v>
          </cell>
          <cell r="J471">
            <v>0</v>
          </cell>
        </row>
        <row r="472">
          <cell r="F472" t="str">
            <v>XM30</v>
          </cell>
          <cell r="J472">
            <v>0</v>
          </cell>
        </row>
        <row r="473">
          <cell r="J473">
            <v>0</v>
          </cell>
        </row>
        <row r="474">
          <cell r="F474" t="str">
            <v>XM30</v>
          </cell>
          <cell r="J474">
            <v>0</v>
          </cell>
        </row>
        <row r="475">
          <cell r="F475" t="str">
            <v>XM30</v>
          </cell>
          <cell r="J475">
            <v>0</v>
          </cell>
        </row>
        <row r="476">
          <cell r="J476">
            <v>0</v>
          </cell>
        </row>
        <row r="477">
          <cell r="F477" t="str">
            <v>XM30</v>
          </cell>
          <cell r="J477">
            <v>0</v>
          </cell>
        </row>
        <row r="478">
          <cell r="F478" t="str">
            <v>XM30</v>
          </cell>
          <cell r="J478">
            <v>0</v>
          </cell>
        </row>
        <row r="479">
          <cell r="J479">
            <v>0</v>
          </cell>
        </row>
        <row r="480">
          <cell r="J480">
            <v>0</v>
          </cell>
        </row>
        <row r="481">
          <cell r="J481">
            <v>0</v>
          </cell>
        </row>
        <row r="482">
          <cell r="J482">
            <v>0</v>
          </cell>
        </row>
        <row r="483">
          <cell r="J483">
            <v>0</v>
          </cell>
        </row>
        <row r="484">
          <cell r="F484" t="str">
            <v>XM30</v>
          </cell>
          <cell r="J484">
            <v>128.71199999999999</v>
          </cell>
        </row>
        <row r="485">
          <cell r="F485" t="str">
            <v>XM30</v>
          </cell>
          <cell r="J485">
            <v>38.999735999999999</v>
          </cell>
        </row>
        <row r="486">
          <cell r="J486">
            <v>3.2178</v>
          </cell>
        </row>
        <row r="487">
          <cell r="F487" t="str">
            <v>XM30</v>
          </cell>
          <cell r="J487">
            <v>283.74900000000002</v>
          </cell>
        </row>
        <row r="488">
          <cell r="F488" t="str">
            <v>XM30</v>
          </cell>
          <cell r="J488">
            <v>85.975947000000005</v>
          </cell>
        </row>
        <row r="489">
          <cell r="J489">
            <v>7.0937250000000001</v>
          </cell>
        </row>
        <row r="490">
          <cell r="F490" t="str">
            <v>XM30</v>
          </cell>
          <cell r="J490">
            <v>0</v>
          </cell>
        </row>
        <row r="491">
          <cell r="F491" t="str">
            <v>XMTR</v>
          </cell>
          <cell r="J491">
            <v>0</v>
          </cell>
        </row>
        <row r="492">
          <cell r="F492" t="str">
            <v>DTRA</v>
          </cell>
          <cell r="J492">
            <v>0</v>
          </cell>
        </row>
        <row r="493">
          <cell r="F493" t="str">
            <v>BOTD</v>
          </cell>
          <cell r="J493">
            <v>0</v>
          </cell>
        </row>
        <row r="494">
          <cell r="F494" t="str">
            <v>BOTM</v>
          </cell>
          <cell r="J494">
            <v>0</v>
          </cell>
        </row>
        <row r="495">
          <cell r="F495" t="str">
            <v>BOTM</v>
          </cell>
          <cell r="J495">
            <v>0</v>
          </cell>
        </row>
        <row r="496">
          <cell r="F496" t="str">
            <v>XMTR</v>
          </cell>
          <cell r="J496">
            <v>0</v>
          </cell>
        </row>
        <row r="497">
          <cell r="F497" t="str">
            <v>DTRA</v>
          </cell>
          <cell r="J497">
            <v>0</v>
          </cell>
        </row>
        <row r="498">
          <cell r="F498" t="str">
            <v>BOTD</v>
          </cell>
          <cell r="J498">
            <v>0</v>
          </cell>
        </row>
        <row r="499">
          <cell r="F499" t="str">
            <v>BOTM</v>
          </cell>
          <cell r="J499">
            <v>0</v>
          </cell>
        </row>
        <row r="500">
          <cell r="F500" t="str">
            <v>BOTM</v>
          </cell>
          <cell r="J500">
            <v>0</v>
          </cell>
        </row>
        <row r="501">
          <cell r="F501" t="str">
            <v>GNUN</v>
          </cell>
          <cell r="J501">
            <v>0</v>
          </cell>
        </row>
        <row r="502">
          <cell r="F502" t="str">
            <v>XM30</v>
          </cell>
          <cell r="J502">
            <v>0</v>
          </cell>
        </row>
        <row r="503">
          <cell r="J503">
            <v>0</v>
          </cell>
        </row>
        <row r="504">
          <cell r="F504" t="str">
            <v>XM30</v>
          </cell>
          <cell r="J504">
            <v>0</v>
          </cell>
        </row>
        <row r="505">
          <cell r="F505" t="str">
            <v>GNUN</v>
          </cell>
          <cell r="J505">
            <v>0</v>
          </cell>
        </row>
        <row r="506">
          <cell r="F506" t="str">
            <v>XM30</v>
          </cell>
          <cell r="J506">
            <v>0</v>
          </cell>
        </row>
        <row r="507">
          <cell r="J507">
            <v>0</v>
          </cell>
        </row>
        <row r="508">
          <cell r="F508" t="str">
            <v>XM30</v>
          </cell>
          <cell r="J508">
            <v>0</v>
          </cell>
        </row>
        <row r="509">
          <cell r="F509" t="str">
            <v>GA30</v>
          </cell>
          <cell r="J509">
            <v>0</v>
          </cell>
        </row>
        <row r="510">
          <cell r="F510" t="str">
            <v>XMTR</v>
          </cell>
          <cell r="J510">
            <v>0</v>
          </cell>
        </row>
        <row r="511">
          <cell r="J511">
            <v>0</v>
          </cell>
        </row>
        <row r="512">
          <cell r="F512" t="str">
            <v>XMTR</v>
          </cell>
          <cell r="J512">
            <v>0</v>
          </cell>
        </row>
        <row r="513">
          <cell r="F513" t="str">
            <v>TCNh</v>
          </cell>
          <cell r="J513">
            <v>0</v>
          </cell>
        </row>
        <row r="514">
          <cell r="F514" t="str">
            <v>Kh-AL</v>
          </cell>
          <cell r="J514">
            <v>0</v>
          </cell>
        </row>
        <row r="515">
          <cell r="F515" t="str">
            <v>BL12800</v>
          </cell>
          <cell r="J515">
            <v>0</v>
          </cell>
        </row>
        <row r="516">
          <cell r="F516" t="str">
            <v>BL12800</v>
          </cell>
          <cell r="J516">
            <v>0</v>
          </cell>
        </row>
        <row r="517">
          <cell r="F517" t="str">
            <v>BMAU</v>
          </cell>
          <cell r="J517">
            <v>0</v>
          </cell>
        </row>
        <row r="518">
          <cell r="F518" t="str">
            <v>VOIB</v>
          </cell>
          <cell r="J518">
            <v>0</v>
          </cell>
        </row>
        <row r="519">
          <cell r="F519" t="str">
            <v>ADAO</v>
          </cell>
          <cell r="J519">
            <v>0</v>
          </cell>
        </row>
        <row r="520">
          <cell r="F520" t="str">
            <v>ADAO</v>
          </cell>
          <cell r="J520">
            <v>0</v>
          </cell>
        </row>
        <row r="521">
          <cell r="F521" t="str">
            <v>VOIB</v>
          </cell>
          <cell r="J521">
            <v>0</v>
          </cell>
        </row>
        <row r="522">
          <cell r="F522" t="str">
            <v>ADAO</v>
          </cell>
          <cell r="J522">
            <v>0</v>
          </cell>
        </row>
        <row r="523">
          <cell r="F523" t="str">
            <v>ADAO</v>
          </cell>
          <cell r="J523">
            <v>0</v>
          </cell>
        </row>
        <row r="524">
          <cell r="F524" t="str">
            <v>MACT</v>
          </cell>
          <cell r="J524">
            <v>0</v>
          </cell>
        </row>
        <row r="525">
          <cell r="F525" t="str">
            <v>GIAN</v>
          </cell>
          <cell r="J525">
            <v>0</v>
          </cell>
        </row>
        <row r="526">
          <cell r="F526" t="str">
            <v>GIAN</v>
          </cell>
          <cell r="J526">
            <v>0</v>
          </cell>
        </row>
        <row r="527">
          <cell r="F527" t="str">
            <v>MACT</v>
          </cell>
          <cell r="J527">
            <v>0</v>
          </cell>
        </row>
        <row r="528">
          <cell r="F528" t="str">
            <v>GIAN</v>
          </cell>
          <cell r="J528">
            <v>0</v>
          </cell>
        </row>
        <row r="529">
          <cell r="F529" t="str">
            <v>GIAN</v>
          </cell>
          <cell r="J529">
            <v>0</v>
          </cell>
        </row>
        <row r="530">
          <cell r="F530" t="str">
            <v>XMTR</v>
          </cell>
          <cell r="J530">
            <v>0</v>
          </cell>
        </row>
        <row r="531">
          <cell r="F531" t="str">
            <v>GIAN</v>
          </cell>
          <cell r="J531">
            <v>0</v>
          </cell>
        </row>
        <row r="532">
          <cell r="F532" t="str">
            <v>BOTP</v>
          </cell>
          <cell r="J532">
            <v>0</v>
          </cell>
        </row>
        <row r="533">
          <cell r="F533" t="str">
            <v>VOIC</v>
          </cell>
          <cell r="J533">
            <v>0</v>
          </cell>
        </row>
        <row r="534">
          <cell r="F534" t="str">
            <v>VOIC</v>
          </cell>
          <cell r="J534">
            <v>0</v>
          </cell>
        </row>
        <row r="535">
          <cell r="F535" t="str">
            <v>XMTR</v>
          </cell>
          <cell r="J535">
            <v>0</v>
          </cell>
        </row>
        <row r="536">
          <cell r="F536" t="str">
            <v>GIAN</v>
          </cell>
          <cell r="J536">
            <v>0</v>
          </cell>
        </row>
        <row r="537">
          <cell r="F537" t="str">
            <v>BOTP</v>
          </cell>
          <cell r="J537">
            <v>0</v>
          </cell>
        </row>
        <row r="538">
          <cell r="F538" t="str">
            <v>VOIC</v>
          </cell>
          <cell r="J538">
            <v>0</v>
          </cell>
        </row>
        <row r="539">
          <cell r="F539" t="str">
            <v>VOIC</v>
          </cell>
          <cell r="J539">
            <v>245.96563200000003</v>
          </cell>
        </row>
        <row r="540">
          <cell r="F540" t="str">
            <v>SONR</v>
          </cell>
          <cell r="J540">
            <v>40.741747284480006</v>
          </cell>
        </row>
        <row r="541">
          <cell r="F541" t="str">
            <v>XANG</v>
          </cell>
          <cell r="J541">
            <v>29.314184021759999</v>
          </cell>
        </row>
        <row r="542">
          <cell r="F542" t="str">
            <v>XANG</v>
          </cell>
          <cell r="J542">
            <v>231.45144000000002</v>
          </cell>
        </row>
        <row r="543">
          <cell r="F543" t="str">
            <v>SOND</v>
          </cell>
          <cell r="J543">
            <v>38.337616521600005</v>
          </cell>
        </row>
        <row r="544">
          <cell r="F544" t="str">
            <v>XANG</v>
          </cell>
          <cell r="J544">
            <v>27.584382619199999</v>
          </cell>
        </row>
        <row r="545">
          <cell r="F545" t="str">
            <v>XANG</v>
          </cell>
          <cell r="J545">
            <v>0</v>
          </cell>
        </row>
        <row r="546">
          <cell r="F546" t="str">
            <v>SOND</v>
          </cell>
          <cell r="J546">
            <v>0</v>
          </cell>
        </row>
        <row r="547">
          <cell r="F547" t="str">
            <v>XANG</v>
          </cell>
          <cell r="J547">
            <v>0</v>
          </cell>
        </row>
        <row r="548">
          <cell r="F548" t="str">
            <v>XANG</v>
          </cell>
          <cell r="J548">
            <v>0</v>
          </cell>
        </row>
        <row r="549">
          <cell r="F549" t="str">
            <v>SONN</v>
          </cell>
          <cell r="J549">
            <v>0</v>
          </cell>
        </row>
        <row r="550">
          <cell r="F550" t="str">
            <v>SONN</v>
          </cell>
          <cell r="J550">
            <v>0</v>
          </cell>
        </row>
        <row r="551">
          <cell r="F551" t="str">
            <v>FLIN</v>
          </cell>
          <cell r="J551">
            <v>0</v>
          </cell>
        </row>
        <row r="552">
          <cell r="F552" t="str">
            <v>FLIN</v>
          </cell>
          <cell r="J552">
            <v>0</v>
          </cell>
        </row>
        <row r="553">
          <cell r="F553" t="str">
            <v>BTUM</v>
          </cell>
          <cell r="J553">
            <v>0</v>
          </cell>
        </row>
        <row r="554">
          <cell r="F554" t="str">
            <v>BOTD</v>
          </cell>
          <cell r="J554">
            <v>0</v>
          </cell>
        </row>
        <row r="555">
          <cell r="F555" t="str">
            <v>CUID</v>
          </cell>
          <cell r="J555">
            <v>0</v>
          </cell>
        </row>
        <row r="556">
          <cell r="F556" t="str">
            <v>CUID</v>
          </cell>
          <cell r="J556">
            <v>0.457812</v>
          </cell>
        </row>
        <row r="557">
          <cell r="F557" t="str">
            <v>BTUM</v>
          </cell>
          <cell r="J557">
            <v>0.72105390000000003</v>
          </cell>
        </row>
        <row r="558">
          <cell r="F558" t="str">
            <v>GIAD</v>
          </cell>
          <cell r="J558">
            <v>0.57134937600000002</v>
          </cell>
        </row>
        <row r="559">
          <cell r="F559" t="str">
            <v>BOTD</v>
          </cell>
          <cell r="J559">
            <v>0.41431986000000004</v>
          </cell>
        </row>
        <row r="560">
          <cell r="F560" t="str">
            <v>CUID</v>
          </cell>
          <cell r="J560">
            <v>0.68671800000000005</v>
          </cell>
        </row>
        <row r="561">
          <cell r="F561" t="str">
            <v>CUID</v>
          </cell>
          <cell r="J561">
            <v>0</v>
          </cell>
        </row>
        <row r="562">
          <cell r="F562" t="str">
            <v>BTUM</v>
          </cell>
          <cell r="J562">
            <v>0</v>
          </cell>
        </row>
        <row r="563">
          <cell r="F563" t="str">
            <v>GIAD</v>
          </cell>
          <cell r="J563">
            <v>0</v>
          </cell>
        </row>
        <row r="564">
          <cell r="F564" t="str">
            <v>BOTD</v>
          </cell>
          <cell r="J564">
            <v>0</v>
          </cell>
        </row>
        <row r="565">
          <cell r="F565" t="str">
            <v>CUID</v>
          </cell>
          <cell r="J565">
            <v>0</v>
          </cell>
        </row>
        <row r="566">
          <cell r="F566" t="str">
            <v>CUID</v>
          </cell>
          <cell r="J566">
            <v>0</v>
          </cell>
        </row>
        <row r="567">
          <cell r="F567" t="str">
            <v>FLIN</v>
          </cell>
          <cell r="J567">
            <v>0</v>
          </cell>
        </row>
        <row r="568">
          <cell r="F568" t="str">
            <v>GIAD</v>
          </cell>
          <cell r="J568">
            <v>0</v>
          </cell>
        </row>
        <row r="569">
          <cell r="F569" t="str">
            <v>BOTD</v>
          </cell>
          <cell r="J569">
            <v>0</v>
          </cell>
        </row>
        <row r="570">
          <cell r="F570" t="str">
            <v>CUID</v>
          </cell>
          <cell r="J570">
            <v>0</v>
          </cell>
        </row>
        <row r="571">
          <cell r="F571" t="str">
            <v>CUID</v>
          </cell>
          <cell r="J571">
            <v>0</v>
          </cell>
        </row>
        <row r="572">
          <cell r="F572" t="str">
            <v>BTUM</v>
          </cell>
          <cell r="J572">
            <v>0</v>
          </cell>
        </row>
        <row r="573">
          <cell r="F573" t="str">
            <v>DGAI</v>
          </cell>
          <cell r="J573">
            <v>0</v>
          </cell>
        </row>
        <row r="574">
          <cell r="F574" t="str">
            <v>CUID</v>
          </cell>
          <cell r="J574">
            <v>0</v>
          </cell>
        </row>
        <row r="575">
          <cell r="F575" t="str">
            <v>CUID</v>
          </cell>
          <cell r="J575">
            <v>0</v>
          </cell>
        </row>
        <row r="576">
          <cell r="F576" t="str">
            <v>BTUM</v>
          </cell>
          <cell r="J576">
            <v>0</v>
          </cell>
        </row>
        <row r="577">
          <cell r="F577" t="str">
            <v>DGAI</v>
          </cell>
          <cell r="J577">
            <v>0</v>
          </cell>
        </row>
        <row r="578">
          <cell r="F578" t="str">
            <v>CUID</v>
          </cell>
          <cell r="J578">
            <v>0</v>
          </cell>
        </row>
        <row r="579">
          <cell r="F579" t="str">
            <v>CUID</v>
          </cell>
          <cell r="J579">
            <v>12</v>
          </cell>
        </row>
        <row r="580">
          <cell r="F580" t="str">
            <v>BTUM</v>
          </cell>
          <cell r="J580">
            <v>72</v>
          </cell>
        </row>
        <row r="581">
          <cell r="F581" t="str">
            <v>CUID</v>
          </cell>
          <cell r="J581">
            <v>274.44</v>
          </cell>
        </row>
        <row r="582">
          <cell r="F582" t="str">
            <v>CUID</v>
          </cell>
          <cell r="J582">
            <v>0</v>
          </cell>
        </row>
        <row r="583">
          <cell r="F583" t="str">
            <v>DA24</v>
          </cell>
          <cell r="J583">
            <v>0</v>
          </cell>
        </row>
        <row r="584">
          <cell r="F584" t="str">
            <v>DA24</v>
          </cell>
          <cell r="J584">
            <v>0</v>
          </cell>
        </row>
        <row r="585">
          <cell r="F585" t="str">
            <v>VDKT</v>
          </cell>
          <cell r="J585">
            <v>0</v>
          </cell>
        </row>
        <row r="586">
          <cell r="F586" t="str">
            <v>VDKT</v>
          </cell>
          <cell r="J586">
            <v>0</v>
          </cell>
        </row>
        <row r="587">
          <cell r="F587" t="str">
            <v>DURASEAL</v>
          </cell>
          <cell r="J587">
            <v>0</v>
          </cell>
        </row>
        <row r="588">
          <cell r="F588" t="str">
            <v>DURASEAL</v>
          </cell>
          <cell r="J588">
            <v>0</v>
          </cell>
        </row>
        <row r="589">
          <cell r="F589" t="str">
            <v>STK25</v>
          </cell>
          <cell r="J589">
            <v>0</v>
          </cell>
        </row>
        <row r="590">
          <cell r="F590" t="str">
            <v>SOND</v>
          </cell>
          <cell r="J590">
            <v>0</v>
          </cell>
        </row>
        <row r="591">
          <cell r="F591" t="str">
            <v>QHAN</v>
          </cell>
          <cell r="J591">
            <v>0</v>
          </cell>
        </row>
        <row r="592">
          <cell r="F592" t="str">
            <v>OXY</v>
          </cell>
          <cell r="J592">
            <v>0</v>
          </cell>
        </row>
        <row r="593">
          <cell r="F593" t="str">
            <v>DDEN</v>
          </cell>
          <cell r="J593">
            <v>0</v>
          </cell>
        </row>
        <row r="594">
          <cell r="F594" t="str">
            <v>DDEN</v>
          </cell>
          <cell r="J594">
            <v>0.31</v>
          </cell>
        </row>
        <row r="595">
          <cell r="F595" t="str">
            <v>STK50</v>
          </cell>
          <cell r="J595">
            <v>0.31154999999999994</v>
          </cell>
        </row>
        <row r="596">
          <cell r="F596" t="str">
            <v>SOND</v>
          </cell>
          <cell r="J596">
            <v>0.84741599999999995</v>
          </cell>
        </row>
        <row r="597">
          <cell r="F597" t="str">
            <v>QHAN</v>
          </cell>
          <cell r="J597">
            <v>0.25296000000000002</v>
          </cell>
        </row>
        <row r="598">
          <cell r="F598" t="str">
            <v>OXY</v>
          </cell>
          <cell r="J598">
            <v>2.87742E-2</v>
          </cell>
        </row>
        <row r="599">
          <cell r="F599" t="str">
            <v>DDEN</v>
          </cell>
          <cell r="J599">
            <v>0.14229</v>
          </cell>
        </row>
        <row r="600">
          <cell r="F600" t="str">
            <v>DDEN</v>
          </cell>
          <cell r="J600">
            <v>0</v>
          </cell>
        </row>
        <row r="601">
          <cell r="F601" t="str">
            <v>STK80</v>
          </cell>
          <cell r="J601">
            <v>0</v>
          </cell>
        </row>
        <row r="602">
          <cell r="F602" t="str">
            <v>SOND</v>
          </cell>
          <cell r="J602">
            <v>0</v>
          </cell>
        </row>
        <row r="603">
          <cell r="F603" t="str">
            <v>QHAN</v>
          </cell>
          <cell r="J603">
            <v>0</v>
          </cell>
        </row>
        <row r="604">
          <cell r="F604" t="str">
            <v>OXY</v>
          </cell>
          <cell r="J604">
            <v>0</v>
          </cell>
        </row>
        <row r="605">
          <cell r="F605" t="str">
            <v>DDEN</v>
          </cell>
          <cell r="J605">
            <v>0</v>
          </cell>
        </row>
        <row r="606">
          <cell r="F606" t="str">
            <v>DDEN</v>
          </cell>
          <cell r="J606">
            <v>0</v>
          </cell>
        </row>
        <row r="607">
          <cell r="F607" t="str">
            <v>STK100</v>
          </cell>
          <cell r="J607">
            <v>0</v>
          </cell>
        </row>
        <row r="608">
          <cell r="F608" t="str">
            <v>SOND</v>
          </cell>
          <cell r="J608">
            <v>0</v>
          </cell>
        </row>
        <row r="609">
          <cell r="F609" t="str">
            <v>QHAN</v>
          </cell>
          <cell r="J609">
            <v>0</v>
          </cell>
        </row>
        <row r="610">
          <cell r="F610" t="str">
            <v>OXY</v>
          </cell>
          <cell r="J610">
            <v>0</v>
          </cell>
        </row>
        <row r="611">
          <cell r="F611" t="str">
            <v>DDEN</v>
          </cell>
          <cell r="J611">
            <v>0</v>
          </cell>
        </row>
        <row r="612">
          <cell r="F612" t="str">
            <v>DDEN</v>
          </cell>
          <cell r="J612">
            <v>0</v>
          </cell>
        </row>
        <row r="613">
          <cell r="F613" t="str">
            <v>STK140</v>
          </cell>
          <cell r="J613">
            <v>0</v>
          </cell>
        </row>
        <row r="614">
          <cell r="F614" t="str">
            <v>SOND</v>
          </cell>
          <cell r="J614">
            <v>0</v>
          </cell>
        </row>
        <row r="615">
          <cell r="F615" t="str">
            <v>QHAN</v>
          </cell>
          <cell r="J615">
            <v>0</v>
          </cell>
        </row>
        <row r="616">
          <cell r="F616" t="str">
            <v>OXY</v>
          </cell>
          <cell r="J616">
            <v>0</v>
          </cell>
        </row>
        <row r="617">
          <cell r="F617" t="str">
            <v>DDEN</v>
          </cell>
          <cell r="J617">
            <v>0</v>
          </cell>
        </row>
        <row r="618">
          <cell r="F618" t="str">
            <v>DDEN</v>
          </cell>
          <cell r="J618">
            <v>0</v>
          </cell>
        </row>
        <row r="619">
          <cell r="F619" t="str">
            <v>STK200</v>
          </cell>
          <cell r="J619">
            <v>0</v>
          </cell>
        </row>
        <row r="620">
          <cell r="F620" t="str">
            <v>SOND</v>
          </cell>
          <cell r="J620">
            <v>0</v>
          </cell>
        </row>
        <row r="621">
          <cell r="F621" t="str">
            <v>QHAN</v>
          </cell>
          <cell r="J621">
            <v>0</v>
          </cell>
        </row>
        <row r="622">
          <cell r="F622" t="str">
            <v>OXY</v>
          </cell>
          <cell r="J622">
            <v>0</v>
          </cell>
        </row>
        <row r="623">
          <cell r="F623" t="str">
            <v>DDEN</v>
          </cell>
          <cell r="J623">
            <v>0</v>
          </cell>
        </row>
        <row r="624">
          <cell r="F624" t="str">
            <v>DDEN</v>
          </cell>
          <cell r="J624">
            <v>0</v>
          </cell>
        </row>
        <row r="625">
          <cell r="F625" t="str">
            <v>STK250</v>
          </cell>
          <cell r="J625">
            <v>0</v>
          </cell>
        </row>
        <row r="626">
          <cell r="F626" t="str">
            <v>SOND</v>
          </cell>
          <cell r="J626">
            <v>0</v>
          </cell>
        </row>
        <row r="627">
          <cell r="F627" t="str">
            <v>QHAN</v>
          </cell>
          <cell r="J627">
            <v>0</v>
          </cell>
        </row>
        <row r="628">
          <cell r="F628" t="str">
            <v>OXY</v>
          </cell>
          <cell r="J628">
            <v>0</v>
          </cell>
        </row>
        <row r="629">
          <cell r="F629" t="str">
            <v>DDEN</v>
          </cell>
          <cell r="J629">
            <v>0</v>
          </cell>
        </row>
        <row r="630">
          <cell r="F630" t="str">
            <v>DDEN</v>
          </cell>
          <cell r="J630">
            <v>0.03</v>
          </cell>
        </row>
        <row r="631">
          <cell r="F631" t="str">
            <v>STK25</v>
          </cell>
          <cell r="J631">
            <v>3.0149999999999996E-2</v>
          </cell>
        </row>
        <row r="632">
          <cell r="F632" t="str">
            <v>BTUM</v>
          </cell>
          <cell r="J632">
            <v>1.2239999999999998</v>
          </cell>
        </row>
        <row r="633">
          <cell r="F633" t="str">
            <v>XANG</v>
          </cell>
          <cell r="J633">
            <v>0.12852</v>
          </cell>
        </row>
        <row r="634">
          <cell r="F634" t="str">
            <v>CUID</v>
          </cell>
          <cell r="J634">
            <v>0.55079999999999985</v>
          </cell>
        </row>
        <row r="635">
          <cell r="F635" t="str">
            <v>QHAN</v>
          </cell>
          <cell r="J635">
            <v>1.3525199999999998E-2</v>
          </cell>
        </row>
        <row r="636">
          <cell r="F636" t="str">
            <v>OXY</v>
          </cell>
          <cell r="J636">
            <v>1.5911999999999996E-3</v>
          </cell>
        </row>
        <row r="637">
          <cell r="F637" t="str">
            <v>DDEN</v>
          </cell>
          <cell r="J637">
            <v>7.1603999999999999E-3</v>
          </cell>
        </row>
        <row r="638">
          <cell r="F638" t="str">
            <v>DDEN</v>
          </cell>
          <cell r="J638">
            <v>0</v>
          </cell>
        </row>
        <row r="639">
          <cell r="F639" t="str">
            <v>STK80</v>
          </cell>
          <cell r="J639">
            <v>0</v>
          </cell>
        </row>
        <row r="640">
          <cell r="F640" t="str">
            <v>BTUM</v>
          </cell>
          <cell r="J640">
            <v>0</v>
          </cell>
        </row>
        <row r="641">
          <cell r="F641" t="str">
            <v>XANG</v>
          </cell>
          <cell r="J641">
            <v>0</v>
          </cell>
        </row>
        <row r="642">
          <cell r="F642" t="str">
            <v>CUID</v>
          </cell>
          <cell r="J642">
            <v>0</v>
          </cell>
        </row>
        <row r="643">
          <cell r="F643" t="str">
            <v>QHAN</v>
          </cell>
          <cell r="J643">
            <v>0</v>
          </cell>
        </row>
        <row r="644">
          <cell r="F644" t="str">
            <v>OXY</v>
          </cell>
          <cell r="J644">
            <v>0</v>
          </cell>
        </row>
        <row r="645">
          <cell r="F645" t="str">
            <v>DDEN</v>
          </cell>
          <cell r="J645">
            <v>0</v>
          </cell>
        </row>
        <row r="646">
          <cell r="F646" t="str">
            <v>DDEN</v>
          </cell>
          <cell r="J646">
            <v>0</v>
          </cell>
        </row>
        <row r="647">
          <cell r="F647" t="str">
            <v>STK100</v>
          </cell>
          <cell r="J647">
            <v>0</v>
          </cell>
        </row>
        <row r="648">
          <cell r="F648" t="str">
            <v>BTUM</v>
          </cell>
          <cell r="J648">
            <v>0</v>
          </cell>
        </row>
        <row r="649">
          <cell r="F649" t="str">
            <v>XANG</v>
          </cell>
          <cell r="J649">
            <v>0</v>
          </cell>
        </row>
        <row r="650">
          <cell r="F650" t="str">
            <v>CUID</v>
          </cell>
          <cell r="J650">
            <v>0</v>
          </cell>
        </row>
        <row r="651">
          <cell r="F651" t="str">
            <v>QHAN</v>
          </cell>
          <cell r="J651">
            <v>0</v>
          </cell>
        </row>
        <row r="652">
          <cell r="F652" t="str">
            <v>OXY</v>
          </cell>
          <cell r="J652">
            <v>0</v>
          </cell>
        </row>
        <row r="653">
          <cell r="F653" t="str">
            <v>DDEN</v>
          </cell>
          <cell r="J653">
            <v>0</v>
          </cell>
        </row>
        <row r="654">
          <cell r="F654" t="str">
            <v>DDEN</v>
          </cell>
          <cell r="J654">
            <v>0.3</v>
          </cell>
        </row>
        <row r="655">
          <cell r="F655" t="str">
            <v>STK150</v>
          </cell>
          <cell r="J655">
            <v>0.30149999999999993</v>
          </cell>
        </row>
        <row r="656">
          <cell r="F656" t="str">
            <v>BTUM</v>
          </cell>
          <cell r="J656">
            <v>59.241599999999998</v>
          </cell>
        </row>
        <row r="657">
          <cell r="F657" t="str">
            <v>XANG</v>
          </cell>
          <cell r="J657">
            <v>6.4871999999999987</v>
          </cell>
        </row>
        <row r="658">
          <cell r="F658" t="str">
            <v>CUID</v>
          </cell>
          <cell r="J658">
            <v>20.196000000000002</v>
          </cell>
        </row>
        <row r="659">
          <cell r="F659" t="str">
            <v>QHAN</v>
          </cell>
          <cell r="J659">
            <v>1.1933999999999998</v>
          </cell>
        </row>
        <row r="660">
          <cell r="F660" t="str">
            <v>OXY</v>
          </cell>
          <cell r="J660">
            <v>0.11934</v>
          </cell>
        </row>
        <row r="661">
          <cell r="F661" t="str">
            <v>DDEN</v>
          </cell>
          <cell r="J661">
            <v>0.77724000000000004</v>
          </cell>
        </row>
        <row r="662">
          <cell r="F662" t="str">
            <v>DDEN</v>
          </cell>
          <cell r="J662">
            <v>0</v>
          </cell>
        </row>
        <row r="663">
          <cell r="F663" t="str">
            <v>STK200</v>
          </cell>
          <cell r="J663">
            <v>0</v>
          </cell>
        </row>
        <row r="664">
          <cell r="F664" t="str">
            <v>BTUM</v>
          </cell>
          <cell r="J664">
            <v>0</v>
          </cell>
        </row>
        <row r="665">
          <cell r="F665" t="str">
            <v>XANG</v>
          </cell>
          <cell r="J665">
            <v>0</v>
          </cell>
        </row>
        <row r="666">
          <cell r="F666" t="str">
            <v>CUID</v>
          </cell>
          <cell r="J666">
            <v>0</v>
          </cell>
        </row>
        <row r="667">
          <cell r="F667" t="str">
            <v>QHAN</v>
          </cell>
          <cell r="J667">
            <v>0</v>
          </cell>
        </row>
        <row r="668">
          <cell r="F668" t="str">
            <v>OXY</v>
          </cell>
          <cell r="J668">
            <v>0</v>
          </cell>
        </row>
        <row r="669">
          <cell r="F669" t="str">
            <v>DDEN</v>
          </cell>
          <cell r="J669">
            <v>0</v>
          </cell>
        </row>
        <row r="670">
          <cell r="F670" t="str">
            <v>DDEN</v>
          </cell>
          <cell r="J670">
            <v>0</v>
          </cell>
        </row>
        <row r="671">
          <cell r="F671" t="str">
            <v>STK250</v>
          </cell>
          <cell r="J671">
            <v>0</v>
          </cell>
        </row>
        <row r="672">
          <cell r="F672" t="str">
            <v>BTUM</v>
          </cell>
          <cell r="J672">
            <v>0</v>
          </cell>
        </row>
        <row r="673">
          <cell r="F673" t="str">
            <v>XANG</v>
          </cell>
          <cell r="J673">
            <v>0</v>
          </cell>
        </row>
        <row r="674">
          <cell r="F674" t="str">
            <v>CUID</v>
          </cell>
          <cell r="J674">
            <v>0</v>
          </cell>
        </row>
        <row r="675">
          <cell r="F675" t="str">
            <v>QHAN</v>
          </cell>
          <cell r="J675">
            <v>0</v>
          </cell>
        </row>
        <row r="676">
          <cell r="F676" t="str">
            <v>OXY</v>
          </cell>
          <cell r="J676">
            <v>0</v>
          </cell>
        </row>
        <row r="677">
          <cell r="F677" t="str">
            <v>DDEN</v>
          </cell>
          <cell r="J677">
            <v>0</v>
          </cell>
        </row>
        <row r="678">
          <cell r="F678" t="str">
            <v>DDEN</v>
          </cell>
          <cell r="J678">
            <v>0</v>
          </cell>
        </row>
        <row r="679">
          <cell r="F679" t="str">
            <v>PVC114</v>
          </cell>
          <cell r="J679">
            <v>0</v>
          </cell>
        </row>
        <row r="680">
          <cell r="F680" t="str">
            <v>alcol</v>
          </cell>
          <cell r="J680">
            <v>0</v>
          </cell>
        </row>
        <row r="681">
          <cell r="F681" t="str">
            <v>KEO</v>
          </cell>
          <cell r="J681">
            <v>0</v>
          </cell>
        </row>
        <row r="682">
          <cell r="F682" t="str">
            <v>KEO</v>
          </cell>
          <cell r="J682">
            <v>0</v>
          </cell>
        </row>
        <row r="683">
          <cell r="F683" t="str">
            <v>Co-STK250</v>
          </cell>
          <cell r="J683">
            <v>0</v>
          </cell>
        </row>
        <row r="684">
          <cell r="F684" t="str">
            <v>SOND</v>
          </cell>
          <cell r="J684">
            <v>0</v>
          </cell>
        </row>
        <row r="685">
          <cell r="F685" t="str">
            <v>QHAN</v>
          </cell>
          <cell r="J685">
            <v>0</v>
          </cell>
        </row>
        <row r="686">
          <cell r="F686" t="str">
            <v>QHAN</v>
          </cell>
          <cell r="J686">
            <v>0</v>
          </cell>
        </row>
        <row r="687">
          <cell r="F687" t="str">
            <v>Co-STK25</v>
          </cell>
          <cell r="J687">
            <v>0</v>
          </cell>
        </row>
        <row r="688">
          <cell r="F688" t="str">
            <v>SOND</v>
          </cell>
          <cell r="J688">
            <v>0</v>
          </cell>
        </row>
        <row r="689">
          <cell r="F689" t="str">
            <v>QHAN</v>
          </cell>
          <cell r="J689">
            <v>0</v>
          </cell>
        </row>
        <row r="690">
          <cell r="F690" t="str">
            <v>QHAN</v>
          </cell>
          <cell r="J690">
            <v>0</v>
          </cell>
        </row>
        <row r="691">
          <cell r="F691" t="str">
            <v>Co-STK80</v>
          </cell>
          <cell r="J691">
            <v>0</v>
          </cell>
        </row>
        <row r="692">
          <cell r="F692" t="str">
            <v>SOND</v>
          </cell>
          <cell r="J692">
            <v>0</v>
          </cell>
        </row>
        <row r="693">
          <cell r="F693" t="str">
            <v>QHAN</v>
          </cell>
          <cell r="J693">
            <v>0</v>
          </cell>
        </row>
        <row r="694">
          <cell r="F694" t="str">
            <v>QHAN</v>
          </cell>
          <cell r="J694">
            <v>0</v>
          </cell>
        </row>
        <row r="695">
          <cell r="F695" t="str">
            <v>Co-STK100</v>
          </cell>
          <cell r="J695">
            <v>0</v>
          </cell>
        </row>
        <row r="696">
          <cell r="F696" t="str">
            <v>SOND</v>
          </cell>
          <cell r="J696">
            <v>0</v>
          </cell>
        </row>
        <row r="697">
          <cell r="F697" t="str">
            <v>QHAN</v>
          </cell>
          <cell r="J697">
            <v>0</v>
          </cell>
        </row>
        <row r="698">
          <cell r="F698" t="str">
            <v>QHAN</v>
          </cell>
          <cell r="J698">
            <v>0</v>
          </cell>
        </row>
        <row r="699">
          <cell r="F699" t="str">
            <v>Co-STK150</v>
          </cell>
          <cell r="J699">
            <v>0</v>
          </cell>
        </row>
        <row r="700">
          <cell r="F700" t="str">
            <v>SOND</v>
          </cell>
          <cell r="J700">
            <v>0</v>
          </cell>
        </row>
        <row r="701">
          <cell r="F701" t="str">
            <v>QHAN</v>
          </cell>
          <cell r="J701">
            <v>0</v>
          </cell>
        </row>
        <row r="702">
          <cell r="F702" t="str">
            <v>QHAN</v>
          </cell>
          <cell r="J702">
            <v>0</v>
          </cell>
        </row>
        <row r="703">
          <cell r="F703" t="str">
            <v>Co-STK200</v>
          </cell>
          <cell r="J703">
            <v>0</v>
          </cell>
        </row>
        <row r="704">
          <cell r="F704" t="str">
            <v>SOND</v>
          </cell>
          <cell r="J704">
            <v>0</v>
          </cell>
        </row>
        <row r="705">
          <cell r="F705" t="str">
            <v>QHAN</v>
          </cell>
          <cell r="J705">
            <v>0</v>
          </cell>
        </row>
        <row r="706">
          <cell r="F706" t="str">
            <v>QHAN</v>
          </cell>
          <cell r="J706">
            <v>0</v>
          </cell>
        </row>
        <row r="707">
          <cell r="F707" t="str">
            <v>Co-STK250</v>
          </cell>
          <cell r="J707">
            <v>0</v>
          </cell>
        </row>
        <row r="708">
          <cell r="F708" t="str">
            <v>SOND</v>
          </cell>
          <cell r="J708">
            <v>0</v>
          </cell>
        </row>
        <row r="709">
          <cell r="F709" t="str">
            <v>QHAN</v>
          </cell>
          <cell r="J709">
            <v>0</v>
          </cell>
        </row>
        <row r="710">
          <cell r="F710" t="str">
            <v>QHAN</v>
          </cell>
          <cell r="J710">
            <v>0</v>
          </cell>
        </row>
        <row r="711">
          <cell r="F711" t="str">
            <v>Te-STK100</v>
          </cell>
          <cell r="J711">
            <v>0</v>
          </cell>
        </row>
        <row r="712">
          <cell r="F712" t="str">
            <v>BTUM</v>
          </cell>
          <cell r="J712">
            <v>0</v>
          </cell>
        </row>
        <row r="713">
          <cell r="F713" t="str">
            <v>XANG</v>
          </cell>
          <cell r="J713">
            <v>0</v>
          </cell>
        </row>
        <row r="714">
          <cell r="F714" t="str">
            <v>CUID</v>
          </cell>
          <cell r="J714">
            <v>0</v>
          </cell>
        </row>
        <row r="715">
          <cell r="F715" t="str">
            <v>CAOSU</v>
          </cell>
          <cell r="J715">
            <v>0</v>
          </cell>
        </row>
        <row r="716">
          <cell r="F716" t="str">
            <v>BM12-100</v>
          </cell>
          <cell r="J716">
            <v>0</v>
          </cell>
        </row>
        <row r="717">
          <cell r="F717" t="str">
            <v>BM12-100</v>
          </cell>
          <cell r="J717">
            <v>0</v>
          </cell>
        </row>
        <row r="718">
          <cell r="F718" t="str">
            <v>C-STK150</v>
          </cell>
          <cell r="J718">
            <v>0</v>
          </cell>
        </row>
        <row r="719">
          <cell r="F719" t="str">
            <v>BTUM</v>
          </cell>
          <cell r="J719">
            <v>0</v>
          </cell>
        </row>
        <row r="720">
          <cell r="F720" t="str">
            <v>XANG</v>
          </cell>
          <cell r="J720">
            <v>0</v>
          </cell>
        </row>
        <row r="721">
          <cell r="F721" t="str">
            <v>CUID</v>
          </cell>
          <cell r="J721">
            <v>0</v>
          </cell>
        </row>
        <row r="722">
          <cell r="F722" t="str">
            <v>CAOSU</v>
          </cell>
          <cell r="J722">
            <v>0</v>
          </cell>
        </row>
        <row r="723">
          <cell r="F723" t="str">
            <v>BM12-100</v>
          </cell>
          <cell r="J723">
            <v>0</v>
          </cell>
        </row>
        <row r="724">
          <cell r="F724" t="str">
            <v>BM12-100</v>
          </cell>
          <cell r="J724">
            <v>0</v>
          </cell>
        </row>
        <row r="725">
          <cell r="F725" t="str">
            <v>C-STK200</v>
          </cell>
          <cell r="J725">
            <v>0</v>
          </cell>
        </row>
        <row r="726">
          <cell r="F726" t="str">
            <v>BTUM</v>
          </cell>
          <cell r="J726">
            <v>0</v>
          </cell>
        </row>
        <row r="727">
          <cell r="F727" t="str">
            <v>XANG</v>
          </cell>
          <cell r="J727">
            <v>0</v>
          </cell>
        </row>
        <row r="728">
          <cell r="F728" t="str">
            <v>CUID</v>
          </cell>
          <cell r="J728">
            <v>0</v>
          </cell>
        </row>
        <row r="729">
          <cell r="F729" t="str">
            <v>CAOSU</v>
          </cell>
          <cell r="J729">
            <v>0</v>
          </cell>
        </row>
        <row r="730">
          <cell r="F730" t="str">
            <v>BM12-100</v>
          </cell>
          <cell r="J730">
            <v>0</v>
          </cell>
        </row>
        <row r="731">
          <cell r="F731" t="str">
            <v>BM12-100</v>
          </cell>
          <cell r="J731">
            <v>0</v>
          </cell>
        </row>
        <row r="732">
          <cell r="F732" t="str">
            <v>C-STK250</v>
          </cell>
          <cell r="J732">
            <v>0</v>
          </cell>
        </row>
        <row r="733">
          <cell r="F733" t="str">
            <v>BTUM</v>
          </cell>
          <cell r="J733">
            <v>0</v>
          </cell>
        </row>
        <row r="734">
          <cell r="F734" t="str">
            <v>XANG</v>
          </cell>
          <cell r="J734">
            <v>0</v>
          </cell>
        </row>
        <row r="735">
          <cell r="F735" t="str">
            <v>CUID</v>
          </cell>
          <cell r="J735">
            <v>0</v>
          </cell>
        </row>
        <row r="736">
          <cell r="F736" t="str">
            <v>CAOSU</v>
          </cell>
          <cell r="J736">
            <v>0</v>
          </cell>
        </row>
        <row r="737">
          <cell r="F737" t="str">
            <v>BM12-100</v>
          </cell>
          <cell r="J737">
            <v>0</v>
          </cell>
        </row>
        <row r="738">
          <cell r="F738" t="str">
            <v>BM12-100</v>
          </cell>
          <cell r="J738">
            <v>0</v>
          </cell>
        </row>
        <row r="739">
          <cell r="F739" t="str">
            <v>Te-STK150</v>
          </cell>
          <cell r="J739">
            <v>0</v>
          </cell>
        </row>
        <row r="740">
          <cell r="F740" t="str">
            <v>BTUM</v>
          </cell>
          <cell r="J740">
            <v>0</v>
          </cell>
        </row>
        <row r="741">
          <cell r="F741" t="str">
            <v>XANG</v>
          </cell>
          <cell r="J741">
            <v>0</v>
          </cell>
        </row>
        <row r="742">
          <cell r="F742" t="str">
            <v>CUID</v>
          </cell>
          <cell r="J742">
            <v>0</v>
          </cell>
        </row>
        <row r="743">
          <cell r="F743" t="str">
            <v>CAOSU</v>
          </cell>
          <cell r="J743">
            <v>0</v>
          </cell>
        </row>
        <row r="744">
          <cell r="F744" t="str">
            <v>BM12-100</v>
          </cell>
          <cell r="J744">
            <v>0</v>
          </cell>
        </row>
        <row r="745">
          <cell r="F745" t="str">
            <v>BM12-100</v>
          </cell>
          <cell r="J745">
            <v>0</v>
          </cell>
        </row>
        <row r="746">
          <cell r="F746" t="str">
            <v>Te-STK200</v>
          </cell>
          <cell r="J746">
            <v>0</v>
          </cell>
        </row>
        <row r="747">
          <cell r="F747" t="str">
            <v>BTUM</v>
          </cell>
          <cell r="J747">
            <v>0</v>
          </cell>
        </row>
        <row r="748">
          <cell r="F748" t="str">
            <v>XANG</v>
          </cell>
          <cell r="J748">
            <v>0</v>
          </cell>
        </row>
        <row r="749">
          <cell r="F749" t="str">
            <v>CUID</v>
          </cell>
          <cell r="J749">
            <v>0</v>
          </cell>
        </row>
        <row r="750">
          <cell r="F750" t="str">
            <v>CAOSU</v>
          </cell>
          <cell r="J750">
            <v>0</v>
          </cell>
        </row>
        <row r="751">
          <cell r="F751" t="str">
            <v>BM12-100</v>
          </cell>
          <cell r="J751">
            <v>0</v>
          </cell>
        </row>
        <row r="752">
          <cell r="F752" t="str">
            <v>BM12-100</v>
          </cell>
          <cell r="J752">
            <v>0</v>
          </cell>
        </row>
        <row r="753">
          <cell r="F753" t="str">
            <v>Te-STK250</v>
          </cell>
          <cell r="J753">
            <v>0</v>
          </cell>
        </row>
        <row r="754">
          <cell r="F754" t="str">
            <v>BTUM</v>
          </cell>
          <cell r="J754">
            <v>0</v>
          </cell>
        </row>
        <row r="755">
          <cell r="F755" t="str">
            <v>XANG</v>
          </cell>
          <cell r="J755">
            <v>0</v>
          </cell>
        </row>
        <row r="756">
          <cell r="F756" t="str">
            <v>CUID</v>
          </cell>
          <cell r="J756">
            <v>0</v>
          </cell>
        </row>
        <row r="757">
          <cell r="F757" t="str">
            <v>CAOSU</v>
          </cell>
          <cell r="J757">
            <v>0</v>
          </cell>
        </row>
        <row r="758">
          <cell r="F758" t="str">
            <v>BM12-100</v>
          </cell>
          <cell r="J758">
            <v>0</v>
          </cell>
        </row>
        <row r="759">
          <cell r="F759" t="str">
            <v>BM12-100</v>
          </cell>
          <cell r="J759">
            <v>0</v>
          </cell>
        </row>
        <row r="760">
          <cell r="F760" t="str">
            <v>Va-OT25</v>
          </cell>
          <cell r="J760">
            <v>0</v>
          </cell>
        </row>
        <row r="761">
          <cell r="F761" t="str">
            <v>CAOSU</v>
          </cell>
          <cell r="J761">
            <v>0</v>
          </cell>
        </row>
        <row r="762">
          <cell r="F762" t="str">
            <v>MAZUT</v>
          </cell>
          <cell r="J762">
            <v>0</v>
          </cell>
        </row>
        <row r="763">
          <cell r="F763" t="str">
            <v>SOND</v>
          </cell>
          <cell r="J763">
            <v>0</v>
          </cell>
        </row>
        <row r="764">
          <cell r="F764" t="str">
            <v>BM12-100</v>
          </cell>
          <cell r="J764">
            <v>0</v>
          </cell>
        </row>
        <row r="765">
          <cell r="F765" t="str">
            <v>BM12-100</v>
          </cell>
          <cell r="J765">
            <v>0</v>
          </cell>
        </row>
        <row r="766">
          <cell r="F766" t="str">
            <v>Va-OT70</v>
          </cell>
          <cell r="J766">
            <v>0</v>
          </cell>
        </row>
        <row r="767">
          <cell r="F767" t="str">
            <v>CAOSU</v>
          </cell>
          <cell r="J767">
            <v>0</v>
          </cell>
        </row>
        <row r="768">
          <cell r="F768" t="str">
            <v>MAZUT</v>
          </cell>
          <cell r="J768">
            <v>0</v>
          </cell>
        </row>
        <row r="769">
          <cell r="F769" t="str">
            <v>SOND</v>
          </cell>
          <cell r="J769">
            <v>0</v>
          </cell>
        </row>
        <row r="770">
          <cell r="F770" t="str">
            <v>BM12-100</v>
          </cell>
          <cell r="J770">
            <v>0</v>
          </cell>
        </row>
        <row r="771">
          <cell r="F771" t="str">
            <v>BM12-100</v>
          </cell>
          <cell r="J771">
            <v>0</v>
          </cell>
        </row>
        <row r="772">
          <cell r="F772" t="str">
            <v>Va-OT100</v>
          </cell>
          <cell r="J772">
            <v>0</v>
          </cell>
        </row>
        <row r="773">
          <cell r="F773" t="str">
            <v>CAOSU</v>
          </cell>
          <cell r="J773">
            <v>0</v>
          </cell>
        </row>
        <row r="774">
          <cell r="F774" t="str">
            <v>MAZUT</v>
          </cell>
          <cell r="J774">
            <v>0</v>
          </cell>
        </row>
        <row r="775">
          <cell r="F775" t="str">
            <v>SOND</v>
          </cell>
          <cell r="J775">
            <v>0</v>
          </cell>
        </row>
        <row r="776">
          <cell r="F776" t="str">
            <v>BM12-100</v>
          </cell>
          <cell r="J776">
            <v>0</v>
          </cell>
        </row>
        <row r="777">
          <cell r="F777" t="str">
            <v>BM12-100</v>
          </cell>
          <cell r="J777">
            <v>0</v>
          </cell>
        </row>
        <row r="778">
          <cell r="F778" t="str">
            <v>Va-OT150</v>
          </cell>
          <cell r="J778">
            <v>0</v>
          </cell>
        </row>
        <row r="779">
          <cell r="F779" t="str">
            <v>CAOSU</v>
          </cell>
          <cell r="J779">
            <v>0</v>
          </cell>
        </row>
        <row r="780">
          <cell r="F780" t="str">
            <v>MAZUT</v>
          </cell>
          <cell r="J780">
            <v>0</v>
          </cell>
        </row>
        <row r="781">
          <cell r="F781" t="str">
            <v>SOND</v>
          </cell>
          <cell r="J781">
            <v>0</v>
          </cell>
        </row>
        <row r="782">
          <cell r="F782" t="str">
            <v>BM12-100</v>
          </cell>
          <cell r="J782">
            <v>0</v>
          </cell>
        </row>
        <row r="783">
          <cell r="F783" t="str">
            <v>BM12-100</v>
          </cell>
          <cell r="J783">
            <v>0</v>
          </cell>
        </row>
        <row r="784">
          <cell r="F784" t="str">
            <v>Va-OT200</v>
          </cell>
          <cell r="J784">
            <v>0</v>
          </cell>
        </row>
        <row r="785">
          <cell r="F785" t="str">
            <v>CAOSU</v>
          </cell>
          <cell r="J785">
            <v>0</v>
          </cell>
        </row>
        <row r="786">
          <cell r="F786" t="str">
            <v>MAZUT</v>
          </cell>
          <cell r="J786">
            <v>0</v>
          </cell>
        </row>
        <row r="787">
          <cell r="F787" t="str">
            <v>SOND</v>
          </cell>
          <cell r="J787">
            <v>0</v>
          </cell>
        </row>
        <row r="788">
          <cell r="F788" t="str">
            <v>BM12-100</v>
          </cell>
          <cell r="J788">
            <v>0</v>
          </cell>
        </row>
        <row r="789">
          <cell r="F789" t="str">
            <v>BM12-100</v>
          </cell>
          <cell r="J789">
            <v>0</v>
          </cell>
        </row>
        <row r="790">
          <cell r="F790" t="str">
            <v>Va-OT250</v>
          </cell>
          <cell r="J790">
            <v>0</v>
          </cell>
        </row>
        <row r="791">
          <cell r="F791" t="str">
            <v>CAOSU</v>
          </cell>
          <cell r="J791">
            <v>0</v>
          </cell>
        </row>
        <row r="792">
          <cell r="F792" t="str">
            <v>MAZUT</v>
          </cell>
          <cell r="J792">
            <v>0</v>
          </cell>
        </row>
        <row r="793">
          <cell r="F793" t="str">
            <v>SOND</v>
          </cell>
          <cell r="J793">
            <v>0</v>
          </cell>
        </row>
        <row r="794">
          <cell r="F794" t="str">
            <v>BM12-100</v>
          </cell>
          <cell r="J794">
            <v>0</v>
          </cell>
        </row>
        <row r="795">
          <cell r="F795" t="str">
            <v>BM12-100</v>
          </cell>
          <cell r="J795">
            <v>0</v>
          </cell>
        </row>
        <row r="796">
          <cell r="F796" t="str">
            <v>Co-PVC114</v>
          </cell>
          <cell r="J796">
            <v>0</v>
          </cell>
        </row>
        <row r="797">
          <cell r="F797" t="str">
            <v>ALCOL</v>
          </cell>
          <cell r="J797">
            <v>0</v>
          </cell>
        </row>
        <row r="798">
          <cell r="F798" t="str">
            <v>KEO</v>
          </cell>
          <cell r="J798">
            <v>0</v>
          </cell>
        </row>
        <row r="799">
          <cell r="F799" t="str">
            <v>KEO</v>
          </cell>
          <cell r="J799">
            <v>0</v>
          </cell>
        </row>
        <row r="800">
          <cell r="F800" t="str">
            <v>SA10</v>
          </cell>
          <cell r="J800">
            <v>0</v>
          </cell>
        </row>
        <row r="801">
          <cell r="F801" t="str">
            <v>GOKE</v>
          </cell>
          <cell r="J801">
            <v>0</v>
          </cell>
        </row>
        <row r="802">
          <cell r="J802">
            <v>0</v>
          </cell>
        </row>
        <row r="803">
          <cell r="J803" t="str">
            <v>*</v>
          </cell>
        </row>
        <row r="804">
          <cell r="F804" t="str">
            <v>GOKE</v>
          </cell>
          <cell r="J804">
            <v>0</v>
          </cell>
        </row>
        <row r="805">
          <cell r="F805" t="str">
            <v>XM30</v>
          </cell>
          <cell r="J805">
            <v>0</v>
          </cell>
        </row>
        <row r="806">
          <cell r="F806" t="str">
            <v>VOIC</v>
          </cell>
          <cell r="J806">
            <v>0</v>
          </cell>
        </row>
        <row r="807">
          <cell r="F807" t="str">
            <v>CATV</v>
          </cell>
          <cell r="J807">
            <v>0</v>
          </cell>
        </row>
        <row r="808">
          <cell r="F808" t="str">
            <v>CATV</v>
          </cell>
          <cell r="J808">
            <v>0</v>
          </cell>
        </row>
        <row r="809">
          <cell r="F809" t="str">
            <v>XM30</v>
          </cell>
          <cell r="J809">
            <v>0</v>
          </cell>
        </row>
        <row r="810">
          <cell r="F810" t="str">
            <v>VOIC</v>
          </cell>
          <cell r="J810">
            <v>0</v>
          </cell>
        </row>
        <row r="811">
          <cell r="F811" t="str">
            <v>CATV</v>
          </cell>
          <cell r="J811">
            <v>0</v>
          </cell>
        </row>
        <row r="812">
          <cell r="F812" t="str">
            <v>CATV</v>
          </cell>
          <cell r="J812">
            <v>2.4207400000000003</v>
          </cell>
        </row>
        <row r="813">
          <cell r="F813" t="str">
            <v>XM30</v>
          </cell>
          <cell r="J813">
            <v>716.61166220000018</v>
          </cell>
        </row>
        <row r="814">
          <cell r="F814" t="str">
            <v>CATV</v>
          </cell>
          <cell r="J814">
            <v>2.7112288000000007</v>
          </cell>
        </row>
        <row r="815">
          <cell r="F815" t="str">
            <v>CATV</v>
          </cell>
          <cell r="J815">
            <v>0</v>
          </cell>
        </row>
        <row r="816">
          <cell r="F816" t="str">
            <v>XM30</v>
          </cell>
          <cell r="J816">
            <v>0</v>
          </cell>
        </row>
        <row r="817">
          <cell r="F817" t="str">
            <v>CATV</v>
          </cell>
          <cell r="J817">
            <v>0</v>
          </cell>
        </row>
        <row r="818">
          <cell r="F818" t="str">
            <v>CATV</v>
          </cell>
          <cell r="J818">
            <v>3.2178</v>
          </cell>
        </row>
        <row r="819">
          <cell r="F819" t="str">
            <v>XM30</v>
          </cell>
          <cell r="J819">
            <v>1029.7925339999999</v>
          </cell>
        </row>
        <row r="820">
          <cell r="F820" t="str">
            <v>CATV</v>
          </cell>
          <cell r="J820">
            <v>3.5074020000000008</v>
          </cell>
        </row>
        <row r="821">
          <cell r="F821" t="str">
            <v>CATV</v>
          </cell>
          <cell r="J821">
            <v>7.0937250000000001</v>
          </cell>
        </row>
        <row r="822">
          <cell r="F822" t="str">
            <v>XM30</v>
          </cell>
          <cell r="J822">
            <v>2908.7109989999999</v>
          </cell>
        </row>
        <row r="823">
          <cell r="F823" t="str">
            <v>CATV</v>
          </cell>
          <cell r="J823">
            <v>7.4484112499999986</v>
          </cell>
        </row>
        <row r="824">
          <cell r="F824" t="str">
            <v>CATV</v>
          </cell>
          <cell r="J824">
            <v>5.1617611200000004</v>
          </cell>
        </row>
        <row r="825">
          <cell r="F825" t="str">
            <v>XM30</v>
          </cell>
          <cell r="J825">
            <v>1858.4404736448</v>
          </cell>
        </row>
        <row r="826">
          <cell r="F826" t="str">
            <v>CATV</v>
          </cell>
          <cell r="J826">
            <v>5.4198491760000005</v>
          </cell>
        </row>
        <row r="827">
          <cell r="J827">
            <v>0</v>
          </cell>
        </row>
        <row r="828">
          <cell r="F828" t="str">
            <v>CATV</v>
          </cell>
          <cell r="J828">
            <v>324.17649063236001</v>
          </cell>
        </row>
        <row r="829">
          <cell r="F829" t="str">
            <v>XM30</v>
          </cell>
          <cell r="J829">
            <v>117027.71311828197</v>
          </cell>
        </row>
        <row r="830">
          <cell r="F830" t="str">
            <v>CATV</v>
          </cell>
          <cell r="J830">
            <v>145.87465395056583</v>
          </cell>
        </row>
        <row r="831">
          <cell r="F831" t="str">
            <v>DA12</v>
          </cell>
          <cell r="J831">
            <v>280.72838770200389</v>
          </cell>
        </row>
        <row r="832">
          <cell r="F832" t="str">
            <v>DA12</v>
          </cell>
          <cell r="J832">
            <v>0</v>
          </cell>
        </row>
        <row r="833">
          <cell r="F833" t="str">
            <v>XM30</v>
          </cell>
          <cell r="J833">
            <v>0</v>
          </cell>
        </row>
        <row r="834">
          <cell r="F834" t="str">
            <v>CATV</v>
          </cell>
          <cell r="J834">
            <v>0</v>
          </cell>
        </row>
        <row r="835">
          <cell r="F835" t="str">
            <v>DA12</v>
          </cell>
          <cell r="J835">
            <v>0</v>
          </cell>
        </row>
        <row r="836">
          <cell r="F836" t="str">
            <v>DA12</v>
          </cell>
          <cell r="J836">
            <v>42.2712255</v>
          </cell>
        </row>
        <row r="837">
          <cell r="F837" t="str">
            <v>XM30</v>
          </cell>
          <cell r="J837">
            <v>9722.3818649999994</v>
          </cell>
        </row>
        <row r="838">
          <cell r="F838" t="str">
            <v>CATV</v>
          </cell>
          <cell r="J838">
            <v>20.881985396999998</v>
          </cell>
        </row>
        <row r="839">
          <cell r="F839" t="str">
            <v>DA12</v>
          </cell>
          <cell r="J839">
            <v>38.169042532758617</v>
          </cell>
        </row>
        <row r="840">
          <cell r="F840" t="str">
            <v>DA12</v>
          </cell>
          <cell r="J840">
            <v>0</v>
          </cell>
        </row>
        <row r="841">
          <cell r="F841" t="str">
            <v>XM30</v>
          </cell>
          <cell r="J841">
            <v>0</v>
          </cell>
        </row>
        <row r="842">
          <cell r="F842" t="str">
            <v>CATV</v>
          </cell>
          <cell r="J842">
            <v>0</v>
          </cell>
        </row>
        <row r="843">
          <cell r="F843" t="str">
            <v>DA24</v>
          </cell>
          <cell r="J843">
            <v>0</v>
          </cell>
        </row>
        <row r="844">
          <cell r="F844" t="str">
            <v>DA24</v>
          </cell>
          <cell r="J844">
            <v>9.5035949999999989</v>
          </cell>
        </row>
        <row r="845">
          <cell r="F845" t="str">
            <v>XM30</v>
          </cell>
          <cell r="J845">
            <v>1967.2441650000001</v>
          </cell>
        </row>
        <row r="846">
          <cell r="F846" t="str">
            <v>CATV</v>
          </cell>
          <cell r="J846">
            <v>4.7708046899999994</v>
          </cell>
        </row>
        <row r="847">
          <cell r="F847" t="str">
            <v>DA46</v>
          </cell>
          <cell r="J847">
            <v>8.5342283099999996</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2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GXD"/>
      <sheetName val="Thong so"/>
      <sheetName val="CT"/>
      <sheetName val="CTBT"/>
      <sheetName val="DT"/>
      <sheetName val="CPXD"/>
      <sheetName val="TH-CPKhac"/>
      <sheetName val="so ho"/>
      <sheetName val="Sheet1"/>
      <sheetName val="Sheet2"/>
      <sheetName val="Sheet3"/>
      <sheetName val="PT-I"/>
      <sheetName val="PT1"/>
      <sheetName val="Sheet4"/>
      <sheetName val="TH BCDT"/>
      <sheetName val="Hieuqua KT"/>
      <sheetName val="HCT"/>
    </sheetNames>
    <sheetDataSet>
      <sheetData sheetId="0" refreshError="1">
        <row r="25">
          <cell r="B25" t="str">
            <v>02.1122</v>
          </cell>
          <cell r="E25">
            <v>14225</v>
          </cell>
        </row>
        <row r="134">
          <cell r="B134" t="str">
            <v>02.1432</v>
          </cell>
          <cell r="E134">
            <v>246275</v>
          </cell>
        </row>
        <row r="138">
          <cell r="B138" t="str">
            <v>02.1441</v>
          </cell>
          <cell r="E138">
            <v>201821</v>
          </cell>
        </row>
        <row r="402">
          <cell r="B402" t="str">
            <v>06.1421</v>
          </cell>
          <cell r="D402">
            <v>570</v>
          </cell>
          <cell r="E402">
            <v>13091</v>
          </cell>
        </row>
        <row r="579">
          <cell r="B579" t="str">
            <v>06.5062</v>
          </cell>
        </row>
        <row r="606">
          <cell r="B606" t="str">
            <v>06.6106</v>
          </cell>
          <cell r="E606">
            <v>956967</v>
          </cell>
        </row>
        <row r="652">
          <cell r="B652" t="str">
            <v>07.6002</v>
          </cell>
          <cell r="D652">
            <v>4800</v>
          </cell>
          <cell r="E652">
            <v>43321</v>
          </cell>
        </row>
        <row r="653">
          <cell r="B653" t="str">
            <v>07.6003</v>
          </cell>
          <cell r="D653">
            <v>4800</v>
          </cell>
          <cell r="E653">
            <v>46931</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2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GXCB"/>
      <sheetName val="so ho"/>
      <sheetName val="PT-I"/>
      <sheetName val="Thong so"/>
      <sheetName val="TH"/>
      <sheetName val="CT"/>
      <sheetName val="CTBT"/>
      <sheetName val="DT"/>
      <sheetName val="VXL"/>
      <sheetName val="DT35"/>
      <sheetName val="DTTBA"/>
      <sheetName val="TH0,4"/>
      <sheetName val="THCto"/>
      <sheetName val="CTo"/>
      <sheetName val="Thuhoi"/>
      <sheetName val="VC"/>
      <sheetName val="Sheet6"/>
      <sheetName val="PT"/>
      <sheetName val="HCT"/>
    </sheetNames>
    <sheetDataSet>
      <sheetData sheetId="0" refreshError="1">
        <row r="20">
          <cell r="B20" t="str">
            <v>02.1117</v>
          </cell>
          <cell r="E20">
            <v>13336</v>
          </cell>
        </row>
        <row r="200">
          <cell r="B200" t="str">
            <v>03.3102</v>
          </cell>
          <cell r="E200">
            <v>29636</v>
          </cell>
        </row>
        <row r="205">
          <cell r="B205" t="str">
            <v>03.3202</v>
          </cell>
          <cell r="E205">
            <v>17485</v>
          </cell>
        </row>
        <row r="337">
          <cell r="B337" t="str">
            <v>05.6402</v>
          </cell>
        </row>
      </sheetData>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txl"/>
      <sheetName val="thtdt"/>
      <sheetName val="thcpk"/>
      <sheetName val="tntdia"/>
      <sheetName val="th"/>
      <sheetName val="thxlk"/>
      <sheetName val="vldien"/>
      <sheetName val="ctivldi"/>
      <sheetName val="cticot"/>
      <sheetName val="vcdd"/>
      <sheetName val="chenh"/>
      <sheetName val="vc"/>
      <sheetName val="ciment"/>
      <sheetName val="cpdbu"/>
      <sheetName val="kl"/>
      <sheetName val="dd"/>
      <sheetName val="vlchi"/>
      <sheetName val="klvldien"/>
      <sheetName val="culi 2"/>
      <sheetName val="culi"/>
      <sheetName val="dg"/>
      <sheetName val="Sheet1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ieu1"/>
      <sheetName val="XL4Test5"/>
    </sheetNames>
    <sheetDataSet>
      <sheetData sheetId="0"/>
      <sheetData sheetId="1"/>
    </sheetDataSet>
  </externalBook>
</externalLink>
</file>

<file path=xl/externalLinks/externalLink2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traR,f"/>
      <sheetName val="BDQH"/>
      <sheetName val="Masat"/>
      <sheetName val="XXXXXXXX"/>
      <sheetName val="XL4Poppy"/>
      <sheetName val="btraR_f"/>
      <sheetName val="Temp"/>
    </sheetNames>
    <sheetDataSet>
      <sheetData sheetId="0" refreshError="1">
        <row r="25">
          <cell r="C25">
            <v>0.2</v>
          </cell>
          <cell r="D25">
            <v>0.3</v>
          </cell>
          <cell r="E25">
            <v>0.4</v>
          </cell>
          <cell r="F25">
            <v>0.5</v>
          </cell>
          <cell r="G25">
            <v>0.6</v>
          </cell>
          <cell r="H25">
            <v>0.8</v>
          </cell>
          <cell r="I25">
            <v>0.9</v>
          </cell>
          <cell r="J25">
            <v>1</v>
          </cell>
        </row>
        <row r="26">
          <cell r="B26">
            <v>1</v>
          </cell>
          <cell r="C26">
            <v>3.5</v>
          </cell>
          <cell r="D26">
            <v>2.2999999999999998</v>
          </cell>
          <cell r="E26">
            <v>1.5</v>
          </cell>
          <cell r="F26">
            <v>1.2</v>
          </cell>
          <cell r="G26">
            <v>0.5</v>
          </cell>
          <cell r="H26">
            <v>0.4</v>
          </cell>
          <cell r="I26">
            <v>0.3</v>
          </cell>
          <cell r="J26">
            <v>0.2</v>
          </cell>
        </row>
        <row r="27">
          <cell r="B27">
            <v>2</v>
          </cell>
          <cell r="C27">
            <v>4.2</v>
          </cell>
          <cell r="D27">
            <v>3</v>
          </cell>
          <cell r="E27">
            <v>2.1</v>
          </cell>
          <cell r="F27">
            <v>1.7</v>
          </cell>
          <cell r="G27">
            <v>1.2</v>
          </cell>
          <cell r="H27">
            <v>0.7</v>
          </cell>
          <cell r="I27">
            <v>0.4</v>
          </cell>
          <cell r="J27">
            <v>0.4</v>
          </cell>
        </row>
        <row r="28">
          <cell r="B28">
            <v>3</v>
          </cell>
          <cell r="C28">
            <v>4.8</v>
          </cell>
          <cell r="D28">
            <v>3.5</v>
          </cell>
          <cell r="E28">
            <v>2.5</v>
          </cell>
          <cell r="F28">
            <v>2</v>
          </cell>
          <cell r="G28">
            <v>1.1000000000000001</v>
          </cell>
          <cell r="H28">
            <v>0.8</v>
          </cell>
          <cell r="I28">
            <v>0.6</v>
          </cell>
          <cell r="J28">
            <v>0.5</v>
          </cell>
        </row>
        <row r="29">
          <cell r="B29">
            <v>4</v>
          </cell>
          <cell r="C29">
            <v>5.3</v>
          </cell>
          <cell r="D29">
            <v>3.8</v>
          </cell>
          <cell r="E29">
            <v>2.7</v>
          </cell>
          <cell r="F29">
            <v>2.2000000000000002</v>
          </cell>
          <cell r="G29">
            <v>1.6</v>
          </cell>
          <cell r="H29">
            <v>0.9</v>
          </cell>
          <cell r="I29">
            <v>0.7</v>
          </cell>
          <cell r="J29">
            <v>0.5</v>
          </cell>
        </row>
        <row r="30">
          <cell r="B30">
            <v>5</v>
          </cell>
          <cell r="C30">
            <v>5.6</v>
          </cell>
          <cell r="D30">
            <v>4</v>
          </cell>
          <cell r="E30">
            <v>2.9</v>
          </cell>
          <cell r="F30">
            <v>2.4</v>
          </cell>
          <cell r="G30">
            <v>1.7</v>
          </cell>
          <cell r="H30">
            <v>1</v>
          </cell>
          <cell r="I30">
            <v>0.7</v>
          </cell>
          <cell r="J30">
            <v>0.6</v>
          </cell>
        </row>
        <row r="31">
          <cell r="B31">
            <v>6</v>
          </cell>
          <cell r="C31">
            <v>5.8</v>
          </cell>
          <cell r="D31">
            <v>4.2</v>
          </cell>
          <cell r="E31">
            <v>3.1</v>
          </cell>
          <cell r="F31">
            <v>2.5</v>
          </cell>
          <cell r="G31">
            <v>1.8</v>
          </cell>
          <cell r="H31">
            <v>1</v>
          </cell>
          <cell r="I31">
            <v>0.7</v>
          </cell>
          <cell r="J31">
            <v>0.6</v>
          </cell>
        </row>
        <row r="32">
          <cell r="B32">
            <v>8</v>
          </cell>
          <cell r="C32">
            <v>6.2</v>
          </cell>
          <cell r="D32">
            <v>4.4000000000000004</v>
          </cell>
          <cell r="E32">
            <v>3.3</v>
          </cell>
          <cell r="F32">
            <v>2.6</v>
          </cell>
          <cell r="G32">
            <v>1.9</v>
          </cell>
          <cell r="H32">
            <v>1</v>
          </cell>
          <cell r="I32">
            <v>0.7</v>
          </cell>
          <cell r="J32">
            <v>0.6</v>
          </cell>
        </row>
        <row r="33">
          <cell r="B33">
            <v>10</v>
          </cell>
          <cell r="C33">
            <v>6.5</v>
          </cell>
          <cell r="D33">
            <v>4.5999999999999996</v>
          </cell>
          <cell r="E33">
            <v>3.4</v>
          </cell>
          <cell r="F33">
            <v>2.7</v>
          </cell>
          <cell r="G33">
            <v>1.9</v>
          </cell>
          <cell r="H33">
            <v>1</v>
          </cell>
          <cell r="I33">
            <v>0.7</v>
          </cell>
          <cell r="J33">
            <v>0.6</v>
          </cell>
        </row>
        <row r="34">
          <cell r="B34">
            <v>15</v>
          </cell>
          <cell r="C34">
            <v>7.2</v>
          </cell>
          <cell r="D34">
            <v>5.0999999999999996</v>
          </cell>
          <cell r="E34">
            <v>3.8</v>
          </cell>
          <cell r="F34">
            <v>2.8</v>
          </cell>
          <cell r="G34">
            <v>2</v>
          </cell>
          <cell r="H34">
            <v>1.1000000000000001</v>
          </cell>
          <cell r="I34">
            <v>0.7</v>
          </cell>
          <cell r="J34">
            <v>0.6</v>
          </cell>
        </row>
        <row r="35">
          <cell r="B35">
            <v>20</v>
          </cell>
          <cell r="C35">
            <v>7.9</v>
          </cell>
          <cell r="D35">
            <v>5.6</v>
          </cell>
          <cell r="E35">
            <v>4.0999999999999996</v>
          </cell>
          <cell r="F35">
            <v>3</v>
          </cell>
          <cell r="G35">
            <v>2</v>
          </cell>
          <cell r="H35">
            <v>1.2</v>
          </cell>
          <cell r="I35">
            <v>0.7</v>
          </cell>
          <cell r="J35">
            <v>0.6</v>
          </cell>
        </row>
        <row r="36">
          <cell r="B36">
            <v>25</v>
          </cell>
          <cell r="C36">
            <v>8.6</v>
          </cell>
          <cell r="D36">
            <v>6.1</v>
          </cell>
          <cell r="E36">
            <v>4.4000000000000004</v>
          </cell>
          <cell r="F36">
            <v>3.2</v>
          </cell>
          <cell r="G36">
            <v>2</v>
          </cell>
          <cell r="H36">
            <v>1.2</v>
          </cell>
          <cell r="I36">
            <v>0.7</v>
          </cell>
          <cell r="J36">
            <v>0.6</v>
          </cell>
        </row>
        <row r="37">
          <cell r="B37">
            <v>30</v>
          </cell>
          <cell r="C37">
            <v>9.3000000000000007</v>
          </cell>
          <cell r="D37">
            <v>6.6</v>
          </cell>
          <cell r="E37">
            <v>4.7</v>
          </cell>
          <cell r="F37">
            <v>3.4</v>
          </cell>
          <cell r="G37">
            <v>2.1</v>
          </cell>
          <cell r="H37">
            <v>1.2</v>
          </cell>
          <cell r="I37">
            <v>0.8</v>
          </cell>
          <cell r="J37">
            <v>0.7</v>
          </cell>
        </row>
        <row r="38">
          <cell r="B38">
            <v>35</v>
          </cell>
          <cell r="C38">
            <v>10</v>
          </cell>
          <cell r="D38">
            <v>7</v>
          </cell>
          <cell r="E38">
            <v>5</v>
          </cell>
          <cell r="F38">
            <v>3.6</v>
          </cell>
          <cell r="G38">
            <v>2.2000000000000002</v>
          </cell>
          <cell r="H38">
            <v>1.3</v>
          </cell>
          <cell r="I38">
            <v>0.8</v>
          </cell>
          <cell r="J38">
            <v>0.7</v>
          </cell>
        </row>
      </sheetData>
      <sheetData sheetId="1" refreshError="1"/>
      <sheetData sheetId="2" refreshError="1"/>
      <sheetData sheetId="3" refreshError="1"/>
      <sheetData sheetId="4" refreshError="1"/>
      <sheetData sheetId="5"/>
      <sheetData sheetId="6" refreshError="1"/>
    </sheetDataSet>
  </externalBook>
</externalLink>
</file>

<file path=xl/externalLinks/externalLink2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danhmuc"/>
      <sheetName val="inphieu"/>
      <sheetName val="vt"/>
      <sheetName val="tt-dn"/>
      <sheetName val="dmtk"/>
      <sheetName val="dmvt"/>
      <sheetName val="dmcn"/>
      <sheetName val="capnhat"/>
      <sheetName val="phieunhap"/>
      <sheetName val="sobanhang"/>
      <sheetName val="vt_thekho"/>
      <sheetName val="vt_sct"/>
      <sheetName val="vt_nxt"/>
      <sheetName val="XXXXXXXX"/>
      <sheetName val="XL4Popp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NC"/>
      <sheetName val="DGXD"/>
      <sheetName val="GIA VAT LIEU"/>
      <sheetName val="THONG SO"/>
      <sheetName val="đơn giá khảo sát 17"/>
      <sheetName val="CT su chuoi"/>
      <sheetName val="CTBT"/>
      <sheetName val="TH DTXD"/>
      <sheetName val="THXL "/>
      <sheetName val="DTXL"/>
      <sheetName val="CTDZTA"/>
      <sheetName val="THDT DZTA"/>
      <sheetName val="CT TBA(1)"/>
      <sheetName val="THDT TBA"/>
      <sheetName val="CTDZ0,4kV"/>
      <sheetName val="THDT DZ0,4kV"/>
      <sheetName val="Mua sam TB"/>
      <sheetName val="Den bu"/>
      <sheetName val="Chi phi van chuyen"/>
      <sheetName val="Sheet0"/>
      <sheetName val="Tonghopdutoandove"/>
      <sheetName val="Tonghopdutoanthuhoi"/>
      <sheetName val="Nhancong"/>
      <sheetName val="MTC"/>
      <sheetName val="Vatlieu"/>
      <sheetName val="Sheet1"/>
    </sheetNames>
    <sheetDataSet>
      <sheetData sheetId="0" refreshError="1"/>
      <sheetData sheetId="1">
        <row r="843">
          <cell r="B843" t="str">
            <v>09.09.1201</v>
          </cell>
          <cell r="E843">
            <v>103854.8</v>
          </cell>
        </row>
        <row r="850">
          <cell r="B850" t="str">
            <v>09.09.1402</v>
          </cell>
        </row>
        <row r="863">
          <cell r="B863" t="str">
            <v>08.03.1103</v>
          </cell>
          <cell r="E863">
            <v>28838.252499999995</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i khoan"/>
      <sheetName val="main"/>
      <sheetName val="so dau ky"/>
      <sheetName val="So chi tiet TK"/>
      <sheetName val="Can doi tai khoan CT"/>
      <sheetName val="Balance"/>
      <sheetName val="CTGS"/>
      <sheetName val="ket qua kinh doanh"/>
      <sheetName val="So cai"/>
      <sheetName val="XL4Poppy"/>
    </sheetNames>
    <sheetDataSet>
      <sheetData sheetId="0" refreshError="1">
        <row r="6">
          <cell r="B6">
            <v>111</v>
          </cell>
        </row>
        <row r="7">
          <cell r="B7">
            <v>1111</v>
          </cell>
        </row>
        <row r="8">
          <cell r="B8">
            <v>1112</v>
          </cell>
        </row>
        <row r="9">
          <cell r="B9">
            <v>1113</v>
          </cell>
        </row>
        <row r="10">
          <cell r="B10">
            <v>112</v>
          </cell>
        </row>
        <row r="11">
          <cell r="B11">
            <v>1121</v>
          </cell>
        </row>
        <row r="12">
          <cell r="B12">
            <v>1122</v>
          </cell>
        </row>
        <row r="13">
          <cell r="B13">
            <v>1123</v>
          </cell>
        </row>
        <row r="14">
          <cell r="B14">
            <v>113</v>
          </cell>
        </row>
        <row r="15">
          <cell r="B15">
            <v>1131</v>
          </cell>
        </row>
        <row r="16">
          <cell r="B16">
            <v>1132</v>
          </cell>
        </row>
        <row r="17">
          <cell r="B17">
            <v>121</v>
          </cell>
        </row>
        <row r="18">
          <cell r="B18">
            <v>1211</v>
          </cell>
        </row>
        <row r="19">
          <cell r="B19">
            <v>1212</v>
          </cell>
        </row>
        <row r="20">
          <cell r="B20">
            <v>128</v>
          </cell>
        </row>
        <row r="21">
          <cell r="B21">
            <v>129</v>
          </cell>
        </row>
        <row r="22">
          <cell r="B22">
            <v>131</v>
          </cell>
        </row>
        <row r="23">
          <cell r="B23" t="str">
            <v>131hiep</v>
          </cell>
        </row>
        <row r="24">
          <cell r="B24">
            <v>133</v>
          </cell>
        </row>
        <row r="25">
          <cell r="B25">
            <v>1331</v>
          </cell>
        </row>
        <row r="26">
          <cell r="B26">
            <v>1332</v>
          </cell>
        </row>
        <row r="27">
          <cell r="B27">
            <v>136</v>
          </cell>
        </row>
        <row r="28">
          <cell r="B28">
            <v>138</v>
          </cell>
        </row>
        <row r="29">
          <cell r="B29">
            <v>139</v>
          </cell>
        </row>
        <row r="30">
          <cell r="B30">
            <v>141</v>
          </cell>
        </row>
        <row r="31">
          <cell r="B31">
            <v>142</v>
          </cell>
        </row>
        <row r="32">
          <cell r="B32">
            <v>1421</v>
          </cell>
        </row>
        <row r="33">
          <cell r="B33">
            <v>1422</v>
          </cell>
        </row>
        <row r="34">
          <cell r="B34">
            <v>144</v>
          </cell>
        </row>
        <row r="35">
          <cell r="B35">
            <v>151</v>
          </cell>
        </row>
        <row r="36">
          <cell r="B36">
            <v>152</v>
          </cell>
        </row>
        <row r="37">
          <cell r="B37">
            <v>153</v>
          </cell>
        </row>
        <row r="38">
          <cell r="B38">
            <v>1531</v>
          </cell>
        </row>
        <row r="39">
          <cell r="B39">
            <v>1532</v>
          </cell>
        </row>
        <row r="40">
          <cell r="B40">
            <v>1533</v>
          </cell>
        </row>
        <row r="41">
          <cell r="B41">
            <v>154</v>
          </cell>
        </row>
        <row r="42">
          <cell r="B42">
            <v>155</v>
          </cell>
        </row>
        <row r="43">
          <cell r="B43">
            <v>156</v>
          </cell>
        </row>
        <row r="44">
          <cell r="B44">
            <v>1561</v>
          </cell>
        </row>
        <row r="45">
          <cell r="B45">
            <v>1562</v>
          </cell>
        </row>
        <row r="46">
          <cell r="B46">
            <v>157</v>
          </cell>
        </row>
        <row r="47">
          <cell r="B47">
            <v>159</v>
          </cell>
        </row>
        <row r="48">
          <cell r="B48">
            <v>161</v>
          </cell>
        </row>
        <row r="49">
          <cell r="B49">
            <v>1611</v>
          </cell>
        </row>
        <row r="50">
          <cell r="B50">
            <v>1612</v>
          </cell>
        </row>
        <row r="51">
          <cell r="B51">
            <v>211</v>
          </cell>
        </row>
        <row r="52">
          <cell r="B52">
            <v>2112</v>
          </cell>
        </row>
        <row r="53">
          <cell r="B53">
            <v>2113</v>
          </cell>
        </row>
        <row r="54">
          <cell r="B54">
            <v>2114</v>
          </cell>
        </row>
        <row r="55">
          <cell r="B55">
            <v>2115</v>
          </cell>
        </row>
        <row r="56">
          <cell r="B56">
            <v>2116</v>
          </cell>
        </row>
        <row r="57">
          <cell r="B57">
            <v>2118</v>
          </cell>
        </row>
        <row r="58">
          <cell r="B58">
            <v>212</v>
          </cell>
        </row>
        <row r="59">
          <cell r="B59">
            <v>213</v>
          </cell>
        </row>
        <row r="60">
          <cell r="B60">
            <v>2131</v>
          </cell>
        </row>
        <row r="61">
          <cell r="B61">
            <v>2132</v>
          </cell>
        </row>
        <row r="62">
          <cell r="B62">
            <v>2133</v>
          </cell>
        </row>
        <row r="63">
          <cell r="B63">
            <v>2134</v>
          </cell>
        </row>
        <row r="64">
          <cell r="B64">
            <v>2135</v>
          </cell>
        </row>
        <row r="65">
          <cell r="B65">
            <v>2138</v>
          </cell>
        </row>
        <row r="66">
          <cell r="B66">
            <v>214</v>
          </cell>
        </row>
        <row r="67">
          <cell r="B67">
            <v>2141</v>
          </cell>
        </row>
        <row r="68">
          <cell r="B68">
            <v>2142</v>
          </cell>
        </row>
        <row r="69">
          <cell r="B69">
            <v>2143</v>
          </cell>
        </row>
        <row r="70">
          <cell r="B70">
            <v>221</v>
          </cell>
        </row>
        <row r="71">
          <cell r="B71">
            <v>2211</v>
          </cell>
        </row>
        <row r="72">
          <cell r="B72">
            <v>2212</v>
          </cell>
        </row>
        <row r="73">
          <cell r="B73">
            <v>222</v>
          </cell>
        </row>
        <row r="74">
          <cell r="B74">
            <v>228</v>
          </cell>
        </row>
        <row r="75">
          <cell r="B75">
            <v>229</v>
          </cell>
        </row>
        <row r="76">
          <cell r="B76">
            <v>241</v>
          </cell>
        </row>
        <row r="77">
          <cell r="B77">
            <v>2411</v>
          </cell>
        </row>
        <row r="78">
          <cell r="B78">
            <v>2412</v>
          </cell>
        </row>
        <row r="79">
          <cell r="B79">
            <v>2413</v>
          </cell>
        </row>
        <row r="80">
          <cell r="B80">
            <v>244</v>
          </cell>
        </row>
        <row r="81">
          <cell r="B81">
            <v>311</v>
          </cell>
        </row>
        <row r="82">
          <cell r="B82">
            <v>315</v>
          </cell>
        </row>
        <row r="83">
          <cell r="B83">
            <v>331</v>
          </cell>
        </row>
        <row r="84">
          <cell r="B84">
            <v>333</v>
          </cell>
        </row>
        <row r="85">
          <cell r="B85">
            <v>3331</v>
          </cell>
        </row>
        <row r="86">
          <cell r="B86">
            <v>33311</v>
          </cell>
        </row>
        <row r="87">
          <cell r="B87">
            <v>33312</v>
          </cell>
        </row>
        <row r="88">
          <cell r="B88">
            <v>3332</v>
          </cell>
        </row>
        <row r="89">
          <cell r="B89">
            <v>3333</v>
          </cell>
        </row>
        <row r="90">
          <cell r="B90">
            <v>3334</v>
          </cell>
        </row>
        <row r="91">
          <cell r="B91">
            <v>3335</v>
          </cell>
        </row>
        <row r="92">
          <cell r="B92">
            <v>3336</v>
          </cell>
        </row>
        <row r="93">
          <cell r="B93">
            <v>3337</v>
          </cell>
        </row>
        <row r="94">
          <cell r="B94">
            <v>3338</v>
          </cell>
        </row>
        <row r="95">
          <cell r="B95">
            <v>3339</v>
          </cell>
        </row>
        <row r="96">
          <cell r="B96">
            <v>334</v>
          </cell>
        </row>
        <row r="97">
          <cell r="B97">
            <v>335</v>
          </cell>
        </row>
        <row r="98">
          <cell r="B98">
            <v>336</v>
          </cell>
        </row>
        <row r="99">
          <cell r="B99">
            <v>338</v>
          </cell>
        </row>
        <row r="100">
          <cell r="B100">
            <v>3381</v>
          </cell>
        </row>
        <row r="101">
          <cell r="B101">
            <v>3382</v>
          </cell>
        </row>
        <row r="102">
          <cell r="B102">
            <v>3383</v>
          </cell>
        </row>
        <row r="103">
          <cell r="B103">
            <v>3384</v>
          </cell>
        </row>
        <row r="104">
          <cell r="B104">
            <v>3388</v>
          </cell>
        </row>
        <row r="105">
          <cell r="B105">
            <v>341</v>
          </cell>
        </row>
        <row r="106">
          <cell r="B106">
            <v>342</v>
          </cell>
        </row>
        <row r="107">
          <cell r="B107">
            <v>344</v>
          </cell>
        </row>
        <row r="108">
          <cell r="B108">
            <v>411</v>
          </cell>
        </row>
        <row r="109">
          <cell r="B109">
            <v>412</v>
          </cell>
        </row>
        <row r="110">
          <cell r="B110">
            <v>413</v>
          </cell>
        </row>
        <row r="111">
          <cell r="B111">
            <v>414</v>
          </cell>
        </row>
        <row r="112">
          <cell r="B112">
            <v>415</v>
          </cell>
        </row>
        <row r="113">
          <cell r="B113">
            <v>421</v>
          </cell>
        </row>
        <row r="114">
          <cell r="B114">
            <v>4211</v>
          </cell>
        </row>
        <row r="115">
          <cell r="B115">
            <v>4212</v>
          </cell>
        </row>
        <row r="116">
          <cell r="B116">
            <v>431</v>
          </cell>
        </row>
        <row r="117">
          <cell r="B117">
            <v>4311</v>
          </cell>
        </row>
        <row r="118">
          <cell r="B118">
            <v>4312</v>
          </cell>
        </row>
        <row r="119">
          <cell r="B119">
            <v>441</v>
          </cell>
        </row>
        <row r="120">
          <cell r="B120">
            <v>451</v>
          </cell>
        </row>
        <row r="121">
          <cell r="B121">
            <v>461</v>
          </cell>
        </row>
        <row r="122">
          <cell r="B122">
            <v>4611</v>
          </cell>
        </row>
        <row r="123">
          <cell r="B123">
            <v>4612</v>
          </cell>
        </row>
        <row r="124">
          <cell r="B124">
            <v>511</v>
          </cell>
        </row>
        <row r="125">
          <cell r="B125">
            <v>5111</v>
          </cell>
        </row>
        <row r="126">
          <cell r="B126">
            <v>5112</v>
          </cell>
        </row>
        <row r="127">
          <cell r="B127">
            <v>5113</v>
          </cell>
        </row>
        <row r="128">
          <cell r="B128">
            <v>512</v>
          </cell>
        </row>
        <row r="129">
          <cell r="B129">
            <v>5121</v>
          </cell>
        </row>
        <row r="130">
          <cell r="B130">
            <v>5122</v>
          </cell>
        </row>
        <row r="131">
          <cell r="B131">
            <v>5123</v>
          </cell>
        </row>
        <row r="132">
          <cell r="B132">
            <v>521</v>
          </cell>
        </row>
        <row r="133">
          <cell r="B133">
            <v>5211</v>
          </cell>
        </row>
        <row r="134">
          <cell r="B134">
            <v>5212</v>
          </cell>
        </row>
        <row r="135">
          <cell r="B135">
            <v>531</v>
          </cell>
        </row>
        <row r="136">
          <cell r="B136">
            <v>532</v>
          </cell>
        </row>
        <row r="137">
          <cell r="B137">
            <v>611</v>
          </cell>
        </row>
        <row r="138">
          <cell r="B138">
            <v>6111</v>
          </cell>
        </row>
        <row r="139">
          <cell r="B139">
            <v>6112</v>
          </cell>
        </row>
        <row r="140">
          <cell r="B140">
            <v>621</v>
          </cell>
        </row>
        <row r="141">
          <cell r="B141">
            <v>622</v>
          </cell>
        </row>
        <row r="142">
          <cell r="B142">
            <v>627</v>
          </cell>
        </row>
        <row r="143">
          <cell r="B143">
            <v>6271</v>
          </cell>
        </row>
        <row r="144">
          <cell r="B144">
            <v>6272</v>
          </cell>
        </row>
        <row r="145">
          <cell r="B145">
            <v>6273</v>
          </cell>
        </row>
        <row r="146">
          <cell r="B146">
            <v>6274</v>
          </cell>
        </row>
        <row r="147">
          <cell r="B147">
            <v>6277</v>
          </cell>
        </row>
        <row r="148">
          <cell r="B148">
            <v>6278</v>
          </cell>
        </row>
        <row r="149">
          <cell r="B149">
            <v>631</v>
          </cell>
        </row>
        <row r="150">
          <cell r="B150">
            <v>632</v>
          </cell>
        </row>
        <row r="151">
          <cell r="B151">
            <v>641</v>
          </cell>
        </row>
        <row r="152">
          <cell r="B152">
            <v>6411</v>
          </cell>
        </row>
        <row r="153">
          <cell r="B153">
            <v>6412</v>
          </cell>
        </row>
        <row r="154">
          <cell r="B154">
            <v>6413</v>
          </cell>
        </row>
        <row r="155">
          <cell r="B155">
            <v>6414</v>
          </cell>
        </row>
        <row r="156">
          <cell r="B156">
            <v>6417</v>
          </cell>
        </row>
        <row r="157">
          <cell r="B157">
            <v>6418</v>
          </cell>
        </row>
        <row r="158">
          <cell r="B158">
            <v>642</v>
          </cell>
        </row>
        <row r="159">
          <cell r="B159">
            <v>6421</v>
          </cell>
        </row>
        <row r="160">
          <cell r="B160">
            <v>6422</v>
          </cell>
        </row>
        <row r="161">
          <cell r="B161">
            <v>6423</v>
          </cell>
        </row>
        <row r="162">
          <cell r="B162">
            <v>6424</v>
          </cell>
        </row>
        <row r="163">
          <cell r="B163">
            <v>6425</v>
          </cell>
        </row>
        <row r="164">
          <cell r="B164">
            <v>6426</v>
          </cell>
        </row>
        <row r="165">
          <cell r="B165">
            <v>6427</v>
          </cell>
        </row>
        <row r="166">
          <cell r="B166">
            <v>6428</v>
          </cell>
        </row>
        <row r="167">
          <cell r="B167">
            <v>711</v>
          </cell>
        </row>
        <row r="168">
          <cell r="B168">
            <v>721</v>
          </cell>
        </row>
        <row r="169">
          <cell r="B169">
            <v>811</v>
          </cell>
        </row>
        <row r="170">
          <cell r="B170">
            <v>821</v>
          </cell>
        </row>
        <row r="171">
          <cell r="B171">
            <v>911</v>
          </cell>
        </row>
      </sheetData>
      <sheetData sheetId="1"/>
      <sheetData sheetId="2"/>
      <sheetData sheetId="3"/>
      <sheetData sheetId="4"/>
      <sheetData sheetId="5"/>
      <sheetData sheetId="6"/>
      <sheetData sheetId="7"/>
      <sheetData sheetId="8"/>
      <sheetData sheetId="9"/>
    </sheetDataSet>
  </externalBook>
</externalLink>
</file>

<file path=xl/externalLinks/externalLink2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GXDCB"/>
      <sheetName val="Thongso"/>
      <sheetName val="Giama"/>
      <sheetName val="TH DTXD"/>
      <sheetName val="THXL "/>
      <sheetName val="Chiphituvan"/>
      <sheetName val="DTXL"/>
      <sheetName val="TH35"/>
      <sheetName val="CT35"/>
      <sheetName val="THTBA"/>
      <sheetName val="CTTBA"/>
      <sheetName val="CTBT"/>
      <sheetName val="VC"/>
      <sheetName val="00000000"/>
      <sheetName val="10000000"/>
      <sheetName val="20000000"/>
      <sheetName val="30000000"/>
      <sheetName val="40000000"/>
    </sheetNames>
    <sheetDataSet>
      <sheetData sheetId="0" refreshError="1">
        <row r="149">
          <cell r="B149" t="str">
            <v>02.1462</v>
          </cell>
          <cell r="E149">
            <v>265242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2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GXD"/>
      <sheetName val="CT"/>
      <sheetName val="CTBT"/>
      <sheetName val="DZ35-TBA Dat"/>
      <sheetName val="DZ -TBA-treo 35"/>
      <sheetName val="DZ10-TBA dat"/>
      <sheetName val="DZ10-TBA treo"/>
      <sheetName val="TH-TBA35Dat"/>
      <sheetName val="TH-TBA treo35"/>
      <sheetName val="TH-TBA Dat10"/>
      <sheetName val="TH-TBA treo10"/>
      <sheetName val="TH "/>
      <sheetName val="so ho"/>
      <sheetName val="Sheet1"/>
      <sheetName val="Sheet2"/>
      <sheetName val="Sheet3"/>
      <sheetName val="PT-I"/>
      <sheetName val="PT1"/>
      <sheetName val="Sheet4"/>
      <sheetName val="DB"/>
      <sheetName val="HCT"/>
    </sheetNames>
    <sheetDataSet>
      <sheetData sheetId="0" refreshError="1">
        <row r="104">
          <cell r="B104" t="str">
            <v>02.1362</v>
          </cell>
          <cell r="E104">
            <v>189374</v>
          </cell>
        </row>
        <row r="337">
          <cell r="E337">
            <v>72654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GXCB"/>
      <sheetName val="so ho"/>
      <sheetName val="PT-I"/>
      <sheetName val="Thong so"/>
      <sheetName val="TH"/>
      <sheetName val="CT"/>
      <sheetName val="CTBT"/>
      <sheetName val="DZ&amp;TBA10dat"/>
      <sheetName val="VXL"/>
      <sheetName val="DT35"/>
      <sheetName val="CT35"/>
      <sheetName val="DTTBA"/>
      <sheetName val="CTTBA"/>
      <sheetName val="TH0,4"/>
      <sheetName val="CT0,4"/>
      <sheetName val="THCto"/>
      <sheetName val="CTCTo"/>
      <sheetName val="Thuhoi"/>
      <sheetName val="VC"/>
      <sheetName val="Sheet6"/>
      <sheetName val="PT"/>
      <sheetName val="HCT"/>
    </sheetNames>
    <sheetDataSet>
      <sheetData sheetId="0" refreshError="1">
        <row r="550">
          <cell r="B550" t="str">
            <v>06.5011</v>
          </cell>
          <cell r="D550">
            <v>86620</v>
          </cell>
          <cell r="E550">
            <v>157781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D-HD (5)"/>
      <sheetName val="TQT.HD"/>
      <sheetName val="GTGT- KT"/>
      <sheetName val="HDKTe"/>
      <sheetName val="XNT-TT "/>
      <sheetName val="CDPS"/>
      <sheetName val="BCDKT"/>
      <sheetName val="Bang 1"/>
      <sheetName val="Bang 2"/>
      <sheetName val="Bang 3"/>
      <sheetName val="XL4Poppy"/>
    </sheetNames>
    <sheetDataSet>
      <sheetData sheetId="0"/>
      <sheetData sheetId="1"/>
      <sheetData sheetId="2"/>
      <sheetData sheetId="3"/>
      <sheetData sheetId="4"/>
      <sheetData sheetId="5"/>
      <sheetData sheetId="6"/>
      <sheetData sheetId="7"/>
      <sheetData sheetId="8"/>
      <sheetData sheetId="9"/>
      <sheetData sheetId="10" refreshError="1">
        <row r="15">
          <cell r="A15" t="b">
            <v>1</v>
          </cell>
        </row>
      </sheetData>
    </sheetDataSet>
  </externalBook>
</externalLink>
</file>

<file path=xl/externalLinks/externalLink2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GXDCB"/>
      <sheetName val="Thongso"/>
      <sheetName val="TH DTXD"/>
      <sheetName val="THXL "/>
      <sheetName val="DTXL"/>
      <sheetName val="TH35"/>
      <sheetName val="CTDZ35"/>
      <sheetName val="Tinh mong"/>
      <sheetName val="TH TBA"/>
      <sheetName val="CT TBA"/>
      <sheetName val="Thuhoi"/>
      <sheetName val="CTBT"/>
      <sheetName val="VC"/>
      <sheetName val="Den bu"/>
      <sheetName val="Luong"/>
      <sheetName val="CT su"/>
      <sheetName val="Sheet27"/>
      <sheetName val="Sheet28"/>
      <sheetName val="Sheet29"/>
      <sheetName val="Sheet30"/>
      <sheetName val="Sheet31"/>
      <sheetName val="Sheet35"/>
      <sheetName val="Sheet36"/>
      <sheetName val="Sheet37"/>
      <sheetName val="Sheet38"/>
      <sheetName val="Sheet39"/>
      <sheetName val="Sheet40"/>
      <sheetName val="Sheet41"/>
      <sheetName val="Sheet42"/>
      <sheetName val="Sheet43"/>
      <sheetName val="Sheet44"/>
      <sheetName val="Sheet45"/>
      <sheetName val="Sheet46"/>
      <sheetName val="Sheet47"/>
      <sheetName val="Sheet48"/>
      <sheetName val="Sheet49"/>
      <sheetName val="Sheet50"/>
      <sheetName val="Sheet51"/>
      <sheetName val="Sheet52"/>
      <sheetName val="Sheet53"/>
      <sheetName val="Sheet54"/>
      <sheetName val="Sheet55"/>
      <sheetName val="Sheet56"/>
      <sheetName val="Sheet57"/>
      <sheetName val="Sheet58"/>
      <sheetName val="Sheet59"/>
      <sheetName val="Sheet60"/>
      <sheetName val="Sheet61"/>
      <sheetName val="Sheet62"/>
      <sheetName val="Sheet63"/>
      <sheetName val="Sheet64"/>
      <sheetName val="Sheet65"/>
      <sheetName val="Sheet66"/>
      <sheetName val="Sheet67"/>
      <sheetName val="Sheet68"/>
      <sheetName val="Sheet69"/>
      <sheetName val="Sheet70"/>
      <sheetName val="Sheet71"/>
      <sheetName val="Sheet72"/>
      <sheetName val="Sheet73"/>
      <sheetName val="Sheet74"/>
      <sheetName val="Sheet75"/>
      <sheetName val="Sheet76"/>
      <sheetName val="Sheet77"/>
      <sheetName val="Sheet78"/>
      <sheetName val="Sheet79"/>
      <sheetName val="Sheet80"/>
      <sheetName val="Sheet81"/>
      <sheetName val="Sheet82"/>
      <sheetName val="Sheet83"/>
      <sheetName val="Sheet84"/>
      <sheetName val="Sheet85"/>
      <sheetName val="Sheet86"/>
      <sheetName val="Sheet87"/>
      <sheetName val="Sheet88"/>
      <sheetName val="Sheet89"/>
      <sheetName val="Sheet90"/>
      <sheetName val="Sheet91"/>
      <sheetName val="Sheet92"/>
      <sheetName val="Sheet93"/>
      <sheetName val="Sheet94"/>
      <sheetName val="Sheet95"/>
      <sheetName val="Sheet96"/>
      <sheetName val="Sheet97"/>
      <sheetName val="Sheet98"/>
      <sheetName val="Sheet99"/>
      <sheetName val="Sheet100"/>
      <sheetName val="Sheet101"/>
      <sheetName val="Sheet102"/>
      <sheetName val="Sheet103"/>
      <sheetName val="Sheet104"/>
      <sheetName val="Sheet105"/>
      <sheetName val="Sheet106"/>
      <sheetName val="Sheet107"/>
      <sheetName val="Sheet108"/>
      <sheetName val="Sheet109"/>
      <sheetName val="Sheet110"/>
      <sheetName val="Sheet111"/>
      <sheetName val="Sheet112"/>
      <sheetName val="Sheet113"/>
      <sheetName val="Sheet114"/>
      <sheetName val="Sheet115"/>
      <sheetName val="Sheet116"/>
      <sheetName val="Sheet117"/>
      <sheetName val="Sheet118"/>
      <sheetName val="Sheet119"/>
      <sheetName val="Sheet120"/>
      <sheetName val="Sheet121"/>
      <sheetName val="Sheet122"/>
      <sheetName val="Sheet123"/>
      <sheetName val="Sheet124"/>
      <sheetName val="Sheet125"/>
      <sheetName val="Sheet126"/>
      <sheetName val="Sheet127"/>
      <sheetName val="Sheet128"/>
      <sheetName val="Sheet129"/>
      <sheetName val="Sheet130"/>
      <sheetName val="Sheet131"/>
      <sheetName val="Sheet132"/>
      <sheetName val="Sheet133"/>
      <sheetName val="Sheet134"/>
      <sheetName val="Sheet135"/>
      <sheetName val="Sheet136"/>
      <sheetName val="Sheet137"/>
      <sheetName val="Sheet138"/>
      <sheetName val="Sheet139"/>
      <sheetName val="Sheet140"/>
      <sheetName val="Sheet141"/>
      <sheetName val="Sheet142"/>
      <sheetName val="Sheet143"/>
      <sheetName val="Sheet144"/>
      <sheetName val="Sheet145"/>
      <sheetName val="Sheet146"/>
      <sheetName val="Sheet147"/>
      <sheetName val="Sheet148"/>
      <sheetName val="Sheet149"/>
      <sheetName val="Sheet150"/>
      <sheetName val="Sheet151"/>
      <sheetName val="Sheet152"/>
      <sheetName val="Sheet153"/>
      <sheetName val="Sheet154"/>
      <sheetName val="Sheet155"/>
      <sheetName val="Sheet156"/>
      <sheetName val="Sheet157"/>
      <sheetName val="Sheet158"/>
      <sheetName val="Sheet159"/>
      <sheetName val="Sheet160"/>
      <sheetName val="Sheet161"/>
      <sheetName val="Sheet162"/>
      <sheetName val="Sheet163"/>
      <sheetName val="Sheet164"/>
      <sheetName val="Sheet165"/>
      <sheetName val="Sheet166"/>
      <sheetName val="Sheet167"/>
      <sheetName val="Sheet168"/>
      <sheetName val="Sheet169"/>
      <sheetName val="Sheet170"/>
      <sheetName val="Sheet171"/>
      <sheetName val="Sheet172"/>
      <sheetName val="Sheet173"/>
      <sheetName val="Sheet174"/>
      <sheetName val="Sheet175"/>
      <sheetName val="Sheet176"/>
      <sheetName val="Sheet177"/>
      <sheetName val="Sheet178"/>
      <sheetName val="Sheet179"/>
      <sheetName val="Sheet180"/>
      <sheetName val="Sheet181"/>
      <sheetName val="Sheet182"/>
      <sheetName val="Sheet183"/>
      <sheetName val="Sheet184"/>
      <sheetName val="Sheet185"/>
      <sheetName val="Sheet186"/>
      <sheetName val="Sheet187"/>
      <sheetName val="Sheet188"/>
      <sheetName val="Sheet189"/>
      <sheetName val="Sheet190"/>
      <sheetName val="Sheet191"/>
      <sheetName val="Sheet192"/>
      <sheetName val="Sheet193"/>
      <sheetName val="Sheet194"/>
      <sheetName val="Sheet195"/>
      <sheetName val="Sheet196"/>
      <sheetName val="Sheet197"/>
      <sheetName val="Sheet198"/>
      <sheetName val="Sheet199"/>
      <sheetName val="Sheet200"/>
      <sheetName val="Sheet201"/>
      <sheetName val="Sheet202"/>
      <sheetName val="Sheet203"/>
      <sheetName val="Sheet204"/>
      <sheetName val="Sheet205"/>
      <sheetName val="Sheet206"/>
      <sheetName val="Sheet207"/>
      <sheetName val="Sheet208"/>
      <sheetName val="Sheet209"/>
      <sheetName val="Sheet210"/>
      <sheetName val="Sheet211"/>
      <sheetName val="Sheet212"/>
      <sheetName val="Sheet213"/>
      <sheetName val="Sheet214"/>
      <sheetName val="Sheet215"/>
      <sheetName val="Sheet216"/>
      <sheetName val="Sheet217"/>
      <sheetName val="Sheet218"/>
      <sheetName val="Sheet219"/>
      <sheetName val="00000000"/>
      <sheetName val="10000000"/>
      <sheetName val="000000000000"/>
      <sheetName val="Sheet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Set>
  </externalBook>
</externalLink>
</file>

<file path=xl/externalLinks/externalLink2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IET TINH TBA "/>
      <sheetName val="Z "/>
      <sheetName val="TONG HOP QT"/>
      <sheetName val="TONG HOP DZ 10(22)KV"/>
      <sheetName val="CHI TIET DZ 10(22) KV"/>
      <sheetName val="CHIET TINH DZ 10(22) KV"/>
      <sheetName val="TONG HOP TBA"/>
      <sheetName val="CHI TIET TBA "/>
      <sheetName val="TONG HOP DZ 0,4 KV "/>
      <sheetName val="CHI TIET DZ 0,4 KV"/>
      <sheetName val="CHIET TINH DZ 0,4 KV "/>
      <sheetName val="CUOC 89 DZ 0,4 KV "/>
      <sheetName val="TONG HOP CCT"/>
      <sheetName val="CHI TIET CCT"/>
      <sheetName val="CHIET TINH CCT "/>
      <sheetName val="CUOC 89 CCT"/>
      <sheetName val="TRU VT NHAP thieu"/>
      <sheetName val="GIA THANH"/>
      <sheetName val="0000000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GXD"/>
      <sheetName val="Thong so"/>
      <sheetName val="CTBT"/>
      <sheetName val="MuaThietbi"/>
      <sheetName val="CT"/>
      <sheetName val="TBA thon Uc Tai"/>
      <sheetName val="TBA Bom MD3"/>
      <sheetName val="TBA Bom VT"/>
      <sheetName val="TBA Bom PK"/>
      <sheetName val="TBA xa PK"/>
      <sheetName val="DZ 10"/>
      <sheetName val="DZ 35"/>
      <sheetName val="CPXD TBA Uc Tai"/>
      <sheetName val="CPXD TBA xa PK"/>
      <sheetName val="CPXD TBA Bom PK"/>
      <sheetName val="CPXD TBA Bom VT"/>
      <sheetName val="CPXD TBA Minh Duc 3"/>
      <sheetName val="CP XD DZ va thu hoi"/>
      <sheetName val="TH-CPKhac"/>
      <sheetName val="so ho"/>
      <sheetName val="Sheet1"/>
      <sheetName val="Sheet2"/>
      <sheetName val="Sheet3"/>
      <sheetName val="PT-I"/>
      <sheetName val="PT1"/>
      <sheetName val="Sheet4"/>
      <sheetName val="Hieu qua KT"/>
      <sheetName val="DB"/>
      <sheetName val="HCT"/>
    </sheetNames>
    <sheetDataSet>
      <sheetData sheetId="0">
        <row r="550">
          <cell r="D550">
            <v>86620</v>
          </cell>
          <cell r="E550">
            <v>157781</v>
          </cell>
        </row>
        <row r="579">
          <cell r="D579">
            <v>291628</v>
          </cell>
          <cell r="E579">
            <v>383539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banhang"/>
      <sheetName val="cap nhat vtu"/>
      <sheetName val="nksc (in)"/>
      <sheetName val="642"/>
      <sheetName val="627"/>
      <sheetName val="3331"/>
      <sheetName val="capnhat"/>
      <sheetName val="Tong hop"/>
      <sheetName val="CDPS"/>
      <sheetName val="NVL thang 12"/>
      <sheetName val="Chi tiet"/>
      <sheetName val="NVL Nam"/>
      <sheetName val="NXT 155"/>
      <sheetName val="CDPS Nam"/>
      <sheetName val="00000000"/>
      <sheetName val="XL4Popp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6">
          <cell r="B6" t="str">
            <v>Theùp Laù</v>
          </cell>
          <cell r="I6">
            <v>9380</v>
          </cell>
          <cell r="J6">
            <v>84536069.722373977</v>
          </cell>
        </row>
        <row r="7">
          <cell r="B7" t="str">
            <v>Theùp Oáng</v>
          </cell>
          <cell r="G7">
            <v>2241</v>
          </cell>
          <cell r="H7">
            <v>17600814</v>
          </cell>
          <cell r="I7">
            <v>3440</v>
          </cell>
          <cell r="J7">
            <v>23112307.206572771</v>
          </cell>
        </row>
        <row r="8">
          <cell r="B8" t="str">
            <v>Theùp Khoâng ró</v>
          </cell>
          <cell r="J8">
            <v>0</v>
          </cell>
        </row>
        <row r="9">
          <cell r="B9" t="str">
            <v>Daây Haøn</v>
          </cell>
          <cell r="I9">
            <v>501</v>
          </cell>
          <cell r="J9">
            <v>7742454</v>
          </cell>
        </row>
        <row r="10">
          <cell r="B10" t="str">
            <v>Sôn Saáy</v>
          </cell>
          <cell r="G10">
            <v>32.4</v>
          </cell>
          <cell r="H10">
            <v>1225091</v>
          </cell>
          <cell r="I10">
            <v>220</v>
          </cell>
          <cell r="J10">
            <v>9999632.9248801284</v>
          </cell>
        </row>
        <row r="11">
          <cell r="B11" t="str">
            <v>Daây Nylon</v>
          </cell>
          <cell r="I11">
            <v>30</v>
          </cell>
          <cell r="J11">
            <v>105000</v>
          </cell>
        </row>
        <row r="12">
          <cell r="B12" t="str">
            <v>Bao PP</v>
          </cell>
          <cell r="G12">
            <v>250</v>
          </cell>
          <cell r="H12">
            <v>5000000</v>
          </cell>
          <cell r="I12">
            <v>36</v>
          </cell>
          <cell r="J12">
            <v>714357.09090909094</v>
          </cell>
        </row>
        <row r="13">
          <cell r="B13" t="str">
            <v>Gas</v>
          </cell>
        </row>
        <row r="14">
          <cell r="B14" t="str">
            <v>Thuøng Carton</v>
          </cell>
          <cell r="I14">
            <v>200</v>
          </cell>
          <cell r="J14">
            <v>1220000</v>
          </cell>
        </row>
        <row r="15">
          <cell r="B15" t="str">
            <v>Que Haøn</v>
          </cell>
          <cell r="G15">
            <v>280</v>
          </cell>
          <cell r="H15">
            <v>2324000</v>
          </cell>
          <cell r="I15">
            <v>110</v>
          </cell>
          <cell r="J15">
            <v>1101466.6666666667</v>
          </cell>
        </row>
        <row r="16">
          <cell r="B16" t="str">
            <v>Daàu nhôøn</v>
          </cell>
          <cell r="I16">
            <v>50</v>
          </cell>
          <cell r="J16">
            <v>500000</v>
          </cell>
        </row>
        <row r="17">
          <cell r="B17" t="str">
            <v>Acid</v>
          </cell>
          <cell r="I17">
            <v>6</v>
          </cell>
          <cell r="J17">
            <v>544018.80000000005</v>
          </cell>
        </row>
        <row r="18">
          <cell r="B18" t="str">
            <v>Taùn</v>
          </cell>
        </row>
        <row r="19">
          <cell r="B19" t="str">
            <v>Boät Sôn</v>
          </cell>
          <cell r="G19">
            <v>200</v>
          </cell>
          <cell r="H19">
            <v>10545400</v>
          </cell>
          <cell r="I19">
            <v>180</v>
          </cell>
          <cell r="J19">
            <v>9469358.1818181816</v>
          </cell>
        </row>
        <row r="20">
          <cell r="B20" t="str">
            <v>Gas ( CO2)</v>
          </cell>
        </row>
        <row r="21">
          <cell r="B21" t="str">
            <v>Theùp Laù</v>
          </cell>
          <cell r="G21">
            <v>36167</v>
          </cell>
          <cell r="H21">
            <v>285719300</v>
          </cell>
          <cell r="I21">
            <v>2818</v>
          </cell>
          <cell r="J21">
            <v>24520052.92183505</v>
          </cell>
        </row>
        <row r="22">
          <cell r="B22" t="str">
            <v>Theùp Oáng</v>
          </cell>
          <cell r="G22">
            <v>2241</v>
          </cell>
          <cell r="H22">
            <v>17428257</v>
          </cell>
          <cell r="I22">
            <v>8077</v>
          </cell>
          <cell r="J22">
            <v>55001820.250355333</v>
          </cell>
        </row>
        <row r="23">
          <cell r="B23" t="str">
            <v>Theùp Khoâng ró</v>
          </cell>
          <cell r="I23">
            <v>43</v>
          </cell>
          <cell r="J23">
            <v>1612156</v>
          </cell>
        </row>
        <row r="24">
          <cell r="B24" t="str">
            <v>Daây Haøn</v>
          </cell>
          <cell r="I24">
            <v>179</v>
          </cell>
          <cell r="J24">
            <v>2766266</v>
          </cell>
        </row>
        <row r="25">
          <cell r="B25" t="str">
            <v>Sôn Saáy</v>
          </cell>
          <cell r="I25">
            <v>70</v>
          </cell>
          <cell r="J25">
            <v>3181701.3851891318</v>
          </cell>
        </row>
        <row r="26">
          <cell r="B26" t="str">
            <v>Daây Nylon</v>
          </cell>
          <cell r="I26">
            <v>30</v>
          </cell>
          <cell r="J26">
            <v>105000</v>
          </cell>
        </row>
        <row r="27">
          <cell r="B27" t="str">
            <v>Bao PP</v>
          </cell>
          <cell r="I27">
            <v>38</v>
          </cell>
          <cell r="J27">
            <v>754043.59595959599</v>
          </cell>
        </row>
        <row r="28">
          <cell r="B28" t="str">
            <v>Gas</v>
          </cell>
        </row>
        <row r="29">
          <cell r="B29" t="str">
            <v>Thuøng Carton</v>
          </cell>
          <cell r="G29">
            <v>400</v>
          </cell>
          <cell r="H29">
            <v>1960000</v>
          </cell>
          <cell r="I29">
            <v>400</v>
          </cell>
          <cell r="J29">
            <v>1960000</v>
          </cell>
        </row>
        <row r="30">
          <cell r="B30" t="str">
            <v>Que Haøn</v>
          </cell>
          <cell r="G30">
            <v>320</v>
          </cell>
          <cell r="H30">
            <v>2760000</v>
          </cell>
          <cell r="I30">
            <v>304</v>
          </cell>
          <cell r="J30">
            <v>2829677.0370370368</v>
          </cell>
        </row>
        <row r="31">
          <cell r="B31" t="str">
            <v>Daàu nhôøn</v>
          </cell>
          <cell r="I31">
            <v>50</v>
          </cell>
          <cell r="J31">
            <v>500000</v>
          </cell>
        </row>
        <row r="32">
          <cell r="B32" t="str">
            <v>Acid</v>
          </cell>
          <cell r="I32">
            <v>8</v>
          </cell>
          <cell r="J32">
            <v>725358.4</v>
          </cell>
        </row>
        <row r="33">
          <cell r="B33" t="str">
            <v>Taùn</v>
          </cell>
        </row>
        <row r="34">
          <cell r="B34" t="str">
            <v>Boät Sôn</v>
          </cell>
          <cell r="I34">
            <v>210</v>
          </cell>
          <cell r="J34">
            <v>11047584.545454545</v>
          </cell>
        </row>
        <row r="35">
          <cell r="B35" t="str">
            <v>Gas ( CO2)</v>
          </cell>
        </row>
        <row r="36">
          <cell r="B36" t="str">
            <v>Dung moâi pha sôn</v>
          </cell>
          <cell r="G36">
            <v>116</v>
          </cell>
          <cell r="H36">
            <v>7936800</v>
          </cell>
          <cell r="I36">
            <v>30</v>
          </cell>
          <cell r="J36">
            <v>2052620.6896551726</v>
          </cell>
        </row>
        <row r="37">
          <cell r="B37" t="str">
            <v>Theùp Laù</v>
          </cell>
          <cell r="G37">
            <v>9947</v>
          </cell>
          <cell r="H37">
            <v>88575747</v>
          </cell>
          <cell r="I37">
            <v>10000</v>
          </cell>
          <cell r="J37">
            <v>87160658.028835073</v>
          </cell>
        </row>
        <row r="38">
          <cell r="B38" t="str">
            <v>Theùp Oáng</v>
          </cell>
          <cell r="G38">
            <v>3735</v>
          </cell>
          <cell r="H38">
            <v>33334875</v>
          </cell>
          <cell r="I38">
            <v>3652</v>
          </cell>
          <cell r="J38">
            <v>26197207.767587282</v>
          </cell>
        </row>
        <row r="39">
          <cell r="B39" t="str">
            <v>Theùp Khoâng ró</v>
          </cell>
        </row>
        <row r="40">
          <cell r="B40" t="str">
            <v>Daây Haøn</v>
          </cell>
        </row>
        <row r="41">
          <cell r="B41" t="str">
            <v>Sôn Saáy</v>
          </cell>
          <cell r="G41">
            <v>133.4</v>
          </cell>
          <cell r="H41">
            <v>5393728</v>
          </cell>
          <cell r="I41">
            <v>80</v>
          </cell>
          <cell r="J41">
            <v>3391372.4643256823</v>
          </cell>
        </row>
        <row r="42">
          <cell r="B42" t="str">
            <v>Daây Nylon</v>
          </cell>
          <cell r="I42">
            <v>20</v>
          </cell>
          <cell r="J42">
            <v>70000</v>
          </cell>
        </row>
        <row r="43">
          <cell r="B43" t="str">
            <v>Bao PP</v>
          </cell>
          <cell r="G43">
            <v>210</v>
          </cell>
          <cell r="H43">
            <v>4200000</v>
          </cell>
          <cell r="I43">
            <v>48</v>
          </cell>
          <cell r="J43">
            <v>956125.11554342508</v>
          </cell>
        </row>
        <row r="44">
          <cell r="B44" t="str">
            <v>Gas</v>
          </cell>
        </row>
        <row r="45">
          <cell r="B45" t="str">
            <v>Thuøng Carton</v>
          </cell>
        </row>
        <row r="46">
          <cell r="B46" t="str">
            <v>Que Haøn</v>
          </cell>
          <cell r="G46">
            <v>440</v>
          </cell>
          <cell r="H46">
            <v>3640000</v>
          </cell>
          <cell r="I46">
            <v>370</v>
          </cell>
          <cell r="J46">
            <v>3223954.0856783683</v>
          </cell>
        </row>
        <row r="47">
          <cell r="B47" t="str">
            <v>Daàu nhôøn</v>
          </cell>
          <cell r="G47">
            <v>140</v>
          </cell>
          <cell r="H47">
            <v>1476364</v>
          </cell>
          <cell r="I47">
            <v>80</v>
          </cell>
          <cell r="J47">
            <v>843636.57142857148</v>
          </cell>
        </row>
        <row r="48">
          <cell r="B48" t="str">
            <v>Acid</v>
          </cell>
          <cell r="I48">
            <v>5</v>
          </cell>
          <cell r="J48">
            <v>453349</v>
          </cell>
        </row>
        <row r="49">
          <cell r="B49" t="str">
            <v>Taùn</v>
          </cell>
        </row>
        <row r="50">
          <cell r="B50" t="str">
            <v>Boät Sôn</v>
          </cell>
          <cell r="G50">
            <v>300</v>
          </cell>
          <cell r="H50">
            <v>15818100</v>
          </cell>
          <cell r="I50">
            <v>140</v>
          </cell>
          <cell r="J50">
            <v>7373858.2775119618</v>
          </cell>
        </row>
        <row r="51">
          <cell r="B51" t="str">
            <v>Gas ( CO2)</v>
          </cell>
          <cell r="G51">
            <v>900</v>
          </cell>
          <cell r="H51">
            <v>4285800</v>
          </cell>
          <cell r="I51">
            <v>380</v>
          </cell>
          <cell r="J51">
            <v>1809560</v>
          </cell>
        </row>
        <row r="52">
          <cell r="B52" t="str">
            <v>Dung moâi pha sôn</v>
          </cell>
          <cell r="I52">
            <v>30</v>
          </cell>
          <cell r="J52">
            <v>2052620.6896551722</v>
          </cell>
        </row>
        <row r="53">
          <cell r="B53" t="str">
            <v>H3PO4</v>
          </cell>
          <cell r="G53">
            <v>350</v>
          </cell>
          <cell r="H53">
            <v>2870000</v>
          </cell>
          <cell r="I53">
            <v>70</v>
          </cell>
          <cell r="J53">
            <v>574000</v>
          </cell>
        </row>
        <row r="54">
          <cell r="B54" t="str">
            <v>Theùp Laù</v>
          </cell>
          <cell r="G54">
            <v>5600</v>
          </cell>
          <cell r="H54">
            <v>47600000</v>
          </cell>
          <cell r="I54">
            <v>5980</v>
          </cell>
          <cell r="J54">
            <v>52067269.88680581</v>
          </cell>
        </row>
        <row r="55">
          <cell r="B55" t="str">
            <v>Theùp Oáng</v>
          </cell>
          <cell r="G55">
            <v>6126</v>
          </cell>
          <cell r="H55">
            <v>57428271</v>
          </cell>
          <cell r="I55">
            <v>3940</v>
          </cell>
          <cell r="J55">
            <v>30458761.280960839</v>
          </cell>
        </row>
        <row r="56">
          <cell r="B56" t="str">
            <v>Theùp Khoâng ró</v>
          </cell>
        </row>
        <row r="57">
          <cell r="B57" t="str">
            <v>Daây Haøn</v>
          </cell>
          <cell r="G57">
            <v>600</v>
          </cell>
          <cell r="H57">
            <v>9120000</v>
          </cell>
          <cell r="I57">
            <v>480</v>
          </cell>
          <cell r="J57">
            <v>7296000</v>
          </cell>
        </row>
        <row r="58">
          <cell r="B58" t="str">
            <v>Sôn Saáy</v>
          </cell>
          <cell r="I58">
            <v>82</v>
          </cell>
          <cell r="J58">
            <v>3476156.7759338245</v>
          </cell>
        </row>
        <row r="59">
          <cell r="B59" t="str">
            <v>Daây Nylon</v>
          </cell>
          <cell r="I59">
            <v>20</v>
          </cell>
          <cell r="J59">
            <v>70000</v>
          </cell>
        </row>
        <row r="60">
          <cell r="B60" t="str">
            <v>Bao PP</v>
          </cell>
          <cell r="I60">
            <v>38</v>
          </cell>
          <cell r="J60">
            <v>756932.38313854486</v>
          </cell>
        </row>
        <row r="61">
          <cell r="B61" t="str">
            <v>Gas</v>
          </cell>
          <cell r="G61">
            <v>768</v>
          </cell>
          <cell r="H61">
            <v>7272727</v>
          </cell>
          <cell r="I61">
            <v>180</v>
          </cell>
          <cell r="J61">
            <v>1704545.390625</v>
          </cell>
        </row>
        <row r="62">
          <cell r="B62" t="str">
            <v>Thuøng Carton</v>
          </cell>
        </row>
        <row r="63">
          <cell r="B63" t="str">
            <v>Que Haøn</v>
          </cell>
          <cell r="G63">
            <v>960</v>
          </cell>
          <cell r="H63">
            <v>8294400</v>
          </cell>
          <cell r="I63">
            <v>180</v>
          </cell>
          <cell r="J63">
            <v>1559057.8155687514</v>
          </cell>
        </row>
        <row r="64">
          <cell r="B64" t="str">
            <v>Daàu nhôøn</v>
          </cell>
        </row>
        <row r="65">
          <cell r="B65" t="str">
            <v>Acid</v>
          </cell>
          <cell r="I65">
            <v>3</v>
          </cell>
          <cell r="J65">
            <v>272009.40000000002</v>
          </cell>
        </row>
        <row r="66">
          <cell r="B66" t="str">
            <v>Taùn</v>
          </cell>
        </row>
        <row r="67">
          <cell r="B67" t="str">
            <v>Boät Sôn</v>
          </cell>
          <cell r="G67">
            <v>100</v>
          </cell>
          <cell r="H67">
            <v>5272700</v>
          </cell>
          <cell r="I67">
            <v>180</v>
          </cell>
          <cell r="J67">
            <v>9482596.6398844458</v>
          </cell>
        </row>
        <row r="68">
          <cell r="B68" t="str">
            <v>Gas ( CO2)</v>
          </cell>
          <cell r="I68">
            <v>200</v>
          </cell>
          <cell r="J68">
            <v>952400</v>
          </cell>
        </row>
        <row r="69">
          <cell r="B69" t="str">
            <v>Dung moâi pha sôn</v>
          </cell>
          <cell r="I69">
            <v>26</v>
          </cell>
          <cell r="J69">
            <v>1778937.931034483</v>
          </cell>
        </row>
        <row r="70">
          <cell r="B70" t="str">
            <v>H3PO4</v>
          </cell>
          <cell r="I70">
            <v>90</v>
          </cell>
          <cell r="J70">
            <v>738000</v>
          </cell>
        </row>
        <row r="71">
          <cell r="B71" t="str">
            <v>Theùp Laù</v>
          </cell>
          <cell r="I71">
            <v>4812</v>
          </cell>
          <cell r="J71">
            <v>41897609.146372832</v>
          </cell>
        </row>
        <row r="72">
          <cell r="B72" t="str">
            <v>Theùp Oáng</v>
          </cell>
          <cell r="G72">
            <v>2086</v>
          </cell>
          <cell r="H72">
            <v>21905480</v>
          </cell>
          <cell r="I72">
            <v>4130</v>
          </cell>
          <cell r="J72">
            <v>32995869.739174832</v>
          </cell>
        </row>
        <row r="73">
          <cell r="B73" t="str">
            <v>Theùp Khoâng ró</v>
          </cell>
        </row>
        <row r="74">
          <cell r="B74" t="str">
            <v>Daây Haøn</v>
          </cell>
          <cell r="G74">
            <v>310</v>
          </cell>
          <cell r="H74">
            <v>4557000</v>
          </cell>
          <cell r="I74">
            <v>370</v>
          </cell>
          <cell r="J74">
            <v>5490627.9069767436</v>
          </cell>
        </row>
        <row r="75">
          <cell r="B75" t="str">
            <v>Sôn Saáy</v>
          </cell>
          <cell r="G75">
            <v>89.2</v>
          </cell>
          <cell r="H75">
            <v>3789091</v>
          </cell>
          <cell r="I75">
            <v>90</v>
          </cell>
          <cell r="J75">
            <v>3820047.1950028157</v>
          </cell>
        </row>
        <row r="76">
          <cell r="B76" t="str">
            <v>Daây Nylon</v>
          </cell>
          <cell r="I76">
            <v>10</v>
          </cell>
          <cell r="J76">
            <v>35000</v>
          </cell>
        </row>
        <row r="77">
          <cell r="B77" t="str">
            <v>Bao PP</v>
          </cell>
          <cell r="I77">
            <v>20</v>
          </cell>
          <cell r="J77">
            <v>398385.46480976045</v>
          </cell>
        </row>
        <row r="78">
          <cell r="B78" t="str">
            <v>Gas</v>
          </cell>
          <cell r="I78">
            <v>310</v>
          </cell>
          <cell r="J78">
            <v>2935605.9505208335</v>
          </cell>
        </row>
        <row r="79">
          <cell r="B79" t="str">
            <v>Thuøng Carton</v>
          </cell>
          <cell r="G79">
            <v>300</v>
          </cell>
          <cell r="H79">
            <v>1830000</v>
          </cell>
          <cell r="I79">
            <v>300</v>
          </cell>
          <cell r="J79">
            <v>1830000</v>
          </cell>
        </row>
        <row r="80">
          <cell r="B80" t="str">
            <v>Que Haøn</v>
          </cell>
          <cell r="G80">
            <v>900</v>
          </cell>
          <cell r="H80">
            <v>7300000</v>
          </cell>
          <cell r="I80">
            <v>480</v>
          </cell>
          <cell r="J80">
            <v>4042969.802323509</v>
          </cell>
        </row>
        <row r="81">
          <cell r="B81" t="str">
            <v>Daàu nhôøn</v>
          </cell>
          <cell r="I81">
            <v>30</v>
          </cell>
          <cell r="J81">
            <v>316363.71428571426</v>
          </cell>
        </row>
        <row r="82">
          <cell r="B82" t="str">
            <v>Acid</v>
          </cell>
          <cell r="I82">
            <v>3</v>
          </cell>
          <cell r="J82">
            <v>272009.40000000002</v>
          </cell>
        </row>
        <row r="83">
          <cell r="B83" t="str">
            <v>Taùn</v>
          </cell>
        </row>
        <row r="84">
          <cell r="B84" t="str">
            <v>Boät Sôn</v>
          </cell>
          <cell r="G84">
            <v>100</v>
          </cell>
          <cell r="H84">
            <v>5272700</v>
          </cell>
          <cell r="I84">
            <v>180</v>
          </cell>
          <cell r="J84">
            <v>9484432.9421323463</v>
          </cell>
        </row>
        <row r="85">
          <cell r="B85" t="str">
            <v>Gas ( CO2)</v>
          </cell>
          <cell r="I85">
            <v>100</v>
          </cell>
          <cell r="J85">
            <v>476200</v>
          </cell>
        </row>
        <row r="86">
          <cell r="B86" t="str">
            <v>Dung moâi pha sôn</v>
          </cell>
          <cell r="I86">
            <v>10</v>
          </cell>
          <cell r="J86">
            <v>684206.89655172406</v>
          </cell>
        </row>
        <row r="87">
          <cell r="B87" t="str">
            <v>H3PO4</v>
          </cell>
          <cell r="I87">
            <v>80</v>
          </cell>
          <cell r="J87">
            <v>656000</v>
          </cell>
        </row>
        <row r="88">
          <cell r="B88" t="str">
            <v>Theùp Laù</v>
          </cell>
          <cell r="G88">
            <v>18476</v>
          </cell>
          <cell r="H88">
            <v>166284000</v>
          </cell>
          <cell r="I88">
            <v>5124</v>
          </cell>
          <cell r="J88">
            <v>44812770.582464755</v>
          </cell>
        </row>
        <row r="89">
          <cell r="B89" t="str">
            <v>Theùp Oáng</v>
          </cell>
          <cell r="G89">
            <v>1890.3</v>
          </cell>
          <cell r="H89">
            <v>21060375</v>
          </cell>
          <cell r="I89">
            <v>1552</v>
          </cell>
          <cell r="J89">
            <v>12859394.892793799</v>
          </cell>
        </row>
        <row r="90">
          <cell r="B90" t="str">
            <v>Theùp Khoâng ró</v>
          </cell>
        </row>
        <row r="91">
          <cell r="B91" t="str">
            <v>Daây Haøn</v>
          </cell>
          <cell r="G91">
            <v>780</v>
          </cell>
          <cell r="H91">
            <v>10920000</v>
          </cell>
          <cell r="I91">
            <v>370</v>
          </cell>
          <cell r="J91">
            <v>5202187.7076411955</v>
          </cell>
        </row>
        <row r="92">
          <cell r="B92" t="str">
            <v>Sôn Saáy</v>
          </cell>
          <cell r="I92">
            <v>30</v>
          </cell>
          <cell r="J92">
            <v>1273349.0650009383</v>
          </cell>
        </row>
        <row r="93">
          <cell r="B93" t="str">
            <v>Daây Nylon</v>
          </cell>
          <cell r="I93">
            <v>10</v>
          </cell>
          <cell r="J93">
            <v>35000</v>
          </cell>
        </row>
        <row r="94">
          <cell r="B94" t="str">
            <v>Bao PP</v>
          </cell>
          <cell r="G94">
            <v>230</v>
          </cell>
          <cell r="H94">
            <v>4669000</v>
          </cell>
          <cell r="I94">
            <v>42</v>
          </cell>
          <cell r="J94">
            <v>843212.38543063286</v>
          </cell>
        </row>
        <row r="95">
          <cell r="B95" t="str">
            <v>Gas</v>
          </cell>
          <cell r="I95">
            <v>160</v>
          </cell>
          <cell r="J95">
            <v>1515151.458333333</v>
          </cell>
        </row>
        <row r="96">
          <cell r="B96" t="str">
            <v>Thuøng Carton</v>
          </cell>
        </row>
        <row r="97">
          <cell r="B97" t="str">
            <v>Que Haøn</v>
          </cell>
          <cell r="G97">
            <v>920</v>
          </cell>
          <cell r="H97">
            <v>7314000</v>
          </cell>
          <cell r="I97">
            <v>210</v>
          </cell>
          <cell r="J97">
            <v>1732489.5327791695</v>
          </cell>
        </row>
        <row r="98">
          <cell r="B98" t="str">
            <v>Daàu nhôøn</v>
          </cell>
          <cell r="G98">
            <v>60</v>
          </cell>
          <cell r="H98">
            <v>681818</v>
          </cell>
          <cell r="I98">
            <v>30</v>
          </cell>
          <cell r="J98">
            <v>332727.23809523811</v>
          </cell>
        </row>
        <row r="99">
          <cell r="B99" t="str">
            <v>Acid</v>
          </cell>
          <cell r="G99">
            <v>30</v>
          </cell>
          <cell r="H99">
            <v>2228571</v>
          </cell>
          <cell r="I99">
            <v>10</v>
          </cell>
          <cell r="J99">
            <v>783817.25</v>
          </cell>
        </row>
        <row r="100">
          <cell r="B100" t="str">
            <v>Taùn</v>
          </cell>
        </row>
        <row r="101">
          <cell r="B101" t="str">
            <v>Boät Sôn</v>
          </cell>
          <cell r="G101">
            <v>200</v>
          </cell>
          <cell r="H101">
            <v>10545400</v>
          </cell>
          <cell r="I101">
            <v>160</v>
          </cell>
          <cell r="J101">
            <v>8433038.0981101338</v>
          </cell>
        </row>
        <row r="102">
          <cell r="B102" t="str">
            <v>Gas ( CO2)</v>
          </cell>
          <cell r="I102">
            <v>60</v>
          </cell>
          <cell r="J102">
            <v>285720</v>
          </cell>
        </row>
        <row r="103">
          <cell r="B103" t="str">
            <v>Dung moâi pha sôn</v>
          </cell>
          <cell r="I103">
            <v>10</v>
          </cell>
          <cell r="J103">
            <v>684206.89655172406</v>
          </cell>
        </row>
        <row r="104">
          <cell r="B104" t="str">
            <v>H3PO4</v>
          </cell>
          <cell r="I104">
            <v>40</v>
          </cell>
          <cell r="J104">
            <v>328000</v>
          </cell>
        </row>
        <row r="105">
          <cell r="B105" t="str">
            <v>Que Haøn 4 Ly</v>
          </cell>
          <cell r="G105">
            <v>600</v>
          </cell>
          <cell r="H105">
            <v>9620000</v>
          </cell>
          <cell r="J105">
            <v>0</v>
          </cell>
        </row>
        <row r="106">
          <cell r="B106" t="str">
            <v>Theùp Laù</v>
          </cell>
          <cell r="I106">
            <v>4990</v>
          </cell>
          <cell r="J106">
            <v>43640851.91383668</v>
          </cell>
        </row>
        <row r="107">
          <cell r="B107" t="str">
            <v>Theùp Oáng</v>
          </cell>
          <cell r="G107">
            <v>3735</v>
          </cell>
          <cell r="H107">
            <v>35381655</v>
          </cell>
          <cell r="I107">
            <v>2030</v>
          </cell>
          <cell r="J107">
            <v>17223891.289311681</v>
          </cell>
        </row>
        <row r="108">
          <cell r="B108" t="str">
            <v>Theùp Khoâng ró</v>
          </cell>
        </row>
        <row r="109">
          <cell r="B109" t="str">
            <v>Daây Haøn</v>
          </cell>
          <cell r="I109">
            <v>280</v>
          </cell>
          <cell r="J109">
            <v>3936790.6976744183</v>
          </cell>
        </row>
        <row r="110">
          <cell r="B110" t="str">
            <v>Sôn Saáy</v>
          </cell>
          <cell r="I110">
            <v>10</v>
          </cell>
          <cell r="J110">
            <v>424449.68833364616</v>
          </cell>
        </row>
        <row r="111">
          <cell r="B111" t="str">
            <v>Daây Nylon</v>
          </cell>
          <cell r="I111">
            <v>5</v>
          </cell>
          <cell r="J111">
            <v>17500</v>
          </cell>
        </row>
        <row r="112">
          <cell r="B112" t="str">
            <v>Bao PP</v>
          </cell>
          <cell r="I112">
            <v>82</v>
          </cell>
          <cell r="J112">
            <v>1646271.8001264737</v>
          </cell>
        </row>
        <row r="113">
          <cell r="B113" t="str">
            <v>Gas</v>
          </cell>
          <cell r="I113">
            <v>118</v>
          </cell>
          <cell r="J113">
            <v>1117424.2005208335</v>
          </cell>
        </row>
        <row r="114">
          <cell r="B114" t="str">
            <v>Thuøng Carton</v>
          </cell>
          <cell r="G114">
            <v>600</v>
          </cell>
          <cell r="H114">
            <v>3660000</v>
          </cell>
          <cell r="I114">
            <v>300</v>
          </cell>
          <cell r="J114">
            <v>1830000</v>
          </cell>
        </row>
        <row r="115">
          <cell r="B115" t="str">
            <v>Que Haøn</v>
          </cell>
          <cell r="G115">
            <v>600</v>
          </cell>
          <cell r="H115">
            <v>4560000</v>
          </cell>
          <cell r="I115">
            <v>204</v>
          </cell>
          <cell r="J115">
            <v>1655614.092301819</v>
          </cell>
        </row>
        <row r="116">
          <cell r="B116" t="str">
            <v>Daàu nhôøn</v>
          </cell>
          <cell r="I116">
            <v>20</v>
          </cell>
          <cell r="J116">
            <v>221818.15873015873</v>
          </cell>
        </row>
        <row r="117">
          <cell r="B117" t="str">
            <v>Acid</v>
          </cell>
          <cell r="I117">
            <v>5</v>
          </cell>
          <cell r="J117">
            <v>391908.625</v>
          </cell>
        </row>
        <row r="118">
          <cell r="B118" t="str">
            <v>Taùn</v>
          </cell>
        </row>
        <row r="119">
          <cell r="B119" t="str">
            <v>Boät Sôn</v>
          </cell>
          <cell r="I119">
            <v>190</v>
          </cell>
          <cell r="J119">
            <v>10014232.741505785</v>
          </cell>
        </row>
        <row r="120">
          <cell r="B120" t="str">
            <v>Gas ( CO2)</v>
          </cell>
          <cell r="G120">
            <v>900</v>
          </cell>
          <cell r="H120">
            <v>5142600</v>
          </cell>
          <cell r="I120">
            <v>280</v>
          </cell>
          <cell r="J120">
            <v>1559684.5283018867</v>
          </cell>
        </row>
        <row r="121">
          <cell r="B121" t="str">
            <v>Dung moâi pha sôn</v>
          </cell>
          <cell r="I121">
            <v>10</v>
          </cell>
          <cell r="J121">
            <v>684206.89655172406</v>
          </cell>
        </row>
        <row r="122">
          <cell r="B122" t="str">
            <v>H3PO4</v>
          </cell>
          <cell r="I122">
            <v>20</v>
          </cell>
          <cell r="J122">
            <v>164000</v>
          </cell>
        </row>
        <row r="123">
          <cell r="B123" t="str">
            <v>Que Haøn 4 Ly</v>
          </cell>
          <cell r="I123">
            <v>60</v>
          </cell>
          <cell r="J123">
            <v>962000</v>
          </cell>
        </row>
        <row r="124">
          <cell r="B124" t="str">
            <v>Theùp Laù</v>
          </cell>
          <cell r="G124">
            <v>15385</v>
          </cell>
          <cell r="H124">
            <v>95240535</v>
          </cell>
          <cell r="I124">
            <v>2275</v>
          </cell>
          <cell r="J124">
            <v>19279524.646436192</v>
          </cell>
        </row>
        <row r="125">
          <cell r="B125" t="str">
            <v>Theùp Oáng</v>
          </cell>
          <cell r="I125">
            <v>2960</v>
          </cell>
          <cell r="J125">
            <v>25114639.515449546</v>
          </cell>
        </row>
        <row r="126">
          <cell r="B126" t="str">
            <v>Theùp Khoâng ró</v>
          </cell>
          <cell r="G126">
            <v>334.5</v>
          </cell>
          <cell r="H126">
            <v>13012050</v>
          </cell>
          <cell r="I126">
            <v>100</v>
          </cell>
          <cell r="J126">
            <v>3890000</v>
          </cell>
        </row>
        <row r="127">
          <cell r="B127" t="str">
            <v>Daây Haøn</v>
          </cell>
          <cell r="I127">
            <v>100</v>
          </cell>
          <cell r="J127">
            <v>1405996.677740864</v>
          </cell>
        </row>
        <row r="128">
          <cell r="B128" t="str">
            <v>Sôn Saáy</v>
          </cell>
          <cell r="G128">
            <v>123.5</v>
          </cell>
          <cell r="H128">
            <v>4787273</v>
          </cell>
          <cell r="I128">
            <v>40</v>
          </cell>
          <cell r="J128">
            <v>1567424.3731423179</v>
          </cell>
        </row>
        <row r="129">
          <cell r="B129" t="str">
            <v>Daây Nylon</v>
          </cell>
          <cell r="I129">
            <v>5</v>
          </cell>
          <cell r="J129">
            <v>17500</v>
          </cell>
        </row>
        <row r="130">
          <cell r="B130" t="str">
            <v>Bao PP</v>
          </cell>
          <cell r="I130">
            <v>86</v>
          </cell>
          <cell r="J130">
            <v>1726577.7415960578</v>
          </cell>
        </row>
        <row r="131">
          <cell r="B131" t="str">
            <v>Gas</v>
          </cell>
        </row>
        <row r="132">
          <cell r="B132" t="str">
            <v>Thuøng Carton</v>
          </cell>
          <cell r="I132">
            <v>230</v>
          </cell>
          <cell r="J132">
            <v>1403000</v>
          </cell>
        </row>
        <row r="133">
          <cell r="B133" t="str">
            <v>Que Haøn</v>
          </cell>
          <cell r="G133">
            <v>600</v>
          </cell>
          <cell r="H133">
            <v>4560000</v>
          </cell>
          <cell r="I133">
            <v>350</v>
          </cell>
          <cell r="J133">
            <v>2807713.4581089155</v>
          </cell>
        </row>
        <row r="134">
          <cell r="B134" t="str">
            <v>Daàu nhôøn</v>
          </cell>
          <cell r="G134">
            <v>60</v>
          </cell>
          <cell r="H134">
            <v>709091</v>
          </cell>
          <cell r="I134">
            <v>40</v>
          </cell>
          <cell r="J134">
            <v>461090.92698412709</v>
          </cell>
        </row>
        <row r="135">
          <cell r="B135" t="str">
            <v>Acid</v>
          </cell>
          <cell r="I135">
            <v>6</v>
          </cell>
          <cell r="J135">
            <v>470290.35</v>
          </cell>
        </row>
        <row r="136">
          <cell r="B136" t="str">
            <v>Taùn</v>
          </cell>
        </row>
        <row r="137">
          <cell r="B137" t="str">
            <v>Boät Sôn</v>
          </cell>
          <cell r="G137">
            <v>300</v>
          </cell>
          <cell r="H137">
            <v>15818100</v>
          </cell>
          <cell r="I137">
            <v>130</v>
          </cell>
          <cell r="J137">
            <v>6853748.1299184244</v>
          </cell>
        </row>
        <row r="138">
          <cell r="B138" t="str">
            <v>Gas ( CO2)</v>
          </cell>
          <cell r="I138">
            <v>260</v>
          </cell>
          <cell r="J138">
            <v>1448278.4905660376</v>
          </cell>
        </row>
        <row r="139">
          <cell r="B139" t="str">
            <v>H3PO4</v>
          </cell>
          <cell r="I139">
            <v>20</v>
          </cell>
          <cell r="J139">
            <v>164000</v>
          </cell>
        </row>
        <row r="140">
          <cell r="B140" t="str">
            <v>Que Haøn 4 Ly</v>
          </cell>
          <cell r="I140">
            <v>40</v>
          </cell>
          <cell r="J140">
            <v>641333.33333333337</v>
          </cell>
        </row>
        <row r="141">
          <cell r="B141" t="str">
            <v>Theùp Laù</v>
          </cell>
          <cell r="I141">
            <v>5065</v>
          </cell>
          <cell r="J141">
            <v>42923425.20184584</v>
          </cell>
        </row>
        <row r="142">
          <cell r="B142" t="str">
            <v>Theùp Oáng</v>
          </cell>
          <cell r="I142">
            <v>2772.3</v>
          </cell>
          <cell r="J142">
            <v>23522065.921851616</v>
          </cell>
        </row>
        <row r="143">
          <cell r="B143" t="str">
            <v>Theùp Khoâng ró</v>
          </cell>
          <cell r="I143">
            <v>90.5</v>
          </cell>
          <cell r="J143">
            <v>3520450</v>
          </cell>
        </row>
        <row r="144">
          <cell r="B144" t="str">
            <v>Daây Haøn</v>
          </cell>
          <cell r="G144">
            <v>450</v>
          </cell>
          <cell r="H144">
            <v>6300000</v>
          </cell>
          <cell r="I144">
            <v>350</v>
          </cell>
          <cell r="J144">
            <v>4903498.0620155046</v>
          </cell>
        </row>
        <row r="145">
          <cell r="B145" t="str">
            <v>Sôn Saáy</v>
          </cell>
          <cell r="I145">
            <v>80</v>
          </cell>
          <cell r="J145">
            <v>3134848.7462846357</v>
          </cell>
        </row>
        <row r="146">
          <cell r="B146" t="str">
            <v>Daây Nylon</v>
          </cell>
          <cell r="I146">
            <v>5</v>
          </cell>
          <cell r="J146">
            <v>17500</v>
          </cell>
        </row>
        <row r="147">
          <cell r="B147" t="str">
            <v>Bao PP</v>
          </cell>
          <cell r="G147">
            <v>53</v>
          </cell>
          <cell r="H147">
            <v>1272000</v>
          </cell>
          <cell r="I147">
            <v>68</v>
          </cell>
          <cell r="J147">
            <v>1400551.8718226913</v>
          </cell>
        </row>
        <row r="148">
          <cell r="B148" t="str">
            <v>Gas</v>
          </cell>
          <cell r="G148">
            <v>850</v>
          </cell>
          <cell r="H148">
            <v>9090909</v>
          </cell>
          <cell r="I148">
            <v>210</v>
          </cell>
          <cell r="J148">
            <v>2245989.2823529411</v>
          </cell>
        </row>
        <row r="149">
          <cell r="B149" t="str">
            <v>Thuøng Carton</v>
          </cell>
          <cell r="I149">
            <v>70</v>
          </cell>
          <cell r="J149">
            <v>427000</v>
          </cell>
        </row>
        <row r="150">
          <cell r="B150" t="str">
            <v>Que Haøn</v>
          </cell>
          <cell r="G150">
            <v>580</v>
          </cell>
          <cell r="H150">
            <v>4550000</v>
          </cell>
          <cell r="I150">
            <v>210</v>
          </cell>
          <cell r="J150">
            <v>1678517.009343859</v>
          </cell>
        </row>
        <row r="151">
          <cell r="B151" t="str">
            <v>Daàu nhôøn</v>
          </cell>
          <cell r="I151">
            <v>30</v>
          </cell>
          <cell r="J151">
            <v>345818.19523809524</v>
          </cell>
        </row>
        <row r="152">
          <cell r="B152" t="str">
            <v>Acid</v>
          </cell>
          <cell r="I152">
            <v>8</v>
          </cell>
          <cell r="J152">
            <v>627053.80000000005</v>
          </cell>
        </row>
        <row r="153">
          <cell r="B153" t="str">
            <v>Taùn</v>
          </cell>
        </row>
        <row r="154">
          <cell r="B154" t="str">
            <v>Boät Sôn</v>
          </cell>
          <cell r="I154">
            <v>120</v>
          </cell>
          <cell r="J154">
            <v>6326536.7353093149</v>
          </cell>
        </row>
        <row r="155">
          <cell r="B155" t="str">
            <v>Gas ( CO2)</v>
          </cell>
          <cell r="I155">
            <v>240</v>
          </cell>
          <cell r="J155">
            <v>1336872.4528301884</v>
          </cell>
        </row>
        <row r="156">
          <cell r="B156" t="str">
            <v>H3PO4</v>
          </cell>
          <cell r="I156">
            <v>10</v>
          </cell>
          <cell r="J156">
            <v>82000</v>
          </cell>
        </row>
        <row r="157">
          <cell r="B157" t="str">
            <v>Que Haøn 4 Ly</v>
          </cell>
          <cell r="I157">
            <v>40</v>
          </cell>
          <cell r="J157">
            <v>641333.33333333337</v>
          </cell>
        </row>
        <row r="158">
          <cell r="B158" t="str">
            <v>Theùp Laù</v>
          </cell>
          <cell r="G158">
            <v>30388</v>
          </cell>
          <cell r="H158">
            <v>285720245</v>
          </cell>
          <cell r="I158">
            <v>5712</v>
          </cell>
          <cell r="J158">
            <v>49364946.254332811</v>
          </cell>
        </row>
        <row r="159">
          <cell r="B159" t="str">
            <v>Theùp Oáng</v>
          </cell>
          <cell r="G159">
            <v>2391</v>
          </cell>
          <cell r="H159">
            <v>22429971</v>
          </cell>
          <cell r="I159">
            <v>4990</v>
          </cell>
          <cell r="J159">
            <v>42970758.303183682</v>
          </cell>
        </row>
        <row r="160">
          <cell r="B160" t="str">
            <v>Theùp Khoâng ró</v>
          </cell>
          <cell r="I160">
            <v>50</v>
          </cell>
          <cell r="J160">
            <v>1945000</v>
          </cell>
        </row>
        <row r="161">
          <cell r="B161" t="str">
            <v>Daây Haøn</v>
          </cell>
          <cell r="I161">
            <v>90</v>
          </cell>
          <cell r="J161">
            <v>1260899.5016611293</v>
          </cell>
        </row>
        <row r="162">
          <cell r="B162" t="str">
            <v>Sôn Saáy</v>
          </cell>
          <cell r="I162">
            <v>19.5</v>
          </cell>
          <cell r="J162">
            <v>764119.38190688018</v>
          </cell>
        </row>
        <row r="163">
          <cell r="B163" t="str">
            <v>Daây Nylon</v>
          </cell>
          <cell r="I163">
            <v>5</v>
          </cell>
          <cell r="J163">
            <v>17500</v>
          </cell>
        </row>
        <row r="164">
          <cell r="B164" t="str">
            <v>Bao PP</v>
          </cell>
          <cell r="G164">
            <v>261.8</v>
          </cell>
          <cell r="H164">
            <v>6092871</v>
          </cell>
          <cell r="I164">
            <v>86</v>
          </cell>
          <cell r="J164">
            <v>1872775.2127940061</v>
          </cell>
        </row>
        <row r="165">
          <cell r="B165" t="str">
            <v>Gas</v>
          </cell>
          <cell r="I165">
            <v>280</v>
          </cell>
          <cell r="J165">
            <v>2994652.3764705881</v>
          </cell>
        </row>
        <row r="166">
          <cell r="B166" t="str">
            <v>Thuøng Carton</v>
          </cell>
        </row>
        <row r="167">
          <cell r="B167" t="str">
            <v>Que Haøn</v>
          </cell>
          <cell r="G167">
            <v>600</v>
          </cell>
          <cell r="H167">
            <v>4620000</v>
          </cell>
          <cell r="I167">
            <v>470</v>
          </cell>
          <cell r="J167">
            <v>3735618.060961294</v>
          </cell>
        </row>
        <row r="168">
          <cell r="B168" t="str">
            <v>Daàu nhôøn</v>
          </cell>
          <cell r="I168">
            <v>30</v>
          </cell>
          <cell r="J168">
            <v>345818.19523809524</v>
          </cell>
        </row>
        <row r="169">
          <cell r="B169" t="str">
            <v>Acid</v>
          </cell>
          <cell r="I169">
            <v>5</v>
          </cell>
          <cell r="J169">
            <v>391908.62499999994</v>
          </cell>
        </row>
        <row r="170">
          <cell r="B170" t="str">
            <v>Taùn</v>
          </cell>
        </row>
        <row r="171">
          <cell r="B171" t="str">
            <v>Boät Sôn</v>
          </cell>
          <cell r="G171">
            <v>140</v>
          </cell>
          <cell r="H171">
            <v>8145480</v>
          </cell>
          <cell r="I171">
            <v>220</v>
          </cell>
          <cell r="J171">
            <v>12141213.599477643</v>
          </cell>
        </row>
        <row r="172">
          <cell r="B172" t="str">
            <v>Gas ( CO2)</v>
          </cell>
          <cell r="I172">
            <v>180</v>
          </cell>
          <cell r="J172">
            <v>1002654.3396226416</v>
          </cell>
        </row>
        <row r="173">
          <cell r="B173" t="str">
            <v>H3PO4</v>
          </cell>
          <cell r="I173">
            <v>20</v>
          </cell>
          <cell r="J173">
            <v>164000</v>
          </cell>
        </row>
        <row r="174">
          <cell r="B174" t="str">
            <v>Que Haøn 4 Ly</v>
          </cell>
          <cell r="I174">
            <v>40</v>
          </cell>
          <cell r="J174">
            <v>641333.33333333337</v>
          </cell>
        </row>
        <row r="175">
          <cell r="B175" t="str">
            <v>Theùp Laù</v>
          </cell>
          <cell r="I175">
            <v>1527</v>
          </cell>
          <cell r="J175">
            <v>13196823</v>
          </cell>
        </row>
        <row r="176">
          <cell r="B176" t="str">
            <v>Theùp Oáng</v>
          </cell>
          <cell r="G176">
            <v>2130</v>
          </cell>
          <cell r="H176">
            <v>22345300</v>
          </cell>
          <cell r="I176">
            <v>2680</v>
          </cell>
          <cell r="J176">
            <v>23841787</v>
          </cell>
        </row>
        <row r="177">
          <cell r="B177" t="str">
            <v>Theùp Khoâng ró</v>
          </cell>
          <cell r="I177">
            <v>50</v>
          </cell>
          <cell r="J177">
            <v>1945000</v>
          </cell>
        </row>
        <row r="178">
          <cell r="B178" t="str">
            <v>Daây Haøn</v>
          </cell>
          <cell r="G178">
            <v>330</v>
          </cell>
          <cell r="H178">
            <v>4620000</v>
          </cell>
          <cell r="I178">
            <v>210</v>
          </cell>
          <cell r="J178">
            <v>2940488</v>
          </cell>
        </row>
        <row r="179">
          <cell r="B179" t="str">
            <v>Sôn Saáy</v>
          </cell>
          <cell r="G179">
            <v>221.5</v>
          </cell>
          <cell r="H179">
            <v>7303636</v>
          </cell>
          <cell r="I179">
            <v>90</v>
          </cell>
          <cell r="J179">
            <v>2967617</v>
          </cell>
        </row>
        <row r="180">
          <cell r="B180" t="str">
            <v>Daây Nylon</v>
          </cell>
        </row>
        <row r="181">
          <cell r="B181" t="str">
            <v>Bao PP</v>
          </cell>
        </row>
        <row r="182">
          <cell r="B182" t="str">
            <v>Gas</v>
          </cell>
          <cell r="I182">
            <v>160</v>
          </cell>
          <cell r="J182">
            <v>1711230</v>
          </cell>
        </row>
        <row r="183">
          <cell r="B183" t="str">
            <v>Thuøng Carton</v>
          </cell>
          <cell r="G183">
            <v>1000</v>
          </cell>
          <cell r="H183">
            <v>4900000</v>
          </cell>
          <cell r="I183">
            <v>200</v>
          </cell>
          <cell r="J183">
            <v>980000</v>
          </cell>
        </row>
        <row r="184">
          <cell r="B184" t="str">
            <v>Que Haøn</v>
          </cell>
          <cell r="I184">
            <v>215</v>
          </cell>
          <cell r="J184">
            <v>1708847</v>
          </cell>
        </row>
        <row r="185">
          <cell r="B185" t="str">
            <v>Daàu nhôøn</v>
          </cell>
          <cell r="G185">
            <v>50</v>
          </cell>
          <cell r="H185">
            <v>590909</v>
          </cell>
        </row>
        <row r="186">
          <cell r="B186" t="str">
            <v>Acid</v>
          </cell>
          <cell r="I186">
            <v>2</v>
          </cell>
          <cell r="J186">
            <v>156763</v>
          </cell>
        </row>
        <row r="187">
          <cell r="B187" t="str">
            <v>Taùn</v>
          </cell>
          <cell r="G187">
            <v>75000</v>
          </cell>
          <cell r="H187">
            <v>19994000</v>
          </cell>
          <cell r="I187">
            <v>20000</v>
          </cell>
          <cell r="J187">
            <v>5331733</v>
          </cell>
        </row>
        <row r="188">
          <cell r="B188" t="str">
            <v>Boät Sôn</v>
          </cell>
          <cell r="G188">
            <v>394</v>
          </cell>
          <cell r="H188">
            <v>22181760</v>
          </cell>
          <cell r="I188">
            <v>120</v>
          </cell>
          <cell r="J188">
            <v>6731063</v>
          </cell>
        </row>
        <row r="189">
          <cell r="B189" t="str">
            <v>Gas ( CO2)</v>
          </cell>
          <cell r="G189">
            <v>600</v>
          </cell>
          <cell r="H189">
            <v>3428400</v>
          </cell>
          <cell r="I189">
            <v>300</v>
          </cell>
          <cell r="J189">
            <v>1708042</v>
          </cell>
        </row>
        <row r="190">
          <cell r="B190" t="str">
            <v>H3PO4</v>
          </cell>
        </row>
        <row r="191">
          <cell r="B191" t="str">
            <v>Que Haøn 4 Ly</v>
          </cell>
          <cell r="G191">
            <v>1160</v>
          </cell>
          <cell r="H191">
            <v>18185240</v>
          </cell>
        </row>
        <row r="192">
          <cell r="B192" t="str">
            <v>So da</v>
          </cell>
          <cell r="G192">
            <v>1000</v>
          </cell>
          <cell r="H192">
            <v>3200000</v>
          </cell>
          <cell r="I192">
            <v>100</v>
          </cell>
          <cell r="J192">
            <v>320000</v>
          </cell>
        </row>
        <row r="193">
          <cell r="B193" t="str">
            <v>Theùp Laù</v>
          </cell>
          <cell r="I193">
            <v>3870</v>
          </cell>
          <cell r="J193">
            <v>33445779</v>
          </cell>
        </row>
        <row r="194">
          <cell r="B194" t="str">
            <v>Theùp Oáng</v>
          </cell>
        </row>
        <row r="195">
          <cell r="B195" t="str">
            <v>Theùp Khoâng ró</v>
          </cell>
          <cell r="G195">
            <v>342</v>
          </cell>
          <cell r="H195">
            <v>13338000</v>
          </cell>
          <cell r="I195">
            <v>60</v>
          </cell>
          <cell r="J195">
            <v>2339316</v>
          </cell>
        </row>
        <row r="196">
          <cell r="B196" t="str">
            <v>Daây Haøn</v>
          </cell>
          <cell r="I196">
            <v>220</v>
          </cell>
          <cell r="J196">
            <v>3080511</v>
          </cell>
        </row>
        <row r="197">
          <cell r="B197" t="str">
            <v>Sôn Saáy</v>
          </cell>
          <cell r="G197">
            <v>217.7</v>
          </cell>
          <cell r="H197">
            <v>11146063</v>
          </cell>
          <cell r="I197">
            <v>110</v>
          </cell>
          <cell r="J197">
            <v>4876944</v>
          </cell>
        </row>
        <row r="198">
          <cell r="B198" t="str">
            <v>Daây Nylon</v>
          </cell>
        </row>
        <row r="199">
          <cell r="B199" t="str">
            <v>Bao PP</v>
          </cell>
        </row>
        <row r="200">
          <cell r="B200" t="str">
            <v>Gas</v>
          </cell>
        </row>
        <row r="201">
          <cell r="B201" t="str">
            <v>Thuøng Carton</v>
          </cell>
          <cell r="I201">
            <v>240</v>
          </cell>
          <cell r="J201">
            <v>1176000</v>
          </cell>
        </row>
        <row r="202">
          <cell r="B202" t="str">
            <v>Que Haøn</v>
          </cell>
          <cell r="I202">
            <v>220</v>
          </cell>
          <cell r="J202">
            <v>1748587</v>
          </cell>
        </row>
        <row r="203">
          <cell r="B203" t="str">
            <v>Daàu nhôøn</v>
          </cell>
          <cell r="I203">
            <v>30</v>
          </cell>
          <cell r="J203">
            <v>354545</v>
          </cell>
        </row>
        <row r="204">
          <cell r="B204" t="str">
            <v>Acid</v>
          </cell>
          <cell r="I204">
            <v>1</v>
          </cell>
          <cell r="J204">
            <v>78382</v>
          </cell>
        </row>
        <row r="205">
          <cell r="B205" t="str">
            <v>Taùn</v>
          </cell>
          <cell r="G205">
            <v>120000</v>
          </cell>
          <cell r="H205">
            <v>19544000</v>
          </cell>
          <cell r="I205">
            <v>25000</v>
          </cell>
          <cell r="J205">
            <v>4886610</v>
          </cell>
        </row>
        <row r="206">
          <cell r="B206" t="str">
            <v>Boät Sôn</v>
          </cell>
          <cell r="G206">
            <v>127</v>
          </cell>
          <cell r="H206">
            <v>8202643</v>
          </cell>
          <cell r="I206">
            <v>84</v>
          </cell>
          <cell r="J206">
            <v>4896328</v>
          </cell>
        </row>
        <row r="207">
          <cell r="B207" t="str">
            <v>Gas ( CO2)</v>
          </cell>
          <cell r="I207">
            <v>300</v>
          </cell>
          <cell r="J207">
            <v>1708042</v>
          </cell>
        </row>
        <row r="208">
          <cell r="B208" t="str">
            <v>H3PO4</v>
          </cell>
        </row>
        <row r="209">
          <cell r="B209" t="str">
            <v>Que Haøn 4 Ly</v>
          </cell>
          <cell r="I209">
            <v>250</v>
          </cell>
          <cell r="J209">
            <v>3942918</v>
          </cell>
        </row>
        <row r="210">
          <cell r="B210" t="str">
            <v>So da</v>
          </cell>
          <cell r="I210">
            <v>100</v>
          </cell>
          <cell r="J210">
            <v>320000</v>
          </cell>
        </row>
      </sheetData>
      <sheetData sheetId="11" refreshError="1"/>
      <sheetData sheetId="12" refreshError="1"/>
      <sheetData sheetId="13"/>
      <sheetData sheetId="14" refreshError="1"/>
      <sheetData sheetId="15"/>
    </sheetDataSet>
  </externalBook>
</externalLink>
</file>

<file path=xl/externalLinks/externalLink2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OP95"/>
      <sheetName val="CHITIET VL-NC-TT1p"/>
      <sheetName val="TONGKE3p"/>
      <sheetName val="dg-VTu"/>
      <sheetName val="tong du toan"/>
      <sheetName val="CHITIET_VL-NC-TT1p"/>
      <sheetName val="CHITIET_VL-NC-TT1p1"/>
      <sheetName val="CHITIET VL-NCHT1 (2)"/>
      <sheetName val="Gia vat tu"/>
    </sheetNames>
    <definedNames>
      <definedName name="NToS"/>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gct"/>
      <sheetName val="dtct"/>
      <sheetName val="gvl"/>
      <sheetName val="Sheet10"/>
      <sheetName val="Sheet11"/>
      <sheetName val="Sheet12"/>
      <sheetName val="Sheet13"/>
      <sheetName val="Sheet14"/>
      <sheetName val="Sheet15"/>
      <sheetName val="Sheet16"/>
    </sheetNames>
    <sheetDataSet>
      <sheetData sheetId="0"/>
      <sheetData sheetId="1" refreshError="1"/>
      <sheetData sheetId="2" refreshError="1">
        <row r="16">
          <cell r="N16">
            <v>759</v>
          </cell>
        </row>
        <row r="38">
          <cell r="N38">
            <v>4.5</v>
          </cell>
        </row>
      </sheetData>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K-C T"/>
      <sheetName val="TK-TM"/>
      <sheetName val="BTK 10"/>
      <sheetName val="CL10"/>
      <sheetName val="KL10"/>
      <sheetName val="BTK-0,4"/>
      <sheetName val="BK-0,4"/>
      <sheetName val="BK-Cad"/>
      <sheetName val="CL0,4"/>
      <sheetName val="KL0,4"/>
      <sheetName val="BTK-ct"/>
      <sheetName val="CL CT"/>
      <sheetName val="KL CT"/>
      <sheetName val="CL TBA"/>
      <sheetName val="KL TBA"/>
      <sheetName val="00000000"/>
      <sheetName val="BK_C T"/>
    </sheetNames>
    <sheetDataSet>
      <sheetData sheetId="0" refreshError="1">
        <row r="5">
          <cell r="A5">
            <v>1</v>
          </cell>
          <cell r="C5">
            <v>1</v>
          </cell>
          <cell r="D5">
            <v>4</v>
          </cell>
        </row>
        <row r="6">
          <cell r="A6">
            <v>2</v>
          </cell>
          <cell r="C6">
            <v>1</v>
          </cell>
          <cell r="D6">
            <v>3</v>
          </cell>
        </row>
        <row r="7">
          <cell r="A7">
            <v>3</v>
          </cell>
          <cell r="C7">
            <v>1</v>
          </cell>
          <cell r="D7">
            <v>4</v>
          </cell>
        </row>
        <row r="8">
          <cell r="A8">
            <v>4</v>
          </cell>
          <cell r="C8">
            <v>1</v>
          </cell>
          <cell r="D8">
            <v>2</v>
          </cell>
        </row>
        <row r="9">
          <cell r="A9">
            <v>5</v>
          </cell>
          <cell r="C9">
            <v>1</v>
          </cell>
          <cell r="D9">
            <v>4</v>
          </cell>
        </row>
        <row r="10">
          <cell r="A10">
            <v>6</v>
          </cell>
          <cell r="B10">
            <v>1</v>
          </cell>
          <cell r="C10">
            <v>2</v>
          </cell>
          <cell r="D10">
            <v>10</v>
          </cell>
        </row>
        <row r="11">
          <cell r="A11">
            <v>7</v>
          </cell>
          <cell r="B11">
            <v>1</v>
          </cell>
          <cell r="C11">
            <v>1</v>
          </cell>
          <cell r="D11">
            <v>5</v>
          </cell>
        </row>
        <row r="12">
          <cell r="A12">
            <v>8</v>
          </cell>
          <cell r="B12">
            <v>1</v>
          </cell>
          <cell r="C12">
            <v>1</v>
          </cell>
          <cell r="D12">
            <v>5</v>
          </cell>
        </row>
        <row r="13">
          <cell r="A13">
            <v>9</v>
          </cell>
          <cell r="B13">
            <v>1</v>
          </cell>
          <cell r="D13">
            <v>2</v>
          </cell>
        </row>
        <row r="14">
          <cell r="A14">
            <v>10</v>
          </cell>
          <cell r="C14">
            <v>2</v>
          </cell>
          <cell r="D14">
            <v>8</v>
          </cell>
        </row>
        <row r="15">
          <cell r="A15">
            <v>12</v>
          </cell>
          <cell r="C15">
            <v>1</v>
          </cell>
          <cell r="D15">
            <v>3</v>
          </cell>
        </row>
        <row r="16">
          <cell r="A16">
            <v>13</v>
          </cell>
          <cell r="C16">
            <v>1</v>
          </cell>
          <cell r="D16">
            <v>3</v>
          </cell>
        </row>
        <row r="17">
          <cell r="A17">
            <v>14</v>
          </cell>
          <cell r="B17">
            <v>1</v>
          </cell>
          <cell r="C17">
            <v>1</v>
          </cell>
          <cell r="D17">
            <v>5</v>
          </cell>
        </row>
        <row r="18">
          <cell r="A18">
            <v>15</v>
          </cell>
          <cell r="C18">
            <v>1</v>
          </cell>
          <cell r="D18">
            <v>4</v>
          </cell>
        </row>
        <row r="19">
          <cell r="A19">
            <v>16</v>
          </cell>
          <cell r="C19">
            <v>1</v>
          </cell>
          <cell r="D19">
            <v>3</v>
          </cell>
        </row>
        <row r="20">
          <cell r="A20" t="str">
            <v>4-5</v>
          </cell>
          <cell r="B20">
            <v>1</v>
          </cell>
          <cell r="D20">
            <v>1</v>
          </cell>
        </row>
        <row r="21">
          <cell r="A21" t="str">
            <v>4-6</v>
          </cell>
          <cell r="B21">
            <v>1</v>
          </cell>
          <cell r="D21">
            <v>2</v>
          </cell>
        </row>
        <row r="22">
          <cell r="A22" t="str">
            <v>4-7</v>
          </cell>
          <cell r="B22">
            <v>1</v>
          </cell>
          <cell r="D22">
            <v>1</v>
          </cell>
        </row>
        <row r="23">
          <cell r="A23" t="str">
            <v>4-8</v>
          </cell>
          <cell r="B23">
            <v>1</v>
          </cell>
          <cell r="D23">
            <v>2</v>
          </cell>
        </row>
        <row r="24">
          <cell r="A24" t="str">
            <v>4-9</v>
          </cell>
          <cell r="B24">
            <v>1</v>
          </cell>
          <cell r="C24">
            <v>1</v>
          </cell>
          <cell r="D24">
            <v>5</v>
          </cell>
        </row>
        <row r="25">
          <cell r="A25" t="str">
            <v>4-10</v>
          </cell>
          <cell r="B25">
            <v>1</v>
          </cell>
          <cell r="D25">
            <v>1</v>
          </cell>
        </row>
        <row r="26">
          <cell r="A26" t="str">
            <v>4-11</v>
          </cell>
          <cell r="B26">
            <v>1</v>
          </cell>
          <cell r="C26">
            <v>2</v>
          </cell>
          <cell r="D26">
            <v>10</v>
          </cell>
        </row>
        <row r="27">
          <cell r="A27" t="str">
            <v>4-2-2</v>
          </cell>
          <cell r="B27">
            <v>1</v>
          </cell>
          <cell r="D27">
            <v>2</v>
          </cell>
        </row>
        <row r="28">
          <cell r="A28" t="str">
            <v>4-2-3</v>
          </cell>
          <cell r="B28">
            <v>1</v>
          </cell>
          <cell r="D28">
            <v>2</v>
          </cell>
        </row>
        <row r="29">
          <cell r="A29" t="str">
            <v>11-1</v>
          </cell>
          <cell r="B29">
            <v>1</v>
          </cell>
          <cell r="D29">
            <v>2</v>
          </cell>
        </row>
        <row r="30">
          <cell r="A30" t="str">
            <v>11-2</v>
          </cell>
          <cell r="C30">
            <v>2</v>
          </cell>
          <cell r="D30">
            <v>8</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2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t- DZ35kV"/>
      <sheetName val="LDE 3"/>
      <sheetName val="Z "/>
      <sheetName val="TONG HOP QT"/>
      <sheetName val="TH-TBA"/>
      <sheetName val="MSAM-TB"/>
      <sheetName val="tba"/>
      <sheetName val="CTTBA"/>
      <sheetName val="CUOC 36 TBA"/>
      <sheetName val="TH-DZ35"/>
      <sheetName val="dz35kV"/>
      <sheetName val="CP VC35"/>
      <sheetName val="TH-DZ04"/>
      <sheetName val="dz 0,4"/>
      <sheetName val="CT DZ0,4"/>
      <sheetName val="CPVC 0,4"/>
      <sheetName val="TH-CTO"/>
      <sheetName val="cto"/>
      <sheetName val="CPVC 0,4 (2)"/>
      <sheetName val="CT CCTo"/>
      <sheetName val="CUOC 89 CCT"/>
      <sheetName val="00000000"/>
      <sheetName val="1000000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2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W-PANEL"/>
      <sheetName val="Sheet1"/>
      <sheetName val="PANEL 南區焚化爐"/>
      <sheetName val="MV-PANEL"/>
      <sheetName val="NEW_PANEL"/>
      <sheetName val="Sheet2"/>
      <sheetName val="Sheet3"/>
      <sheetName val="Sheet4"/>
      <sheetName val="Sheet5"/>
      <sheetName val="Sheet6"/>
      <sheetName val="Sheet7"/>
      <sheetName val="Sheet8"/>
      <sheetName val="Sheet9"/>
      <sheetName val="Sheet10"/>
      <sheetName val="Sheet11"/>
      <sheetName val="XL4Poppy"/>
      <sheetName val="cphiNVL"/>
      <sheetName val="sanluong+doanhthu"/>
      <sheetName val="KHtragoc+lai"/>
      <sheetName val="kh-hao"/>
      <sheetName val="th-chi1"/>
      <sheetName val="thu-chi"/>
      <sheetName val="00000000"/>
      <sheetName val="DTKCT"/>
      <sheetName val="PTVTKCT"/>
      <sheetName val="THVTKCT"/>
      <sheetName val="DT4"/>
      <sheetName val="DT5"/>
      <sheetName val="DT67"/>
      <sheetName val="DTHTN"/>
      <sheetName val="THVTCB"/>
      <sheetName val="THKT"/>
      <sheetName val="PHAN TICH VAT TU NGANG"/>
      <sheetName val="BANG DU TOAN DRC"/>
      <sheetName val="DIEN GIAI TIEN LUONG"/>
      <sheetName val="TONG HOP KINH PHI"/>
      <sheetName val="CHIET TINH DON GIA"/>
      <sheetName val="PHAN TICH KHOI LUONG"/>
      <sheetName val="TONG HOP VAT TU"/>
      <sheetName val="BANG DU TOAN"/>
      <sheetName val="PHAN TICH VAT TU"/>
      <sheetName val="TONG HOP VAT TU (2)"/>
      <sheetName val="BANGCUOC"/>
      <sheetName val="PHAN TICH VAT TU THEO NHOM"/>
      <sheetName val="TONG HOP NHAN CONG"/>
      <sheetName val="TONG HOP CA MAY"/>
      <sheetName val="DON GIA TONG HOP"/>
      <sheetName val="DIEN GIAI CPSX"/>
      <sheetName val="BANG GIA DU TOAN THUY LOI"/>
      <sheetName val="DON GIA TONG HOP THUY LOI"/>
      <sheetName val="BANG GIA DAU THAU"/>
      <sheetName val="DIEN GIAI TIEN LUONG DRC"/>
      <sheetName val="BANG GIA DEN CHAN CT"/>
      <sheetName val="BANG BU VAN CHUYEN"/>
      <sheetName val="CHI PHI CA MAY"/>
      <sheetName val="CHI PHI NHAN CONG"/>
      <sheetName val="PHAN TICH DGCT"/>
      <sheetName val="PHAN TICH DGCT TP"/>
      <sheetName val="th01.05-kh02.05"/>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Tong hop"/>
      <sheetName val="CT cong"/>
      <sheetName val="dg cong"/>
      <sheetName val="GiaVL"/>
    </sheetNames>
    <sheetDataSet>
      <sheetData sheetId="0"/>
      <sheetData sheetId="1"/>
      <sheetData sheetId="2"/>
      <sheetData sheetId="3"/>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refreshError="1"/>
    </sheetDataSet>
  </externalBook>
</externalLink>
</file>

<file path=xl/externalLinks/externalLink2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BASE"/>
      <sheetName val="Sheet1"/>
      <sheetName val="T3-99"/>
      <sheetName val="T4-99"/>
      <sheetName val="T5-99"/>
      <sheetName val="T6-99"/>
      <sheetName val="T7-99"/>
      <sheetName val="T8-99"/>
      <sheetName val="T9-99"/>
      <sheetName val="T10-99"/>
      <sheetName val="T11-99"/>
      <sheetName val="T12-99"/>
      <sheetName val="CVden ngoai TCT (1)"/>
      <sheetName val="CV den ngoai TCT (2)"/>
      <sheetName val="CV den ngoai TCT (3)"/>
      <sheetName val="QDcua TGD"/>
      <sheetName val="QD cua HDQT"/>
      <sheetName val="QD cua HDQT (2)"/>
      <sheetName val="CV di ngoai tong"/>
      <sheetName val="CV di ngoai tong (2)"/>
      <sheetName val="Chart1"/>
      <sheetName val="To trinh"/>
      <sheetName val="Giao nhiem vu"/>
      <sheetName val="QDcua TGD (2)"/>
      <sheetName val="Thong tu"/>
      <sheetName val="CV di trong  tong"/>
      <sheetName val="nghi dinh-CP"/>
      <sheetName val="CV den trong tong"/>
      <sheetName val="Sheet2"/>
      <sheetName val="00000000"/>
      <sheetName val="KHQ2"/>
      <sheetName val="KHT4,5-02"/>
      <sheetName val="KHVt "/>
      <sheetName val="KHVtt4"/>
      <sheetName val="KHVt XL"/>
      <sheetName val="KHVt XLT4"/>
      <sheetName val="TNHNoi"/>
      <sheetName val="Sheet3"/>
      <sheetName val="XL4Poppy"/>
      <sheetName val="Song trai"/>
      <sheetName val="Dinh+ha nha"/>
      <sheetName val="PTLK"/>
      <sheetName val="NG k"/>
      <sheetName val="THcong"/>
      <sheetName val="BHXH"/>
      <sheetName val="BHXH12"/>
      <sheetName val="Sheet8"/>
      <sheetName val="Sheet9"/>
      <sheetName val="Muatb"/>
      <sheetName val="lapdat TB "/>
      <sheetName val="TNghiªm TB "/>
      <sheetName val="VËt liÖu"/>
      <sheetName val="vc-TBA"/>
      <sheetName val="Lap ®at ®iÖn"/>
      <sheetName val="TNghiÖm VL"/>
      <sheetName val="tt-TBA"/>
      <sheetName val="TDT"/>
      <sheetName val="TDT-TBA"/>
      <sheetName val="KSTK"/>
      <sheetName val="th "/>
      <sheetName val="tien luong"/>
      <sheetName val="dutoan"/>
      <sheetName val="CLech"/>
      <sheetName val="mong"/>
      <sheetName val="km248"/>
      <sheetName val="thkl"/>
      <sheetName val="thkl (2)"/>
      <sheetName val="kht8"/>
      <sheetName val="long tec"/>
      <sheetName val="nlongt"/>
      <sheetName val="tuanb"/>
      <sheetName val="ntuanb"/>
      <sheetName val="nbinh"/>
      <sheetName val="nque"/>
      <sheetName val="ntien"/>
      <sheetName val="ntuanH"/>
      <sheetName val="nmuoi"/>
      <sheetName val="nnghia"/>
      <sheetName val="ntuanM"/>
      <sheetName val="nthi"/>
      <sheetName val="nchung"/>
      <sheetName val="nanh"/>
      <sheetName val="nthang"/>
      <sheetName val="nnguyen"/>
      <sheetName val="ntuc"/>
      <sheetName val="nngan"/>
      <sheetName val="nloi"/>
      <sheetName val="nphuock"/>
      <sheetName val="nphuoch"/>
      <sheetName val="nsonpd"/>
      <sheetName val="nphuock04"/>
      <sheetName val="nphuoch04"/>
      <sheetName val="nphuocpd04"/>
      <sheetName val="nphuocd04"/>
      <sheetName val="nphuoctr04"/>
      <sheetName val="nphuocb04"/>
      <sheetName val="Kluong phu"/>
      <sheetName val="Lan can"/>
      <sheetName val="Ho lan"/>
      <sheetName val="Coc tieu"/>
      <sheetName val="Bien bao"/>
      <sheetName val="Ranh"/>
      <sheetName val="Tuongchan"/>
      <sheetName val="Op mai 274"/>
      <sheetName val="Op mai 275"/>
      <sheetName val="Op mai 276"/>
      <sheetName val="Op mai 277"/>
      <sheetName val="Op mai 278"/>
      <sheetName val="Op mai 279"/>
      <sheetName val="Op mai 280"/>
      <sheetName val="Op mai 281"/>
      <sheetName val="Op mai 282"/>
      <sheetName val="Op mai 283"/>
      <sheetName val="Km274-Km275"/>
      <sheetName val="Km275-Km276"/>
      <sheetName val="Km276-Km277"/>
      <sheetName val="Km277-Km278"/>
      <sheetName val="Km278-Km279"/>
      <sheetName val="Km279-Km280"/>
      <sheetName val="Km280-Km281"/>
      <sheetName val="Km281-Km282"/>
      <sheetName val="Km282-Km283"/>
      <sheetName val="Km283-Km284"/>
      <sheetName val="Km284-Km285"/>
      <sheetName val="Nenduong"/>
      <sheetName val="Op mai 284"/>
      <sheetName val="Op mai"/>
      <sheetName val="XXXXXXXX"/>
      <sheetName val="142201-T1-th"/>
      <sheetName val="142201-T1 "/>
      <sheetName val="142201-T2-th "/>
      <sheetName val="142201-T2"/>
      <sheetName val="142201-T3-th "/>
      <sheetName val="142201-T3"/>
      <sheetName val="142201-T4-th  "/>
      <sheetName val="142201-T4"/>
      <sheetName val="142201-T6"/>
      <sheetName val="142201-T10"/>
      <sheetName val="TBA"/>
      <sheetName val="Netbook"/>
      <sheetName val="DZ"/>
      <sheetName val="PA_coso"/>
      <sheetName val="PA_von"/>
      <sheetName val="PA_nhucau"/>
      <sheetName val="PA_TH"/>
      <sheetName val="THDT"/>
      <sheetName val="XL35"/>
      <sheetName val="DZ-35"/>
      <sheetName val="TN_35"/>
      <sheetName val="CT-DZ"/>
      <sheetName val="VC"/>
      <sheetName val="TC"/>
      <sheetName val="TH_BA"/>
      <sheetName val="TNT"/>
      <sheetName val="CT_TBA"/>
      <sheetName val="KB"/>
      <sheetName val="CT_BT"/>
      <sheetName val="KS"/>
      <sheetName val="BT"/>
      <sheetName val="CP_BT"/>
      <sheetName val="Sheet4"/>
      <sheetName val="Sheet5"/>
      <sheetName val="DB"/>
      <sheetName val="Thep be"/>
      <sheetName val="Thep than"/>
      <sheetName val="Thep xa mu"/>
      <sheetName val="Km274 - Km275"/>
      <sheetName val="Km275 - Km276"/>
      <sheetName val="Km276 - Km277"/>
      <sheetName val="Km277 - Km278 "/>
      <sheetName val="Km278 - Km279"/>
      <sheetName val="Km279 - Km280"/>
      <sheetName val="Km280 - Km281"/>
      <sheetName val="Km281 - Km282"/>
      <sheetName val="Km282 - Km283"/>
      <sheetName val="Km283 - Km284"/>
      <sheetName val="Km284 - Km285"/>
      <sheetName val="Tong hop Matduong"/>
      <sheetName val="Cong D75"/>
      <sheetName val="Cong D100"/>
      <sheetName val="Cong D150"/>
      <sheetName val="Cong 2D150"/>
      <sheetName val="Cong ban 0,7x0,7"/>
      <sheetName val="Cong ban 0,8x0,8"/>
      <sheetName val="Cong ban 1x1"/>
      <sheetName val="Cong ban 1x1,2"/>
      <sheetName val="Cong ban 1,5x1,5"/>
      <sheetName val="Cong ban 2x1,5"/>
      <sheetName val="Cong ban 2x2"/>
      <sheetName val="Tong hop"/>
      <sheetName val="Tong hop (2)"/>
      <sheetName val="Cong"/>
      <sheetName val="Cong cu"/>
      <sheetName val="Dinhhinh"/>
      <sheetName val="Cot thep"/>
      <sheetName val="Cong tron D75"/>
      <sheetName val="Cong tron D100"/>
      <sheetName val="Cong tron D150"/>
      <sheetName val="Cong tron 2D150"/>
      <sheetName val="Cong ban 1,0x1,0"/>
      <sheetName val="Cong ban 1,0x1,2"/>
      <sheetName val="Cong hop 1,5x1,5"/>
      <sheetName val="Cong hop 2,0x1,5"/>
      <sheetName val="Cong hop 2,0x2,0"/>
      <sheetName val="10000000"/>
      <sheetName val="t1"/>
      <sheetName val=" t5"/>
      <sheetName val="t.4"/>
      <sheetName val=" t3 "/>
      <sheetName val="T2"/>
      <sheetName val="t"/>
      <sheetName val=" TH331"/>
      <sheetName val=" Minh ha"/>
      <sheetName val="HTay03"/>
      <sheetName val=" Ha Tay"/>
      <sheetName val="tw2"/>
      <sheetName val=" Vinhphuc"/>
      <sheetName val=" Nbinh"/>
      <sheetName val=" QVinh"/>
      <sheetName val=" TW1"/>
      <sheetName val="T.so thay doi"/>
      <sheetName val="BTHDT_DZcaothe"/>
      <sheetName val="BTHDT_TBA"/>
      <sheetName val="THXL_DZcaothe"/>
      <sheetName val="TN_DZcaothe"/>
      <sheetName val="b.THchitietDZCT"/>
      <sheetName val="tr_tinhDZcaothe"/>
      <sheetName val="THXL_TBA"/>
      <sheetName val="TN_TBA"/>
      <sheetName val="b.THchitietTBA"/>
      <sheetName val="tr_tinhTBA"/>
      <sheetName val="Khao sat"/>
      <sheetName val="TT khao sat"/>
      <sheetName val="Sheet6"/>
      <sheetName val="tb1"/>
      <sheetName val="THVDT"/>
      <sheetName val="NCLD"/>
      <sheetName val="MMTB"/>
      <sheetName val="CFSX"/>
      <sheetName val="KQ"/>
      <sheetName val="DTSL"/>
      <sheetName val="XDCBK"/>
      <sheetName val="KHTSCD"/>
      <sheetName val="XDCB"/>
      <sheetName val="Trich Ngang"/>
      <sheetName val="Danh sach Rieng"/>
      <sheetName val="Dia Diem Thuc Tap"/>
      <sheetName val="De Tai Thuc Tap"/>
      <sheetName val="LuongT1"/>
      <sheetName val="LuongT2"/>
      <sheetName val="luongthang12"/>
      <sheetName val="LuongT11"/>
      <sheetName val="thang5"/>
      <sheetName val="T7"/>
      <sheetName val="T10"/>
      <sheetName val="T9"/>
      <sheetName val="T8"/>
      <sheetName val="thang6"/>
      <sheetName val="thang4"/>
      <sheetName val="LuongT3"/>
      <sheetName val="NKC"/>
      <sheetName val="SoquyTM"/>
      <sheetName val="TK 112"/>
      <sheetName val="TK 131"/>
      <sheetName val="TK133"/>
      <sheetName val="TK 141"/>
      <sheetName val="TK 153"/>
      <sheetName val="TK214"/>
      <sheetName val="TK 211"/>
      <sheetName val="TK 242"/>
      <sheetName val="TK33311"/>
      <sheetName val="TK331"/>
      <sheetName val="TK333"/>
      <sheetName val="TK 334"/>
      <sheetName val="TK711"/>
      <sheetName val="TK411"/>
      <sheetName val="TK421"/>
      <sheetName val="TK 511"/>
      <sheetName val="TK 515"/>
      <sheetName val="TK642"/>
      <sheetName val="TK 911"/>
      <sheetName val="TK811"/>
      <sheetName val="CDKT"/>
      <sheetName val="CDPS1"/>
      <sheetName val="KQKD"/>
      <sheetName val="KHTSCD1"/>
      <sheetName val="KHTSCD2"/>
      <sheetName val="SoCaiTM"/>
      <sheetName val="NK"/>
      <sheetName val="PhieuKT"/>
      <sheetName val="Congty"/>
      <sheetName val="VPPN"/>
      <sheetName val="XN74"/>
      <sheetName val="XN54"/>
      <sheetName val="XN33"/>
      <sheetName val="NK96"/>
      <sheetName val="XL4Test5"/>
      <sheetName val="phan tich DG"/>
      <sheetName val="gia vat lieu"/>
      <sheetName val="gia xe may"/>
      <sheetName val="gia nhan cong"/>
      <sheetName val="GVL"/>
      <sheetName val="giai thich"/>
      <sheetName val="Heso"/>
      <sheetName val="CTDG"/>
      <sheetName val="DT - Ro"/>
      <sheetName val="TH - Ro "/>
      <sheetName val="GDT - Ro"/>
      <sheetName val="DT - TB"/>
      <sheetName val="TH - TB"/>
      <sheetName val="GDT - TB"/>
      <sheetName val="DT - NT"/>
      <sheetName val="TH - NT"/>
      <sheetName val="GDT - NT"/>
      <sheetName val="THGT"/>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F ThanhTri"/>
      <sheetName val="F Gialam"/>
      <sheetName val="DG"/>
      <sheetName val="TH dam"/>
      <sheetName val="SX dam"/>
      <sheetName val="LD dam"/>
      <sheetName val="Bang gia VL"/>
      <sheetName val="Gia NC"/>
      <sheetName val="Gia may"/>
      <sheetName val="Napheo-SPP"/>
      <sheetName val="VPLaichau"/>
      <sheetName val="VPTruongson"/>
      <sheetName val="D9"/>
      <sheetName val="TLNamChim"/>
      <sheetName val="Dancau-Q.Ninh"/>
      <sheetName val="D91"/>
      <sheetName val="Kenhta-himlam"/>
      <sheetName val="TCQ5-"/>
      <sheetName val="HDkhoanduoc"/>
      <sheetName val="TCQ1-4"/>
      <sheetName val="Khac"/>
      <sheetName val="BaTrieu-L.son"/>
      <sheetName val="SBayDBien"/>
      <sheetName val="QL32YB(12)"/>
      <sheetName val="QL32AYB"/>
      <sheetName val="THSonNam"/>
      <sheetName val="Coquan"/>
      <sheetName val="Quoclo6mchau"/>
      <sheetName val="QLo4B-LS"/>
      <sheetName val="Phanthiet"/>
      <sheetName val="Muongnhe"/>
      <sheetName val="VtuHaTheSauTramBT3"/>
      <sheetName val="VtuHaTheSauTRamBT9"/>
      <sheetName val="VtuHaTheSautramLienThang"/>
      <sheetName val="VTuHaTheSautramBT5"/>
      <sheetName val="VTuHaTheSautramBT2"/>
      <sheetName val="VtuHaTheSautramTTCocSoi"/>
      <sheetName val="VtuHaTheSauTBAKhoi13"/>
      <sheetName val="VtuHaTheSauTBAKhoi12"/>
      <sheetName val="VtuHaTheSauTBANgDu4"/>
      <sheetName val="VtuHaTheSauTBAHungThuy"/>
      <sheetName val="VtuHaTheSauTBAHaiSan"/>
      <sheetName val="VtuHaTheSauTBANgVanTroi1"/>
      <sheetName val="VtuHaTheSauTBANgVanTroi2"/>
      <sheetName val="VtuHaTheSauTBANguyenDu2"/>
      <sheetName val="VtuHaTheSauTBANguyenDu6"/>
      <sheetName val="VtuHaTheSauTBABenThuy1"/>
      <sheetName val="VatTuThuHoi"/>
      <sheetName val="VtuHaTheSauTBABenThuy1 (2)"/>
      <sheetName val="KM"/>
      <sheetName val="KHOANMUC"/>
      <sheetName val="QTNC"/>
      <sheetName val="CPQL"/>
      <sheetName val="SANLUONG"/>
      <sheetName val="SSCP-SL"/>
      <sheetName val="CPSX"/>
      <sheetName val="CDSL (2)"/>
      <sheetName val="TM01"/>
      <sheetName val="CDKTKT02"/>
      <sheetName val="KQKD02-2"/>
      <sheetName val="KQKD02-2 (2)"/>
      <sheetName val="CDKTKT03"/>
      <sheetName val="DC02"/>
      <sheetName val="CDPS02"/>
      <sheetName val="KQKDKT'02-1"/>
      <sheetName val="KQKDKT'03-1"/>
      <sheetName val="DC03"/>
      <sheetName val="CDKTKT04"/>
      <sheetName val="CCPS03"/>
      <sheetName val="CDPS04"/>
      <sheetName val="KQKDKT'04-1"/>
      <sheetName val="DC04"/>
      <sheetName val="TSCD"/>
      <sheetName val="DC2002"/>
      <sheetName val="CDKTKT2002"/>
      <sheetName val="KQKD-2"/>
      <sheetName val="KQKD-2 (2)"/>
      <sheetName val="DC2003"/>
      <sheetName val="CDPS03"/>
      <sheetName val="KQKD thu2004"/>
      <sheetName val="XXXXXX_xda24_X"/>
      <sheetName val="Co~g hop 1,5x1,5"/>
      <sheetName val="Tonghop"/>
      <sheetName val="Sheet7"/>
      <sheetName val="HHVt "/>
      <sheetName val="socai2003-6tc"/>
      <sheetName val="SCT Cong trinh"/>
      <sheetName val="06-2003 (2)"/>
      <sheetName val="CDPS 6tc"/>
      <sheetName val="SCT Nha thau"/>
      <sheetName val="socai2003 (6tc)dp"/>
      <sheetName val="socai2003 (6tc)"/>
      <sheetName val="CDPS 6tc (2)"/>
      <sheetName val="20000000"/>
      <sheetName val="Thau"/>
      <sheetName val="CT-BT"/>
      <sheetName val="Xa"/>
      <sheetName val="TH du toan "/>
      <sheetName val="Du toan "/>
      <sheetName val="C.Tinh"/>
      <sheetName val="TK_cap"/>
      <sheetName val="TH"/>
      <sheetName val="Sheet10"/>
      <sheetName val="D1"/>
      <sheetName val="D2"/>
      <sheetName val="D3"/>
      <sheetName val="D4"/>
      <sheetName val="D5"/>
      <sheetName val="D6"/>
      <sheetName val="Tay ninh"/>
      <sheetName val="A.Duc"/>
      <sheetName val="TH2003"/>
      <sheetName val=" KQTH quy hoach 135"/>
      <sheetName val="Bao cao KQTH quy hoach 135"/>
      <sheetName val="Don gia CPM"/>
      <sheetName val="Tong Thieu HD cac CT-2001"/>
      <sheetName val="VL thieu HD - 2001"/>
      <sheetName val="Tong thieu HD cac CT - 2002"/>
      <sheetName val="Lan trai"/>
      <sheetName val="Van chuyen"/>
      <sheetName val="Vchuyen(C)"/>
      <sheetName val="HDong VC"/>
      <sheetName val="ThieuHD nam 2001"/>
      <sheetName val="CPChung"/>
      <sheetName val="Bang TH"/>
      <sheetName val="Tong Chinh"/>
      <sheetName val="000000000000"/>
      <sheetName val="100000000000"/>
      <sheetName val="200000000000"/>
      <sheetName val="300000000000"/>
      <sheetName val="Heso 3-2004 (3)"/>
      <sheetName val="Luong (2)"/>
      <sheetName val="heso T3"/>
      <sheetName val="heso T4"/>
      <sheetName val="heso T5"/>
      <sheetName val="Heso T6"/>
      <sheetName val="Heso T7"/>
      <sheetName val="Heso T8"/>
      <sheetName val="Heso T9"/>
      <sheetName val="Heso 2-2004"/>
      <sheetName val="Heso 3-2004"/>
      <sheetName val="chamcong"/>
      <sheetName val="Baocao"/>
      <sheetName val="Heso 3-2004 (2)"/>
      <sheetName val="Coc 6"/>
      <sheetName val="Deo nai"/>
      <sheetName val="CKD than"/>
      <sheetName val="CTT Thong nhat"/>
      <sheetName val="CTT Nui beo"/>
      <sheetName val="CTT cao son"/>
      <sheetName val="CTT Khe cham"/>
      <sheetName val="XNxlva sxthanKCII"/>
      <sheetName val="Cam Y ut KC"/>
      <sheetName val="CTxay lap mo CP"/>
      <sheetName val="CTdo luong GDSP"/>
      <sheetName val="Dong bac"/>
      <sheetName val="Cac cang UT mua than Dong bac"/>
      <sheetName val="cua hang vtu"/>
      <sheetName val="Khach hang le "/>
      <sheetName val="nhat ky 5"/>
      <sheetName val="cac cong ty van tai"/>
      <sheetName val="CT 03"/>
      <sheetName val="TH 03"/>
      <sheetName val="CamPha"/>
      <sheetName val="MongCai"/>
      <sheetName val="30000000"/>
      <sheetName val="40000000"/>
      <sheetName val="50000000"/>
      <sheetName val="60000000"/>
      <sheetName val="70000000"/>
      <sheetName val="Nhap_lieu"/>
      <sheetName val="Khoiluong"/>
      <sheetName val="Vattu"/>
      <sheetName val="Trungchuyen"/>
      <sheetName val="Bu"/>
      <sheetName val="Chitiet"/>
      <sheetName val="T03 - 03"/>
      <sheetName val="AncaT03"/>
      <sheetName val="THL T03"/>
      <sheetName val="TTBC T03"/>
      <sheetName val="Luong noi Bo - T3"/>
      <sheetName val="Tong hop - T3"/>
      <sheetName val="Thuong Quy 3"/>
      <sheetName val="LBS"/>
      <sheetName val="Phu cap trach nhiem"/>
      <sheetName val="tmt4"/>
      <sheetName val="t3-01"/>
      <sheetName val="t4-01"/>
      <sheetName val="t5-01"/>
      <sheetName val="t6-01"/>
      <sheetName val="t7-01"/>
      <sheetName val="t8-01"/>
      <sheetName val="t9-01"/>
      <sheetName val="t10-01"/>
      <sheetName val="t11-01"/>
      <sheetName val="t12-"/>
      <sheetName val="t3"/>
      <sheetName val="t4"/>
      <sheetName val="t5"/>
      <sheetName val="t06"/>
      <sheetName val="t07"/>
      <sheetName val="t08"/>
      <sheetName val="t09"/>
      <sheetName val="t11"/>
      <sheetName val="t12"/>
      <sheetName val="0103"/>
      <sheetName val="0203"/>
      <sheetName val="th-nop"/>
      <sheetName val="cn"/>
      <sheetName val="ct"/>
      <sheetName val="Nc"/>
      <sheetName val="pt"/>
      <sheetName val="ql"/>
      <sheetName val="ql (2)"/>
      <sheetName val="4"/>
      <sheetName val="Sheet13"/>
      <sheetName val="Sheet14"/>
      <sheetName val="Sheet15"/>
      <sheetName val="Sheet16"/>
      <sheetName val="Ctieucnghe(12-03"/>
      <sheetName val="DmdbTVN"/>
      <sheetName val="Hsdancach"/>
      <sheetName val="TanLap"/>
      <sheetName val="CaoThang"/>
      <sheetName val="GiapKhau"/>
      <sheetName val="917"/>
      <sheetName val="CBTT"/>
      <sheetName val="TramKCS"/>
      <sheetName val="Tohop1(LD"/>
      <sheetName val="Tohop2(QL&amp;an"/>
      <sheetName val="ThunhapBQ"/>
      <sheetName val="QDgiao1"/>
      <sheetName val="So sanh"/>
      <sheetName val="NCxdcb"/>
      <sheetName val="BangTH"/>
      <sheetName val="Xaylap "/>
      <sheetName val="Nhan cong"/>
      <sheetName val="Thietbi"/>
      <sheetName val="Diengiai"/>
      <sheetName val="Vanchuyen"/>
      <sheetName val="CV di trong  dong"/>
      <sheetName val="Tkedotuoi"/>
      <sheetName val="Tkebactho"/>
      <sheetName val="nhan su"/>
      <sheetName val="2020"/>
      <sheetName val="luong cty"/>
      <sheetName val="bangluong"/>
      <sheetName val="Tkecong"/>
      <sheetName val="thunhap03"/>
      <sheetName val="thungoaiSCTX"/>
      <sheetName val="TRICH73"/>
      <sheetName val="[IBASE2.XLSѝTNHNoi"/>
      <sheetName val="20+590"/>
      <sheetName val="20+1218"/>
      <sheetName val="22+456"/>
      <sheetName val="23+200"/>
      <sheetName val="23+327"/>
      <sheetName val="23+468"/>
      <sheetName val="23+563"/>
      <sheetName val="24+520"/>
      <sheetName val="25"/>
      <sheetName val="Luu goc"/>
      <sheetName val="km22+93.86-km22+121.86"/>
      <sheetName val="km22+177.14-km22+205.64"/>
      <sheetName val="Bang 20-25"/>
      <sheetName val="km22+267.96-km22+283.96"/>
      <sheetName val="km22+304.31-km22+344.31"/>
      <sheetName val="km22+460.92-km22+614.57"/>
      <sheetName val="km22+671.78-km22+713.32"/>
      <sheetName val="BC TH CK (2)"/>
      <sheetName val="BC TH CK"/>
      <sheetName val="BC6tT19 food"/>
      <sheetName val="BC6tT19"/>
      <sheetName val="BC6tT18"/>
      <sheetName val="BC6tT18 - Food"/>
      <sheetName val="CTTH"/>
      <sheetName val="BC6tT17"/>
      <sheetName val="BCCK 4"/>
      <sheetName val="BCFood- T16"/>
      <sheetName val="BC6tT16"/>
      <sheetName val="BCFood- T15"/>
      <sheetName val="BC6tT15"/>
      <sheetName val="BCFood- T14"/>
      <sheetName val="BC6tT14"/>
      <sheetName val="BCFood- T13"/>
      <sheetName val="BC6tT13"/>
      <sheetName val="THCK3"/>
      <sheetName val="BC6tT12"/>
      <sheetName val="BC6tT11"/>
      <sheetName val="BC6tT10"/>
      <sheetName val="BC6tT9"/>
      <sheetName val="TH CK2"/>
      <sheetName val="BC6tT8"/>
      <sheetName val="BC6tT7"/>
      <sheetName val="BC6tT5"/>
      <sheetName val="BC6tT52 (3)"/>
      <sheetName val="BCTH"/>
      <sheetName val="BC6tT4"/>
      <sheetName val="BC6tT3"/>
      <sheetName val="BC6tT2"/>
      <sheetName val="BC6tT1"/>
      <sheetName val="BC6tT52 (2)"/>
      <sheetName val="BC6tT52"/>
      <sheetName val="BC6tT51"/>
      <sheetName val="BC6tT50"/>
      <sheetName val="BC6tT49"/>
      <sheetName val="TCK 12"/>
      <sheetName val="BC6tT48"/>
      <sheetName val="BC6tT47"/>
      <sheetName val="BC6tT46"/>
      <sheetName val="BC6tT45"/>
      <sheetName val="Tong CK"/>
      <sheetName val="BC6tT44"/>
      <sheetName val="BC6tT43"/>
      <sheetName val="BC6t"/>
      <sheetName val="T42"/>
      <sheetName val="T41"/>
      <sheetName val="T40"/>
      <sheetName val="L-THANG03"/>
      <sheetName val="L-THANG04"/>
      <sheetName val="luongthuong"/>
      <sheetName val="tkcb-cnv"/>
      <sheetName val="KETQUAHOC"/>
      <sheetName val="KHACHSAN"/>
      <sheetName val="THANHTOAN"/>
      <sheetName val="BC-BANHANG"/>
      <sheetName val="DOANH SO"/>
      <sheetName val="BD-SINH VIEN"/>
      <sheetName val="luongsanpham"/>
      <sheetName val="TUYENSINH02"/>
      <sheetName val="cuocphi"/>
      <sheetName val="banhang"/>
      <sheetName val="bh-thang4"/>
      <sheetName val="Thi_sinh"/>
      <sheetName val="Luong"/>
      <sheetName val="HethongDebai"/>
      <sheetName val="TH131"/>
      <sheetName val="TH155&amp;156"/>
      <sheetName val="TH152"/>
      <sheetName val="TH153"/>
      <sheetName val="TH331"/>
      <sheetName val="KhoDL"/>
      <sheetName val="THSPHH"/>
      <sheetName val="THVL"/>
      <sheetName val="DMTK"/>
      <sheetName val="DMKH"/>
      <sheetName val="DMNB"/>
      <sheetName val="DMNV"/>
      <sheetName val="Sheed5"/>
      <sheetName val="TL"/>
      <sheetName val="GK"/>
      <sheetName val="CB"/>
      <sheetName val="VP"/>
      <sheetName val="Km274-Km274"/>
      <sheetName val="Km27'-Km278"/>
      <sheetName val="HD1"/>
      <sheetName val="HD4"/>
      <sheetName val="HD3"/>
      <sheetName val="HD5"/>
      <sheetName val="HD7"/>
      <sheetName val="HD6"/>
      <sheetName val="HD2"/>
      <sheetName val="[IBASE2.XLS_Tong hop Matduong"/>
      <sheetName val="BaTrieu-L.con"/>
      <sheetName val="EDT - Ro"/>
      <sheetName val=".tuanM"/>
      <sheetName val="Co quan TCT"/>
      <sheetName val="BOT"/>
      <sheetName val="BOT (PA chon)"/>
      <sheetName val="Yaly &amp; Ri Ninh"/>
      <sheetName val="Thuy dien Na Loi"/>
      <sheetName val="bang so sanh tong hop"/>
      <sheetName val="GIA NUOC"/>
      <sheetName val="GDMN.1"/>
      <sheetName val="01"/>
    </sheetNames>
    <sheetDataSet>
      <sheetData sheetId="0" refreshError="1">
        <row r="7">
          <cell r="AH7" t="str">
            <v>SP1</v>
          </cell>
          <cell r="AI7" t="str">
            <v>SOLVENT CLEANING   (SSPC-SP-1)</v>
          </cell>
          <cell r="AJ7">
            <v>60</v>
          </cell>
          <cell r="AK7">
            <v>60</v>
          </cell>
          <cell r="AL7">
            <v>60</v>
          </cell>
        </row>
        <row r="8">
          <cell r="AH8" t="str">
            <v>SP2</v>
          </cell>
          <cell r="AI8" t="str">
            <v>HAND CLEANING   (SSPC-SP-2)</v>
          </cell>
          <cell r="AJ8">
            <v>50</v>
          </cell>
          <cell r="AK8">
            <v>50</v>
          </cell>
          <cell r="AL8">
            <v>50</v>
          </cell>
        </row>
        <row r="9">
          <cell r="AH9" t="str">
            <v>SP3</v>
          </cell>
          <cell r="AI9" t="str">
            <v>POWER CLEANING   (SSPC-SP-3)</v>
          </cell>
          <cell r="AJ9">
            <v>50</v>
          </cell>
          <cell r="AK9">
            <v>50</v>
          </cell>
          <cell r="AL9">
            <v>50</v>
          </cell>
        </row>
        <row r="10">
          <cell r="AH10" t="str">
            <v>SP5</v>
          </cell>
          <cell r="AI10" t="str">
            <v>WHITE METAL BLAST   (SSPC-SP-5)</v>
          </cell>
          <cell r="AJ10">
            <v>90</v>
          </cell>
          <cell r="AK10">
            <v>90</v>
          </cell>
          <cell r="AL10">
            <v>90</v>
          </cell>
        </row>
        <row r="11">
          <cell r="AH11" t="str">
            <v>SP6</v>
          </cell>
          <cell r="AI11" t="str">
            <v>COMMERCIAL BLAST (SSPC-SP-6)</v>
          </cell>
          <cell r="AJ11">
            <v>70</v>
          </cell>
          <cell r="AK11">
            <v>70</v>
          </cell>
          <cell r="AL11">
            <v>70</v>
          </cell>
        </row>
        <row r="12">
          <cell r="AH12" t="str">
            <v>SP7</v>
          </cell>
          <cell r="AI12" t="str">
            <v>BRUSH OFF BLAST CLEANING (SSPC-SP7)</v>
          </cell>
          <cell r="AJ12">
            <v>50</v>
          </cell>
          <cell r="AK12">
            <v>50</v>
          </cell>
          <cell r="AL12">
            <v>50</v>
          </cell>
        </row>
        <row r="13">
          <cell r="AH13" t="str">
            <v>SP8</v>
          </cell>
          <cell r="AI13" t="str">
            <v>PICKLING  (SSPC-SP-8)</v>
          </cell>
          <cell r="AJ13">
            <v>350</v>
          </cell>
          <cell r="AK13">
            <v>350</v>
          </cell>
          <cell r="AL13">
            <v>350</v>
          </cell>
        </row>
        <row r="14">
          <cell r="AH14" t="str">
            <v>SP10</v>
          </cell>
          <cell r="AI14" t="str">
            <v>NEAR WHITE BLAST (SSPC-SP-10)</v>
          </cell>
          <cell r="AJ14">
            <v>80</v>
          </cell>
          <cell r="AK14">
            <v>80</v>
          </cell>
          <cell r="AL14">
            <v>80</v>
          </cell>
        </row>
        <row r="16">
          <cell r="AH16" t="str">
            <v>RLP</v>
          </cell>
          <cell r="AI16" t="str">
            <v>RED LEAD PRIMER</v>
          </cell>
          <cell r="AJ16" t="str">
            <v>0101</v>
          </cell>
          <cell r="AK16" t="str">
            <v>905(OP-91)</v>
          </cell>
          <cell r="AL16" t="str">
            <v>210</v>
          </cell>
          <cell r="AM16">
            <v>1</v>
          </cell>
          <cell r="AN16">
            <v>9.1999999999999993</v>
          </cell>
          <cell r="AO16">
            <v>9.6999999999999993</v>
          </cell>
          <cell r="AP16">
            <v>14.8</v>
          </cell>
          <cell r="AQ16">
            <v>47.83</v>
          </cell>
          <cell r="AR16">
            <v>45.36</v>
          </cell>
          <cell r="AS16">
            <v>38.51</v>
          </cell>
          <cell r="AT16">
            <v>440</v>
          </cell>
          <cell r="AU16">
            <v>440</v>
          </cell>
          <cell r="AV16">
            <v>570</v>
          </cell>
        </row>
        <row r="17">
          <cell r="AH17" t="str">
            <v>ERLP</v>
          </cell>
          <cell r="AI17" t="str">
            <v>RED LEAD PRIMER</v>
          </cell>
          <cell r="AJ17" t="str">
            <v>0102</v>
          </cell>
          <cell r="AK17" t="str">
            <v>906(OP-92)</v>
          </cell>
          <cell r="AL17" t="str">
            <v>220</v>
          </cell>
          <cell r="AM17">
            <v>1</v>
          </cell>
          <cell r="AN17">
            <v>8.7799999999999994</v>
          </cell>
          <cell r="AO17">
            <v>10</v>
          </cell>
          <cell r="AP17">
            <v>12.4</v>
          </cell>
          <cell r="AQ17">
            <v>47.83</v>
          </cell>
          <cell r="AR17">
            <v>42</v>
          </cell>
          <cell r="AS17">
            <v>38.71</v>
          </cell>
          <cell r="AT17">
            <v>420</v>
          </cell>
          <cell r="AU17">
            <v>420</v>
          </cell>
          <cell r="AV17">
            <v>480</v>
          </cell>
        </row>
        <row r="18">
          <cell r="AI18" t="str">
            <v>B P RED LEAD PRIMER</v>
          </cell>
          <cell r="AJ18" t="str">
            <v>0103</v>
          </cell>
          <cell r="AK18" t="str">
            <v>911</v>
          </cell>
          <cell r="AL18">
            <v>0</v>
          </cell>
          <cell r="AM18">
            <v>1</v>
          </cell>
          <cell r="AN18">
            <v>8.44</v>
          </cell>
          <cell r="AO18">
            <v>9</v>
          </cell>
          <cell r="AP18">
            <v>0</v>
          </cell>
          <cell r="AQ18">
            <v>45</v>
          </cell>
          <cell r="AR18">
            <v>42.22</v>
          </cell>
          <cell r="AS18">
            <v>0</v>
          </cell>
          <cell r="AT18">
            <v>380</v>
          </cell>
          <cell r="AU18">
            <v>380</v>
          </cell>
        </row>
        <row r="19">
          <cell r="AH19" t="str">
            <v>ATP</v>
          </cell>
          <cell r="AI19" t="str">
            <v xml:space="preserve">ALUMINUM TRIPOLYPHOSPHATE PRIMER </v>
          </cell>
          <cell r="AJ19" t="str">
            <v>0107</v>
          </cell>
          <cell r="AK19" t="str">
            <v>992</v>
          </cell>
          <cell r="AL19" t="str">
            <v>221</v>
          </cell>
          <cell r="AM19">
            <v>1</v>
          </cell>
          <cell r="AN19">
            <v>12.6</v>
          </cell>
          <cell r="AO19">
            <v>7.09</v>
          </cell>
          <cell r="AP19">
            <v>11.4</v>
          </cell>
          <cell r="AQ19">
            <v>39.68</v>
          </cell>
          <cell r="AR19">
            <v>42.31</v>
          </cell>
          <cell r="AS19">
            <v>38.6</v>
          </cell>
          <cell r="AT19">
            <v>500</v>
          </cell>
          <cell r="AU19">
            <v>300</v>
          </cell>
          <cell r="AV19">
            <v>440</v>
          </cell>
        </row>
        <row r="20">
          <cell r="AH20" t="str">
            <v>AZCP</v>
          </cell>
          <cell r="AI20" t="str">
            <v xml:space="preserve">ALKYD ZINC CHROMATE PRIMER </v>
          </cell>
          <cell r="AJ20" t="str">
            <v>0111</v>
          </cell>
          <cell r="AK20" t="str">
            <v>907(OP-93)</v>
          </cell>
          <cell r="AL20" t="str">
            <v>240</v>
          </cell>
          <cell r="AM20">
            <v>1</v>
          </cell>
          <cell r="AN20">
            <v>10.9</v>
          </cell>
          <cell r="AO20">
            <v>10.6</v>
          </cell>
          <cell r="AP20">
            <v>9</v>
          </cell>
          <cell r="AQ20">
            <v>40.369999999999997</v>
          </cell>
          <cell r="AR20">
            <v>41.51</v>
          </cell>
          <cell r="AS20">
            <v>40.89</v>
          </cell>
          <cell r="AT20">
            <v>440</v>
          </cell>
          <cell r="AU20">
            <v>440</v>
          </cell>
          <cell r="AV20">
            <v>368</v>
          </cell>
        </row>
        <row r="21">
          <cell r="AH21" t="str">
            <v>ROP</v>
          </cell>
          <cell r="AI21" t="str">
            <v xml:space="preserve">RED OXIDE PRIMER </v>
          </cell>
          <cell r="AJ21" t="str">
            <v>0121</v>
          </cell>
          <cell r="AK21" t="str">
            <v>904(OP-95)</v>
          </cell>
          <cell r="AL21" t="str">
            <v>230</v>
          </cell>
          <cell r="AM21">
            <v>1</v>
          </cell>
          <cell r="AN21">
            <v>6.5</v>
          </cell>
          <cell r="AO21">
            <v>8.1999999999999993</v>
          </cell>
          <cell r="AP21">
            <v>5.2</v>
          </cell>
          <cell r="AQ21">
            <v>46.15</v>
          </cell>
          <cell r="AR21">
            <v>41.46</v>
          </cell>
          <cell r="AS21">
            <v>57.12</v>
          </cell>
          <cell r="AT21">
            <v>300</v>
          </cell>
          <cell r="AU21">
            <v>340</v>
          </cell>
          <cell r="AV21">
            <v>297</v>
          </cell>
        </row>
        <row r="22">
          <cell r="AH22" t="str">
            <v>GS</v>
          </cell>
          <cell r="AI22" t="str">
            <v xml:space="preserve">GRAY SURFACE </v>
          </cell>
          <cell r="AJ22" t="str">
            <v>0141</v>
          </cell>
          <cell r="AK22" t="str">
            <v>501</v>
          </cell>
          <cell r="AL22" t="str">
            <v>090</v>
          </cell>
          <cell r="AM22">
            <v>1</v>
          </cell>
          <cell r="AN22">
            <v>8.1</v>
          </cell>
          <cell r="AO22">
            <v>12.1</v>
          </cell>
          <cell r="AP22">
            <v>12.6</v>
          </cell>
          <cell r="AQ22">
            <v>37.04</v>
          </cell>
          <cell r="AR22">
            <v>37.19</v>
          </cell>
          <cell r="AS22">
            <v>37.94</v>
          </cell>
          <cell r="AT22">
            <v>300</v>
          </cell>
          <cell r="AU22">
            <v>450</v>
          </cell>
          <cell r="AV22">
            <v>478</v>
          </cell>
        </row>
        <row r="23">
          <cell r="AH23" t="str">
            <v>RMP</v>
          </cell>
          <cell r="AI23" t="str">
            <v>READY-MIXED PAINT</v>
          </cell>
          <cell r="AJ23" t="str">
            <v>0151</v>
          </cell>
          <cell r="AK23" t="str">
            <v>111</v>
          </cell>
          <cell r="AL23" t="str">
            <v>100</v>
          </cell>
          <cell r="AM23">
            <v>1</v>
          </cell>
          <cell r="AN23">
            <v>10.9</v>
          </cell>
          <cell r="AO23">
            <v>9.6</v>
          </cell>
          <cell r="AP23">
            <v>10</v>
          </cell>
          <cell r="AQ23">
            <v>41.28</v>
          </cell>
          <cell r="AR23">
            <v>41.67</v>
          </cell>
          <cell r="AS23">
            <v>38</v>
          </cell>
          <cell r="AT23">
            <v>450</v>
          </cell>
          <cell r="AU23">
            <v>400</v>
          </cell>
          <cell r="AV23">
            <v>380</v>
          </cell>
        </row>
        <row r="24">
          <cell r="AH24" t="str">
            <v>FRMP</v>
          </cell>
          <cell r="AI24" t="str">
            <v xml:space="preserve">FLAT READY-MIXED PAINT </v>
          </cell>
          <cell r="AJ24" t="str">
            <v>0153</v>
          </cell>
          <cell r="AK24" t="str">
            <v>508</v>
          </cell>
          <cell r="AL24">
            <v>0</v>
          </cell>
          <cell r="AM24">
            <v>1</v>
          </cell>
          <cell r="AN24">
            <v>11.8</v>
          </cell>
          <cell r="AO24">
            <v>9.4</v>
          </cell>
          <cell r="AP24">
            <v>0</v>
          </cell>
          <cell r="AQ24">
            <v>36.44</v>
          </cell>
          <cell r="AR24">
            <v>37.229999999999997</v>
          </cell>
          <cell r="AS24">
            <v>0</v>
          </cell>
          <cell r="AT24">
            <v>430</v>
          </cell>
          <cell r="AU24">
            <v>350</v>
          </cell>
        </row>
        <row r="25">
          <cell r="AH25" t="str">
            <v>AE</v>
          </cell>
          <cell r="AI25" t="str">
            <v xml:space="preserve">ALKYD ENAMEL </v>
          </cell>
          <cell r="AJ25" t="str">
            <v>0162</v>
          </cell>
          <cell r="AK25" t="str">
            <v>502</v>
          </cell>
          <cell r="AL25" t="str">
            <v>110</v>
          </cell>
          <cell r="AM25">
            <v>1</v>
          </cell>
          <cell r="AN25">
            <v>11.9</v>
          </cell>
          <cell r="AO25">
            <v>12.4</v>
          </cell>
          <cell r="AP25">
            <v>12</v>
          </cell>
          <cell r="AQ25">
            <v>35.29</v>
          </cell>
          <cell r="AR25">
            <v>37.1</v>
          </cell>
          <cell r="AS25">
            <v>37.92</v>
          </cell>
          <cell r="AT25">
            <v>420</v>
          </cell>
          <cell r="AU25">
            <v>460</v>
          </cell>
          <cell r="AV25">
            <v>455</v>
          </cell>
        </row>
        <row r="26">
          <cell r="AH26" t="str">
            <v>AP</v>
          </cell>
          <cell r="AI26" t="str">
            <v>ALUMIN PAINT</v>
          </cell>
          <cell r="AJ26" t="str">
            <v>0152</v>
          </cell>
          <cell r="AK26" t="str">
            <v>103</v>
          </cell>
          <cell r="AL26" t="str">
            <v>310</v>
          </cell>
          <cell r="AM26">
            <v>1</v>
          </cell>
          <cell r="AN26">
            <v>10.9</v>
          </cell>
          <cell r="AO26">
            <v>13.5</v>
          </cell>
          <cell r="AP26">
            <v>13.5</v>
          </cell>
          <cell r="AQ26">
            <v>36.700000000000003</v>
          </cell>
          <cell r="AR26">
            <v>34.07</v>
          </cell>
          <cell r="AS26">
            <v>32.44</v>
          </cell>
          <cell r="AT26">
            <v>400</v>
          </cell>
          <cell r="AU26">
            <v>460</v>
          </cell>
          <cell r="AV26">
            <v>438</v>
          </cell>
        </row>
        <row r="27">
          <cell r="AH27" t="str">
            <v>AMF</v>
          </cell>
          <cell r="AI27" t="str">
            <v>PHEN0LIC-MODIFIED ALKYD M.I.O.FINISH</v>
          </cell>
          <cell r="AJ27" t="str">
            <v>4690(Ar-900)</v>
          </cell>
          <cell r="AK27">
            <v>0</v>
          </cell>
          <cell r="AL27" t="str">
            <v>800</v>
          </cell>
          <cell r="AM27">
            <v>1</v>
          </cell>
          <cell r="AN27">
            <v>19.16</v>
          </cell>
          <cell r="AO27">
            <v>0</v>
          </cell>
          <cell r="AP27">
            <v>17.8</v>
          </cell>
          <cell r="AQ27">
            <v>26.1</v>
          </cell>
          <cell r="AR27">
            <v>0</v>
          </cell>
          <cell r="AS27">
            <v>37.869999999999997</v>
          </cell>
          <cell r="AT27">
            <v>500</v>
          </cell>
          <cell r="AU27">
            <v>0</v>
          </cell>
          <cell r="AV27">
            <v>674</v>
          </cell>
        </row>
        <row r="28">
          <cell r="AH28" t="str">
            <v>GP</v>
          </cell>
          <cell r="AI28" t="str">
            <v xml:space="preserve">GALVAN. STEEL SHEET EHULSION PAINT </v>
          </cell>
          <cell r="AJ28">
            <v>0</v>
          </cell>
          <cell r="AK28" t="str">
            <v>100(OM-12)</v>
          </cell>
          <cell r="AL28">
            <v>0</v>
          </cell>
          <cell r="AM28">
            <v>1</v>
          </cell>
          <cell r="AN28">
            <v>0</v>
          </cell>
          <cell r="AO28">
            <v>14.3</v>
          </cell>
          <cell r="AP28">
            <v>0</v>
          </cell>
          <cell r="AQ28">
            <v>0</v>
          </cell>
          <cell r="AR28">
            <v>47.55</v>
          </cell>
          <cell r="AS28">
            <v>0</v>
          </cell>
          <cell r="AT28">
            <v>0</v>
          </cell>
          <cell r="AU28">
            <v>680</v>
          </cell>
        </row>
        <row r="29">
          <cell r="AI29" t="str">
            <v xml:space="preserve">EPOXY RESIN </v>
          </cell>
        </row>
        <row r="30">
          <cell r="AH30" t="str">
            <v>ERLP</v>
          </cell>
          <cell r="AI30" t="str">
            <v xml:space="preserve">EPOXY RED LEAD PRIMER </v>
          </cell>
          <cell r="AJ30" t="str">
            <v>0401</v>
          </cell>
          <cell r="AK30" t="str">
            <v>1007(EP-01)</v>
          </cell>
          <cell r="AL30">
            <v>0</v>
          </cell>
          <cell r="AM30">
            <v>1</v>
          </cell>
          <cell r="AN30">
            <v>13.7</v>
          </cell>
          <cell r="AO30">
            <v>11.9</v>
          </cell>
          <cell r="AP30">
            <v>0</v>
          </cell>
          <cell r="AQ30">
            <v>41.61</v>
          </cell>
          <cell r="AR30">
            <v>47.9</v>
          </cell>
          <cell r="AS30">
            <v>0</v>
          </cell>
          <cell r="AT30">
            <v>570</v>
          </cell>
          <cell r="AU30">
            <v>570</v>
          </cell>
        </row>
        <row r="31">
          <cell r="AH31" t="str">
            <v>EZCP</v>
          </cell>
          <cell r="AI31" t="str">
            <v xml:space="preserve">EPOXY ZINC CHROMATE PRIMER </v>
          </cell>
          <cell r="AJ31" t="str">
            <v>0411</v>
          </cell>
          <cell r="AK31" t="str">
            <v>1008(EP-09)</v>
          </cell>
          <cell r="AL31" t="str">
            <v>56</v>
          </cell>
          <cell r="AM31">
            <v>1</v>
          </cell>
          <cell r="AN31">
            <v>13.7</v>
          </cell>
          <cell r="AO31">
            <v>13.2</v>
          </cell>
          <cell r="AP31">
            <v>15.7</v>
          </cell>
          <cell r="AQ31">
            <v>41.61</v>
          </cell>
          <cell r="AR31">
            <v>43.18</v>
          </cell>
          <cell r="AS31">
            <v>57.32</v>
          </cell>
          <cell r="AT31">
            <v>570</v>
          </cell>
          <cell r="AU31">
            <v>570</v>
          </cell>
          <cell r="AV31">
            <v>900</v>
          </cell>
        </row>
        <row r="32">
          <cell r="AH32" t="str">
            <v>EZRP</v>
          </cell>
          <cell r="AI32" t="str">
            <v xml:space="preserve">EPOXY ZINC RICH PRIMER </v>
          </cell>
          <cell r="AJ32" t="str">
            <v>0416</v>
          </cell>
          <cell r="AK32" t="str">
            <v>1006(EP-03)</v>
          </cell>
          <cell r="AL32" t="str">
            <v>63</v>
          </cell>
          <cell r="AM32">
            <v>1</v>
          </cell>
          <cell r="AN32">
            <v>24.9</v>
          </cell>
          <cell r="AO32">
            <v>18.899999999999999</v>
          </cell>
          <cell r="AP32">
            <v>44.29</v>
          </cell>
          <cell r="AQ32">
            <v>44.18</v>
          </cell>
          <cell r="AR32">
            <v>52.91</v>
          </cell>
          <cell r="AS32">
            <v>29.35</v>
          </cell>
          <cell r="AT32">
            <v>1100</v>
          </cell>
          <cell r="AU32">
            <v>1000</v>
          </cell>
          <cell r="AV32">
            <v>1300</v>
          </cell>
        </row>
        <row r="33">
          <cell r="AH33" t="str">
            <v>EROP</v>
          </cell>
          <cell r="AI33" t="str">
            <v xml:space="preserve">EPOXY RED OXIDE PRIMER </v>
          </cell>
          <cell r="AJ33" t="str">
            <v>0421(Z-500)</v>
          </cell>
          <cell r="AK33" t="str">
            <v>1009(EP-02)</v>
          </cell>
          <cell r="AL33" t="str">
            <v>87</v>
          </cell>
          <cell r="AM33">
            <v>1</v>
          </cell>
          <cell r="AN33">
            <v>11.3</v>
          </cell>
          <cell r="AO33">
            <v>10.9</v>
          </cell>
          <cell r="AP33">
            <v>28.1</v>
          </cell>
          <cell r="AQ33">
            <v>41.59</v>
          </cell>
          <cell r="AR33">
            <v>43.12</v>
          </cell>
          <cell r="AS33">
            <v>39.15</v>
          </cell>
          <cell r="AT33">
            <v>470</v>
          </cell>
          <cell r="AU33">
            <v>470</v>
          </cell>
          <cell r="AV33">
            <v>1100</v>
          </cell>
        </row>
        <row r="34">
          <cell r="AH34" t="str">
            <v>EV</v>
          </cell>
          <cell r="AI34" t="str">
            <v xml:space="preserve">EPOXY VARNISH </v>
          </cell>
          <cell r="AJ34" t="str">
            <v>0450</v>
          </cell>
          <cell r="AK34" t="str">
            <v>1010</v>
          </cell>
          <cell r="AL34" t="str">
            <v>46</v>
          </cell>
          <cell r="AM34">
            <v>1</v>
          </cell>
          <cell r="AN34">
            <v>19</v>
          </cell>
          <cell r="AO34">
            <v>19.399999999999999</v>
          </cell>
          <cell r="AP34">
            <v>21.1</v>
          </cell>
          <cell r="AQ34">
            <v>28.95</v>
          </cell>
          <cell r="AR34">
            <v>28.35</v>
          </cell>
          <cell r="AS34">
            <v>26.07</v>
          </cell>
          <cell r="AT34">
            <v>550</v>
          </cell>
          <cell r="AU34">
            <v>550</v>
          </cell>
          <cell r="AV34">
            <v>550</v>
          </cell>
        </row>
        <row r="35">
          <cell r="AH35" t="str">
            <v>EFC</v>
          </cell>
          <cell r="AI35" t="str">
            <v xml:space="preserve">EPOXY FINISH COATING </v>
          </cell>
          <cell r="AJ35" t="str">
            <v>0451</v>
          </cell>
          <cell r="AK35" t="str">
            <v>1001(EP-04)</v>
          </cell>
          <cell r="AL35" t="str">
            <v>86</v>
          </cell>
          <cell r="AM35">
            <v>1</v>
          </cell>
          <cell r="AN35">
            <v>16.8</v>
          </cell>
          <cell r="AO35">
            <v>18.3</v>
          </cell>
          <cell r="AP35">
            <v>34.9</v>
          </cell>
          <cell r="AQ35">
            <v>41.67</v>
          </cell>
          <cell r="AR35">
            <v>38.25</v>
          </cell>
          <cell r="AS35">
            <v>22.92</v>
          </cell>
          <cell r="AT35">
            <v>700</v>
          </cell>
          <cell r="AU35">
            <v>700</v>
          </cell>
          <cell r="AV35">
            <v>800</v>
          </cell>
        </row>
        <row r="36">
          <cell r="AH36" t="str">
            <v>CTE</v>
          </cell>
          <cell r="AI36" t="str">
            <v xml:space="preserve">COAL TAR EPOXY HB </v>
          </cell>
          <cell r="AJ36" t="str">
            <v>0459</v>
          </cell>
          <cell r="AK36" t="str">
            <v>1004(EP-06)</v>
          </cell>
          <cell r="AL36" t="str">
            <v>58</v>
          </cell>
          <cell r="AM36">
            <v>1</v>
          </cell>
          <cell r="AN36">
            <v>7.9</v>
          </cell>
          <cell r="AO36">
            <v>7.6</v>
          </cell>
          <cell r="AP36">
            <v>0</v>
          </cell>
          <cell r="AQ36">
            <v>50.63</v>
          </cell>
          <cell r="AR36">
            <v>52.63</v>
          </cell>
          <cell r="AS36">
            <v>0</v>
          </cell>
          <cell r="AT36">
            <v>400</v>
          </cell>
          <cell r="AU36">
            <v>400</v>
          </cell>
          <cell r="AV36">
            <v>700</v>
          </cell>
        </row>
        <row r="37">
          <cell r="AH37" t="str">
            <v>IZRP</v>
          </cell>
          <cell r="AI37" t="str">
            <v xml:space="preserve">INORGANIC ZINC RICH PRIMER </v>
          </cell>
          <cell r="AJ37" t="str">
            <v>4120(Z-120HB)</v>
          </cell>
          <cell r="AK37" t="str">
            <v>1011(IZ-01)</v>
          </cell>
          <cell r="AL37" t="str">
            <v>33</v>
          </cell>
          <cell r="AM37">
            <v>1</v>
          </cell>
          <cell r="AN37">
            <v>19.399999999999999</v>
          </cell>
          <cell r="AO37">
            <v>15.6</v>
          </cell>
          <cell r="AP37">
            <v>30.3</v>
          </cell>
          <cell r="AQ37">
            <v>56.7</v>
          </cell>
          <cell r="AR37">
            <v>64.099999999999994</v>
          </cell>
          <cell r="AS37">
            <v>42.9</v>
          </cell>
          <cell r="AT37">
            <v>1100</v>
          </cell>
          <cell r="AU37">
            <v>1000</v>
          </cell>
          <cell r="AV37">
            <v>1300</v>
          </cell>
        </row>
        <row r="38">
          <cell r="AH38" t="str">
            <v>EATP</v>
          </cell>
          <cell r="AI38" t="str">
            <v>EPOXY ALUMINUM TRIPOLYPHOSPHATE PRIMER</v>
          </cell>
          <cell r="AJ38" t="str">
            <v>A-536</v>
          </cell>
          <cell r="AK38" t="str">
            <v>1075</v>
          </cell>
          <cell r="AL38" t="str">
            <v>57</v>
          </cell>
          <cell r="AM38">
            <v>1</v>
          </cell>
          <cell r="AN38">
            <v>18.7</v>
          </cell>
          <cell r="AO38">
            <v>14.7</v>
          </cell>
          <cell r="AP38">
            <v>15.5</v>
          </cell>
          <cell r="AQ38">
            <v>42.78</v>
          </cell>
          <cell r="AR38">
            <v>42.86</v>
          </cell>
          <cell r="AS38">
            <v>39.03</v>
          </cell>
          <cell r="AT38">
            <v>800</v>
          </cell>
          <cell r="AU38">
            <v>630</v>
          </cell>
          <cell r="AV38">
            <v>605</v>
          </cell>
        </row>
        <row r="39">
          <cell r="AH39" t="str">
            <v>EBZRP</v>
          </cell>
          <cell r="AI39" t="str">
            <v xml:space="preserve">EPOXY CURED BASED ZINC RICH PRIMER </v>
          </cell>
          <cell r="AJ39" t="str">
            <v>4180(Z-800)</v>
          </cell>
          <cell r="AK39" t="str">
            <v>1002</v>
          </cell>
          <cell r="AL39">
            <v>0</v>
          </cell>
          <cell r="AM39">
            <v>1</v>
          </cell>
          <cell r="AN39">
            <v>27.3</v>
          </cell>
          <cell r="AO39">
            <v>15.7</v>
          </cell>
          <cell r="AP39">
            <v>0</v>
          </cell>
          <cell r="AQ39">
            <v>40.29</v>
          </cell>
          <cell r="AR39">
            <v>38.22</v>
          </cell>
          <cell r="AS39">
            <v>0</v>
          </cell>
          <cell r="AT39">
            <v>1100</v>
          </cell>
          <cell r="AU39">
            <v>600</v>
          </cell>
        </row>
        <row r="40">
          <cell r="AH40" t="str">
            <v>HBEP</v>
          </cell>
          <cell r="AI40" t="str">
            <v>HIGH BUILD EPOXY POLYAMINE CURED</v>
          </cell>
          <cell r="AJ40" t="str">
            <v>4418(A-418)</v>
          </cell>
          <cell r="AK40" t="str">
            <v>1015</v>
          </cell>
          <cell r="AL40">
            <v>0</v>
          </cell>
          <cell r="AM40">
            <v>1</v>
          </cell>
          <cell r="AN40">
            <v>18.3</v>
          </cell>
          <cell r="AO40">
            <v>13.1</v>
          </cell>
          <cell r="AP40">
            <v>0</v>
          </cell>
          <cell r="AQ40">
            <v>65.569999999999993</v>
          </cell>
          <cell r="AR40">
            <v>83.97</v>
          </cell>
          <cell r="AS40">
            <v>0</v>
          </cell>
          <cell r="AT40">
            <v>1200</v>
          </cell>
          <cell r="AU40">
            <v>1100</v>
          </cell>
        </row>
        <row r="41">
          <cell r="AH41" t="str">
            <v>HSCP</v>
          </cell>
          <cell r="AI41" t="str">
            <v>HIGH SOILD EPOXY POLYAMINE CURED PRIMER</v>
          </cell>
          <cell r="AJ41" t="str">
            <v>4418(A-448)</v>
          </cell>
          <cell r="AK41">
            <v>1017</v>
          </cell>
          <cell r="AL41">
            <v>0</v>
          </cell>
          <cell r="AM41">
            <v>1</v>
          </cell>
          <cell r="AN41">
            <v>20.309999999999999</v>
          </cell>
          <cell r="AO41">
            <v>13.1</v>
          </cell>
          <cell r="AP41">
            <v>0</v>
          </cell>
          <cell r="AQ41">
            <v>64</v>
          </cell>
          <cell r="AR41">
            <v>83.97</v>
          </cell>
          <cell r="AS41">
            <v>0</v>
          </cell>
          <cell r="AT41">
            <v>1300</v>
          </cell>
          <cell r="AU41">
            <v>1100</v>
          </cell>
        </row>
        <row r="42">
          <cell r="AH42" t="str">
            <v>EEA</v>
          </cell>
          <cell r="AI42" t="str">
            <v>EPOXY ENAMEL AMINE ADDUCT CURED</v>
          </cell>
          <cell r="AJ42" t="str">
            <v>4450(A-500)</v>
          </cell>
          <cell r="AK42" t="str">
            <v>1014</v>
          </cell>
          <cell r="AL42">
            <v>0</v>
          </cell>
          <cell r="AM42">
            <v>1</v>
          </cell>
          <cell r="AN42">
            <v>23.8</v>
          </cell>
          <cell r="AO42">
            <v>11.4</v>
          </cell>
          <cell r="AP42">
            <v>0</v>
          </cell>
          <cell r="AQ42">
            <v>37.82</v>
          </cell>
          <cell r="AR42">
            <v>83.33</v>
          </cell>
          <cell r="AS42">
            <v>0</v>
          </cell>
          <cell r="AT42">
            <v>900</v>
          </cell>
          <cell r="AU42">
            <v>950</v>
          </cell>
        </row>
        <row r="43">
          <cell r="AH43" t="str">
            <v>NEP</v>
          </cell>
          <cell r="AI43" t="str">
            <v>NON-REACTIVE EPOXY PRIMER</v>
          </cell>
          <cell r="AJ43" t="str">
            <v>4405(A-505)</v>
          </cell>
          <cell r="AK43">
            <v>0</v>
          </cell>
          <cell r="AL43">
            <v>0</v>
          </cell>
          <cell r="AM43">
            <v>1</v>
          </cell>
          <cell r="AN43">
            <v>19.2</v>
          </cell>
          <cell r="AO43">
            <v>0</v>
          </cell>
          <cell r="AP43">
            <v>0</v>
          </cell>
          <cell r="AQ43">
            <v>41.67</v>
          </cell>
          <cell r="AR43">
            <v>0</v>
          </cell>
          <cell r="AS43">
            <v>0</v>
          </cell>
          <cell r="AT43">
            <v>800</v>
          </cell>
        </row>
        <row r="44">
          <cell r="AH44" t="str">
            <v>ZCOP</v>
          </cell>
          <cell r="AI44" t="str">
            <v xml:space="preserve">ZINC CHROMATE-RED OXIDE/EPOXY PRIMER </v>
          </cell>
          <cell r="AJ44" t="str">
            <v>4451(A-510)</v>
          </cell>
          <cell r="AK44" t="str">
            <v>1016</v>
          </cell>
          <cell r="AL44" t="str">
            <v>530</v>
          </cell>
          <cell r="AM44">
            <v>1</v>
          </cell>
          <cell r="AN44">
            <v>18.2</v>
          </cell>
          <cell r="AO44">
            <v>8.1999999999999993</v>
          </cell>
          <cell r="AP44">
            <v>15.5</v>
          </cell>
          <cell r="AQ44">
            <v>42.86</v>
          </cell>
          <cell r="AR44">
            <v>85.37</v>
          </cell>
          <cell r="AS44">
            <v>36.450000000000003</v>
          </cell>
          <cell r="AT44">
            <v>780</v>
          </cell>
          <cell r="AU44">
            <v>700</v>
          </cell>
          <cell r="AV44">
            <v>565</v>
          </cell>
        </row>
        <row r="45">
          <cell r="AH45" t="str">
            <v>EPC</v>
          </cell>
          <cell r="AI45" t="str">
            <v xml:space="preserve">EPOXY ENAMEL/POLYAMIDE CURED </v>
          </cell>
          <cell r="AJ45" t="str">
            <v>4415(A-515)</v>
          </cell>
          <cell r="AK45">
            <v>0</v>
          </cell>
          <cell r="AL45">
            <v>0</v>
          </cell>
          <cell r="AM45">
            <v>1</v>
          </cell>
          <cell r="AN45">
            <v>19.8</v>
          </cell>
          <cell r="AO45">
            <v>0</v>
          </cell>
          <cell r="AP45">
            <v>0</v>
          </cell>
          <cell r="AQ45">
            <v>42.93</v>
          </cell>
          <cell r="AR45">
            <v>0</v>
          </cell>
          <cell r="AS45">
            <v>0</v>
          </cell>
          <cell r="AT45">
            <v>850</v>
          </cell>
        </row>
        <row r="46">
          <cell r="AH46" t="str">
            <v>4425(A-525)</v>
          </cell>
          <cell r="AI46" t="str">
            <v>EPOXY NON-SKID SURFACING</v>
          </cell>
          <cell r="AJ46" t="str">
            <v>4425(A-525)</v>
          </cell>
          <cell r="AK46" t="str">
            <v>1018</v>
          </cell>
          <cell r="AL46">
            <v>0</v>
          </cell>
          <cell r="AM46">
            <v>1</v>
          </cell>
          <cell r="AN46">
            <v>18</v>
          </cell>
          <cell r="AO46">
            <v>31.3</v>
          </cell>
          <cell r="AP46">
            <v>0</v>
          </cell>
          <cell r="AQ46">
            <v>37.78</v>
          </cell>
          <cell r="AR46">
            <v>47.92</v>
          </cell>
          <cell r="AS46">
            <v>0</v>
          </cell>
          <cell r="AT46">
            <v>680</v>
          </cell>
          <cell r="AU46">
            <v>1500</v>
          </cell>
        </row>
        <row r="47">
          <cell r="AH47" t="str">
            <v>EPAP</v>
          </cell>
          <cell r="AI47" t="str">
            <v>EPOXY-POLYAMIDE,ALLOY PRIMER.</v>
          </cell>
          <cell r="AJ47" t="str">
            <v>4465(A-650)</v>
          </cell>
          <cell r="AK47">
            <v>1020</v>
          </cell>
          <cell r="AL47">
            <v>0</v>
          </cell>
          <cell r="AM47">
            <v>1</v>
          </cell>
          <cell r="AN47">
            <v>21</v>
          </cell>
          <cell r="AO47">
            <v>26.92</v>
          </cell>
          <cell r="AP47">
            <v>0</v>
          </cell>
          <cell r="AQ47">
            <v>42.86</v>
          </cell>
          <cell r="AR47">
            <v>13</v>
          </cell>
          <cell r="AS47">
            <v>0</v>
          </cell>
          <cell r="AT47">
            <v>900</v>
          </cell>
          <cell r="AU47">
            <v>350</v>
          </cell>
        </row>
        <row r="48">
          <cell r="AI48" t="str">
            <v>LEAD SILICO CHROMATE EP.PRI./POLYAMIDE CURED</v>
          </cell>
          <cell r="AJ48" t="str">
            <v>4430(A-530)</v>
          </cell>
          <cell r="AK48">
            <v>0</v>
          </cell>
          <cell r="AL48">
            <v>0</v>
          </cell>
          <cell r="AM48">
            <v>1</v>
          </cell>
          <cell r="AN48">
            <v>21.97</v>
          </cell>
          <cell r="AO48">
            <v>0</v>
          </cell>
          <cell r="AP48">
            <v>0</v>
          </cell>
          <cell r="AQ48">
            <v>37.78</v>
          </cell>
          <cell r="AR48">
            <v>0</v>
          </cell>
          <cell r="AS48">
            <v>0</v>
          </cell>
          <cell r="AT48">
            <v>830</v>
          </cell>
        </row>
        <row r="49">
          <cell r="AH49" t="str">
            <v>ERLP</v>
          </cell>
          <cell r="AI49" t="str">
            <v>EPOXY RED LEAD POLYAMIDE CURED PRIMER</v>
          </cell>
          <cell r="AJ49" t="str">
            <v>4440(A-540)</v>
          </cell>
          <cell r="AK49" t="str">
            <v>1051</v>
          </cell>
          <cell r="AL49">
            <v>0</v>
          </cell>
          <cell r="AM49">
            <v>1</v>
          </cell>
          <cell r="AN49">
            <v>19.399999999999999</v>
          </cell>
          <cell r="AO49">
            <v>15.8</v>
          </cell>
          <cell r="AP49">
            <v>0</v>
          </cell>
          <cell r="AQ49">
            <v>42.78</v>
          </cell>
          <cell r="AR49">
            <v>43.04</v>
          </cell>
          <cell r="AS49">
            <v>0</v>
          </cell>
          <cell r="AT49">
            <v>830</v>
          </cell>
          <cell r="AU49">
            <v>680</v>
          </cell>
        </row>
        <row r="50">
          <cell r="AH50" t="str">
            <v>EROP</v>
          </cell>
          <cell r="AI50" t="str">
            <v>RED LEAD-RED OXIDE EP./POLYAMIDE CURED PRI.</v>
          </cell>
          <cell r="AJ50" t="str">
            <v>4445(A-545)</v>
          </cell>
          <cell r="AK50" t="str">
            <v>1060</v>
          </cell>
          <cell r="AL50">
            <v>0</v>
          </cell>
          <cell r="AM50">
            <v>1</v>
          </cell>
          <cell r="AN50">
            <v>18.7</v>
          </cell>
          <cell r="AO50">
            <v>20.9</v>
          </cell>
          <cell r="AP50">
            <v>0</v>
          </cell>
          <cell r="AQ50">
            <v>42.78</v>
          </cell>
          <cell r="AR50">
            <v>28.71</v>
          </cell>
          <cell r="AS50">
            <v>0</v>
          </cell>
          <cell r="AT50">
            <v>800</v>
          </cell>
          <cell r="AU50">
            <v>600</v>
          </cell>
        </row>
        <row r="51">
          <cell r="AH51" t="str">
            <v>ETC</v>
          </cell>
          <cell r="AI51" t="str">
            <v>TAR EPOXY COATING/AMINE CURED</v>
          </cell>
          <cell r="AJ51" t="str">
            <v>4460(A-560)</v>
          </cell>
          <cell r="AK51" t="str">
            <v>1070(EP-10)</v>
          </cell>
          <cell r="AL51">
            <v>0</v>
          </cell>
          <cell r="AM51">
            <v>1</v>
          </cell>
          <cell r="AN51">
            <v>11.69</v>
          </cell>
          <cell r="AO51">
            <v>12.2</v>
          </cell>
          <cell r="AP51">
            <v>0</v>
          </cell>
          <cell r="AQ51">
            <v>42.78</v>
          </cell>
          <cell r="AR51">
            <v>57.38</v>
          </cell>
          <cell r="AS51">
            <v>0</v>
          </cell>
          <cell r="AT51">
            <v>500</v>
          </cell>
          <cell r="AU51">
            <v>700</v>
          </cell>
          <cell r="AV51">
            <v>1500</v>
          </cell>
        </row>
        <row r="52">
          <cell r="AH52" t="str">
            <v>EWB</v>
          </cell>
          <cell r="AI52" t="str">
            <v>WATER BASE EPOXY ENAMEL/POLTAMINE CURED</v>
          </cell>
          <cell r="AJ52" t="str">
            <v>4458(A-580)</v>
          </cell>
          <cell r="AK52" t="str">
            <v>1017(EP-07)</v>
          </cell>
          <cell r="AL52" t="str">
            <v>96</v>
          </cell>
          <cell r="AM52">
            <v>1</v>
          </cell>
          <cell r="AN52">
            <v>34.4</v>
          </cell>
          <cell r="AO52">
            <v>16</v>
          </cell>
          <cell r="AP52">
            <v>32.700000000000003</v>
          </cell>
          <cell r="AQ52">
            <v>37.79</v>
          </cell>
          <cell r="AR52">
            <v>43.75</v>
          </cell>
          <cell r="AS52">
            <v>45.87</v>
          </cell>
          <cell r="AT52">
            <v>1300</v>
          </cell>
          <cell r="AU52">
            <v>700</v>
          </cell>
          <cell r="AV52">
            <v>1500</v>
          </cell>
        </row>
        <row r="53">
          <cell r="AH53" t="str">
            <v>CCTE</v>
          </cell>
          <cell r="AI53" t="str">
            <v>CATALYZED COAL TAR EPOXY POLYAMINE CURED</v>
          </cell>
          <cell r="AJ53" t="str">
            <v>4459(A-590)</v>
          </cell>
          <cell r="AK53" t="str">
            <v>SP-06</v>
          </cell>
          <cell r="AL53">
            <v>0</v>
          </cell>
          <cell r="AM53">
            <v>1</v>
          </cell>
          <cell r="AN53">
            <v>12.6</v>
          </cell>
          <cell r="AO53">
            <v>32.1</v>
          </cell>
          <cell r="AP53">
            <v>0</v>
          </cell>
          <cell r="AQ53">
            <v>55.56</v>
          </cell>
          <cell r="AR53">
            <v>42.37</v>
          </cell>
          <cell r="AS53">
            <v>0</v>
          </cell>
          <cell r="AT53">
            <v>700</v>
          </cell>
          <cell r="AU53">
            <v>1360</v>
          </cell>
        </row>
        <row r="54">
          <cell r="AH54" t="str">
            <v>EPF</v>
          </cell>
          <cell r="AI54" t="str">
            <v>EPOXY-POLYAMINE,FINISH</v>
          </cell>
          <cell r="AJ54" t="str">
            <v>4465(A-650)</v>
          </cell>
          <cell r="AK54" t="str">
            <v>SP-08</v>
          </cell>
          <cell r="AL54">
            <v>0</v>
          </cell>
          <cell r="AM54">
            <v>1</v>
          </cell>
          <cell r="AN54">
            <v>21</v>
          </cell>
          <cell r="AO54">
            <v>24.4</v>
          </cell>
          <cell r="AP54">
            <v>0</v>
          </cell>
          <cell r="AQ54">
            <v>42.86</v>
          </cell>
          <cell r="AR54">
            <v>25</v>
          </cell>
          <cell r="AS54">
            <v>0</v>
          </cell>
          <cell r="AT54">
            <v>900</v>
          </cell>
          <cell r="AU54">
            <v>610</v>
          </cell>
        </row>
        <row r="55">
          <cell r="AH55" t="str">
            <v>EPRLP</v>
          </cell>
          <cell r="AI55" t="str">
            <v>EPOXY/POLYAMINE,RED LEAD PRIMER</v>
          </cell>
          <cell r="AJ55" t="str">
            <v>4570(A-700)</v>
          </cell>
          <cell r="AK55" t="str">
            <v>SP-09</v>
          </cell>
          <cell r="AL55">
            <v>0</v>
          </cell>
          <cell r="AM55">
            <v>1</v>
          </cell>
          <cell r="AN55">
            <v>21</v>
          </cell>
          <cell r="AO55">
            <v>32</v>
          </cell>
          <cell r="AP55">
            <v>0</v>
          </cell>
          <cell r="AQ55">
            <v>42.86</v>
          </cell>
          <cell r="AR55">
            <v>23.75</v>
          </cell>
          <cell r="AS55">
            <v>0</v>
          </cell>
          <cell r="AT55">
            <v>900</v>
          </cell>
          <cell r="AU55">
            <v>760</v>
          </cell>
        </row>
        <row r="56">
          <cell r="AH56" t="str">
            <v>EMOP</v>
          </cell>
          <cell r="AI56" t="str">
            <v xml:space="preserve">EPOXY MIO PRIMER </v>
          </cell>
          <cell r="AJ56" t="str">
            <v>4691(Ar-910)</v>
          </cell>
          <cell r="AK56" t="str">
            <v>1050(EP-20)</v>
          </cell>
          <cell r="AL56" t="str">
            <v>76</v>
          </cell>
          <cell r="AM56">
            <v>1</v>
          </cell>
          <cell r="AN56">
            <v>17.3</v>
          </cell>
          <cell r="AO56">
            <v>9.2799999999999994</v>
          </cell>
          <cell r="AP56">
            <v>30.9</v>
          </cell>
          <cell r="AQ56">
            <v>43.35</v>
          </cell>
          <cell r="AR56">
            <v>31.25</v>
          </cell>
          <cell r="AS56">
            <v>25.89</v>
          </cell>
          <cell r="AT56">
            <v>750</v>
          </cell>
          <cell r="AU56">
            <v>290</v>
          </cell>
          <cell r="AV56">
            <v>800</v>
          </cell>
        </row>
        <row r="57">
          <cell r="AH57" t="str">
            <v>EPCP</v>
          </cell>
          <cell r="AI57" t="str">
            <v>EPOXY-PHENOLIC CURED PRIMER .</v>
          </cell>
          <cell r="AJ57" t="str">
            <v>4691(Ar-910)</v>
          </cell>
          <cell r="AK57" t="str">
            <v>1060</v>
          </cell>
          <cell r="AL57" t="str">
            <v>76</v>
          </cell>
          <cell r="AM57">
            <v>1</v>
          </cell>
          <cell r="AN57">
            <v>17.3</v>
          </cell>
          <cell r="AO57">
            <v>19.2</v>
          </cell>
          <cell r="AP57">
            <v>30.9</v>
          </cell>
          <cell r="AQ57">
            <v>43.35</v>
          </cell>
          <cell r="AR57">
            <v>31.25</v>
          </cell>
          <cell r="AS57">
            <v>25.89</v>
          </cell>
          <cell r="AT57">
            <v>750</v>
          </cell>
          <cell r="AU57">
            <v>600</v>
          </cell>
          <cell r="AV57">
            <v>800</v>
          </cell>
        </row>
        <row r="59">
          <cell r="AI59" t="str">
            <v xml:space="preserve">CHLORINATED RUBBER RESIN </v>
          </cell>
        </row>
        <row r="60">
          <cell r="AH60" t="str">
            <v>CRRLP</v>
          </cell>
          <cell r="AI60" t="str">
            <v xml:space="preserve">CALORINATED RUBBER RED LEAD PRIMER </v>
          </cell>
          <cell r="AJ60" t="str">
            <v>0201</v>
          </cell>
          <cell r="AK60" t="str">
            <v>1402(RF-63)</v>
          </cell>
          <cell r="AL60" t="str">
            <v>530</v>
          </cell>
          <cell r="AM60">
            <v>1</v>
          </cell>
          <cell r="AN60">
            <v>14.7</v>
          </cell>
          <cell r="AO60">
            <v>12.9</v>
          </cell>
          <cell r="AP60">
            <v>15.5</v>
          </cell>
          <cell r="AQ60">
            <v>32.65</v>
          </cell>
          <cell r="AR60">
            <v>37.979999999999997</v>
          </cell>
          <cell r="AS60">
            <v>36.450000000000003</v>
          </cell>
          <cell r="AT60">
            <v>480</v>
          </cell>
          <cell r="AU60">
            <v>490</v>
          </cell>
          <cell r="AV60">
            <v>565</v>
          </cell>
        </row>
        <row r="61">
          <cell r="AH61" t="str">
            <v>CRZCP</v>
          </cell>
          <cell r="AI61" t="str">
            <v>CHLORINATED RUBBER PRIMER ZINC CHROMATE PR.</v>
          </cell>
          <cell r="AJ61" t="str">
            <v>0211</v>
          </cell>
          <cell r="AK61" t="str">
            <v>1450(RF-67)</v>
          </cell>
          <cell r="AL61" t="str">
            <v>540</v>
          </cell>
          <cell r="AM61">
            <v>1</v>
          </cell>
          <cell r="AN61">
            <v>15.5</v>
          </cell>
          <cell r="AO61">
            <v>11.3</v>
          </cell>
          <cell r="AP61">
            <v>14.1</v>
          </cell>
          <cell r="AQ61">
            <v>30.97</v>
          </cell>
          <cell r="AR61">
            <v>42.48</v>
          </cell>
          <cell r="AS61">
            <v>36.450000000000003</v>
          </cell>
          <cell r="AT61">
            <v>480</v>
          </cell>
          <cell r="AU61">
            <v>480</v>
          </cell>
          <cell r="AV61">
            <v>514</v>
          </cell>
        </row>
        <row r="62">
          <cell r="AH62" t="str">
            <v>CRROP</v>
          </cell>
          <cell r="AI62" t="str">
            <v xml:space="preserve">CHLORINATED RUBBER RED OXIDE PRIMER </v>
          </cell>
          <cell r="AJ62" t="str">
            <v>0221</v>
          </cell>
          <cell r="AK62" t="str">
            <v>1403(RF-65)</v>
          </cell>
          <cell r="AL62" t="str">
            <v>510</v>
          </cell>
          <cell r="AM62">
            <v>1</v>
          </cell>
          <cell r="AN62">
            <v>14.6</v>
          </cell>
          <cell r="AO62">
            <v>12.1</v>
          </cell>
          <cell r="AP62">
            <v>31</v>
          </cell>
          <cell r="AQ62">
            <v>30.82</v>
          </cell>
          <cell r="AR62">
            <v>38.020000000000003</v>
          </cell>
          <cell r="AS62">
            <v>38.549999999999997</v>
          </cell>
          <cell r="AT62">
            <v>450</v>
          </cell>
          <cell r="AU62">
            <v>460</v>
          </cell>
          <cell r="AV62">
            <v>1195</v>
          </cell>
        </row>
        <row r="63">
          <cell r="AH63" t="str">
            <v>CRF</v>
          </cell>
          <cell r="AI63" t="str">
            <v xml:space="preserve">CHLORINATED RUBBER FINISH </v>
          </cell>
          <cell r="AJ63" t="str">
            <v>0251</v>
          </cell>
          <cell r="AK63" t="str">
            <v>1401</v>
          </cell>
          <cell r="AL63" t="str">
            <v>520</v>
          </cell>
          <cell r="AM63">
            <v>1</v>
          </cell>
          <cell r="AN63">
            <v>18.899999999999999</v>
          </cell>
          <cell r="AO63">
            <v>15.8</v>
          </cell>
          <cell r="AP63">
            <v>16.7</v>
          </cell>
          <cell r="AQ63">
            <v>31.75</v>
          </cell>
          <cell r="AR63">
            <v>34.18</v>
          </cell>
          <cell r="AS63">
            <v>33.83</v>
          </cell>
          <cell r="AT63">
            <v>600</v>
          </cell>
          <cell r="AU63">
            <v>540</v>
          </cell>
          <cell r="AV63">
            <v>565</v>
          </cell>
        </row>
        <row r="64">
          <cell r="AH64" t="str">
            <v>CRATP</v>
          </cell>
          <cell r="AI64" t="str">
            <v>C RUBBER ALUMINUM TRIPOLYPHOSPHATE PRIMER</v>
          </cell>
          <cell r="AJ64" t="str">
            <v>0203</v>
          </cell>
          <cell r="AK64">
            <v>0</v>
          </cell>
          <cell r="AL64" t="str">
            <v>531</v>
          </cell>
          <cell r="AM64">
            <v>1</v>
          </cell>
          <cell r="AN64">
            <v>13.4</v>
          </cell>
          <cell r="AO64">
            <v>0</v>
          </cell>
          <cell r="AP64">
            <v>14.5</v>
          </cell>
          <cell r="AQ64">
            <v>37.31</v>
          </cell>
          <cell r="AR64">
            <v>0</v>
          </cell>
          <cell r="AS64">
            <v>36.409999999999997</v>
          </cell>
          <cell r="AT64">
            <v>500</v>
          </cell>
          <cell r="AU64">
            <v>0</v>
          </cell>
          <cell r="AV64">
            <v>528</v>
          </cell>
        </row>
        <row r="65">
          <cell r="AH65" t="str">
            <v>PCRF</v>
          </cell>
          <cell r="AI65" t="str">
            <v>PIGMENTED CHLORINATED RUBBER FINISH</v>
          </cell>
          <cell r="AJ65" t="str">
            <v>4470(C-700)</v>
          </cell>
          <cell r="AK65" t="str">
            <v>RF-51~56</v>
          </cell>
          <cell r="AL65" t="str">
            <v>560</v>
          </cell>
          <cell r="AM65">
            <v>1</v>
          </cell>
          <cell r="AN65">
            <v>27.1</v>
          </cell>
          <cell r="AO65">
            <v>12.3</v>
          </cell>
          <cell r="AP65">
            <v>13.5</v>
          </cell>
          <cell r="AQ65">
            <v>33.21</v>
          </cell>
          <cell r="AR65">
            <v>38.21</v>
          </cell>
          <cell r="AS65">
            <v>33.78</v>
          </cell>
          <cell r="AT65">
            <v>900</v>
          </cell>
          <cell r="AU65">
            <v>470</v>
          </cell>
          <cell r="AV65">
            <v>456</v>
          </cell>
        </row>
        <row r="66">
          <cell r="AH66" t="str">
            <v>CRRLP</v>
          </cell>
          <cell r="AI66" t="str">
            <v xml:space="preserve">CHLORINATED RUBBER RED LEAD PRIMER </v>
          </cell>
          <cell r="AJ66" t="str">
            <v>4575(C-750)</v>
          </cell>
          <cell r="AK66"/>
          <cell r="AL66" t="str">
            <v>500</v>
          </cell>
          <cell r="AM66">
            <v>1</v>
          </cell>
          <cell r="AN66">
            <v>17.2</v>
          </cell>
          <cell r="AO66"/>
          <cell r="AP66">
            <v>15</v>
          </cell>
          <cell r="AQ66">
            <v>37.79</v>
          </cell>
          <cell r="AR66">
            <v>0</v>
          </cell>
          <cell r="AS66">
            <v>30.4</v>
          </cell>
          <cell r="AT66">
            <v>650</v>
          </cell>
          <cell r="AU66">
            <v>0</v>
          </cell>
          <cell r="AV66">
            <v>456</v>
          </cell>
        </row>
        <row r="67">
          <cell r="AH67" t="str">
            <v>CRROP</v>
          </cell>
          <cell r="AI67" t="str">
            <v xml:space="preserve">CHLORINATED RUBBER RED LEAD-RED OXIDE PRIMER </v>
          </cell>
          <cell r="AJ67" t="str">
            <v>4576(C-760)</v>
          </cell>
          <cell r="AK67">
            <v>0</v>
          </cell>
          <cell r="AL67" t="str">
            <v>550</v>
          </cell>
          <cell r="AM67">
            <v>1</v>
          </cell>
          <cell r="AN67">
            <v>15.9</v>
          </cell>
          <cell r="AO67">
            <v>0</v>
          </cell>
          <cell r="AP67">
            <v>14.8</v>
          </cell>
          <cell r="AQ67">
            <v>38.99</v>
          </cell>
          <cell r="AR67">
            <v>0</v>
          </cell>
          <cell r="AS67">
            <v>33.78</v>
          </cell>
          <cell r="AT67">
            <v>620</v>
          </cell>
          <cell r="AU67">
            <v>0</v>
          </cell>
          <cell r="AV67">
            <v>500</v>
          </cell>
        </row>
        <row r="68">
          <cell r="AH68" t="str">
            <v>VZCP</v>
          </cell>
          <cell r="AI68" t="str">
            <v>CHLORINATED RUBBER BASE M.I.O.COATING</v>
          </cell>
          <cell r="AJ68" t="str">
            <v>4693(Ar-930)</v>
          </cell>
          <cell r="AK68" t="str">
            <v>1452(RF-68)</v>
          </cell>
          <cell r="AL68" t="str">
            <v>600</v>
          </cell>
          <cell r="AM68">
            <v>1</v>
          </cell>
          <cell r="AN68">
            <v>16.399999999999999</v>
          </cell>
          <cell r="AO68">
            <v>13.2</v>
          </cell>
          <cell r="AP68">
            <v>14.8</v>
          </cell>
          <cell r="AQ68">
            <v>37.799999999999997</v>
          </cell>
          <cell r="AR68">
            <v>37.880000000000003</v>
          </cell>
          <cell r="AS68">
            <v>33.72</v>
          </cell>
          <cell r="AT68">
            <v>620</v>
          </cell>
          <cell r="AU68">
            <v>500</v>
          </cell>
          <cell r="AV68">
            <v>499</v>
          </cell>
        </row>
        <row r="70">
          <cell r="AH70" t="str">
            <v>HF400</v>
          </cell>
          <cell r="AI70" t="str">
            <v>HEAT-RESISTING PAINT 400'C ALUM. SERIES.</v>
          </cell>
          <cell r="AJ70" t="str">
            <v>0654</v>
          </cell>
          <cell r="AK70" t="str">
            <v>1503</v>
          </cell>
          <cell r="AL70">
            <v>0</v>
          </cell>
          <cell r="AM70">
            <v>0</v>
          </cell>
          <cell r="AN70">
            <v>0</v>
          </cell>
          <cell r="AO70">
            <v>0</v>
          </cell>
          <cell r="AP70">
            <v>0</v>
          </cell>
          <cell r="AQ70">
            <v>0</v>
          </cell>
          <cell r="AR70">
            <v>0</v>
          </cell>
          <cell r="AS70">
            <v>0</v>
          </cell>
          <cell r="AT70">
            <v>0</v>
          </cell>
          <cell r="AU70">
            <v>0</v>
          </cell>
          <cell r="AV70">
            <v>406</v>
          </cell>
        </row>
        <row r="71">
          <cell r="AI71" t="str">
            <v xml:space="preserve">SILICONE RESIN </v>
          </cell>
          <cell r="AJ71">
            <v>0</v>
          </cell>
          <cell r="AK71">
            <v>0</v>
          </cell>
          <cell r="AL71">
            <v>0</v>
          </cell>
          <cell r="AM71">
            <v>0</v>
          </cell>
          <cell r="AN71">
            <v>0</v>
          </cell>
          <cell r="AO71">
            <v>0</v>
          </cell>
          <cell r="AP71">
            <v>0</v>
          </cell>
          <cell r="AQ71">
            <v>0</v>
          </cell>
          <cell r="AR71">
            <v>0</v>
          </cell>
          <cell r="AS71">
            <v>0</v>
          </cell>
          <cell r="AT71">
            <v>440</v>
          </cell>
        </row>
        <row r="72">
          <cell r="AH72" t="str">
            <v>HP200</v>
          </cell>
          <cell r="AI72" t="str">
            <v>HEAT-RESISTING PRIMER 200'C ,SILICONE SERIES.</v>
          </cell>
          <cell r="AJ72" t="str">
            <v>0631</v>
          </cell>
          <cell r="AK72" t="str">
            <v>1512</v>
          </cell>
          <cell r="AL72">
            <v>0</v>
          </cell>
          <cell r="AM72">
            <v>1</v>
          </cell>
          <cell r="AN72">
            <v>16.5</v>
          </cell>
          <cell r="AO72">
            <v>26.2</v>
          </cell>
          <cell r="AP72">
            <v>0</v>
          </cell>
          <cell r="AQ72">
            <v>36.36</v>
          </cell>
          <cell r="AR72">
            <v>38.17</v>
          </cell>
          <cell r="AS72">
            <v>0</v>
          </cell>
          <cell r="AT72">
            <v>600</v>
          </cell>
          <cell r="AU72">
            <v>1000</v>
          </cell>
        </row>
        <row r="73">
          <cell r="AH73" t="str">
            <v>HP300</v>
          </cell>
          <cell r="AI73" t="str">
            <v xml:space="preserve">HEAT-RESISTING PRIMER 300'C </v>
          </cell>
          <cell r="AJ73" t="str">
            <v>0632</v>
          </cell>
          <cell r="AK73" t="str">
            <v>1507</v>
          </cell>
          <cell r="AL73" t="str">
            <v>330-1</v>
          </cell>
          <cell r="AM73">
            <v>1</v>
          </cell>
          <cell r="AN73">
            <v>20.7</v>
          </cell>
          <cell r="AO73">
            <v>20.399999999999999</v>
          </cell>
          <cell r="AP73">
            <v>29</v>
          </cell>
          <cell r="AQ73">
            <v>36.229999999999997</v>
          </cell>
          <cell r="AR73">
            <v>38.24</v>
          </cell>
          <cell r="AS73">
            <v>33.76</v>
          </cell>
          <cell r="AT73">
            <v>750</v>
          </cell>
          <cell r="AU73">
            <v>780</v>
          </cell>
          <cell r="AV73">
            <v>979</v>
          </cell>
        </row>
        <row r="74">
          <cell r="AH74" t="str">
            <v>HP500</v>
          </cell>
          <cell r="AI74" t="str">
            <v>HEAT-RESISTING PRIMER 500'C</v>
          </cell>
          <cell r="AJ74" t="str">
            <v>0634</v>
          </cell>
          <cell r="AK74" t="str">
            <v>1501</v>
          </cell>
          <cell r="AL74">
            <v>0</v>
          </cell>
          <cell r="AM74">
            <v>1</v>
          </cell>
          <cell r="AN74">
            <v>35.799999999999997</v>
          </cell>
          <cell r="AO74">
            <v>34.1</v>
          </cell>
          <cell r="AP74">
            <v>0</v>
          </cell>
          <cell r="AQ74">
            <v>36.31</v>
          </cell>
          <cell r="AR74">
            <v>38.119999999999997</v>
          </cell>
          <cell r="AS74">
            <v>0</v>
          </cell>
          <cell r="AT74">
            <v>1300</v>
          </cell>
          <cell r="AU74">
            <v>1300</v>
          </cell>
        </row>
        <row r="75">
          <cell r="AH75" t="str">
            <v>HP600</v>
          </cell>
          <cell r="AI75" t="str">
            <v>HEAT-RESISTING PRIMER 600'C</v>
          </cell>
          <cell r="AJ75" t="str">
            <v>0635</v>
          </cell>
          <cell r="AK75" t="str">
            <v>1500</v>
          </cell>
          <cell r="AL75" t="str">
            <v>320-1</v>
          </cell>
          <cell r="AM75">
            <v>1</v>
          </cell>
          <cell r="AN75">
            <v>44.09</v>
          </cell>
          <cell r="AO75">
            <v>34.1</v>
          </cell>
          <cell r="AP75">
            <v>44.4</v>
          </cell>
          <cell r="AQ75">
            <v>31.75</v>
          </cell>
          <cell r="AR75">
            <v>38.119999999999997</v>
          </cell>
          <cell r="AS75">
            <v>33.78</v>
          </cell>
          <cell r="AT75">
            <v>1400</v>
          </cell>
          <cell r="AU75">
            <v>1300</v>
          </cell>
          <cell r="AV75">
            <v>1500</v>
          </cell>
        </row>
        <row r="76">
          <cell r="AH76" t="str">
            <v>HF200</v>
          </cell>
          <cell r="AI76" t="str">
            <v>HEAT-RESISTING PAINT 200'C SILICONE SREIES.</v>
          </cell>
          <cell r="AJ76" t="str">
            <v>0651</v>
          </cell>
          <cell r="AK76" t="str">
            <v>1504</v>
          </cell>
          <cell r="AL76">
            <v>0</v>
          </cell>
          <cell r="AM76">
            <v>1</v>
          </cell>
          <cell r="AN76">
            <v>17.5</v>
          </cell>
          <cell r="AO76">
            <v>27.3</v>
          </cell>
          <cell r="AP76">
            <v>0</v>
          </cell>
          <cell r="AQ76">
            <v>30.29</v>
          </cell>
          <cell r="AR76">
            <v>28.57</v>
          </cell>
          <cell r="AS76">
            <v>0</v>
          </cell>
          <cell r="AT76">
            <v>530</v>
          </cell>
          <cell r="AU76">
            <v>780</v>
          </cell>
        </row>
        <row r="77">
          <cell r="AH77" t="str">
            <v>HF300</v>
          </cell>
          <cell r="AI77" t="str">
            <v>HEAT-RESISTING PAINT 300'C</v>
          </cell>
          <cell r="AJ77" t="str">
            <v>0652</v>
          </cell>
          <cell r="AK77" t="str">
            <v>1505</v>
          </cell>
          <cell r="AL77" t="str">
            <v>330</v>
          </cell>
          <cell r="AM77">
            <v>1</v>
          </cell>
          <cell r="AN77">
            <v>27.6</v>
          </cell>
          <cell r="AO77">
            <v>27.3</v>
          </cell>
          <cell r="AP77">
            <v>28.4</v>
          </cell>
          <cell r="AQ77">
            <v>27.17</v>
          </cell>
          <cell r="AR77">
            <v>28.57</v>
          </cell>
          <cell r="AS77">
            <v>32.54</v>
          </cell>
          <cell r="AT77">
            <v>750</v>
          </cell>
          <cell r="AU77">
            <v>780</v>
          </cell>
          <cell r="AV77">
            <v>924</v>
          </cell>
        </row>
        <row r="78">
          <cell r="AH78" t="str">
            <v>HF400</v>
          </cell>
          <cell r="AI78" t="str">
            <v>HEAT-RESISTING PAINT 400'C ALUM. SERIES.</v>
          </cell>
          <cell r="AJ78" t="str">
            <v>0654</v>
          </cell>
          <cell r="AK78" t="str">
            <v>1503</v>
          </cell>
          <cell r="AL78">
            <v>0</v>
          </cell>
          <cell r="AM78">
            <v>1</v>
          </cell>
          <cell r="AN78">
            <v>51.61</v>
          </cell>
          <cell r="AO78">
            <v>59.4</v>
          </cell>
          <cell r="AP78">
            <v>0</v>
          </cell>
          <cell r="AQ78">
            <v>25.19</v>
          </cell>
          <cell r="AR78">
            <v>28.62</v>
          </cell>
          <cell r="AS78">
            <v>0</v>
          </cell>
          <cell r="AT78">
            <v>1300</v>
          </cell>
          <cell r="AU78">
            <v>1700</v>
          </cell>
        </row>
        <row r="79">
          <cell r="AH79" t="str">
            <v>HF600</v>
          </cell>
          <cell r="AI79" t="str">
            <v>HEAT-RESISTING PAINT 600'C</v>
          </cell>
          <cell r="AJ79" t="str">
            <v>0655</v>
          </cell>
          <cell r="AK79" t="str">
            <v>1508</v>
          </cell>
          <cell r="AL79" t="str">
            <v>320</v>
          </cell>
          <cell r="AM79">
            <v>1</v>
          </cell>
          <cell r="AN79">
            <v>74.400000000000006</v>
          </cell>
          <cell r="AO79">
            <v>52.39</v>
          </cell>
          <cell r="AP79">
            <v>43.5</v>
          </cell>
          <cell r="AQ79">
            <v>20.16</v>
          </cell>
          <cell r="AR79">
            <v>28.63</v>
          </cell>
          <cell r="AS79">
            <v>32.479999999999997</v>
          </cell>
          <cell r="AT79">
            <v>1500</v>
          </cell>
          <cell r="AU79">
            <v>1500</v>
          </cell>
          <cell r="AV79">
            <v>1413</v>
          </cell>
        </row>
        <row r="80">
          <cell r="AH80" t="str">
            <v>ITIP</v>
          </cell>
          <cell r="AI80" t="str">
            <v>THERMOINDICATIVE PAINT INTERBOND TEMP. INDICATING PAINT</v>
          </cell>
          <cell r="AJ80" t="str">
            <v>0654</v>
          </cell>
          <cell r="AK80" t="str">
            <v>HAA-705</v>
          </cell>
          <cell r="AL80">
            <v>0</v>
          </cell>
          <cell r="AM80">
            <v>1</v>
          </cell>
          <cell r="AN80">
            <v>51.61</v>
          </cell>
          <cell r="AO80">
            <v>68</v>
          </cell>
          <cell r="AP80">
            <v>0</v>
          </cell>
          <cell r="AQ80">
            <v>25.19</v>
          </cell>
          <cell r="AR80">
            <v>10</v>
          </cell>
          <cell r="AS80">
            <v>0</v>
          </cell>
          <cell r="AT80">
            <v>1300</v>
          </cell>
          <cell r="AU80">
            <v>680</v>
          </cell>
        </row>
        <row r="81">
          <cell r="AI81" t="str">
            <v>RED LEAD PRIMER</v>
          </cell>
          <cell r="AJ81" t="str">
            <v>0102</v>
          </cell>
          <cell r="AK81" t="str">
            <v>906(OP-92)</v>
          </cell>
          <cell r="AL81" t="str">
            <v>220</v>
          </cell>
          <cell r="AM81">
            <v>1</v>
          </cell>
          <cell r="AN81">
            <v>8.7799999999999994</v>
          </cell>
          <cell r="AO81">
            <v>10</v>
          </cell>
          <cell r="AP81">
            <v>12.4</v>
          </cell>
          <cell r="AQ81">
            <v>47.83</v>
          </cell>
          <cell r="AR81">
            <v>42</v>
          </cell>
          <cell r="AS81">
            <v>38.71</v>
          </cell>
          <cell r="AT81">
            <v>420</v>
          </cell>
          <cell r="AU81">
            <v>420</v>
          </cell>
          <cell r="AV81">
            <v>480</v>
          </cell>
        </row>
        <row r="82">
          <cell r="AI82" t="str">
            <v xml:space="preserve">POLY-VINYL BUTYRAL RESIN (PVB) </v>
          </cell>
          <cell r="AJ82">
            <v>0</v>
          </cell>
          <cell r="AK82">
            <v>0</v>
          </cell>
          <cell r="AL82">
            <v>0</v>
          </cell>
          <cell r="AM82">
            <v>0</v>
          </cell>
          <cell r="AN82">
            <v>0</v>
          </cell>
          <cell r="AO82">
            <v>0</v>
          </cell>
          <cell r="AP82">
            <v>0</v>
          </cell>
          <cell r="AQ82">
            <v>0</v>
          </cell>
          <cell r="AR82">
            <v>0</v>
          </cell>
          <cell r="AS82">
            <v>0</v>
          </cell>
          <cell r="AT82">
            <v>540</v>
          </cell>
          <cell r="AU82">
            <v>570</v>
          </cell>
        </row>
        <row r="83">
          <cell r="AH83" t="str">
            <v>VRLP</v>
          </cell>
          <cell r="AI83" t="str">
            <v>VINYL RED LEAD PRIMER</v>
          </cell>
          <cell r="AJ83" t="str">
            <v>0301</v>
          </cell>
          <cell r="AK83" t="str">
            <v>SP30(VP-71)</v>
          </cell>
          <cell r="AL83" t="str">
            <v xml:space="preserve"> 21</v>
          </cell>
          <cell r="AM83">
            <v>1</v>
          </cell>
          <cell r="AN83">
            <v>21.8</v>
          </cell>
          <cell r="AO83">
            <v>25.3</v>
          </cell>
          <cell r="AP83">
            <v>64.900000000000006</v>
          </cell>
          <cell r="AQ83">
            <v>25.23</v>
          </cell>
          <cell r="AR83">
            <v>23.72</v>
          </cell>
          <cell r="AS83">
            <v>21.57</v>
          </cell>
          <cell r="AT83">
            <v>550</v>
          </cell>
          <cell r="AU83">
            <v>600</v>
          </cell>
          <cell r="AV83">
            <v>1400</v>
          </cell>
        </row>
        <row r="84">
          <cell r="AH84" t="str">
            <v>VZCP</v>
          </cell>
          <cell r="AI84" t="str">
            <v>VINYL ZINC CHRMATE PRIMER</v>
          </cell>
          <cell r="AJ84" t="str">
            <v>0311</v>
          </cell>
          <cell r="AK84" t="str">
            <v>VP-72</v>
          </cell>
          <cell r="AL84">
            <v>0</v>
          </cell>
          <cell r="AM84">
            <v>1</v>
          </cell>
          <cell r="AN84">
            <v>24.5</v>
          </cell>
          <cell r="AO84">
            <v>28.8</v>
          </cell>
          <cell r="AP84">
            <v>0</v>
          </cell>
          <cell r="AQ84">
            <v>22.04</v>
          </cell>
          <cell r="AR84">
            <v>19.79</v>
          </cell>
          <cell r="AS84">
            <v>0</v>
          </cell>
          <cell r="AT84">
            <v>540</v>
          </cell>
          <cell r="AU84">
            <v>570</v>
          </cell>
        </row>
        <row r="85">
          <cell r="AH85" t="str">
            <v>WP</v>
          </cell>
          <cell r="AI85" t="str">
            <v>WASH PRIMER</v>
          </cell>
          <cell r="AJ85" t="str">
            <v>0345</v>
          </cell>
          <cell r="AK85" t="str">
            <v>908(SP-02)</v>
          </cell>
          <cell r="AL85" t="str">
            <v xml:space="preserve"> 11</v>
          </cell>
          <cell r="AM85">
            <v>1</v>
          </cell>
          <cell r="AN85">
            <v>55.83</v>
          </cell>
          <cell r="AO85">
            <v>37.1</v>
          </cell>
          <cell r="AP85">
            <v>78.3</v>
          </cell>
          <cell r="AQ85">
            <v>8.06</v>
          </cell>
          <cell r="AR85">
            <v>11.86</v>
          </cell>
          <cell r="AS85">
            <v>8.94</v>
          </cell>
          <cell r="AT85">
            <v>450</v>
          </cell>
          <cell r="AU85">
            <v>440</v>
          </cell>
          <cell r="AV85">
            <v>700</v>
          </cell>
        </row>
        <row r="86">
          <cell r="AH86" t="str">
            <v>VE</v>
          </cell>
          <cell r="AI86" t="str">
            <v xml:space="preserve">VINYL ENAMEL </v>
          </cell>
          <cell r="AJ86" t="str">
            <v>0351</v>
          </cell>
          <cell r="AK86" t="str">
            <v>SP32(VA-11)</v>
          </cell>
          <cell r="AL86">
            <v>0</v>
          </cell>
          <cell r="AM86">
            <v>1</v>
          </cell>
          <cell r="AN86">
            <v>29.1</v>
          </cell>
          <cell r="AO86">
            <v>26.21</v>
          </cell>
          <cell r="AP86">
            <v>0</v>
          </cell>
          <cell r="AQ86">
            <v>18.899999999999999</v>
          </cell>
          <cell r="AR86">
            <v>19.079999999999998</v>
          </cell>
          <cell r="AS86">
            <v>0</v>
          </cell>
          <cell r="AT86">
            <v>550</v>
          </cell>
          <cell r="AU86">
            <v>500</v>
          </cell>
        </row>
        <row r="87">
          <cell r="AI87" t="str">
            <v>PIGMENTED PVC VINYL FINISH</v>
          </cell>
          <cell r="AJ87" t="str">
            <v>4340(U-400)</v>
          </cell>
          <cell r="AK87" t="str">
            <v>SP34(VA-51)</v>
          </cell>
          <cell r="AL87">
            <v>0</v>
          </cell>
          <cell r="AM87">
            <v>1</v>
          </cell>
          <cell r="AN87">
            <v>21.2</v>
          </cell>
          <cell r="AO87">
            <v>27.3</v>
          </cell>
          <cell r="AP87">
            <v>0</v>
          </cell>
          <cell r="AQ87">
            <v>30.19</v>
          </cell>
          <cell r="AR87">
            <v>19.78</v>
          </cell>
          <cell r="AS87">
            <v>0</v>
          </cell>
          <cell r="AT87">
            <v>640</v>
          </cell>
          <cell r="AU87">
            <v>540</v>
          </cell>
        </row>
        <row r="89">
          <cell r="AI89" t="str">
            <v xml:space="preserve">POLYOL POLYISOCYANATE </v>
          </cell>
        </row>
        <row r="90">
          <cell r="AH90" t="str">
            <v>PCC</v>
          </cell>
          <cell r="AI90" t="str">
            <v xml:space="preserve">POLYURETHANE COATING CLEAR </v>
          </cell>
          <cell r="AJ90" t="str">
            <v>0550</v>
          </cell>
          <cell r="AK90" t="str">
            <v>722</v>
          </cell>
          <cell r="AL90" t="str">
            <v xml:space="preserve"> 67</v>
          </cell>
          <cell r="AM90">
            <v>1</v>
          </cell>
          <cell r="AN90">
            <v>27.8</v>
          </cell>
          <cell r="AO90">
            <v>29.8</v>
          </cell>
          <cell r="AP90">
            <v>81.790000000000006</v>
          </cell>
          <cell r="AQ90">
            <v>25.18</v>
          </cell>
          <cell r="AR90">
            <v>25.17</v>
          </cell>
          <cell r="AS90">
            <v>18.34</v>
          </cell>
          <cell r="AT90">
            <v>700</v>
          </cell>
          <cell r="AU90">
            <v>750</v>
          </cell>
          <cell r="AV90">
            <v>1500</v>
          </cell>
        </row>
        <row r="91">
          <cell r="AH91" t="str">
            <v>PF</v>
          </cell>
          <cell r="AI91" t="str">
            <v>POLYURETHANE COATING</v>
          </cell>
          <cell r="AJ91" t="str">
            <v>0551</v>
          </cell>
          <cell r="AK91" t="str">
            <v>725</v>
          </cell>
          <cell r="AL91" t="str">
            <v xml:space="preserve"> 66</v>
          </cell>
          <cell r="AM91">
            <v>1</v>
          </cell>
          <cell r="AN91">
            <v>33.1</v>
          </cell>
          <cell r="AO91">
            <v>29.8</v>
          </cell>
          <cell r="AP91">
            <v>92.79</v>
          </cell>
          <cell r="AQ91">
            <v>27.19</v>
          </cell>
          <cell r="AR91">
            <v>30.2</v>
          </cell>
          <cell r="AS91">
            <v>18.32</v>
          </cell>
          <cell r="AT91">
            <v>900</v>
          </cell>
          <cell r="AU91">
            <v>900</v>
          </cell>
          <cell r="AV91">
            <v>1700</v>
          </cell>
        </row>
        <row r="92">
          <cell r="AH92" t="str">
            <v>PFC</v>
          </cell>
          <cell r="AI92" t="str">
            <v>POLYURETHANE COATING</v>
          </cell>
          <cell r="AJ92" t="str">
            <v>0551</v>
          </cell>
          <cell r="AK92" t="str">
            <v>UP-04</v>
          </cell>
          <cell r="AL92" t="str">
            <v xml:space="preserve"> 66</v>
          </cell>
          <cell r="AM92">
            <v>1</v>
          </cell>
          <cell r="AN92">
            <v>36.78</v>
          </cell>
          <cell r="AO92">
            <v>16.059999999999999</v>
          </cell>
          <cell r="AP92">
            <v>92.79</v>
          </cell>
          <cell r="AQ92">
            <v>27.19</v>
          </cell>
          <cell r="AR92">
            <v>30.2</v>
          </cell>
          <cell r="AS92">
            <v>18.32</v>
          </cell>
          <cell r="AT92">
            <v>1000</v>
          </cell>
          <cell r="AU92">
            <v>485</v>
          </cell>
          <cell r="AV92">
            <v>1700</v>
          </cell>
        </row>
        <row r="93">
          <cell r="AH93" t="str">
            <v>AICP</v>
          </cell>
          <cell r="AI93" t="str">
            <v>ALIPHATIC ISCYANATE CURED POLYURETHANE FIN.</v>
          </cell>
          <cell r="AJ93" t="str">
            <v>4231(I-300)</v>
          </cell>
          <cell r="AK93" t="str">
            <v>728</v>
          </cell>
          <cell r="AL93">
            <v>0</v>
          </cell>
          <cell r="AM93">
            <v>1</v>
          </cell>
          <cell r="AN93">
            <v>46.3</v>
          </cell>
          <cell r="AO93">
            <v>56.2</v>
          </cell>
          <cell r="AP93">
            <v>0</v>
          </cell>
          <cell r="AQ93">
            <v>30.24</v>
          </cell>
          <cell r="AR93">
            <v>30.25</v>
          </cell>
          <cell r="AS93">
            <v>0</v>
          </cell>
          <cell r="AT93">
            <v>1400</v>
          </cell>
          <cell r="AU93">
            <v>1700</v>
          </cell>
        </row>
        <row r="94">
          <cell r="AI94" t="str">
            <v>POLYURETHANE TANK LINING</v>
          </cell>
          <cell r="AJ94" t="str">
            <v>4230(I-310)</v>
          </cell>
          <cell r="AK94" t="str">
            <v>733</v>
          </cell>
          <cell r="AL94">
            <v>0</v>
          </cell>
          <cell r="AM94">
            <v>1</v>
          </cell>
          <cell r="AN94">
            <v>37</v>
          </cell>
          <cell r="AO94">
            <v>19.8</v>
          </cell>
          <cell r="AP94">
            <v>0</v>
          </cell>
          <cell r="AQ94">
            <v>37.840000000000003</v>
          </cell>
          <cell r="AR94">
            <v>28.79</v>
          </cell>
          <cell r="AS94">
            <v>0</v>
          </cell>
          <cell r="AT94">
            <v>1400</v>
          </cell>
          <cell r="AU94">
            <v>570</v>
          </cell>
        </row>
        <row r="95">
          <cell r="AI95" t="str">
            <v>NON-REACTIVE POLYURETHANE PRIMER</v>
          </cell>
          <cell r="AJ95" t="str">
            <v>4239(I-350)</v>
          </cell>
          <cell r="AK95">
            <v>0</v>
          </cell>
          <cell r="AL95">
            <v>0</v>
          </cell>
          <cell r="AM95">
            <v>1</v>
          </cell>
          <cell r="AN95">
            <v>18</v>
          </cell>
          <cell r="AO95">
            <v>0</v>
          </cell>
          <cell r="AP95">
            <v>0</v>
          </cell>
          <cell r="AQ95">
            <v>55.56</v>
          </cell>
          <cell r="AR95">
            <v>0</v>
          </cell>
          <cell r="AS95">
            <v>0</v>
          </cell>
          <cell r="AT95">
            <v>1000</v>
          </cell>
        </row>
        <row r="96">
          <cell r="AI96" t="str">
            <v>CLEAR POLYURETHANE FINISH</v>
          </cell>
          <cell r="AJ96" t="str">
            <v>4235(I-390)</v>
          </cell>
          <cell r="AK96" t="str">
            <v>1101</v>
          </cell>
          <cell r="AL96">
            <v>0</v>
          </cell>
          <cell r="AM96">
            <v>1</v>
          </cell>
          <cell r="AN96">
            <v>31.7</v>
          </cell>
          <cell r="AO96">
            <v>17</v>
          </cell>
          <cell r="AP96">
            <v>0</v>
          </cell>
          <cell r="AQ96">
            <v>37.85</v>
          </cell>
          <cell r="AR96">
            <v>26.47</v>
          </cell>
          <cell r="AS96">
            <v>0</v>
          </cell>
          <cell r="AT96">
            <v>1200</v>
          </cell>
          <cell r="AU96">
            <v>450</v>
          </cell>
        </row>
        <row r="97">
          <cell r="AI97" t="str">
            <v>URETHANE CHROMATE PRIMER</v>
          </cell>
          <cell r="AJ97" t="str">
            <v>4420(A-200)</v>
          </cell>
          <cell r="AK97" t="str">
            <v>1106</v>
          </cell>
          <cell r="AL97">
            <v>0</v>
          </cell>
          <cell r="AM97">
            <v>1</v>
          </cell>
          <cell r="AN97">
            <v>21.6</v>
          </cell>
          <cell r="AO97">
            <v>12.5</v>
          </cell>
          <cell r="AP97">
            <v>0</v>
          </cell>
          <cell r="AQ97">
            <v>37.04</v>
          </cell>
          <cell r="AR97">
            <v>24</v>
          </cell>
          <cell r="AS97">
            <v>0</v>
          </cell>
          <cell r="AT97">
            <v>800</v>
          </cell>
          <cell r="AU97">
            <v>300</v>
          </cell>
        </row>
        <row r="98">
          <cell r="AI98" t="str">
            <v>ZINC TETROXYCHROMATE BUTYRAL ETCH PRIMER</v>
          </cell>
          <cell r="AJ98" t="str">
            <v>4322(U-220)</v>
          </cell>
          <cell r="AK98" t="str">
            <v>738</v>
          </cell>
          <cell r="AL98">
            <v>0</v>
          </cell>
          <cell r="AM98">
            <v>1</v>
          </cell>
          <cell r="AN98">
            <v>58.41</v>
          </cell>
          <cell r="AO98">
            <v>69.59</v>
          </cell>
          <cell r="AP98">
            <v>0</v>
          </cell>
          <cell r="AQ98">
            <v>8.56</v>
          </cell>
          <cell r="AR98">
            <v>28.74</v>
          </cell>
          <cell r="AS98">
            <v>0</v>
          </cell>
          <cell r="AT98">
            <v>500</v>
          </cell>
          <cell r="AU98">
            <v>2000</v>
          </cell>
        </row>
        <row r="100">
          <cell r="AI100" t="str">
            <v>MASONRY &amp; ACRYLIC PAINT</v>
          </cell>
        </row>
        <row r="101">
          <cell r="AI101" t="str">
            <v>SOLVENT BASE MASONRY PRIMER</v>
          </cell>
          <cell r="AJ101" t="str">
            <v>1541</v>
          </cell>
          <cell r="AK101">
            <v>0</v>
          </cell>
          <cell r="AL101" t="str">
            <v>140</v>
          </cell>
          <cell r="AM101">
            <v>1</v>
          </cell>
          <cell r="AN101">
            <v>9.6999999999999993</v>
          </cell>
          <cell r="AO101">
            <v>0</v>
          </cell>
          <cell r="AP101">
            <v>14</v>
          </cell>
          <cell r="AQ101">
            <v>40.21</v>
          </cell>
          <cell r="AR101">
            <v>0</v>
          </cell>
          <cell r="AS101">
            <v>30.36</v>
          </cell>
          <cell r="AT101">
            <v>390</v>
          </cell>
          <cell r="AU101">
            <v>0</v>
          </cell>
          <cell r="AV101">
            <v>425</v>
          </cell>
        </row>
        <row r="102">
          <cell r="AH102"/>
          <cell r="AI102" t="str">
            <v>WATER BASE MASONRY PRIMER</v>
          </cell>
          <cell r="AJ102" t="str">
            <v>1546</v>
          </cell>
          <cell r="AK102">
            <v>0</v>
          </cell>
          <cell r="AL102" t="str">
            <v>140-1</v>
          </cell>
          <cell r="AM102">
            <v>1</v>
          </cell>
          <cell r="AN102">
            <v>8.1999999999999993</v>
          </cell>
          <cell r="AO102">
            <v>0</v>
          </cell>
          <cell r="AP102">
            <v>12</v>
          </cell>
          <cell r="AQ102">
            <v>40.24</v>
          </cell>
          <cell r="AR102">
            <v>0</v>
          </cell>
          <cell r="AS102">
            <v>33.83</v>
          </cell>
          <cell r="AT102">
            <v>330</v>
          </cell>
          <cell r="AU102">
            <v>0</v>
          </cell>
          <cell r="AV102">
            <v>406</v>
          </cell>
        </row>
        <row r="103">
          <cell r="AI103" t="str">
            <v>WATER BASE MASONRY PAINT</v>
          </cell>
          <cell r="AJ103" t="str">
            <v>1556</v>
          </cell>
          <cell r="AK103">
            <v>0</v>
          </cell>
          <cell r="AL103">
            <v>0</v>
          </cell>
          <cell r="AM103">
            <v>1</v>
          </cell>
          <cell r="AN103">
            <v>11.9</v>
          </cell>
          <cell r="AO103">
            <v>0</v>
          </cell>
          <cell r="AP103">
            <v>0</v>
          </cell>
          <cell r="AQ103">
            <v>36.97</v>
          </cell>
          <cell r="AR103">
            <v>0</v>
          </cell>
          <cell r="AS103">
            <v>0</v>
          </cell>
          <cell r="AT103">
            <v>440</v>
          </cell>
          <cell r="AU103">
            <v>4.2915242876481667E-310</v>
          </cell>
          <cell r="AV103">
            <v>406.001220703125</v>
          </cell>
        </row>
        <row r="104">
          <cell r="AH104" t="str">
            <v>1656</v>
          </cell>
          <cell r="AI104" t="str">
            <v xml:space="preserve">ACRYLIC EMULSION PAINT </v>
          </cell>
          <cell r="AJ104" t="str">
            <v>1656</v>
          </cell>
          <cell r="AK104">
            <v>0</v>
          </cell>
          <cell r="AL104">
            <v>0</v>
          </cell>
          <cell r="AM104">
            <v>1</v>
          </cell>
          <cell r="AN104">
            <v>9.4</v>
          </cell>
          <cell r="AO104">
            <v>0</v>
          </cell>
          <cell r="AP104">
            <v>25.8</v>
          </cell>
          <cell r="AQ104">
            <v>38.299999999999997</v>
          </cell>
          <cell r="AR104">
            <v>0</v>
          </cell>
          <cell r="AS104">
            <v>34.880000000000003</v>
          </cell>
          <cell r="AT104">
            <v>360</v>
          </cell>
          <cell r="AU104">
            <v>0</v>
          </cell>
          <cell r="AV104">
            <v>900</v>
          </cell>
        </row>
        <row r="105">
          <cell r="AI105" t="str">
            <v xml:space="preserve">EMULSION PAINT </v>
          </cell>
          <cell r="AJ105" t="str">
            <v>1657</v>
          </cell>
          <cell r="AK105">
            <v>0</v>
          </cell>
          <cell r="AL105" t="str">
            <v>130</v>
          </cell>
          <cell r="AM105">
            <v>1</v>
          </cell>
          <cell r="AN105">
            <v>6.4</v>
          </cell>
          <cell r="AO105">
            <v>0</v>
          </cell>
          <cell r="AP105">
            <v>5.8</v>
          </cell>
          <cell r="AQ105">
            <v>40.630000000000003</v>
          </cell>
          <cell r="AR105">
            <v>0</v>
          </cell>
          <cell r="AS105">
            <v>34.83</v>
          </cell>
          <cell r="AT105">
            <v>260</v>
          </cell>
          <cell r="AU105">
            <v>0</v>
          </cell>
          <cell r="AV105">
            <v>202</v>
          </cell>
        </row>
        <row r="106">
          <cell r="AV106">
            <v>193</v>
          </cell>
        </row>
        <row r="107">
          <cell r="AI107" t="str">
            <v>OTHER PAINT</v>
          </cell>
        </row>
        <row r="108">
          <cell r="AH108" t="str">
            <v>AO</v>
          </cell>
          <cell r="AI108" t="str">
            <v>AMERLOCK-400 100,</v>
          </cell>
          <cell r="AJ108">
            <v>0</v>
          </cell>
          <cell r="AK108">
            <v>0</v>
          </cell>
          <cell r="AL108">
            <v>0</v>
          </cell>
          <cell r="AM108">
            <v>1</v>
          </cell>
          <cell r="AN108">
            <v>0</v>
          </cell>
          <cell r="AO108">
            <v>35</v>
          </cell>
          <cell r="AP108">
            <v>0</v>
          </cell>
          <cell r="AQ108">
            <v>0</v>
          </cell>
          <cell r="AR108">
            <v>21</v>
          </cell>
          <cell r="AS108">
            <v>0</v>
          </cell>
          <cell r="AT108">
            <v>0</v>
          </cell>
          <cell r="AU108">
            <v>735</v>
          </cell>
        </row>
        <row r="109">
          <cell r="AI109" t="str">
            <v>BLACK VARNISH</v>
          </cell>
          <cell r="AJ109" t="str">
            <v>1727</v>
          </cell>
          <cell r="AK109">
            <v>0</v>
          </cell>
          <cell r="AL109" t="str">
            <v>170</v>
          </cell>
          <cell r="AM109">
            <v>1</v>
          </cell>
          <cell r="AN109">
            <v>5.8</v>
          </cell>
          <cell r="AO109">
            <v>0</v>
          </cell>
          <cell r="AP109">
            <v>6.2</v>
          </cell>
          <cell r="AQ109">
            <v>34.479999999999997</v>
          </cell>
          <cell r="AR109">
            <v>0</v>
          </cell>
          <cell r="AS109">
            <v>26.94</v>
          </cell>
          <cell r="AT109">
            <v>200</v>
          </cell>
          <cell r="AU109">
            <v>0</v>
          </cell>
          <cell r="AV109">
            <v>167</v>
          </cell>
        </row>
        <row r="110">
          <cell r="AI110" t="str">
            <v>NEO WATER PROOF COATING</v>
          </cell>
          <cell r="AJ110" t="str">
            <v>1728</v>
          </cell>
          <cell r="AK110" t="str">
            <v>1018</v>
          </cell>
          <cell r="AL110" t="str">
            <v>160</v>
          </cell>
          <cell r="AM110">
            <v>1</v>
          </cell>
          <cell r="AN110">
            <v>4.4000000000000004</v>
          </cell>
          <cell r="AO110">
            <v>0</v>
          </cell>
          <cell r="AP110">
            <v>6.7</v>
          </cell>
          <cell r="AQ110">
            <v>227.27</v>
          </cell>
          <cell r="AR110">
            <v>0</v>
          </cell>
          <cell r="AS110">
            <v>28.81</v>
          </cell>
          <cell r="AT110">
            <v>1000</v>
          </cell>
          <cell r="AU110">
            <v>0</v>
          </cell>
          <cell r="AV110">
            <v>193</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refreshError="1"/>
      <sheetData sheetId="179" refreshError="1"/>
      <sheetData sheetId="180" refreshError="1"/>
      <sheetData sheetId="181" refreshError="1"/>
      <sheetData sheetId="182" refreshError="1"/>
      <sheetData sheetId="183" refreshError="1"/>
      <sheetData sheetId="184"/>
      <sheetData sheetId="185"/>
      <sheetData sheetId="186"/>
      <sheetData sheetId="187"/>
      <sheetData sheetId="188"/>
      <sheetData sheetId="189"/>
      <sheetData sheetId="190"/>
      <sheetData sheetId="191" refreshError="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refreshError="1"/>
      <sheetData sheetId="419" refreshError="1"/>
      <sheetData sheetId="420" refreshError="1"/>
      <sheetData sheetId="421" refreshError="1"/>
      <sheetData sheetId="422" refreshError="1"/>
      <sheetData sheetId="423" refreshError="1"/>
      <sheetData sheetId="424" refreshError="1"/>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refreshError="1"/>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Set>
  </externalBook>
</externalLink>
</file>

<file path=xl/externalLinks/externalLink2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BASE"/>
      <sheetName val="Sheet1"/>
      <sheetName val="T3-99"/>
      <sheetName val="T4-99"/>
      <sheetName val="T5-99"/>
      <sheetName val="T6-99"/>
      <sheetName val="T7-99"/>
      <sheetName val="T8-99"/>
      <sheetName val="T9-99"/>
      <sheetName val="T10-99"/>
      <sheetName val="T11-99"/>
      <sheetName val="T12-99"/>
      <sheetName val="CVden ngoai TCT (1)"/>
      <sheetName val="CV den ngoai TCT (2)"/>
      <sheetName val="CV den ngoai TCT (3)"/>
      <sheetName val="QDcua TGD"/>
      <sheetName val="QD cua HDQT"/>
      <sheetName val="QD cua HDQT (2)"/>
      <sheetName val="CV di ngoai tong"/>
      <sheetName val="CV di ngoai tong (2)"/>
      <sheetName val="Chart1"/>
      <sheetName val="To trinh"/>
      <sheetName val="Giao nhiem vu"/>
      <sheetName val="QDcua TGD (2)"/>
      <sheetName val="Thong tu"/>
      <sheetName val="CV di trong  tong"/>
      <sheetName val="nghi dinh-CP"/>
      <sheetName val="CV den trong tong"/>
      <sheetName val="Sheet2"/>
      <sheetName val="00000000"/>
      <sheetName val="KHQ2"/>
      <sheetName val="KHT4,5-02"/>
      <sheetName val="KHVt "/>
      <sheetName val="KHVtt4"/>
      <sheetName val="KHVt XL"/>
      <sheetName val="KHVt XLT4"/>
      <sheetName val="TNHNoi"/>
      <sheetName val="Sheet3"/>
      <sheetName val="XL4Poppy"/>
      <sheetName val="Muatb"/>
      <sheetName val="lapdat TB "/>
      <sheetName val="TNghiªm TB "/>
      <sheetName val="VËt liÖu"/>
      <sheetName val="vc-TBA"/>
      <sheetName val="Lap ®at ®iÖn"/>
      <sheetName val="TNghiÖm VL"/>
      <sheetName val="tt-TBA"/>
      <sheetName val="TDT"/>
      <sheetName val="TDT-TBA"/>
      <sheetName val="KSTK"/>
      <sheetName val="th "/>
      <sheetName val="tien luong"/>
      <sheetName val="dutoan"/>
      <sheetName val="CLech"/>
      <sheetName val="mong"/>
      <sheetName val="TBA"/>
      <sheetName val="Netbook"/>
      <sheetName val="DZ"/>
      <sheetName val="PA_coso"/>
      <sheetName val="PA_von"/>
      <sheetName val="PA_nhucau"/>
      <sheetName val="PA_TH"/>
      <sheetName val="THDT"/>
      <sheetName val="XL35"/>
      <sheetName val="DZ-35"/>
      <sheetName val="TN_35"/>
      <sheetName val="CT-DZ"/>
      <sheetName val="VC"/>
      <sheetName val="TC"/>
      <sheetName val="TH_BA"/>
      <sheetName val="TNT"/>
      <sheetName val="CT_TBA"/>
      <sheetName val="KB"/>
      <sheetName val="CT_BT"/>
      <sheetName val="KS"/>
      <sheetName val="BT"/>
      <sheetName val="CP_BT"/>
      <sheetName val="Sheet4"/>
      <sheetName val="Sheet5"/>
      <sheetName val="DB"/>
      <sheetName val="XXXXXXXX"/>
      <sheetName val="Thep be"/>
      <sheetName val="Thep than"/>
      <sheetName val="Thep xa mu"/>
      <sheetName val="142201-T1-th"/>
      <sheetName val="142201-T1 "/>
      <sheetName val="142201-T2-th "/>
      <sheetName val="142201-T2"/>
      <sheetName val="142201-T3-th "/>
      <sheetName val="142201-T3"/>
      <sheetName val="142201-T4-th  "/>
      <sheetName val="142201-T4"/>
      <sheetName val="142201-T6"/>
      <sheetName val="142201-T10"/>
      <sheetName val="t1"/>
      <sheetName val=" t5"/>
      <sheetName val="t.4"/>
      <sheetName val=" t3 "/>
      <sheetName val="T2"/>
      <sheetName val="t"/>
      <sheetName val=" TH331"/>
      <sheetName val=" Minh ha"/>
      <sheetName val="HTay03"/>
      <sheetName val=" Ha Tay"/>
      <sheetName val="tw2"/>
      <sheetName val=" Vinhphuc"/>
      <sheetName val=" Nbinh"/>
      <sheetName val=" QVinh"/>
      <sheetName val=" TW1"/>
      <sheetName val="10000000"/>
      <sheetName val="km248"/>
      <sheetName val="Song trai"/>
      <sheetName val="Dinh+ha nha"/>
      <sheetName val="PTLK"/>
      <sheetName val="NG k"/>
      <sheetName val="THcong"/>
      <sheetName val="BHXH"/>
      <sheetName val="BHXH12"/>
      <sheetName val="Sheet8"/>
      <sheetName val="Sheet9"/>
      <sheetName val="Kluong phu"/>
      <sheetName val="Lan can"/>
      <sheetName val="Ho lan"/>
      <sheetName val="Coc tieu"/>
      <sheetName val="Bien bao"/>
      <sheetName val="Ranh"/>
      <sheetName val="Tuongchan"/>
      <sheetName val="Op mai 274"/>
      <sheetName val="Op mai 275"/>
      <sheetName val="Op mai 276"/>
      <sheetName val="Op mai 277"/>
      <sheetName val="Op mai 278"/>
      <sheetName val="Op mai 279"/>
      <sheetName val="Op mai 280"/>
      <sheetName val="Op mai 281"/>
      <sheetName val="Op mai 282"/>
      <sheetName val="Op mai 283"/>
      <sheetName val="Km274-Km275"/>
      <sheetName val="Km275-Km276"/>
      <sheetName val="Km276-Km277"/>
      <sheetName val="Km277-Km278"/>
      <sheetName val="Km278-Km279"/>
      <sheetName val="Km279-Km280"/>
      <sheetName val="Km280-Km281"/>
      <sheetName val="Km281-Km282"/>
      <sheetName val="Km282-Km283"/>
      <sheetName val="Km283-Km284"/>
      <sheetName val="Km284-Km285"/>
      <sheetName val="Nenduong"/>
      <sheetName val="Op mai 284"/>
      <sheetName val="Op mai"/>
      <sheetName val="Sheet6"/>
      <sheetName val="LuongT1"/>
      <sheetName val="LuongT2"/>
      <sheetName val="luongthang12"/>
      <sheetName val="LuongT11"/>
      <sheetName val="thang5"/>
      <sheetName val="T7"/>
      <sheetName val="T10"/>
      <sheetName val="T9"/>
      <sheetName val="T8"/>
      <sheetName val="thang6"/>
      <sheetName val="thang4"/>
      <sheetName val="LuongT3"/>
      <sheetName val="NKC"/>
      <sheetName val="SoquyTM"/>
      <sheetName val="TK 112"/>
      <sheetName val="TK 131"/>
      <sheetName val="TK133"/>
      <sheetName val="TK 141"/>
      <sheetName val="TK 153"/>
      <sheetName val="TK214"/>
      <sheetName val="TK 211"/>
      <sheetName val="TK 242"/>
      <sheetName val="TK33311"/>
      <sheetName val="TK331"/>
      <sheetName val="TK333"/>
      <sheetName val="TK 334"/>
      <sheetName val="TK711"/>
      <sheetName val="TK411"/>
      <sheetName val="TK421"/>
      <sheetName val="TK 511"/>
      <sheetName val="TK 515"/>
      <sheetName val="TK642"/>
      <sheetName val="TK 911"/>
      <sheetName val="TK811"/>
      <sheetName val="CDKT"/>
      <sheetName val="CDPS1"/>
      <sheetName val="KQKD"/>
      <sheetName val="KHTSCD1"/>
      <sheetName val="KHTSCD2"/>
      <sheetName val="SoCaiTM"/>
      <sheetName val="NK"/>
      <sheetName val="PhieuKT"/>
      <sheetName val="Tonghop"/>
      <sheetName val="Sheet7"/>
      <sheetName val="HHVt "/>
      <sheetName val="VtuHaTheSauTramBT3"/>
      <sheetName val="VtuHaTheSauTRamBT9"/>
      <sheetName val="VtuHaTheSautramLienThang"/>
      <sheetName val="VTuHaTheSautramBT5"/>
      <sheetName val="VTuHaTheSautramBT2"/>
      <sheetName val="VtuHaTheSautramTTCocSoi"/>
      <sheetName val="VtuHaTheSauTBAKhoi13"/>
      <sheetName val="VtuHaTheSauTBAKhoi12"/>
      <sheetName val="VtuHaTheSauTBANgDu4"/>
      <sheetName val="VtuHaTheSauTBAHungThuy"/>
      <sheetName val="VtuHaTheSauTBAHaiSan"/>
      <sheetName val="VtuHaTheSauTBANgVanTroi1"/>
      <sheetName val="VtuHaTheSauTBANgVanTroi2"/>
      <sheetName val="VtuHaTheSauTBANguyenDu2"/>
      <sheetName val="VtuHaTheSauTBANguyenDu6"/>
      <sheetName val="VtuHaTheSauTBABenThuy1"/>
      <sheetName val="VatTuThuHoi"/>
      <sheetName val="VtuHaTheSauTBABenThuy1 (2)"/>
      <sheetName val="Km274 - Km275"/>
      <sheetName val="Km275 - Km276"/>
      <sheetName val="Km276 - Km277"/>
      <sheetName val="Km277 - Km278 "/>
      <sheetName val="Km278 - Km279"/>
      <sheetName val="Km279 - Km280"/>
      <sheetName val="Km280 - Km281"/>
      <sheetName val="Km281 - Km282"/>
      <sheetName val="Km282 - Km283"/>
      <sheetName val="Km283 - Km284"/>
      <sheetName val="Km284 - Km285"/>
      <sheetName val="Tong hop Matduong"/>
      <sheetName val="Cong D75"/>
      <sheetName val="Cong D100"/>
      <sheetName val="Cong D150"/>
      <sheetName val="Cong 2D150"/>
      <sheetName val="Cong ban 0,7x0,7"/>
      <sheetName val="Cong ban 0,8x0,8"/>
      <sheetName val="Cong ban 1x1"/>
      <sheetName val="Cong ban 1x1,2"/>
      <sheetName val="Cong ban 1,5x1,5"/>
      <sheetName val="Cong ban 2x1,5"/>
      <sheetName val="Cong ban 2x2"/>
      <sheetName val="Tong hop"/>
      <sheetName val="Tong hop (2)"/>
      <sheetName val="Cong"/>
      <sheetName val="Cong cu"/>
      <sheetName val="Dinhhinh"/>
      <sheetName val="Cot thep"/>
      <sheetName val="Cong tron D75"/>
      <sheetName val="Cong tron D100"/>
      <sheetName val="Cong tron D150"/>
      <sheetName val="Cong tron 2D150"/>
      <sheetName val="Cong ban 1,0x1,0"/>
      <sheetName val="Cong ban 1,0x1,2"/>
      <sheetName val="Cong hop 1,5x1,5"/>
      <sheetName val="Cong hop 2,0x1,5"/>
      <sheetName val="Cong hop 2,0x2,0"/>
      <sheetName val="T.so thay doi"/>
      <sheetName val="BTHDT_DZcaothe"/>
      <sheetName val="BTHDT_TBA"/>
      <sheetName val="THXL_DZcaothe"/>
      <sheetName val="TN_DZcaothe"/>
      <sheetName val="b.THchitietDZCT"/>
      <sheetName val="tr_tinhDZcaothe"/>
      <sheetName val="THXL_TBA"/>
      <sheetName val="TN_TBA"/>
      <sheetName val="b.THchitietTBA"/>
      <sheetName val="tr_tinhTBA"/>
      <sheetName val="Khao sat"/>
      <sheetName val="TT khao sat"/>
      <sheetName val="tb1"/>
      <sheetName val="KM"/>
      <sheetName val="KHOANMUC"/>
      <sheetName val="QTNC"/>
      <sheetName val="CPQL"/>
      <sheetName val="SANLUONG"/>
      <sheetName val="SSCP-SL"/>
      <sheetName val="CPSX"/>
      <sheetName val="CDSL (2)"/>
      <sheetName val="Congty"/>
      <sheetName val="VPPN"/>
      <sheetName val="XN74"/>
      <sheetName val="XN54"/>
      <sheetName val="XN33"/>
      <sheetName val="NK96"/>
      <sheetName val="XL4Test5"/>
      <sheetName val="socai2003-6tc"/>
      <sheetName val="SCT Cong trinh"/>
      <sheetName val="06-2003 (2)"/>
      <sheetName val="CDPS 6tc"/>
      <sheetName val="SCT Nha thau"/>
      <sheetName val="socai2003 (6tc)dp"/>
      <sheetName val="socai2003 (6tc)"/>
      <sheetName val="CDPS 6tc (2)"/>
      <sheetName val="20000000"/>
      <sheetName val="Thau"/>
      <sheetName val="CT-BT"/>
      <sheetName val="Xa"/>
      <sheetName val="TH du toan "/>
      <sheetName val="Du toan "/>
      <sheetName val="C.Tinh"/>
      <sheetName val="TK_cap"/>
      <sheetName val="TH"/>
      <sheetName val="Sheet10"/>
      <sheetName val="thkl"/>
      <sheetName val="thkl (2)"/>
      <sheetName val="kht8"/>
      <sheetName val="long tec"/>
      <sheetName val="nlongt"/>
      <sheetName val="tuanb"/>
      <sheetName val="ntuanb"/>
      <sheetName val="nbinh"/>
      <sheetName val="nque"/>
      <sheetName val="ntien"/>
      <sheetName val="ntuanH"/>
      <sheetName val="nmuoi"/>
      <sheetName val="nnghia"/>
      <sheetName val="ntuanM"/>
      <sheetName val="nthi"/>
      <sheetName val="nchung"/>
      <sheetName val="nanh"/>
      <sheetName val="nthang"/>
      <sheetName val="nnguyen"/>
      <sheetName val="ntuc"/>
      <sheetName val="nngan"/>
      <sheetName val="nloi"/>
      <sheetName val="nphuock"/>
      <sheetName val="nphuoch"/>
      <sheetName val="nsonpd"/>
      <sheetName val="nphuock04"/>
      <sheetName val="nphuoch04"/>
      <sheetName val="nphuocpd04"/>
      <sheetName val="nphuocd04"/>
      <sheetName val="nphuoctr04"/>
      <sheetName val="nphuocb04"/>
      <sheetName val="TM01"/>
      <sheetName val="CDKTKT02"/>
      <sheetName val="KQKD02-2"/>
      <sheetName val="KQKD02-2 (2)"/>
      <sheetName val="CDKTKT03"/>
      <sheetName val="DC02"/>
      <sheetName val="CDPS02"/>
      <sheetName val="KQKDKT'02-1"/>
      <sheetName val="KQKDKT'03-1"/>
      <sheetName val="DC03"/>
      <sheetName val="CDKTKT04"/>
      <sheetName val="CCPS03"/>
      <sheetName val="CDPS04"/>
      <sheetName val="KQKDKT'04-1"/>
      <sheetName val="DC04"/>
      <sheetName val="TSCD"/>
      <sheetName val="DC2002"/>
      <sheetName val="CDKTKT2002"/>
      <sheetName val="KQKD-2"/>
      <sheetName val="KQKD-2 (2)"/>
      <sheetName val="DC2003"/>
      <sheetName val="CDPS03"/>
      <sheetName val="KQKD thu2004"/>
      <sheetName val="GVL"/>
      <sheetName val="giai thich"/>
      <sheetName val="Heso"/>
      <sheetName val="CTDG"/>
      <sheetName val="DT - Ro"/>
      <sheetName val="TH - Ro "/>
      <sheetName val="GDT - Ro"/>
      <sheetName val="DT - TB"/>
      <sheetName val="TH - TB"/>
      <sheetName val="GDT - TB"/>
      <sheetName val="DT - NT"/>
      <sheetName val="TH - NT"/>
      <sheetName val="GDT - NT"/>
      <sheetName val="THGT"/>
      <sheetName val="phan tich DG"/>
      <sheetName val="gia vat lieu"/>
      <sheetName val="gia xe may"/>
      <sheetName val="gia nhan cong"/>
      <sheetName val="Napheo-SPP"/>
      <sheetName val="VPLaichau"/>
      <sheetName val="VPTruongson"/>
      <sheetName val="D9"/>
      <sheetName val="TLNamChim"/>
      <sheetName val="Dancau-Q.Ninh"/>
      <sheetName val="D91"/>
      <sheetName val="Kenhta-himlam"/>
      <sheetName val="TCQ5-"/>
      <sheetName val="HDkhoanduoc"/>
      <sheetName val="TCQ1-4"/>
      <sheetName val="Khac"/>
      <sheetName val="BaTrieu-L.son"/>
      <sheetName val="SBayDBien"/>
      <sheetName val="QL32YB(12)"/>
      <sheetName val="QL32AYB"/>
      <sheetName val="THSonNam"/>
      <sheetName val="Coquan"/>
      <sheetName val="Quoclo6mchau"/>
      <sheetName val="QLo4B-LS"/>
      <sheetName val="Phanthiet"/>
      <sheetName val="Muongnhe"/>
      <sheetName val="THVDT"/>
      <sheetName val="NCLD"/>
      <sheetName val="MMTB"/>
      <sheetName val="CFSX"/>
      <sheetName val="KQ"/>
      <sheetName val="DTSL"/>
      <sheetName val="XDCBK"/>
      <sheetName val="KHTSCD"/>
      <sheetName val="XDCB"/>
      <sheetName val="Trich Ngang"/>
      <sheetName val="Danh sach Rieng"/>
      <sheetName val="Dia Diem Thuc Tap"/>
      <sheetName val="De Tai Thuc Tap"/>
      <sheetName val="F ThanhTri"/>
      <sheetName val="F Gialam"/>
      <sheetName val="DG"/>
      <sheetName val="TH dam"/>
      <sheetName val="SX dam"/>
      <sheetName val="LD dam"/>
      <sheetName val="Bang gia VL"/>
      <sheetName val="Gia NC"/>
      <sheetName val="Gia may"/>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XXXXXX_xda24_X"/>
      <sheetName val="D1"/>
      <sheetName val="D2"/>
      <sheetName val="D3"/>
      <sheetName val="D4"/>
      <sheetName val="D5"/>
      <sheetName val="D6"/>
      <sheetName val="Tay ninh"/>
      <sheetName val="A.Duc"/>
      <sheetName val="TH2003"/>
      <sheetName val="Co~g hop 1,5x1,5"/>
      <sheetName val=" KQTH quy hoach 135"/>
      <sheetName val="Bao cao KQTH quy hoach 135"/>
      <sheetName val="Don gia CPM"/>
      <sheetName val="Tong Thieu HD cac CT-2001"/>
      <sheetName val="VL thieu HD - 2001"/>
      <sheetName val="Tong thieu HD cac CT - 2002"/>
      <sheetName val="Lan trai"/>
      <sheetName val="Van chuyen"/>
      <sheetName val="Vchuyen(C)"/>
      <sheetName val="HDong VC"/>
      <sheetName val="ThieuHD nam 2001"/>
      <sheetName val="CPChung"/>
      <sheetName val="Bang TH"/>
      <sheetName val="Tong Chinh"/>
      <sheetName val="000000000000"/>
      <sheetName val="100000000000"/>
      <sheetName val="200000000000"/>
      <sheetName val="300000000000"/>
      <sheetName val="Heso 3-2004 (3)"/>
      <sheetName val="Luong (2)"/>
      <sheetName val="heso T3"/>
      <sheetName val="heso T4"/>
      <sheetName val="heso T5"/>
      <sheetName val="Heso T6"/>
      <sheetName val="Heso T7"/>
      <sheetName val="Heso T8"/>
      <sheetName val="Heso T9"/>
      <sheetName val="Heso 2-2004"/>
      <sheetName val="Heso 3-2004"/>
      <sheetName val="chamcong"/>
      <sheetName val="Baocao"/>
      <sheetName val="Heso 3-2004 (2)"/>
      <sheetName val="Coc 6"/>
      <sheetName val="Deo nai"/>
      <sheetName val="CKD than"/>
      <sheetName val="CTT Thong nhat"/>
      <sheetName val="CTT Nui beo"/>
      <sheetName val="CTT cao son"/>
      <sheetName val="CTT Khe cham"/>
      <sheetName val="XNxlva sxthanKCII"/>
      <sheetName val="Cam Y ut KC"/>
      <sheetName val="CTxay lap mo CP"/>
      <sheetName val="CTdo luong GDSP"/>
      <sheetName val="Dong bac"/>
      <sheetName val="Cac cang UT mua than Dong bac"/>
      <sheetName val="cua hang vtu"/>
      <sheetName val="Khach hang le "/>
      <sheetName val="nhat ky 5"/>
      <sheetName val="cac cong ty van tai"/>
      <sheetName val="CT 03"/>
      <sheetName val="TH 03"/>
      <sheetName val="CamPha"/>
      <sheetName val="MongCai"/>
      <sheetName val="30000000"/>
      <sheetName val="40000000"/>
      <sheetName val="50000000"/>
      <sheetName val="60000000"/>
      <sheetName val="70000000"/>
      <sheetName val="Nhap_lieu"/>
      <sheetName val="Khoiluong"/>
      <sheetName val="Vattu"/>
      <sheetName val="Trungchuyen"/>
      <sheetName val="Bu"/>
      <sheetName val="Chitiet"/>
      <sheetName val="T03 - 03"/>
      <sheetName val="AncaT03"/>
      <sheetName val="THL T03"/>
      <sheetName val="TTBC T03"/>
      <sheetName val="Luong noi Bo - T3"/>
      <sheetName val="Tong hop - T3"/>
      <sheetName val="Thuong Quy 3"/>
      <sheetName val="LBS"/>
      <sheetName val="Phu cap trach nhiem"/>
      <sheetName val="tmt4"/>
      <sheetName val="t3-01"/>
      <sheetName val="t4-01"/>
      <sheetName val="t5-01"/>
      <sheetName val="t6-01"/>
      <sheetName val="t7-01"/>
      <sheetName val="t8-01"/>
      <sheetName val="t9-01"/>
      <sheetName val="t10-01"/>
      <sheetName val="t11-01"/>
      <sheetName val="t12-"/>
      <sheetName val="t3"/>
      <sheetName val="t4"/>
      <sheetName val="t5"/>
      <sheetName val="t06"/>
      <sheetName val="t07"/>
      <sheetName val="t08"/>
      <sheetName val="t09"/>
      <sheetName val="t11"/>
      <sheetName val="t12"/>
      <sheetName val="0103"/>
      <sheetName val="0203"/>
      <sheetName val="th-nop"/>
      <sheetName val="cn"/>
      <sheetName val="ct"/>
      <sheetName val="Nc"/>
      <sheetName val="pt"/>
      <sheetName val="ql"/>
      <sheetName val="ql (2)"/>
      <sheetName val="4"/>
      <sheetName val="Sheet13"/>
      <sheetName val="Sheet14"/>
      <sheetName val="Sheet15"/>
      <sheetName val="Sheet16"/>
      <sheetName val="Ctieucnghe(12-03"/>
      <sheetName val="DmdbTVN"/>
      <sheetName val="Hsdancach"/>
      <sheetName val="TanLap"/>
      <sheetName val="CaoThang"/>
      <sheetName val="GiapKhau"/>
      <sheetName val="917"/>
      <sheetName val="CBTT"/>
      <sheetName val="TramKCS"/>
      <sheetName val="Tohop1(LD"/>
      <sheetName val="Tohop2(QL&amp;an"/>
      <sheetName val="ThunhapBQ"/>
      <sheetName val="QDgiao1"/>
      <sheetName val="So sanh"/>
      <sheetName val="NCxdcb"/>
      <sheetName val="BangTH"/>
      <sheetName val="Xaylap "/>
      <sheetName val="Nhan cong"/>
      <sheetName val="Thietbi"/>
      <sheetName val="Diengiai"/>
      <sheetName val="Vanchuyen"/>
      <sheetName val="CV di trong  dong"/>
      <sheetName val="Tkedotuoi"/>
      <sheetName val="Tkebactho"/>
      <sheetName val="nhan su"/>
      <sheetName val="2020"/>
      <sheetName val="luong cty"/>
      <sheetName val="bangluong"/>
      <sheetName val="Tkecong"/>
      <sheetName val="thunhap03"/>
      <sheetName val="thungoaiSCTX"/>
      <sheetName val="TRICH73"/>
      <sheetName val="[IBASE2.XLSѝTNHNoi"/>
      <sheetName val="20+590"/>
      <sheetName val="20+1218"/>
      <sheetName val="22+456"/>
      <sheetName val="23+200"/>
      <sheetName val="23+327"/>
      <sheetName val="23+468"/>
      <sheetName val="23+563"/>
      <sheetName val="24+520"/>
      <sheetName val="25"/>
      <sheetName val="Luu goc"/>
      <sheetName val="km22+93.86-km22+121.86"/>
      <sheetName val="km22+177.14-km22+205.64"/>
      <sheetName val="Bang 20-25"/>
      <sheetName val="km22+267.96-km22+283.96"/>
      <sheetName val="km22+304.31-km22+344.31"/>
      <sheetName val="km22+460.92-km22+614.57"/>
      <sheetName val="km22+671.78-km22+713.32"/>
      <sheetName val="BC TH CK (2)"/>
      <sheetName val="BC TH CK"/>
      <sheetName val="BC6tT19 food"/>
      <sheetName val="BC6tT19"/>
      <sheetName val="BC6tT18"/>
      <sheetName val="BC6tT18 - Food"/>
      <sheetName val="CTTH"/>
      <sheetName val="BC6tT17"/>
      <sheetName val="BCCK 4"/>
      <sheetName val="BCFood- T16"/>
      <sheetName val="BC6tT16"/>
      <sheetName val="BCFood- T15"/>
      <sheetName val="BC6tT15"/>
      <sheetName val="BCFood- T14"/>
      <sheetName val="BC6tT14"/>
      <sheetName val="BCFood- T13"/>
      <sheetName val="BC6tT13"/>
      <sheetName val="THCK3"/>
      <sheetName val="BC6tT12"/>
      <sheetName val="BC6tT11"/>
      <sheetName val="BC6tT10"/>
      <sheetName val="BC6tT9"/>
      <sheetName val="TH CK2"/>
      <sheetName val="BC6tT8"/>
      <sheetName val="BC6tT7"/>
      <sheetName val="BC6tT5"/>
      <sheetName val="BC6tT52 (3)"/>
      <sheetName val="BCTH"/>
      <sheetName val="BC6tT4"/>
      <sheetName val="BC6tT3"/>
      <sheetName val="BC6tT2"/>
      <sheetName val="BC6tT1"/>
      <sheetName val="BC6tT52 (2)"/>
      <sheetName val="BC6tT52"/>
      <sheetName val="BC6tT51"/>
      <sheetName val="BC6tT50"/>
      <sheetName val="BC6tT49"/>
      <sheetName val="TCK 12"/>
      <sheetName val="BC6tT48"/>
      <sheetName val="BC6tT47"/>
      <sheetName val="BC6tT46"/>
      <sheetName val="BC6tT45"/>
      <sheetName val="Tong CK"/>
      <sheetName val="BC6tT44"/>
      <sheetName val="BC6tT43"/>
      <sheetName val="BC6t"/>
      <sheetName val="T42"/>
      <sheetName val="T41"/>
      <sheetName val="T40"/>
      <sheetName val="L-THANG03"/>
      <sheetName val="L-THANG04"/>
      <sheetName val="luongthuong"/>
      <sheetName val="tkcb-cnv"/>
      <sheetName val="KETQUAHOC"/>
      <sheetName val="KHACHSAN"/>
      <sheetName val="THANHTOAN"/>
      <sheetName val="BC-BANHANG"/>
      <sheetName val="DOANH SO"/>
      <sheetName val="BD-SINH VIEN"/>
      <sheetName val="luongsanpham"/>
      <sheetName val="TUYENSINH02"/>
      <sheetName val="cuocphi"/>
      <sheetName val="banhang"/>
      <sheetName val="bh-thang4"/>
      <sheetName val="Thi_sinh"/>
      <sheetName val="Luong"/>
      <sheetName val="HethongDebai"/>
      <sheetName val="TH131"/>
      <sheetName val="TH155&amp;156"/>
      <sheetName val="TH152"/>
      <sheetName val="TH153"/>
      <sheetName val="TH331"/>
      <sheetName val="KhoDL"/>
      <sheetName val="THSPHH"/>
      <sheetName val="THVL"/>
      <sheetName val="DMTK"/>
      <sheetName val="DMKH"/>
      <sheetName val="DMNB"/>
      <sheetName val="DMNV"/>
      <sheetName val="Sheed5"/>
      <sheetName val="TL"/>
      <sheetName val="GK"/>
      <sheetName val="CB"/>
      <sheetName val="VP"/>
      <sheetName val="Km274-Km274"/>
      <sheetName val="Km27'-Km278"/>
      <sheetName val="HD1"/>
      <sheetName val="HD4"/>
      <sheetName val="HD3"/>
      <sheetName val="HD5"/>
      <sheetName val="HD7"/>
      <sheetName val="HD6"/>
      <sheetName val="HD2"/>
      <sheetName val="[IBASE2.XLS_Tong hop Matduong"/>
      <sheetName val="BaTrieu-L.con"/>
      <sheetName val="EDT - Ro"/>
      <sheetName val=".tuanM"/>
      <sheetName val="Co quan TCT"/>
      <sheetName val="BOT"/>
      <sheetName val="BOT (PA chon)"/>
      <sheetName val="Yaly &amp; Ri Ninh"/>
      <sheetName val="Thuy dien Na Loi"/>
      <sheetName val="Nhap lieu"/>
      <sheetName val="PGT"/>
    </sheetNames>
    <sheetDataSet>
      <sheetData sheetId="0" refreshError="1">
        <row r="7">
          <cell r="AH7" t="str">
            <v>SP1</v>
          </cell>
          <cell r="AI7" t="str">
            <v>SOLVENT CLEANING   (SSPC-SP-1)</v>
          </cell>
          <cell r="AJ7">
            <v>60</v>
          </cell>
          <cell r="AK7">
            <v>60</v>
          </cell>
          <cell r="AL7">
            <v>60</v>
          </cell>
        </row>
        <row r="8">
          <cell r="AH8" t="str">
            <v>SP2</v>
          </cell>
          <cell r="AI8" t="str">
            <v>HAND CLEANING   (SSPC-SP-2)</v>
          </cell>
          <cell r="AJ8">
            <v>50</v>
          </cell>
          <cell r="AK8">
            <v>50</v>
          </cell>
          <cell r="AL8">
            <v>50</v>
          </cell>
        </row>
        <row r="9">
          <cell r="AH9" t="str">
            <v>SP3</v>
          </cell>
          <cell r="AI9" t="str">
            <v>POWER CLEANING   (SSPC-SP-3)</v>
          </cell>
          <cell r="AJ9">
            <v>50</v>
          </cell>
          <cell r="AK9">
            <v>50</v>
          </cell>
          <cell r="AL9">
            <v>50</v>
          </cell>
        </row>
        <row r="10">
          <cell r="AH10" t="str">
            <v>SP5</v>
          </cell>
          <cell r="AI10" t="str">
            <v>WHITE METAL BLAST   (SSPC-SP-5)</v>
          </cell>
          <cell r="AJ10">
            <v>90</v>
          </cell>
          <cell r="AK10">
            <v>90</v>
          </cell>
          <cell r="AL10">
            <v>90</v>
          </cell>
        </row>
        <row r="11">
          <cell r="AH11" t="str">
            <v>SP6</v>
          </cell>
          <cell r="AI11" t="str">
            <v>COMMERCIAL BLAST (SSPC-SP-6)</v>
          </cell>
          <cell r="AJ11">
            <v>70</v>
          </cell>
          <cell r="AK11">
            <v>70</v>
          </cell>
          <cell r="AL11">
            <v>70</v>
          </cell>
        </row>
        <row r="12">
          <cell r="AH12" t="str">
            <v>SP7</v>
          </cell>
          <cell r="AI12" t="str">
            <v>BRUSH OFF BLAST CLEANING (SSPC-SP7)</v>
          </cell>
          <cell r="AJ12">
            <v>50</v>
          </cell>
          <cell r="AK12">
            <v>50</v>
          </cell>
          <cell r="AL12">
            <v>50</v>
          </cell>
        </row>
        <row r="13">
          <cell r="AH13" t="str">
            <v>SP8</v>
          </cell>
          <cell r="AI13" t="str">
            <v>PICKLING  (SSPC-SP-8)</v>
          </cell>
          <cell r="AJ13">
            <v>350</v>
          </cell>
          <cell r="AK13">
            <v>350</v>
          </cell>
          <cell r="AL13">
            <v>350</v>
          </cell>
        </row>
        <row r="14">
          <cell r="AH14" t="str">
            <v>SP10</v>
          </cell>
          <cell r="AI14" t="str">
            <v>NEAR WHITE BLAST (SSPC-SP-10)</v>
          </cell>
          <cell r="AJ14">
            <v>80</v>
          </cell>
          <cell r="AK14">
            <v>80</v>
          </cell>
          <cell r="AL14">
            <v>80</v>
          </cell>
        </row>
        <row r="16">
          <cell r="AH16" t="str">
            <v>RLP</v>
          </cell>
          <cell r="AI16" t="str">
            <v>RED LEAD PRIMER</v>
          </cell>
          <cell r="AJ16" t="str">
            <v>0101</v>
          </cell>
          <cell r="AK16" t="str">
            <v>905(OP-91)</v>
          </cell>
          <cell r="AL16" t="str">
            <v>210</v>
          </cell>
          <cell r="AM16">
            <v>1</v>
          </cell>
          <cell r="AN16">
            <v>9.1999999999999993</v>
          </cell>
          <cell r="AO16">
            <v>9.6999999999999993</v>
          </cell>
          <cell r="AP16">
            <v>14.8</v>
          </cell>
          <cell r="AQ16">
            <v>47.83</v>
          </cell>
          <cell r="AR16">
            <v>45.36</v>
          </cell>
          <cell r="AS16">
            <v>38.51</v>
          </cell>
          <cell r="AT16">
            <v>440</v>
          </cell>
          <cell r="AU16">
            <v>440</v>
          </cell>
          <cell r="AV16">
            <v>570</v>
          </cell>
        </row>
        <row r="17">
          <cell r="AI17" t="str">
            <v>RED LEAD PRIMER</v>
          </cell>
          <cell r="AJ17" t="str">
            <v>0102</v>
          </cell>
          <cell r="AK17" t="str">
            <v>906(OP-92)</v>
          </cell>
          <cell r="AL17" t="str">
            <v>220</v>
          </cell>
          <cell r="AM17">
            <v>1</v>
          </cell>
          <cell r="AN17">
            <v>8.7799999999999994</v>
          </cell>
          <cell r="AO17">
            <v>10</v>
          </cell>
          <cell r="AP17">
            <v>12.4</v>
          </cell>
          <cell r="AQ17">
            <v>47.83</v>
          </cell>
          <cell r="AR17">
            <v>42</v>
          </cell>
          <cell r="AS17">
            <v>38.71</v>
          </cell>
          <cell r="AT17">
            <v>420</v>
          </cell>
          <cell r="AU17">
            <v>420</v>
          </cell>
          <cell r="AV17">
            <v>480</v>
          </cell>
        </row>
        <row r="18">
          <cell r="AI18" t="str">
            <v>B P RED LEAD PRIMER</v>
          </cell>
          <cell r="AJ18" t="str">
            <v>0103</v>
          </cell>
          <cell r="AK18" t="str">
            <v>911</v>
          </cell>
          <cell r="AL18">
            <v>0</v>
          </cell>
          <cell r="AM18">
            <v>1</v>
          </cell>
          <cell r="AN18">
            <v>8.44</v>
          </cell>
          <cell r="AO18">
            <v>9</v>
          </cell>
          <cell r="AP18">
            <v>0</v>
          </cell>
          <cell r="AQ18">
            <v>45</v>
          </cell>
          <cell r="AR18">
            <v>42.22</v>
          </cell>
          <cell r="AS18">
            <v>0</v>
          </cell>
          <cell r="AT18">
            <v>380</v>
          </cell>
          <cell r="AU18">
            <v>380</v>
          </cell>
        </row>
        <row r="19">
          <cell r="AH19" t="str">
            <v>ATP</v>
          </cell>
          <cell r="AI19" t="str">
            <v xml:space="preserve">ALUMINUM TRIPOLYPHOSPHATE PRIMER </v>
          </cell>
          <cell r="AJ19" t="str">
            <v>0107</v>
          </cell>
          <cell r="AK19" t="str">
            <v>992</v>
          </cell>
          <cell r="AL19" t="str">
            <v>221</v>
          </cell>
          <cell r="AM19">
            <v>1</v>
          </cell>
          <cell r="AN19">
            <v>12.6</v>
          </cell>
          <cell r="AO19">
            <v>7.09</v>
          </cell>
          <cell r="AP19">
            <v>11.4</v>
          </cell>
          <cell r="AQ19">
            <v>39.68</v>
          </cell>
          <cell r="AR19">
            <v>42.31</v>
          </cell>
          <cell r="AS19">
            <v>38.6</v>
          </cell>
          <cell r="AT19">
            <v>500</v>
          </cell>
          <cell r="AU19">
            <v>300</v>
          </cell>
          <cell r="AV19">
            <v>440</v>
          </cell>
        </row>
        <row r="20">
          <cell r="AH20" t="str">
            <v>AZCP</v>
          </cell>
          <cell r="AI20" t="str">
            <v xml:space="preserve">ALKYD ZINC CHROMATE PRIMER </v>
          </cell>
          <cell r="AJ20" t="str">
            <v>0111</v>
          </cell>
          <cell r="AK20" t="str">
            <v>907(OP-93)</v>
          </cell>
          <cell r="AL20" t="str">
            <v>240</v>
          </cell>
          <cell r="AM20">
            <v>1</v>
          </cell>
          <cell r="AN20">
            <v>10.9</v>
          </cell>
          <cell r="AO20">
            <v>10.6</v>
          </cell>
          <cell r="AP20">
            <v>9</v>
          </cell>
          <cell r="AQ20">
            <v>40.369999999999997</v>
          </cell>
          <cell r="AR20">
            <v>41.51</v>
          </cell>
          <cell r="AS20">
            <v>40.89</v>
          </cell>
          <cell r="AT20">
            <v>440</v>
          </cell>
          <cell r="AU20">
            <v>440</v>
          </cell>
          <cell r="AV20">
            <v>368</v>
          </cell>
        </row>
        <row r="21">
          <cell r="AH21" t="str">
            <v>ROP</v>
          </cell>
          <cell r="AI21" t="str">
            <v xml:space="preserve">RED OXIDE PRIMER </v>
          </cell>
          <cell r="AJ21" t="str">
            <v>0121</v>
          </cell>
          <cell r="AK21" t="str">
            <v>904(OP-95)</v>
          </cell>
          <cell r="AL21" t="str">
            <v>230</v>
          </cell>
          <cell r="AM21">
            <v>1</v>
          </cell>
          <cell r="AN21">
            <v>6.5</v>
          </cell>
          <cell r="AO21">
            <v>8.1999999999999993</v>
          </cell>
          <cell r="AP21">
            <v>5.2</v>
          </cell>
          <cell r="AQ21">
            <v>46.15</v>
          </cell>
          <cell r="AR21">
            <v>41.46</v>
          </cell>
          <cell r="AS21">
            <v>57.12</v>
          </cell>
          <cell r="AT21">
            <v>300</v>
          </cell>
          <cell r="AU21">
            <v>340</v>
          </cell>
          <cell r="AV21">
            <v>297</v>
          </cell>
        </row>
        <row r="22">
          <cell r="AH22" t="str">
            <v>GS</v>
          </cell>
          <cell r="AI22" t="str">
            <v xml:space="preserve">GRAY SURFACE </v>
          </cell>
          <cell r="AJ22" t="str">
            <v>0141</v>
          </cell>
          <cell r="AK22" t="str">
            <v>501</v>
          </cell>
          <cell r="AL22" t="str">
            <v>090</v>
          </cell>
          <cell r="AM22">
            <v>1</v>
          </cell>
          <cell r="AN22">
            <v>8.1</v>
          </cell>
          <cell r="AO22">
            <v>12.1</v>
          </cell>
          <cell r="AP22">
            <v>12.6</v>
          </cell>
          <cell r="AQ22">
            <v>37.04</v>
          </cell>
          <cell r="AR22">
            <v>37.19</v>
          </cell>
          <cell r="AS22">
            <v>37.94</v>
          </cell>
          <cell r="AT22">
            <v>300</v>
          </cell>
          <cell r="AU22">
            <v>450</v>
          </cell>
          <cell r="AV22">
            <v>478</v>
          </cell>
        </row>
        <row r="23">
          <cell r="AH23" t="str">
            <v>RMP</v>
          </cell>
          <cell r="AI23" t="str">
            <v>READY-MIXED PAINT</v>
          </cell>
          <cell r="AJ23" t="str">
            <v>0151</v>
          </cell>
          <cell r="AK23" t="str">
            <v>111</v>
          </cell>
          <cell r="AL23" t="str">
            <v>100</v>
          </cell>
          <cell r="AM23">
            <v>1</v>
          </cell>
          <cell r="AN23">
            <v>10.9</v>
          </cell>
          <cell r="AO23">
            <v>9.6</v>
          </cell>
          <cell r="AP23">
            <v>10</v>
          </cell>
          <cell r="AQ23">
            <v>41.28</v>
          </cell>
          <cell r="AR23">
            <v>41.67</v>
          </cell>
          <cell r="AS23">
            <v>38</v>
          </cell>
          <cell r="AT23">
            <v>450</v>
          </cell>
          <cell r="AU23">
            <v>400</v>
          </cell>
          <cell r="AV23">
            <v>380</v>
          </cell>
        </row>
        <row r="24">
          <cell r="AH24" t="str">
            <v>FRMP</v>
          </cell>
          <cell r="AI24" t="str">
            <v xml:space="preserve">FLAT READY-MIXED PAINT </v>
          </cell>
          <cell r="AJ24" t="str">
            <v>0153</v>
          </cell>
          <cell r="AK24" t="str">
            <v>508</v>
          </cell>
          <cell r="AL24">
            <v>0</v>
          </cell>
          <cell r="AM24">
            <v>1</v>
          </cell>
          <cell r="AN24">
            <v>11.8</v>
          </cell>
          <cell r="AO24">
            <v>9.4</v>
          </cell>
          <cell r="AP24">
            <v>0</v>
          </cell>
          <cell r="AQ24">
            <v>36.44</v>
          </cell>
          <cell r="AR24">
            <v>37.229999999999997</v>
          </cell>
          <cell r="AS24">
            <v>0</v>
          </cell>
          <cell r="AT24">
            <v>430</v>
          </cell>
          <cell r="AU24">
            <v>350</v>
          </cell>
        </row>
        <row r="25">
          <cell r="AH25" t="str">
            <v>AE</v>
          </cell>
          <cell r="AI25" t="str">
            <v xml:space="preserve">ALKYD ENAMEL </v>
          </cell>
          <cell r="AJ25" t="str">
            <v>0162</v>
          </cell>
          <cell r="AK25" t="str">
            <v>502</v>
          </cell>
          <cell r="AL25" t="str">
            <v>110</v>
          </cell>
          <cell r="AM25">
            <v>1</v>
          </cell>
          <cell r="AN25">
            <v>11.9</v>
          </cell>
          <cell r="AO25">
            <v>12.4</v>
          </cell>
          <cell r="AP25">
            <v>12</v>
          </cell>
          <cell r="AQ25">
            <v>35.29</v>
          </cell>
          <cell r="AR25">
            <v>37.1</v>
          </cell>
          <cell r="AS25">
            <v>37.92</v>
          </cell>
          <cell r="AT25">
            <v>420</v>
          </cell>
          <cell r="AU25">
            <v>460</v>
          </cell>
          <cell r="AV25">
            <v>455</v>
          </cell>
        </row>
        <row r="26">
          <cell r="AH26" t="str">
            <v>AP</v>
          </cell>
          <cell r="AI26" t="str">
            <v>ALUMIN PAINT</v>
          </cell>
          <cell r="AJ26" t="str">
            <v>0152</v>
          </cell>
          <cell r="AK26" t="str">
            <v>103</v>
          </cell>
          <cell r="AL26" t="str">
            <v>310</v>
          </cell>
          <cell r="AM26">
            <v>1</v>
          </cell>
          <cell r="AN26">
            <v>10.9</v>
          </cell>
          <cell r="AO26">
            <v>13.5</v>
          </cell>
          <cell r="AP26">
            <v>13.5</v>
          </cell>
          <cell r="AQ26">
            <v>36.700000000000003</v>
          </cell>
          <cell r="AR26">
            <v>34.07</v>
          </cell>
          <cell r="AS26">
            <v>32.44</v>
          </cell>
          <cell r="AT26">
            <v>400</v>
          </cell>
          <cell r="AU26">
            <v>460</v>
          </cell>
          <cell r="AV26">
            <v>438</v>
          </cell>
        </row>
        <row r="27">
          <cell r="AH27" t="str">
            <v>AMF</v>
          </cell>
          <cell r="AI27" t="str">
            <v>PHEN0LIC-MODIFIED ALKYD M.I.O.FINISH</v>
          </cell>
          <cell r="AJ27" t="str">
            <v>4690(Ar-900)</v>
          </cell>
          <cell r="AK27">
            <v>0</v>
          </cell>
          <cell r="AL27" t="str">
            <v>800</v>
          </cell>
          <cell r="AM27">
            <v>1</v>
          </cell>
          <cell r="AN27">
            <v>19.16</v>
          </cell>
          <cell r="AO27">
            <v>0</v>
          </cell>
          <cell r="AP27">
            <v>17.8</v>
          </cell>
          <cell r="AQ27">
            <v>26.1</v>
          </cell>
          <cell r="AR27">
            <v>0</v>
          </cell>
          <cell r="AS27">
            <v>37.869999999999997</v>
          </cell>
          <cell r="AT27">
            <v>500</v>
          </cell>
          <cell r="AU27">
            <v>0</v>
          </cell>
          <cell r="AV27">
            <v>674</v>
          </cell>
        </row>
        <row r="28">
          <cell r="AH28" t="str">
            <v>GP</v>
          </cell>
          <cell r="AI28" t="str">
            <v xml:space="preserve">GALVAN. STEEL SHEET EHULSION PAINT </v>
          </cell>
          <cell r="AJ28">
            <v>0</v>
          </cell>
          <cell r="AK28" t="str">
            <v>100(OM-12)</v>
          </cell>
          <cell r="AL28">
            <v>0</v>
          </cell>
          <cell r="AM28">
            <v>1</v>
          </cell>
          <cell r="AN28">
            <v>0</v>
          </cell>
          <cell r="AO28">
            <v>14.3</v>
          </cell>
          <cell r="AP28">
            <v>0</v>
          </cell>
          <cell r="AQ28">
            <v>0</v>
          </cell>
          <cell r="AR28">
            <v>47.55</v>
          </cell>
          <cell r="AS28">
            <v>0</v>
          </cell>
          <cell r="AT28">
            <v>0</v>
          </cell>
          <cell r="AU28">
            <v>680</v>
          </cell>
        </row>
        <row r="29">
          <cell r="AI29" t="str">
            <v xml:space="preserve">EPOXY RESIN </v>
          </cell>
        </row>
        <row r="30">
          <cell r="AH30" t="str">
            <v>ERLP</v>
          </cell>
          <cell r="AI30" t="str">
            <v xml:space="preserve">EPOXY RED LEAD PRIMER </v>
          </cell>
          <cell r="AJ30" t="str">
            <v>0401</v>
          </cell>
          <cell r="AK30" t="str">
            <v>1007(EP-01)</v>
          </cell>
          <cell r="AL30">
            <v>0</v>
          </cell>
          <cell r="AM30">
            <v>1</v>
          </cell>
          <cell r="AN30">
            <v>13.7</v>
          </cell>
          <cell r="AO30">
            <v>11.9</v>
          </cell>
          <cell r="AP30">
            <v>0</v>
          </cell>
          <cell r="AQ30">
            <v>41.61</v>
          </cell>
          <cell r="AR30">
            <v>47.9</v>
          </cell>
          <cell r="AS30">
            <v>0</v>
          </cell>
          <cell r="AT30">
            <v>570</v>
          </cell>
          <cell r="AU30">
            <v>570</v>
          </cell>
        </row>
        <row r="31">
          <cell r="AH31" t="str">
            <v>EZCP</v>
          </cell>
          <cell r="AI31" t="str">
            <v xml:space="preserve">EPOXY ZINC CHROMATE PRIMER </v>
          </cell>
          <cell r="AJ31" t="str">
            <v>0411</v>
          </cell>
          <cell r="AK31" t="str">
            <v>1008(EP-09)</v>
          </cell>
          <cell r="AL31" t="str">
            <v>56</v>
          </cell>
          <cell r="AM31">
            <v>1</v>
          </cell>
          <cell r="AN31">
            <v>13.7</v>
          </cell>
          <cell r="AO31">
            <v>13.2</v>
          </cell>
          <cell r="AP31">
            <v>15.7</v>
          </cell>
          <cell r="AQ31">
            <v>41.61</v>
          </cell>
          <cell r="AR31">
            <v>43.18</v>
          </cell>
          <cell r="AS31">
            <v>57.32</v>
          </cell>
          <cell r="AT31">
            <v>570</v>
          </cell>
          <cell r="AU31">
            <v>570</v>
          </cell>
          <cell r="AV31">
            <v>900</v>
          </cell>
        </row>
        <row r="32">
          <cell r="AH32" t="str">
            <v>EZRP</v>
          </cell>
          <cell r="AI32" t="str">
            <v xml:space="preserve">EPOXY ZINC RICH PRIMER </v>
          </cell>
          <cell r="AJ32" t="str">
            <v>0416</v>
          </cell>
          <cell r="AK32" t="str">
            <v>1006(EP-03)</v>
          </cell>
          <cell r="AL32" t="str">
            <v>63</v>
          </cell>
          <cell r="AM32">
            <v>1</v>
          </cell>
          <cell r="AN32">
            <v>24.9</v>
          </cell>
          <cell r="AO32">
            <v>18.899999999999999</v>
          </cell>
          <cell r="AP32">
            <v>44.29</v>
          </cell>
          <cell r="AQ32">
            <v>44.18</v>
          </cell>
          <cell r="AR32">
            <v>52.91</v>
          </cell>
          <cell r="AS32">
            <v>29.35</v>
          </cell>
          <cell r="AT32">
            <v>1100</v>
          </cell>
          <cell r="AU32">
            <v>1000</v>
          </cell>
          <cell r="AV32">
            <v>1300</v>
          </cell>
        </row>
        <row r="33">
          <cell r="AH33" t="str">
            <v>EROP</v>
          </cell>
          <cell r="AI33" t="str">
            <v xml:space="preserve">EPOXY RED OXIDE PRIMER </v>
          </cell>
          <cell r="AJ33" t="str">
            <v>0421(Z-500)</v>
          </cell>
          <cell r="AK33" t="str">
            <v>1009(EP-02)</v>
          </cell>
          <cell r="AL33" t="str">
            <v>87</v>
          </cell>
          <cell r="AM33">
            <v>1</v>
          </cell>
          <cell r="AN33">
            <v>11.3</v>
          </cell>
          <cell r="AO33">
            <v>10.9</v>
          </cell>
          <cell r="AP33">
            <v>28.1</v>
          </cell>
          <cell r="AQ33">
            <v>41.59</v>
          </cell>
          <cell r="AR33">
            <v>43.12</v>
          </cell>
          <cell r="AS33">
            <v>39.15</v>
          </cell>
          <cell r="AT33">
            <v>470</v>
          </cell>
          <cell r="AU33">
            <v>470</v>
          </cell>
          <cell r="AV33">
            <v>1100</v>
          </cell>
        </row>
        <row r="34">
          <cell r="AH34" t="str">
            <v>EV</v>
          </cell>
          <cell r="AI34" t="str">
            <v xml:space="preserve">EPOXY VARNISH </v>
          </cell>
          <cell r="AJ34" t="str">
            <v>0450</v>
          </cell>
          <cell r="AK34" t="str">
            <v>1010</v>
          </cell>
          <cell r="AL34" t="str">
            <v>46</v>
          </cell>
          <cell r="AM34">
            <v>1</v>
          </cell>
          <cell r="AN34">
            <v>19</v>
          </cell>
          <cell r="AO34">
            <v>19.399999999999999</v>
          </cell>
          <cell r="AP34">
            <v>21.1</v>
          </cell>
          <cell r="AQ34">
            <v>28.95</v>
          </cell>
          <cell r="AR34">
            <v>28.35</v>
          </cell>
          <cell r="AS34">
            <v>26.07</v>
          </cell>
          <cell r="AT34">
            <v>550</v>
          </cell>
          <cell r="AU34">
            <v>550</v>
          </cell>
          <cell r="AV34">
            <v>550</v>
          </cell>
        </row>
        <row r="35">
          <cell r="AH35" t="str">
            <v>EFC</v>
          </cell>
          <cell r="AI35" t="str">
            <v xml:space="preserve">EPOXY FINISH COATING </v>
          </cell>
          <cell r="AJ35" t="str">
            <v>0451</v>
          </cell>
          <cell r="AK35" t="str">
            <v>1001(EP-04)</v>
          </cell>
          <cell r="AL35" t="str">
            <v>86</v>
          </cell>
          <cell r="AM35">
            <v>1</v>
          </cell>
          <cell r="AN35">
            <v>16.8</v>
          </cell>
          <cell r="AO35">
            <v>18.3</v>
          </cell>
          <cell r="AP35">
            <v>34.9</v>
          </cell>
          <cell r="AQ35">
            <v>41.67</v>
          </cell>
          <cell r="AR35">
            <v>38.25</v>
          </cell>
          <cell r="AS35">
            <v>22.92</v>
          </cell>
          <cell r="AT35">
            <v>700</v>
          </cell>
          <cell r="AU35">
            <v>700</v>
          </cell>
          <cell r="AV35">
            <v>800</v>
          </cell>
        </row>
        <row r="36">
          <cell r="AH36" t="str">
            <v>CTE</v>
          </cell>
          <cell r="AI36" t="str">
            <v xml:space="preserve">COAL TAR EPOXY HB </v>
          </cell>
          <cell r="AJ36" t="str">
            <v>0459</v>
          </cell>
          <cell r="AK36" t="str">
            <v>1004(EP-06)</v>
          </cell>
          <cell r="AL36" t="str">
            <v>58</v>
          </cell>
          <cell r="AM36">
            <v>1</v>
          </cell>
          <cell r="AN36">
            <v>7.9</v>
          </cell>
          <cell r="AO36">
            <v>7.6</v>
          </cell>
          <cell r="AP36">
            <v>0</v>
          </cell>
          <cell r="AQ36">
            <v>50.63</v>
          </cell>
          <cell r="AR36">
            <v>52.63</v>
          </cell>
          <cell r="AS36">
            <v>0</v>
          </cell>
          <cell r="AT36">
            <v>400</v>
          </cell>
          <cell r="AU36">
            <v>400</v>
          </cell>
          <cell r="AV36">
            <v>700</v>
          </cell>
        </row>
        <row r="37">
          <cell r="AH37" t="str">
            <v>IZRP</v>
          </cell>
          <cell r="AI37" t="str">
            <v xml:space="preserve">INORGANIC ZINC RICH PRIMER </v>
          </cell>
          <cell r="AJ37" t="str">
            <v>4120(Z-120HB)</v>
          </cell>
          <cell r="AK37" t="str">
            <v>1011(IZ-01)</v>
          </cell>
          <cell r="AL37" t="str">
            <v>33</v>
          </cell>
          <cell r="AM37">
            <v>1</v>
          </cell>
          <cell r="AN37">
            <v>19.399999999999999</v>
          </cell>
          <cell r="AO37">
            <v>15.6</v>
          </cell>
          <cell r="AP37">
            <v>30.3</v>
          </cell>
          <cell r="AQ37">
            <v>56.7</v>
          </cell>
          <cell r="AR37">
            <v>64.099999999999994</v>
          </cell>
          <cell r="AS37">
            <v>42.9</v>
          </cell>
          <cell r="AT37">
            <v>1100</v>
          </cell>
          <cell r="AU37">
            <v>1000</v>
          </cell>
          <cell r="AV37">
            <v>1300</v>
          </cell>
        </row>
        <row r="38">
          <cell r="AH38" t="str">
            <v>EATP</v>
          </cell>
          <cell r="AI38" t="str">
            <v>EPOXY ALUMINUM TRIPOLYPHOSPHATE PRIMER</v>
          </cell>
          <cell r="AJ38" t="str">
            <v>A-536</v>
          </cell>
          <cell r="AK38" t="str">
            <v>1075</v>
          </cell>
          <cell r="AL38" t="str">
            <v>57</v>
          </cell>
          <cell r="AM38">
            <v>1</v>
          </cell>
          <cell r="AN38">
            <v>18.7</v>
          </cell>
          <cell r="AO38">
            <v>14.7</v>
          </cell>
          <cell r="AP38">
            <v>15.5</v>
          </cell>
          <cell r="AQ38">
            <v>42.78</v>
          </cell>
          <cell r="AR38">
            <v>42.86</v>
          </cell>
          <cell r="AS38">
            <v>39.03</v>
          </cell>
          <cell r="AT38">
            <v>800</v>
          </cell>
          <cell r="AU38">
            <v>630</v>
          </cell>
          <cell r="AV38">
            <v>605</v>
          </cell>
        </row>
        <row r="39">
          <cell r="AH39" t="str">
            <v>EBZRP</v>
          </cell>
          <cell r="AI39" t="str">
            <v xml:space="preserve">EPOXY CURED BASED ZINC RICH PRIMER </v>
          </cell>
          <cell r="AJ39" t="str">
            <v>4180(Z-800)</v>
          </cell>
          <cell r="AK39" t="str">
            <v>1002</v>
          </cell>
          <cell r="AL39">
            <v>0</v>
          </cell>
          <cell r="AM39">
            <v>1</v>
          </cell>
          <cell r="AN39">
            <v>27.3</v>
          </cell>
          <cell r="AO39">
            <v>15.7</v>
          </cell>
          <cell r="AP39">
            <v>0</v>
          </cell>
          <cell r="AQ39">
            <v>40.29</v>
          </cell>
          <cell r="AR39">
            <v>38.22</v>
          </cell>
          <cell r="AS39">
            <v>0</v>
          </cell>
          <cell r="AT39">
            <v>1100</v>
          </cell>
          <cell r="AU39">
            <v>600</v>
          </cell>
        </row>
        <row r="40">
          <cell r="AH40" t="str">
            <v>HBEP</v>
          </cell>
          <cell r="AI40" t="str">
            <v>HIGH BUILD EPOXY POLYAMINE CURED</v>
          </cell>
          <cell r="AJ40" t="str">
            <v>4418(A-418)</v>
          </cell>
          <cell r="AK40" t="str">
            <v>1015</v>
          </cell>
          <cell r="AL40">
            <v>0</v>
          </cell>
          <cell r="AM40">
            <v>1</v>
          </cell>
          <cell r="AN40">
            <v>18.3</v>
          </cell>
          <cell r="AO40">
            <v>13.1</v>
          </cell>
          <cell r="AP40">
            <v>0</v>
          </cell>
          <cell r="AQ40">
            <v>65.569999999999993</v>
          </cell>
          <cell r="AR40">
            <v>83.97</v>
          </cell>
          <cell r="AS40">
            <v>0</v>
          </cell>
          <cell r="AT40">
            <v>1200</v>
          </cell>
          <cell r="AU40">
            <v>1100</v>
          </cell>
        </row>
        <row r="41">
          <cell r="AH41" t="str">
            <v>HSCP</v>
          </cell>
          <cell r="AI41" t="str">
            <v>HIGH SOILD EPOXY POLYAMINE CURED PRIMER</v>
          </cell>
          <cell r="AJ41" t="str">
            <v>4418(A-448)</v>
          </cell>
          <cell r="AK41">
            <v>1017</v>
          </cell>
          <cell r="AL41">
            <v>0</v>
          </cell>
          <cell r="AM41">
            <v>1</v>
          </cell>
          <cell r="AN41">
            <v>20.309999999999999</v>
          </cell>
          <cell r="AO41">
            <v>13.1</v>
          </cell>
          <cell r="AP41">
            <v>0</v>
          </cell>
          <cell r="AQ41">
            <v>64</v>
          </cell>
          <cell r="AR41">
            <v>83.97</v>
          </cell>
          <cell r="AS41">
            <v>0</v>
          </cell>
          <cell r="AT41">
            <v>1300</v>
          </cell>
          <cell r="AU41">
            <v>1100</v>
          </cell>
        </row>
        <row r="42">
          <cell r="AH42" t="str">
            <v>EEA</v>
          </cell>
          <cell r="AI42" t="str">
            <v>EPOXY ENAMEL AMINE ADDUCT CURED</v>
          </cell>
          <cell r="AJ42" t="str">
            <v>4450(A-500)</v>
          </cell>
          <cell r="AK42" t="str">
            <v>1014</v>
          </cell>
          <cell r="AL42">
            <v>0</v>
          </cell>
          <cell r="AM42">
            <v>1</v>
          </cell>
          <cell r="AN42">
            <v>23.8</v>
          </cell>
          <cell r="AO42">
            <v>11.4</v>
          </cell>
          <cell r="AP42">
            <v>0</v>
          </cell>
          <cell r="AQ42">
            <v>37.82</v>
          </cell>
          <cell r="AR42">
            <v>83.33</v>
          </cell>
          <cell r="AS42">
            <v>0</v>
          </cell>
          <cell r="AT42">
            <v>900</v>
          </cell>
          <cell r="AU42">
            <v>950</v>
          </cell>
        </row>
        <row r="43">
          <cell r="AH43" t="str">
            <v>NEP</v>
          </cell>
          <cell r="AI43" t="str">
            <v>NON-REACTIVE EPOXY PRIMER</v>
          </cell>
          <cell r="AJ43" t="str">
            <v>4405(A-505)</v>
          </cell>
          <cell r="AK43">
            <v>0</v>
          </cell>
          <cell r="AL43">
            <v>0</v>
          </cell>
          <cell r="AM43">
            <v>1</v>
          </cell>
          <cell r="AN43">
            <v>19.2</v>
          </cell>
          <cell r="AO43">
            <v>0</v>
          </cell>
          <cell r="AP43">
            <v>0</v>
          </cell>
          <cell r="AQ43">
            <v>41.67</v>
          </cell>
          <cell r="AR43">
            <v>0</v>
          </cell>
          <cell r="AS43">
            <v>0</v>
          </cell>
          <cell r="AT43">
            <v>800</v>
          </cell>
        </row>
        <row r="44">
          <cell r="AH44" t="str">
            <v>ZCOP</v>
          </cell>
          <cell r="AI44" t="str">
            <v xml:space="preserve">ZINC CHROMATE-RED OXIDE/EPOXY PRIMER </v>
          </cell>
          <cell r="AJ44" t="str">
            <v>4451(A-510)</v>
          </cell>
          <cell r="AK44" t="str">
            <v>1016</v>
          </cell>
          <cell r="AL44" t="str">
            <v>530</v>
          </cell>
          <cell r="AM44">
            <v>1</v>
          </cell>
          <cell r="AN44">
            <v>18.2</v>
          </cell>
          <cell r="AO44">
            <v>8.1999999999999993</v>
          </cell>
          <cell r="AP44">
            <v>15.5</v>
          </cell>
          <cell r="AQ44">
            <v>42.86</v>
          </cell>
          <cell r="AR44">
            <v>85.37</v>
          </cell>
          <cell r="AS44">
            <v>36.450000000000003</v>
          </cell>
          <cell r="AT44">
            <v>780</v>
          </cell>
          <cell r="AU44">
            <v>700</v>
          </cell>
          <cell r="AV44">
            <v>565</v>
          </cell>
        </row>
        <row r="45">
          <cell r="AH45" t="str">
            <v>EPC</v>
          </cell>
          <cell r="AI45" t="str">
            <v xml:space="preserve">EPOXY ENAMEL/POLYAMIDE CURED </v>
          </cell>
          <cell r="AJ45" t="str">
            <v>4415(A-515)</v>
          </cell>
          <cell r="AK45">
            <v>0</v>
          </cell>
          <cell r="AL45">
            <v>0</v>
          </cell>
          <cell r="AM45">
            <v>1</v>
          </cell>
          <cell r="AN45">
            <v>19.8</v>
          </cell>
          <cell r="AO45">
            <v>0</v>
          </cell>
          <cell r="AP45">
            <v>0</v>
          </cell>
          <cell r="AQ45">
            <v>42.93</v>
          </cell>
          <cell r="AR45">
            <v>0</v>
          </cell>
          <cell r="AS45">
            <v>0</v>
          </cell>
          <cell r="AT45">
            <v>850</v>
          </cell>
        </row>
        <row r="46">
          <cell r="AH46" t="str">
            <v>4425(A-525)</v>
          </cell>
          <cell r="AI46" t="str">
            <v>EPOXY NON-SKID SURFACING</v>
          </cell>
          <cell r="AJ46" t="str">
            <v>4425(A-525)</v>
          </cell>
          <cell r="AK46" t="str">
            <v>1018</v>
          </cell>
          <cell r="AL46">
            <v>0</v>
          </cell>
          <cell r="AM46">
            <v>1</v>
          </cell>
          <cell r="AN46">
            <v>18</v>
          </cell>
          <cell r="AO46">
            <v>31.3</v>
          </cell>
          <cell r="AP46">
            <v>0</v>
          </cell>
          <cell r="AQ46">
            <v>37.78</v>
          </cell>
          <cell r="AR46">
            <v>47.92</v>
          </cell>
          <cell r="AS46">
            <v>0</v>
          </cell>
          <cell r="AT46">
            <v>680</v>
          </cell>
          <cell r="AU46">
            <v>1500</v>
          </cell>
        </row>
        <row r="47">
          <cell r="AH47" t="str">
            <v>EPAP</v>
          </cell>
          <cell r="AI47" t="str">
            <v>EPOXY-POLYAMIDE,ALLOY PRIMER.</v>
          </cell>
          <cell r="AJ47" t="str">
            <v>4465(A-650)</v>
          </cell>
          <cell r="AK47">
            <v>1020</v>
          </cell>
          <cell r="AL47">
            <v>0</v>
          </cell>
          <cell r="AM47">
            <v>1</v>
          </cell>
          <cell r="AN47">
            <v>21</v>
          </cell>
          <cell r="AO47">
            <v>26.92</v>
          </cell>
          <cell r="AP47">
            <v>0</v>
          </cell>
          <cell r="AQ47">
            <v>42.86</v>
          </cell>
          <cell r="AR47">
            <v>13</v>
          </cell>
          <cell r="AS47">
            <v>0</v>
          </cell>
          <cell r="AT47">
            <v>900</v>
          </cell>
          <cell r="AU47">
            <v>350</v>
          </cell>
        </row>
        <row r="48">
          <cell r="AI48" t="str">
            <v>LEAD SILICO CHROMATE EP.PRI./POLYAMIDE CURED</v>
          </cell>
          <cell r="AJ48" t="str">
            <v>4430(A-530)</v>
          </cell>
          <cell r="AK48">
            <v>0</v>
          </cell>
          <cell r="AL48">
            <v>0</v>
          </cell>
          <cell r="AM48">
            <v>1</v>
          </cell>
          <cell r="AN48">
            <v>21.97</v>
          </cell>
          <cell r="AO48">
            <v>0</v>
          </cell>
          <cell r="AP48">
            <v>0</v>
          </cell>
          <cell r="AQ48">
            <v>37.78</v>
          </cell>
          <cell r="AR48">
            <v>0</v>
          </cell>
          <cell r="AS48">
            <v>0</v>
          </cell>
          <cell r="AT48">
            <v>830</v>
          </cell>
        </row>
        <row r="49">
          <cell r="AH49" t="str">
            <v>ERLP</v>
          </cell>
          <cell r="AI49" t="str">
            <v>EPOXY RED LEAD POLYAMIDE CURED PRIMER</v>
          </cell>
          <cell r="AJ49" t="str">
            <v>4440(A-540)</v>
          </cell>
          <cell r="AK49" t="str">
            <v>1051</v>
          </cell>
          <cell r="AL49">
            <v>0</v>
          </cell>
          <cell r="AM49">
            <v>1</v>
          </cell>
          <cell r="AN49">
            <v>19.399999999999999</v>
          </cell>
          <cell r="AO49">
            <v>15.8</v>
          </cell>
          <cell r="AP49">
            <v>0</v>
          </cell>
          <cell r="AQ49">
            <v>42.78</v>
          </cell>
          <cell r="AR49">
            <v>43.04</v>
          </cell>
          <cell r="AS49">
            <v>0</v>
          </cell>
          <cell r="AT49">
            <v>830</v>
          </cell>
          <cell r="AU49">
            <v>680</v>
          </cell>
        </row>
        <row r="50">
          <cell r="AH50" t="str">
            <v>EROP</v>
          </cell>
          <cell r="AI50" t="str">
            <v>RED LEAD-RED OXIDE EP./POLYAMIDE CURED PRI.</v>
          </cell>
          <cell r="AJ50" t="str">
            <v>4445(A-545)</v>
          </cell>
          <cell r="AK50" t="str">
            <v>1060</v>
          </cell>
          <cell r="AL50">
            <v>0</v>
          </cell>
          <cell r="AM50">
            <v>1</v>
          </cell>
          <cell r="AN50">
            <v>18.7</v>
          </cell>
          <cell r="AO50">
            <v>20.9</v>
          </cell>
          <cell r="AP50">
            <v>0</v>
          </cell>
          <cell r="AQ50">
            <v>42.78</v>
          </cell>
          <cell r="AR50">
            <v>28.71</v>
          </cell>
          <cell r="AS50">
            <v>0</v>
          </cell>
          <cell r="AT50">
            <v>800</v>
          </cell>
          <cell r="AU50">
            <v>600</v>
          </cell>
        </row>
        <row r="51">
          <cell r="AH51" t="str">
            <v>ETC</v>
          </cell>
          <cell r="AI51" t="str">
            <v>TAR EPOXY COATING/AMINE CURED</v>
          </cell>
          <cell r="AJ51" t="str">
            <v>4460(A-560)</v>
          </cell>
          <cell r="AK51" t="str">
            <v>1070(EP-10)</v>
          </cell>
          <cell r="AL51">
            <v>0</v>
          </cell>
          <cell r="AM51">
            <v>1</v>
          </cell>
          <cell r="AN51">
            <v>11.69</v>
          </cell>
          <cell r="AO51">
            <v>12.2</v>
          </cell>
          <cell r="AP51">
            <v>0</v>
          </cell>
          <cell r="AQ51">
            <v>42.78</v>
          </cell>
          <cell r="AR51">
            <v>57.38</v>
          </cell>
          <cell r="AS51">
            <v>0</v>
          </cell>
          <cell r="AT51">
            <v>500</v>
          </cell>
          <cell r="AU51">
            <v>700</v>
          </cell>
          <cell r="AV51">
            <v>1500</v>
          </cell>
        </row>
        <row r="52">
          <cell r="AH52" t="str">
            <v>EWB</v>
          </cell>
          <cell r="AI52" t="str">
            <v>WATER BASE EPOXY ENAMEL/POLTAMINE CURED</v>
          </cell>
          <cell r="AJ52" t="str">
            <v>4458(A-580)</v>
          </cell>
          <cell r="AK52" t="str">
            <v>1017(EP-07)</v>
          </cell>
          <cell r="AL52" t="str">
            <v>96</v>
          </cell>
          <cell r="AM52">
            <v>1</v>
          </cell>
          <cell r="AN52">
            <v>34.4</v>
          </cell>
          <cell r="AO52">
            <v>16</v>
          </cell>
          <cell r="AP52">
            <v>32.700000000000003</v>
          </cell>
          <cell r="AQ52">
            <v>37.79</v>
          </cell>
          <cell r="AR52">
            <v>43.75</v>
          </cell>
          <cell r="AS52">
            <v>45.87</v>
          </cell>
          <cell r="AT52">
            <v>1300</v>
          </cell>
          <cell r="AU52">
            <v>700</v>
          </cell>
          <cell r="AV52">
            <v>1500</v>
          </cell>
        </row>
        <row r="53">
          <cell r="AH53" t="str">
            <v>CCTE</v>
          </cell>
          <cell r="AI53" t="str">
            <v>CATALYZED COAL TAR EPOXY POLYAMINE CURED</v>
          </cell>
          <cell r="AJ53" t="str">
            <v>4459(A-590)</v>
          </cell>
          <cell r="AK53" t="str">
            <v>SP-06</v>
          </cell>
          <cell r="AL53">
            <v>0</v>
          </cell>
          <cell r="AM53">
            <v>1</v>
          </cell>
          <cell r="AN53">
            <v>12.6</v>
          </cell>
          <cell r="AO53">
            <v>32.1</v>
          </cell>
          <cell r="AP53">
            <v>0</v>
          </cell>
          <cell r="AQ53">
            <v>55.56</v>
          </cell>
          <cell r="AR53">
            <v>42.37</v>
          </cell>
          <cell r="AS53">
            <v>0</v>
          </cell>
          <cell r="AT53">
            <v>700</v>
          </cell>
          <cell r="AU53">
            <v>1360</v>
          </cell>
        </row>
        <row r="54">
          <cell r="AH54" t="str">
            <v>EPF</v>
          </cell>
          <cell r="AI54" t="str">
            <v>EPOXY-POLYAMINE,FINISH</v>
          </cell>
          <cell r="AJ54" t="str">
            <v>4465(A-650)</v>
          </cell>
          <cell r="AK54" t="str">
            <v>SP-08</v>
          </cell>
          <cell r="AL54">
            <v>0</v>
          </cell>
          <cell r="AM54">
            <v>1</v>
          </cell>
          <cell r="AN54">
            <v>21</v>
          </cell>
          <cell r="AO54">
            <v>24.4</v>
          </cell>
          <cell r="AP54">
            <v>0</v>
          </cell>
          <cell r="AQ54">
            <v>42.86</v>
          </cell>
          <cell r="AR54">
            <v>25</v>
          </cell>
          <cell r="AS54">
            <v>0</v>
          </cell>
          <cell r="AT54">
            <v>900</v>
          </cell>
          <cell r="AU54">
            <v>610</v>
          </cell>
        </row>
        <row r="55">
          <cell r="AH55" t="str">
            <v>EPRLP</v>
          </cell>
          <cell r="AI55" t="str">
            <v>EPOXY/POLYAMINE,RED LEAD PRIMER</v>
          </cell>
          <cell r="AJ55" t="str">
            <v>4570(A-700)</v>
          </cell>
          <cell r="AK55" t="str">
            <v>SP-09</v>
          </cell>
          <cell r="AL55">
            <v>0</v>
          </cell>
          <cell r="AM55">
            <v>1</v>
          </cell>
          <cell r="AN55">
            <v>21</v>
          </cell>
          <cell r="AO55">
            <v>32</v>
          </cell>
          <cell r="AP55">
            <v>0</v>
          </cell>
          <cell r="AQ55">
            <v>42.86</v>
          </cell>
          <cell r="AR55">
            <v>23.75</v>
          </cell>
          <cell r="AS55">
            <v>0</v>
          </cell>
          <cell r="AT55">
            <v>900</v>
          </cell>
          <cell r="AU55">
            <v>760</v>
          </cell>
        </row>
        <row r="56">
          <cell r="AH56" t="str">
            <v>EMOP</v>
          </cell>
          <cell r="AI56" t="str">
            <v xml:space="preserve">EPOXY MIO PRIMER </v>
          </cell>
          <cell r="AJ56" t="str">
            <v>4691(Ar-910)</v>
          </cell>
          <cell r="AK56" t="str">
            <v>1050(EP-20)</v>
          </cell>
          <cell r="AL56" t="str">
            <v>76</v>
          </cell>
          <cell r="AM56">
            <v>1</v>
          </cell>
          <cell r="AN56">
            <v>17.3</v>
          </cell>
          <cell r="AO56">
            <v>9.2799999999999994</v>
          </cell>
          <cell r="AP56">
            <v>30.9</v>
          </cell>
          <cell r="AQ56">
            <v>43.35</v>
          </cell>
          <cell r="AR56">
            <v>31.25</v>
          </cell>
          <cell r="AS56">
            <v>25.89</v>
          </cell>
          <cell r="AT56">
            <v>750</v>
          </cell>
          <cell r="AU56">
            <v>290</v>
          </cell>
          <cell r="AV56">
            <v>800</v>
          </cell>
        </row>
        <row r="57">
          <cell r="AH57" t="str">
            <v>EPCP</v>
          </cell>
          <cell r="AI57" t="str">
            <v>EPOXY-PHENOLIC CURED PRIMER .</v>
          </cell>
          <cell r="AJ57" t="str">
            <v>4691(Ar-910)</v>
          </cell>
          <cell r="AK57" t="str">
            <v>1060</v>
          </cell>
          <cell r="AL57" t="str">
            <v>76</v>
          </cell>
          <cell r="AM57">
            <v>1</v>
          </cell>
          <cell r="AN57">
            <v>17.3</v>
          </cell>
          <cell r="AO57">
            <v>19.2</v>
          </cell>
          <cell r="AP57">
            <v>30.9</v>
          </cell>
          <cell r="AQ57">
            <v>43.35</v>
          </cell>
          <cell r="AR57">
            <v>31.25</v>
          </cell>
          <cell r="AS57">
            <v>25.89</v>
          </cell>
          <cell r="AT57">
            <v>750</v>
          </cell>
          <cell r="AU57">
            <v>600</v>
          </cell>
          <cell r="AV57">
            <v>800</v>
          </cell>
        </row>
        <row r="59">
          <cell r="AI59" t="str">
            <v xml:space="preserve">CHLORINATED RUBBER RESIN </v>
          </cell>
        </row>
        <row r="60">
          <cell r="AH60" t="str">
            <v>CRRLP</v>
          </cell>
          <cell r="AI60" t="str">
            <v xml:space="preserve">CALORINATED RUBBER RED LEAD PRIMER </v>
          </cell>
          <cell r="AJ60" t="str">
            <v>0201</v>
          </cell>
          <cell r="AK60" t="str">
            <v>1402(RF-63)</v>
          </cell>
          <cell r="AL60" t="str">
            <v>530</v>
          </cell>
          <cell r="AM60">
            <v>1</v>
          </cell>
          <cell r="AN60">
            <v>14.7</v>
          </cell>
          <cell r="AO60">
            <v>12.9</v>
          </cell>
          <cell r="AP60">
            <v>15.5</v>
          </cell>
          <cell r="AQ60">
            <v>32.65</v>
          </cell>
          <cell r="AR60">
            <v>37.979999999999997</v>
          </cell>
          <cell r="AS60">
            <v>36.450000000000003</v>
          </cell>
          <cell r="AT60">
            <v>480</v>
          </cell>
          <cell r="AU60">
            <v>490</v>
          </cell>
          <cell r="AV60">
            <v>565</v>
          </cell>
        </row>
        <row r="61">
          <cell r="AH61" t="str">
            <v>CRZCP</v>
          </cell>
          <cell r="AI61" t="str">
            <v>CHLORINATED RUBBER PRIMER ZINC CHROMATE PR.</v>
          </cell>
          <cell r="AJ61" t="str">
            <v>0211</v>
          </cell>
          <cell r="AK61" t="str">
            <v>1450(RF-67)</v>
          </cell>
          <cell r="AL61" t="str">
            <v>540</v>
          </cell>
          <cell r="AM61">
            <v>1</v>
          </cell>
          <cell r="AN61">
            <v>15.5</v>
          </cell>
          <cell r="AO61">
            <v>11.3</v>
          </cell>
          <cell r="AP61">
            <v>14.1</v>
          </cell>
          <cell r="AQ61">
            <v>30.97</v>
          </cell>
          <cell r="AR61">
            <v>42.48</v>
          </cell>
          <cell r="AS61">
            <v>36.450000000000003</v>
          </cell>
          <cell r="AT61">
            <v>480</v>
          </cell>
          <cell r="AU61">
            <v>480</v>
          </cell>
          <cell r="AV61">
            <v>514</v>
          </cell>
        </row>
        <row r="62">
          <cell r="AH62" t="str">
            <v>CRROP</v>
          </cell>
          <cell r="AI62" t="str">
            <v xml:space="preserve">CHLORINATED RUBBER RED OXIDE PRIMER </v>
          </cell>
          <cell r="AJ62" t="str">
            <v>0221</v>
          </cell>
          <cell r="AK62" t="str">
            <v>1403(RF-65)</v>
          </cell>
          <cell r="AL62" t="str">
            <v>510</v>
          </cell>
          <cell r="AM62">
            <v>1</v>
          </cell>
          <cell r="AN62">
            <v>14.6</v>
          </cell>
          <cell r="AO62">
            <v>12.1</v>
          </cell>
          <cell r="AP62">
            <v>31</v>
          </cell>
          <cell r="AQ62">
            <v>30.82</v>
          </cell>
          <cell r="AR62">
            <v>38.020000000000003</v>
          </cell>
          <cell r="AS62">
            <v>38.549999999999997</v>
          </cell>
          <cell r="AT62">
            <v>450</v>
          </cell>
          <cell r="AU62">
            <v>460</v>
          </cell>
          <cell r="AV62">
            <v>1195</v>
          </cell>
        </row>
        <row r="63">
          <cell r="AH63" t="str">
            <v>CRF</v>
          </cell>
          <cell r="AI63" t="str">
            <v xml:space="preserve">CHLORINATED RUBBER FINISH </v>
          </cell>
          <cell r="AJ63" t="str">
            <v>0251</v>
          </cell>
          <cell r="AK63" t="str">
            <v>1401</v>
          </cell>
          <cell r="AL63" t="str">
            <v>520</v>
          </cell>
          <cell r="AM63">
            <v>1</v>
          </cell>
          <cell r="AN63">
            <v>18.899999999999999</v>
          </cell>
          <cell r="AO63">
            <v>15.8</v>
          </cell>
          <cell r="AP63">
            <v>16.7</v>
          </cell>
          <cell r="AQ63">
            <v>31.75</v>
          </cell>
          <cell r="AR63">
            <v>34.18</v>
          </cell>
          <cell r="AS63">
            <v>33.83</v>
          </cell>
          <cell r="AT63">
            <v>600</v>
          </cell>
          <cell r="AU63">
            <v>540</v>
          </cell>
          <cell r="AV63">
            <v>565</v>
          </cell>
        </row>
        <row r="64">
          <cell r="AH64" t="str">
            <v>CRATP</v>
          </cell>
          <cell r="AI64" t="str">
            <v>C RUBBER ALUMINUM TRIPOLYPHOSPHATE PRIMER</v>
          </cell>
          <cell r="AJ64" t="str">
            <v>0203</v>
          </cell>
          <cell r="AK64">
            <v>0</v>
          </cell>
          <cell r="AL64" t="str">
            <v>531</v>
          </cell>
          <cell r="AM64">
            <v>1</v>
          </cell>
          <cell r="AN64">
            <v>13.4</v>
          </cell>
          <cell r="AO64">
            <v>0</v>
          </cell>
          <cell r="AP64">
            <v>14.5</v>
          </cell>
          <cell r="AQ64">
            <v>37.31</v>
          </cell>
          <cell r="AR64">
            <v>0</v>
          </cell>
          <cell r="AS64">
            <v>36.409999999999997</v>
          </cell>
          <cell r="AT64">
            <v>500</v>
          </cell>
          <cell r="AU64">
            <v>0</v>
          </cell>
          <cell r="AV64">
            <v>528</v>
          </cell>
        </row>
        <row r="65">
          <cell r="AH65" t="str">
            <v>PCRF</v>
          </cell>
          <cell r="AI65" t="str">
            <v>PIGMENTED CHLORINATED RUBBER FINISH</v>
          </cell>
          <cell r="AJ65" t="str">
            <v>4470(C-700)</v>
          </cell>
          <cell r="AK65" t="str">
            <v>RF-51~56</v>
          </cell>
          <cell r="AL65" t="str">
            <v>560</v>
          </cell>
          <cell r="AM65">
            <v>1</v>
          </cell>
          <cell r="AN65">
            <v>27.1</v>
          </cell>
          <cell r="AO65">
            <v>12.3</v>
          </cell>
          <cell r="AP65">
            <v>13.5</v>
          </cell>
          <cell r="AQ65">
            <v>33.21</v>
          </cell>
          <cell r="AR65">
            <v>38.21</v>
          </cell>
          <cell r="AS65">
            <v>33.78</v>
          </cell>
          <cell r="AT65">
            <v>900</v>
          </cell>
          <cell r="AU65">
            <v>470</v>
          </cell>
          <cell r="AV65">
            <v>456</v>
          </cell>
        </row>
        <row r="66">
          <cell r="AH66" t="str">
            <v>CRRLP</v>
          </cell>
          <cell r="AI66" t="str">
            <v xml:space="preserve">CHLORINATED RUBBER RED LEAD PRIMER </v>
          </cell>
          <cell r="AJ66" t="str">
            <v>4575(C-750)</v>
          </cell>
          <cell r="AK66">
            <v>0</v>
          </cell>
          <cell r="AL66" t="str">
            <v>500</v>
          </cell>
          <cell r="AM66">
            <v>1</v>
          </cell>
          <cell r="AN66">
            <v>17.2</v>
          </cell>
          <cell r="AO66">
            <v>0</v>
          </cell>
          <cell r="AP66">
            <v>15</v>
          </cell>
          <cell r="AQ66">
            <v>37.79</v>
          </cell>
          <cell r="AR66">
            <v>0</v>
          </cell>
          <cell r="AS66">
            <v>30.4</v>
          </cell>
          <cell r="AT66">
            <v>650</v>
          </cell>
          <cell r="AU66">
            <v>0</v>
          </cell>
          <cell r="AV66">
            <v>456</v>
          </cell>
        </row>
        <row r="67">
          <cell r="AH67" t="str">
            <v>CRROP</v>
          </cell>
          <cell r="AI67" t="str">
            <v xml:space="preserve">CHLORINATED RUBBER RED LEAD-RED OXIDE PRIMER </v>
          </cell>
          <cell r="AJ67" t="str">
            <v>4576(C-760)</v>
          </cell>
          <cell r="AK67">
            <v>0</v>
          </cell>
          <cell r="AL67" t="str">
            <v>550</v>
          </cell>
          <cell r="AM67">
            <v>1</v>
          </cell>
          <cell r="AN67">
            <v>15.9</v>
          </cell>
          <cell r="AO67">
            <v>0</v>
          </cell>
          <cell r="AP67">
            <v>14.8</v>
          </cell>
          <cell r="AQ67">
            <v>38.99</v>
          </cell>
          <cell r="AR67">
            <v>0</v>
          </cell>
          <cell r="AS67">
            <v>33.78</v>
          </cell>
          <cell r="AT67">
            <v>620</v>
          </cell>
          <cell r="AU67">
            <v>0</v>
          </cell>
          <cell r="AV67">
            <v>500</v>
          </cell>
        </row>
        <row r="68">
          <cell r="AH68" t="str">
            <v>VZCP</v>
          </cell>
          <cell r="AI68" t="str">
            <v>CHLORINATED RUBBER BASE M.I.O.COATING</v>
          </cell>
          <cell r="AJ68" t="str">
            <v>4693(Ar-930)</v>
          </cell>
          <cell r="AK68" t="str">
            <v>1452(RF-68)</v>
          </cell>
          <cell r="AL68" t="str">
            <v>600</v>
          </cell>
          <cell r="AM68">
            <v>1</v>
          </cell>
          <cell r="AN68">
            <v>16.399999999999999</v>
          </cell>
          <cell r="AO68">
            <v>13.2</v>
          </cell>
          <cell r="AP68">
            <v>14.8</v>
          </cell>
          <cell r="AQ68">
            <v>37.799999999999997</v>
          </cell>
          <cell r="AR68">
            <v>37.880000000000003</v>
          </cell>
          <cell r="AS68">
            <v>33.72</v>
          </cell>
          <cell r="AT68">
            <v>620</v>
          </cell>
          <cell r="AU68">
            <v>500</v>
          </cell>
          <cell r="AV68">
            <v>499</v>
          </cell>
        </row>
        <row r="70">
          <cell r="AH70" t="str">
            <v>HF400</v>
          </cell>
          <cell r="AI70" t="str">
            <v>HEAT-RESISTING PAINT 400'C ALUM. SERIES.</v>
          </cell>
          <cell r="AJ70" t="str">
            <v>0654</v>
          </cell>
          <cell r="AK70" t="str">
            <v>1503</v>
          </cell>
          <cell r="AV70">
            <v>406</v>
          </cell>
        </row>
        <row r="71">
          <cell r="AI71" t="str">
            <v xml:space="preserve">SILICONE RESIN </v>
          </cell>
          <cell r="AJ71">
            <v>0</v>
          </cell>
          <cell r="AK71">
            <v>0</v>
          </cell>
          <cell r="AL71">
            <v>0</v>
          </cell>
          <cell r="AM71">
            <v>0</v>
          </cell>
          <cell r="AN71">
            <v>0</v>
          </cell>
          <cell r="AO71">
            <v>0</v>
          </cell>
          <cell r="AP71">
            <v>0</v>
          </cell>
          <cell r="AQ71">
            <v>0</v>
          </cell>
          <cell r="AR71">
            <v>0</v>
          </cell>
          <cell r="AS71">
            <v>0</v>
          </cell>
          <cell r="AT71">
            <v>440</v>
          </cell>
        </row>
        <row r="72">
          <cell r="AH72" t="str">
            <v>HP200</v>
          </cell>
          <cell r="AI72" t="str">
            <v>HEAT-RESISTING PRIMER 200'C ,SILICONE SERIES.</v>
          </cell>
          <cell r="AJ72" t="str">
            <v>0631</v>
          </cell>
          <cell r="AK72" t="str">
            <v>1512</v>
          </cell>
          <cell r="AL72">
            <v>0</v>
          </cell>
          <cell r="AM72">
            <v>1</v>
          </cell>
          <cell r="AN72">
            <v>16.5</v>
          </cell>
          <cell r="AO72">
            <v>26.2</v>
          </cell>
          <cell r="AP72">
            <v>0</v>
          </cell>
          <cell r="AQ72">
            <v>36.36</v>
          </cell>
          <cell r="AR72">
            <v>38.17</v>
          </cell>
          <cell r="AS72">
            <v>0</v>
          </cell>
          <cell r="AT72">
            <v>600</v>
          </cell>
          <cell r="AU72">
            <v>1000</v>
          </cell>
        </row>
        <row r="73">
          <cell r="AH73" t="str">
            <v>HP300</v>
          </cell>
          <cell r="AI73" t="str">
            <v xml:space="preserve">HEAT-RESISTING PRIMER 300'C </v>
          </cell>
          <cell r="AJ73" t="str">
            <v>0632</v>
          </cell>
          <cell r="AK73" t="str">
            <v>1507</v>
          </cell>
          <cell r="AL73" t="str">
            <v>330-1</v>
          </cell>
          <cell r="AM73">
            <v>1</v>
          </cell>
          <cell r="AN73">
            <v>20.7</v>
          </cell>
          <cell r="AO73">
            <v>20.399999999999999</v>
          </cell>
          <cell r="AP73">
            <v>29</v>
          </cell>
          <cell r="AQ73">
            <v>36.229999999999997</v>
          </cell>
          <cell r="AR73">
            <v>38.24</v>
          </cell>
          <cell r="AS73">
            <v>33.76</v>
          </cell>
          <cell r="AT73">
            <v>750</v>
          </cell>
          <cell r="AU73">
            <v>780</v>
          </cell>
          <cell r="AV73">
            <v>979</v>
          </cell>
        </row>
        <row r="74">
          <cell r="AH74" t="str">
            <v>HP500</v>
          </cell>
          <cell r="AI74" t="str">
            <v>HEAT-RESISTING PRIMER 500'C</v>
          </cell>
          <cell r="AJ74" t="str">
            <v>0634</v>
          </cell>
          <cell r="AK74" t="str">
            <v>1501</v>
          </cell>
          <cell r="AL74">
            <v>0</v>
          </cell>
          <cell r="AM74">
            <v>1</v>
          </cell>
          <cell r="AN74">
            <v>35.799999999999997</v>
          </cell>
          <cell r="AO74">
            <v>34.1</v>
          </cell>
          <cell r="AP74">
            <v>0</v>
          </cell>
          <cell r="AQ74">
            <v>36.31</v>
          </cell>
          <cell r="AR74">
            <v>38.119999999999997</v>
          </cell>
          <cell r="AS74">
            <v>0</v>
          </cell>
          <cell r="AT74">
            <v>1300</v>
          </cell>
          <cell r="AU74">
            <v>1300</v>
          </cell>
        </row>
        <row r="75">
          <cell r="AH75" t="str">
            <v>HP600</v>
          </cell>
          <cell r="AI75" t="str">
            <v>HEAT-RESISTING PRIMER 600'C</v>
          </cell>
          <cell r="AJ75" t="str">
            <v>0635</v>
          </cell>
          <cell r="AK75" t="str">
            <v>1500</v>
          </cell>
          <cell r="AL75" t="str">
            <v>320-1</v>
          </cell>
          <cell r="AM75">
            <v>1</v>
          </cell>
          <cell r="AN75">
            <v>44.09</v>
          </cell>
          <cell r="AO75">
            <v>34.1</v>
          </cell>
          <cell r="AP75">
            <v>44.4</v>
          </cell>
          <cell r="AQ75">
            <v>31.75</v>
          </cell>
          <cell r="AR75">
            <v>38.119999999999997</v>
          </cell>
          <cell r="AS75">
            <v>33.78</v>
          </cell>
          <cell r="AT75">
            <v>1400</v>
          </cell>
          <cell r="AU75">
            <v>1300</v>
          </cell>
          <cell r="AV75">
            <v>1500</v>
          </cell>
        </row>
        <row r="76">
          <cell r="AH76" t="str">
            <v>HF200</v>
          </cell>
          <cell r="AI76" t="str">
            <v>HEAT-RESISTING PAINT 200'C SILICONE SREIES.</v>
          </cell>
          <cell r="AJ76" t="str">
            <v>0651</v>
          </cell>
          <cell r="AK76" t="str">
            <v>1504</v>
          </cell>
          <cell r="AL76">
            <v>0</v>
          </cell>
          <cell r="AM76">
            <v>1</v>
          </cell>
          <cell r="AN76">
            <v>17.5</v>
          </cell>
          <cell r="AO76">
            <v>27.3</v>
          </cell>
          <cell r="AP76">
            <v>0</v>
          </cell>
          <cell r="AQ76">
            <v>30.29</v>
          </cell>
          <cell r="AR76">
            <v>28.57</v>
          </cell>
          <cell r="AS76">
            <v>0</v>
          </cell>
          <cell r="AT76">
            <v>530</v>
          </cell>
          <cell r="AU76">
            <v>780</v>
          </cell>
        </row>
        <row r="77">
          <cell r="AH77" t="str">
            <v>HF300</v>
          </cell>
          <cell r="AI77" t="str">
            <v>HEAT-RESISTING PAINT 300'C</v>
          </cell>
          <cell r="AJ77" t="str">
            <v>0652</v>
          </cell>
          <cell r="AK77" t="str">
            <v>1505</v>
          </cell>
          <cell r="AL77" t="str">
            <v>330</v>
          </cell>
          <cell r="AM77">
            <v>1</v>
          </cell>
          <cell r="AN77">
            <v>27.6</v>
          </cell>
          <cell r="AO77">
            <v>27.3</v>
          </cell>
          <cell r="AP77">
            <v>28.4</v>
          </cell>
          <cell r="AQ77">
            <v>27.17</v>
          </cell>
          <cell r="AR77">
            <v>28.57</v>
          </cell>
          <cell r="AS77">
            <v>32.54</v>
          </cell>
          <cell r="AT77">
            <v>750</v>
          </cell>
          <cell r="AU77">
            <v>780</v>
          </cell>
          <cell r="AV77">
            <v>924</v>
          </cell>
        </row>
        <row r="78">
          <cell r="AH78" t="str">
            <v>HF400</v>
          </cell>
          <cell r="AI78" t="str">
            <v>HEAT-RESISTING PAINT 400'C ALUM. SERIES.</v>
          </cell>
          <cell r="AJ78" t="str">
            <v>0654</v>
          </cell>
          <cell r="AK78" t="str">
            <v>1503</v>
          </cell>
          <cell r="AL78">
            <v>0</v>
          </cell>
          <cell r="AM78">
            <v>1</v>
          </cell>
          <cell r="AN78">
            <v>51.61</v>
          </cell>
          <cell r="AO78">
            <v>59.4</v>
          </cell>
          <cell r="AP78">
            <v>0</v>
          </cell>
          <cell r="AQ78">
            <v>25.19</v>
          </cell>
          <cell r="AR78">
            <v>28.62</v>
          </cell>
          <cell r="AS78">
            <v>0</v>
          </cell>
          <cell r="AT78">
            <v>1300</v>
          </cell>
          <cell r="AU78">
            <v>1700</v>
          </cell>
        </row>
        <row r="79">
          <cell r="AH79" t="str">
            <v>HF600</v>
          </cell>
          <cell r="AI79" t="str">
            <v>HEAT-RESISTING PAINT 600'C</v>
          </cell>
          <cell r="AJ79" t="str">
            <v>0655</v>
          </cell>
          <cell r="AK79" t="str">
            <v>1508</v>
          </cell>
          <cell r="AL79" t="str">
            <v>320</v>
          </cell>
          <cell r="AM79">
            <v>1</v>
          </cell>
          <cell r="AN79">
            <v>74.400000000000006</v>
          </cell>
          <cell r="AO79">
            <v>52.39</v>
          </cell>
          <cell r="AP79">
            <v>43.5</v>
          </cell>
          <cell r="AQ79">
            <v>20.16</v>
          </cell>
          <cell r="AR79">
            <v>28.63</v>
          </cell>
          <cell r="AS79">
            <v>32.479999999999997</v>
          </cell>
          <cell r="AT79">
            <v>1500</v>
          </cell>
          <cell r="AU79">
            <v>1500</v>
          </cell>
          <cell r="AV79">
            <v>1413</v>
          </cell>
        </row>
        <row r="80">
          <cell r="AH80" t="str">
            <v>ITIP</v>
          </cell>
          <cell r="AI80" t="str">
            <v>THERMOINDICATIVE PAINT INTERBOND TEMP. INDICATING PAINT</v>
          </cell>
          <cell r="AJ80" t="str">
            <v>0654</v>
          </cell>
          <cell r="AK80" t="str">
            <v>HAA-705</v>
          </cell>
          <cell r="AL80">
            <v>0</v>
          </cell>
          <cell r="AM80">
            <v>1</v>
          </cell>
          <cell r="AN80">
            <v>51.61</v>
          </cell>
          <cell r="AO80">
            <v>68</v>
          </cell>
          <cell r="AP80">
            <v>0</v>
          </cell>
          <cell r="AQ80">
            <v>25.19</v>
          </cell>
          <cell r="AR80">
            <v>10</v>
          </cell>
          <cell r="AS80">
            <v>0</v>
          </cell>
          <cell r="AT80">
            <v>1300</v>
          </cell>
          <cell r="AU80">
            <v>680</v>
          </cell>
        </row>
        <row r="81">
          <cell r="AI81" t="str">
            <v>RED LEAD PRIMER</v>
          </cell>
          <cell r="AJ81" t="str">
            <v>0102</v>
          </cell>
          <cell r="AK81" t="str">
            <v>906(OP-92)</v>
          </cell>
          <cell r="AL81" t="str">
            <v>220</v>
          </cell>
          <cell r="AM81">
            <v>1</v>
          </cell>
          <cell r="AN81">
            <v>8.7799999999999994</v>
          </cell>
          <cell r="AO81">
            <v>10</v>
          </cell>
          <cell r="AP81">
            <v>12.4</v>
          </cell>
          <cell r="AQ81">
            <v>47.83</v>
          </cell>
          <cell r="AR81">
            <v>42</v>
          </cell>
          <cell r="AS81">
            <v>38.71</v>
          </cell>
          <cell r="AT81">
            <v>420</v>
          </cell>
          <cell r="AU81">
            <v>420</v>
          </cell>
          <cell r="AV81">
            <v>480</v>
          </cell>
        </row>
        <row r="82">
          <cell r="AI82" t="str">
            <v xml:space="preserve">POLY-VINYL BUTYRAL RESIN (PVB) </v>
          </cell>
          <cell r="AJ82">
            <v>0</v>
          </cell>
          <cell r="AK82">
            <v>0</v>
          </cell>
          <cell r="AL82">
            <v>0</v>
          </cell>
          <cell r="AM82">
            <v>0</v>
          </cell>
          <cell r="AN82">
            <v>0</v>
          </cell>
          <cell r="AO82">
            <v>0</v>
          </cell>
          <cell r="AP82">
            <v>0</v>
          </cell>
          <cell r="AQ82">
            <v>0</v>
          </cell>
          <cell r="AR82">
            <v>0</v>
          </cell>
          <cell r="AS82">
            <v>0</v>
          </cell>
          <cell r="AT82">
            <v>540</v>
          </cell>
          <cell r="AU82">
            <v>570</v>
          </cell>
        </row>
        <row r="83">
          <cell r="AH83" t="str">
            <v>VRLP</v>
          </cell>
          <cell r="AI83" t="str">
            <v>VINYL RED LEAD PRIMER</v>
          </cell>
          <cell r="AJ83" t="str">
            <v>0301</v>
          </cell>
          <cell r="AK83" t="str">
            <v>SP30(VP-71)</v>
          </cell>
          <cell r="AL83" t="str">
            <v xml:space="preserve"> 21</v>
          </cell>
          <cell r="AM83">
            <v>1</v>
          </cell>
          <cell r="AN83">
            <v>21.8</v>
          </cell>
          <cell r="AO83">
            <v>25.3</v>
          </cell>
          <cell r="AP83">
            <v>64.900000000000006</v>
          </cell>
          <cell r="AQ83">
            <v>25.23</v>
          </cell>
          <cell r="AR83">
            <v>23.72</v>
          </cell>
          <cell r="AS83">
            <v>21.57</v>
          </cell>
          <cell r="AT83">
            <v>550</v>
          </cell>
          <cell r="AU83">
            <v>600</v>
          </cell>
          <cell r="AV83">
            <v>1400</v>
          </cell>
        </row>
        <row r="84">
          <cell r="AH84" t="str">
            <v>VZCP</v>
          </cell>
          <cell r="AI84" t="str">
            <v>VINYL ZINC CHRMATE PRIMER</v>
          </cell>
          <cell r="AJ84" t="str">
            <v>0311</v>
          </cell>
          <cell r="AK84" t="str">
            <v>VP-72</v>
          </cell>
          <cell r="AL84">
            <v>0</v>
          </cell>
          <cell r="AM84">
            <v>1</v>
          </cell>
          <cell r="AN84">
            <v>24.5</v>
          </cell>
          <cell r="AO84">
            <v>28.8</v>
          </cell>
          <cell r="AP84">
            <v>0</v>
          </cell>
          <cell r="AQ84">
            <v>22.04</v>
          </cell>
          <cell r="AR84">
            <v>19.79</v>
          </cell>
          <cell r="AS84">
            <v>0</v>
          </cell>
          <cell r="AT84">
            <v>540</v>
          </cell>
          <cell r="AU84">
            <v>570</v>
          </cell>
        </row>
        <row r="85">
          <cell r="AH85" t="str">
            <v>WP</v>
          </cell>
          <cell r="AI85" t="str">
            <v>WASH PRIMER</v>
          </cell>
          <cell r="AJ85" t="str">
            <v>0345</v>
          </cell>
          <cell r="AK85" t="str">
            <v>908(SP-02)</v>
          </cell>
          <cell r="AL85" t="str">
            <v xml:space="preserve"> 11</v>
          </cell>
          <cell r="AM85">
            <v>1</v>
          </cell>
          <cell r="AN85">
            <v>55.83</v>
          </cell>
          <cell r="AO85">
            <v>37.1</v>
          </cell>
          <cell r="AP85">
            <v>78.3</v>
          </cell>
          <cell r="AQ85">
            <v>8.06</v>
          </cell>
          <cell r="AR85">
            <v>11.86</v>
          </cell>
          <cell r="AS85">
            <v>8.94</v>
          </cell>
          <cell r="AT85">
            <v>450</v>
          </cell>
          <cell r="AU85">
            <v>440</v>
          </cell>
          <cell r="AV85">
            <v>700</v>
          </cell>
        </row>
        <row r="86">
          <cell r="AH86" t="str">
            <v>VE</v>
          </cell>
          <cell r="AI86" t="str">
            <v xml:space="preserve">VINYL ENAMEL </v>
          </cell>
          <cell r="AJ86" t="str">
            <v>0351</v>
          </cell>
          <cell r="AK86" t="str">
            <v>SP32(VA-11)</v>
          </cell>
          <cell r="AL86">
            <v>0</v>
          </cell>
          <cell r="AM86">
            <v>1</v>
          </cell>
          <cell r="AN86">
            <v>29.1</v>
          </cell>
          <cell r="AO86">
            <v>26.21</v>
          </cell>
          <cell r="AP86">
            <v>0</v>
          </cell>
          <cell r="AQ86">
            <v>18.899999999999999</v>
          </cell>
          <cell r="AR86">
            <v>19.079999999999998</v>
          </cell>
          <cell r="AS86">
            <v>0</v>
          </cell>
          <cell r="AT86">
            <v>550</v>
          </cell>
          <cell r="AU86">
            <v>500</v>
          </cell>
        </row>
        <row r="87">
          <cell r="AI87" t="str">
            <v>PIGMENTED PVC VINYL FINISH</v>
          </cell>
          <cell r="AJ87" t="str">
            <v>4340(U-400)</v>
          </cell>
          <cell r="AK87" t="str">
            <v>SP34(VA-51)</v>
          </cell>
          <cell r="AL87">
            <v>0</v>
          </cell>
          <cell r="AM87">
            <v>1</v>
          </cell>
          <cell r="AN87">
            <v>21.2</v>
          </cell>
          <cell r="AO87">
            <v>27.3</v>
          </cell>
          <cell r="AP87">
            <v>0</v>
          </cell>
          <cell r="AQ87">
            <v>30.19</v>
          </cell>
          <cell r="AR87">
            <v>19.78</v>
          </cell>
          <cell r="AS87">
            <v>0</v>
          </cell>
          <cell r="AT87">
            <v>640</v>
          </cell>
          <cell r="AU87">
            <v>540</v>
          </cell>
        </row>
        <row r="89">
          <cell r="AI89" t="str">
            <v xml:space="preserve">POLYOL POLYISOCYANATE </v>
          </cell>
        </row>
        <row r="90">
          <cell r="AH90" t="str">
            <v>PCC</v>
          </cell>
          <cell r="AI90" t="str">
            <v xml:space="preserve">POLYURETHANE COATING CLEAR </v>
          </cell>
          <cell r="AJ90" t="str">
            <v>0550</v>
          </cell>
          <cell r="AK90" t="str">
            <v>722</v>
          </cell>
          <cell r="AL90" t="str">
            <v xml:space="preserve"> 67</v>
          </cell>
          <cell r="AM90">
            <v>1</v>
          </cell>
          <cell r="AN90">
            <v>27.8</v>
          </cell>
          <cell r="AO90">
            <v>29.8</v>
          </cell>
          <cell r="AP90">
            <v>81.790000000000006</v>
          </cell>
          <cell r="AQ90">
            <v>25.18</v>
          </cell>
          <cell r="AR90">
            <v>25.17</v>
          </cell>
          <cell r="AS90">
            <v>18.34</v>
          </cell>
          <cell r="AT90">
            <v>700</v>
          </cell>
          <cell r="AU90">
            <v>750</v>
          </cell>
          <cell r="AV90">
            <v>1500</v>
          </cell>
        </row>
        <row r="91">
          <cell r="AH91" t="str">
            <v>PF</v>
          </cell>
          <cell r="AI91" t="str">
            <v>POLYURETHANE COATING</v>
          </cell>
          <cell r="AJ91" t="str">
            <v>0551</v>
          </cell>
          <cell r="AK91" t="str">
            <v>725</v>
          </cell>
          <cell r="AL91" t="str">
            <v xml:space="preserve"> 66</v>
          </cell>
          <cell r="AM91">
            <v>1</v>
          </cell>
          <cell r="AN91">
            <v>33.1</v>
          </cell>
          <cell r="AO91">
            <v>29.8</v>
          </cell>
          <cell r="AP91">
            <v>92.79</v>
          </cell>
          <cell r="AQ91">
            <v>27.19</v>
          </cell>
          <cell r="AR91">
            <v>30.2</v>
          </cell>
          <cell r="AS91">
            <v>18.32</v>
          </cell>
          <cell r="AT91">
            <v>900</v>
          </cell>
          <cell r="AU91">
            <v>900</v>
          </cell>
          <cell r="AV91">
            <v>1700</v>
          </cell>
        </row>
        <row r="92">
          <cell r="AH92" t="str">
            <v>PFC</v>
          </cell>
          <cell r="AI92" t="str">
            <v>POLYURETHANE COATING</v>
          </cell>
          <cell r="AJ92" t="str">
            <v>0551</v>
          </cell>
          <cell r="AK92" t="str">
            <v>UP-04</v>
          </cell>
          <cell r="AL92" t="str">
            <v xml:space="preserve"> 66</v>
          </cell>
          <cell r="AM92">
            <v>1</v>
          </cell>
          <cell r="AN92">
            <v>36.78</v>
          </cell>
          <cell r="AO92">
            <v>16.059999999999999</v>
          </cell>
          <cell r="AP92">
            <v>92.79</v>
          </cell>
          <cell r="AQ92">
            <v>27.19</v>
          </cell>
          <cell r="AR92">
            <v>30.2</v>
          </cell>
          <cell r="AS92">
            <v>18.32</v>
          </cell>
          <cell r="AT92">
            <v>1000</v>
          </cell>
          <cell r="AU92">
            <v>485</v>
          </cell>
          <cell r="AV92">
            <v>1700</v>
          </cell>
        </row>
        <row r="93">
          <cell r="AH93" t="str">
            <v>AICP</v>
          </cell>
          <cell r="AI93" t="str">
            <v>ALIPHATIC ISCYANATE CURED POLYURETHANE FIN.</v>
          </cell>
          <cell r="AJ93" t="str">
            <v>4231(I-300)</v>
          </cell>
          <cell r="AK93" t="str">
            <v>728</v>
          </cell>
          <cell r="AL93">
            <v>0</v>
          </cell>
          <cell r="AM93">
            <v>1</v>
          </cell>
          <cell r="AN93">
            <v>46.3</v>
          </cell>
          <cell r="AO93">
            <v>56.2</v>
          </cell>
          <cell r="AP93">
            <v>0</v>
          </cell>
          <cell r="AQ93">
            <v>30.24</v>
          </cell>
          <cell r="AR93">
            <v>30.25</v>
          </cell>
          <cell r="AS93">
            <v>0</v>
          </cell>
          <cell r="AT93">
            <v>1400</v>
          </cell>
          <cell r="AU93">
            <v>1700</v>
          </cell>
        </row>
        <row r="94">
          <cell r="AI94" t="str">
            <v>POLYURETHANE TANK LINING</v>
          </cell>
          <cell r="AJ94" t="str">
            <v>4230(I-310)</v>
          </cell>
          <cell r="AK94" t="str">
            <v>733</v>
          </cell>
          <cell r="AL94">
            <v>0</v>
          </cell>
          <cell r="AM94">
            <v>1</v>
          </cell>
          <cell r="AN94">
            <v>37</v>
          </cell>
          <cell r="AO94">
            <v>19.8</v>
          </cell>
          <cell r="AP94">
            <v>0</v>
          </cell>
          <cell r="AQ94">
            <v>37.840000000000003</v>
          </cell>
          <cell r="AR94">
            <v>28.79</v>
          </cell>
          <cell r="AS94">
            <v>0</v>
          </cell>
          <cell r="AT94">
            <v>1400</v>
          </cell>
          <cell r="AU94">
            <v>570</v>
          </cell>
        </row>
        <row r="95">
          <cell r="AI95" t="str">
            <v>NON-REACTIVE POLYURETHANE PRIMER</v>
          </cell>
          <cell r="AJ95" t="str">
            <v>4239(I-350)</v>
          </cell>
          <cell r="AK95">
            <v>0</v>
          </cell>
          <cell r="AL95">
            <v>0</v>
          </cell>
          <cell r="AM95">
            <v>1</v>
          </cell>
          <cell r="AN95">
            <v>18</v>
          </cell>
          <cell r="AO95">
            <v>0</v>
          </cell>
          <cell r="AP95">
            <v>0</v>
          </cell>
          <cell r="AQ95">
            <v>55.56</v>
          </cell>
          <cell r="AR95">
            <v>0</v>
          </cell>
          <cell r="AS95">
            <v>0</v>
          </cell>
          <cell r="AT95">
            <v>1000</v>
          </cell>
        </row>
        <row r="96">
          <cell r="AI96" t="str">
            <v>CLEAR POLYURETHANE FINISH</v>
          </cell>
          <cell r="AJ96" t="str">
            <v>4235(I-390)</v>
          </cell>
          <cell r="AK96" t="str">
            <v>1101</v>
          </cell>
          <cell r="AL96">
            <v>0</v>
          </cell>
          <cell r="AM96">
            <v>1</v>
          </cell>
          <cell r="AN96">
            <v>31.7</v>
          </cell>
          <cell r="AO96">
            <v>17</v>
          </cell>
          <cell r="AP96">
            <v>0</v>
          </cell>
          <cell r="AQ96">
            <v>37.85</v>
          </cell>
          <cell r="AR96">
            <v>26.47</v>
          </cell>
          <cell r="AS96">
            <v>0</v>
          </cell>
          <cell r="AT96">
            <v>1200</v>
          </cell>
          <cell r="AU96">
            <v>450</v>
          </cell>
        </row>
        <row r="97">
          <cell r="AI97" t="str">
            <v>URETHANE CHROMATE PRIMER</v>
          </cell>
          <cell r="AJ97" t="str">
            <v>4420(A-200)</v>
          </cell>
          <cell r="AK97" t="str">
            <v>1106</v>
          </cell>
          <cell r="AL97">
            <v>0</v>
          </cell>
          <cell r="AM97">
            <v>1</v>
          </cell>
          <cell r="AN97">
            <v>21.6</v>
          </cell>
          <cell r="AO97">
            <v>12.5</v>
          </cell>
          <cell r="AP97">
            <v>0</v>
          </cell>
          <cell r="AQ97">
            <v>37.04</v>
          </cell>
          <cell r="AR97">
            <v>24</v>
          </cell>
          <cell r="AS97">
            <v>0</v>
          </cell>
          <cell r="AT97">
            <v>800</v>
          </cell>
          <cell r="AU97">
            <v>300</v>
          </cell>
        </row>
        <row r="98">
          <cell r="AI98" t="str">
            <v>ZINC TETROXYCHROMATE BUTYRAL ETCH PRIMER</v>
          </cell>
          <cell r="AJ98" t="str">
            <v>4322(U-220)</v>
          </cell>
          <cell r="AK98" t="str">
            <v>738</v>
          </cell>
          <cell r="AL98">
            <v>0</v>
          </cell>
          <cell r="AM98">
            <v>1</v>
          </cell>
          <cell r="AN98">
            <v>58.41</v>
          </cell>
          <cell r="AO98">
            <v>69.59</v>
          </cell>
          <cell r="AP98">
            <v>0</v>
          </cell>
          <cell r="AQ98">
            <v>8.56</v>
          </cell>
          <cell r="AR98">
            <v>28.74</v>
          </cell>
          <cell r="AS98">
            <v>0</v>
          </cell>
          <cell r="AT98">
            <v>500</v>
          </cell>
          <cell r="AU98">
            <v>2000</v>
          </cell>
        </row>
        <row r="100">
          <cell r="AI100" t="str">
            <v>MASONRY &amp; ACRYLIC PAINT</v>
          </cell>
        </row>
        <row r="101">
          <cell r="AI101" t="str">
            <v>SOLVENT BASE MASONRY PRIMER</v>
          </cell>
          <cell r="AJ101" t="str">
            <v>1541</v>
          </cell>
          <cell r="AK101">
            <v>0</v>
          </cell>
          <cell r="AL101" t="str">
            <v>140</v>
          </cell>
          <cell r="AM101">
            <v>1</v>
          </cell>
          <cell r="AN101">
            <v>9.6999999999999993</v>
          </cell>
          <cell r="AO101">
            <v>0</v>
          </cell>
          <cell r="AP101">
            <v>14</v>
          </cell>
          <cell r="AQ101">
            <v>40.21</v>
          </cell>
          <cell r="AR101">
            <v>0</v>
          </cell>
          <cell r="AS101">
            <v>30.36</v>
          </cell>
          <cell r="AT101">
            <v>390</v>
          </cell>
          <cell r="AU101">
            <v>0</v>
          </cell>
          <cell r="AV101">
            <v>425</v>
          </cell>
        </row>
        <row r="102">
          <cell r="AI102" t="str">
            <v>WATER BASE MASONRY PRIMER</v>
          </cell>
          <cell r="AJ102" t="str">
            <v>1546</v>
          </cell>
          <cell r="AK102">
            <v>0</v>
          </cell>
          <cell r="AL102" t="str">
            <v>140-1</v>
          </cell>
          <cell r="AM102">
            <v>1</v>
          </cell>
          <cell r="AN102">
            <v>8.1999999999999993</v>
          </cell>
          <cell r="AO102">
            <v>0</v>
          </cell>
          <cell r="AP102">
            <v>12</v>
          </cell>
          <cell r="AQ102">
            <v>40.24</v>
          </cell>
          <cell r="AR102">
            <v>0</v>
          </cell>
          <cell r="AS102">
            <v>33.83</v>
          </cell>
          <cell r="AT102">
            <v>330</v>
          </cell>
          <cell r="AU102">
            <v>0</v>
          </cell>
          <cell r="AV102">
            <v>406</v>
          </cell>
        </row>
        <row r="103">
          <cell r="AI103" t="str">
            <v>WATER BASE MASONRY PAINT</v>
          </cell>
          <cell r="AJ103" t="str">
            <v>1556</v>
          </cell>
          <cell r="AK103">
            <v>0</v>
          </cell>
          <cell r="AL103">
            <v>0</v>
          </cell>
          <cell r="AM103">
            <v>1</v>
          </cell>
          <cell r="AN103">
            <v>11.9</v>
          </cell>
          <cell r="AO103">
            <v>0</v>
          </cell>
          <cell r="AP103">
            <v>0</v>
          </cell>
          <cell r="AQ103">
            <v>36.97</v>
          </cell>
          <cell r="AR103">
            <v>0</v>
          </cell>
          <cell r="AS103">
            <v>0</v>
          </cell>
          <cell r="AT103">
            <v>440</v>
          </cell>
        </row>
        <row r="104">
          <cell r="AH104" t="str">
            <v>1656</v>
          </cell>
          <cell r="AI104" t="str">
            <v xml:space="preserve">ACRYLIC EMULSION PAINT </v>
          </cell>
          <cell r="AJ104" t="str">
            <v>1656</v>
          </cell>
          <cell r="AK104">
            <v>0</v>
          </cell>
          <cell r="AL104">
            <v>0</v>
          </cell>
          <cell r="AM104">
            <v>1</v>
          </cell>
          <cell r="AN104">
            <v>9.4</v>
          </cell>
          <cell r="AO104">
            <v>0</v>
          </cell>
          <cell r="AP104">
            <v>25.8</v>
          </cell>
          <cell r="AQ104">
            <v>38.299999999999997</v>
          </cell>
          <cell r="AR104">
            <v>0</v>
          </cell>
          <cell r="AS104">
            <v>34.880000000000003</v>
          </cell>
          <cell r="AT104">
            <v>360</v>
          </cell>
          <cell r="AU104">
            <v>0</v>
          </cell>
          <cell r="AV104">
            <v>900</v>
          </cell>
        </row>
        <row r="105">
          <cell r="AI105" t="str">
            <v xml:space="preserve">EMULSION PAINT </v>
          </cell>
          <cell r="AJ105" t="str">
            <v>1657</v>
          </cell>
          <cell r="AK105">
            <v>0</v>
          </cell>
          <cell r="AL105" t="str">
            <v>130</v>
          </cell>
          <cell r="AM105">
            <v>1</v>
          </cell>
          <cell r="AN105">
            <v>6.4</v>
          </cell>
          <cell r="AO105">
            <v>0</v>
          </cell>
          <cell r="AP105">
            <v>5.8</v>
          </cell>
          <cell r="AQ105">
            <v>40.630000000000003</v>
          </cell>
          <cell r="AR105">
            <v>0</v>
          </cell>
          <cell r="AS105">
            <v>34.83</v>
          </cell>
          <cell r="AT105">
            <v>260</v>
          </cell>
          <cell r="AU105">
            <v>0</v>
          </cell>
          <cell r="AV105">
            <v>202</v>
          </cell>
        </row>
        <row r="107">
          <cell r="AI107" t="str">
            <v>OTHER PAINT</v>
          </cell>
        </row>
        <row r="108">
          <cell r="AH108" t="str">
            <v>AO</v>
          </cell>
          <cell r="AI108" t="str">
            <v>AMERLOCK-400 100,</v>
          </cell>
          <cell r="AJ108">
            <v>0</v>
          </cell>
          <cell r="AK108">
            <v>0</v>
          </cell>
          <cell r="AL108">
            <v>0</v>
          </cell>
          <cell r="AM108">
            <v>1</v>
          </cell>
          <cell r="AN108">
            <v>0</v>
          </cell>
          <cell r="AO108">
            <v>35</v>
          </cell>
          <cell r="AP108">
            <v>0</v>
          </cell>
          <cell r="AQ108">
            <v>0</v>
          </cell>
          <cell r="AR108">
            <v>21</v>
          </cell>
          <cell r="AS108">
            <v>0</v>
          </cell>
          <cell r="AT108">
            <v>0</v>
          </cell>
          <cell r="AU108">
            <v>735</v>
          </cell>
        </row>
        <row r="109">
          <cell r="AI109" t="str">
            <v>BLACK VARNISH</v>
          </cell>
          <cell r="AJ109" t="str">
            <v>1727</v>
          </cell>
          <cell r="AK109">
            <v>0</v>
          </cell>
          <cell r="AL109" t="str">
            <v>170</v>
          </cell>
          <cell r="AM109">
            <v>1</v>
          </cell>
          <cell r="AN109">
            <v>5.8</v>
          </cell>
          <cell r="AO109">
            <v>0</v>
          </cell>
          <cell r="AP109">
            <v>6.2</v>
          </cell>
          <cell r="AQ109">
            <v>34.479999999999997</v>
          </cell>
          <cell r="AR109">
            <v>0</v>
          </cell>
          <cell r="AS109">
            <v>26.94</v>
          </cell>
          <cell r="AT109">
            <v>200</v>
          </cell>
          <cell r="AU109">
            <v>0</v>
          </cell>
          <cell r="AV109">
            <v>167</v>
          </cell>
        </row>
        <row r="110">
          <cell r="AI110" t="str">
            <v>NEO WATER PROOF COATING</v>
          </cell>
          <cell r="AJ110" t="str">
            <v>1728</v>
          </cell>
          <cell r="AK110" t="str">
            <v>1018</v>
          </cell>
          <cell r="AL110" t="str">
            <v>160</v>
          </cell>
          <cell r="AM110">
            <v>1</v>
          </cell>
          <cell r="AN110">
            <v>4.4000000000000004</v>
          </cell>
          <cell r="AO110">
            <v>0</v>
          </cell>
          <cell r="AP110">
            <v>6.7</v>
          </cell>
          <cell r="AQ110">
            <v>227.27</v>
          </cell>
          <cell r="AR110">
            <v>0</v>
          </cell>
          <cell r="AS110">
            <v>28.81</v>
          </cell>
          <cell r="AT110">
            <v>1000</v>
          </cell>
          <cell r="AU110">
            <v>0</v>
          </cell>
          <cell r="AV110">
            <v>193</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refreshError="1"/>
      <sheetData sheetId="228" refreshError="1"/>
      <sheetData sheetId="229" refreshError="1"/>
      <sheetData sheetId="230" refreshError="1"/>
      <sheetData sheetId="231" refreshError="1"/>
      <sheetData sheetId="232" refreshError="1"/>
      <sheetData sheetId="233"/>
      <sheetData sheetId="234"/>
      <sheetData sheetId="235"/>
      <sheetData sheetId="236"/>
      <sheetData sheetId="237"/>
      <sheetData sheetId="238"/>
      <sheetData sheetId="239"/>
      <sheetData sheetId="240" refreshError="1"/>
      <sheetData sheetId="241"/>
      <sheetData sheetId="242"/>
      <sheetData sheetId="243"/>
      <sheetData sheetId="244"/>
      <sheetData sheetId="245"/>
      <sheetData sheetId="246"/>
      <sheetData sheetId="247"/>
      <sheetData sheetId="248"/>
      <sheetData sheetId="249"/>
      <sheetData sheetId="250"/>
      <sheetData sheetId="251"/>
      <sheetData sheetId="252"/>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refreshError="1"/>
      <sheetData sheetId="348" refreshError="1"/>
      <sheetData sheetId="349" refreshError="1"/>
      <sheetData sheetId="350" refreshError="1"/>
      <sheetData sheetId="351" refreshError="1"/>
      <sheetData sheetId="352" refreshError="1"/>
      <sheetData sheetId="353" refreshError="1"/>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refreshError="1"/>
      <sheetData sheetId="457" refreshError="1"/>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Set>
  </externalBook>
</externalLink>
</file>

<file path=xl/externalLinks/externalLink2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T-DSPK"/>
      <sheetName val="Du-lieu"/>
      <sheetName val="Don-gia"/>
      <sheetName val="TBi"/>
      <sheetName val="TH-DT"/>
      <sheetName val="THKP TBA va DZ35"/>
      <sheetName val="TH 35"/>
      <sheetName val="Mong"/>
      <sheetName val="TH TBA"/>
      <sheetName val="xa 35 va chi tiet TBA"/>
      <sheetName val="Cot"/>
      <sheetName val="VC-TC"/>
      <sheetName val="VC-D-Dai"/>
      <sheetName val="NCong-Day-Su"/>
      <sheetName val="Culi-VC"/>
      <sheetName val="KHAO-SAT"/>
      <sheetName val="Kho bai"/>
      <sheetName val="Dao dat"/>
      <sheetName val="XL4Poppy"/>
      <sheetName val="BT_DSPK"/>
      <sheetName val="IBAS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Set>
  </externalBook>
</externalLink>
</file>

<file path=xl/externalLinks/externalLink2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切割 MTL"/>
      <sheetName val="切割 DI"/>
      <sheetName val="ESTI."/>
      <sheetName val="DI-ESTI"/>
    </sheetNames>
    <sheetDataSet>
      <sheetData sheetId="0" refreshError="1"/>
      <sheetData sheetId="1" refreshError="1"/>
      <sheetData sheetId="2">
        <row r="1">
          <cell r="A1" t="str">
            <v>STATISTICAL ESTIMATION OF FITTINGS AND VALVES FOR PIPING WORK</v>
          </cell>
        </row>
        <row r="2">
          <cell r="A2" t="str">
            <v xml:space="preserve">PROJECT NO : </v>
          </cell>
        </row>
        <row r="3">
          <cell r="A3" t="str">
            <v>Fc =</v>
          </cell>
          <cell r="B3">
            <v>1</v>
          </cell>
          <cell r="C3" t="str">
            <v>Fp =</v>
          </cell>
          <cell r="D3">
            <v>0.1</v>
          </cell>
        </row>
        <row r="4">
          <cell r="F4" t="str">
            <v>FITTING NO</v>
          </cell>
          <cell r="N4" t="str">
            <v>VALVE NO</v>
          </cell>
          <cell r="R4" t="str">
            <v>TOTAL</v>
          </cell>
          <cell r="S4" t="str">
            <v>TOTAL</v>
          </cell>
          <cell r="T4" t="str">
            <v>J/M</v>
          </cell>
          <cell r="U4" t="str">
            <v>J/M</v>
          </cell>
        </row>
        <row r="5">
          <cell r="A5" t="str">
            <v>NO</v>
          </cell>
          <cell r="B5" t="str">
            <v>SIZE</v>
          </cell>
          <cell r="C5" t="str">
            <v>SCH</v>
          </cell>
          <cell r="D5" t="str">
            <v>LG (M)</v>
          </cell>
          <cell r="E5" t="str">
            <v>IN-M</v>
          </cell>
          <cell r="F5" t="str">
            <v>90 ELL</v>
          </cell>
          <cell r="G5" t="str">
            <v>45 ELL</v>
          </cell>
          <cell r="H5" t="str">
            <v>TEE</v>
          </cell>
          <cell r="I5" t="str">
            <v>RED</v>
          </cell>
          <cell r="J5" t="str">
            <v>FLG</v>
          </cell>
          <cell r="K5" t="str">
            <v>CPLG</v>
          </cell>
          <cell r="L5" t="str">
            <v>CAP</v>
          </cell>
          <cell r="M5" t="str">
            <v>TOTAL</v>
          </cell>
          <cell r="N5" t="str">
            <v>BLOCK</v>
          </cell>
          <cell r="O5" t="str">
            <v>CHECK</v>
          </cell>
          <cell r="P5" t="str">
            <v>GLOBE</v>
          </cell>
          <cell r="Q5" t="str">
            <v>TOTAL</v>
          </cell>
          <cell r="R5" t="str">
            <v>JOINT</v>
          </cell>
          <cell r="S5" t="str">
            <v>DI</v>
          </cell>
          <cell r="T5" t="str">
            <v>(JOINT)</v>
          </cell>
          <cell r="U5" t="str">
            <v>(DI)</v>
          </cell>
        </row>
        <row r="6">
          <cell r="A6">
            <v>1</v>
          </cell>
          <cell r="B6">
            <v>0.5</v>
          </cell>
          <cell r="E6" t="str">
            <v xml:space="preserve"> </v>
          </cell>
          <cell r="F6">
            <v>0</v>
          </cell>
          <cell r="G6">
            <v>0</v>
          </cell>
          <cell r="H6">
            <v>0</v>
          </cell>
          <cell r="I6">
            <v>0</v>
          </cell>
          <cell r="J6">
            <v>0</v>
          </cell>
          <cell r="K6">
            <v>0</v>
          </cell>
          <cell r="L6">
            <v>0</v>
          </cell>
          <cell r="M6">
            <v>0</v>
          </cell>
          <cell r="N6">
            <v>0</v>
          </cell>
          <cell r="O6">
            <v>0</v>
          </cell>
          <cell r="P6">
            <v>0</v>
          </cell>
          <cell r="Q6">
            <v>0</v>
          </cell>
          <cell r="R6">
            <v>0</v>
          </cell>
          <cell r="S6">
            <v>0</v>
          </cell>
          <cell r="T6" t="str">
            <v xml:space="preserve"> </v>
          </cell>
          <cell r="U6" t="str">
            <v xml:space="preserve"> </v>
          </cell>
        </row>
        <row r="7">
          <cell r="A7">
            <v>2</v>
          </cell>
          <cell r="B7">
            <v>0.75</v>
          </cell>
          <cell r="E7" t="str">
            <v xml:space="preserve"> </v>
          </cell>
          <cell r="F7">
            <v>0</v>
          </cell>
          <cell r="G7">
            <v>0</v>
          </cell>
          <cell r="H7">
            <v>0</v>
          </cell>
          <cell r="I7">
            <v>0</v>
          </cell>
          <cell r="J7">
            <v>0</v>
          </cell>
          <cell r="K7">
            <v>0</v>
          </cell>
          <cell r="L7">
            <v>0</v>
          </cell>
          <cell r="M7">
            <v>0</v>
          </cell>
          <cell r="N7">
            <v>0</v>
          </cell>
          <cell r="O7">
            <v>0</v>
          </cell>
          <cell r="P7">
            <v>0</v>
          </cell>
          <cell r="Q7">
            <v>0</v>
          </cell>
          <cell r="R7">
            <v>0</v>
          </cell>
          <cell r="S7">
            <v>0</v>
          </cell>
          <cell r="T7" t="str">
            <v xml:space="preserve"> </v>
          </cell>
          <cell r="U7" t="str">
            <v xml:space="preserve"> </v>
          </cell>
        </row>
        <row r="8">
          <cell r="A8">
            <v>3</v>
          </cell>
          <cell r="B8">
            <v>1</v>
          </cell>
          <cell r="E8" t="str">
            <v xml:space="preserve"> </v>
          </cell>
          <cell r="F8">
            <v>0</v>
          </cell>
          <cell r="G8">
            <v>0</v>
          </cell>
          <cell r="H8">
            <v>0</v>
          </cell>
          <cell r="I8">
            <v>0</v>
          </cell>
          <cell r="J8">
            <v>0</v>
          </cell>
          <cell r="K8">
            <v>0</v>
          </cell>
          <cell r="L8">
            <v>0</v>
          </cell>
          <cell r="M8">
            <v>0</v>
          </cell>
          <cell r="N8">
            <v>0</v>
          </cell>
          <cell r="O8">
            <v>0</v>
          </cell>
          <cell r="P8">
            <v>0</v>
          </cell>
          <cell r="Q8">
            <v>0</v>
          </cell>
          <cell r="R8">
            <v>0</v>
          </cell>
          <cell r="S8">
            <v>0</v>
          </cell>
          <cell r="T8" t="str">
            <v xml:space="preserve"> </v>
          </cell>
          <cell r="U8" t="str">
            <v xml:space="preserve"> </v>
          </cell>
        </row>
        <row r="9">
          <cell r="A9">
            <v>4</v>
          </cell>
          <cell r="B9">
            <v>1.5</v>
          </cell>
          <cell r="E9" t="str">
            <v xml:space="preserve"> </v>
          </cell>
          <cell r="F9">
            <v>0</v>
          </cell>
          <cell r="G9">
            <v>0</v>
          </cell>
          <cell r="H9">
            <v>0</v>
          </cell>
          <cell r="I9">
            <v>0</v>
          </cell>
          <cell r="J9">
            <v>0</v>
          </cell>
          <cell r="K9">
            <v>0</v>
          </cell>
          <cell r="L9">
            <v>0</v>
          </cell>
          <cell r="M9">
            <v>0</v>
          </cell>
          <cell r="N9">
            <v>0</v>
          </cell>
          <cell r="O9">
            <v>0</v>
          </cell>
          <cell r="P9">
            <v>0</v>
          </cell>
          <cell r="Q9">
            <v>0</v>
          </cell>
          <cell r="R9">
            <v>0</v>
          </cell>
          <cell r="S9">
            <v>0</v>
          </cell>
          <cell r="T9" t="str">
            <v xml:space="preserve"> </v>
          </cell>
          <cell r="U9" t="str">
            <v xml:space="preserve"> </v>
          </cell>
        </row>
        <row r="10">
          <cell r="A10">
            <v>5</v>
          </cell>
          <cell r="B10">
            <v>2</v>
          </cell>
          <cell r="E10" t="str">
            <v xml:space="preserve"> </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t="str">
            <v xml:space="preserve"> </v>
          </cell>
          <cell r="U10" t="str">
            <v xml:space="preserve"> </v>
          </cell>
        </row>
        <row r="11">
          <cell r="A11">
            <v>6</v>
          </cell>
          <cell r="B11">
            <v>2.5</v>
          </cell>
          <cell r="E11" t="str">
            <v xml:space="preserve"> </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t="str">
            <v xml:space="preserve"> </v>
          </cell>
          <cell r="U11" t="str">
            <v xml:space="preserve"> </v>
          </cell>
        </row>
        <row r="12">
          <cell r="A12">
            <v>7</v>
          </cell>
          <cell r="B12">
            <v>3</v>
          </cell>
          <cell r="E12" t="str">
            <v xml:space="preserve"> </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t="str">
            <v xml:space="preserve"> </v>
          </cell>
          <cell r="U12" t="str">
            <v xml:space="preserve"> </v>
          </cell>
        </row>
        <row r="13">
          <cell r="A13">
            <v>8</v>
          </cell>
          <cell r="B13">
            <v>4</v>
          </cell>
          <cell r="E13" t="str">
            <v xml:space="preserve"> </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t="str">
            <v xml:space="preserve"> </v>
          </cell>
          <cell r="U13" t="str">
            <v xml:space="preserve"> </v>
          </cell>
        </row>
        <row r="14">
          <cell r="A14">
            <v>9</v>
          </cell>
          <cell r="B14">
            <v>5</v>
          </cell>
          <cell r="E14" t="str">
            <v xml:space="preserve"> </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t="str">
            <v xml:space="preserve"> </v>
          </cell>
          <cell r="U14" t="str">
            <v xml:space="preserve"> </v>
          </cell>
        </row>
        <row r="15">
          <cell r="A15">
            <v>10</v>
          </cell>
          <cell r="B15">
            <v>6</v>
          </cell>
          <cell r="E15" t="str">
            <v xml:space="preserve"> </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t="str">
            <v xml:space="preserve"> </v>
          </cell>
          <cell r="U15" t="str">
            <v xml:space="preserve"> </v>
          </cell>
        </row>
        <row r="16">
          <cell r="A16">
            <v>11</v>
          </cell>
          <cell r="B16">
            <v>8</v>
          </cell>
          <cell r="E16" t="str">
            <v xml:space="preserve"> </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t="str">
            <v xml:space="preserve"> </v>
          </cell>
          <cell r="U16" t="str">
            <v xml:space="preserve"> </v>
          </cell>
        </row>
        <row r="17">
          <cell r="A17">
            <v>12</v>
          </cell>
          <cell r="B17">
            <v>10</v>
          </cell>
          <cell r="E17" t="str">
            <v xml:space="preserve"> </v>
          </cell>
          <cell r="F17">
            <v>0</v>
          </cell>
          <cell r="G17">
            <v>0</v>
          </cell>
          <cell r="H17">
            <v>0</v>
          </cell>
          <cell r="I17">
            <v>0</v>
          </cell>
          <cell r="J17">
            <v>0</v>
          </cell>
          <cell r="L17">
            <v>0</v>
          </cell>
          <cell r="M17">
            <v>0</v>
          </cell>
          <cell r="N17">
            <v>0</v>
          </cell>
          <cell r="O17">
            <v>0</v>
          </cell>
          <cell r="P17">
            <v>0</v>
          </cell>
          <cell r="Q17">
            <v>0</v>
          </cell>
          <cell r="R17">
            <v>0</v>
          </cell>
          <cell r="S17">
            <v>0</v>
          </cell>
          <cell r="T17" t="str">
            <v xml:space="preserve"> </v>
          </cell>
          <cell r="U17" t="str">
            <v xml:space="preserve"> </v>
          </cell>
        </row>
        <row r="18">
          <cell r="A18">
            <v>13</v>
          </cell>
          <cell r="B18">
            <v>12</v>
          </cell>
          <cell r="E18" t="str">
            <v xml:space="preserve"> </v>
          </cell>
          <cell r="F18">
            <v>0</v>
          </cell>
          <cell r="G18">
            <v>0</v>
          </cell>
          <cell r="H18">
            <v>0</v>
          </cell>
          <cell r="I18">
            <v>0</v>
          </cell>
          <cell r="J18">
            <v>0</v>
          </cell>
          <cell r="L18">
            <v>0</v>
          </cell>
          <cell r="M18">
            <v>0</v>
          </cell>
          <cell r="N18">
            <v>0</v>
          </cell>
          <cell r="O18">
            <v>0</v>
          </cell>
          <cell r="P18">
            <v>0</v>
          </cell>
          <cell r="Q18">
            <v>0</v>
          </cell>
          <cell r="R18">
            <v>0</v>
          </cell>
          <cell r="S18">
            <v>0</v>
          </cell>
          <cell r="T18" t="str">
            <v xml:space="preserve"> </v>
          </cell>
          <cell r="U18" t="str">
            <v xml:space="preserve"> </v>
          </cell>
        </row>
        <row r="19">
          <cell r="A19">
            <v>14</v>
          </cell>
          <cell r="B19">
            <v>14</v>
          </cell>
          <cell r="E19" t="str">
            <v xml:space="preserve"> </v>
          </cell>
          <cell r="F19">
            <v>0</v>
          </cell>
          <cell r="G19">
            <v>0</v>
          </cell>
          <cell r="H19">
            <v>0</v>
          </cell>
          <cell r="I19">
            <v>0</v>
          </cell>
          <cell r="J19">
            <v>0</v>
          </cell>
          <cell r="L19">
            <v>0</v>
          </cell>
          <cell r="M19">
            <v>0</v>
          </cell>
          <cell r="N19">
            <v>0</v>
          </cell>
          <cell r="O19">
            <v>0</v>
          </cell>
          <cell r="P19">
            <v>0</v>
          </cell>
          <cell r="Q19">
            <v>0</v>
          </cell>
          <cell r="R19">
            <v>0</v>
          </cell>
          <cell r="S19">
            <v>0</v>
          </cell>
          <cell r="T19" t="str">
            <v xml:space="preserve"> </v>
          </cell>
          <cell r="U19" t="str">
            <v xml:space="preserve"> </v>
          </cell>
        </row>
        <row r="20">
          <cell r="A20">
            <v>15</v>
          </cell>
          <cell r="B20">
            <v>16</v>
          </cell>
          <cell r="E20" t="str">
            <v xml:space="preserve"> </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t="str">
            <v xml:space="preserve"> </v>
          </cell>
          <cell r="U20" t="str">
            <v xml:space="preserve"> </v>
          </cell>
        </row>
        <row r="21">
          <cell r="A21">
            <v>16</v>
          </cell>
          <cell r="B21">
            <v>18</v>
          </cell>
          <cell r="E21" t="str">
            <v xml:space="preserve"> </v>
          </cell>
          <cell r="F21">
            <v>0</v>
          </cell>
          <cell r="G21">
            <v>0</v>
          </cell>
          <cell r="H21">
            <v>0</v>
          </cell>
          <cell r="I21">
            <v>0</v>
          </cell>
          <cell r="J21">
            <v>0</v>
          </cell>
          <cell r="L21">
            <v>0</v>
          </cell>
          <cell r="M21">
            <v>0</v>
          </cell>
          <cell r="N21">
            <v>0</v>
          </cell>
          <cell r="O21">
            <v>0</v>
          </cell>
          <cell r="P21">
            <v>0</v>
          </cell>
          <cell r="Q21">
            <v>0</v>
          </cell>
          <cell r="R21">
            <v>0</v>
          </cell>
          <cell r="S21">
            <v>0</v>
          </cell>
          <cell r="T21" t="str">
            <v xml:space="preserve"> </v>
          </cell>
          <cell r="U21" t="str">
            <v xml:space="preserve"> </v>
          </cell>
        </row>
        <row r="22">
          <cell r="A22">
            <v>17</v>
          </cell>
          <cell r="B22">
            <v>20</v>
          </cell>
          <cell r="E22" t="str">
            <v xml:space="preserve"> </v>
          </cell>
          <cell r="F22">
            <v>0</v>
          </cell>
          <cell r="G22">
            <v>0</v>
          </cell>
          <cell r="H22">
            <v>0</v>
          </cell>
          <cell r="I22">
            <v>0</v>
          </cell>
          <cell r="J22">
            <v>0</v>
          </cell>
          <cell r="L22">
            <v>0</v>
          </cell>
          <cell r="M22">
            <v>0</v>
          </cell>
          <cell r="N22">
            <v>0</v>
          </cell>
          <cell r="O22">
            <v>0</v>
          </cell>
          <cell r="P22">
            <v>0</v>
          </cell>
          <cell r="Q22">
            <v>0</v>
          </cell>
          <cell r="R22">
            <v>0</v>
          </cell>
          <cell r="S22">
            <v>0</v>
          </cell>
          <cell r="T22" t="str">
            <v xml:space="preserve"> </v>
          </cell>
          <cell r="U22" t="str">
            <v xml:space="preserve"> </v>
          </cell>
        </row>
        <row r="23">
          <cell r="A23">
            <v>18</v>
          </cell>
          <cell r="B23">
            <v>22</v>
          </cell>
          <cell r="E23" t="str">
            <v xml:space="preserve"> </v>
          </cell>
          <cell r="F23">
            <v>0</v>
          </cell>
          <cell r="G23">
            <v>0</v>
          </cell>
          <cell r="H23">
            <v>0</v>
          </cell>
          <cell r="I23">
            <v>0</v>
          </cell>
          <cell r="J23">
            <v>0</v>
          </cell>
          <cell r="L23">
            <v>0</v>
          </cell>
          <cell r="M23">
            <v>0</v>
          </cell>
          <cell r="N23">
            <v>0</v>
          </cell>
          <cell r="O23">
            <v>0</v>
          </cell>
          <cell r="P23">
            <v>0</v>
          </cell>
          <cell r="Q23">
            <v>0</v>
          </cell>
          <cell r="R23">
            <v>0</v>
          </cell>
          <cell r="S23">
            <v>0</v>
          </cell>
          <cell r="T23" t="str">
            <v xml:space="preserve"> </v>
          </cell>
          <cell r="U23" t="str">
            <v xml:space="preserve"> </v>
          </cell>
        </row>
        <row r="24">
          <cell r="A24">
            <v>19</v>
          </cell>
          <cell r="B24">
            <v>24</v>
          </cell>
          <cell r="E24" t="str">
            <v xml:space="preserve"> </v>
          </cell>
          <cell r="F24">
            <v>0</v>
          </cell>
          <cell r="G24">
            <v>0</v>
          </cell>
          <cell r="H24">
            <v>0</v>
          </cell>
          <cell r="I24">
            <v>0</v>
          </cell>
          <cell r="J24">
            <v>0</v>
          </cell>
          <cell r="L24">
            <v>0</v>
          </cell>
          <cell r="M24">
            <v>0</v>
          </cell>
          <cell r="N24">
            <v>0</v>
          </cell>
          <cell r="O24">
            <v>0</v>
          </cell>
          <cell r="P24">
            <v>0</v>
          </cell>
          <cell r="Q24">
            <v>0</v>
          </cell>
          <cell r="R24">
            <v>0</v>
          </cell>
          <cell r="S24">
            <v>0</v>
          </cell>
          <cell r="T24" t="str">
            <v xml:space="preserve"> </v>
          </cell>
          <cell r="U24" t="str">
            <v xml:space="preserve"> </v>
          </cell>
        </row>
        <row r="25">
          <cell r="A25">
            <v>20</v>
          </cell>
          <cell r="B25">
            <v>26</v>
          </cell>
          <cell r="E25" t="str">
            <v xml:space="preserve"> </v>
          </cell>
          <cell r="F25">
            <v>0</v>
          </cell>
          <cell r="G25">
            <v>0</v>
          </cell>
          <cell r="H25">
            <v>0</v>
          </cell>
          <cell r="I25">
            <v>0</v>
          </cell>
          <cell r="J25">
            <v>0</v>
          </cell>
          <cell r="L25">
            <v>0</v>
          </cell>
          <cell r="M25">
            <v>0</v>
          </cell>
          <cell r="N25">
            <v>0</v>
          </cell>
          <cell r="O25">
            <v>0</v>
          </cell>
          <cell r="P25">
            <v>0</v>
          </cell>
          <cell r="Q25">
            <v>0</v>
          </cell>
          <cell r="R25">
            <v>0</v>
          </cell>
          <cell r="S25">
            <v>0</v>
          </cell>
          <cell r="T25" t="str">
            <v xml:space="preserve"> </v>
          </cell>
          <cell r="U25" t="str">
            <v xml:space="preserve"> </v>
          </cell>
        </row>
        <row r="26">
          <cell r="A26">
            <v>21</v>
          </cell>
          <cell r="B26">
            <v>28</v>
          </cell>
          <cell r="E26" t="str">
            <v xml:space="preserve"> </v>
          </cell>
          <cell r="F26">
            <v>0</v>
          </cell>
          <cell r="G26">
            <v>0</v>
          </cell>
          <cell r="H26">
            <v>0</v>
          </cell>
          <cell r="I26">
            <v>0</v>
          </cell>
          <cell r="J26">
            <v>0</v>
          </cell>
          <cell r="L26">
            <v>0</v>
          </cell>
          <cell r="M26">
            <v>0</v>
          </cell>
          <cell r="N26">
            <v>0</v>
          </cell>
          <cell r="O26">
            <v>0</v>
          </cell>
          <cell r="P26">
            <v>0</v>
          </cell>
          <cell r="Q26">
            <v>0</v>
          </cell>
          <cell r="R26">
            <v>0</v>
          </cell>
          <cell r="S26">
            <v>0</v>
          </cell>
          <cell r="T26" t="str">
            <v xml:space="preserve"> </v>
          </cell>
          <cell r="U26" t="str">
            <v xml:space="preserve"> </v>
          </cell>
        </row>
        <row r="27">
          <cell r="A27">
            <v>22</v>
          </cell>
          <cell r="B27">
            <v>30</v>
          </cell>
          <cell r="E27" t="str">
            <v xml:space="preserve"> </v>
          </cell>
          <cell r="F27">
            <v>0</v>
          </cell>
          <cell r="G27">
            <v>0</v>
          </cell>
          <cell r="H27">
            <v>0</v>
          </cell>
          <cell r="I27">
            <v>0</v>
          </cell>
          <cell r="J27">
            <v>0</v>
          </cell>
          <cell r="L27">
            <v>0</v>
          </cell>
          <cell r="M27">
            <v>0</v>
          </cell>
          <cell r="N27">
            <v>0</v>
          </cell>
          <cell r="O27">
            <v>0</v>
          </cell>
          <cell r="P27">
            <v>0</v>
          </cell>
          <cell r="Q27">
            <v>0</v>
          </cell>
          <cell r="R27">
            <v>0</v>
          </cell>
          <cell r="S27">
            <v>0</v>
          </cell>
          <cell r="T27" t="str">
            <v xml:space="preserve"> </v>
          </cell>
          <cell r="U27" t="str">
            <v xml:space="preserve"> </v>
          </cell>
        </row>
        <row r="28">
          <cell r="A28">
            <v>23</v>
          </cell>
          <cell r="B28">
            <v>32</v>
          </cell>
          <cell r="E28" t="str">
            <v xml:space="preserve"> </v>
          </cell>
          <cell r="F28">
            <v>0</v>
          </cell>
          <cell r="G28">
            <v>0</v>
          </cell>
          <cell r="H28">
            <v>0</v>
          </cell>
          <cell r="I28">
            <v>0</v>
          </cell>
          <cell r="J28">
            <v>0</v>
          </cell>
          <cell r="L28">
            <v>0</v>
          </cell>
          <cell r="M28">
            <v>0</v>
          </cell>
          <cell r="N28">
            <v>0</v>
          </cell>
          <cell r="O28">
            <v>0</v>
          </cell>
          <cell r="P28">
            <v>0</v>
          </cell>
          <cell r="Q28">
            <v>0</v>
          </cell>
          <cell r="R28">
            <v>0</v>
          </cell>
          <cell r="S28">
            <v>0</v>
          </cell>
          <cell r="T28" t="str">
            <v xml:space="preserve"> </v>
          </cell>
          <cell r="U28" t="str">
            <v xml:space="preserve"> </v>
          </cell>
        </row>
        <row r="29">
          <cell r="A29">
            <v>24</v>
          </cell>
          <cell r="B29">
            <v>34</v>
          </cell>
          <cell r="E29" t="str">
            <v xml:space="preserve"> </v>
          </cell>
          <cell r="F29">
            <v>0</v>
          </cell>
          <cell r="G29">
            <v>0</v>
          </cell>
          <cell r="H29">
            <v>0</v>
          </cell>
          <cell r="I29">
            <v>0</v>
          </cell>
          <cell r="J29">
            <v>0</v>
          </cell>
          <cell r="L29">
            <v>0</v>
          </cell>
          <cell r="M29">
            <v>0</v>
          </cell>
          <cell r="N29">
            <v>0</v>
          </cell>
          <cell r="O29">
            <v>0</v>
          </cell>
          <cell r="P29">
            <v>0</v>
          </cell>
          <cell r="Q29">
            <v>0</v>
          </cell>
          <cell r="R29">
            <v>0</v>
          </cell>
          <cell r="S29">
            <v>0</v>
          </cell>
          <cell r="T29" t="str">
            <v xml:space="preserve"> </v>
          </cell>
          <cell r="U29" t="str">
            <v xml:space="preserve"> </v>
          </cell>
        </row>
        <row r="30">
          <cell r="A30">
            <v>25</v>
          </cell>
          <cell r="B30">
            <v>36</v>
          </cell>
          <cell r="E30" t="str">
            <v xml:space="preserve"> </v>
          </cell>
          <cell r="F30">
            <v>0</v>
          </cell>
          <cell r="G30">
            <v>0</v>
          </cell>
          <cell r="H30">
            <v>0</v>
          </cell>
          <cell r="I30">
            <v>0</v>
          </cell>
          <cell r="J30">
            <v>0</v>
          </cell>
          <cell r="L30">
            <v>0</v>
          </cell>
          <cell r="M30">
            <v>0</v>
          </cell>
          <cell r="N30">
            <v>0</v>
          </cell>
          <cell r="O30">
            <v>0</v>
          </cell>
          <cell r="P30">
            <v>0</v>
          </cell>
          <cell r="Q30">
            <v>0</v>
          </cell>
          <cell r="R30">
            <v>0</v>
          </cell>
          <cell r="S30">
            <v>0</v>
          </cell>
          <cell r="T30" t="str">
            <v xml:space="preserve"> </v>
          </cell>
          <cell r="U30" t="str">
            <v xml:space="preserve"> </v>
          </cell>
        </row>
        <row r="31">
          <cell r="A31">
            <v>26</v>
          </cell>
          <cell r="B31">
            <v>38</v>
          </cell>
          <cell r="E31" t="str">
            <v xml:space="preserve"> </v>
          </cell>
          <cell r="F31">
            <v>0</v>
          </cell>
          <cell r="G31">
            <v>0</v>
          </cell>
          <cell r="H31">
            <v>0</v>
          </cell>
          <cell r="I31">
            <v>0</v>
          </cell>
          <cell r="J31">
            <v>0</v>
          </cell>
          <cell r="L31">
            <v>0</v>
          </cell>
          <cell r="M31">
            <v>0</v>
          </cell>
          <cell r="N31">
            <v>0</v>
          </cell>
          <cell r="O31">
            <v>0</v>
          </cell>
          <cell r="P31">
            <v>0</v>
          </cell>
          <cell r="Q31">
            <v>0</v>
          </cell>
          <cell r="R31">
            <v>0</v>
          </cell>
          <cell r="S31">
            <v>0</v>
          </cell>
          <cell r="T31" t="str">
            <v xml:space="preserve"> </v>
          </cell>
          <cell r="U31" t="str">
            <v xml:space="preserve"> </v>
          </cell>
        </row>
        <row r="32">
          <cell r="A32">
            <v>27</v>
          </cell>
          <cell r="B32">
            <v>40</v>
          </cell>
          <cell r="E32" t="str">
            <v xml:space="preserve"> </v>
          </cell>
          <cell r="F32">
            <v>0</v>
          </cell>
          <cell r="G32">
            <v>0</v>
          </cell>
          <cell r="H32">
            <v>0</v>
          </cell>
          <cell r="I32">
            <v>0</v>
          </cell>
          <cell r="J32">
            <v>0</v>
          </cell>
          <cell r="L32">
            <v>0</v>
          </cell>
          <cell r="M32">
            <v>0</v>
          </cell>
          <cell r="N32">
            <v>0</v>
          </cell>
          <cell r="O32">
            <v>0</v>
          </cell>
          <cell r="P32">
            <v>0</v>
          </cell>
          <cell r="Q32">
            <v>0</v>
          </cell>
          <cell r="R32">
            <v>0</v>
          </cell>
          <cell r="S32">
            <v>0</v>
          </cell>
          <cell r="T32" t="str">
            <v xml:space="preserve"> </v>
          </cell>
          <cell r="U32" t="str">
            <v xml:space="preserve"> </v>
          </cell>
        </row>
        <row r="33">
          <cell r="A33">
            <v>28</v>
          </cell>
          <cell r="B33">
            <v>42</v>
          </cell>
          <cell r="E33" t="str">
            <v xml:space="preserve"> </v>
          </cell>
          <cell r="F33">
            <v>0</v>
          </cell>
          <cell r="G33">
            <v>0</v>
          </cell>
          <cell r="H33">
            <v>0</v>
          </cell>
          <cell r="I33">
            <v>0</v>
          </cell>
          <cell r="J33">
            <v>0</v>
          </cell>
          <cell r="L33">
            <v>0</v>
          </cell>
          <cell r="M33">
            <v>0</v>
          </cell>
          <cell r="N33">
            <v>0</v>
          </cell>
          <cell r="O33">
            <v>0</v>
          </cell>
          <cell r="P33">
            <v>0</v>
          </cell>
          <cell r="Q33">
            <v>0</v>
          </cell>
          <cell r="R33">
            <v>0</v>
          </cell>
          <cell r="S33">
            <v>0</v>
          </cell>
          <cell r="T33" t="str">
            <v xml:space="preserve"> </v>
          </cell>
          <cell r="U33" t="str">
            <v xml:space="preserve"> </v>
          </cell>
        </row>
        <row r="34">
          <cell r="A34">
            <v>29</v>
          </cell>
          <cell r="B34">
            <v>44</v>
          </cell>
          <cell r="E34" t="str">
            <v xml:space="preserve"> </v>
          </cell>
          <cell r="F34">
            <v>0</v>
          </cell>
          <cell r="G34">
            <v>0</v>
          </cell>
          <cell r="H34">
            <v>0</v>
          </cell>
          <cell r="I34">
            <v>0</v>
          </cell>
          <cell r="J34">
            <v>0</v>
          </cell>
          <cell r="L34">
            <v>0</v>
          </cell>
          <cell r="M34">
            <v>0</v>
          </cell>
          <cell r="N34">
            <v>0</v>
          </cell>
          <cell r="O34">
            <v>0</v>
          </cell>
          <cell r="P34">
            <v>0</v>
          </cell>
          <cell r="Q34">
            <v>0</v>
          </cell>
          <cell r="R34">
            <v>0</v>
          </cell>
          <cell r="S34">
            <v>0</v>
          </cell>
          <cell r="T34" t="str">
            <v xml:space="preserve"> </v>
          </cell>
          <cell r="U34" t="str">
            <v xml:space="preserve"> </v>
          </cell>
        </row>
        <row r="35">
          <cell r="A35">
            <v>30</v>
          </cell>
          <cell r="B35">
            <v>46</v>
          </cell>
          <cell r="E35" t="str">
            <v xml:space="preserve"> </v>
          </cell>
          <cell r="F35">
            <v>0</v>
          </cell>
          <cell r="G35">
            <v>0</v>
          </cell>
          <cell r="H35">
            <v>0</v>
          </cell>
          <cell r="I35">
            <v>0</v>
          </cell>
          <cell r="J35">
            <v>0</v>
          </cell>
          <cell r="L35">
            <v>0</v>
          </cell>
          <cell r="M35">
            <v>0</v>
          </cell>
          <cell r="N35">
            <v>0</v>
          </cell>
          <cell r="O35">
            <v>0</v>
          </cell>
          <cell r="P35">
            <v>0</v>
          </cell>
          <cell r="Q35">
            <v>0</v>
          </cell>
          <cell r="R35">
            <v>0</v>
          </cell>
          <cell r="S35">
            <v>0</v>
          </cell>
          <cell r="T35" t="str">
            <v xml:space="preserve"> </v>
          </cell>
          <cell r="U35" t="str">
            <v xml:space="preserve"> </v>
          </cell>
        </row>
        <row r="36">
          <cell r="A36">
            <v>31</v>
          </cell>
          <cell r="B36">
            <v>48</v>
          </cell>
          <cell r="E36" t="str">
            <v xml:space="preserve"> </v>
          </cell>
          <cell r="F36">
            <v>0</v>
          </cell>
          <cell r="G36">
            <v>0</v>
          </cell>
          <cell r="H36">
            <v>0</v>
          </cell>
          <cell r="I36">
            <v>0</v>
          </cell>
          <cell r="J36">
            <v>0</v>
          </cell>
          <cell r="L36">
            <v>0</v>
          </cell>
          <cell r="M36">
            <v>0</v>
          </cell>
          <cell r="N36">
            <v>0</v>
          </cell>
          <cell r="O36">
            <v>0</v>
          </cell>
          <cell r="P36">
            <v>0</v>
          </cell>
          <cell r="Q36">
            <v>0</v>
          </cell>
          <cell r="R36">
            <v>0</v>
          </cell>
          <cell r="S36">
            <v>0</v>
          </cell>
          <cell r="T36" t="str">
            <v xml:space="preserve"> </v>
          </cell>
          <cell r="U36" t="str">
            <v xml:space="preserve"> </v>
          </cell>
        </row>
        <row r="37">
          <cell r="A37">
            <v>32</v>
          </cell>
          <cell r="B37">
            <v>52</v>
          </cell>
          <cell r="E37" t="str">
            <v xml:space="preserve"> </v>
          </cell>
          <cell r="F37">
            <v>0</v>
          </cell>
          <cell r="G37">
            <v>0</v>
          </cell>
          <cell r="H37">
            <v>0</v>
          </cell>
          <cell r="I37">
            <v>0</v>
          </cell>
          <cell r="J37">
            <v>0</v>
          </cell>
          <cell r="L37">
            <v>0</v>
          </cell>
          <cell r="M37">
            <v>0</v>
          </cell>
          <cell r="N37">
            <v>0</v>
          </cell>
          <cell r="O37">
            <v>0</v>
          </cell>
          <cell r="P37">
            <v>0</v>
          </cell>
          <cell r="Q37">
            <v>0</v>
          </cell>
          <cell r="R37">
            <v>0</v>
          </cell>
          <cell r="S37">
            <v>0</v>
          </cell>
          <cell r="T37" t="str">
            <v xml:space="preserve"> </v>
          </cell>
          <cell r="U37" t="str">
            <v xml:space="preserve"> </v>
          </cell>
        </row>
        <row r="38">
          <cell r="A38">
            <v>33</v>
          </cell>
          <cell r="B38">
            <v>56</v>
          </cell>
          <cell r="E38" t="str">
            <v xml:space="preserve"> </v>
          </cell>
          <cell r="F38">
            <v>0</v>
          </cell>
          <cell r="G38">
            <v>0</v>
          </cell>
          <cell r="H38">
            <v>0</v>
          </cell>
          <cell r="I38">
            <v>0</v>
          </cell>
          <cell r="J38">
            <v>0</v>
          </cell>
          <cell r="L38">
            <v>0</v>
          </cell>
          <cell r="M38">
            <v>0</v>
          </cell>
          <cell r="N38">
            <v>0</v>
          </cell>
          <cell r="O38">
            <v>0</v>
          </cell>
          <cell r="P38">
            <v>0</v>
          </cell>
          <cell r="Q38">
            <v>0</v>
          </cell>
          <cell r="R38">
            <v>0</v>
          </cell>
          <cell r="S38">
            <v>0</v>
          </cell>
          <cell r="T38" t="str">
            <v xml:space="preserve"> </v>
          </cell>
          <cell r="U38" t="str">
            <v xml:space="preserve"> </v>
          </cell>
        </row>
        <row r="39">
          <cell r="A39">
            <v>34</v>
          </cell>
          <cell r="B39">
            <v>60</v>
          </cell>
          <cell r="E39" t="str">
            <v xml:space="preserve"> </v>
          </cell>
          <cell r="F39">
            <v>0</v>
          </cell>
          <cell r="G39">
            <v>0</v>
          </cell>
          <cell r="H39">
            <v>0</v>
          </cell>
          <cell r="I39">
            <v>0</v>
          </cell>
          <cell r="J39">
            <v>0</v>
          </cell>
          <cell r="L39">
            <v>0</v>
          </cell>
          <cell r="M39">
            <v>0</v>
          </cell>
          <cell r="N39">
            <v>0</v>
          </cell>
          <cell r="O39">
            <v>0</v>
          </cell>
          <cell r="P39">
            <v>0</v>
          </cell>
          <cell r="Q39">
            <v>0</v>
          </cell>
          <cell r="R39">
            <v>0</v>
          </cell>
          <cell r="S39">
            <v>0</v>
          </cell>
          <cell r="T39" t="str">
            <v xml:space="preserve"> </v>
          </cell>
          <cell r="U39" t="str">
            <v xml:space="preserve"> </v>
          </cell>
        </row>
        <row r="40">
          <cell r="A40">
            <v>35</v>
          </cell>
          <cell r="B40">
            <v>64</v>
          </cell>
          <cell r="E40" t="str">
            <v xml:space="preserve"> </v>
          </cell>
          <cell r="F40">
            <v>0</v>
          </cell>
          <cell r="G40">
            <v>0</v>
          </cell>
          <cell r="H40">
            <v>0</v>
          </cell>
          <cell r="I40">
            <v>0</v>
          </cell>
          <cell r="J40">
            <v>0</v>
          </cell>
          <cell r="L40">
            <v>0</v>
          </cell>
          <cell r="M40">
            <v>0</v>
          </cell>
          <cell r="N40">
            <v>0</v>
          </cell>
          <cell r="O40">
            <v>0</v>
          </cell>
          <cell r="P40">
            <v>0</v>
          </cell>
          <cell r="Q40">
            <v>0</v>
          </cell>
          <cell r="R40">
            <v>0</v>
          </cell>
          <cell r="S40">
            <v>0</v>
          </cell>
          <cell r="T40" t="str">
            <v xml:space="preserve"> </v>
          </cell>
          <cell r="U40" t="str">
            <v xml:space="preserve"> </v>
          </cell>
        </row>
        <row r="41">
          <cell r="A41">
            <v>36</v>
          </cell>
          <cell r="B41">
            <v>68</v>
          </cell>
          <cell r="E41" t="str">
            <v xml:space="preserve"> </v>
          </cell>
          <cell r="F41">
            <v>0</v>
          </cell>
          <cell r="G41">
            <v>0</v>
          </cell>
          <cell r="H41">
            <v>0</v>
          </cell>
          <cell r="I41">
            <v>0</v>
          </cell>
          <cell r="J41">
            <v>0</v>
          </cell>
          <cell r="L41">
            <v>0</v>
          </cell>
          <cell r="M41">
            <v>0</v>
          </cell>
          <cell r="N41">
            <v>0</v>
          </cell>
          <cell r="O41">
            <v>0</v>
          </cell>
          <cell r="P41">
            <v>0</v>
          </cell>
          <cell r="Q41">
            <v>0</v>
          </cell>
          <cell r="R41">
            <v>0</v>
          </cell>
          <cell r="S41">
            <v>0</v>
          </cell>
          <cell r="T41" t="str">
            <v xml:space="preserve"> </v>
          </cell>
          <cell r="U41" t="str">
            <v xml:space="preserve"> </v>
          </cell>
        </row>
        <row r="42">
          <cell r="A42">
            <v>37</v>
          </cell>
          <cell r="B42">
            <v>72</v>
          </cell>
          <cell r="E42" t="str">
            <v xml:space="preserve"> </v>
          </cell>
          <cell r="F42">
            <v>0</v>
          </cell>
          <cell r="G42">
            <v>0</v>
          </cell>
          <cell r="H42">
            <v>0</v>
          </cell>
          <cell r="I42">
            <v>0</v>
          </cell>
          <cell r="J42">
            <v>0</v>
          </cell>
          <cell r="L42">
            <v>0</v>
          </cell>
          <cell r="M42">
            <v>0</v>
          </cell>
          <cell r="N42">
            <v>0</v>
          </cell>
          <cell r="O42">
            <v>0</v>
          </cell>
          <cell r="P42">
            <v>0</v>
          </cell>
          <cell r="Q42">
            <v>0</v>
          </cell>
          <cell r="R42">
            <v>0</v>
          </cell>
          <cell r="S42">
            <v>0</v>
          </cell>
          <cell r="T42" t="str">
            <v xml:space="preserve"> </v>
          </cell>
          <cell r="U42" t="str">
            <v xml:space="preserve"> </v>
          </cell>
        </row>
        <row r="43">
          <cell r="A43">
            <v>38</v>
          </cell>
          <cell r="B43">
            <v>76</v>
          </cell>
          <cell r="E43" t="str">
            <v xml:space="preserve"> </v>
          </cell>
          <cell r="F43">
            <v>0</v>
          </cell>
          <cell r="G43">
            <v>0</v>
          </cell>
          <cell r="H43">
            <v>0</v>
          </cell>
          <cell r="I43">
            <v>0</v>
          </cell>
          <cell r="J43">
            <v>0</v>
          </cell>
          <cell r="L43">
            <v>0</v>
          </cell>
          <cell r="M43">
            <v>0</v>
          </cell>
          <cell r="N43">
            <v>0</v>
          </cell>
          <cell r="O43">
            <v>0</v>
          </cell>
          <cell r="P43">
            <v>0</v>
          </cell>
          <cell r="Q43">
            <v>0</v>
          </cell>
          <cell r="R43">
            <v>0</v>
          </cell>
          <cell r="S43">
            <v>0</v>
          </cell>
          <cell r="T43" t="str">
            <v xml:space="preserve"> </v>
          </cell>
          <cell r="U43" t="str">
            <v xml:space="preserve"> </v>
          </cell>
        </row>
        <row r="44">
          <cell r="A44">
            <v>39</v>
          </cell>
          <cell r="B44">
            <v>80</v>
          </cell>
          <cell r="E44" t="str">
            <v xml:space="preserve"> </v>
          </cell>
          <cell r="F44">
            <v>0</v>
          </cell>
          <cell r="G44">
            <v>0</v>
          </cell>
          <cell r="H44">
            <v>0</v>
          </cell>
          <cell r="I44">
            <v>0</v>
          </cell>
          <cell r="J44">
            <v>0</v>
          </cell>
          <cell r="L44">
            <v>0</v>
          </cell>
          <cell r="M44">
            <v>0</v>
          </cell>
          <cell r="N44">
            <v>0</v>
          </cell>
          <cell r="O44">
            <v>0</v>
          </cell>
          <cell r="P44">
            <v>0</v>
          </cell>
          <cell r="Q44">
            <v>0</v>
          </cell>
          <cell r="R44">
            <v>0</v>
          </cell>
          <cell r="S44">
            <v>0</v>
          </cell>
          <cell r="T44" t="str">
            <v xml:space="preserve"> </v>
          </cell>
          <cell r="U44" t="str">
            <v xml:space="preserve"> </v>
          </cell>
        </row>
        <row r="45">
          <cell r="A45" t="str">
            <v>AVE.</v>
          </cell>
          <cell r="B45" t="str">
            <v xml:space="preserve"> </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t="str">
            <v xml:space="preserve"> </v>
          </cell>
          <cell r="U45" t="str">
            <v xml:space="preserve"> </v>
          </cell>
        </row>
        <row r="47">
          <cell r="A47" t="str">
            <v>*** Reference Paper : Predict Fittings For Piping Systems ***</v>
          </cell>
          <cell r="K47" t="str">
            <v>Fc = 0.25  Utility Supply Lines, OSBL</v>
          </cell>
          <cell r="R47" t="str">
            <v>Fc = 2.00  Manifold Type Piping</v>
          </cell>
        </row>
        <row r="48">
          <cell r="D48" t="str">
            <v xml:space="preserve">   By William B. Hooper , Monsanto Co.</v>
          </cell>
          <cell r="K48" t="str">
            <v xml:space="preserve">        (PIPE JOINT FACTOR Fp = 100%)</v>
          </cell>
          <cell r="R48" t="str">
            <v xml:space="preserve">        (PIPE JOINT FACTOR Fp = 0%)</v>
          </cell>
        </row>
        <row r="49">
          <cell r="K49" t="str">
            <v>Fc = 0.50  Long, Straight Piping Run</v>
          </cell>
          <cell r="R49" t="str">
            <v>Fc = 4.00  Very Complex Manifolds</v>
          </cell>
        </row>
        <row r="50">
          <cell r="A50" t="str">
            <v>The number and types of pipe fittings can be estimated by this method</v>
          </cell>
          <cell r="K50" t="str">
            <v xml:space="preserve">        (PIPE JOINT FACTOR Fp = 100%)</v>
          </cell>
          <cell r="R50" t="str">
            <v xml:space="preserve">        (PIPE JOINT FACTOR Fp = 0%)</v>
          </cell>
        </row>
        <row r="51">
          <cell r="A51" t="str">
            <v>long before the piping isometrics are done. Pipe size and a general idea</v>
          </cell>
          <cell r="K51" t="str">
            <v>Fc = 1.00  Normal Piping</v>
          </cell>
        </row>
        <row r="52">
          <cell r="A52" t="str">
            <v>of the system's complexity are all that is needed.</v>
          </cell>
          <cell r="K52" t="str">
            <v xml:space="preserve">        (PIPE JOINT FACTOR Fp = 10%)</v>
          </cell>
        </row>
      </sheetData>
      <sheetData sheetId="3">
        <row r="8">
          <cell r="B8" t="str">
            <v>5S</v>
          </cell>
          <cell r="C8">
            <v>0.5</v>
          </cell>
          <cell r="D8">
            <v>1.65</v>
          </cell>
          <cell r="E8">
            <v>1</v>
          </cell>
          <cell r="I8">
            <v>7.0000000000000007E-2</v>
          </cell>
          <cell r="J8">
            <v>0</v>
          </cell>
          <cell r="K8">
            <v>7.0000000000000007E-2</v>
          </cell>
          <cell r="P8">
            <v>2</v>
          </cell>
        </row>
        <row r="9">
          <cell r="B9" t="str">
            <v>5S</v>
          </cell>
          <cell r="C9">
            <v>0.5</v>
          </cell>
          <cell r="D9">
            <v>1.65</v>
          </cell>
          <cell r="E9">
            <v>1</v>
          </cell>
          <cell r="I9">
            <v>7.0000000000000007E-2</v>
          </cell>
          <cell r="J9">
            <v>0</v>
          </cell>
          <cell r="K9">
            <v>7.0000000000000007E-2</v>
          </cell>
          <cell r="P9">
            <v>2</v>
          </cell>
        </row>
        <row r="10">
          <cell r="B10" t="str">
            <v>5S</v>
          </cell>
          <cell r="C10">
            <v>0.5</v>
          </cell>
          <cell r="D10">
            <v>1.65</v>
          </cell>
          <cell r="E10">
            <v>1</v>
          </cell>
          <cell r="I10">
            <v>7.0000000000000007E-2</v>
          </cell>
          <cell r="J10">
            <v>0</v>
          </cell>
          <cell r="K10">
            <v>7.0000000000000007E-2</v>
          </cell>
          <cell r="P10">
            <v>2</v>
          </cell>
        </row>
        <row r="11">
          <cell r="B11" t="str">
            <v>5S</v>
          </cell>
          <cell r="C11">
            <v>0.75</v>
          </cell>
          <cell r="D11">
            <v>1.65</v>
          </cell>
          <cell r="E11">
            <v>1</v>
          </cell>
          <cell r="I11">
            <v>7.0000000000000007E-2</v>
          </cell>
          <cell r="J11">
            <v>0</v>
          </cell>
          <cell r="K11">
            <v>7.0000000000000007E-2</v>
          </cell>
          <cell r="P11">
            <v>2</v>
          </cell>
        </row>
        <row r="12">
          <cell r="B12" t="str">
            <v>5S</v>
          </cell>
          <cell r="C12">
            <v>0.75</v>
          </cell>
          <cell r="D12">
            <v>1.65</v>
          </cell>
          <cell r="E12">
            <v>1</v>
          </cell>
          <cell r="I12">
            <v>7.0000000000000007E-2</v>
          </cell>
          <cell r="J12">
            <v>0</v>
          </cell>
          <cell r="K12">
            <v>7.0000000000000007E-2</v>
          </cell>
          <cell r="P12">
            <v>2</v>
          </cell>
        </row>
        <row r="13">
          <cell r="B13" t="str">
            <v>5S</v>
          </cell>
          <cell r="C13">
            <v>0.75</v>
          </cell>
          <cell r="D13">
            <v>1.65</v>
          </cell>
          <cell r="E13">
            <v>1</v>
          </cell>
          <cell r="I13">
            <v>7.0000000000000007E-2</v>
          </cell>
          <cell r="J13">
            <v>0</v>
          </cell>
          <cell r="K13">
            <v>7.0000000000000007E-2</v>
          </cell>
          <cell r="P13">
            <v>2</v>
          </cell>
        </row>
        <row r="14">
          <cell r="B14" t="str">
            <v>5S</v>
          </cell>
          <cell r="C14">
            <v>1</v>
          </cell>
          <cell r="D14">
            <v>1.65</v>
          </cell>
          <cell r="E14">
            <v>1</v>
          </cell>
          <cell r="I14">
            <v>0.12</v>
          </cell>
          <cell r="J14">
            <v>0</v>
          </cell>
          <cell r="K14">
            <v>0.12</v>
          </cell>
          <cell r="P14">
            <v>2</v>
          </cell>
        </row>
        <row r="15">
          <cell r="B15" t="str">
            <v>5S</v>
          </cell>
          <cell r="C15">
            <v>1</v>
          </cell>
          <cell r="D15">
            <v>1.65</v>
          </cell>
          <cell r="E15">
            <v>1</v>
          </cell>
          <cell r="I15">
            <v>0.12</v>
          </cell>
          <cell r="J15">
            <v>0</v>
          </cell>
          <cell r="K15">
            <v>0.12</v>
          </cell>
          <cell r="P15">
            <v>2</v>
          </cell>
        </row>
        <row r="16">
          <cell r="B16" t="str">
            <v>5S</v>
          </cell>
          <cell r="C16">
            <v>1</v>
          </cell>
          <cell r="D16">
            <v>1.65</v>
          </cell>
          <cell r="E16">
            <v>1</v>
          </cell>
          <cell r="I16">
            <v>0.12</v>
          </cell>
          <cell r="J16">
            <v>0</v>
          </cell>
          <cell r="K16">
            <v>0.12</v>
          </cell>
          <cell r="P16">
            <v>2</v>
          </cell>
        </row>
        <row r="17">
          <cell r="B17" t="str">
            <v>5S</v>
          </cell>
          <cell r="C17">
            <v>1.25</v>
          </cell>
          <cell r="D17">
            <v>1.65</v>
          </cell>
          <cell r="E17">
            <v>1</v>
          </cell>
          <cell r="I17">
            <v>0.15</v>
          </cell>
          <cell r="K17">
            <v>0.15</v>
          </cell>
          <cell r="P17">
            <v>2</v>
          </cell>
        </row>
        <row r="18">
          <cell r="B18" t="str">
            <v>5S</v>
          </cell>
          <cell r="C18">
            <v>1.25</v>
          </cell>
          <cell r="D18">
            <v>1.65</v>
          </cell>
          <cell r="E18">
            <v>1</v>
          </cell>
          <cell r="I18">
            <v>0.15</v>
          </cell>
          <cell r="K18">
            <v>0.15</v>
          </cell>
          <cell r="P18">
            <v>2</v>
          </cell>
        </row>
        <row r="19">
          <cell r="B19" t="str">
            <v>5S</v>
          </cell>
          <cell r="C19">
            <v>1.25</v>
          </cell>
          <cell r="D19">
            <v>1.65</v>
          </cell>
          <cell r="E19">
            <v>1</v>
          </cell>
          <cell r="I19">
            <v>0.15</v>
          </cell>
          <cell r="K19">
            <v>0.15</v>
          </cell>
          <cell r="P19">
            <v>2</v>
          </cell>
        </row>
        <row r="20">
          <cell r="B20" t="str">
            <v>5S</v>
          </cell>
          <cell r="C20">
            <v>1.5</v>
          </cell>
          <cell r="D20">
            <v>1.65</v>
          </cell>
          <cell r="E20">
            <v>1</v>
          </cell>
          <cell r="I20">
            <v>0.15</v>
          </cell>
          <cell r="J20">
            <v>0</v>
          </cell>
          <cell r="K20">
            <v>0.15</v>
          </cell>
          <cell r="P20">
            <v>2</v>
          </cell>
        </row>
        <row r="21">
          <cell r="B21" t="str">
            <v>5S</v>
          </cell>
          <cell r="C21">
            <v>1.5</v>
          </cell>
          <cell r="D21">
            <v>1.65</v>
          </cell>
          <cell r="E21">
            <v>1</v>
          </cell>
          <cell r="I21">
            <v>0.15</v>
          </cell>
          <cell r="J21">
            <v>0</v>
          </cell>
          <cell r="K21">
            <v>0.15</v>
          </cell>
          <cell r="P21">
            <v>2</v>
          </cell>
        </row>
        <row r="22">
          <cell r="B22" t="str">
            <v>5S</v>
          </cell>
          <cell r="C22">
            <v>1.5</v>
          </cell>
          <cell r="D22">
            <v>1.65</v>
          </cell>
          <cell r="E22">
            <v>1</v>
          </cell>
          <cell r="I22">
            <v>0.15</v>
          </cell>
          <cell r="J22">
            <v>0</v>
          </cell>
          <cell r="K22">
            <v>0.15</v>
          </cell>
          <cell r="P22">
            <v>2</v>
          </cell>
        </row>
        <row r="23">
          <cell r="B23" t="str">
            <v>5S</v>
          </cell>
          <cell r="C23">
            <v>2</v>
          </cell>
          <cell r="D23">
            <v>1.65</v>
          </cell>
          <cell r="E23">
            <v>1</v>
          </cell>
          <cell r="I23">
            <v>0.15</v>
          </cell>
          <cell r="J23">
            <v>0</v>
          </cell>
          <cell r="K23">
            <v>0.15</v>
          </cell>
          <cell r="P23">
            <v>2</v>
          </cell>
        </row>
        <row r="24">
          <cell r="B24" t="str">
            <v>5S</v>
          </cell>
          <cell r="C24">
            <v>2</v>
          </cell>
          <cell r="D24">
            <v>1.65</v>
          </cell>
          <cell r="E24">
            <v>1</v>
          </cell>
          <cell r="I24">
            <v>0.15</v>
          </cell>
          <cell r="J24">
            <v>0</v>
          </cell>
          <cell r="K24">
            <v>0.15</v>
          </cell>
          <cell r="P24">
            <v>2</v>
          </cell>
        </row>
        <row r="25">
          <cell r="B25" t="str">
            <v>5S</v>
          </cell>
          <cell r="C25">
            <v>2</v>
          </cell>
          <cell r="D25">
            <v>1.65</v>
          </cell>
          <cell r="E25">
            <v>1</v>
          </cell>
          <cell r="I25">
            <v>0.15</v>
          </cell>
          <cell r="J25">
            <v>0</v>
          </cell>
          <cell r="K25">
            <v>0.15</v>
          </cell>
          <cell r="P25">
            <v>2</v>
          </cell>
        </row>
        <row r="26">
          <cell r="B26" t="str">
            <v>5S</v>
          </cell>
          <cell r="C26">
            <v>2.5</v>
          </cell>
          <cell r="D26">
            <v>2.11</v>
          </cell>
          <cell r="E26">
            <v>1</v>
          </cell>
          <cell r="I26">
            <v>0.15</v>
          </cell>
          <cell r="J26">
            <v>0</v>
          </cell>
          <cell r="K26">
            <v>0.15</v>
          </cell>
          <cell r="P26">
            <v>2</v>
          </cell>
        </row>
        <row r="27">
          <cell r="B27" t="str">
            <v>5S</v>
          </cell>
          <cell r="C27">
            <v>3</v>
          </cell>
          <cell r="D27">
            <v>2.11</v>
          </cell>
          <cell r="E27">
            <v>1</v>
          </cell>
          <cell r="I27">
            <v>0.3</v>
          </cell>
          <cell r="J27">
            <v>0</v>
          </cell>
          <cell r="K27">
            <v>0.3</v>
          </cell>
          <cell r="P27">
            <v>2</v>
          </cell>
        </row>
        <row r="28">
          <cell r="B28" t="str">
            <v>5S</v>
          </cell>
          <cell r="C28">
            <v>3.5</v>
          </cell>
          <cell r="D28">
            <v>2.11</v>
          </cell>
          <cell r="E28">
            <v>1</v>
          </cell>
          <cell r="I28">
            <v>0.3</v>
          </cell>
          <cell r="K28">
            <v>0.3</v>
          </cell>
          <cell r="P28">
            <v>3</v>
          </cell>
        </row>
        <row r="29">
          <cell r="B29" t="str">
            <v>5S</v>
          </cell>
          <cell r="C29">
            <v>4</v>
          </cell>
          <cell r="D29">
            <v>2.11</v>
          </cell>
          <cell r="E29">
            <v>1</v>
          </cell>
          <cell r="I29">
            <v>0.3</v>
          </cell>
          <cell r="J29">
            <v>0</v>
          </cell>
          <cell r="K29">
            <v>0.3</v>
          </cell>
          <cell r="P29">
            <v>3</v>
          </cell>
        </row>
        <row r="30">
          <cell r="B30" t="str">
            <v>5S</v>
          </cell>
          <cell r="C30">
            <v>5</v>
          </cell>
          <cell r="D30">
            <v>2.77</v>
          </cell>
          <cell r="E30">
            <v>1</v>
          </cell>
          <cell r="I30">
            <v>0.3</v>
          </cell>
          <cell r="K30">
            <v>0.3</v>
          </cell>
          <cell r="P30">
            <v>4</v>
          </cell>
        </row>
        <row r="31">
          <cell r="B31" t="str">
            <v>5S</v>
          </cell>
          <cell r="C31">
            <v>6</v>
          </cell>
          <cell r="D31">
            <v>2.77</v>
          </cell>
          <cell r="E31">
            <v>1</v>
          </cell>
          <cell r="I31">
            <v>0.45</v>
          </cell>
          <cell r="J31">
            <v>0</v>
          </cell>
          <cell r="K31">
            <v>0.45</v>
          </cell>
          <cell r="P31">
            <v>4</v>
          </cell>
        </row>
        <row r="32">
          <cell r="B32" t="str">
            <v>5S</v>
          </cell>
          <cell r="C32">
            <v>8</v>
          </cell>
          <cell r="D32">
            <v>2.77</v>
          </cell>
          <cell r="E32">
            <v>1</v>
          </cell>
          <cell r="I32">
            <v>0.45</v>
          </cell>
          <cell r="J32">
            <v>0</v>
          </cell>
          <cell r="K32">
            <v>0.45</v>
          </cell>
          <cell r="P32">
            <v>4</v>
          </cell>
        </row>
        <row r="33">
          <cell r="B33" t="str">
            <v>5S</v>
          </cell>
          <cell r="C33">
            <v>10</v>
          </cell>
          <cell r="D33">
            <v>3.4</v>
          </cell>
          <cell r="E33">
            <v>1</v>
          </cell>
          <cell r="I33">
            <v>0.9</v>
          </cell>
          <cell r="J33">
            <v>0</v>
          </cell>
          <cell r="K33">
            <v>0.9</v>
          </cell>
          <cell r="P33">
            <v>4</v>
          </cell>
        </row>
        <row r="34">
          <cell r="B34" t="str">
            <v>5S</v>
          </cell>
          <cell r="C34">
            <v>12</v>
          </cell>
          <cell r="D34">
            <v>3.96</v>
          </cell>
          <cell r="E34">
            <v>1</v>
          </cell>
          <cell r="I34">
            <v>1.2</v>
          </cell>
          <cell r="J34">
            <v>0</v>
          </cell>
          <cell r="K34">
            <v>1.2</v>
          </cell>
          <cell r="P34">
            <v>6</v>
          </cell>
        </row>
        <row r="35">
          <cell r="B35" t="str">
            <v>5S</v>
          </cell>
          <cell r="C35">
            <v>14</v>
          </cell>
          <cell r="D35">
            <v>3.96</v>
          </cell>
          <cell r="E35">
            <v>1</v>
          </cell>
          <cell r="I35">
            <v>1.34</v>
          </cell>
          <cell r="J35">
            <v>0</v>
          </cell>
          <cell r="K35">
            <v>1.34</v>
          </cell>
          <cell r="P35">
            <v>6</v>
          </cell>
        </row>
        <row r="36">
          <cell r="B36" t="str">
            <v>5S</v>
          </cell>
          <cell r="C36">
            <v>16</v>
          </cell>
          <cell r="D36">
            <v>4.1900000000000004</v>
          </cell>
          <cell r="E36">
            <v>1</v>
          </cell>
          <cell r="I36">
            <v>1.65</v>
          </cell>
          <cell r="J36">
            <v>0</v>
          </cell>
          <cell r="K36">
            <v>1.65</v>
          </cell>
          <cell r="P36">
            <v>6</v>
          </cell>
        </row>
        <row r="37">
          <cell r="B37" t="str">
            <v>5S</v>
          </cell>
          <cell r="C37">
            <v>18</v>
          </cell>
          <cell r="D37">
            <v>4.1900000000000004</v>
          </cell>
          <cell r="E37">
            <v>1</v>
          </cell>
          <cell r="I37">
            <v>1.8</v>
          </cell>
          <cell r="J37">
            <v>0</v>
          </cell>
          <cell r="K37">
            <v>1.8</v>
          </cell>
          <cell r="P37">
            <v>6</v>
          </cell>
        </row>
        <row r="38">
          <cell r="B38" t="str">
            <v>5S</v>
          </cell>
          <cell r="C38">
            <v>20</v>
          </cell>
          <cell r="D38">
            <v>4.78</v>
          </cell>
          <cell r="E38">
            <v>1</v>
          </cell>
          <cell r="I38">
            <v>2.54</v>
          </cell>
          <cell r="J38">
            <v>0</v>
          </cell>
          <cell r="K38">
            <v>2.54</v>
          </cell>
          <cell r="P38">
            <v>7</v>
          </cell>
        </row>
        <row r="39">
          <cell r="B39" t="str">
            <v>5S</v>
          </cell>
          <cell r="C39">
            <v>22</v>
          </cell>
          <cell r="D39">
            <v>4.78</v>
          </cell>
          <cell r="E39">
            <v>1</v>
          </cell>
          <cell r="I39">
            <v>2.69</v>
          </cell>
          <cell r="J39">
            <v>0</v>
          </cell>
          <cell r="K39">
            <v>2.69</v>
          </cell>
          <cell r="P39">
            <v>8</v>
          </cell>
        </row>
        <row r="40">
          <cell r="B40" t="str">
            <v>5S</v>
          </cell>
          <cell r="C40">
            <v>24</v>
          </cell>
          <cell r="D40">
            <v>5.54</v>
          </cell>
          <cell r="E40">
            <v>1</v>
          </cell>
          <cell r="I40">
            <v>2.4300000000000002</v>
          </cell>
          <cell r="J40">
            <v>1.47</v>
          </cell>
          <cell r="K40">
            <v>3.9000000000000004</v>
          </cell>
          <cell r="P40">
            <v>8</v>
          </cell>
        </row>
        <row r="41">
          <cell r="B41" t="str">
            <v>5S</v>
          </cell>
          <cell r="C41">
            <v>30</v>
          </cell>
          <cell r="D41">
            <v>6.35</v>
          </cell>
          <cell r="E41">
            <v>1</v>
          </cell>
          <cell r="I41">
            <v>3.04</v>
          </cell>
          <cell r="J41">
            <v>3.11</v>
          </cell>
          <cell r="K41">
            <v>6.15</v>
          </cell>
          <cell r="P41">
            <v>10</v>
          </cell>
        </row>
        <row r="42">
          <cell r="B42">
            <v>10</v>
          </cell>
          <cell r="C42">
            <v>14</v>
          </cell>
          <cell r="D42">
            <v>6.35</v>
          </cell>
          <cell r="E42">
            <v>1</v>
          </cell>
          <cell r="I42">
            <v>1.42</v>
          </cell>
          <cell r="J42">
            <v>1.27</v>
          </cell>
          <cell r="K42">
            <v>2.69</v>
          </cell>
          <cell r="P42">
            <v>6</v>
          </cell>
        </row>
        <row r="43">
          <cell r="B43">
            <v>10</v>
          </cell>
          <cell r="C43">
            <v>16</v>
          </cell>
          <cell r="D43">
            <v>6.35</v>
          </cell>
          <cell r="E43">
            <v>1</v>
          </cell>
          <cell r="I43">
            <v>1.62</v>
          </cell>
          <cell r="J43">
            <v>1.38</v>
          </cell>
          <cell r="K43">
            <v>3</v>
          </cell>
          <cell r="P43">
            <v>6</v>
          </cell>
        </row>
        <row r="44">
          <cell r="B44">
            <v>10</v>
          </cell>
          <cell r="C44">
            <v>18</v>
          </cell>
          <cell r="D44">
            <v>6.35</v>
          </cell>
          <cell r="E44">
            <v>1</v>
          </cell>
          <cell r="I44">
            <v>1.82</v>
          </cell>
          <cell r="J44">
            <v>1.48</v>
          </cell>
          <cell r="K44">
            <v>3.3</v>
          </cell>
          <cell r="P44">
            <v>6</v>
          </cell>
        </row>
        <row r="45">
          <cell r="B45">
            <v>10</v>
          </cell>
          <cell r="C45">
            <v>20</v>
          </cell>
          <cell r="D45">
            <v>6.35</v>
          </cell>
          <cell r="E45">
            <v>1</v>
          </cell>
          <cell r="I45">
            <v>2.0299999999999998</v>
          </cell>
          <cell r="J45">
            <v>1.72</v>
          </cell>
          <cell r="K45">
            <v>3.75</v>
          </cell>
          <cell r="P45">
            <v>7</v>
          </cell>
        </row>
        <row r="46">
          <cell r="B46">
            <v>10</v>
          </cell>
          <cell r="C46">
            <v>22</v>
          </cell>
          <cell r="D46">
            <v>6.35</v>
          </cell>
          <cell r="E46">
            <v>1</v>
          </cell>
          <cell r="I46">
            <v>2.23</v>
          </cell>
          <cell r="J46">
            <v>2.27</v>
          </cell>
          <cell r="K46">
            <v>4.5</v>
          </cell>
          <cell r="P46">
            <v>8</v>
          </cell>
        </row>
        <row r="47">
          <cell r="B47">
            <v>10</v>
          </cell>
          <cell r="C47">
            <v>24</v>
          </cell>
          <cell r="D47">
            <v>6.35</v>
          </cell>
          <cell r="E47">
            <v>1</v>
          </cell>
          <cell r="I47">
            <v>2.4300000000000002</v>
          </cell>
          <cell r="J47">
            <v>2.0699999999999998</v>
          </cell>
          <cell r="K47">
            <v>4.5</v>
          </cell>
          <cell r="P47">
            <v>8</v>
          </cell>
        </row>
        <row r="48">
          <cell r="B48">
            <v>10</v>
          </cell>
          <cell r="C48">
            <v>26</v>
          </cell>
          <cell r="D48">
            <v>7.92</v>
          </cell>
          <cell r="E48">
            <v>1</v>
          </cell>
          <cell r="I48">
            <v>2.64</v>
          </cell>
          <cell r="J48">
            <v>4.8600000000000003</v>
          </cell>
          <cell r="K48">
            <v>7.5</v>
          </cell>
          <cell r="P48">
            <v>9</v>
          </cell>
        </row>
        <row r="49">
          <cell r="B49">
            <v>10</v>
          </cell>
          <cell r="C49">
            <v>28</v>
          </cell>
          <cell r="D49">
            <v>7.92</v>
          </cell>
          <cell r="E49">
            <v>1</v>
          </cell>
          <cell r="I49">
            <v>2.84</v>
          </cell>
          <cell r="J49">
            <v>5.26</v>
          </cell>
          <cell r="K49">
            <v>8.1</v>
          </cell>
          <cell r="P49">
            <v>9</v>
          </cell>
        </row>
        <row r="50">
          <cell r="B50">
            <v>10</v>
          </cell>
          <cell r="C50">
            <v>30</v>
          </cell>
          <cell r="D50">
            <v>7.92</v>
          </cell>
          <cell r="E50">
            <v>1</v>
          </cell>
          <cell r="I50">
            <v>3.04</v>
          </cell>
          <cell r="J50">
            <v>5.66</v>
          </cell>
          <cell r="K50">
            <v>8.6999999999999993</v>
          </cell>
          <cell r="P50">
            <v>10</v>
          </cell>
        </row>
        <row r="51">
          <cell r="B51">
            <v>10</v>
          </cell>
          <cell r="C51">
            <v>32</v>
          </cell>
          <cell r="D51">
            <v>7.92</v>
          </cell>
          <cell r="E51">
            <v>1</v>
          </cell>
          <cell r="I51">
            <v>3.24</v>
          </cell>
          <cell r="J51">
            <v>6.06</v>
          </cell>
          <cell r="K51">
            <v>9.3000000000000007</v>
          </cell>
          <cell r="P51">
            <v>11</v>
          </cell>
        </row>
        <row r="52">
          <cell r="B52">
            <v>10</v>
          </cell>
          <cell r="C52">
            <v>34</v>
          </cell>
          <cell r="D52">
            <v>7.92</v>
          </cell>
          <cell r="E52">
            <v>1</v>
          </cell>
          <cell r="I52">
            <v>3.45</v>
          </cell>
          <cell r="J52">
            <v>6.44</v>
          </cell>
          <cell r="K52">
            <v>9.89</v>
          </cell>
          <cell r="P52">
            <v>12</v>
          </cell>
        </row>
        <row r="53">
          <cell r="B53">
            <v>10</v>
          </cell>
          <cell r="C53">
            <v>36</v>
          </cell>
          <cell r="D53">
            <v>7.92</v>
          </cell>
          <cell r="E53">
            <v>1</v>
          </cell>
          <cell r="I53">
            <v>3.65</v>
          </cell>
          <cell r="J53">
            <v>6.84</v>
          </cell>
          <cell r="K53">
            <v>10.49</v>
          </cell>
          <cell r="P53">
            <v>12</v>
          </cell>
        </row>
        <row r="54">
          <cell r="B54" t="str">
            <v>10S</v>
          </cell>
          <cell r="C54">
            <v>0.125</v>
          </cell>
          <cell r="D54">
            <v>1.24</v>
          </cell>
          <cell r="E54">
            <v>1</v>
          </cell>
          <cell r="I54">
            <v>7.0000000000000007E-2</v>
          </cell>
          <cell r="K54">
            <v>7.0000000000000007E-2</v>
          </cell>
          <cell r="P54">
            <v>2</v>
          </cell>
        </row>
        <row r="55">
          <cell r="B55" t="str">
            <v>10S</v>
          </cell>
          <cell r="C55">
            <v>0.125</v>
          </cell>
          <cell r="D55">
            <v>1.24</v>
          </cell>
          <cell r="E55">
            <v>1</v>
          </cell>
          <cell r="I55">
            <v>7.0000000000000007E-2</v>
          </cell>
          <cell r="K55">
            <v>7.0000000000000007E-2</v>
          </cell>
          <cell r="P55">
            <v>2</v>
          </cell>
        </row>
        <row r="56">
          <cell r="B56" t="str">
            <v>10S</v>
          </cell>
          <cell r="C56">
            <v>0.125</v>
          </cell>
          <cell r="D56">
            <v>1.24</v>
          </cell>
          <cell r="E56">
            <v>1</v>
          </cell>
          <cell r="I56">
            <v>7.0000000000000007E-2</v>
          </cell>
          <cell r="K56">
            <v>7.0000000000000007E-2</v>
          </cell>
          <cell r="P56">
            <v>2</v>
          </cell>
        </row>
        <row r="57">
          <cell r="B57" t="str">
            <v>10S</v>
          </cell>
          <cell r="C57">
            <v>0.25</v>
          </cell>
          <cell r="D57">
            <v>1.65</v>
          </cell>
          <cell r="E57">
            <v>1</v>
          </cell>
          <cell r="I57">
            <v>7.0000000000000007E-2</v>
          </cell>
          <cell r="K57">
            <v>7.0000000000000007E-2</v>
          </cell>
          <cell r="P57">
            <v>2</v>
          </cell>
        </row>
        <row r="58">
          <cell r="B58" t="str">
            <v>10S</v>
          </cell>
          <cell r="C58">
            <v>0.25</v>
          </cell>
          <cell r="D58">
            <v>1.65</v>
          </cell>
          <cell r="E58">
            <v>1</v>
          </cell>
          <cell r="I58">
            <v>7.0000000000000007E-2</v>
          </cell>
          <cell r="K58">
            <v>7.0000000000000007E-2</v>
          </cell>
          <cell r="P58">
            <v>2</v>
          </cell>
        </row>
        <row r="59">
          <cell r="B59" t="str">
            <v>10S</v>
          </cell>
          <cell r="C59">
            <v>0.25</v>
          </cell>
          <cell r="D59">
            <v>1.65</v>
          </cell>
          <cell r="E59">
            <v>1</v>
          </cell>
          <cell r="I59">
            <v>7.0000000000000007E-2</v>
          </cell>
          <cell r="K59">
            <v>7.0000000000000007E-2</v>
          </cell>
          <cell r="P59">
            <v>2</v>
          </cell>
        </row>
        <row r="60">
          <cell r="B60" t="str">
            <v>10S</v>
          </cell>
          <cell r="C60">
            <v>0.375</v>
          </cell>
          <cell r="D60">
            <v>1.65</v>
          </cell>
          <cell r="E60">
            <v>1</v>
          </cell>
          <cell r="I60">
            <v>7.0000000000000007E-2</v>
          </cell>
          <cell r="J60">
            <v>0</v>
          </cell>
          <cell r="K60">
            <v>7.0000000000000007E-2</v>
          </cell>
          <cell r="P60">
            <v>2</v>
          </cell>
        </row>
        <row r="61">
          <cell r="B61" t="str">
            <v>10S</v>
          </cell>
          <cell r="C61">
            <v>0.375</v>
          </cell>
          <cell r="D61">
            <v>1.65</v>
          </cell>
          <cell r="E61">
            <v>1</v>
          </cell>
          <cell r="I61">
            <v>7.0000000000000007E-2</v>
          </cell>
          <cell r="J61">
            <v>0</v>
          </cell>
          <cell r="K61">
            <v>7.0000000000000007E-2</v>
          </cell>
          <cell r="P61">
            <v>2</v>
          </cell>
        </row>
        <row r="62">
          <cell r="B62" t="str">
            <v>10S</v>
          </cell>
          <cell r="C62">
            <v>0.375</v>
          </cell>
          <cell r="D62">
            <v>1.65</v>
          </cell>
          <cell r="E62">
            <v>1</v>
          </cell>
          <cell r="I62">
            <v>7.0000000000000007E-2</v>
          </cell>
          <cell r="J62">
            <v>0</v>
          </cell>
          <cell r="K62">
            <v>7.0000000000000007E-2</v>
          </cell>
          <cell r="P62">
            <v>2</v>
          </cell>
        </row>
        <row r="63">
          <cell r="B63" t="str">
            <v>10S</v>
          </cell>
          <cell r="C63">
            <v>0.5</v>
          </cell>
          <cell r="D63">
            <v>2.11</v>
          </cell>
          <cell r="E63">
            <v>1</v>
          </cell>
          <cell r="I63">
            <v>7.0000000000000007E-2</v>
          </cell>
          <cell r="J63">
            <v>0</v>
          </cell>
          <cell r="K63">
            <v>7.0000000000000007E-2</v>
          </cell>
          <cell r="P63">
            <v>2</v>
          </cell>
        </row>
        <row r="64">
          <cell r="B64" t="str">
            <v>10S</v>
          </cell>
          <cell r="C64">
            <v>0.5</v>
          </cell>
          <cell r="D64">
            <v>2.11</v>
          </cell>
          <cell r="E64">
            <v>1</v>
          </cell>
          <cell r="I64">
            <v>7.0000000000000007E-2</v>
          </cell>
          <cell r="J64">
            <v>0</v>
          </cell>
          <cell r="K64">
            <v>7.0000000000000007E-2</v>
          </cell>
          <cell r="P64">
            <v>2</v>
          </cell>
        </row>
        <row r="65">
          <cell r="B65" t="str">
            <v>10S</v>
          </cell>
          <cell r="C65">
            <v>0.5</v>
          </cell>
          <cell r="D65">
            <v>2.11</v>
          </cell>
          <cell r="E65">
            <v>1</v>
          </cell>
          <cell r="I65">
            <v>7.0000000000000007E-2</v>
          </cell>
          <cell r="J65">
            <v>0</v>
          </cell>
          <cell r="K65">
            <v>7.0000000000000007E-2</v>
          </cell>
          <cell r="P65">
            <v>2</v>
          </cell>
        </row>
        <row r="66">
          <cell r="B66" t="str">
            <v>10S</v>
          </cell>
          <cell r="C66">
            <v>0.75</v>
          </cell>
          <cell r="D66">
            <v>2.11</v>
          </cell>
          <cell r="E66">
            <v>1</v>
          </cell>
          <cell r="I66">
            <v>7.0000000000000007E-2</v>
          </cell>
          <cell r="J66">
            <v>0</v>
          </cell>
          <cell r="K66">
            <v>7.0000000000000007E-2</v>
          </cell>
          <cell r="P66">
            <v>2</v>
          </cell>
        </row>
        <row r="67">
          <cell r="B67" t="str">
            <v>10S</v>
          </cell>
          <cell r="C67">
            <v>0.75</v>
          </cell>
          <cell r="D67">
            <v>2.11</v>
          </cell>
          <cell r="E67">
            <v>1</v>
          </cell>
          <cell r="I67">
            <v>7.0000000000000007E-2</v>
          </cell>
          <cell r="J67">
            <v>0</v>
          </cell>
          <cell r="K67">
            <v>7.0000000000000007E-2</v>
          </cell>
          <cell r="P67">
            <v>2</v>
          </cell>
        </row>
        <row r="68">
          <cell r="B68" t="str">
            <v>10S</v>
          </cell>
          <cell r="C68">
            <v>0.75</v>
          </cell>
          <cell r="D68">
            <v>2.11</v>
          </cell>
          <cell r="E68">
            <v>1</v>
          </cell>
          <cell r="I68">
            <v>7.0000000000000007E-2</v>
          </cell>
          <cell r="J68">
            <v>0</v>
          </cell>
          <cell r="K68">
            <v>7.0000000000000007E-2</v>
          </cell>
          <cell r="P68">
            <v>2</v>
          </cell>
        </row>
        <row r="69">
          <cell r="B69" t="str">
            <v>10S</v>
          </cell>
          <cell r="C69">
            <v>1</v>
          </cell>
          <cell r="D69">
            <v>2.77</v>
          </cell>
          <cell r="E69">
            <v>1</v>
          </cell>
          <cell r="I69">
            <v>0.12</v>
          </cell>
          <cell r="J69">
            <v>0</v>
          </cell>
          <cell r="K69">
            <v>0.12</v>
          </cell>
          <cell r="P69">
            <v>2</v>
          </cell>
        </row>
        <row r="70">
          <cell r="B70" t="str">
            <v>10S</v>
          </cell>
          <cell r="C70">
            <v>1</v>
          </cell>
          <cell r="D70">
            <v>2.77</v>
          </cell>
          <cell r="E70">
            <v>1</v>
          </cell>
          <cell r="I70">
            <v>0.12</v>
          </cell>
          <cell r="J70">
            <v>0</v>
          </cell>
          <cell r="K70">
            <v>0.12</v>
          </cell>
          <cell r="P70">
            <v>2</v>
          </cell>
        </row>
        <row r="71">
          <cell r="B71" t="str">
            <v>10S</v>
          </cell>
          <cell r="C71">
            <v>1</v>
          </cell>
          <cell r="D71">
            <v>2.77</v>
          </cell>
          <cell r="E71">
            <v>1</v>
          </cell>
          <cell r="I71">
            <v>0.12</v>
          </cell>
          <cell r="J71">
            <v>0</v>
          </cell>
          <cell r="K71">
            <v>0.12</v>
          </cell>
          <cell r="P71">
            <v>2</v>
          </cell>
        </row>
        <row r="72">
          <cell r="B72" t="str">
            <v>10S</v>
          </cell>
          <cell r="C72">
            <v>1.25</v>
          </cell>
          <cell r="D72">
            <v>2.77</v>
          </cell>
          <cell r="E72">
            <v>1</v>
          </cell>
          <cell r="I72">
            <v>0.15</v>
          </cell>
          <cell r="K72">
            <v>0.15</v>
          </cell>
          <cell r="P72">
            <v>2</v>
          </cell>
        </row>
        <row r="73">
          <cell r="B73" t="str">
            <v>10S</v>
          </cell>
          <cell r="C73">
            <v>1.25</v>
          </cell>
          <cell r="D73">
            <v>2.77</v>
          </cell>
          <cell r="E73">
            <v>1</v>
          </cell>
          <cell r="I73">
            <v>0.15</v>
          </cell>
          <cell r="K73">
            <v>0.15</v>
          </cell>
          <cell r="P73">
            <v>2</v>
          </cell>
        </row>
        <row r="74">
          <cell r="B74" t="str">
            <v>10S</v>
          </cell>
          <cell r="C74">
            <v>1.25</v>
          </cell>
          <cell r="D74">
            <v>2.77</v>
          </cell>
          <cell r="E74">
            <v>1</v>
          </cell>
          <cell r="I74">
            <v>0.15</v>
          </cell>
          <cell r="K74">
            <v>0.15</v>
          </cell>
          <cell r="P74">
            <v>2</v>
          </cell>
        </row>
        <row r="75">
          <cell r="B75" t="str">
            <v>10S</v>
          </cell>
          <cell r="C75">
            <v>1.5</v>
          </cell>
          <cell r="D75">
            <v>2.77</v>
          </cell>
          <cell r="E75">
            <v>1</v>
          </cell>
          <cell r="I75">
            <v>0.15</v>
          </cell>
          <cell r="J75">
            <v>0</v>
          </cell>
          <cell r="K75">
            <v>0.15</v>
          </cell>
          <cell r="P75">
            <v>2</v>
          </cell>
        </row>
        <row r="76">
          <cell r="B76" t="str">
            <v>10S</v>
          </cell>
          <cell r="C76">
            <v>1.5</v>
          </cell>
          <cell r="D76">
            <v>2.77</v>
          </cell>
          <cell r="E76">
            <v>1</v>
          </cell>
          <cell r="I76">
            <v>0.15</v>
          </cell>
          <cell r="J76">
            <v>0</v>
          </cell>
          <cell r="K76">
            <v>0.15</v>
          </cell>
          <cell r="P76">
            <v>2</v>
          </cell>
        </row>
        <row r="77">
          <cell r="B77" t="str">
            <v>10S</v>
          </cell>
          <cell r="C77">
            <v>1.5</v>
          </cell>
          <cell r="D77">
            <v>2.77</v>
          </cell>
          <cell r="E77">
            <v>1</v>
          </cell>
          <cell r="I77">
            <v>0.15</v>
          </cell>
          <cell r="J77">
            <v>0</v>
          </cell>
          <cell r="K77">
            <v>0.15</v>
          </cell>
          <cell r="P77">
            <v>2</v>
          </cell>
        </row>
        <row r="78">
          <cell r="B78" t="str">
            <v>10S</v>
          </cell>
          <cell r="C78">
            <v>2</v>
          </cell>
          <cell r="D78">
            <v>2.77</v>
          </cell>
          <cell r="E78">
            <v>1</v>
          </cell>
          <cell r="I78">
            <v>0.15</v>
          </cell>
          <cell r="J78">
            <v>0</v>
          </cell>
          <cell r="K78">
            <v>0.15</v>
          </cell>
          <cell r="P78">
            <v>2</v>
          </cell>
        </row>
        <row r="79">
          <cell r="B79" t="str">
            <v>10S</v>
          </cell>
          <cell r="C79">
            <v>2</v>
          </cell>
          <cell r="D79">
            <v>2.77</v>
          </cell>
          <cell r="E79">
            <v>1</v>
          </cell>
          <cell r="I79">
            <v>0.15</v>
          </cell>
          <cell r="J79">
            <v>0</v>
          </cell>
          <cell r="K79">
            <v>0.15</v>
          </cell>
          <cell r="P79">
            <v>2</v>
          </cell>
        </row>
        <row r="80">
          <cell r="B80" t="str">
            <v>10S</v>
          </cell>
          <cell r="C80">
            <v>2</v>
          </cell>
          <cell r="D80">
            <v>2.77</v>
          </cell>
          <cell r="E80">
            <v>1</v>
          </cell>
          <cell r="I80">
            <v>0.15</v>
          </cell>
          <cell r="J80">
            <v>0</v>
          </cell>
          <cell r="K80">
            <v>0.15</v>
          </cell>
          <cell r="P80">
            <v>2</v>
          </cell>
        </row>
        <row r="81">
          <cell r="B81" t="str">
            <v>10S</v>
          </cell>
          <cell r="C81">
            <v>2.5</v>
          </cell>
          <cell r="D81">
            <v>3.05</v>
          </cell>
          <cell r="E81">
            <v>1</v>
          </cell>
          <cell r="I81">
            <v>0.15</v>
          </cell>
          <cell r="J81">
            <v>0</v>
          </cell>
          <cell r="K81">
            <v>0.15</v>
          </cell>
          <cell r="P81">
            <v>2</v>
          </cell>
        </row>
        <row r="82">
          <cell r="B82" t="str">
            <v>10S</v>
          </cell>
          <cell r="C82">
            <v>3</v>
          </cell>
          <cell r="D82">
            <v>3.05</v>
          </cell>
          <cell r="E82">
            <v>1</v>
          </cell>
          <cell r="I82">
            <v>0.3</v>
          </cell>
          <cell r="J82">
            <v>0</v>
          </cell>
          <cell r="K82">
            <v>0.3</v>
          </cell>
          <cell r="P82">
            <v>2</v>
          </cell>
        </row>
        <row r="83">
          <cell r="B83" t="str">
            <v>10S</v>
          </cell>
          <cell r="C83">
            <v>3.5</v>
          </cell>
          <cell r="D83">
            <v>3.05</v>
          </cell>
          <cell r="E83">
            <v>1</v>
          </cell>
          <cell r="I83">
            <v>0.3</v>
          </cell>
          <cell r="K83">
            <v>0.3</v>
          </cell>
          <cell r="P83">
            <v>3</v>
          </cell>
        </row>
        <row r="84">
          <cell r="B84" t="str">
            <v>10S</v>
          </cell>
          <cell r="C84">
            <v>4</v>
          </cell>
          <cell r="D84">
            <v>3.05</v>
          </cell>
          <cell r="E84">
            <v>1</v>
          </cell>
          <cell r="I84">
            <v>0.45</v>
          </cell>
          <cell r="J84">
            <v>0</v>
          </cell>
          <cell r="K84">
            <v>0.45</v>
          </cell>
          <cell r="P84">
            <v>3</v>
          </cell>
        </row>
        <row r="85">
          <cell r="B85" t="str">
            <v>10S</v>
          </cell>
          <cell r="C85">
            <v>5</v>
          </cell>
          <cell r="D85">
            <v>3.4</v>
          </cell>
          <cell r="E85">
            <v>1</v>
          </cell>
          <cell r="I85">
            <v>0.45</v>
          </cell>
          <cell r="K85">
            <v>0.45</v>
          </cell>
          <cell r="P85">
            <v>4</v>
          </cell>
        </row>
        <row r="86">
          <cell r="B86" t="str">
            <v>10S</v>
          </cell>
          <cell r="C86">
            <v>6</v>
          </cell>
          <cell r="D86">
            <v>3.4</v>
          </cell>
          <cell r="E86">
            <v>1</v>
          </cell>
          <cell r="I86">
            <v>0.6</v>
          </cell>
          <cell r="J86">
            <v>0</v>
          </cell>
          <cell r="K86">
            <v>0.6</v>
          </cell>
          <cell r="P86">
            <v>4</v>
          </cell>
        </row>
        <row r="87">
          <cell r="B87" t="str">
            <v>10S</v>
          </cell>
          <cell r="C87">
            <v>8</v>
          </cell>
          <cell r="D87">
            <v>3.76</v>
          </cell>
          <cell r="E87">
            <v>1</v>
          </cell>
          <cell r="I87">
            <v>0.6</v>
          </cell>
          <cell r="J87">
            <v>0</v>
          </cell>
          <cell r="K87">
            <v>0.6</v>
          </cell>
          <cell r="P87">
            <v>4</v>
          </cell>
        </row>
        <row r="88">
          <cell r="B88" t="str">
            <v>10S</v>
          </cell>
          <cell r="C88">
            <v>10</v>
          </cell>
          <cell r="D88">
            <v>4.1900000000000004</v>
          </cell>
          <cell r="E88">
            <v>1</v>
          </cell>
          <cell r="I88">
            <v>1.2</v>
          </cell>
          <cell r="J88">
            <v>0</v>
          </cell>
          <cell r="K88">
            <v>1.2</v>
          </cell>
          <cell r="P88">
            <v>4</v>
          </cell>
        </row>
        <row r="89">
          <cell r="B89" t="str">
            <v>10S</v>
          </cell>
          <cell r="C89">
            <v>12</v>
          </cell>
          <cell r="D89">
            <v>4.57</v>
          </cell>
          <cell r="E89">
            <v>1</v>
          </cell>
          <cell r="I89">
            <v>1.5</v>
          </cell>
          <cell r="J89">
            <v>0</v>
          </cell>
          <cell r="K89">
            <v>1.5</v>
          </cell>
          <cell r="P89">
            <v>6</v>
          </cell>
        </row>
        <row r="90">
          <cell r="B90" t="str">
            <v>10S</v>
          </cell>
          <cell r="C90">
            <v>14</v>
          </cell>
          <cell r="D90">
            <v>4.78</v>
          </cell>
          <cell r="E90">
            <v>1</v>
          </cell>
          <cell r="I90">
            <v>1.65</v>
          </cell>
          <cell r="J90">
            <v>0</v>
          </cell>
          <cell r="K90">
            <v>1.65</v>
          </cell>
          <cell r="P90">
            <v>6</v>
          </cell>
        </row>
        <row r="91">
          <cell r="B91" t="str">
            <v>10S</v>
          </cell>
          <cell r="C91">
            <v>16</v>
          </cell>
          <cell r="D91">
            <v>4.78</v>
          </cell>
          <cell r="E91">
            <v>1</v>
          </cell>
          <cell r="I91">
            <v>1.95</v>
          </cell>
          <cell r="J91">
            <v>0</v>
          </cell>
          <cell r="K91">
            <v>1.95</v>
          </cell>
          <cell r="P91">
            <v>6</v>
          </cell>
        </row>
        <row r="92">
          <cell r="B92" t="str">
            <v>10S</v>
          </cell>
          <cell r="C92">
            <v>18</v>
          </cell>
          <cell r="D92">
            <v>4.78</v>
          </cell>
          <cell r="E92">
            <v>1</v>
          </cell>
          <cell r="I92">
            <v>2.25</v>
          </cell>
          <cell r="J92">
            <v>0</v>
          </cell>
          <cell r="K92">
            <v>2.25</v>
          </cell>
          <cell r="P92">
            <v>6</v>
          </cell>
        </row>
        <row r="93">
          <cell r="B93" t="str">
            <v>10S</v>
          </cell>
          <cell r="C93">
            <v>20</v>
          </cell>
          <cell r="D93">
            <v>5.54</v>
          </cell>
          <cell r="E93">
            <v>1</v>
          </cell>
          <cell r="I93">
            <v>2.0299999999999998</v>
          </cell>
          <cell r="J93">
            <v>1.1200000000000001</v>
          </cell>
          <cell r="K93">
            <v>3.15</v>
          </cell>
          <cell r="P93">
            <v>7</v>
          </cell>
        </row>
        <row r="94">
          <cell r="B94" t="str">
            <v>10S</v>
          </cell>
          <cell r="C94">
            <v>22</v>
          </cell>
          <cell r="D94">
            <v>5.54</v>
          </cell>
          <cell r="E94">
            <v>1</v>
          </cell>
          <cell r="I94">
            <v>2.23</v>
          </cell>
          <cell r="J94">
            <v>1.37</v>
          </cell>
          <cell r="K94">
            <v>3.6</v>
          </cell>
          <cell r="P94">
            <v>8</v>
          </cell>
        </row>
        <row r="95">
          <cell r="B95" t="str">
            <v>10S</v>
          </cell>
          <cell r="C95">
            <v>24</v>
          </cell>
          <cell r="D95">
            <v>6.35</v>
          </cell>
          <cell r="E95">
            <v>1</v>
          </cell>
          <cell r="I95">
            <v>2.4300000000000002</v>
          </cell>
          <cell r="J95">
            <v>2.0699999999999998</v>
          </cell>
          <cell r="K95">
            <v>4.5</v>
          </cell>
          <cell r="P95">
            <v>8</v>
          </cell>
        </row>
        <row r="96">
          <cell r="B96" t="str">
            <v>10S</v>
          </cell>
          <cell r="C96">
            <v>30</v>
          </cell>
          <cell r="D96">
            <v>7.92</v>
          </cell>
          <cell r="E96">
            <v>1</v>
          </cell>
          <cell r="I96">
            <v>3.04</v>
          </cell>
          <cell r="J96">
            <v>5.66</v>
          </cell>
          <cell r="K96">
            <v>8.6999999999999993</v>
          </cell>
          <cell r="P96">
            <v>10</v>
          </cell>
        </row>
        <row r="97">
          <cell r="B97">
            <v>20</v>
          </cell>
          <cell r="C97">
            <v>8</v>
          </cell>
          <cell r="D97">
            <v>6.35</v>
          </cell>
          <cell r="E97">
            <v>1</v>
          </cell>
          <cell r="I97">
            <v>0.81</v>
          </cell>
          <cell r="J97">
            <v>0.99</v>
          </cell>
          <cell r="K97">
            <v>1.8</v>
          </cell>
          <cell r="P97">
            <v>4</v>
          </cell>
        </row>
        <row r="98">
          <cell r="B98">
            <v>20</v>
          </cell>
          <cell r="C98">
            <v>10</v>
          </cell>
          <cell r="D98">
            <v>6.35</v>
          </cell>
          <cell r="E98">
            <v>1</v>
          </cell>
          <cell r="I98">
            <v>1.01</v>
          </cell>
          <cell r="J98">
            <v>1.0900000000000001</v>
          </cell>
          <cell r="K98">
            <v>2.1</v>
          </cell>
          <cell r="P98">
            <v>4</v>
          </cell>
        </row>
        <row r="99">
          <cell r="B99">
            <v>20</v>
          </cell>
          <cell r="C99">
            <v>12</v>
          </cell>
          <cell r="D99">
            <v>6.35</v>
          </cell>
          <cell r="E99">
            <v>1</v>
          </cell>
          <cell r="I99">
            <v>1.22</v>
          </cell>
          <cell r="J99">
            <v>1.32</v>
          </cell>
          <cell r="K99">
            <v>2.54</v>
          </cell>
          <cell r="P99">
            <v>6</v>
          </cell>
        </row>
        <row r="100">
          <cell r="B100">
            <v>20</v>
          </cell>
          <cell r="C100">
            <v>14</v>
          </cell>
          <cell r="D100">
            <v>7.92</v>
          </cell>
          <cell r="E100">
            <v>1</v>
          </cell>
          <cell r="I100">
            <v>1.42</v>
          </cell>
          <cell r="J100">
            <v>2.48</v>
          </cell>
          <cell r="K100">
            <v>3.9</v>
          </cell>
          <cell r="P100">
            <v>6</v>
          </cell>
        </row>
        <row r="101">
          <cell r="B101">
            <v>20</v>
          </cell>
          <cell r="C101">
            <v>16</v>
          </cell>
          <cell r="D101">
            <v>7.92</v>
          </cell>
          <cell r="E101">
            <v>1</v>
          </cell>
          <cell r="I101">
            <v>1.62</v>
          </cell>
          <cell r="J101">
            <v>2.73</v>
          </cell>
          <cell r="K101">
            <v>4.3499999999999996</v>
          </cell>
          <cell r="P101">
            <v>6</v>
          </cell>
        </row>
        <row r="102">
          <cell r="B102">
            <v>20</v>
          </cell>
          <cell r="C102">
            <v>18</v>
          </cell>
          <cell r="D102">
            <v>7.92</v>
          </cell>
          <cell r="E102">
            <v>1</v>
          </cell>
          <cell r="I102">
            <v>1.82</v>
          </cell>
          <cell r="J102">
            <v>3.12</v>
          </cell>
          <cell r="K102">
            <v>4.9400000000000004</v>
          </cell>
          <cell r="P102">
            <v>6</v>
          </cell>
        </row>
        <row r="103">
          <cell r="B103">
            <v>20</v>
          </cell>
          <cell r="C103">
            <v>20</v>
          </cell>
          <cell r="D103">
            <v>9.5299999999999994</v>
          </cell>
          <cell r="E103">
            <v>1</v>
          </cell>
          <cell r="I103">
            <v>2.0299999999999998</v>
          </cell>
          <cell r="J103">
            <v>5.47</v>
          </cell>
          <cell r="K103">
            <v>7.5</v>
          </cell>
          <cell r="P103">
            <v>7</v>
          </cell>
        </row>
        <row r="104">
          <cell r="B104">
            <v>20</v>
          </cell>
          <cell r="C104">
            <v>22</v>
          </cell>
          <cell r="D104">
            <v>9.5299999999999994</v>
          </cell>
          <cell r="E104">
            <v>1</v>
          </cell>
          <cell r="I104">
            <v>2.23</v>
          </cell>
          <cell r="J104">
            <v>6.47</v>
          </cell>
          <cell r="K104">
            <v>8.6999999999999993</v>
          </cell>
          <cell r="P104">
            <v>8</v>
          </cell>
        </row>
        <row r="105">
          <cell r="B105">
            <v>20</v>
          </cell>
          <cell r="C105">
            <v>24</v>
          </cell>
          <cell r="D105">
            <v>9.5299999999999994</v>
          </cell>
          <cell r="E105">
            <v>1</v>
          </cell>
          <cell r="I105">
            <v>2.4300000000000002</v>
          </cell>
          <cell r="J105">
            <v>6.57</v>
          </cell>
          <cell r="K105">
            <v>9</v>
          </cell>
          <cell r="P105">
            <v>8</v>
          </cell>
        </row>
        <row r="106">
          <cell r="B106">
            <v>20</v>
          </cell>
          <cell r="C106">
            <v>26</v>
          </cell>
          <cell r="D106">
            <v>12.7</v>
          </cell>
          <cell r="E106">
            <v>1.25</v>
          </cell>
          <cell r="I106">
            <v>2.64</v>
          </cell>
          <cell r="J106">
            <v>13.86</v>
          </cell>
          <cell r="K106">
            <v>16.5</v>
          </cell>
          <cell r="P106">
            <v>9</v>
          </cell>
        </row>
        <row r="107">
          <cell r="B107">
            <v>20</v>
          </cell>
          <cell r="C107">
            <v>28</v>
          </cell>
          <cell r="D107">
            <v>12.7</v>
          </cell>
          <cell r="E107">
            <v>1.25</v>
          </cell>
          <cell r="I107">
            <v>2.84</v>
          </cell>
          <cell r="J107">
            <v>15.16</v>
          </cell>
          <cell r="K107">
            <v>18</v>
          </cell>
          <cell r="P107">
            <v>9</v>
          </cell>
        </row>
        <row r="108">
          <cell r="B108">
            <v>20</v>
          </cell>
          <cell r="C108">
            <v>30</v>
          </cell>
          <cell r="D108">
            <v>12.7</v>
          </cell>
          <cell r="E108">
            <v>1.25</v>
          </cell>
          <cell r="I108">
            <v>3.04</v>
          </cell>
          <cell r="J108">
            <v>16.45</v>
          </cell>
          <cell r="K108">
            <v>19.489999999999998</v>
          </cell>
          <cell r="P108">
            <v>10</v>
          </cell>
        </row>
        <row r="109">
          <cell r="B109">
            <v>20</v>
          </cell>
          <cell r="C109">
            <v>32</v>
          </cell>
          <cell r="D109">
            <v>12.7</v>
          </cell>
          <cell r="E109">
            <v>1.25</v>
          </cell>
          <cell r="I109">
            <v>3.24</v>
          </cell>
          <cell r="J109">
            <v>17.75</v>
          </cell>
          <cell r="K109">
            <v>20.990000000000002</v>
          </cell>
          <cell r="P109">
            <v>11</v>
          </cell>
        </row>
        <row r="110">
          <cell r="B110">
            <v>20</v>
          </cell>
          <cell r="C110">
            <v>34</v>
          </cell>
          <cell r="D110">
            <v>12.7</v>
          </cell>
          <cell r="E110">
            <v>1.25</v>
          </cell>
          <cell r="I110">
            <v>3.45</v>
          </cell>
          <cell r="J110">
            <v>18.54</v>
          </cell>
          <cell r="K110">
            <v>21.99</v>
          </cell>
          <cell r="P110">
            <v>12</v>
          </cell>
        </row>
        <row r="111">
          <cell r="B111">
            <v>20</v>
          </cell>
          <cell r="C111">
            <v>36</v>
          </cell>
          <cell r="D111">
            <v>12.7</v>
          </cell>
          <cell r="E111">
            <v>1.25</v>
          </cell>
          <cell r="I111">
            <v>3.65</v>
          </cell>
          <cell r="J111">
            <v>18.84</v>
          </cell>
          <cell r="K111">
            <v>22.49</v>
          </cell>
          <cell r="P111">
            <v>12</v>
          </cell>
        </row>
        <row r="112">
          <cell r="B112">
            <v>30</v>
          </cell>
          <cell r="C112">
            <v>8</v>
          </cell>
          <cell r="D112">
            <v>7.04</v>
          </cell>
          <cell r="E112">
            <v>1</v>
          </cell>
          <cell r="I112">
            <v>0.81</v>
          </cell>
          <cell r="J112">
            <v>1.1399999999999999</v>
          </cell>
          <cell r="K112">
            <v>1.95</v>
          </cell>
          <cell r="P112">
            <v>4</v>
          </cell>
        </row>
        <row r="113">
          <cell r="B113">
            <v>30</v>
          </cell>
          <cell r="C113">
            <v>10</v>
          </cell>
          <cell r="D113">
            <v>7.8</v>
          </cell>
          <cell r="E113">
            <v>1</v>
          </cell>
          <cell r="I113">
            <v>1.01</v>
          </cell>
          <cell r="J113">
            <v>1.99</v>
          </cell>
          <cell r="K113">
            <v>3</v>
          </cell>
          <cell r="P113">
            <v>4</v>
          </cell>
        </row>
        <row r="114">
          <cell r="B114">
            <v>30</v>
          </cell>
          <cell r="C114">
            <v>12</v>
          </cell>
          <cell r="D114">
            <v>8.3800000000000008</v>
          </cell>
          <cell r="E114">
            <v>1</v>
          </cell>
          <cell r="I114">
            <v>1.22</v>
          </cell>
          <cell r="J114">
            <v>2.68</v>
          </cell>
          <cell r="K114">
            <v>3.9000000000000004</v>
          </cell>
          <cell r="P114">
            <v>6</v>
          </cell>
        </row>
        <row r="115">
          <cell r="B115">
            <v>30</v>
          </cell>
          <cell r="C115">
            <v>14</v>
          </cell>
          <cell r="D115">
            <v>9.5299999999999994</v>
          </cell>
          <cell r="E115">
            <v>1</v>
          </cell>
          <cell r="I115">
            <v>1.42</v>
          </cell>
          <cell r="J115">
            <v>3.97</v>
          </cell>
          <cell r="K115">
            <v>5.3900000000000006</v>
          </cell>
          <cell r="P115">
            <v>6</v>
          </cell>
        </row>
        <row r="116">
          <cell r="B116">
            <v>30</v>
          </cell>
          <cell r="C116">
            <v>16</v>
          </cell>
          <cell r="D116">
            <v>9.5299999999999994</v>
          </cell>
          <cell r="E116">
            <v>1</v>
          </cell>
          <cell r="I116">
            <v>1.62</v>
          </cell>
          <cell r="J116">
            <v>4.68</v>
          </cell>
          <cell r="K116">
            <v>6.3</v>
          </cell>
          <cell r="P116">
            <v>6</v>
          </cell>
        </row>
        <row r="117">
          <cell r="B117">
            <v>30</v>
          </cell>
          <cell r="C117">
            <v>18</v>
          </cell>
          <cell r="D117">
            <v>11.13</v>
          </cell>
          <cell r="E117">
            <v>1.25</v>
          </cell>
          <cell r="I117">
            <v>1.82</v>
          </cell>
          <cell r="J117">
            <v>6.88</v>
          </cell>
          <cell r="K117">
            <v>8.6999999999999993</v>
          </cell>
          <cell r="P117">
            <v>6</v>
          </cell>
        </row>
        <row r="118">
          <cell r="B118">
            <v>30</v>
          </cell>
          <cell r="C118">
            <v>20</v>
          </cell>
          <cell r="D118">
            <v>12.7</v>
          </cell>
          <cell r="E118">
            <v>1.25</v>
          </cell>
          <cell r="I118">
            <v>2.0299999999999998</v>
          </cell>
          <cell r="J118">
            <v>10.42</v>
          </cell>
          <cell r="K118">
            <v>12.45</v>
          </cell>
          <cell r="P118">
            <v>7</v>
          </cell>
        </row>
        <row r="119">
          <cell r="B119">
            <v>30</v>
          </cell>
          <cell r="C119">
            <v>22</v>
          </cell>
          <cell r="D119">
            <v>12.7</v>
          </cell>
          <cell r="E119">
            <v>1.25</v>
          </cell>
          <cell r="I119">
            <v>2.23</v>
          </cell>
          <cell r="J119">
            <v>11.72</v>
          </cell>
          <cell r="K119">
            <v>13.950000000000001</v>
          </cell>
          <cell r="P119">
            <v>8</v>
          </cell>
        </row>
        <row r="120">
          <cell r="B120">
            <v>30</v>
          </cell>
          <cell r="C120">
            <v>24</v>
          </cell>
          <cell r="D120">
            <v>14.27</v>
          </cell>
          <cell r="E120">
            <v>1.25</v>
          </cell>
          <cell r="I120">
            <v>2.4300000000000002</v>
          </cell>
          <cell r="J120">
            <v>15.57</v>
          </cell>
          <cell r="K120">
            <v>18</v>
          </cell>
          <cell r="P120">
            <v>8</v>
          </cell>
        </row>
        <row r="121">
          <cell r="B121">
            <v>30</v>
          </cell>
          <cell r="C121">
            <v>28</v>
          </cell>
          <cell r="D121">
            <v>15.88</v>
          </cell>
          <cell r="E121">
            <v>1.5</v>
          </cell>
          <cell r="I121">
            <v>2.84</v>
          </cell>
          <cell r="J121">
            <v>22.65</v>
          </cell>
          <cell r="K121">
            <v>25.49</v>
          </cell>
          <cell r="P121">
            <v>9</v>
          </cell>
        </row>
        <row r="122">
          <cell r="B122">
            <v>30</v>
          </cell>
          <cell r="C122">
            <v>30</v>
          </cell>
          <cell r="D122">
            <v>15.88</v>
          </cell>
          <cell r="E122">
            <v>1.5</v>
          </cell>
          <cell r="I122">
            <v>3.04</v>
          </cell>
          <cell r="J122">
            <v>23.96</v>
          </cell>
          <cell r="K122">
            <v>27</v>
          </cell>
          <cell r="P122">
            <v>10</v>
          </cell>
        </row>
        <row r="123">
          <cell r="B123">
            <v>30</v>
          </cell>
          <cell r="C123">
            <v>32</v>
          </cell>
          <cell r="D123">
            <v>15.88</v>
          </cell>
          <cell r="E123">
            <v>1.5</v>
          </cell>
          <cell r="I123">
            <v>3.24</v>
          </cell>
          <cell r="J123">
            <v>26.76</v>
          </cell>
          <cell r="K123">
            <v>30</v>
          </cell>
          <cell r="P123">
            <v>11</v>
          </cell>
        </row>
        <row r="124">
          <cell r="B124">
            <v>30</v>
          </cell>
          <cell r="C124">
            <v>34</v>
          </cell>
          <cell r="D124">
            <v>15.88</v>
          </cell>
          <cell r="E124">
            <v>1.5</v>
          </cell>
          <cell r="I124">
            <v>3.45</v>
          </cell>
          <cell r="J124">
            <v>28.05</v>
          </cell>
          <cell r="K124">
            <v>31.5</v>
          </cell>
          <cell r="P124">
            <v>12</v>
          </cell>
        </row>
        <row r="125">
          <cell r="B125">
            <v>30</v>
          </cell>
          <cell r="C125">
            <v>36</v>
          </cell>
          <cell r="D125">
            <v>15.88</v>
          </cell>
          <cell r="E125">
            <v>1.5</v>
          </cell>
          <cell r="I125">
            <v>3.65</v>
          </cell>
          <cell r="J125">
            <v>29.35</v>
          </cell>
          <cell r="K125">
            <v>33</v>
          </cell>
          <cell r="P125">
            <v>12</v>
          </cell>
        </row>
        <row r="126">
          <cell r="B126">
            <v>40</v>
          </cell>
          <cell r="C126">
            <v>0.125</v>
          </cell>
          <cell r="D126">
            <v>1.73</v>
          </cell>
          <cell r="E126">
            <v>1</v>
          </cell>
          <cell r="I126">
            <v>7.0000000000000007E-2</v>
          </cell>
          <cell r="K126">
            <v>7.0000000000000007E-2</v>
          </cell>
          <cell r="P126">
            <v>2</v>
          </cell>
        </row>
        <row r="127">
          <cell r="B127">
            <v>40</v>
          </cell>
          <cell r="C127">
            <v>0.125</v>
          </cell>
          <cell r="D127">
            <v>1.73</v>
          </cell>
          <cell r="E127">
            <v>1</v>
          </cell>
          <cell r="I127">
            <v>7.0000000000000007E-2</v>
          </cell>
          <cell r="K127">
            <v>7.0000000000000007E-2</v>
          </cell>
          <cell r="P127">
            <v>2</v>
          </cell>
        </row>
        <row r="128">
          <cell r="B128">
            <v>40</v>
          </cell>
          <cell r="C128">
            <v>0.125</v>
          </cell>
          <cell r="D128">
            <v>1.73</v>
          </cell>
          <cell r="E128">
            <v>1</v>
          </cell>
          <cell r="I128">
            <v>7.0000000000000007E-2</v>
          </cell>
          <cell r="K128">
            <v>7.0000000000000007E-2</v>
          </cell>
          <cell r="P128">
            <v>2</v>
          </cell>
        </row>
        <row r="129">
          <cell r="B129">
            <v>40</v>
          </cell>
          <cell r="C129">
            <v>0.25</v>
          </cell>
          <cell r="D129">
            <v>2.2400000000000002</v>
          </cell>
          <cell r="E129">
            <v>1</v>
          </cell>
          <cell r="I129">
            <v>7.0000000000000007E-2</v>
          </cell>
          <cell r="K129">
            <v>7.0000000000000007E-2</v>
          </cell>
          <cell r="P129">
            <v>2</v>
          </cell>
        </row>
        <row r="130">
          <cell r="B130">
            <v>40</v>
          </cell>
          <cell r="C130">
            <v>0.25</v>
          </cell>
          <cell r="D130">
            <v>2.2400000000000002</v>
          </cell>
          <cell r="E130">
            <v>1</v>
          </cell>
          <cell r="I130">
            <v>7.0000000000000007E-2</v>
          </cell>
          <cell r="K130">
            <v>7.0000000000000007E-2</v>
          </cell>
          <cell r="P130">
            <v>2</v>
          </cell>
        </row>
        <row r="131">
          <cell r="B131">
            <v>40</v>
          </cell>
          <cell r="C131">
            <v>0.25</v>
          </cell>
          <cell r="D131">
            <v>2.2400000000000002</v>
          </cell>
          <cell r="E131">
            <v>1</v>
          </cell>
          <cell r="I131">
            <v>7.0000000000000007E-2</v>
          </cell>
          <cell r="K131">
            <v>7.0000000000000007E-2</v>
          </cell>
          <cell r="P131">
            <v>2</v>
          </cell>
        </row>
        <row r="132">
          <cell r="B132">
            <v>40</v>
          </cell>
          <cell r="C132">
            <v>0.375</v>
          </cell>
          <cell r="D132">
            <v>2.31</v>
          </cell>
          <cell r="E132">
            <v>1</v>
          </cell>
          <cell r="I132">
            <v>7.0000000000000007E-2</v>
          </cell>
          <cell r="J132">
            <v>0</v>
          </cell>
          <cell r="K132">
            <v>7.0000000000000007E-2</v>
          </cell>
          <cell r="P132">
            <v>2</v>
          </cell>
        </row>
        <row r="133">
          <cell r="B133">
            <v>40</v>
          </cell>
          <cell r="C133">
            <v>0.375</v>
          </cell>
          <cell r="D133">
            <v>2.31</v>
          </cell>
          <cell r="E133">
            <v>1</v>
          </cell>
          <cell r="I133">
            <v>7.0000000000000007E-2</v>
          </cell>
          <cell r="J133">
            <v>0</v>
          </cell>
          <cell r="K133">
            <v>7.0000000000000007E-2</v>
          </cell>
          <cell r="P133">
            <v>2</v>
          </cell>
        </row>
        <row r="134">
          <cell r="B134">
            <v>40</v>
          </cell>
          <cell r="C134">
            <v>0.375</v>
          </cell>
          <cell r="D134">
            <v>2.31</v>
          </cell>
          <cell r="E134">
            <v>1</v>
          </cell>
          <cell r="I134">
            <v>7.0000000000000007E-2</v>
          </cell>
          <cell r="J134">
            <v>0</v>
          </cell>
          <cell r="K134">
            <v>7.0000000000000007E-2</v>
          </cell>
          <cell r="P134">
            <v>2</v>
          </cell>
        </row>
        <row r="135">
          <cell r="B135">
            <v>40</v>
          </cell>
          <cell r="C135">
            <v>0.5</v>
          </cell>
          <cell r="D135">
            <v>2.77</v>
          </cell>
          <cell r="E135">
            <v>1</v>
          </cell>
          <cell r="I135">
            <v>7.0000000000000007E-2</v>
          </cell>
          <cell r="J135">
            <v>0</v>
          </cell>
          <cell r="K135">
            <v>7.0000000000000007E-2</v>
          </cell>
          <cell r="P135">
            <v>2</v>
          </cell>
        </row>
        <row r="136">
          <cell r="B136">
            <v>40</v>
          </cell>
          <cell r="C136">
            <v>0.5</v>
          </cell>
          <cell r="D136">
            <v>2.77</v>
          </cell>
          <cell r="E136">
            <v>1</v>
          </cell>
          <cell r="I136">
            <v>7.0000000000000007E-2</v>
          </cell>
          <cell r="J136">
            <v>0</v>
          </cell>
          <cell r="K136">
            <v>7.0000000000000007E-2</v>
          </cell>
          <cell r="P136">
            <v>2</v>
          </cell>
        </row>
        <row r="137">
          <cell r="B137">
            <v>40</v>
          </cell>
          <cell r="C137">
            <v>0.5</v>
          </cell>
          <cell r="D137">
            <v>2.77</v>
          </cell>
          <cell r="E137">
            <v>1</v>
          </cell>
          <cell r="I137">
            <v>7.0000000000000007E-2</v>
          </cell>
          <cell r="J137">
            <v>0</v>
          </cell>
          <cell r="K137">
            <v>7.0000000000000007E-2</v>
          </cell>
          <cell r="P137">
            <v>2</v>
          </cell>
        </row>
        <row r="138">
          <cell r="B138">
            <v>40</v>
          </cell>
          <cell r="C138">
            <v>0.75</v>
          </cell>
          <cell r="D138">
            <v>2.87</v>
          </cell>
          <cell r="E138">
            <v>1</v>
          </cell>
          <cell r="I138">
            <v>7.0000000000000007E-2</v>
          </cell>
          <cell r="J138">
            <v>0</v>
          </cell>
          <cell r="K138">
            <v>7.0000000000000007E-2</v>
          </cell>
          <cell r="P138">
            <v>2</v>
          </cell>
        </row>
        <row r="139">
          <cell r="B139">
            <v>40</v>
          </cell>
          <cell r="C139">
            <v>0.75</v>
          </cell>
          <cell r="D139">
            <v>2.87</v>
          </cell>
          <cell r="E139">
            <v>1</v>
          </cell>
          <cell r="I139">
            <v>7.0000000000000007E-2</v>
          </cell>
          <cell r="J139">
            <v>0</v>
          </cell>
          <cell r="K139">
            <v>7.0000000000000007E-2</v>
          </cell>
          <cell r="P139">
            <v>2</v>
          </cell>
        </row>
        <row r="140">
          <cell r="B140">
            <v>40</v>
          </cell>
          <cell r="C140">
            <v>0.75</v>
          </cell>
          <cell r="D140">
            <v>2.87</v>
          </cell>
          <cell r="E140">
            <v>1</v>
          </cell>
          <cell r="I140">
            <v>7.0000000000000007E-2</v>
          </cell>
          <cell r="J140">
            <v>0</v>
          </cell>
          <cell r="K140">
            <v>7.0000000000000007E-2</v>
          </cell>
          <cell r="P140">
            <v>2</v>
          </cell>
        </row>
        <row r="141">
          <cell r="B141">
            <v>40</v>
          </cell>
          <cell r="C141">
            <v>1</v>
          </cell>
          <cell r="D141">
            <v>3.38</v>
          </cell>
          <cell r="E141">
            <v>1</v>
          </cell>
          <cell r="I141">
            <v>0.12</v>
          </cell>
          <cell r="J141">
            <v>0</v>
          </cell>
          <cell r="K141">
            <v>0.12</v>
          </cell>
          <cell r="P141">
            <v>2</v>
          </cell>
        </row>
        <row r="142">
          <cell r="B142">
            <v>40</v>
          </cell>
          <cell r="C142">
            <v>1</v>
          </cell>
          <cell r="D142">
            <v>3.38</v>
          </cell>
          <cell r="E142">
            <v>1</v>
          </cell>
          <cell r="I142">
            <v>0.12</v>
          </cell>
          <cell r="J142">
            <v>0</v>
          </cell>
          <cell r="K142">
            <v>0.12</v>
          </cell>
          <cell r="P142">
            <v>2</v>
          </cell>
        </row>
        <row r="143">
          <cell r="B143">
            <v>40</v>
          </cell>
          <cell r="C143">
            <v>1</v>
          </cell>
          <cell r="D143">
            <v>3.38</v>
          </cell>
          <cell r="E143">
            <v>1</v>
          </cell>
          <cell r="I143">
            <v>0.12</v>
          </cell>
          <cell r="J143">
            <v>0</v>
          </cell>
          <cell r="K143">
            <v>0.12</v>
          </cell>
          <cell r="P143">
            <v>2</v>
          </cell>
        </row>
        <row r="144">
          <cell r="B144">
            <v>40</v>
          </cell>
          <cell r="C144">
            <v>1.25</v>
          </cell>
          <cell r="D144">
            <v>3.56</v>
          </cell>
          <cell r="E144">
            <v>1</v>
          </cell>
          <cell r="I144">
            <v>0.15</v>
          </cell>
          <cell r="K144">
            <v>0.15</v>
          </cell>
          <cell r="P144">
            <v>2</v>
          </cell>
        </row>
        <row r="145">
          <cell r="B145">
            <v>40</v>
          </cell>
          <cell r="C145">
            <v>1.25</v>
          </cell>
          <cell r="D145">
            <v>3.56</v>
          </cell>
          <cell r="E145">
            <v>1</v>
          </cell>
          <cell r="I145">
            <v>0.15</v>
          </cell>
          <cell r="K145">
            <v>0.15</v>
          </cell>
          <cell r="P145">
            <v>2</v>
          </cell>
        </row>
        <row r="146">
          <cell r="B146">
            <v>40</v>
          </cell>
          <cell r="C146">
            <v>1.25</v>
          </cell>
          <cell r="D146">
            <v>3.56</v>
          </cell>
          <cell r="E146">
            <v>1</v>
          </cell>
          <cell r="I146">
            <v>0.15</v>
          </cell>
          <cell r="K146">
            <v>0.15</v>
          </cell>
          <cell r="P146">
            <v>2</v>
          </cell>
        </row>
        <row r="147">
          <cell r="B147">
            <v>40</v>
          </cell>
          <cell r="C147">
            <v>1.5</v>
          </cell>
          <cell r="D147">
            <v>3.68</v>
          </cell>
          <cell r="E147">
            <v>1</v>
          </cell>
          <cell r="I147">
            <v>0.15</v>
          </cell>
          <cell r="J147">
            <v>0</v>
          </cell>
          <cell r="K147">
            <v>0.15</v>
          </cell>
          <cell r="P147">
            <v>2</v>
          </cell>
        </row>
        <row r="148">
          <cell r="B148">
            <v>40</v>
          </cell>
          <cell r="C148">
            <v>1.5</v>
          </cell>
          <cell r="D148">
            <v>3.68</v>
          </cell>
          <cell r="E148">
            <v>1</v>
          </cell>
          <cell r="I148">
            <v>0.15</v>
          </cell>
          <cell r="J148">
            <v>0</v>
          </cell>
          <cell r="K148">
            <v>0.15</v>
          </cell>
          <cell r="P148">
            <v>2</v>
          </cell>
        </row>
        <row r="149">
          <cell r="B149">
            <v>40</v>
          </cell>
          <cell r="C149">
            <v>1.5</v>
          </cell>
          <cell r="D149">
            <v>3.68</v>
          </cell>
          <cell r="E149">
            <v>1</v>
          </cell>
          <cell r="I149">
            <v>0.15</v>
          </cell>
          <cell r="J149">
            <v>0</v>
          </cell>
          <cell r="K149">
            <v>0.15</v>
          </cell>
          <cell r="P149">
            <v>2</v>
          </cell>
        </row>
        <row r="150">
          <cell r="B150">
            <v>40</v>
          </cell>
          <cell r="C150">
            <v>2</v>
          </cell>
          <cell r="D150">
            <v>3.91</v>
          </cell>
          <cell r="E150">
            <v>1</v>
          </cell>
          <cell r="I150">
            <v>0.3</v>
          </cell>
          <cell r="J150">
            <v>0</v>
          </cell>
          <cell r="K150">
            <v>0.3</v>
          </cell>
          <cell r="P150">
            <v>2</v>
          </cell>
        </row>
        <row r="151">
          <cell r="B151">
            <v>40</v>
          </cell>
          <cell r="C151">
            <v>2</v>
          </cell>
          <cell r="D151">
            <v>3.91</v>
          </cell>
          <cell r="E151">
            <v>1</v>
          </cell>
          <cell r="I151">
            <v>0.3</v>
          </cell>
          <cell r="J151">
            <v>0</v>
          </cell>
          <cell r="K151">
            <v>0.3</v>
          </cell>
          <cell r="P151">
            <v>2</v>
          </cell>
        </row>
        <row r="152">
          <cell r="B152">
            <v>40</v>
          </cell>
          <cell r="C152">
            <v>2</v>
          </cell>
          <cell r="D152">
            <v>3.91</v>
          </cell>
          <cell r="E152">
            <v>1</v>
          </cell>
          <cell r="I152">
            <v>0.3</v>
          </cell>
          <cell r="J152">
            <v>0</v>
          </cell>
          <cell r="K152">
            <v>0.3</v>
          </cell>
          <cell r="P152">
            <v>2</v>
          </cell>
        </row>
        <row r="153">
          <cell r="B153">
            <v>40</v>
          </cell>
          <cell r="C153">
            <v>2.5</v>
          </cell>
          <cell r="D153">
            <v>5.16</v>
          </cell>
          <cell r="E153">
            <v>1</v>
          </cell>
          <cell r="I153">
            <v>0.25</v>
          </cell>
          <cell r="J153">
            <v>0.2</v>
          </cell>
          <cell r="K153">
            <v>0.45</v>
          </cell>
          <cell r="P153">
            <v>2</v>
          </cell>
        </row>
        <row r="154">
          <cell r="B154">
            <v>40</v>
          </cell>
          <cell r="C154">
            <v>3</v>
          </cell>
          <cell r="D154">
            <v>5.49</v>
          </cell>
          <cell r="E154">
            <v>1</v>
          </cell>
          <cell r="I154">
            <v>0.3</v>
          </cell>
          <cell r="J154">
            <v>0.3</v>
          </cell>
          <cell r="K154">
            <v>0.6</v>
          </cell>
          <cell r="P154">
            <v>2</v>
          </cell>
        </row>
        <row r="155">
          <cell r="B155">
            <v>40</v>
          </cell>
          <cell r="C155">
            <v>3.5</v>
          </cell>
          <cell r="D155">
            <v>5.74</v>
          </cell>
          <cell r="E155">
            <v>1</v>
          </cell>
          <cell r="I155">
            <v>0.35</v>
          </cell>
          <cell r="J155">
            <v>0.4</v>
          </cell>
          <cell r="K155">
            <v>0.75</v>
          </cell>
          <cell r="P155">
            <v>3</v>
          </cell>
        </row>
        <row r="156">
          <cell r="B156">
            <v>40</v>
          </cell>
          <cell r="C156">
            <v>4</v>
          </cell>
          <cell r="D156">
            <v>6.02</v>
          </cell>
          <cell r="E156">
            <v>1</v>
          </cell>
          <cell r="I156">
            <v>0.41</v>
          </cell>
          <cell r="J156">
            <v>0.49</v>
          </cell>
          <cell r="K156">
            <v>0.89999999999999991</v>
          </cell>
          <cell r="P156">
            <v>3</v>
          </cell>
        </row>
        <row r="157">
          <cell r="B157">
            <v>40</v>
          </cell>
          <cell r="C157">
            <v>5</v>
          </cell>
          <cell r="D157">
            <v>6.55</v>
          </cell>
          <cell r="E157">
            <v>1</v>
          </cell>
          <cell r="I157">
            <v>0.51</v>
          </cell>
          <cell r="J157">
            <v>0.54</v>
          </cell>
          <cell r="K157">
            <v>1.05</v>
          </cell>
          <cell r="P157">
            <v>4</v>
          </cell>
        </row>
        <row r="158">
          <cell r="B158">
            <v>40</v>
          </cell>
          <cell r="C158">
            <v>6</v>
          </cell>
          <cell r="D158">
            <v>7.11</v>
          </cell>
          <cell r="E158">
            <v>1</v>
          </cell>
          <cell r="I158">
            <v>0.61</v>
          </cell>
          <cell r="J158">
            <v>1.04</v>
          </cell>
          <cell r="K158">
            <v>1.65</v>
          </cell>
          <cell r="P158">
            <v>4</v>
          </cell>
        </row>
        <row r="159">
          <cell r="B159">
            <v>40</v>
          </cell>
          <cell r="C159">
            <v>8</v>
          </cell>
          <cell r="D159">
            <v>8.18</v>
          </cell>
          <cell r="E159">
            <v>1</v>
          </cell>
          <cell r="I159">
            <v>0.81</v>
          </cell>
          <cell r="J159">
            <v>1.73</v>
          </cell>
          <cell r="K159">
            <v>2.54</v>
          </cell>
          <cell r="P159">
            <v>4</v>
          </cell>
        </row>
        <row r="160">
          <cell r="B160">
            <v>40</v>
          </cell>
          <cell r="C160">
            <v>10</v>
          </cell>
          <cell r="D160">
            <v>9.27</v>
          </cell>
          <cell r="E160">
            <v>1</v>
          </cell>
          <cell r="I160">
            <v>1.01</v>
          </cell>
          <cell r="J160">
            <v>3.04</v>
          </cell>
          <cell r="K160">
            <v>4.05</v>
          </cell>
          <cell r="P160">
            <v>4</v>
          </cell>
        </row>
        <row r="161">
          <cell r="B161">
            <v>40</v>
          </cell>
          <cell r="C161">
            <v>12</v>
          </cell>
          <cell r="D161">
            <v>10.31</v>
          </cell>
          <cell r="E161">
            <v>1.25</v>
          </cell>
          <cell r="I161">
            <v>1.22</v>
          </cell>
          <cell r="J161">
            <v>4.0199999999999996</v>
          </cell>
          <cell r="K161">
            <v>5.2399999999999993</v>
          </cell>
          <cell r="P161">
            <v>6</v>
          </cell>
        </row>
        <row r="162">
          <cell r="B162">
            <v>40</v>
          </cell>
          <cell r="C162">
            <v>14</v>
          </cell>
          <cell r="D162">
            <v>11.13</v>
          </cell>
          <cell r="E162">
            <v>1.25</v>
          </cell>
          <cell r="I162">
            <v>1.42</v>
          </cell>
          <cell r="J162">
            <v>5.33</v>
          </cell>
          <cell r="K162">
            <v>6.75</v>
          </cell>
          <cell r="P162">
            <v>6</v>
          </cell>
        </row>
        <row r="163">
          <cell r="B163">
            <v>40</v>
          </cell>
          <cell r="C163">
            <v>16</v>
          </cell>
          <cell r="D163">
            <v>12.7</v>
          </cell>
          <cell r="E163">
            <v>1.25</v>
          </cell>
          <cell r="I163">
            <v>1.62</v>
          </cell>
          <cell r="J163">
            <v>8.42</v>
          </cell>
          <cell r="K163">
            <v>10.039999999999999</v>
          </cell>
          <cell r="P163">
            <v>6</v>
          </cell>
        </row>
        <row r="164">
          <cell r="B164">
            <v>40</v>
          </cell>
          <cell r="C164">
            <v>18</v>
          </cell>
          <cell r="D164">
            <v>14.27</v>
          </cell>
          <cell r="E164">
            <v>1.25</v>
          </cell>
          <cell r="I164">
            <v>1.82</v>
          </cell>
          <cell r="J164">
            <v>11.53</v>
          </cell>
          <cell r="K164">
            <v>13.35</v>
          </cell>
          <cell r="P164">
            <v>6</v>
          </cell>
        </row>
        <row r="165">
          <cell r="B165">
            <v>40</v>
          </cell>
          <cell r="C165">
            <v>20</v>
          </cell>
          <cell r="D165">
            <v>15.09</v>
          </cell>
          <cell r="E165">
            <v>1.5</v>
          </cell>
          <cell r="I165">
            <v>2.0299999999999998</v>
          </cell>
          <cell r="J165">
            <v>14.47</v>
          </cell>
          <cell r="K165">
            <v>16.5</v>
          </cell>
          <cell r="P165">
            <v>7</v>
          </cell>
        </row>
        <row r="166">
          <cell r="B166">
            <v>40</v>
          </cell>
          <cell r="C166">
            <v>24</v>
          </cell>
          <cell r="D166">
            <v>17.48</v>
          </cell>
          <cell r="E166">
            <v>1.5</v>
          </cell>
          <cell r="I166">
            <v>2.4300000000000002</v>
          </cell>
          <cell r="J166">
            <v>24.57</v>
          </cell>
          <cell r="K166">
            <v>27</v>
          </cell>
          <cell r="P166">
            <v>8</v>
          </cell>
        </row>
        <row r="167">
          <cell r="B167">
            <v>40</v>
          </cell>
          <cell r="C167">
            <v>32</v>
          </cell>
          <cell r="D167">
            <v>17.48</v>
          </cell>
          <cell r="E167">
            <v>1.5</v>
          </cell>
          <cell r="I167">
            <v>3.24</v>
          </cell>
          <cell r="J167">
            <v>31.26</v>
          </cell>
          <cell r="K167">
            <v>34.5</v>
          </cell>
          <cell r="P167">
            <v>11</v>
          </cell>
        </row>
        <row r="168">
          <cell r="B168">
            <v>40</v>
          </cell>
          <cell r="C168">
            <v>34</v>
          </cell>
          <cell r="D168">
            <v>17.48</v>
          </cell>
          <cell r="E168">
            <v>1.5</v>
          </cell>
          <cell r="I168">
            <v>3.45</v>
          </cell>
          <cell r="J168">
            <v>34.049999999999997</v>
          </cell>
          <cell r="K168">
            <v>37.5</v>
          </cell>
          <cell r="P168">
            <v>12</v>
          </cell>
        </row>
        <row r="169">
          <cell r="B169">
            <v>40</v>
          </cell>
          <cell r="C169">
            <v>36</v>
          </cell>
          <cell r="D169">
            <v>19.05</v>
          </cell>
          <cell r="E169">
            <v>2</v>
          </cell>
          <cell r="I169">
            <v>3.65</v>
          </cell>
          <cell r="J169">
            <v>41.34</v>
          </cell>
          <cell r="K169">
            <v>44.99</v>
          </cell>
          <cell r="P169">
            <v>12</v>
          </cell>
        </row>
        <row r="170">
          <cell r="B170" t="str">
            <v>40S</v>
          </cell>
          <cell r="C170">
            <v>0.125</v>
          </cell>
          <cell r="D170">
            <v>1.73</v>
          </cell>
          <cell r="E170">
            <v>1</v>
          </cell>
          <cell r="I170">
            <v>7.0000000000000007E-2</v>
          </cell>
          <cell r="K170">
            <v>7.0000000000000007E-2</v>
          </cell>
          <cell r="P170">
            <v>2</v>
          </cell>
        </row>
        <row r="171">
          <cell r="B171" t="str">
            <v>40S</v>
          </cell>
          <cell r="C171">
            <v>0.125</v>
          </cell>
          <cell r="D171">
            <v>1.73</v>
          </cell>
          <cell r="E171">
            <v>1</v>
          </cell>
          <cell r="I171">
            <v>7.0000000000000007E-2</v>
          </cell>
          <cell r="K171">
            <v>7.0000000000000007E-2</v>
          </cell>
          <cell r="P171">
            <v>2</v>
          </cell>
        </row>
        <row r="172">
          <cell r="B172" t="str">
            <v>40S</v>
          </cell>
          <cell r="C172">
            <v>0.125</v>
          </cell>
          <cell r="D172">
            <v>1.73</v>
          </cell>
          <cell r="E172">
            <v>1</v>
          </cell>
          <cell r="I172">
            <v>7.0000000000000007E-2</v>
          </cell>
          <cell r="K172">
            <v>7.0000000000000007E-2</v>
          </cell>
          <cell r="P172">
            <v>2</v>
          </cell>
        </row>
        <row r="173">
          <cell r="B173" t="str">
            <v>40S</v>
          </cell>
          <cell r="C173">
            <v>0.25</v>
          </cell>
          <cell r="D173">
            <v>2.2400000000000002</v>
          </cell>
          <cell r="E173">
            <v>1</v>
          </cell>
          <cell r="I173">
            <v>7.0000000000000007E-2</v>
          </cell>
          <cell r="K173">
            <v>7.0000000000000007E-2</v>
          </cell>
          <cell r="P173">
            <v>2</v>
          </cell>
        </row>
        <row r="174">
          <cell r="B174" t="str">
            <v>40S</v>
          </cell>
          <cell r="C174">
            <v>0.25</v>
          </cell>
          <cell r="D174">
            <v>2.2400000000000002</v>
          </cell>
          <cell r="E174">
            <v>1</v>
          </cell>
          <cell r="I174">
            <v>7.0000000000000007E-2</v>
          </cell>
          <cell r="K174">
            <v>7.0000000000000007E-2</v>
          </cell>
          <cell r="P174">
            <v>2</v>
          </cell>
        </row>
        <row r="175">
          <cell r="B175" t="str">
            <v>40S</v>
          </cell>
          <cell r="C175">
            <v>0.25</v>
          </cell>
          <cell r="D175">
            <v>2.2400000000000002</v>
          </cell>
          <cell r="E175">
            <v>1</v>
          </cell>
          <cell r="I175">
            <v>7.0000000000000007E-2</v>
          </cell>
          <cell r="K175">
            <v>7.0000000000000007E-2</v>
          </cell>
          <cell r="P175">
            <v>2</v>
          </cell>
        </row>
        <row r="176">
          <cell r="B176" t="str">
            <v>40S</v>
          </cell>
          <cell r="C176">
            <v>0.375</v>
          </cell>
          <cell r="D176">
            <v>2.31</v>
          </cell>
          <cell r="E176">
            <v>1</v>
          </cell>
          <cell r="I176">
            <v>7.0000000000000007E-2</v>
          </cell>
          <cell r="K176">
            <v>7.0000000000000007E-2</v>
          </cell>
          <cell r="P176">
            <v>2</v>
          </cell>
        </row>
        <row r="177">
          <cell r="B177" t="str">
            <v>40S</v>
          </cell>
          <cell r="C177">
            <v>0.375</v>
          </cell>
          <cell r="D177">
            <v>2.31</v>
          </cell>
          <cell r="E177">
            <v>1</v>
          </cell>
          <cell r="I177">
            <v>7.0000000000000007E-2</v>
          </cell>
          <cell r="K177">
            <v>7.0000000000000007E-2</v>
          </cell>
          <cell r="P177">
            <v>2</v>
          </cell>
        </row>
        <row r="178">
          <cell r="B178" t="str">
            <v>40S</v>
          </cell>
          <cell r="C178">
            <v>0.375</v>
          </cell>
          <cell r="D178">
            <v>2.31</v>
          </cell>
          <cell r="E178">
            <v>1</v>
          </cell>
          <cell r="I178">
            <v>7.0000000000000007E-2</v>
          </cell>
          <cell r="K178">
            <v>7.0000000000000007E-2</v>
          </cell>
          <cell r="P178">
            <v>2</v>
          </cell>
        </row>
        <row r="179">
          <cell r="B179" t="str">
            <v>40S</v>
          </cell>
          <cell r="C179">
            <v>0.5</v>
          </cell>
          <cell r="D179">
            <v>2.77</v>
          </cell>
          <cell r="E179">
            <v>1</v>
          </cell>
          <cell r="I179">
            <v>7.0000000000000007E-2</v>
          </cell>
          <cell r="J179">
            <v>0</v>
          </cell>
          <cell r="K179">
            <v>7.0000000000000007E-2</v>
          </cell>
          <cell r="P179">
            <v>2</v>
          </cell>
        </row>
        <row r="180">
          <cell r="B180" t="str">
            <v>40S</v>
          </cell>
          <cell r="C180">
            <v>0.5</v>
          </cell>
          <cell r="D180">
            <v>2.77</v>
          </cell>
          <cell r="E180">
            <v>1</v>
          </cell>
          <cell r="I180">
            <v>7.0000000000000007E-2</v>
          </cell>
          <cell r="J180">
            <v>0</v>
          </cell>
          <cell r="K180">
            <v>7.0000000000000007E-2</v>
          </cell>
          <cell r="P180">
            <v>2</v>
          </cell>
        </row>
        <row r="181">
          <cell r="B181" t="str">
            <v>40S</v>
          </cell>
          <cell r="C181">
            <v>0.5</v>
          </cell>
          <cell r="D181">
            <v>2.77</v>
          </cell>
          <cell r="E181">
            <v>1</v>
          </cell>
          <cell r="I181">
            <v>7.0000000000000007E-2</v>
          </cell>
          <cell r="J181">
            <v>0</v>
          </cell>
          <cell r="K181">
            <v>7.0000000000000007E-2</v>
          </cell>
          <cell r="P181">
            <v>2</v>
          </cell>
        </row>
        <row r="182">
          <cell r="B182" t="str">
            <v>40S</v>
          </cell>
          <cell r="C182">
            <v>0.75</v>
          </cell>
          <cell r="D182">
            <v>2.87</v>
          </cell>
          <cell r="E182">
            <v>1</v>
          </cell>
          <cell r="I182">
            <v>7.0000000000000007E-2</v>
          </cell>
          <cell r="J182">
            <v>0</v>
          </cell>
          <cell r="K182">
            <v>7.0000000000000007E-2</v>
          </cell>
          <cell r="P182">
            <v>2</v>
          </cell>
        </row>
        <row r="183">
          <cell r="B183" t="str">
            <v>40S</v>
          </cell>
          <cell r="C183">
            <v>0.75</v>
          </cell>
          <cell r="D183">
            <v>2.87</v>
          </cell>
          <cell r="E183">
            <v>1</v>
          </cell>
          <cell r="I183">
            <v>7.0000000000000007E-2</v>
          </cell>
          <cell r="J183">
            <v>0</v>
          </cell>
          <cell r="K183">
            <v>7.0000000000000007E-2</v>
          </cell>
          <cell r="P183">
            <v>2</v>
          </cell>
        </row>
        <row r="184">
          <cell r="B184" t="str">
            <v>40S</v>
          </cell>
          <cell r="C184">
            <v>0.75</v>
          </cell>
          <cell r="D184">
            <v>2.87</v>
          </cell>
          <cell r="E184">
            <v>1</v>
          </cell>
          <cell r="I184">
            <v>7.0000000000000007E-2</v>
          </cell>
          <cell r="J184">
            <v>0</v>
          </cell>
          <cell r="K184">
            <v>7.0000000000000007E-2</v>
          </cell>
          <cell r="P184">
            <v>2</v>
          </cell>
        </row>
        <row r="185">
          <cell r="B185" t="str">
            <v>40S</v>
          </cell>
          <cell r="C185">
            <v>1</v>
          </cell>
          <cell r="D185">
            <v>3.38</v>
          </cell>
          <cell r="E185">
            <v>1</v>
          </cell>
          <cell r="I185">
            <v>0.12</v>
          </cell>
          <cell r="J185">
            <v>0</v>
          </cell>
          <cell r="K185">
            <v>0.12</v>
          </cell>
          <cell r="P185">
            <v>2</v>
          </cell>
        </row>
        <row r="186">
          <cell r="B186" t="str">
            <v>40S</v>
          </cell>
          <cell r="C186">
            <v>1</v>
          </cell>
          <cell r="D186">
            <v>3.38</v>
          </cell>
          <cell r="E186">
            <v>1</v>
          </cell>
          <cell r="I186">
            <v>0.12</v>
          </cell>
          <cell r="J186">
            <v>0</v>
          </cell>
          <cell r="K186">
            <v>0.12</v>
          </cell>
          <cell r="P186">
            <v>2</v>
          </cell>
        </row>
        <row r="187">
          <cell r="B187" t="str">
            <v>40S</v>
          </cell>
          <cell r="C187">
            <v>1</v>
          </cell>
          <cell r="D187">
            <v>3.38</v>
          </cell>
          <cell r="E187">
            <v>1</v>
          </cell>
          <cell r="I187">
            <v>0.12</v>
          </cell>
          <cell r="J187">
            <v>0</v>
          </cell>
          <cell r="K187">
            <v>0.12</v>
          </cell>
          <cell r="P187">
            <v>2</v>
          </cell>
        </row>
        <row r="188">
          <cell r="B188" t="str">
            <v>40S</v>
          </cell>
          <cell r="C188">
            <v>1.25</v>
          </cell>
          <cell r="D188">
            <v>3.56</v>
          </cell>
          <cell r="E188">
            <v>1</v>
          </cell>
          <cell r="I188">
            <v>0.15</v>
          </cell>
          <cell r="K188">
            <v>0.15</v>
          </cell>
          <cell r="P188">
            <v>2</v>
          </cell>
        </row>
        <row r="189">
          <cell r="B189" t="str">
            <v>40S</v>
          </cell>
          <cell r="C189">
            <v>1.25</v>
          </cell>
          <cell r="D189">
            <v>3.56</v>
          </cell>
          <cell r="E189">
            <v>1</v>
          </cell>
          <cell r="I189">
            <v>0.15</v>
          </cell>
          <cell r="K189">
            <v>0.15</v>
          </cell>
          <cell r="P189">
            <v>2</v>
          </cell>
        </row>
        <row r="190">
          <cell r="B190" t="str">
            <v>40S</v>
          </cell>
          <cell r="C190">
            <v>1.25</v>
          </cell>
          <cell r="D190">
            <v>3.56</v>
          </cell>
          <cell r="E190">
            <v>1</v>
          </cell>
          <cell r="I190">
            <v>0.15</v>
          </cell>
          <cell r="K190">
            <v>0.15</v>
          </cell>
          <cell r="P190">
            <v>2</v>
          </cell>
        </row>
        <row r="191">
          <cell r="B191" t="str">
            <v>40S</v>
          </cell>
          <cell r="C191">
            <v>1.5</v>
          </cell>
          <cell r="D191">
            <v>3.68</v>
          </cell>
          <cell r="E191">
            <v>1</v>
          </cell>
          <cell r="I191">
            <v>0.15</v>
          </cell>
          <cell r="J191">
            <v>0</v>
          </cell>
          <cell r="K191">
            <v>0.15</v>
          </cell>
          <cell r="P191">
            <v>2</v>
          </cell>
        </row>
        <row r="192">
          <cell r="B192" t="str">
            <v>40S</v>
          </cell>
          <cell r="C192">
            <v>1.5</v>
          </cell>
          <cell r="D192">
            <v>3.68</v>
          </cell>
          <cell r="E192">
            <v>1</v>
          </cell>
          <cell r="I192">
            <v>0.15</v>
          </cell>
          <cell r="J192">
            <v>0</v>
          </cell>
          <cell r="K192">
            <v>0.15</v>
          </cell>
          <cell r="P192">
            <v>2</v>
          </cell>
        </row>
        <row r="193">
          <cell r="B193" t="str">
            <v>40S</v>
          </cell>
          <cell r="C193">
            <v>1.5</v>
          </cell>
          <cell r="D193">
            <v>3.68</v>
          </cell>
          <cell r="E193">
            <v>1</v>
          </cell>
          <cell r="I193">
            <v>0.15</v>
          </cell>
          <cell r="J193">
            <v>0</v>
          </cell>
          <cell r="K193">
            <v>0.15</v>
          </cell>
          <cell r="P193">
            <v>2</v>
          </cell>
        </row>
        <row r="194">
          <cell r="B194" t="str">
            <v>40S</v>
          </cell>
          <cell r="C194">
            <v>2</v>
          </cell>
          <cell r="D194">
            <v>3.91</v>
          </cell>
          <cell r="E194">
            <v>1</v>
          </cell>
          <cell r="I194">
            <v>0.3</v>
          </cell>
          <cell r="J194">
            <v>0</v>
          </cell>
          <cell r="K194">
            <v>0.3</v>
          </cell>
          <cell r="P194">
            <v>2</v>
          </cell>
        </row>
        <row r="195">
          <cell r="B195" t="str">
            <v>40S</v>
          </cell>
          <cell r="C195">
            <v>2</v>
          </cell>
          <cell r="D195">
            <v>3.91</v>
          </cell>
          <cell r="E195">
            <v>1</v>
          </cell>
          <cell r="I195">
            <v>0.3</v>
          </cell>
          <cell r="J195">
            <v>0</v>
          </cell>
          <cell r="K195">
            <v>0.3</v>
          </cell>
          <cell r="P195">
            <v>2</v>
          </cell>
        </row>
        <row r="196">
          <cell r="B196" t="str">
            <v>40S</v>
          </cell>
          <cell r="C196">
            <v>2</v>
          </cell>
          <cell r="D196">
            <v>3.91</v>
          </cell>
          <cell r="E196">
            <v>1</v>
          </cell>
          <cell r="I196">
            <v>0.3</v>
          </cell>
          <cell r="J196">
            <v>0</v>
          </cell>
          <cell r="K196">
            <v>0.3</v>
          </cell>
          <cell r="P196">
            <v>2</v>
          </cell>
        </row>
        <row r="197">
          <cell r="B197" t="str">
            <v>40S</v>
          </cell>
          <cell r="C197">
            <v>2.5</v>
          </cell>
          <cell r="D197">
            <v>5.16</v>
          </cell>
          <cell r="E197">
            <v>1</v>
          </cell>
          <cell r="I197">
            <v>0.25</v>
          </cell>
          <cell r="J197">
            <v>0.2</v>
          </cell>
          <cell r="K197">
            <v>0.45</v>
          </cell>
          <cell r="P197">
            <v>2</v>
          </cell>
        </row>
        <row r="198">
          <cell r="B198" t="str">
            <v>40S</v>
          </cell>
          <cell r="C198">
            <v>3</v>
          </cell>
          <cell r="D198">
            <v>5.49</v>
          </cell>
          <cell r="E198">
            <v>1</v>
          </cell>
          <cell r="I198">
            <v>0.3</v>
          </cell>
          <cell r="J198">
            <v>0.3</v>
          </cell>
          <cell r="K198">
            <v>0.6</v>
          </cell>
          <cell r="P198">
            <v>2</v>
          </cell>
        </row>
        <row r="199">
          <cell r="B199" t="str">
            <v>40S</v>
          </cell>
          <cell r="C199">
            <v>3.5</v>
          </cell>
          <cell r="D199">
            <v>5.74</v>
          </cell>
          <cell r="E199">
            <v>1</v>
          </cell>
          <cell r="I199">
            <v>0.35</v>
          </cell>
          <cell r="J199">
            <v>0.4</v>
          </cell>
          <cell r="K199">
            <v>0.75</v>
          </cell>
          <cell r="P199">
            <v>3</v>
          </cell>
        </row>
        <row r="200">
          <cell r="B200" t="str">
            <v>40S</v>
          </cell>
          <cell r="C200">
            <v>4</v>
          </cell>
          <cell r="D200">
            <v>6.02</v>
          </cell>
          <cell r="E200">
            <v>1</v>
          </cell>
          <cell r="I200">
            <v>0.41</v>
          </cell>
          <cell r="J200">
            <v>0.49</v>
          </cell>
          <cell r="K200">
            <v>0.89999999999999991</v>
          </cell>
          <cell r="P200">
            <v>3</v>
          </cell>
        </row>
        <row r="201">
          <cell r="B201" t="str">
            <v>40S</v>
          </cell>
          <cell r="C201">
            <v>5</v>
          </cell>
          <cell r="D201">
            <v>6.55</v>
          </cell>
          <cell r="E201">
            <v>1</v>
          </cell>
          <cell r="I201">
            <v>0.51</v>
          </cell>
          <cell r="J201">
            <v>0.54</v>
          </cell>
          <cell r="K201">
            <v>1.05</v>
          </cell>
          <cell r="P201">
            <v>4</v>
          </cell>
        </row>
        <row r="202">
          <cell r="B202" t="str">
            <v>40S</v>
          </cell>
          <cell r="C202">
            <v>6</v>
          </cell>
          <cell r="D202">
            <v>7.11</v>
          </cell>
          <cell r="E202">
            <v>1</v>
          </cell>
          <cell r="I202">
            <v>0.61</v>
          </cell>
          <cell r="J202">
            <v>1.04</v>
          </cell>
          <cell r="K202">
            <v>1.65</v>
          </cell>
          <cell r="P202">
            <v>4</v>
          </cell>
        </row>
        <row r="203">
          <cell r="B203" t="str">
            <v>40S</v>
          </cell>
          <cell r="C203">
            <v>8</v>
          </cell>
          <cell r="D203">
            <v>8.18</v>
          </cell>
          <cell r="E203">
            <v>1</v>
          </cell>
          <cell r="I203">
            <v>0.81</v>
          </cell>
          <cell r="J203">
            <v>1.73</v>
          </cell>
          <cell r="K203">
            <v>2.54</v>
          </cell>
          <cell r="P203">
            <v>4</v>
          </cell>
        </row>
        <row r="204">
          <cell r="B204" t="str">
            <v>40S</v>
          </cell>
          <cell r="C204">
            <v>10</v>
          </cell>
          <cell r="D204">
            <v>9.27</v>
          </cell>
          <cell r="E204">
            <v>1</v>
          </cell>
          <cell r="I204">
            <v>1.01</v>
          </cell>
          <cell r="J204">
            <v>3.04</v>
          </cell>
          <cell r="K204">
            <v>4.05</v>
          </cell>
          <cell r="P204">
            <v>4</v>
          </cell>
        </row>
        <row r="205">
          <cell r="B205" t="str">
            <v>40S</v>
          </cell>
          <cell r="C205">
            <v>12</v>
          </cell>
          <cell r="D205">
            <v>9.5299999999999994</v>
          </cell>
          <cell r="E205">
            <v>1</v>
          </cell>
          <cell r="I205">
            <v>1.22</v>
          </cell>
          <cell r="J205">
            <v>3.28</v>
          </cell>
          <cell r="K205">
            <v>4.5</v>
          </cell>
          <cell r="P205">
            <v>6</v>
          </cell>
        </row>
        <row r="206">
          <cell r="B206">
            <v>60</v>
          </cell>
          <cell r="C206">
            <v>8</v>
          </cell>
          <cell r="D206">
            <v>10.31</v>
          </cell>
          <cell r="E206">
            <v>1.25</v>
          </cell>
          <cell r="I206">
            <v>0.81</v>
          </cell>
          <cell r="J206">
            <v>2.64</v>
          </cell>
          <cell r="K206">
            <v>3.45</v>
          </cell>
          <cell r="P206">
            <v>4</v>
          </cell>
        </row>
        <row r="207">
          <cell r="B207">
            <v>60</v>
          </cell>
          <cell r="C207">
            <v>10</v>
          </cell>
          <cell r="D207">
            <v>12.7</v>
          </cell>
          <cell r="E207">
            <v>1.25</v>
          </cell>
          <cell r="I207">
            <v>1.01</v>
          </cell>
          <cell r="J207">
            <v>5.74</v>
          </cell>
          <cell r="K207">
            <v>6.75</v>
          </cell>
          <cell r="P207">
            <v>4</v>
          </cell>
        </row>
        <row r="208">
          <cell r="B208">
            <v>60</v>
          </cell>
          <cell r="C208">
            <v>12</v>
          </cell>
          <cell r="D208">
            <v>14.27</v>
          </cell>
          <cell r="E208">
            <v>1.25</v>
          </cell>
          <cell r="I208">
            <v>1.22</v>
          </cell>
          <cell r="J208">
            <v>8.3800000000000008</v>
          </cell>
          <cell r="K208">
            <v>9.6000000000000014</v>
          </cell>
          <cell r="P208">
            <v>6</v>
          </cell>
        </row>
        <row r="209">
          <cell r="B209">
            <v>60</v>
          </cell>
          <cell r="C209">
            <v>14</v>
          </cell>
          <cell r="D209">
            <v>15.09</v>
          </cell>
          <cell r="E209">
            <v>1.5</v>
          </cell>
          <cell r="I209">
            <v>1.42</v>
          </cell>
          <cell r="J209">
            <v>9.9700000000000006</v>
          </cell>
          <cell r="K209">
            <v>11.39</v>
          </cell>
          <cell r="P209">
            <v>6</v>
          </cell>
        </row>
        <row r="210">
          <cell r="B210">
            <v>60</v>
          </cell>
          <cell r="C210">
            <v>16</v>
          </cell>
          <cell r="D210">
            <v>16.66</v>
          </cell>
          <cell r="E210">
            <v>1.5</v>
          </cell>
          <cell r="I210">
            <v>1.62</v>
          </cell>
          <cell r="J210">
            <v>14.88</v>
          </cell>
          <cell r="K210">
            <v>16.5</v>
          </cell>
          <cell r="P210">
            <v>6</v>
          </cell>
        </row>
        <row r="211">
          <cell r="B211">
            <v>60</v>
          </cell>
          <cell r="C211">
            <v>18</v>
          </cell>
          <cell r="D211">
            <v>19.05</v>
          </cell>
          <cell r="E211">
            <v>2</v>
          </cell>
          <cell r="I211">
            <v>1.82</v>
          </cell>
          <cell r="J211">
            <v>20.67</v>
          </cell>
          <cell r="K211">
            <v>22.490000000000002</v>
          </cell>
          <cell r="P211">
            <v>6</v>
          </cell>
        </row>
        <row r="212">
          <cell r="B212">
            <v>60</v>
          </cell>
          <cell r="C212">
            <v>20</v>
          </cell>
          <cell r="D212">
            <v>20.62</v>
          </cell>
          <cell r="E212">
            <v>2</v>
          </cell>
          <cell r="I212">
            <v>2.0299999999999998</v>
          </cell>
          <cell r="J212">
            <v>23.47</v>
          </cell>
          <cell r="K212">
            <v>25.5</v>
          </cell>
          <cell r="P212">
            <v>7</v>
          </cell>
        </row>
        <row r="213">
          <cell r="B213">
            <v>60</v>
          </cell>
          <cell r="C213">
            <v>22</v>
          </cell>
          <cell r="D213">
            <v>22.23</v>
          </cell>
          <cell r="E213">
            <v>2</v>
          </cell>
          <cell r="I213">
            <v>2.23</v>
          </cell>
          <cell r="J213">
            <v>29.27</v>
          </cell>
          <cell r="K213">
            <v>31.5</v>
          </cell>
          <cell r="P213">
            <v>8</v>
          </cell>
        </row>
        <row r="214">
          <cell r="B214">
            <v>60</v>
          </cell>
          <cell r="C214">
            <v>24</v>
          </cell>
          <cell r="D214">
            <v>24.61</v>
          </cell>
          <cell r="E214">
            <v>2</v>
          </cell>
          <cell r="I214">
            <v>2.4300000000000002</v>
          </cell>
          <cell r="J214">
            <v>35.07</v>
          </cell>
          <cell r="K214">
            <v>37.5</v>
          </cell>
          <cell r="P214">
            <v>8</v>
          </cell>
        </row>
        <row r="215">
          <cell r="B215">
            <v>80</v>
          </cell>
          <cell r="C215">
            <v>0.125</v>
          </cell>
          <cell r="D215">
            <v>2.41</v>
          </cell>
          <cell r="E215">
            <v>1</v>
          </cell>
          <cell r="I215">
            <v>7.0000000000000007E-2</v>
          </cell>
          <cell r="K215">
            <v>7.0000000000000007E-2</v>
          </cell>
          <cell r="P215">
            <v>2</v>
          </cell>
        </row>
        <row r="216">
          <cell r="B216">
            <v>80</v>
          </cell>
          <cell r="C216">
            <v>0.125</v>
          </cell>
          <cell r="D216">
            <v>2.41</v>
          </cell>
          <cell r="E216">
            <v>1</v>
          </cell>
          <cell r="I216">
            <v>7.0000000000000007E-2</v>
          </cell>
          <cell r="K216">
            <v>7.0000000000000007E-2</v>
          </cell>
          <cell r="P216">
            <v>2</v>
          </cell>
        </row>
        <row r="217">
          <cell r="B217">
            <v>80</v>
          </cell>
          <cell r="C217">
            <v>0.125</v>
          </cell>
          <cell r="D217">
            <v>2.41</v>
          </cell>
          <cell r="E217">
            <v>1</v>
          </cell>
          <cell r="I217">
            <v>7.0000000000000007E-2</v>
          </cell>
          <cell r="K217">
            <v>7.0000000000000007E-2</v>
          </cell>
          <cell r="P217">
            <v>2</v>
          </cell>
        </row>
        <row r="218">
          <cell r="B218">
            <v>80</v>
          </cell>
          <cell r="C218">
            <v>0.25</v>
          </cell>
          <cell r="D218">
            <v>3.02</v>
          </cell>
          <cell r="E218">
            <v>1</v>
          </cell>
          <cell r="I218">
            <v>7.0000000000000007E-2</v>
          </cell>
          <cell r="K218">
            <v>7.0000000000000007E-2</v>
          </cell>
          <cell r="P218">
            <v>2</v>
          </cell>
        </row>
        <row r="219">
          <cell r="B219">
            <v>80</v>
          </cell>
          <cell r="C219">
            <v>0.25</v>
          </cell>
          <cell r="D219">
            <v>3.02</v>
          </cell>
          <cell r="E219">
            <v>1</v>
          </cell>
          <cell r="I219">
            <v>7.0000000000000007E-2</v>
          </cell>
          <cell r="K219">
            <v>7.0000000000000007E-2</v>
          </cell>
          <cell r="P219">
            <v>2</v>
          </cell>
        </row>
        <row r="220">
          <cell r="B220">
            <v>80</v>
          </cell>
          <cell r="C220">
            <v>0.25</v>
          </cell>
          <cell r="D220">
            <v>3.02</v>
          </cell>
          <cell r="E220">
            <v>1</v>
          </cell>
          <cell r="I220">
            <v>7.0000000000000007E-2</v>
          </cell>
          <cell r="K220">
            <v>7.0000000000000007E-2</v>
          </cell>
          <cell r="P220">
            <v>2</v>
          </cell>
        </row>
        <row r="221">
          <cell r="B221">
            <v>80</v>
          </cell>
          <cell r="C221">
            <v>0.375</v>
          </cell>
          <cell r="D221">
            <v>3.2</v>
          </cell>
          <cell r="E221">
            <v>1</v>
          </cell>
          <cell r="I221">
            <v>7.0000000000000007E-2</v>
          </cell>
          <cell r="J221">
            <v>0</v>
          </cell>
          <cell r="K221">
            <v>7.0000000000000007E-2</v>
          </cell>
          <cell r="P221">
            <v>2</v>
          </cell>
        </row>
        <row r="222">
          <cell r="B222">
            <v>80</v>
          </cell>
          <cell r="C222">
            <v>0.375</v>
          </cell>
          <cell r="D222">
            <v>3.2</v>
          </cell>
          <cell r="E222">
            <v>1</v>
          </cell>
          <cell r="I222">
            <v>7.0000000000000007E-2</v>
          </cell>
          <cell r="J222">
            <v>0</v>
          </cell>
          <cell r="K222">
            <v>7.0000000000000007E-2</v>
          </cell>
          <cell r="P222">
            <v>2</v>
          </cell>
        </row>
        <row r="223">
          <cell r="B223">
            <v>80</v>
          </cell>
          <cell r="C223">
            <v>0.375</v>
          </cell>
          <cell r="D223">
            <v>3.2</v>
          </cell>
          <cell r="E223">
            <v>1</v>
          </cell>
          <cell r="I223">
            <v>7.0000000000000007E-2</v>
          </cell>
          <cell r="J223">
            <v>0</v>
          </cell>
          <cell r="K223">
            <v>7.0000000000000007E-2</v>
          </cell>
          <cell r="P223">
            <v>2</v>
          </cell>
        </row>
        <row r="224">
          <cell r="B224">
            <v>80</v>
          </cell>
          <cell r="C224">
            <v>0.5</v>
          </cell>
          <cell r="D224">
            <v>3.73</v>
          </cell>
          <cell r="E224">
            <v>1</v>
          </cell>
          <cell r="I224">
            <v>7.0000000000000007E-2</v>
          </cell>
          <cell r="J224">
            <v>0</v>
          </cell>
          <cell r="K224">
            <v>7.0000000000000007E-2</v>
          </cell>
          <cell r="P224">
            <v>2</v>
          </cell>
        </row>
        <row r="225">
          <cell r="B225">
            <v>80</v>
          </cell>
          <cell r="C225">
            <v>0.5</v>
          </cell>
          <cell r="D225">
            <v>3.73</v>
          </cell>
          <cell r="E225">
            <v>1</v>
          </cell>
          <cell r="I225">
            <v>7.0000000000000007E-2</v>
          </cell>
          <cell r="J225">
            <v>0</v>
          </cell>
          <cell r="K225">
            <v>7.0000000000000007E-2</v>
          </cell>
          <cell r="P225">
            <v>2</v>
          </cell>
        </row>
        <row r="226">
          <cell r="B226">
            <v>80</v>
          </cell>
          <cell r="C226">
            <v>0.5</v>
          </cell>
          <cell r="D226">
            <v>3.73</v>
          </cell>
          <cell r="E226">
            <v>1</v>
          </cell>
          <cell r="I226">
            <v>7.0000000000000007E-2</v>
          </cell>
          <cell r="J226">
            <v>0</v>
          </cell>
          <cell r="K226">
            <v>7.0000000000000007E-2</v>
          </cell>
          <cell r="P226">
            <v>2</v>
          </cell>
        </row>
        <row r="227">
          <cell r="B227">
            <v>80</v>
          </cell>
          <cell r="C227">
            <v>0.75</v>
          </cell>
          <cell r="D227">
            <v>3.91</v>
          </cell>
          <cell r="E227">
            <v>1</v>
          </cell>
          <cell r="I227">
            <v>7.0000000000000007E-2</v>
          </cell>
          <cell r="J227">
            <v>0</v>
          </cell>
          <cell r="K227">
            <v>7.0000000000000007E-2</v>
          </cell>
          <cell r="P227">
            <v>2</v>
          </cell>
        </row>
        <row r="228">
          <cell r="B228">
            <v>80</v>
          </cell>
          <cell r="C228">
            <v>0.75</v>
          </cell>
          <cell r="D228">
            <v>3.91</v>
          </cell>
          <cell r="E228">
            <v>1</v>
          </cell>
          <cell r="I228">
            <v>7.0000000000000007E-2</v>
          </cell>
          <cell r="J228">
            <v>0</v>
          </cell>
          <cell r="K228">
            <v>7.0000000000000007E-2</v>
          </cell>
          <cell r="P228">
            <v>2</v>
          </cell>
        </row>
        <row r="229">
          <cell r="B229">
            <v>80</v>
          </cell>
          <cell r="C229">
            <v>0.75</v>
          </cell>
          <cell r="D229">
            <v>3.91</v>
          </cell>
          <cell r="E229">
            <v>1</v>
          </cell>
          <cell r="I229">
            <v>7.0000000000000007E-2</v>
          </cell>
          <cell r="J229">
            <v>0</v>
          </cell>
          <cell r="K229">
            <v>7.0000000000000007E-2</v>
          </cell>
          <cell r="P229">
            <v>2</v>
          </cell>
        </row>
        <row r="230">
          <cell r="B230">
            <v>80</v>
          </cell>
          <cell r="C230">
            <v>1</v>
          </cell>
          <cell r="D230">
            <v>4.55</v>
          </cell>
          <cell r="E230">
            <v>1</v>
          </cell>
          <cell r="I230">
            <v>0.15</v>
          </cell>
          <cell r="J230">
            <v>0</v>
          </cell>
          <cell r="K230">
            <v>0.15</v>
          </cell>
          <cell r="P230">
            <v>2</v>
          </cell>
        </row>
        <row r="231">
          <cell r="B231">
            <v>80</v>
          </cell>
          <cell r="C231">
            <v>1</v>
          </cell>
          <cell r="D231">
            <v>4.55</v>
          </cell>
          <cell r="E231">
            <v>1</v>
          </cell>
          <cell r="I231">
            <v>0.15</v>
          </cell>
          <cell r="J231">
            <v>0</v>
          </cell>
          <cell r="K231">
            <v>0.15</v>
          </cell>
          <cell r="P231">
            <v>2</v>
          </cell>
        </row>
        <row r="232">
          <cell r="B232">
            <v>80</v>
          </cell>
          <cell r="C232">
            <v>1</v>
          </cell>
          <cell r="D232">
            <v>4.55</v>
          </cell>
          <cell r="E232">
            <v>1</v>
          </cell>
          <cell r="I232">
            <v>0.15</v>
          </cell>
          <cell r="J232">
            <v>0</v>
          </cell>
          <cell r="K232">
            <v>0.15</v>
          </cell>
          <cell r="P232">
            <v>2</v>
          </cell>
        </row>
        <row r="233">
          <cell r="B233">
            <v>80</v>
          </cell>
          <cell r="C233">
            <v>1.25</v>
          </cell>
          <cell r="D233">
            <v>4.8499999999999996</v>
          </cell>
          <cell r="E233">
            <v>1</v>
          </cell>
          <cell r="I233">
            <v>0.13</v>
          </cell>
          <cell r="J233">
            <v>0.17</v>
          </cell>
          <cell r="K233">
            <v>0.30000000000000004</v>
          </cell>
          <cell r="P233">
            <v>2</v>
          </cell>
        </row>
        <row r="234">
          <cell r="B234">
            <v>80</v>
          </cell>
          <cell r="C234">
            <v>1.25</v>
          </cell>
          <cell r="D234">
            <v>4.8499999999999996</v>
          </cell>
          <cell r="E234">
            <v>1</v>
          </cell>
          <cell r="I234">
            <v>0.13</v>
          </cell>
          <cell r="J234">
            <v>0.17</v>
          </cell>
          <cell r="K234">
            <v>0.30000000000000004</v>
          </cell>
          <cell r="P234">
            <v>2</v>
          </cell>
        </row>
        <row r="235">
          <cell r="B235">
            <v>80</v>
          </cell>
          <cell r="C235">
            <v>1.25</v>
          </cell>
          <cell r="D235">
            <v>4.8499999999999996</v>
          </cell>
          <cell r="E235">
            <v>1</v>
          </cell>
          <cell r="I235">
            <v>0.13</v>
          </cell>
          <cell r="J235">
            <v>0.17</v>
          </cell>
          <cell r="K235">
            <v>0.30000000000000004</v>
          </cell>
          <cell r="P235">
            <v>2</v>
          </cell>
        </row>
        <row r="236">
          <cell r="B236">
            <v>80</v>
          </cell>
          <cell r="C236">
            <v>1.5</v>
          </cell>
          <cell r="D236">
            <v>5.08</v>
          </cell>
          <cell r="E236">
            <v>1</v>
          </cell>
          <cell r="I236">
            <v>0.15</v>
          </cell>
          <cell r="J236">
            <v>0.15</v>
          </cell>
          <cell r="K236">
            <v>0.3</v>
          </cell>
          <cell r="P236">
            <v>2</v>
          </cell>
        </row>
        <row r="237">
          <cell r="B237">
            <v>80</v>
          </cell>
          <cell r="C237">
            <v>1.5</v>
          </cell>
          <cell r="D237">
            <v>5.08</v>
          </cell>
          <cell r="E237">
            <v>1</v>
          </cell>
          <cell r="I237">
            <v>0.15</v>
          </cell>
          <cell r="J237">
            <v>0.15</v>
          </cell>
          <cell r="K237">
            <v>0.3</v>
          </cell>
          <cell r="P237">
            <v>2</v>
          </cell>
        </row>
        <row r="238">
          <cell r="B238">
            <v>80</v>
          </cell>
          <cell r="C238">
            <v>1.5</v>
          </cell>
          <cell r="D238">
            <v>5.08</v>
          </cell>
          <cell r="E238">
            <v>1</v>
          </cell>
          <cell r="I238">
            <v>0.15</v>
          </cell>
          <cell r="J238">
            <v>0.15</v>
          </cell>
          <cell r="K238">
            <v>0.3</v>
          </cell>
          <cell r="P238">
            <v>2</v>
          </cell>
        </row>
        <row r="239">
          <cell r="B239">
            <v>80</v>
          </cell>
          <cell r="C239">
            <v>2</v>
          </cell>
          <cell r="D239">
            <v>5.54</v>
          </cell>
          <cell r="E239">
            <v>1</v>
          </cell>
          <cell r="I239">
            <v>0.2</v>
          </cell>
          <cell r="J239">
            <v>0.25</v>
          </cell>
          <cell r="K239">
            <v>0.45</v>
          </cell>
          <cell r="P239">
            <v>2</v>
          </cell>
        </row>
        <row r="240">
          <cell r="B240">
            <v>80</v>
          </cell>
          <cell r="C240">
            <v>2</v>
          </cell>
          <cell r="D240">
            <v>5.54</v>
          </cell>
          <cell r="E240">
            <v>1</v>
          </cell>
          <cell r="I240">
            <v>0.2</v>
          </cell>
          <cell r="J240">
            <v>0.25</v>
          </cell>
          <cell r="K240">
            <v>0.45</v>
          </cell>
          <cell r="P240">
            <v>2</v>
          </cell>
        </row>
        <row r="241">
          <cell r="B241">
            <v>80</v>
          </cell>
          <cell r="C241">
            <v>2</v>
          </cell>
          <cell r="D241">
            <v>5.54</v>
          </cell>
          <cell r="E241">
            <v>1</v>
          </cell>
          <cell r="I241">
            <v>0.2</v>
          </cell>
          <cell r="J241">
            <v>0.25</v>
          </cell>
          <cell r="K241">
            <v>0.45</v>
          </cell>
          <cell r="P241">
            <v>2</v>
          </cell>
        </row>
        <row r="242">
          <cell r="B242">
            <v>80</v>
          </cell>
          <cell r="C242">
            <v>2.5</v>
          </cell>
          <cell r="D242">
            <v>7.01</v>
          </cell>
          <cell r="E242">
            <v>1</v>
          </cell>
          <cell r="I242">
            <v>0.25</v>
          </cell>
          <cell r="J242">
            <v>0.5</v>
          </cell>
          <cell r="K242">
            <v>0.75</v>
          </cell>
          <cell r="P242">
            <v>2</v>
          </cell>
        </row>
        <row r="243">
          <cell r="B243">
            <v>80</v>
          </cell>
          <cell r="C243">
            <v>3</v>
          </cell>
          <cell r="D243">
            <v>7.62</v>
          </cell>
          <cell r="E243">
            <v>1</v>
          </cell>
          <cell r="I243">
            <v>0.3</v>
          </cell>
          <cell r="J243">
            <v>0.6</v>
          </cell>
          <cell r="K243">
            <v>0.89999999999999991</v>
          </cell>
          <cell r="P243">
            <v>2</v>
          </cell>
        </row>
        <row r="244">
          <cell r="B244">
            <v>80</v>
          </cell>
          <cell r="C244">
            <v>3.5</v>
          </cell>
          <cell r="D244">
            <v>8.08</v>
          </cell>
          <cell r="E244">
            <v>1</v>
          </cell>
          <cell r="I244">
            <v>0.35</v>
          </cell>
          <cell r="J244">
            <v>0.85</v>
          </cell>
          <cell r="K244">
            <v>1.2</v>
          </cell>
          <cell r="P244">
            <v>3</v>
          </cell>
        </row>
        <row r="245">
          <cell r="B245">
            <v>80</v>
          </cell>
          <cell r="C245">
            <v>4</v>
          </cell>
          <cell r="D245">
            <v>8.56</v>
          </cell>
          <cell r="E245">
            <v>1</v>
          </cell>
          <cell r="I245">
            <v>0.41</v>
          </cell>
          <cell r="J245">
            <v>0.93</v>
          </cell>
          <cell r="K245">
            <v>1.34</v>
          </cell>
          <cell r="P245">
            <v>3</v>
          </cell>
        </row>
        <row r="246">
          <cell r="B246">
            <v>80</v>
          </cell>
          <cell r="C246">
            <v>5</v>
          </cell>
          <cell r="D246">
            <v>9.5299999999999994</v>
          </cell>
          <cell r="E246">
            <v>1</v>
          </cell>
          <cell r="I246">
            <v>0.51</v>
          </cell>
          <cell r="J246">
            <v>1.59</v>
          </cell>
          <cell r="K246">
            <v>2.1</v>
          </cell>
          <cell r="P246">
            <v>4</v>
          </cell>
        </row>
        <row r="247">
          <cell r="B247">
            <v>80</v>
          </cell>
          <cell r="C247">
            <v>6</v>
          </cell>
          <cell r="D247">
            <v>10.97</v>
          </cell>
          <cell r="E247">
            <v>1.25</v>
          </cell>
          <cell r="I247">
            <v>0.61</v>
          </cell>
          <cell r="J247">
            <v>2.69</v>
          </cell>
          <cell r="K247">
            <v>3.3</v>
          </cell>
          <cell r="P247">
            <v>4</v>
          </cell>
        </row>
        <row r="248">
          <cell r="B248">
            <v>80</v>
          </cell>
          <cell r="C248">
            <v>8</v>
          </cell>
          <cell r="D248">
            <v>12.7</v>
          </cell>
          <cell r="E248">
            <v>1.25</v>
          </cell>
          <cell r="I248">
            <v>0.81</v>
          </cell>
          <cell r="J248">
            <v>4.58</v>
          </cell>
          <cell r="K248">
            <v>5.3900000000000006</v>
          </cell>
          <cell r="P248">
            <v>4</v>
          </cell>
        </row>
        <row r="249">
          <cell r="B249">
            <v>80</v>
          </cell>
          <cell r="C249">
            <v>10</v>
          </cell>
          <cell r="D249">
            <v>15.09</v>
          </cell>
          <cell r="E249">
            <v>1.5</v>
          </cell>
          <cell r="I249">
            <v>1.01</v>
          </cell>
          <cell r="J249">
            <v>7.99</v>
          </cell>
          <cell r="K249">
            <v>9</v>
          </cell>
          <cell r="P249">
            <v>4</v>
          </cell>
        </row>
        <row r="250">
          <cell r="B250">
            <v>80</v>
          </cell>
          <cell r="C250">
            <v>12</v>
          </cell>
          <cell r="D250">
            <v>17.48</v>
          </cell>
          <cell r="E250">
            <v>1.5</v>
          </cell>
          <cell r="I250">
            <v>1.22</v>
          </cell>
          <cell r="J250">
            <v>11.68</v>
          </cell>
          <cell r="K250">
            <v>12.9</v>
          </cell>
          <cell r="P250">
            <v>6</v>
          </cell>
        </row>
        <row r="251">
          <cell r="B251">
            <v>80</v>
          </cell>
          <cell r="C251">
            <v>14</v>
          </cell>
          <cell r="D251">
            <v>19.05</v>
          </cell>
          <cell r="E251">
            <v>2</v>
          </cell>
          <cell r="I251">
            <v>1.42</v>
          </cell>
          <cell r="J251">
            <v>12.68</v>
          </cell>
          <cell r="K251">
            <v>14.1</v>
          </cell>
          <cell r="P251">
            <v>6</v>
          </cell>
        </row>
        <row r="252">
          <cell r="B252">
            <v>80</v>
          </cell>
          <cell r="C252">
            <v>16</v>
          </cell>
          <cell r="D252">
            <v>21.44</v>
          </cell>
          <cell r="E252">
            <v>2</v>
          </cell>
          <cell r="I252">
            <v>1.62</v>
          </cell>
          <cell r="J252">
            <v>19.37</v>
          </cell>
          <cell r="K252">
            <v>20.990000000000002</v>
          </cell>
          <cell r="P252">
            <v>6</v>
          </cell>
        </row>
        <row r="253">
          <cell r="B253">
            <v>80</v>
          </cell>
          <cell r="C253">
            <v>18</v>
          </cell>
          <cell r="D253">
            <v>23.83</v>
          </cell>
          <cell r="E253">
            <v>2</v>
          </cell>
          <cell r="I253">
            <v>1.82</v>
          </cell>
          <cell r="J253">
            <v>26.68</v>
          </cell>
          <cell r="K253">
            <v>28.5</v>
          </cell>
          <cell r="P253">
            <v>6</v>
          </cell>
        </row>
        <row r="254">
          <cell r="B254">
            <v>80</v>
          </cell>
          <cell r="C254">
            <v>20</v>
          </cell>
          <cell r="D254">
            <v>26.19</v>
          </cell>
          <cell r="E254" t="str">
            <v>N</v>
          </cell>
          <cell r="I254">
            <v>2.0299999999999998</v>
          </cell>
          <cell r="J254">
            <v>36.96</v>
          </cell>
          <cell r="K254">
            <v>38.99</v>
          </cell>
          <cell r="P254">
            <v>7</v>
          </cell>
        </row>
        <row r="255">
          <cell r="B255">
            <v>80</v>
          </cell>
          <cell r="C255">
            <v>22</v>
          </cell>
          <cell r="D255">
            <v>28.58</v>
          </cell>
          <cell r="E255" t="str">
            <v>N</v>
          </cell>
          <cell r="I255">
            <v>2.23</v>
          </cell>
          <cell r="J255">
            <v>45.77</v>
          </cell>
          <cell r="K255">
            <v>48</v>
          </cell>
          <cell r="P255">
            <v>8</v>
          </cell>
        </row>
        <row r="256">
          <cell r="B256">
            <v>80</v>
          </cell>
          <cell r="C256">
            <v>24</v>
          </cell>
          <cell r="D256">
            <v>30.96</v>
          </cell>
          <cell r="E256" t="str">
            <v>N</v>
          </cell>
          <cell r="I256">
            <v>2.4300000000000002</v>
          </cell>
          <cell r="J256">
            <v>53.07</v>
          </cell>
          <cell r="K256">
            <v>55.5</v>
          </cell>
          <cell r="P256">
            <v>8</v>
          </cell>
        </row>
        <row r="257">
          <cell r="B257" t="str">
            <v>80S</v>
          </cell>
          <cell r="C257">
            <v>0.125</v>
          </cell>
          <cell r="D257">
            <v>2.41</v>
          </cell>
          <cell r="E257">
            <v>1</v>
          </cell>
          <cell r="I257">
            <v>7.0000000000000007E-2</v>
          </cell>
          <cell r="K257">
            <v>7.0000000000000007E-2</v>
          </cell>
          <cell r="P257">
            <v>2</v>
          </cell>
        </row>
        <row r="258">
          <cell r="B258" t="str">
            <v>80S</v>
          </cell>
          <cell r="C258">
            <v>0.125</v>
          </cell>
          <cell r="D258">
            <v>2.41</v>
          </cell>
          <cell r="E258">
            <v>1</v>
          </cell>
          <cell r="I258">
            <v>7.0000000000000007E-2</v>
          </cell>
          <cell r="K258">
            <v>7.0000000000000007E-2</v>
          </cell>
          <cell r="P258">
            <v>2</v>
          </cell>
        </row>
        <row r="259">
          <cell r="B259" t="str">
            <v>80S</v>
          </cell>
          <cell r="C259">
            <v>0.125</v>
          </cell>
          <cell r="D259">
            <v>2.41</v>
          </cell>
          <cell r="E259">
            <v>1</v>
          </cell>
          <cell r="I259">
            <v>7.0000000000000007E-2</v>
          </cell>
          <cell r="K259">
            <v>7.0000000000000007E-2</v>
          </cell>
          <cell r="P259">
            <v>2</v>
          </cell>
        </row>
        <row r="260">
          <cell r="B260" t="str">
            <v>80S</v>
          </cell>
          <cell r="C260">
            <v>0.25</v>
          </cell>
          <cell r="D260">
            <v>3.02</v>
          </cell>
          <cell r="E260">
            <v>1</v>
          </cell>
          <cell r="I260">
            <v>7.0000000000000007E-2</v>
          </cell>
          <cell r="K260">
            <v>7.0000000000000007E-2</v>
          </cell>
          <cell r="P260">
            <v>2</v>
          </cell>
        </row>
        <row r="261">
          <cell r="B261" t="str">
            <v>80S</v>
          </cell>
          <cell r="C261">
            <v>0.25</v>
          </cell>
          <cell r="D261">
            <v>3.02</v>
          </cell>
          <cell r="E261">
            <v>1</v>
          </cell>
          <cell r="I261">
            <v>7.0000000000000007E-2</v>
          </cell>
          <cell r="K261">
            <v>7.0000000000000007E-2</v>
          </cell>
          <cell r="P261">
            <v>2</v>
          </cell>
        </row>
        <row r="262">
          <cell r="B262" t="str">
            <v>80S</v>
          </cell>
          <cell r="C262">
            <v>0.25</v>
          </cell>
          <cell r="D262">
            <v>3.02</v>
          </cell>
          <cell r="E262">
            <v>1</v>
          </cell>
          <cell r="I262">
            <v>7.0000000000000007E-2</v>
          </cell>
          <cell r="K262">
            <v>7.0000000000000007E-2</v>
          </cell>
          <cell r="P262">
            <v>2</v>
          </cell>
        </row>
        <row r="263">
          <cell r="B263" t="str">
            <v>80S</v>
          </cell>
          <cell r="C263">
            <v>0.375</v>
          </cell>
          <cell r="D263">
            <v>3.2</v>
          </cell>
          <cell r="E263">
            <v>1</v>
          </cell>
          <cell r="I263">
            <v>7.0000000000000007E-2</v>
          </cell>
          <cell r="J263">
            <v>0</v>
          </cell>
          <cell r="K263">
            <v>7.0000000000000007E-2</v>
          </cell>
          <cell r="P263">
            <v>2</v>
          </cell>
        </row>
        <row r="264">
          <cell r="B264" t="str">
            <v>80S</v>
          </cell>
          <cell r="C264">
            <v>0.375</v>
          </cell>
          <cell r="D264">
            <v>3.2</v>
          </cell>
          <cell r="E264">
            <v>1</v>
          </cell>
          <cell r="I264">
            <v>7.0000000000000007E-2</v>
          </cell>
          <cell r="J264">
            <v>0</v>
          </cell>
          <cell r="K264">
            <v>7.0000000000000007E-2</v>
          </cell>
          <cell r="P264">
            <v>2</v>
          </cell>
        </row>
        <row r="265">
          <cell r="B265" t="str">
            <v>80S</v>
          </cell>
          <cell r="C265">
            <v>0.375</v>
          </cell>
          <cell r="D265">
            <v>3.2</v>
          </cell>
          <cell r="E265">
            <v>1</v>
          </cell>
          <cell r="I265">
            <v>7.0000000000000007E-2</v>
          </cell>
          <cell r="J265">
            <v>0</v>
          </cell>
          <cell r="K265">
            <v>7.0000000000000007E-2</v>
          </cell>
          <cell r="P265">
            <v>2</v>
          </cell>
        </row>
        <row r="266">
          <cell r="B266" t="str">
            <v>80S</v>
          </cell>
          <cell r="C266">
            <v>0.5</v>
          </cell>
          <cell r="D266">
            <v>3.73</v>
          </cell>
          <cell r="E266">
            <v>1</v>
          </cell>
          <cell r="I266">
            <v>7.0000000000000007E-2</v>
          </cell>
          <cell r="J266">
            <v>0</v>
          </cell>
          <cell r="K266">
            <v>7.0000000000000007E-2</v>
          </cell>
          <cell r="P266">
            <v>2</v>
          </cell>
        </row>
        <row r="267">
          <cell r="B267" t="str">
            <v>80S</v>
          </cell>
          <cell r="C267">
            <v>0.5</v>
          </cell>
          <cell r="D267">
            <v>3.73</v>
          </cell>
          <cell r="E267">
            <v>1</v>
          </cell>
          <cell r="I267">
            <v>7.0000000000000007E-2</v>
          </cell>
          <cell r="J267">
            <v>0</v>
          </cell>
          <cell r="K267">
            <v>7.0000000000000007E-2</v>
          </cell>
          <cell r="P267">
            <v>2</v>
          </cell>
        </row>
        <row r="268">
          <cell r="B268" t="str">
            <v>80S</v>
          </cell>
          <cell r="C268">
            <v>0.5</v>
          </cell>
          <cell r="D268">
            <v>3.73</v>
          </cell>
          <cell r="E268">
            <v>1</v>
          </cell>
          <cell r="I268">
            <v>7.0000000000000007E-2</v>
          </cell>
          <cell r="J268">
            <v>0</v>
          </cell>
          <cell r="K268">
            <v>7.0000000000000007E-2</v>
          </cell>
          <cell r="P268">
            <v>2</v>
          </cell>
        </row>
        <row r="269">
          <cell r="B269" t="str">
            <v>80S</v>
          </cell>
          <cell r="C269">
            <v>0.75</v>
          </cell>
          <cell r="D269">
            <v>3.91</v>
          </cell>
          <cell r="E269">
            <v>1</v>
          </cell>
          <cell r="I269">
            <v>7.0000000000000007E-2</v>
          </cell>
          <cell r="J269">
            <v>0</v>
          </cell>
          <cell r="K269">
            <v>7.0000000000000007E-2</v>
          </cell>
          <cell r="P269">
            <v>2</v>
          </cell>
        </row>
        <row r="270">
          <cell r="B270" t="str">
            <v>80S</v>
          </cell>
          <cell r="C270">
            <v>0.75</v>
          </cell>
          <cell r="D270">
            <v>3.91</v>
          </cell>
          <cell r="E270">
            <v>1</v>
          </cell>
          <cell r="I270">
            <v>7.0000000000000007E-2</v>
          </cell>
          <cell r="J270">
            <v>0</v>
          </cell>
          <cell r="K270">
            <v>7.0000000000000007E-2</v>
          </cell>
          <cell r="P270">
            <v>2</v>
          </cell>
        </row>
        <row r="271">
          <cell r="B271" t="str">
            <v>80S</v>
          </cell>
          <cell r="C271">
            <v>0.75</v>
          </cell>
          <cell r="D271">
            <v>3.91</v>
          </cell>
          <cell r="E271">
            <v>1</v>
          </cell>
          <cell r="I271">
            <v>7.0000000000000007E-2</v>
          </cell>
          <cell r="J271">
            <v>0</v>
          </cell>
          <cell r="K271">
            <v>7.0000000000000007E-2</v>
          </cell>
          <cell r="P271">
            <v>2</v>
          </cell>
        </row>
        <row r="272">
          <cell r="B272" t="str">
            <v>80S</v>
          </cell>
          <cell r="C272">
            <v>1</v>
          </cell>
          <cell r="D272">
            <v>4.55</v>
          </cell>
          <cell r="E272">
            <v>1</v>
          </cell>
          <cell r="I272">
            <v>0.15</v>
          </cell>
          <cell r="J272">
            <v>0</v>
          </cell>
          <cell r="K272">
            <v>0.15</v>
          </cell>
          <cell r="P272">
            <v>2</v>
          </cell>
        </row>
        <row r="273">
          <cell r="B273" t="str">
            <v>80S</v>
          </cell>
          <cell r="C273">
            <v>1</v>
          </cell>
          <cell r="D273">
            <v>4.55</v>
          </cell>
          <cell r="E273">
            <v>1</v>
          </cell>
          <cell r="I273">
            <v>0.15</v>
          </cell>
          <cell r="J273">
            <v>0</v>
          </cell>
          <cell r="K273">
            <v>0.15</v>
          </cell>
          <cell r="P273">
            <v>2</v>
          </cell>
        </row>
        <row r="274">
          <cell r="B274" t="str">
            <v>80S</v>
          </cell>
          <cell r="C274">
            <v>1</v>
          </cell>
          <cell r="D274">
            <v>4.55</v>
          </cell>
          <cell r="E274">
            <v>1</v>
          </cell>
          <cell r="I274">
            <v>0.15</v>
          </cell>
          <cell r="J274">
            <v>0</v>
          </cell>
          <cell r="K274">
            <v>0.15</v>
          </cell>
          <cell r="P274">
            <v>2</v>
          </cell>
        </row>
        <row r="275">
          <cell r="B275" t="str">
            <v>80S</v>
          </cell>
          <cell r="C275">
            <v>1.25</v>
          </cell>
          <cell r="D275">
            <v>4.8499999999999996</v>
          </cell>
          <cell r="E275">
            <v>1</v>
          </cell>
          <cell r="I275">
            <v>0.13</v>
          </cell>
          <cell r="J275">
            <v>0.17</v>
          </cell>
          <cell r="K275">
            <v>0.30000000000000004</v>
          </cell>
          <cell r="P275">
            <v>2</v>
          </cell>
        </row>
        <row r="276">
          <cell r="B276" t="str">
            <v>80S</v>
          </cell>
          <cell r="C276">
            <v>1.25</v>
          </cell>
          <cell r="D276">
            <v>4.8499999999999996</v>
          </cell>
          <cell r="E276">
            <v>1</v>
          </cell>
          <cell r="I276">
            <v>0.13</v>
          </cell>
          <cell r="J276">
            <v>0.17</v>
          </cell>
          <cell r="K276">
            <v>0.30000000000000004</v>
          </cell>
          <cell r="P276">
            <v>2</v>
          </cell>
        </row>
        <row r="277">
          <cell r="B277" t="str">
            <v>80S</v>
          </cell>
          <cell r="C277">
            <v>1.25</v>
          </cell>
          <cell r="D277">
            <v>4.8499999999999996</v>
          </cell>
          <cell r="E277">
            <v>1</v>
          </cell>
          <cell r="I277">
            <v>0.13</v>
          </cell>
          <cell r="J277">
            <v>0.17</v>
          </cell>
          <cell r="K277">
            <v>0.30000000000000004</v>
          </cell>
          <cell r="P277">
            <v>2</v>
          </cell>
        </row>
        <row r="278">
          <cell r="B278" t="str">
            <v>80S</v>
          </cell>
          <cell r="C278">
            <v>1.5</v>
          </cell>
          <cell r="D278">
            <v>5.08</v>
          </cell>
          <cell r="E278">
            <v>1</v>
          </cell>
          <cell r="I278">
            <v>0.15</v>
          </cell>
          <cell r="J278">
            <v>0.15</v>
          </cell>
          <cell r="K278">
            <v>0.3</v>
          </cell>
          <cell r="P278">
            <v>2</v>
          </cell>
        </row>
        <row r="279">
          <cell r="B279" t="str">
            <v>80S</v>
          </cell>
          <cell r="C279">
            <v>1.5</v>
          </cell>
          <cell r="D279">
            <v>5.08</v>
          </cell>
          <cell r="E279">
            <v>1</v>
          </cell>
          <cell r="I279">
            <v>0.15</v>
          </cell>
          <cell r="J279">
            <v>0.15</v>
          </cell>
          <cell r="K279">
            <v>0.3</v>
          </cell>
          <cell r="P279">
            <v>2</v>
          </cell>
        </row>
        <row r="280">
          <cell r="B280" t="str">
            <v>80S</v>
          </cell>
          <cell r="C280">
            <v>1.5</v>
          </cell>
          <cell r="D280">
            <v>5.08</v>
          </cell>
          <cell r="E280">
            <v>1</v>
          </cell>
          <cell r="I280">
            <v>0.15</v>
          </cell>
          <cell r="J280">
            <v>0.15</v>
          </cell>
          <cell r="K280">
            <v>0.3</v>
          </cell>
          <cell r="P280">
            <v>2</v>
          </cell>
        </row>
        <row r="281">
          <cell r="B281" t="str">
            <v>80S</v>
          </cell>
          <cell r="C281">
            <v>2</v>
          </cell>
          <cell r="D281">
            <v>5.54</v>
          </cell>
          <cell r="E281">
            <v>1</v>
          </cell>
          <cell r="I281">
            <v>0.2</v>
          </cell>
          <cell r="J281">
            <v>0.25</v>
          </cell>
          <cell r="K281">
            <v>0.45</v>
          </cell>
          <cell r="P281">
            <v>2</v>
          </cell>
        </row>
        <row r="282">
          <cell r="B282" t="str">
            <v>80S</v>
          </cell>
          <cell r="C282">
            <v>2</v>
          </cell>
          <cell r="D282">
            <v>5.54</v>
          </cell>
          <cell r="E282">
            <v>1</v>
          </cell>
          <cell r="I282">
            <v>0.2</v>
          </cell>
          <cell r="J282">
            <v>0.25</v>
          </cell>
          <cell r="K282">
            <v>0.45</v>
          </cell>
          <cell r="P282">
            <v>2</v>
          </cell>
        </row>
        <row r="283">
          <cell r="B283" t="str">
            <v>80S</v>
          </cell>
          <cell r="C283">
            <v>2</v>
          </cell>
          <cell r="D283">
            <v>5.54</v>
          </cell>
          <cell r="E283">
            <v>1</v>
          </cell>
          <cell r="I283">
            <v>0.2</v>
          </cell>
          <cell r="J283">
            <v>0.25</v>
          </cell>
          <cell r="K283">
            <v>0.45</v>
          </cell>
          <cell r="P283">
            <v>2</v>
          </cell>
        </row>
        <row r="284">
          <cell r="B284" t="str">
            <v>80S</v>
          </cell>
          <cell r="C284">
            <v>2.5</v>
          </cell>
          <cell r="D284">
            <v>7.01</v>
          </cell>
          <cell r="E284">
            <v>1</v>
          </cell>
          <cell r="I284">
            <v>0.25</v>
          </cell>
          <cell r="J284">
            <v>0.5</v>
          </cell>
          <cell r="K284">
            <v>0.75</v>
          </cell>
          <cell r="P284">
            <v>2</v>
          </cell>
        </row>
        <row r="285">
          <cell r="B285" t="str">
            <v>80S</v>
          </cell>
          <cell r="C285">
            <v>3</v>
          </cell>
          <cell r="D285">
            <v>7.62</v>
          </cell>
          <cell r="E285">
            <v>1</v>
          </cell>
          <cell r="I285">
            <v>0.3</v>
          </cell>
          <cell r="J285">
            <v>0.6</v>
          </cell>
          <cell r="K285">
            <v>0.89999999999999991</v>
          </cell>
          <cell r="P285">
            <v>2</v>
          </cell>
        </row>
        <row r="286">
          <cell r="B286" t="str">
            <v>80S</v>
          </cell>
          <cell r="C286">
            <v>3.5</v>
          </cell>
          <cell r="D286">
            <v>8.08</v>
          </cell>
          <cell r="E286">
            <v>1</v>
          </cell>
          <cell r="I286">
            <v>0.35</v>
          </cell>
          <cell r="J286">
            <v>0.85</v>
          </cell>
          <cell r="K286">
            <v>1.2</v>
          </cell>
          <cell r="P286">
            <v>3</v>
          </cell>
        </row>
        <row r="287">
          <cell r="B287" t="str">
            <v>80S</v>
          </cell>
          <cell r="C287">
            <v>4</v>
          </cell>
          <cell r="D287">
            <v>8.56</v>
          </cell>
          <cell r="E287">
            <v>1</v>
          </cell>
          <cell r="I287">
            <v>0.41</v>
          </cell>
          <cell r="J287">
            <v>0.93</v>
          </cell>
          <cell r="K287">
            <v>1.34</v>
          </cell>
          <cell r="P287">
            <v>3</v>
          </cell>
        </row>
        <row r="288">
          <cell r="B288" t="str">
            <v>80S</v>
          </cell>
          <cell r="C288">
            <v>5</v>
          </cell>
          <cell r="D288">
            <v>9.5299999999999994</v>
          </cell>
          <cell r="E288">
            <v>1</v>
          </cell>
          <cell r="I288">
            <v>0.51</v>
          </cell>
          <cell r="J288">
            <v>1.59</v>
          </cell>
          <cell r="K288">
            <v>2.1</v>
          </cell>
          <cell r="P288">
            <v>4</v>
          </cell>
        </row>
        <row r="289">
          <cell r="B289" t="str">
            <v>80S</v>
          </cell>
          <cell r="C289">
            <v>6</v>
          </cell>
          <cell r="D289">
            <v>10.97</v>
          </cell>
          <cell r="E289">
            <v>1.25</v>
          </cell>
          <cell r="I289">
            <v>0.61</v>
          </cell>
          <cell r="J289">
            <v>2.69</v>
          </cell>
          <cell r="K289">
            <v>3.3</v>
          </cell>
          <cell r="P289">
            <v>4</v>
          </cell>
        </row>
        <row r="290">
          <cell r="B290" t="str">
            <v>80S</v>
          </cell>
          <cell r="C290">
            <v>8</v>
          </cell>
          <cell r="D290">
            <v>12.7</v>
          </cell>
          <cell r="E290">
            <v>1.25</v>
          </cell>
          <cell r="I290">
            <v>0.81</v>
          </cell>
          <cell r="J290">
            <v>4.58</v>
          </cell>
          <cell r="K290">
            <v>5.3900000000000006</v>
          </cell>
          <cell r="P290">
            <v>4</v>
          </cell>
        </row>
        <row r="291">
          <cell r="B291" t="str">
            <v>80S</v>
          </cell>
          <cell r="C291">
            <v>10</v>
          </cell>
          <cell r="D291">
            <v>12.7</v>
          </cell>
          <cell r="E291">
            <v>1.25</v>
          </cell>
          <cell r="I291">
            <v>1.01</v>
          </cell>
          <cell r="J291">
            <v>5.74</v>
          </cell>
          <cell r="K291">
            <v>6.75</v>
          </cell>
          <cell r="P291">
            <v>4</v>
          </cell>
        </row>
        <row r="292">
          <cell r="B292" t="str">
            <v>80S</v>
          </cell>
          <cell r="C292">
            <v>12</v>
          </cell>
          <cell r="D292">
            <v>12.7</v>
          </cell>
          <cell r="E292">
            <v>1.25</v>
          </cell>
          <cell r="I292">
            <v>1.22</v>
          </cell>
          <cell r="J292">
            <v>6.73</v>
          </cell>
          <cell r="K292">
            <v>7.95</v>
          </cell>
          <cell r="P292">
            <v>6</v>
          </cell>
        </row>
        <row r="293">
          <cell r="B293">
            <v>100</v>
          </cell>
          <cell r="C293">
            <v>8</v>
          </cell>
          <cell r="D293">
            <v>15.09</v>
          </cell>
          <cell r="E293">
            <v>1.5</v>
          </cell>
          <cell r="I293">
            <v>0.81</v>
          </cell>
          <cell r="J293">
            <v>6.09</v>
          </cell>
          <cell r="K293">
            <v>6.9</v>
          </cell>
          <cell r="P293">
            <v>4</v>
          </cell>
        </row>
        <row r="294">
          <cell r="B294">
            <v>100</v>
          </cell>
          <cell r="C294">
            <v>10</v>
          </cell>
          <cell r="D294">
            <v>18.260000000000002</v>
          </cell>
          <cell r="E294">
            <v>1.5</v>
          </cell>
          <cell r="I294">
            <v>1.01</v>
          </cell>
          <cell r="J294">
            <v>11.44</v>
          </cell>
          <cell r="K294">
            <v>12.45</v>
          </cell>
          <cell r="P294">
            <v>4</v>
          </cell>
        </row>
        <row r="295">
          <cell r="B295">
            <v>100</v>
          </cell>
          <cell r="C295">
            <v>12</v>
          </cell>
          <cell r="D295">
            <v>21.44</v>
          </cell>
          <cell r="E295">
            <v>2</v>
          </cell>
          <cell r="I295">
            <v>1.22</v>
          </cell>
          <cell r="J295">
            <v>15.28</v>
          </cell>
          <cell r="K295">
            <v>16.5</v>
          </cell>
          <cell r="P295">
            <v>6</v>
          </cell>
        </row>
        <row r="296">
          <cell r="B296">
            <v>100</v>
          </cell>
          <cell r="C296">
            <v>14</v>
          </cell>
          <cell r="D296">
            <v>23.83</v>
          </cell>
          <cell r="E296">
            <v>2</v>
          </cell>
          <cell r="I296">
            <v>1.42</v>
          </cell>
          <cell r="J296">
            <v>21.07</v>
          </cell>
          <cell r="K296">
            <v>22.490000000000002</v>
          </cell>
          <cell r="P296">
            <v>6</v>
          </cell>
        </row>
        <row r="297">
          <cell r="B297">
            <v>100</v>
          </cell>
          <cell r="C297">
            <v>16</v>
          </cell>
          <cell r="D297">
            <v>26.19</v>
          </cell>
          <cell r="E297" t="str">
            <v>N</v>
          </cell>
          <cell r="I297">
            <v>1.62</v>
          </cell>
          <cell r="J297">
            <v>28.38</v>
          </cell>
          <cell r="K297">
            <v>30</v>
          </cell>
          <cell r="P297">
            <v>6</v>
          </cell>
        </row>
        <row r="298">
          <cell r="B298">
            <v>100</v>
          </cell>
          <cell r="C298">
            <v>18</v>
          </cell>
          <cell r="D298">
            <v>29.36</v>
          </cell>
          <cell r="E298" t="str">
            <v>N</v>
          </cell>
          <cell r="I298">
            <v>1.82</v>
          </cell>
          <cell r="J298">
            <v>37.17</v>
          </cell>
          <cell r="K298">
            <v>38.99</v>
          </cell>
          <cell r="P298">
            <v>6</v>
          </cell>
        </row>
        <row r="299">
          <cell r="B299">
            <v>100</v>
          </cell>
          <cell r="C299">
            <v>20</v>
          </cell>
          <cell r="D299">
            <v>32.54</v>
          </cell>
          <cell r="E299" t="str">
            <v>N</v>
          </cell>
          <cell r="I299">
            <v>2.0299999999999998</v>
          </cell>
          <cell r="J299">
            <v>45.97</v>
          </cell>
          <cell r="K299">
            <v>48</v>
          </cell>
          <cell r="P299">
            <v>7</v>
          </cell>
        </row>
        <row r="300">
          <cell r="B300">
            <v>100</v>
          </cell>
          <cell r="C300">
            <v>22</v>
          </cell>
          <cell r="D300">
            <v>34.93</v>
          </cell>
          <cell r="E300" t="str">
            <v>N</v>
          </cell>
          <cell r="I300">
            <v>2.23</v>
          </cell>
          <cell r="J300">
            <v>65.27</v>
          </cell>
          <cell r="K300">
            <v>67.5</v>
          </cell>
          <cell r="P300">
            <v>8</v>
          </cell>
        </row>
        <row r="301">
          <cell r="B301">
            <v>100</v>
          </cell>
          <cell r="C301">
            <v>24</v>
          </cell>
          <cell r="D301">
            <v>38.89</v>
          </cell>
          <cell r="E301" t="str">
            <v>N</v>
          </cell>
          <cell r="I301">
            <v>2.4300000000000002</v>
          </cell>
          <cell r="J301">
            <v>75.56</v>
          </cell>
          <cell r="K301">
            <v>77.990000000000009</v>
          </cell>
          <cell r="P301">
            <v>8</v>
          </cell>
        </row>
        <row r="302">
          <cell r="B302">
            <v>120</v>
          </cell>
          <cell r="C302">
            <v>4</v>
          </cell>
          <cell r="D302">
            <v>11.13</v>
          </cell>
          <cell r="E302">
            <v>1.25</v>
          </cell>
          <cell r="I302">
            <v>0.41</v>
          </cell>
          <cell r="J302">
            <v>1.84</v>
          </cell>
          <cell r="K302">
            <v>2.25</v>
          </cell>
          <cell r="P302">
            <v>4</v>
          </cell>
        </row>
        <row r="303">
          <cell r="B303">
            <v>120</v>
          </cell>
          <cell r="C303">
            <v>5</v>
          </cell>
          <cell r="D303">
            <v>12.7</v>
          </cell>
          <cell r="E303">
            <v>1.25</v>
          </cell>
          <cell r="I303">
            <v>0.51</v>
          </cell>
          <cell r="J303">
            <v>2.94</v>
          </cell>
          <cell r="K303">
            <v>3.45</v>
          </cell>
          <cell r="P303">
            <v>4</v>
          </cell>
        </row>
        <row r="304">
          <cell r="B304">
            <v>120</v>
          </cell>
          <cell r="C304">
            <v>6</v>
          </cell>
          <cell r="D304">
            <v>14.27</v>
          </cell>
          <cell r="E304">
            <v>1.25</v>
          </cell>
          <cell r="I304">
            <v>0.61</v>
          </cell>
          <cell r="J304">
            <v>4.1900000000000004</v>
          </cell>
          <cell r="K304">
            <v>4.8000000000000007</v>
          </cell>
          <cell r="P304">
            <v>4</v>
          </cell>
        </row>
        <row r="305">
          <cell r="B305">
            <v>120</v>
          </cell>
          <cell r="C305">
            <v>8</v>
          </cell>
          <cell r="D305">
            <v>18.260000000000002</v>
          </cell>
          <cell r="E305">
            <v>1.5</v>
          </cell>
          <cell r="I305">
            <v>0.81</v>
          </cell>
          <cell r="J305">
            <v>9.23</v>
          </cell>
          <cell r="K305">
            <v>10.040000000000001</v>
          </cell>
          <cell r="P305">
            <v>4</v>
          </cell>
        </row>
        <row r="306">
          <cell r="B306">
            <v>120</v>
          </cell>
          <cell r="C306">
            <v>10</v>
          </cell>
          <cell r="D306">
            <v>21.44</v>
          </cell>
          <cell r="E306">
            <v>2</v>
          </cell>
          <cell r="I306">
            <v>1.01</v>
          </cell>
          <cell r="J306">
            <v>12.49</v>
          </cell>
          <cell r="K306">
            <v>13.5</v>
          </cell>
          <cell r="P306">
            <v>4</v>
          </cell>
        </row>
        <row r="307">
          <cell r="B307">
            <v>120</v>
          </cell>
          <cell r="C307">
            <v>12</v>
          </cell>
          <cell r="D307">
            <v>25.4</v>
          </cell>
          <cell r="E307" t="str">
            <v>N</v>
          </cell>
          <cell r="I307">
            <v>1.22</v>
          </cell>
          <cell r="J307">
            <v>21.27</v>
          </cell>
          <cell r="K307">
            <v>22.49</v>
          </cell>
          <cell r="P307">
            <v>6</v>
          </cell>
        </row>
        <row r="308">
          <cell r="B308">
            <v>120</v>
          </cell>
          <cell r="C308">
            <v>14</v>
          </cell>
          <cell r="D308">
            <v>27.79</v>
          </cell>
          <cell r="E308" t="str">
            <v>N</v>
          </cell>
          <cell r="I308">
            <v>1.42</v>
          </cell>
          <cell r="J308">
            <v>25.58</v>
          </cell>
          <cell r="K308">
            <v>27</v>
          </cell>
          <cell r="P308">
            <v>6</v>
          </cell>
        </row>
        <row r="309">
          <cell r="B309">
            <v>120</v>
          </cell>
          <cell r="C309">
            <v>16</v>
          </cell>
          <cell r="D309">
            <v>30.96</v>
          </cell>
          <cell r="E309" t="str">
            <v>N</v>
          </cell>
          <cell r="I309">
            <v>1.62</v>
          </cell>
          <cell r="J309">
            <v>35.880000000000003</v>
          </cell>
          <cell r="K309">
            <v>37.5</v>
          </cell>
          <cell r="P309">
            <v>6</v>
          </cell>
        </row>
        <row r="310">
          <cell r="B310">
            <v>120</v>
          </cell>
          <cell r="C310">
            <v>18</v>
          </cell>
          <cell r="D310">
            <v>34.93</v>
          </cell>
          <cell r="E310" t="str">
            <v>N</v>
          </cell>
          <cell r="I310">
            <v>1.82</v>
          </cell>
          <cell r="J310">
            <v>47.68</v>
          </cell>
          <cell r="K310">
            <v>49.5</v>
          </cell>
          <cell r="P310">
            <v>6</v>
          </cell>
        </row>
        <row r="311">
          <cell r="B311">
            <v>120</v>
          </cell>
          <cell r="C311">
            <v>20</v>
          </cell>
          <cell r="D311">
            <v>38.1</v>
          </cell>
          <cell r="E311" t="str">
            <v>N</v>
          </cell>
          <cell r="I311">
            <v>2.0299999999999998</v>
          </cell>
          <cell r="J311">
            <v>62.47</v>
          </cell>
          <cell r="K311">
            <v>64.5</v>
          </cell>
          <cell r="P311">
            <v>7</v>
          </cell>
        </row>
        <row r="312">
          <cell r="B312">
            <v>120</v>
          </cell>
          <cell r="C312">
            <v>22</v>
          </cell>
          <cell r="D312">
            <v>41.28</v>
          </cell>
          <cell r="E312" t="str">
            <v>N</v>
          </cell>
          <cell r="I312">
            <v>2.23</v>
          </cell>
          <cell r="J312">
            <v>84.76</v>
          </cell>
          <cell r="K312">
            <v>86.990000000000009</v>
          </cell>
          <cell r="P312">
            <v>8</v>
          </cell>
        </row>
        <row r="313">
          <cell r="B313">
            <v>120</v>
          </cell>
          <cell r="C313">
            <v>24</v>
          </cell>
          <cell r="D313">
            <v>46.02</v>
          </cell>
          <cell r="E313" t="str">
            <v>N</v>
          </cell>
          <cell r="I313">
            <v>2.4300000000000002</v>
          </cell>
          <cell r="J313">
            <v>98.07</v>
          </cell>
          <cell r="K313">
            <v>100.5</v>
          </cell>
          <cell r="P313">
            <v>8</v>
          </cell>
        </row>
        <row r="314">
          <cell r="B314">
            <v>140</v>
          </cell>
          <cell r="C314">
            <v>8</v>
          </cell>
          <cell r="D314">
            <v>20.62</v>
          </cell>
          <cell r="E314">
            <v>2</v>
          </cell>
          <cell r="I314">
            <v>0.81</v>
          </cell>
          <cell r="J314">
            <v>10.130000000000001</v>
          </cell>
          <cell r="K314">
            <v>10.940000000000001</v>
          </cell>
          <cell r="P314">
            <v>4</v>
          </cell>
        </row>
        <row r="315">
          <cell r="B315">
            <v>140</v>
          </cell>
          <cell r="C315">
            <v>10</v>
          </cell>
          <cell r="D315">
            <v>25.4</v>
          </cell>
          <cell r="E315" t="str">
            <v>N</v>
          </cell>
          <cell r="I315">
            <v>1.01</v>
          </cell>
          <cell r="J315">
            <v>18.48</v>
          </cell>
          <cell r="K315">
            <v>19.490000000000002</v>
          </cell>
          <cell r="P315">
            <v>4</v>
          </cell>
        </row>
        <row r="316">
          <cell r="B316">
            <v>140</v>
          </cell>
          <cell r="C316">
            <v>12</v>
          </cell>
          <cell r="D316">
            <v>28.58</v>
          </cell>
          <cell r="E316" t="str">
            <v>N</v>
          </cell>
          <cell r="I316">
            <v>1.22</v>
          </cell>
          <cell r="J316">
            <v>25.78</v>
          </cell>
          <cell r="K316">
            <v>27</v>
          </cell>
          <cell r="P316">
            <v>6</v>
          </cell>
        </row>
        <row r="317">
          <cell r="B317">
            <v>140</v>
          </cell>
          <cell r="C317">
            <v>14</v>
          </cell>
          <cell r="D317">
            <v>31.75</v>
          </cell>
          <cell r="E317" t="str">
            <v>N</v>
          </cell>
          <cell r="I317">
            <v>1.42</v>
          </cell>
          <cell r="J317">
            <v>31.58</v>
          </cell>
          <cell r="K317">
            <v>33</v>
          </cell>
          <cell r="P317">
            <v>6</v>
          </cell>
        </row>
        <row r="318">
          <cell r="B318">
            <v>140</v>
          </cell>
          <cell r="C318">
            <v>16</v>
          </cell>
          <cell r="D318">
            <v>36.53</v>
          </cell>
          <cell r="E318" t="str">
            <v>N</v>
          </cell>
          <cell r="I318">
            <v>1.62</v>
          </cell>
          <cell r="J318">
            <v>44.87</v>
          </cell>
          <cell r="K318">
            <v>46.489999999999995</v>
          </cell>
          <cell r="P318">
            <v>6</v>
          </cell>
        </row>
        <row r="319">
          <cell r="B319">
            <v>140</v>
          </cell>
          <cell r="C319">
            <v>18</v>
          </cell>
          <cell r="D319">
            <v>39.67</v>
          </cell>
          <cell r="E319" t="str">
            <v>N</v>
          </cell>
          <cell r="I319">
            <v>1.82</v>
          </cell>
          <cell r="J319">
            <v>59.68</v>
          </cell>
          <cell r="K319">
            <v>61.5</v>
          </cell>
          <cell r="P319">
            <v>6</v>
          </cell>
        </row>
        <row r="320">
          <cell r="B320">
            <v>140</v>
          </cell>
          <cell r="C320">
            <v>20</v>
          </cell>
          <cell r="D320">
            <v>44.45</v>
          </cell>
          <cell r="E320" t="str">
            <v>N</v>
          </cell>
          <cell r="I320">
            <v>2.0299999999999998</v>
          </cell>
          <cell r="J320">
            <v>78.959999999999994</v>
          </cell>
          <cell r="K320">
            <v>80.989999999999995</v>
          </cell>
          <cell r="P320">
            <v>7</v>
          </cell>
        </row>
        <row r="321">
          <cell r="B321">
            <v>140</v>
          </cell>
          <cell r="C321">
            <v>22</v>
          </cell>
          <cell r="D321">
            <v>47.63</v>
          </cell>
          <cell r="E321" t="str">
            <v>N</v>
          </cell>
          <cell r="I321">
            <v>2.23</v>
          </cell>
          <cell r="J321">
            <v>108.77</v>
          </cell>
          <cell r="K321">
            <v>111</v>
          </cell>
          <cell r="P321">
            <v>8</v>
          </cell>
        </row>
        <row r="322">
          <cell r="B322">
            <v>140</v>
          </cell>
          <cell r="C322">
            <v>24</v>
          </cell>
          <cell r="D322">
            <v>52.37</v>
          </cell>
          <cell r="E322" t="str">
            <v>N</v>
          </cell>
          <cell r="I322">
            <v>2.4300000000000002</v>
          </cell>
          <cell r="J322">
            <v>126.57</v>
          </cell>
          <cell r="K322">
            <v>129</v>
          </cell>
          <cell r="P322">
            <v>8</v>
          </cell>
        </row>
        <row r="323">
          <cell r="B323">
            <v>160</v>
          </cell>
          <cell r="C323">
            <v>0.5</v>
          </cell>
          <cell r="D323">
            <v>4.78</v>
          </cell>
          <cell r="E323">
            <v>1</v>
          </cell>
          <cell r="I323">
            <v>7.0000000000000007E-2</v>
          </cell>
          <cell r="J323">
            <v>0.08</v>
          </cell>
          <cell r="K323">
            <v>0.15000000000000002</v>
          </cell>
          <cell r="P323">
            <v>2</v>
          </cell>
        </row>
        <row r="324">
          <cell r="B324">
            <v>160</v>
          </cell>
          <cell r="C324">
            <v>0.5</v>
          </cell>
          <cell r="D324">
            <v>4.78</v>
          </cell>
          <cell r="E324">
            <v>1</v>
          </cell>
          <cell r="I324">
            <v>7.0000000000000007E-2</v>
          </cell>
          <cell r="J324">
            <v>0.08</v>
          </cell>
          <cell r="K324">
            <v>0.15000000000000002</v>
          </cell>
          <cell r="P324">
            <v>2</v>
          </cell>
        </row>
        <row r="325">
          <cell r="B325">
            <v>160</v>
          </cell>
          <cell r="C325">
            <v>0.5</v>
          </cell>
          <cell r="D325">
            <v>4.78</v>
          </cell>
          <cell r="E325">
            <v>1</v>
          </cell>
          <cell r="I325">
            <v>7.0000000000000007E-2</v>
          </cell>
          <cell r="J325">
            <v>0.08</v>
          </cell>
          <cell r="K325">
            <v>0.15000000000000002</v>
          </cell>
          <cell r="P325">
            <v>2</v>
          </cell>
        </row>
        <row r="326">
          <cell r="B326">
            <v>160</v>
          </cell>
          <cell r="C326">
            <v>0.75</v>
          </cell>
          <cell r="D326">
            <v>5.56</v>
          </cell>
          <cell r="E326">
            <v>1</v>
          </cell>
          <cell r="I326">
            <v>0.08</v>
          </cell>
          <cell r="J326">
            <v>7.0000000000000007E-2</v>
          </cell>
          <cell r="K326">
            <v>0.15000000000000002</v>
          </cell>
          <cell r="P326">
            <v>2</v>
          </cell>
        </row>
        <row r="327">
          <cell r="B327">
            <v>160</v>
          </cell>
          <cell r="C327">
            <v>0.75</v>
          </cell>
          <cell r="D327">
            <v>5.56</v>
          </cell>
          <cell r="E327">
            <v>1</v>
          </cell>
          <cell r="I327">
            <v>0.08</v>
          </cell>
          <cell r="J327">
            <v>7.0000000000000007E-2</v>
          </cell>
          <cell r="K327">
            <v>0.15000000000000002</v>
          </cell>
          <cell r="P327">
            <v>2</v>
          </cell>
        </row>
        <row r="328">
          <cell r="B328">
            <v>160</v>
          </cell>
          <cell r="C328">
            <v>0.75</v>
          </cell>
          <cell r="D328">
            <v>5.56</v>
          </cell>
          <cell r="E328">
            <v>1</v>
          </cell>
          <cell r="I328">
            <v>0.08</v>
          </cell>
          <cell r="J328">
            <v>7.0000000000000007E-2</v>
          </cell>
          <cell r="K328">
            <v>0.15000000000000002</v>
          </cell>
          <cell r="P328">
            <v>2</v>
          </cell>
        </row>
        <row r="329">
          <cell r="B329">
            <v>160</v>
          </cell>
          <cell r="C329">
            <v>1</v>
          </cell>
          <cell r="D329">
            <v>6.35</v>
          </cell>
          <cell r="E329">
            <v>1</v>
          </cell>
          <cell r="I329">
            <v>0.1</v>
          </cell>
          <cell r="J329">
            <v>0.35</v>
          </cell>
          <cell r="K329">
            <v>0.44999999999999996</v>
          </cell>
          <cell r="P329">
            <v>2</v>
          </cell>
        </row>
        <row r="330">
          <cell r="B330">
            <v>160</v>
          </cell>
          <cell r="C330">
            <v>1</v>
          </cell>
          <cell r="D330">
            <v>6.35</v>
          </cell>
          <cell r="E330">
            <v>1</v>
          </cell>
          <cell r="I330">
            <v>0.1</v>
          </cell>
          <cell r="J330">
            <v>0.35</v>
          </cell>
          <cell r="K330">
            <v>0.44999999999999996</v>
          </cell>
          <cell r="P330">
            <v>2</v>
          </cell>
        </row>
        <row r="331">
          <cell r="B331">
            <v>160</v>
          </cell>
          <cell r="C331">
            <v>1</v>
          </cell>
          <cell r="D331">
            <v>6.35</v>
          </cell>
          <cell r="E331">
            <v>1</v>
          </cell>
          <cell r="I331">
            <v>0.1</v>
          </cell>
          <cell r="J331">
            <v>0.35</v>
          </cell>
          <cell r="K331">
            <v>0.44999999999999996</v>
          </cell>
          <cell r="P331">
            <v>2</v>
          </cell>
        </row>
        <row r="332">
          <cell r="B332">
            <v>160</v>
          </cell>
          <cell r="C332">
            <v>1.25</v>
          </cell>
          <cell r="D332">
            <v>6.35</v>
          </cell>
          <cell r="E332">
            <v>1</v>
          </cell>
          <cell r="I332">
            <v>0.13</v>
          </cell>
          <cell r="J332">
            <v>0.32</v>
          </cell>
          <cell r="K332">
            <v>0.45</v>
          </cell>
          <cell r="P332">
            <v>2</v>
          </cell>
        </row>
        <row r="333">
          <cell r="B333">
            <v>160</v>
          </cell>
          <cell r="C333">
            <v>1.25</v>
          </cell>
          <cell r="D333">
            <v>6.35</v>
          </cell>
          <cell r="E333">
            <v>1</v>
          </cell>
          <cell r="I333">
            <v>0.13</v>
          </cell>
          <cell r="J333">
            <v>0.32</v>
          </cell>
          <cell r="K333">
            <v>0.45</v>
          </cell>
          <cell r="P333">
            <v>2</v>
          </cell>
        </row>
        <row r="334">
          <cell r="B334">
            <v>160</v>
          </cell>
          <cell r="C334">
            <v>1.25</v>
          </cell>
          <cell r="D334">
            <v>6.35</v>
          </cell>
          <cell r="E334">
            <v>1</v>
          </cell>
          <cell r="I334">
            <v>0.13</v>
          </cell>
          <cell r="J334">
            <v>0.32</v>
          </cell>
          <cell r="K334">
            <v>0.45</v>
          </cell>
          <cell r="P334">
            <v>2</v>
          </cell>
        </row>
        <row r="335">
          <cell r="B335">
            <v>160</v>
          </cell>
          <cell r="C335">
            <v>1.5</v>
          </cell>
          <cell r="D335">
            <v>7.14</v>
          </cell>
          <cell r="E335">
            <v>1</v>
          </cell>
          <cell r="I335">
            <v>0.15</v>
          </cell>
          <cell r="J335">
            <v>0.45</v>
          </cell>
          <cell r="K335">
            <v>0.6</v>
          </cell>
          <cell r="P335">
            <v>2</v>
          </cell>
        </row>
        <row r="336">
          <cell r="B336">
            <v>160</v>
          </cell>
          <cell r="C336">
            <v>1.5</v>
          </cell>
          <cell r="D336">
            <v>7.14</v>
          </cell>
          <cell r="E336">
            <v>1</v>
          </cell>
          <cell r="I336">
            <v>0.15</v>
          </cell>
          <cell r="J336">
            <v>0.45</v>
          </cell>
          <cell r="K336">
            <v>0.6</v>
          </cell>
          <cell r="P336">
            <v>2</v>
          </cell>
        </row>
        <row r="337">
          <cell r="B337">
            <v>160</v>
          </cell>
          <cell r="C337">
            <v>1.5</v>
          </cell>
          <cell r="D337">
            <v>7.14</v>
          </cell>
          <cell r="E337">
            <v>1</v>
          </cell>
          <cell r="I337">
            <v>0.15</v>
          </cell>
          <cell r="J337">
            <v>0.45</v>
          </cell>
          <cell r="K337">
            <v>0.6</v>
          </cell>
          <cell r="P337">
            <v>2</v>
          </cell>
        </row>
        <row r="338">
          <cell r="B338">
            <v>160</v>
          </cell>
          <cell r="C338">
            <v>2</v>
          </cell>
          <cell r="D338">
            <v>8.74</v>
          </cell>
          <cell r="E338">
            <v>1</v>
          </cell>
          <cell r="I338">
            <v>0.2</v>
          </cell>
          <cell r="J338">
            <v>0.7</v>
          </cell>
          <cell r="K338">
            <v>0.89999999999999991</v>
          </cell>
          <cell r="P338">
            <v>4</v>
          </cell>
        </row>
        <row r="339">
          <cell r="B339">
            <v>160</v>
          </cell>
          <cell r="C339">
            <v>2</v>
          </cell>
          <cell r="D339">
            <v>8.74</v>
          </cell>
          <cell r="E339">
            <v>1</v>
          </cell>
          <cell r="I339">
            <v>0.2</v>
          </cell>
          <cell r="J339">
            <v>0.7</v>
          </cell>
          <cell r="K339">
            <v>0.89999999999999991</v>
          </cell>
          <cell r="P339">
            <v>4</v>
          </cell>
        </row>
        <row r="340">
          <cell r="B340">
            <v>160</v>
          </cell>
          <cell r="C340">
            <v>2</v>
          </cell>
          <cell r="D340">
            <v>8.74</v>
          </cell>
          <cell r="E340">
            <v>1</v>
          </cell>
          <cell r="I340">
            <v>0.2</v>
          </cell>
          <cell r="J340">
            <v>0.7</v>
          </cell>
          <cell r="K340">
            <v>0.89999999999999991</v>
          </cell>
          <cell r="P340">
            <v>4</v>
          </cell>
        </row>
        <row r="341">
          <cell r="B341">
            <v>160</v>
          </cell>
          <cell r="C341">
            <v>2.5</v>
          </cell>
          <cell r="D341">
            <v>9.5299999999999994</v>
          </cell>
          <cell r="E341">
            <v>1</v>
          </cell>
          <cell r="I341">
            <v>0.25</v>
          </cell>
          <cell r="J341">
            <v>0.8</v>
          </cell>
          <cell r="K341">
            <v>1.05</v>
          </cell>
          <cell r="P341">
            <v>4</v>
          </cell>
        </row>
        <row r="342">
          <cell r="B342">
            <v>160</v>
          </cell>
          <cell r="C342">
            <v>3</v>
          </cell>
          <cell r="D342">
            <v>11.13</v>
          </cell>
          <cell r="E342">
            <v>1.25</v>
          </cell>
          <cell r="I342">
            <v>0.3</v>
          </cell>
          <cell r="J342">
            <v>1.5</v>
          </cell>
          <cell r="K342">
            <v>1.8</v>
          </cell>
          <cell r="P342">
            <v>4</v>
          </cell>
        </row>
        <row r="343">
          <cell r="B343">
            <v>160</v>
          </cell>
          <cell r="C343">
            <v>4</v>
          </cell>
          <cell r="D343">
            <v>13.49</v>
          </cell>
          <cell r="E343">
            <v>1.25</v>
          </cell>
          <cell r="I343">
            <v>0.41</v>
          </cell>
          <cell r="J343">
            <v>2.59</v>
          </cell>
          <cell r="K343">
            <v>3</v>
          </cell>
          <cell r="P343">
            <v>4</v>
          </cell>
        </row>
        <row r="344">
          <cell r="B344">
            <v>160</v>
          </cell>
          <cell r="C344">
            <v>5</v>
          </cell>
          <cell r="D344">
            <v>15.88</v>
          </cell>
          <cell r="E344">
            <v>1.5</v>
          </cell>
          <cell r="I344">
            <v>0.51</v>
          </cell>
          <cell r="J344">
            <v>4.29</v>
          </cell>
          <cell r="K344">
            <v>4.8</v>
          </cell>
          <cell r="P344">
            <v>4</v>
          </cell>
        </row>
        <row r="345">
          <cell r="B345">
            <v>160</v>
          </cell>
          <cell r="C345">
            <v>6</v>
          </cell>
          <cell r="D345">
            <v>18.260000000000002</v>
          </cell>
          <cell r="E345">
            <v>1.5</v>
          </cell>
          <cell r="I345">
            <v>0.61</v>
          </cell>
          <cell r="J345">
            <v>7.04</v>
          </cell>
          <cell r="K345">
            <v>7.65</v>
          </cell>
          <cell r="P345">
            <v>4</v>
          </cell>
        </row>
        <row r="346">
          <cell r="B346">
            <v>160</v>
          </cell>
          <cell r="C346">
            <v>8</v>
          </cell>
          <cell r="D346">
            <v>23.01</v>
          </cell>
          <cell r="E346">
            <v>2</v>
          </cell>
          <cell r="I346">
            <v>0.81</v>
          </cell>
          <cell r="J346">
            <v>11.19</v>
          </cell>
          <cell r="K346">
            <v>12</v>
          </cell>
          <cell r="P346">
            <v>4</v>
          </cell>
        </row>
        <row r="347">
          <cell r="B347">
            <v>160</v>
          </cell>
          <cell r="C347">
            <v>10</v>
          </cell>
          <cell r="D347">
            <v>28.58</v>
          </cell>
          <cell r="E347" t="str">
            <v>N</v>
          </cell>
          <cell r="I347">
            <v>1.01</v>
          </cell>
          <cell r="J347">
            <v>21.48</v>
          </cell>
          <cell r="K347">
            <v>22.490000000000002</v>
          </cell>
          <cell r="P347">
            <v>4</v>
          </cell>
        </row>
        <row r="348">
          <cell r="B348">
            <v>160</v>
          </cell>
          <cell r="C348">
            <v>12</v>
          </cell>
          <cell r="D348">
            <v>33.32</v>
          </cell>
          <cell r="E348" t="str">
            <v>N</v>
          </cell>
          <cell r="I348">
            <v>1.22</v>
          </cell>
          <cell r="J348">
            <v>31.78</v>
          </cell>
          <cell r="K348">
            <v>33</v>
          </cell>
          <cell r="P348">
            <v>6</v>
          </cell>
        </row>
        <row r="349">
          <cell r="B349">
            <v>160</v>
          </cell>
          <cell r="C349">
            <v>14</v>
          </cell>
          <cell r="D349">
            <v>35.71</v>
          </cell>
          <cell r="E349" t="str">
            <v>N</v>
          </cell>
          <cell r="I349">
            <v>1.42</v>
          </cell>
          <cell r="J349">
            <v>39.07</v>
          </cell>
          <cell r="K349">
            <v>40.49</v>
          </cell>
          <cell r="P349">
            <v>6</v>
          </cell>
        </row>
        <row r="350">
          <cell r="B350">
            <v>160</v>
          </cell>
          <cell r="C350">
            <v>16</v>
          </cell>
          <cell r="D350">
            <v>40.49</v>
          </cell>
          <cell r="E350" t="str">
            <v>N</v>
          </cell>
          <cell r="I350">
            <v>1.62</v>
          </cell>
          <cell r="J350">
            <v>53.88</v>
          </cell>
          <cell r="K350">
            <v>55.5</v>
          </cell>
          <cell r="P350">
            <v>6</v>
          </cell>
        </row>
        <row r="351">
          <cell r="B351">
            <v>160</v>
          </cell>
          <cell r="C351">
            <v>18</v>
          </cell>
          <cell r="D351">
            <v>45.24</v>
          </cell>
          <cell r="E351" t="str">
            <v>N</v>
          </cell>
          <cell r="I351">
            <v>1.82</v>
          </cell>
          <cell r="J351">
            <v>71.680000000000007</v>
          </cell>
          <cell r="K351">
            <v>73.5</v>
          </cell>
          <cell r="P351">
            <v>6</v>
          </cell>
        </row>
        <row r="352">
          <cell r="B352">
            <v>160</v>
          </cell>
          <cell r="C352">
            <v>20</v>
          </cell>
          <cell r="D352">
            <v>50.01</v>
          </cell>
          <cell r="E352" t="str">
            <v>N</v>
          </cell>
          <cell r="I352">
            <v>2.0299999999999998</v>
          </cell>
          <cell r="J352">
            <v>93.97</v>
          </cell>
          <cell r="K352">
            <v>96</v>
          </cell>
          <cell r="P352">
            <v>7</v>
          </cell>
        </row>
        <row r="353">
          <cell r="B353">
            <v>160</v>
          </cell>
          <cell r="C353">
            <v>22</v>
          </cell>
          <cell r="D353">
            <v>53.98</v>
          </cell>
          <cell r="E353" t="str">
            <v>N</v>
          </cell>
          <cell r="I353">
            <v>2.23</v>
          </cell>
          <cell r="J353">
            <v>132.77000000000001</v>
          </cell>
          <cell r="K353">
            <v>135</v>
          </cell>
          <cell r="P353">
            <v>8</v>
          </cell>
        </row>
        <row r="354">
          <cell r="B354">
            <v>160</v>
          </cell>
          <cell r="C354">
            <v>24</v>
          </cell>
          <cell r="D354">
            <v>59.54</v>
          </cell>
          <cell r="E354" t="str">
            <v>N</v>
          </cell>
          <cell r="I354">
            <v>2.4300000000000002</v>
          </cell>
          <cell r="J354">
            <v>162.56</v>
          </cell>
          <cell r="K354">
            <v>164.99</v>
          </cell>
          <cell r="P354">
            <v>8</v>
          </cell>
        </row>
        <row r="355">
          <cell r="B355" t="str">
            <v>STD</v>
          </cell>
          <cell r="C355">
            <v>0.125</v>
          </cell>
          <cell r="D355">
            <v>1.73</v>
          </cell>
          <cell r="E355">
            <v>1</v>
          </cell>
          <cell r="I355">
            <v>7.0000000000000007E-2</v>
          </cell>
          <cell r="K355">
            <v>7.0000000000000007E-2</v>
          </cell>
          <cell r="P355">
            <v>2</v>
          </cell>
        </row>
        <row r="356">
          <cell r="B356" t="str">
            <v>STD</v>
          </cell>
          <cell r="C356">
            <v>0.125</v>
          </cell>
          <cell r="D356">
            <v>1.73</v>
          </cell>
          <cell r="E356">
            <v>1</v>
          </cell>
          <cell r="I356">
            <v>7.0000000000000007E-2</v>
          </cell>
          <cell r="K356">
            <v>7.0000000000000007E-2</v>
          </cell>
          <cell r="P356">
            <v>2</v>
          </cell>
        </row>
        <row r="357">
          <cell r="B357" t="str">
            <v>STD</v>
          </cell>
          <cell r="C357">
            <v>0.125</v>
          </cell>
          <cell r="D357">
            <v>1.73</v>
          </cell>
          <cell r="E357">
            <v>1</v>
          </cell>
          <cell r="I357">
            <v>7.0000000000000007E-2</v>
          </cell>
          <cell r="K357">
            <v>7.0000000000000007E-2</v>
          </cell>
          <cell r="P357">
            <v>2</v>
          </cell>
        </row>
        <row r="358">
          <cell r="B358" t="str">
            <v>STD</v>
          </cell>
          <cell r="C358">
            <v>0.25</v>
          </cell>
          <cell r="D358">
            <v>2.2400000000000002</v>
          </cell>
          <cell r="E358">
            <v>1</v>
          </cell>
          <cell r="I358">
            <v>7.0000000000000007E-2</v>
          </cell>
          <cell r="K358">
            <v>7.0000000000000007E-2</v>
          </cell>
          <cell r="P358">
            <v>2</v>
          </cell>
        </row>
        <row r="359">
          <cell r="B359" t="str">
            <v>STD</v>
          </cell>
          <cell r="C359">
            <v>0.25</v>
          </cell>
          <cell r="D359">
            <v>2.2400000000000002</v>
          </cell>
          <cell r="E359">
            <v>1</v>
          </cell>
          <cell r="I359">
            <v>7.0000000000000007E-2</v>
          </cell>
          <cell r="K359">
            <v>7.0000000000000007E-2</v>
          </cell>
          <cell r="P359">
            <v>2</v>
          </cell>
        </row>
        <row r="360">
          <cell r="B360" t="str">
            <v>STD</v>
          </cell>
          <cell r="C360">
            <v>0.25</v>
          </cell>
          <cell r="D360">
            <v>2.2400000000000002</v>
          </cell>
          <cell r="E360">
            <v>1</v>
          </cell>
          <cell r="I360">
            <v>7.0000000000000007E-2</v>
          </cell>
          <cell r="K360">
            <v>7.0000000000000007E-2</v>
          </cell>
          <cell r="P360">
            <v>2</v>
          </cell>
        </row>
        <row r="361">
          <cell r="B361" t="str">
            <v>STD</v>
          </cell>
          <cell r="C361">
            <v>0.375</v>
          </cell>
          <cell r="D361">
            <v>2.31</v>
          </cell>
          <cell r="E361">
            <v>1</v>
          </cell>
          <cell r="I361">
            <v>7.0000000000000007E-2</v>
          </cell>
          <cell r="J361">
            <v>0</v>
          </cell>
          <cell r="K361">
            <v>7.0000000000000007E-2</v>
          </cell>
          <cell r="P361">
            <v>2</v>
          </cell>
        </row>
        <row r="362">
          <cell r="B362" t="str">
            <v>STD</v>
          </cell>
          <cell r="C362">
            <v>0.375</v>
          </cell>
          <cell r="D362">
            <v>2.31</v>
          </cell>
          <cell r="E362">
            <v>1</v>
          </cell>
          <cell r="I362">
            <v>7.0000000000000007E-2</v>
          </cell>
          <cell r="J362">
            <v>0</v>
          </cell>
          <cell r="K362">
            <v>7.0000000000000007E-2</v>
          </cell>
          <cell r="P362">
            <v>2</v>
          </cell>
        </row>
        <row r="363">
          <cell r="B363" t="str">
            <v>STD</v>
          </cell>
          <cell r="C363">
            <v>0.375</v>
          </cell>
          <cell r="D363">
            <v>2.31</v>
          </cell>
          <cell r="E363">
            <v>1</v>
          </cell>
          <cell r="I363">
            <v>7.0000000000000007E-2</v>
          </cell>
          <cell r="J363">
            <v>0</v>
          </cell>
          <cell r="K363">
            <v>7.0000000000000007E-2</v>
          </cell>
          <cell r="P363">
            <v>2</v>
          </cell>
        </row>
        <row r="364">
          <cell r="B364" t="str">
            <v>STD</v>
          </cell>
          <cell r="C364">
            <v>0.5</v>
          </cell>
          <cell r="D364">
            <v>2.77</v>
          </cell>
          <cell r="E364">
            <v>1</v>
          </cell>
          <cell r="I364">
            <v>7.0000000000000007E-2</v>
          </cell>
          <cell r="J364">
            <v>0</v>
          </cell>
          <cell r="K364">
            <v>7.0000000000000007E-2</v>
          </cell>
          <cell r="P364">
            <v>2</v>
          </cell>
        </row>
        <row r="365">
          <cell r="B365" t="str">
            <v>STD</v>
          </cell>
          <cell r="C365">
            <v>0.5</v>
          </cell>
          <cell r="D365">
            <v>2.77</v>
          </cell>
          <cell r="E365">
            <v>1</v>
          </cell>
          <cell r="I365">
            <v>7.0000000000000007E-2</v>
          </cell>
          <cell r="J365">
            <v>0</v>
          </cell>
          <cell r="K365">
            <v>7.0000000000000007E-2</v>
          </cell>
          <cell r="P365">
            <v>2</v>
          </cell>
        </row>
        <row r="366">
          <cell r="B366" t="str">
            <v>STD</v>
          </cell>
          <cell r="C366">
            <v>0.5</v>
          </cell>
          <cell r="D366">
            <v>2.77</v>
          </cell>
          <cell r="E366">
            <v>1</v>
          </cell>
          <cell r="I366">
            <v>7.0000000000000007E-2</v>
          </cell>
          <cell r="J366">
            <v>0</v>
          </cell>
          <cell r="K366">
            <v>7.0000000000000007E-2</v>
          </cell>
          <cell r="P366">
            <v>2</v>
          </cell>
        </row>
        <row r="367">
          <cell r="B367" t="str">
            <v>STD</v>
          </cell>
          <cell r="C367">
            <v>0.75</v>
          </cell>
          <cell r="D367">
            <v>2.87</v>
          </cell>
          <cell r="E367">
            <v>1</v>
          </cell>
          <cell r="I367">
            <v>7.0000000000000007E-2</v>
          </cell>
          <cell r="J367">
            <v>0</v>
          </cell>
          <cell r="K367">
            <v>7.0000000000000007E-2</v>
          </cell>
          <cell r="P367">
            <v>2</v>
          </cell>
        </row>
        <row r="368">
          <cell r="B368" t="str">
            <v>STD</v>
          </cell>
          <cell r="C368">
            <v>0.75</v>
          </cell>
          <cell r="D368">
            <v>2.87</v>
          </cell>
          <cell r="E368">
            <v>1</v>
          </cell>
          <cell r="I368">
            <v>7.0000000000000007E-2</v>
          </cell>
          <cell r="J368">
            <v>0</v>
          </cell>
          <cell r="K368">
            <v>7.0000000000000007E-2</v>
          </cell>
          <cell r="P368">
            <v>2</v>
          </cell>
        </row>
        <row r="369">
          <cell r="B369" t="str">
            <v>STD</v>
          </cell>
          <cell r="C369">
            <v>0.75</v>
          </cell>
          <cell r="D369">
            <v>2.87</v>
          </cell>
          <cell r="E369">
            <v>1</v>
          </cell>
          <cell r="I369">
            <v>7.0000000000000007E-2</v>
          </cell>
          <cell r="J369">
            <v>0</v>
          </cell>
          <cell r="K369">
            <v>7.0000000000000007E-2</v>
          </cell>
          <cell r="P369">
            <v>2</v>
          </cell>
        </row>
        <row r="370">
          <cell r="B370" t="str">
            <v>STD</v>
          </cell>
          <cell r="C370">
            <v>1</v>
          </cell>
          <cell r="D370">
            <v>3.38</v>
          </cell>
          <cell r="E370">
            <v>1</v>
          </cell>
          <cell r="I370">
            <v>0.12</v>
          </cell>
          <cell r="J370">
            <v>0</v>
          </cell>
          <cell r="K370">
            <v>0.12</v>
          </cell>
          <cell r="P370">
            <v>2</v>
          </cell>
        </row>
        <row r="371">
          <cell r="B371" t="str">
            <v>STD</v>
          </cell>
          <cell r="C371">
            <v>1</v>
          </cell>
          <cell r="D371">
            <v>3.38</v>
          </cell>
          <cell r="E371">
            <v>1</v>
          </cell>
          <cell r="I371">
            <v>0.12</v>
          </cell>
          <cell r="J371">
            <v>0</v>
          </cell>
          <cell r="K371">
            <v>0.12</v>
          </cell>
          <cell r="P371">
            <v>2</v>
          </cell>
        </row>
        <row r="372">
          <cell r="B372" t="str">
            <v>STD</v>
          </cell>
          <cell r="C372">
            <v>1</v>
          </cell>
          <cell r="D372">
            <v>3.38</v>
          </cell>
          <cell r="E372">
            <v>1</v>
          </cell>
          <cell r="I372">
            <v>0.12</v>
          </cell>
          <cell r="J372">
            <v>0</v>
          </cell>
          <cell r="K372">
            <v>0.12</v>
          </cell>
          <cell r="P372">
            <v>2</v>
          </cell>
        </row>
        <row r="373">
          <cell r="B373" t="str">
            <v>STD</v>
          </cell>
          <cell r="C373">
            <v>1.25</v>
          </cell>
          <cell r="D373">
            <v>3.56</v>
          </cell>
          <cell r="E373">
            <v>1</v>
          </cell>
          <cell r="I373">
            <v>0.15</v>
          </cell>
          <cell r="K373">
            <v>0.15</v>
          </cell>
          <cell r="P373">
            <v>2</v>
          </cell>
        </row>
        <row r="374">
          <cell r="B374" t="str">
            <v>STD</v>
          </cell>
          <cell r="C374">
            <v>1.25</v>
          </cell>
          <cell r="D374">
            <v>3.56</v>
          </cell>
          <cell r="E374">
            <v>1</v>
          </cell>
          <cell r="I374">
            <v>0.15</v>
          </cell>
          <cell r="K374">
            <v>0.15</v>
          </cell>
          <cell r="P374">
            <v>2</v>
          </cell>
        </row>
        <row r="375">
          <cell r="B375" t="str">
            <v>STD</v>
          </cell>
          <cell r="C375">
            <v>1.25</v>
          </cell>
          <cell r="D375">
            <v>3.56</v>
          </cell>
          <cell r="E375">
            <v>1</v>
          </cell>
          <cell r="I375">
            <v>0.15</v>
          </cell>
          <cell r="K375">
            <v>0.15</v>
          </cell>
          <cell r="P375">
            <v>2</v>
          </cell>
        </row>
        <row r="376">
          <cell r="B376" t="str">
            <v>STD</v>
          </cell>
          <cell r="C376">
            <v>1.5</v>
          </cell>
          <cell r="D376">
            <v>3.68</v>
          </cell>
          <cell r="E376">
            <v>1</v>
          </cell>
          <cell r="I376">
            <v>0.15</v>
          </cell>
          <cell r="J376">
            <v>0</v>
          </cell>
          <cell r="K376">
            <v>0.15</v>
          </cell>
          <cell r="P376">
            <v>2</v>
          </cell>
        </row>
        <row r="377">
          <cell r="B377" t="str">
            <v>STD</v>
          </cell>
          <cell r="C377">
            <v>1.5</v>
          </cell>
          <cell r="D377">
            <v>3.68</v>
          </cell>
          <cell r="E377">
            <v>1</v>
          </cell>
          <cell r="I377">
            <v>0.15</v>
          </cell>
          <cell r="J377">
            <v>0</v>
          </cell>
          <cell r="K377">
            <v>0.15</v>
          </cell>
          <cell r="P377">
            <v>2</v>
          </cell>
        </row>
        <row r="378">
          <cell r="B378" t="str">
            <v>STD</v>
          </cell>
          <cell r="C378">
            <v>1.5</v>
          </cell>
          <cell r="D378">
            <v>3.68</v>
          </cell>
          <cell r="E378">
            <v>1</v>
          </cell>
          <cell r="I378">
            <v>0.15</v>
          </cell>
          <cell r="J378">
            <v>0</v>
          </cell>
          <cell r="K378">
            <v>0.15</v>
          </cell>
          <cell r="P378">
            <v>2</v>
          </cell>
        </row>
        <row r="379">
          <cell r="B379" t="str">
            <v>STD</v>
          </cell>
          <cell r="C379">
            <v>2</v>
          </cell>
          <cell r="D379">
            <v>3.91</v>
          </cell>
          <cell r="E379">
            <v>1</v>
          </cell>
          <cell r="I379">
            <v>0.3</v>
          </cell>
          <cell r="J379">
            <v>0</v>
          </cell>
          <cell r="K379">
            <v>0.3</v>
          </cell>
          <cell r="P379">
            <v>2</v>
          </cell>
        </row>
        <row r="380">
          <cell r="B380" t="str">
            <v>STD</v>
          </cell>
          <cell r="C380">
            <v>2</v>
          </cell>
          <cell r="D380">
            <v>3.91</v>
          </cell>
          <cell r="E380">
            <v>1</v>
          </cell>
          <cell r="I380">
            <v>0.3</v>
          </cell>
          <cell r="J380">
            <v>0</v>
          </cell>
          <cell r="K380">
            <v>0.3</v>
          </cell>
          <cell r="P380">
            <v>2</v>
          </cell>
        </row>
        <row r="381">
          <cell r="B381" t="str">
            <v>STD</v>
          </cell>
          <cell r="C381">
            <v>2</v>
          </cell>
          <cell r="D381">
            <v>3.91</v>
          </cell>
          <cell r="E381">
            <v>1</v>
          </cell>
          <cell r="I381">
            <v>0.3</v>
          </cell>
          <cell r="J381">
            <v>0</v>
          </cell>
          <cell r="K381">
            <v>0.3</v>
          </cell>
          <cell r="P381">
            <v>2</v>
          </cell>
        </row>
        <row r="382">
          <cell r="B382" t="str">
            <v>STD</v>
          </cell>
          <cell r="C382">
            <v>2.5</v>
          </cell>
          <cell r="D382">
            <v>5.16</v>
          </cell>
          <cell r="E382">
            <v>1</v>
          </cell>
          <cell r="I382">
            <v>0.25</v>
          </cell>
          <cell r="J382">
            <v>0.2</v>
          </cell>
          <cell r="K382">
            <v>0.45</v>
          </cell>
          <cell r="P382">
            <v>2</v>
          </cell>
        </row>
        <row r="383">
          <cell r="B383" t="str">
            <v>STD</v>
          </cell>
          <cell r="C383">
            <v>3</v>
          </cell>
          <cell r="D383">
            <v>5.49</v>
          </cell>
          <cell r="E383">
            <v>1</v>
          </cell>
          <cell r="I383">
            <v>0.3</v>
          </cell>
          <cell r="J383">
            <v>0.3</v>
          </cell>
          <cell r="K383">
            <v>0.6</v>
          </cell>
          <cell r="P383">
            <v>2</v>
          </cell>
        </row>
        <row r="384">
          <cell r="B384" t="str">
            <v>STD</v>
          </cell>
          <cell r="C384">
            <v>3.5</v>
          </cell>
          <cell r="D384">
            <v>5.74</v>
          </cell>
          <cell r="E384">
            <v>1</v>
          </cell>
          <cell r="I384">
            <v>0.35</v>
          </cell>
          <cell r="J384">
            <v>0.4</v>
          </cell>
          <cell r="K384">
            <v>0.75</v>
          </cell>
          <cell r="P384">
            <v>3</v>
          </cell>
        </row>
        <row r="385">
          <cell r="B385" t="str">
            <v>STD</v>
          </cell>
          <cell r="C385">
            <v>4</v>
          </cell>
          <cell r="D385">
            <v>6.02</v>
          </cell>
          <cell r="E385">
            <v>1</v>
          </cell>
          <cell r="I385">
            <v>0.41</v>
          </cell>
          <cell r="J385">
            <v>0.49</v>
          </cell>
          <cell r="K385">
            <v>0.89999999999999991</v>
          </cell>
          <cell r="P385">
            <v>3</v>
          </cell>
        </row>
        <row r="386">
          <cell r="B386" t="str">
            <v>STD</v>
          </cell>
          <cell r="C386">
            <v>5</v>
          </cell>
          <cell r="D386">
            <v>6.55</v>
          </cell>
          <cell r="E386">
            <v>1</v>
          </cell>
          <cell r="I386">
            <v>0.51</v>
          </cell>
          <cell r="J386">
            <v>0.54</v>
          </cell>
          <cell r="K386">
            <v>1.05</v>
          </cell>
          <cell r="P386">
            <v>4</v>
          </cell>
        </row>
        <row r="387">
          <cell r="B387" t="str">
            <v>STD</v>
          </cell>
          <cell r="C387">
            <v>6</v>
          </cell>
          <cell r="D387">
            <v>7.11</v>
          </cell>
          <cell r="E387">
            <v>1</v>
          </cell>
          <cell r="I387">
            <v>0.61</v>
          </cell>
          <cell r="J387">
            <v>1.04</v>
          </cell>
          <cell r="K387">
            <v>1.65</v>
          </cell>
          <cell r="P387">
            <v>4</v>
          </cell>
        </row>
        <row r="388">
          <cell r="B388" t="str">
            <v>STD</v>
          </cell>
          <cell r="C388">
            <v>8</v>
          </cell>
          <cell r="D388">
            <v>8.18</v>
          </cell>
          <cell r="E388">
            <v>1</v>
          </cell>
          <cell r="I388">
            <v>0.81</v>
          </cell>
          <cell r="J388">
            <v>1.73</v>
          </cell>
          <cell r="K388">
            <v>2.54</v>
          </cell>
          <cell r="P388">
            <v>4</v>
          </cell>
        </row>
        <row r="389">
          <cell r="B389" t="str">
            <v>STD</v>
          </cell>
          <cell r="C389">
            <v>10</v>
          </cell>
          <cell r="D389">
            <v>9.27</v>
          </cell>
          <cell r="E389">
            <v>1</v>
          </cell>
          <cell r="I389">
            <v>1.01</v>
          </cell>
          <cell r="J389">
            <v>3.04</v>
          </cell>
          <cell r="K389">
            <v>4.05</v>
          </cell>
          <cell r="P389">
            <v>4</v>
          </cell>
        </row>
        <row r="390">
          <cell r="B390" t="str">
            <v>STD</v>
          </cell>
          <cell r="C390">
            <v>12</v>
          </cell>
          <cell r="D390">
            <v>9.5299999999999994</v>
          </cell>
          <cell r="E390">
            <v>1</v>
          </cell>
          <cell r="I390">
            <v>1.22</v>
          </cell>
          <cell r="J390">
            <v>3.28</v>
          </cell>
          <cell r="K390">
            <v>4.5</v>
          </cell>
          <cell r="P390">
            <v>6</v>
          </cell>
        </row>
        <row r="391">
          <cell r="B391" t="str">
            <v>STD</v>
          </cell>
          <cell r="C391">
            <v>14</v>
          </cell>
          <cell r="D391">
            <v>9.5299999999999994</v>
          </cell>
          <cell r="E391">
            <v>1</v>
          </cell>
          <cell r="I391">
            <v>1.42</v>
          </cell>
          <cell r="J391">
            <v>3.97</v>
          </cell>
          <cell r="K391">
            <v>5.3900000000000006</v>
          </cell>
          <cell r="P391">
            <v>6</v>
          </cell>
        </row>
        <row r="392">
          <cell r="B392" t="str">
            <v>STD</v>
          </cell>
          <cell r="C392">
            <v>16</v>
          </cell>
          <cell r="D392">
            <v>9.5299999999999994</v>
          </cell>
          <cell r="E392">
            <v>1</v>
          </cell>
          <cell r="I392">
            <v>1.62</v>
          </cell>
          <cell r="J392">
            <v>4.68</v>
          </cell>
          <cell r="K392">
            <v>6.3</v>
          </cell>
          <cell r="P392">
            <v>6</v>
          </cell>
        </row>
        <row r="393">
          <cell r="B393" t="str">
            <v>STD</v>
          </cell>
          <cell r="C393">
            <v>18</v>
          </cell>
          <cell r="D393">
            <v>9.5299999999999994</v>
          </cell>
          <cell r="E393">
            <v>1</v>
          </cell>
          <cell r="I393">
            <v>1.82</v>
          </cell>
          <cell r="J393">
            <v>5.38</v>
          </cell>
          <cell r="K393">
            <v>7.2</v>
          </cell>
          <cell r="P393">
            <v>6</v>
          </cell>
        </row>
        <row r="394">
          <cell r="B394" t="str">
            <v>STD</v>
          </cell>
          <cell r="C394">
            <v>20</v>
          </cell>
          <cell r="D394">
            <v>9.5299999999999994</v>
          </cell>
          <cell r="E394">
            <v>1</v>
          </cell>
          <cell r="I394">
            <v>2.0299999999999998</v>
          </cell>
          <cell r="J394">
            <v>5.47</v>
          </cell>
          <cell r="K394">
            <v>7.5</v>
          </cell>
          <cell r="P394">
            <v>7</v>
          </cell>
        </row>
        <row r="395">
          <cell r="B395" t="str">
            <v>STD</v>
          </cell>
          <cell r="C395">
            <v>22</v>
          </cell>
          <cell r="D395">
            <v>9.5299999999999994</v>
          </cell>
          <cell r="E395">
            <v>1</v>
          </cell>
          <cell r="I395">
            <v>2.23</v>
          </cell>
          <cell r="J395">
            <v>6.47</v>
          </cell>
          <cell r="K395">
            <v>8.6999999999999993</v>
          </cell>
          <cell r="P395">
            <v>8</v>
          </cell>
        </row>
        <row r="396">
          <cell r="B396" t="str">
            <v>STD</v>
          </cell>
          <cell r="C396">
            <v>24</v>
          </cell>
          <cell r="D396">
            <v>9.5299999999999994</v>
          </cell>
          <cell r="E396">
            <v>1</v>
          </cell>
          <cell r="I396">
            <v>2.4300000000000002</v>
          </cell>
          <cell r="J396">
            <v>6.57</v>
          </cell>
          <cell r="K396">
            <v>9</v>
          </cell>
          <cell r="P396">
            <v>8</v>
          </cell>
        </row>
        <row r="397">
          <cell r="B397" t="str">
            <v>STD</v>
          </cell>
          <cell r="C397">
            <v>26</v>
          </cell>
          <cell r="D397">
            <v>9.5299999999999994</v>
          </cell>
          <cell r="E397">
            <v>1</v>
          </cell>
          <cell r="I397">
            <v>2.64</v>
          </cell>
          <cell r="J397">
            <v>7.7</v>
          </cell>
          <cell r="K397">
            <v>10.34</v>
          </cell>
          <cell r="P397">
            <v>9</v>
          </cell>
        </row>
        <row r="398">
          <cell r="B398" t="str">
            <v>STD</v>
          </cell>
          <cell r="C398">
            <v>28</v>
          </cell>
          <cell r="D398">
            <v>9.5299999999999994</v>
          </cell>
          <cell r="E398">
            <v>1</v>
          </cell>
          <cell r="I398">
            <v>2.84</v>
          </cell>
          <cell r="J398">
            <v>8.25</v>
          </cell>
          <cell r="K398">
            <v>11.09</v>
          </cell>
          <cell r="P398">
            <v>9</v>
          </cell>
        </row>
        <row r="399">
          <cell r="B399" t="str">
            <v>STD</v>
          </cell>
          <cell r="C399">
            <v>30</v>
          </cell>
          <cell r="D399">
            <v>9.5299999999999994</v>
          </cell>
          <cell r="E399">
            <v>1</v>
          </cell>
          <cell r="I399">
            <v>3.04</v>
          </cell>
          <cell r="J399">
            <v>8.9600000000000009</v>
          </cell>
          <cell r="K399">
            <v>12</v>
          </cell>
          <cell r="P399">
            <v>10</v>
          </cell>
        </row>
        <row r="400">
          <cell r="B400" t="str">
            <v>STD</v>
          </cell>
          <cell r="C400">
            <v>32</v>
          </cell>
          <cell r="D400">
            <v>9.5299999999999994</v>
          </cell>
          <cell r="E400">
            <v>1</v>
          </cell>
          <cell r="I400">
            <v>3.24</v>
          </cell>
          <cell r="J400">
            <v>9.51</v>
          </cell>
          <cell r="K400">
            <v>12.75</v>
          </cell>
          <cell r="P400">
            <v>11</v>
          </cell>
        </row>
        <row r="401">
          <cell r="B401" t="str">
            <v>STD</v>
          </cell>
          <cell r="C401">
            <v>34</v>
          </cell>
          <cell r="D401">
            <v>9.5299999999999994</v>
          </cell>
          <cell r="E401">
            <v>1</v>
          </cell>
          <cell r="I401">
            <v>3.45</v>
          </cell>
          <cell r="J401">
            <v>10.050000000000001</v>
          </cell>
          <cell r="K401">
            <v>13.5</v>
          </cell>
          <cell r="P401">
            <v>12</v>
          </cell>
        </row>
        <row r="402">
          <cell r="B402" t="str">
            <v>STD</v>
          </cell>
          <cell r="C402">
            <v>36</v>
          </cell>
          <cell r="D402">
            <v>9.5299999999999994</v>
          </cell>
          <cell r="E402">
            <v>1</v>
          </cell>
          <cell r="I402">
            <v>3.65</v>
          </cell>
          <cell r="J402">
            <v>10.6</v>
          </cell>
          <cell r="K402">
            <v>14.25</v>
          </cell>
          <cell r="P402">
            <v>12</v>
          </cell>
        </row>
        <row r="403">
          <cell r="B403" t="str">
            <v>STD</v>
          </cell>
          <cell r="C403">
            <v>38</v>
          </cell>
          <cell r="D403">
            <v>9.5299999999999994</v>
          </cell>
          <cell r="E403">
            <v>1</v>
          </cell>
          <cell r="I403">
            <v>3.85</v>
          </cell>
          <cell r="J403">
            <v>11.23</v>
          </cell>
          <cell r="K403">
            <v>15.08</v>
          </cell>
          <cell r="P403">
            <v>13</v>
          </cell>
        </row>
        <row r="404">
          <cell r="B404" t="str">
            <v>STD</v>
          </cell>
          <cell r="C404">
            <v>40</v>
          </cell>
          <cell r="D404">
            <v>9.5299999999999994</v>
          </cell>
          <cell r="E404">
            <v>1</v>
          </cell>
          <cell r="I404">
            <v>4.0599999999999996</v>
          </cell>
          <cell r="J404">
            <v>11.66</v>
          </cell>
          <cell r="K404">
            <v>15.719999999999999</v>
          </cell>
          <cell r="P404">
            <v>14</v>
          </cell>
        </row>
        <row r="405">
          <cell r="B405" t="str">
            <v>STD</v>
          </cell>
          <cell r="C405">
            <v>42</v>
          </cell>
          <cell r="D405">
            <v>9.5299999999999994</v>
          </cell>
          <cell r="E405">
            <v>1</v>
          </cell>
          <cell r="I405">
            <v>4.26</v>
          </cell>
          <cell r="J405">
            <v>12.24</v>
          </cell>
          <cell r="K405">
            <v>16.5</v>
          </cell>
          <cell r="P405">
            <v>14</v>
          </cell>
        </row>
        <row r="406">
          <cell r="B406" t="str">
            <v>STD</v>
          </cell>
          <cell r="C406">
            <v>44</v>
          </cell>
          <cell r="D406">
            <v>9.5299999999999994</v>
          </cell>
          <cell r="E406">
            <v>1</v>
          </cell>
          <cell r="I406">
            <v>4.47</v>
          </cell>
          <cell r="J406">
            <v>17.54</v>
          </cell>
          <cell r="K406">
            <v>22.009999999999998</v>
          </cell>
          <cell r="P406">
            <v>15</v>
          </cell>
        </row>
        <row r="407">
          <cell r="B407" t="str">
            <v>STD</v>
          </cell>
          <cell r="C407">
            <v>46</v>
          </cell>
          <cell r="D407">
            <v>9.5299999999999994</v>
          </cell>
          <cell r="E407">
            <v>1</v>
          </cell>
          <cell r="I407">
            <v>4.67</v>
          </cell>
          <cell r="J407">
            <v>18.329999999999998</v>
          </cell>
          <cell r="K407">
            <v>23</v>
          </cell>
          <cell r="P407">
            <v>16</v>
          </cell>
        </row>
        <row r="408">
          <cell r="B408" t="str">
            <v>STD</v>
          </cell>
          <cell r="C408">
            <v>48</v>
          </cell>
          <cell r="D408">
            <v>9.5299999999999994</v>
          </cell>
          <cell r="E408">
            <v>1</v>
          </cell>
          <cell r="I408">
            <v>4.87</v>
          </cell>
          <cell r="J408">
            <v>19.13</v>
          </cell>
          <cell r="K408">
            <v>24</v>
          </cell>
          <cell r="P408">
            <v>16</v>
          </cell>
        </row>
        <row r="409">
          <cell r="B409" t="str">
            <v xml:space="preserve">XS </v>
          </cell>
          <cell r="C409">
            <v>0.125</v>
          </cell>
          <cell r="D409">
            <v>2.41</v>
          </cell>
          <cell r="E409">
            <v>1</v>
          </cell>
          <cell r="I409">
            <v>7.0000000000000007E-2</v>
          </cell>
          <cell r="K409">
            <v>7.0000000000000007E-2</v>
          </cell>
          <cell r="P409">
            <v>2</v>
          </cell>
        </row>
        <row r="410">
          <cell r="B410" t="str">
            <v xml:space="preserve">XS </v>
          </cell>
          <cell r="C410">
            <v>0.125</v>
          </cell>
          <cell r="D410">
            <v>2.41</v>
          </cell>
          <cell r="E410">
            <v>1</v>
          </cell>
          <cell r="I410">
            <v>7.0000000000000007E-2</v>
          </cell>
          <cell r="K410">
            <v>7.0000000000000007E-2</v>
          </cell>
          <cell r="P410">
            <v>2</v>
          </cell>
        </row>
        <row r="411">
          <cell r="B411" t="str">
            <v xml:space="preserve">XS </v>
          </cell>
          <cell r="C411">
            <v>0.125</v>
          </cell>
          <cell r="D411">
            <v>2.41</v>
          </cell>
          <cell r="E411">
            <v>1</v>
          </cell>
          <cell r="I411">
            <v>7.0000000000000007E-2</v>
          </cell>
          <cell r="K411">
            <v>7.0000000000000007E-2</v>
          </cell>
          <cell r="P411">
            <v>2</v>
          </cell>
        </row>
        <row r="412">
          <cell r="B412" t="str">
            <v xml:space="preserve">XS </v>
          </cell>
          <cell r="C412">
            <v>0.25</v>
          </cell>
          <cell r="D412">
            <v>3.02</v>
          </cell>
          <cell r="E412">
            <v>1</v>
          </cell>
          <cell r="I412">
            <v>7.0000000000000007E-2</v>
          </cell>
          <cell r="K412">
            <v>7.0000000000000007E-2</v>
          </cell>
          <cell r="P412">
            <v>2</v>
          </cell>
        </row>
        <row r="413">
          <cell r="B413" t="str">
            <v xml:space="preserve">XS </v>
          </cell>
          <cell r="C413">
            <v>0.25</v>
          </cell>
          <cell r="D413">
            <v>3.02</v>
          </cell>
          <cell r="E413">
            <v>1</v>
          </cell>
          <cell r="I413">
            <v>7.0000000000000007E-2</v>
          </cell>
          <cell r="K413">
            <v>7.0000000000000007E-2</v>
          </cell>
          <cell r="P413">
            <v>2</v>
          </cell>
        </row>
        <row r="414">
          <cell r="B414" t="str">
            <v xml:space="preserve">XS </v>
          </cell>
          <cell r="C414">
            <v>0.25</v>
          </cell>
          <cell r="D414">
            <v>3.02</v>
          </cell>
          <cell r="E414">
            <v>1</v>
          </cell>
          <cell r="I414">
            <v>7.0000000000000007E-2</v>
          </cell>
          <cell r="K414">
            <v>7.0000000000000007E-2</v>
          </cell>
          <cell r="P414">
            <v>2</v>
          </cell>
        </row>
        <row r="415">
          <cell r="B415" t="str">
            <v xml:space="preserve">XS </v>
          </cell>
          <cell r="C415">
            <v>0.375</v>
          </cell>
          <cell r="D415">
            <v>3.2</v>
          </cell>
          <cell r="E415">
            <v>1</v>
          </cell>
          <cell r="I415">
            <v>7.0000000000000007E-2</v>
          </cell>
          <cell r="J415">
            <v>0</v>
          </cell>
          <cell r="K415">
            <v>7.0000000000000007E-2</v>
          </cell>
          <cell r="P415">
            <v>2</v>
          </cell>
        </row>
        <row r="416">
          <cell r="B416" t="str">
            <v xml:space="preserve">XS </v>
          </cell>
          <cell r="C416">
            <v>0.375</v>
          </cell>
          <cell r="D416">
            <v>3.2</v>
          </cell>
          <cell r="E416">
            <v>1</v>
          </cell>
          <cell r="I416">
            <v>7.0000000000000007E-2</v>
          </cell>
          <cell r="J416">
            <v>0</v>
          </cell>
          <cell r="K416">
            <v>7.0000000000000007E-2</v>
          </cell>
          <cell r="P416">
            <v>2</v>
          </cell>
        </row>
        <row r="417">
          <cell r="B417" t="str">
            <v xml:space="preserve">XS </v>
          </cell>
          <cell r="C417">
            <v>0.375</v>
          </cell>
          <cell r="D417">
            <v>3.2</v>
          </cell>
          <cell r="E417">
            <v>1</v>
          </cell>
          <cell r="I417">
            <v>7.0000000000000007E-2</v>
          </cell>
          <cell r="J417">
            <v>0</v>
          </cell>
          <cell r="K417">
            <v>7.0000000000000007E-2</v>
          </cell>
          <cell r="P417">
            <v>2</v>
          </cell>
        </row>
        <row r="418">
          <cell r="B418" t="str">
            <v xml:space="preserve">XS </v>
          </cell>
          <cell r="C418">
            <v>0.5</v>
          </cell>
          <cell r="D418">
            <v>3.73</v>
          </cell>
          <cell r="E418">
            <v>1</v>
          </cell>
          <cell r="I418">
            <v>7.0000000000000007E-2</v>
          </cell>
          <cell r="J418">
            <v>0</v>
          </cell>
          <cell r="K418">
            <v>7.0000000000000007E-2</v>
          </cell>
          <cell r="P418">
            <v>2</v>
          </cell>
        </row>
        <row r="419">
          <cell r="B419" t="str">
            <v xml:space="preserve">XS </v>
          </cell>
          <cell r="C419">
            <v>0.5</v>
          </cell>
          <cell r="D419">
            <v>3.73</v>
          </cell>
          <cell r="E419">
            <v>1</v>
          </cell>
          <cell r="I419">
            <v>7.0000000000000007E-2</v>
          </cell>
          <cell r="J419">
            <v>0</v>
          </cell>
          <cell r="K419">
            <v>7.0000000000000007E-2</v>
          </cell>
          <cell r="P419">
            <v>2</v>
          </cell>
        </row>
        <row r="420">
          <cell r="B420" t="str">
            <v xml:space="preserve">XS </v>
          </cell>
          <cell r="C420">
            <v>0.5</v>
          </cell>
          <cell r="D420">
            <v>3.73</v>
          </cell>
          <cell r="E420">
            <v>1</v>
          </cell>
          <cell r="I420">
            <v>7.0000000000000007E-2</v>
          </cell>
          <cell r="J420">
            <v>0</v>
          </cell>
          <cell r="K420">
            <v>7.0000000000000007E-2</v>
          </cell>
          <cell r="P420">
            <v>2</v>
          </cell>
        </row>
        <row r="421">
          <cell r="B421" t="str">
            <v xml:space="preserve">XS </v>
          </cell>
          <cell r="C421">
            <v>0.75</v>
          </cell>
          <cell r="D421">
            <v>3.91</v>
          </cell>
          <cell r="E421">
            <v>1</v>
          </cell>
          <cell r="I421">
            <v>7.0000000000000007E-2</v>
          </cell>
          <cell r="J421">
            <v>0</v>
          </cell>
          <cell r="K421">
            <v>7.0000000000000007E-2</v>
          </cell>
          <cell r="P421">
            <v>2</v>
          </cell>
        </row>
        <row r="422">
          <cell r="B422" t="str">
            <v xml:space="preserve">XS </v>
          </cell>
          <cell r="C422">
            <v>0.75</v>
          </cell>
          <cell r="D422">
            <v>3.91</v>
          </cell>
          <cell r="E422">
            <v>1</v>
          </cell>
          <cell r="I422">
            <v>7.0000000000000007E-2</v>
          </cell>
          <cell r="J422">
            <v>0</v>
          </cell>
          <cell r="K422">
            <v>7.0000000000000007E-2</v>
          </cell>
          <cell r="P422">
            <v>2</v>
          </cell>
        </row>
        <row r="423">
          <cell r="B423" t="str">
            <v xml:space="preserve">XS </v>
          </cell>
          <cell r="C423">
            <v>0.75</v>
          </cell>
          <cell r="D423">
            <v>3.91</v>
          </cell>
          <cell r="E423">
            <v>1</v>
          </cell>
          <cell r="I423">
            <v>7.0000000000000007E-2</v>
          </cell>
          <cell r="J423">
            <v>0</v>
          </cell>
          <cell r="K423">
            <v>7.0000000000000007E-2</v>
          </cell>
          <cell r="P423">
            <v>2</v>
          </cell>
        </row>
        <row r="424">
          <cell r="B424" t="str">
            <v xml:space="preserve">XS </v>
          </cell>
          <cell r="C424">
            <v>1</v>
          </cell>
          <cell r="D424">
            <v>4.55</v>
          </cell>
          <cell r="E424">
            <v>1</v>
          </cell>
          <cell r="I424">
            <v>0.15</v>
          </cell>
          <cell r="J424">
            <v>0</v>
          </cell>
          <cell r="K424">
            <v>0.15</v>
          </cell>
          <cell r="P424">
            <v>2</v>
          </cell>
        </row>
        <row r="425">
          <cell r="B425" t="str">
            <v xml:space="preserve">XS </v>
          </cell>
          <cell r="C425">
            <v>1</v>
          </cell>
          <cell r="D425">
            <v>4.55</v>
          </cell>
          <cell r="E425">
            <v>1</v>
          </cell>
          <cell r="I425">
            <v>0.15</v>
          </cell>
          <cell r="J425">
            <v>0</v>
          </cell>
          <cell r="K425">
            <v>0.15</v>
          </cell>
          <cell r="P425">
            <v>2</v>
          </cell>
        </row>
        <row r="426">
          <cell r="B426" t="str">
            <v xml:space="preserve">XS </v>
          </cell>
          <cell r="C426">
            <v>1</v>
          </cell>
          <cell r="D426">
            <v>4.55</v>
          </cell>
          <cell r="E426">
            <v>1</v>
          </cell>
          <cell r="I426">
            <v>0.15</v>
          </cell>
          <cell r="J426">
            <v>0</v>
          </cell>
          <cell r="K426">
            <v>0.15</v>
          </cell>
          <cell r="P426">
            <v>2</v>
          </cell>
        </row>
        <row r="427">
          <cell r="B427" t="str">
            <v xml:space="preserve">XS </v>
          </cell>
          <cell r="C427">
            <v>1.25</v>
          </cell>
          <cell r="D427">
            <v>4.8499999999999996</v>
          </cell>
          <cell r="E427">
            <v>1</v>
          </cell>
          <cell r="I427">
            <v>0.13</v>
          </cell>
          <cell r="J427">
            <v>0.17</v>
          </cell>
          <cell r="K427">
            <v>0.30000000000000004</v>
          </cell>
          <cell r="P427">
            <v>2</v>
          </cell>
        </row>
        <row r="428">
          <cell r="B428" t="str">
            <v xml:space="preserve">XS </v>
          </cell>
          <cell r="C428">
            <v>1.25</v>
          </cell>
          <cell r="D428">
            <v>4.8499999999999996</v>
          </cell>
          <cell r="E428">
            <v>1</v>
          </cell>
          <cell r="I428">
            <v>0.13</v>
          </cell>
          <cell r="J428">
            <v>0.17</v>
          </cell>
          <cell r="K428">
            <v>0.30000000000000004</v>
          </cell>
          <cell r="P428">
            <v>2</v>
          </cell>
        </row>
        <row r="429">
          <cell r="B429" t="str">
            <v xml:space="preserve">XS </v>
          </cell>
          <cell r="C429">
            <v>1.25</v>
          </cell>
          <cell r="D429">
            <v>4.8499999999999996</v>
          </cell>
          <cell r="E429">
            <v>1</v>
          </cell>
          <cell r="I429">
            <v>0.13</v>
          </cell>
          <cell r="J429">
            <v>0.17</v>
          </cell>
          <cell r="K429">
            <v>0.30000000000000004</v>
          </cell>
          <cell r="P429">
            <v>2</v>
          </cell>
        </row>
        <row r="430">
          <cell r="B430" t="str">
            <v xml:space="preserve">XS </v>
          </cell>
          <cell r="C430">
            <v>1.5</v>
          </cell>
          <cell r="D430">
            <v>5.08</v>
          </cell>
          <cell r="E430">
            <v>1</v>
          </cell>
          <cell r="I430">
            <v>0.15</v>
          </cell>
          <cell r="J430">
            <v>0.15</v>
          </cell>
          <cell r="K430">
            <v>0.3</v>
          </cell>
          <cell r="P430">
            <v>2</v>
          </cell>
        </row>
        <row r="431">
          <cell r="B431" t="str">
            <v xml:space="preserve">XS </v>
          </cell>
          <cell r="C431">
            <v>1.5</v>
          </cell>
          <cell r="D431">
            <v>5.08</v>
          </cell>
          <cell r="E431">
            <v>1</v>
          </cell>
          <cell r="I431">
            <v>0.15</v>
          </cell>
          <cell r="J431">
            <v>0.15</v>
          </cell>
          <cell r="K431">
            <v>0.3</v>
          </cell>
          <cell r="P431">
            <v>2</v>
          </cell>
        </row>
        <row r="432">
          <cell r="B432" t="str">
            <v xml:space="preserve">XS </v>
          </cell>
          <cell r="C432">
            <v>1.5</v>
          </cell>
          <cell r="D432">
            <v>5.08</v>
          </cell>
          <cell r="E432">
            <v>1</v>
          </cell>
          <cell r="I432">
            <v>0.15</v>
          </cell>
          <cell r="J432">
            <v>0.15</v>
          </cell>
          <cell r="K432">
            <v>0.3</v>
          </cell>
          <cell r="P432">
            <v>2</v>
          </cell>
        </row>
        <row r="433">
          <cell r="B433" t="str">
            <v xml:space="preserve">XS </v>
          </cell>
          <cell r="C433">
            <v>2</v>
          </cell>
          <cell r="D433">
            <v>5.54</v>
          </cell>
          <cell r="E433">
            <v>1</v>
          </cell>
          <cell r="I433">
            <v>0.2</v>
          </cell>
          <cell r="J433">
            <v>0.25</v>
          </cell>
          <cell r="K433">
            <v>0.45</v>
          </cell>
          <cell r="P433">
            <v>2</v>
          </cell>
        </row>
        <row r="434">
          <cell r="B434" t="str">
            <v xml:space="preserve">XS </v>
          </cell>
          <cell r="C434">
            <v>2</v>
          </cell>
          <cell r="D434">
            <v>5.54</v>
          </cell>
          <cell r="E434">
            <v>1</v>
          </cell>
          <cell r="I434">
            <v>0.2</v>
          </cell>
          <cell r="J434">
            <v>0.25</v>
          </cell>
          <cell r="K434">
            <v>0.45</v>
          </cell>
          <cell r="P434">
            <v>2</v>
          </cell>
        </row>
        <row r="435">
          <cell r="B435" t="str">
            <v xml:space="preserve">XS </v>
          </cell>
          <cell r="C435">
            <v>2</v>
          </cell>
          <cell r="D435">
            <v>5.54</v>
          </cell>
          <cell r="E435">
            <v>1</v>
          </cell>
          <cell r="I435">
            <v>0.2</v>
          </cell>
          <cell r="J435">
            <v>0.25</v>
          </cell>
          <cell r="K435">
            <v>0.45</v>
          </cell>
          <cell r="P435">
            <v>2</v>
          </cell>
        </row>
        <row r="436">
          <cell r="B436" t="str">
            <v xml:space="preserve">XS </v>
          </cell>
          <cell r="C436">
            <v>2.5</v>
          </cell>
          <cell r="D436">
            <v>7.01</v>
          </cell>
          <cell r="E436">
            <v>1</v>
          </cell>
          <cell r="I436">
            <v>0.25</v>
          </cell>
          <cell r="J436">
            <v>0.5</v>
          </cell>
          <cell r="K436">
            <v>0.75</v>
          </cell>
          <cell r="P436">
            <v>2</v>
          </cell>
        </row>
        <row r="437">
          <cell r="B437" t="str">
            <v xml:space="preserve">XS </v>
          </cell>
          <cell r="C437">
            <v>3</v>
          </cell>
          <cell r="D437">
            <v>7.62</v>
          </cell>
          <cell r="E437">
            <v>1</v>
          </cell>
          <cell r="I437">
            <v>0.3</v>
          </cell>
          <cell r="J437">
            <v>0.6</v>
          </cell>
          <cell r="K437">
            <v>0.89999999999999991</v>
          </cell>
          <cell r="P437">
            <v>2</v>
          </cell>
        </row>
        <row r="438">
          <cell r="B438" t="str">
            <v xml:space="preserve">XS </v>
          </cell>
          <cell r="C438">
            <v>3.5</v>
          </cell>
          <cell r="D438">
            <v>8.08</v>
          </cell>
          <cell r="E438">
            <v>1</v>
          </cell>
          <cell r="I438">
            <v>0.35</v>
          </cell>
          <cell r="J438">
            <v>0.85</v>
          </cell>
          <cell r="K438">
            <v>1.2</v>
          </cell>
          <cell r="P438">
            <v>3</v>
          </cell>
        </row>
        <row r="439">
          <cell r="B439" t="str">
            <v xml:space="preserve">XS </v>
          </cell>
          <cell r="C439">
            <v>4</v>
          </cell>
          <cell r="D439">
            <v>8.56</v>
          </cell>
          <cell r="E439">
            <v>1</v>
          </cell>
          <cell r="I439">
            <v>0.41</v>
          </cell>
          <cell r="J439">
            <v>0.93</v>
          </cell>
          <cell r="K439">
            <v>1.34</v>
          </cell>
          <cell r="P439">
            <v>3</v>
          </cell>
        </row>
        <row r="440">
          <cell r="B440" t="str">
            <v xml:space="preserve">XS </v>
          </cell>
          <cell r="C440">
            <v>5</v>
          </cell>
          <cell r="D440">
            <v>9.5299999999999994</v>
          </cell>
          <cell r="E440">
            <v>1</v>
          </cell>
          <cell r="I440">
            <v>0.51</v>
          </cell>
          <cell r="J440">
            <v>1.59</v>
          </cell>
          <cell r="K440">
            <v>2.1</v>
          </cell>
          <cell r="P440">
            <v>4</v>
          </cell>
        </row>
        <row r="441">
          <cell r="B441" t="str">
            <v xml:space="preserve">XS </v>
          </cell>
          <cell r="C441">
            <v>6</v>
          </cell>
          <cell r="D441">
            <v>10.97</v>
          </cell>
          <cell r="E441">
            <v>1.25</v>
          </cell>
          <cell r="I441">
            <v>0.61</v>
          </cell>
          <cell r="J441">
            <v>2.69</v>
          </cell>
          <cell r="K441">
            <v>3.3</v>
          </cell>
          <cell r="P441">
            <v>4</v>
          </cell>
        </row>
        <row r="442">
          <cell r="B442" t="str">
            <v xml:space="preserve">XS </v>
          </cell>
          <cell r="C442">
            <v>8</v>
          </cell>
          <cell r="D442">
            <v>12.7</v>
          </cell>
          <cell r="E442">
            <v>1.25</v>
          </cell>
          <cell r="I442">
            <v>0.81</v>
          </cell>
          <cell r="J442">
            <v>4.58</v>
          </cell>
          <cell r="K442">
            <v>5.3900000000000006</v>
          </cell>
          <cell r="P442">
            <v>4</v>
          </cell>
        </row>
        <row r="443">
          <cell r="B443" t="str">
            <v xml:space="preserve">XS </v>
          </cell>
          <cell r="C443">
            <v>10</v>
          </cell>
          <cell r="D443">
            <v>12.7</v>
          </cell>
          <cell r="E443">
            <v>1.25</v>
          </cell>
          <cell r="I443">
            <v>1.01</v>
          </cell>
          <cell r="J443">
            <v>5.74</v>
          </cell>
          <cell r="K443">
            <v>6.75</v>
          </cell>
          <cell r="P443">
            <v>4</v>
          </cell>
        </row>
        <row r="444">
          <cell r="B444" t="str">
            <v xml:space="preserve">XS </v>
          </cell>
          <cell r="C444">
            <v>12</v>
          </cell>
          <cell r="D444">
            <v>12.7</v>
          </cell>
          <cell r="E444">
            <v>1.25</v>
          </cell>
          <cell r="I444">
            <v>1.22</v>
          </cell>
          <cell r="J444">
            <v>6.73</v>
          </cell>
          <cell r="K444">
            <v>7.95</v>
          </cell>
          <cell r="P444">
            <v>6</v>
          </cell>
        </row>
        <row r="445">
          <cell r="B445" t="str">
            <v xml:space="preserve">XS </v>
          </cell>
          <cell r="C445">
            <v>14</v>
          </cell>
          <cell r="D445">
            <v>12.7</v>
          </cell>
          <cell r="E445">
            <v>1.25</v>
          </cell>
          <cell r="I445">
            <v>1.42</v>
          </cell>
          <cell r="J445">
            <v>7.28</v>
          </cell>
          <cell r="K445">
            <v>8.6999999999999993</v>
          </cell>
          <cell r="P445">
            <v>6</v>
          </cell>
        </row>
        <row r="446">
          <cell r="B446" t="str">
            <v xml:space="preserve">XS </v>
          </cell>
          <cell r="C446">
            <v>16</v>
          </cell>
          <cell r="D446">
            <v>12.7</v>
          </cell>
          <cell r="E446">
            <v>1.25</v>
          </cell>
          <cell r="I446">
            <v>1.62</v>
          </cell>
          <cell r="J446">
            <v>8.42</v>
          </cell>
          <cell r="K446">
            <v>10.039999999999999</v>
          </cell>
          <cell r="P446">
            <v>6</v>
          </cell>
        </row>
        <row r="447">
          <cell r="B447" t="str">
            <v xml:space="preserve">XS </v>
          </cell>
          <cell r="C447">
            <v>18</v>
          </cell>
          <cell r="D447">
            <v>12.7</v>
          </cell>
          <cell r="E447">
            <v>1.25</v>
          </cell>
          <cell r="I447">
            <v>1.82</v>
          </cell>
          <cell r="J447">
            <v>9.42</v>
          </cell>
          <cell r="K447">
            <v>11.24</v>
          </cell>
          <cell r="P447">
            <v>6</v>
          </cell>
        </row>
        <row r="448">
          <cell r="B448" t="str">
            <v xml:space="preserve">XS </v>
          </cell>
          <cell r="C448">
            <v>20</v>
          </cell>
          <cell r="D448">
            <v>12.7</v>
          </cell>
          <cell r="E448">
            <v>1.25</v>
          </cell>
          <cell r="I448">
            <v>2.0299999999999998</v>
          </cell>
          <cell r="J448">
            <v>10.42</v>
          </cell>
          <cell r="K448">
            <v>12.45</v>
          </cell>
          <cell r="P448">
            <v>7</v>
          </cell>
        </row>
        <row r="449">
          <cell r="B449" t="str">
            <v xml:space="preserve">XS </v>
          </cell>
          <cell r="C449">
            <v>22</v>
          </cell>
          <cell r="D449">
            <v>12.7</v>
          </cell>
          <cell r="E449">
            <v>1.25</v>
          </cell>
          <cell r="I449">
            <v>2.23</v>
          </cell>
          <cell r="J449">
            <v>11.72</v>
          </cell>
          <cell r="K449">
            <v>13.950000000000001</v>
          </cell>
          <cell r="P449">
            <v>8</v>
          </cell>
        </row>
        <row r="450">
          <cell r="B450" t="str">
            <v xml:space="preserve">XS </v>
          </cell>
          <cell r="C450">
            <v>24</v>
          </cell>
          <cell r="D450">
            <v>12.7</v>
          </cell>
          <cell r="E450">
            <v>1.25</v>
          </cell>
          <cell r="I450">
            <v>2.4300000000000002</v>
          </cell>
          <cell r="J450">
            <v>12.57</v>
          </cell>
          <cell r="K450">
            <v>15</v>
          </cell>
          <cell r="P450">
            <v>8</v>
          </cell>
        </row>
        <row r="451">
          <cell r="B451" t="str">
            <v xml:space="preserve">XS </v>
          </cell>
          <cell r="C451">
            <v>26</v>
          </cell>
          <cell r="D451">
            <v>12.7</v>
          </cell>
          <cell r="E451">
            <v>1.25</v>
          </cell>
          <cell r="I451">
            <v>2.64</v>
          </cell>
          <cell r="J451">
            <v>13.86</v>
          </cell>
          <cell r="K451">
            <v>16.5</v>
          </cell>
          <cell r="P451">
            <v>9</v>
          </cell>
        </row>
        <row r="452">
          <cell r="B452" t="str">
            <v xml:space="preserve">XS </v>
          </cell>
          <cell r="C452">
            <v>28</v>
          </cell>
          <cell r="D452">
            <v>12.7</v>
          </cell>
          <cell r="E452">
            <v>1.25</v>
          </cell>
          <cell r="I452">
            <v>2.84</v>
          </cell>
          <cell r="J452">
            <v>15.16</v>
          </cell>
          <cell r="K452">
            <v>18</v>
          </cell>
          <cell r="P452">
            <v>9</v>
          </cell>
        </row>
        <row r="453">
          <cell r="B453" t="str">
            <v xml:space="preserve">XS </v>
          </cell>
          <cell r="C453">
            <v>30</v>
          </cell>
          <cell r="D453">
            <v>12.7</v>
          </cell>
          <cell r="E453">
            <v>1.25</v>
          </cell>
          <cell r="I453">
            <v>3.04</v>
          </cell>
          <cell r="J453">
            <v>16.45</v>
          </cell>
          <cell r="K453">
            <v>19.489999999999998</v>
          </cell>
          <cell r="P453">
            <v>10</v>
          </cell>
        </row>
        <row r="454">
          <cell r="B454" t="str">
            <v xml:space="preserve">XS </v>
          </cell>
          <cell r="C454">
            <v>32</v>
          </cell>
          <cell r="D454">
            <v>12.7</v>
          </cell>
          <cell r="E454">
            <v>1.25</v>
          </cell>
          <cell r="I454">
            <v>3.24</v>
          </cell>
          <cell r="J454">
            <v>17.75</v>
          </cell>
          <cell r="K454">
            <v>20.990000000000002</v>
          </cell>
          <cell r="P454">
            <v>11</v>
          </cell>
        </row>
        <row r="455">
          <cell r="B455" t="str">
            <v xml:space="preserve">XS </v>
          </cell>
          <cell r="C455">
            <v>34</v>
          </cell>
          <cell r="D455">
            <v>12.7</v>
          </cell>
          <cell r="E455">
            <v>1.25</v>
          </cell>
          <cell r="I455">
            <v>3.45</v>
          </cell>
          <cell r="J455">
            <v>18.54</v>
          </cell>
          <cell r="K455">
            <v>21.99</v>
          </cell>
          <cell r="P455">
            <v>12</v>
          </cell>
        </row>
        <row r="456">
          <cell r="B456" t="str">
            <v xml:space="preserve">XS </v>
          </cell>
          <cell r="C456">
            <v>36</v>
          </cell>
          <cell r="D456">
            <v>12.7</v>
          </cell>
          <cell r="E456">
            <v>1.25</v>
          </cell>
          <cell r="I456">
            <v>3.65</v>
          </cell>
          <cell r="J456">
            <v>18.84</v>
          </cell>
          <cell r="K456">
            <v>22.49</v>
          </cell>
          <cell r="P456">
            <v>12</v>
          </cell>
        </row>
        <row r="457">
          <cell r="B457" t="str">
            <v xml:space="preserve">XS </v>
          </cell>
          <cell r="C457">
            <v>38</v>
          </cell>
          <cell r="D457">
            <v>12.7</v>
          </cell>
          <cell r="E457">
            <v>1.25</v>
          </cell>
          <cell r="I457">
            <v>3.85</v>
          </cell>
          <cell r="J457">
            <v>19.89</v>
          </cell>
          <cell r="K457">
            <v>23.740000000000002</v>
          </cell>
          <cell r="P457">
            <v>13</v>
          </cell>
        </row>
        <row r="458">
          <cell r="B458" t="str">
            <v xml:space="preserve">XS </v>
          </cell>
          <cell r="C458">
            <v>40</v>
          </cell>
          <cell r="D458">
            <v>12.7</v>
          </cell>
          <cell r="E458">
            <v>1.25</v>
          </cell>
          <cell r="I458">
            <v>4.0599999999999996</v>
          </cell>
          <cell r="J458">
            <v>21.66</v>
          </cell>
          <cell r="K458">
            <v>25.72</v>
          </cell>
          <cell r="P458">
            <v>14</v>
          </cell>
        </row>
        <row r="459">
          <cell r="B459" t="str">
            <v xml:space="preserve">XS </v>
          </cell>
          <cell r="C459">
            <v>42</v>
          </cell>
          <cell r="D459">
            <v>12.7</v>
          </cell>
          <cell r="E459">
            <v>1.25</v>
          </cell>
          <cell r="I459">
            <v>4.26</v>
          </cell>
          <cell r="J459">
            <v>22.74</v>
          </cell>
          <cell r="K459">
            <v>27</v>
          </cell>
          <cell r="P459">
            <v>14</v>
          </cell>
        </row>
        <row r="460">
          <cell r="B460" t="str">
            <v xml:space="preserve">XS </v>
          </cell>
          <cell r="C460">
            <v>44</v>
          </cell>
          <cell r="D460">
            <v>12.7</v>
          </cell>
          <cell r="E460">
            <v>1.25</v>
          </cell>
          <cell r="I460">
            <v>4.47</v>
          </cell>
          <cell r="J460">
            <v>27.16</v>
          </cell>
          <cell r="K460">
            <v>31.63</v>
          </cell>
          <cell r="P460">
            <v>15</v>
          </cell>
        </row>
        <row r="461">
          <cell r="B461" t="str">
            <v xml:space="preserve">XS </v>
          </cell>
          <cell r="C461">
            <v>46</v>
          </cell>
          <cell r="D461">
            <v>12.7</v>
          </cell>
          <cell r="E461">
            <v>1.25</v>
          </cell>
          <cell r="I461">
            <v>4.67</v>
          </cell>
          <cell r="J461">
            <v>28.4</v>
          </cell>
          <cell r="K461">
            <v>33.07</v>
          </cell>
          <cell r="P461">
            <v>16</v>
          </cell>
        </row>
        <row r="462">
          <cell r="B462" t="str">
            <v xml:space="preserve">XS </v>
          </cell>
          <cell r="C462">
            <v>48</v>
          </cell>
          <cell r="D462">
            <v>12.7</v>
          </cell>
          <cell r="E462">
            <v>1.25</v>
          </cell>
          <cell r="I462">
            <v>4.87</v>
          </cell>
          <cell r="J462">
            <v>29.63</v>
          </cell>
          <cell r="K462">
            <v>34.5</v>
          </cell>
          <cell r="P462">
            <v>16</v>
          </cell>
        </row>
        <row r="463">
          <cell r="B463" t="str">
            <v>XXS</v>
          </cell>
          <cell r="C463">
            <v>0.5</v>
          </cell>
          <cell r="D463">
            <v>7.47</v>
          </cell>
          <cell r="E463">
            <v>1</v>
          </cell>
          <cell r="I463">
            <v>7.0000000000000007E-2</v>
          </cell>
          <cell r="J463">
            <v>0.23</v>
          </cell>
          <cell r="K463">
            <v>0.30000000000000004</v>
          </cell>
          <cell r="P463">
            <v>2</v>
          </cell>
        </row>
        <row r="464">
          <cell r="B464" t="str">
            <v>XXS</v>
          </cell>
          <cell r="C464">
            <v>0.5</v>
          </cell>
          <cell r="D464">
            <v>7.47</v>
          </cell>
          <cell r="E464">
            <v>1</v>
          </cell>
          <cell r="I464">
            <v>7.0000000000000007E-2</v>
          </cell>
          <cell r="J464">
            <v>0.23</v>
          </cell>
          <cell r="K464">
            <v>0.30000000000000004</v>
          </cell>
          <cell r="P464">
            <v>2</v>
          </cell>
        </row>
        <row r="465">
          <cell r="B465" t="str">
            <v>XXS</v>
          </cell>
          <cell r="C465">
            <v>0.5</v>
          </cell>
          <cell r="D465">
            <v>7.47</v>
          </cell>
          <cell r="E465">
            <v>1</v>
          </cell>
          <cell r="I465">
            <v>7.0000000000000007E-2</v>
          </cell>
          <cell r="J465">
            <v>0.23</v>
          </cell>
          <cell r="K465">
            <v>0.30000000000000004</v>
          </cell>
          <cell r="P465">
            <v>2</v>
          </cell>
        </row>
        <row r="466">
          <cell r="B466" t="str">
            <v>XXS</v>
          </cell>
          <cell r="C466">
            <v>0.75</v>
          </cell>
          <cell r="D466">
            <v>7.82</v>
          </cell>
          <cell r="E466">
            <v>1</v>
          </cell>
          <cell r="I466">
            <v>0.08</v>
          </cell>
          <cell r="J466">
            <v>0.22</v>
          </cell>
          <cell r="K466">
            <v>0.3</v>
          </cell>
          <cell r="P466">
            <v>2</v>
          </cell>
        </row>
        <row r="467">
          <cell r="B467" t="str">
            <v>XXS</v>
          </cell>
          <cell r="C467">
            <v>0.75</v>
          </cell>
          <cell r="D467">
            <v>7.82</v>
          </cell>
          <cell r="E467">
            <v>1</v>
          </cell>
          <cell r="I467">
            <v>0.08</v>
          </cell>
          <cell r="J467">
            <v>0.22</v>
          </cell>
          <cell r="K467">
            <v>0.3</v>
          </cell>
          <cell r="P467">
            <v>2</v>
          </cell>
        </row>
        <row r="468">
          <cell r="B468" t="str">
            <v>XXS</v>
          </cell>
          <cell r="C468">
            <v>0.75</v>
          </cell>
          <cell r="D468">
            <v>7.82</v>
          </cell>
          <cell r="E468">
            <v>1</v>
          </cell>
          <cell r="I468">
            <v>0.08</v>
          </cell>
          <cell r="J468">
            <v>0.22</v>
          </cell>
          <cell r="K468">
            <v>0.3</v>
          </cell>
          <cell r="P468">
            <v>2</v>
          </cell>
        </row>
        <row r="469">
          <cell r="B469" t="str">
            <v>XXS</v>
          </cell>
          <cell r="C469">
            <v>1</v>
          </cell>
          <cell r="D469">
            <v>9.09</v>
          </cell>
          <cell r="E469">
            <v>1</v>
          </cell>
          <cell r="I469">
            <v>0.1</v>
          </cell>
          <cell r="J469">
            <v>0.5</v>
          </cell>
          <cell r="K469">
            <v>0.6</v>
          </cell>
          <cell r="P469">
            <v>2</v>
          </cell>
        </row>
        <row r="470">
          <cell r="B470" t="str">
            <v>XXS</v>
          </cell>
          <cell r="C470">
            <v>1</v>
          </cell>
          <cell r="D470">
            <v>9.09</v>
          </cell>
          <cell r="E470">
            <v>1</v>
          </cell>
          <cell r="I470">
            <v>0.1</v>
          </cell>
          <cell r="J470">
            <v>0.5</v>
          </cell>
          <cell r="K470">
            <v>0.6</v>
          </cell>
          <cell r="P470">
            <v>2</v>
          </cell>
        </row>
        <row r="471">
          <cell r="B471" t="str">
            <v>XXS</v>
          </cell>
          <cell r="C471">
            <v>1</v>
          </cell>
          <cell r="D471">
            <v>9.09</v>
          </cell>
          <cell r="E471">
            <v>1</v>
          </cell>
          <cell r="I471">
            <v>0.1</v>
          </cell>
          <cell r="J471">
            <v>0.5</v>
          </cell>
          <cell r="K471">
            <v>0.6</v>
          </cell>
          <cell r="P471">
            <v>2</v>
          </cell>
        </row>
        <row r="472">
          <cell r="B472" t="str">
            <v>XXS</v>
          </cell>
          <cell r="C472">
            <v>1.25</v>
          </cell>
          <cell r="D472">
            <v>9.6999999999999993</v>
          </cell>
          <cell r="E472">
            <v>1</v>
          </cell>
          <cell r="I472">
            <v>0.13</v>
          </cell>
          <cell r="J472">
            <v>0.67</v>
          </cell>
          <cell r="K472">
            <v>0.8</v>
          </cell>
          <cell r="P472">
            <v>2</v>
          </cell>
        </row>
        <row r="473">
          <cell r="B473" t="str">
            <v>XXS</v>
          </cell>
          <cell r="C473">
            <v>1.25</v>
          </cell>
          <cell r="D473">
            <v>9.6999999999999993</v>
          </cell>
          <cell r="E473">
            <v>1</v>
          </cell>
          <cell r="I473">
            <v>0.13</v>
          </cell>
          <cell r="J473">
            <v>0.67</v>
          </cell>
          <cell r="K473">
            <v>0.8</v>
          </cell>
          <cell r="P473">
            <v>2</v>
          </cell>
        </row>
        <row r="474">
          <cell r="B474" t="str">
            <v>XXS</v>
          </cell>
          <cell r="C474">
            <v>1.25</v>
          </cell>
          <cell r="D474">
            <v>9.6999999999999993</v>
          </cell>
          <cell r="E474">
            <v>1</v>
          </cell>
          <cell r="I474">
            <v>0.13</v>
          </cell>
          <cell r="J474">
            <v>0.67</v>
          </cell>
          <cell r="K474">
            <v>0.8</v>
          </cell>
          <cell r="P474">
            <v>2</v>
          </cell>
        </row>
        <row r="475">
          <cell r="B475" t="str">
            <v>XXS</v>
          </cell>
          <cell r="C475">
            <v>1.5</v>
          </cell>
          <cell r="D475">
            <v>10.15</v>
          </cell>
          <cell r="E475">
            <v>1.25</v>
          </cell>
          <cell r="I475">
            <v>0.15</v>
          </cell>
          <cell r="J475">
            <v>0.75</v>
          </cell>
          <cell r="K475">
            <v>0.9</v>
          </cell>
          <cell r="P475">
            <v>2</v>
          </cell>
        </row>
        <row r="476">
          <cell r="B476" t="str">
            <v>XXS</v>
          </cell>
          <cell r="C476">
            <v>1.5</v>
          </cell>
          <cell r="D476">
            <v>10.15</v>
          </cell>
          <cell r="E476">
            <v>1.25</v>
          </cell>
          <cell r="I476">
            <v>0.15</v>
          </cell>
          <cell r="J476">
            <v>0.75</v>
          </cell>
          <cell r="K476">
            <v>0.9</v>
          </cell>
          <cell r="P476">
            <v>2</v>
          </cell>
        </row>
        <row r="477">
          <cell r="B477" t="str">
            <v>XXS</v>
          </cell>
          <cell r="C477">
            <v>1.5</v>
          </cell>
          <cell r="D477">
            <v>10.15</v>
          </cell>
          <cell r="E477">
            <v>1.25</v>
          </cell>
          <cell r="I477">
            <v>0.15</v>
          </cell>
          <cell r="J477">
            <v>0.75</v>
          </cell>
          <cell r="K477">
            <v>0.9</v>
          </cell>
          <cell r="P477">
            <v>2</v>
          </cell>
        </row>
        <row r="478">
          <cell r="B478" t="str">
            <v>XXS</v>
          </cell>
          <cell r="C478">
            <v>2</v>
          </cell>
          <cell r="D478">
            <v>11.07</v>
          </cell>
          <cell r="E478">
            <v>1.25</v>
          </cell>
          <cell r="I478">
            <v>0.2</v>
          </cell>
          <cell r="J478">
            <v>1</v>
          </cell>
          <cell r="K478">
            <v>1.2</v>
          </cell>
          <cell r="P478">
            <v>4</v>
          </cell>
        </row>
        <row r="479">
          <cell r="B479" t="str">
            <v>XXS</v>
          </cell>
          <cell r="C479">
            <v>2</v>
          </cell>
          <cell r="D479">
            <v>11.07</v>
          </cell>
          <cell r="E479">
            <v>1.25</v>
          </cell>
          <cell r="I479">
            <v>0.2</v>
          </cell>
          <cell r="J479">
            <v>1</v>
          </cell>
          <cell r="K479">
            <v>1.2</v>
          </cell>
          <cell r="P479">
            <v>4</v>
          </cell>
        </row>
        <row r="480">
          <cell r="B480" t="str">
            <v>XXS</v>
          </cell>
          <cell r="C480">
            <v>2</v>
          </cell>
          <cell r="D480">
            <v>11.07</v>
          </cell>
          <cell r="E480">
            <v>1.25</v>
          </cell>
          <cell r="I480">
            <v>0.2</v>
          </cell>
          <cell r="J480">
            <v>1</v>
          </cell>
          <cell r="K480">
            <v>1.2</v>
          </cell>
          <cell r="P480">
            <v>4</v>
          </cell>
        </row>
        <row r="481">
          <cell r="B481" t="str">
            <v>XXS</v>
          </cell>
          <cell r="C481">
            <v>2.5</v>
          </cell>
          <cell r="D481">
            <v>14.02</v>
          </cell>
          <cell r="E481">
            <v>1.25</v>
          </cell>
          <cell r="I481">
            <v>0.25</v>
          </cell>
          <cell r="J481">
            <v>1.7</v>
          </cell>
          <cell r="K481">
            <v>1.95</v>
          </cell>
          <cell r="P481">
            <v>4</v>
          </cell>
        </row>
        <row r="482">
          <cell r="B482" t="str">
            <v>XXS</v>
          </cell>
          <cell r="C482">
            <v>3</v>
          </cell>
          <cell r="D482">
            <v>15.24</v>
          </cell>
          <cell r="E482">
            <v>1.5</v>
          </cell>
          <cell r="I482">
            <v>0.3</v>
          </cell>
          <cell r="J482">
            <v>2.39</v>
          </cell>
          <cell r="K482">
            <v>2.69</v>
          </cell>
          <cell r="P482">
            <v>4</v>
          </cell>
        </row>
        <row r="483">
          <cell r="B483" t="str">
            <v>XXS</v>
          </cell>
          <cell r="C483">
            <v>4</v>
          </cell>
          <cell r="D483">
            <v>17.12</v>
          </cell>
          <cell r="E483">
            <v>1.5</v>
          </cell>
          <cell r="I483">
            <v>0.41</v>
          </cell>
          <cell r="J483">
            <v>4.09</v>
          </cell>
          <cell r="K483">
            <v>4.5</v>
          </cell>
          <cell r="P483">
            <v>4</v>
          </cell>
        </row>
        <row r="484">
          <cell r="B484" t="str">
            <v>XXS</v>
          </cell>
          <cell r="C484">
            <v>5</v>
          </cell>
          <cell r="D484">
            <v>19.05</v>
          </cell>
          <cell r="E484">
            <v>2</v>
          </cell>
          <cell r="I484">
            <v>0.51</v>
          </cell>
          <cell r="J484">
            <v>4.43</v>
          </cell>
          <cell r="K484">
            <v>4.9399999999999995</v>
          </cell>
          <cell r="P484">
            <v>4</v>
          </cell>
        </row>
        <row r="485">
          <cell r="B485" t="str">
            <v>XXS</v>
          </cell>
          <cell r="C485">
            <v>6</v>
          </cell>
          <cell r="D485">
            <v>21.95</v>
          </cell>
          <cell r="E485">
            <v>2</v>
          </cell>
          <cell r="I485">
            <v>0.61</v>
          </cell>
          <cell r="J485">
            <v>8.09</v>
          </cell>
          <cell r="K485">
            <v>8.6999999999999993</v>
          </cell>
          <cell r="P485">
            <v>4</v>
          </cell>
        </row>
        <row r="486">
          <cell r="B486" t="str">
            <v>XXS</v>
          </cell>
          <cell r="C486">
            <v>8</v>
          </cell>
          <cell r="D486">
            <v>22.23</v>
          </cell>
          <cell r="E486">
            <v>2</v>
          </cell>
          <cell r="I486">
            <v>0.81</v>
          </cell>
          <cell r="J486">
            <v>11.49</v>
          </cell>
          <cell r="K486">
            <v>12.3</v>
          </cell>
          <cell r="P486">
            <v>4</v>
          </cell>
        </row>
        <row r="487">
          <cell r="B487" t="str">
            <v>XXS</v>
          </cell>
          <cell r="C487">
            <v>10</v>
          </cell>
          <cell r="D487">
            <v>25.4</v>
          </cell>
          <cell r="E487" t="str">
            <v>N</v>
          </cell>
          <cell r="I487">
            <v>1.01</v>
          </cell>
          <cell r="J487">
            <v>18.489999999999998</v>
          </cell>
          <cell r="K487">
            <v>19.5</v>
          </cell>
          <cell r="P487">
            <v>4</v>
          </cell>
        </row>
        <row r="488">
          <cell r="B488" t="str">
            <v>XXS</v>
          </cell>
          <cell r="C488">
            <v>12</v>
          </cell>
          <cell r="D488">
            <v>25.4</v>
          </cell>
          <cell r="E488" t="str">
            <v>N</v>
          </cell>
          <cell r="I488">
            <v>1.22</v>
          </cell>
          <cell r="J488">
            <v>21.27</v>
          </cell>
          <cell r="K488">
            <v>22.49</v>
          </cell>
          <cell r="P488">
            <v>6</v>
          </cell>
        </row>
        <row r="489">
          <cell r="B489">
            <v>8.73</v>
          </cell>
          <cell r="C489">
            <v>64</v>
          </cell>
          <cell r="D489">
            <v>8.73</v>
          </cell>
          <cell r="E489">
            <v>1</v>
          </cell>
          <cell r="I489">
            <v>6.49</v>
          </cell>
          <cell r="J489">
            <v>20.29</v>
          </cell>
          <cell r="K489">
            <v>26.78</v>
          </cell>
          <cell r="P489">
            <v>21</v>
          </cell>
        </row>
      </sheetData>
    </sheetDataSet>
  </externalBook>
</externalLink>
</file>

<file path=xl/externalLinks/externalLink2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切割 MTL"/>
      <sheetName val="切割 DI"/>
      <sheetName val="ESTI."/>
      <sheetName val="DI-ESTI"/>
      <sheetName val="ESTI_"/>
      <sheetName val="DI_ESTI"/>
      <sheetName val="thang 1"/>
      <sheetName val="thang2"/>
      <sheetName val="Thang 3"/>
      <sheetName val="thang5"/>
      <sheetName val="thang4"/>
      <sheetName val="00000000"/>
      <sheetName val="00000001"/>
      <sheetName val="TINHNEN"/>
      <sheetName val="Nen VN"/>
      <sheetName val="XL4Poppy"/>
      <sheetName val="__ MTL"/>
      <sheetName val="__ DI"/>
      <sheetName val="Daily"/>
      <sheetName val="Data-input"/>
      <sheetName val="Data"/>
      <sheetName val="TK12"/>
      <sheetName val="XXXXXXXX"/>
      <sheetName val="cham cong XL (2)"/>
      <sheetName val="cham cong XL"/>
      <sheetName val="chamcong"/>
      <sheetName val="Luong XD"/>
      <sheetName val="L.KHOAN 2 "/>
      <sheetName val="L.KHOAN 2"/>
      <sheetName val="CONGTRINHNHD"/>
      <sheetName val="L. KHOAN"/>
      <sheetName val="Luong XL"/>
      <sheetName val="PHANBOXL"/>
      <sheetName val="PHAN BO"/>
      <sheetName val="Luong XD thang 3"/>
      <sheetName val="CONGTRINHNHD thang3"/>
      <sheetName val="luong QL"/>
      <sheetName val="CONGDOAN "/>
      <sheetName val="CTACPHI"/>
      <sheetName val="Sheet3"/>
      <sheetName val="Giao"/>
      <sheetName val="CHIET TINH"/>
      <sheetName val="Bang gia Ca May"/>
      <sheetName val="Bang Gia VL"/>
      <sheetName val="Tong Hop KP"/>
      <sheetName val=" DON GIA"/>
      <sheetName val="CHIET TINH THEO KH.SAT"/>
      <sheetName val="CAN DOI"/>
      <sheetName val="GIA TRI"/>
      <sheetName val="NO-DIEN"/>
      <sheetName val="NO-KHUONG"/>
      <sheetName val="NO-DUNG"/>
      <sheetName val="NO-DU"/>
      <sheetName val="TC NV"/>
      <sheetName val="NHAP"/>
      <sheetName val="khuong"/>
      <sheetName val="du"/>
      <sheetName val="dien"/>
      <sheetName val="dung"/>
      <sheetName val="NO-BANG"/>
      <sheetName val="ton kho"/>
      <sheetName val="bang"/>
      <sheetName val="10000000"/>
      <sheetName val="CTP"/>
      <sheetName val="LUONG"/>
      <sheetName val="lphi"/>
      <sheetName val="PLTT"/>
      <sheetName val="KTPLVP"/>
      <sheetName val="KTPL2"/>
      <sheetName val="KHKPHT7-02"/>
      <sheetName val="KHKPHT9-02"/>
      <sheetName val="KHKPHT8-02"/>
      <sheetName val="KHKPHT10-02 "/>
      <sheetName val="lptinh"/>
      <sheetName val="UHNN"/>
      <sheetName val="BHYT02"/>
      <sheetName val="TLL"/>
      <sheetName val="TLL (2)"/>
      <sheetName val="TLLhuyen"/>
      <sheetName val="Dsach"/>
      <sheetName val="TCONG"/>
      <sheetName val="KHKPHT1-02"/>
      <sheetName val="ththdt"/>
      <sheetName val="CPTHU"/>
      <sheetName val="THKPCHD"/>
      <sheetName val="QD100"/>
      <sheetName val="KHKPHT-T6-02"/>
      <sheetName val="giao nv TH chong qua tai dot 3"/>
      <sheetName val="ton tai cac tram dong dien"/>
      <sheetName val="chong qua tai dot 3"/>
      <sheetName val="cac du an"/>
      <sheetName val="Chong qua tai dot 3 moi"/>
      <sheetName val="H.so tram chong qua tai dot 3"/>
      <sheetName val="cac tram dong dien"/>
      <sheetName val="Bieu ngang"/>
      <sheetName val="T.van gs"/>
      <sheetName val="23 tram von WB"/>
      <sheetName val="Chi phi den bu A"/>
      <sheetName val="Sheet1"/>
      <sheetName val="canh (2)"/>
      <sheetName val="canh"/>
      <sheetName val="Sheet2"/>
      <sheetName val="Bang Don gia II"/>
      <sheetName val="THKP"/>
      <sheetName val="HTchieusang"/>
      <sheetName val="HTdien"/>
      <sheetName val="CUNG CAP VAT TU"/>
      <sheetName val="TH.LIST CAP"/>
      <sheetName val="S3LIST CAP&amp;ONGDL"/>
      <sheetName val="S2LIST CAP&amp;ONGDL"/>
      <sheetName val="S1LIST CAP&amp;ONGDL"/>
      <sheetName val="NGUONGOCVATTU"/>
      <sheetName val="capdongluc"/>
      <sheetName val="KLMOI THAU"/>
      <sheetName val="20000000"/>
      <sheetName val="30000000"/>
      <sheetName val="40000000"/>
      <sheetName val="50000000"/>
      <sheetName val="60000000"/>
      <sheetName val="XXXXXXX0"/>
      <sheetName val="TH9"/>
      <sheetName val="TH12"/>
      <sheetName val="MAU_A"/>
      <sheetName val="MAU_B"/>
      <sheetName val="MAU_C"/>
      <sheetName val="MAU E -XCD"/>
      <sheetName val="MAU E -TDS1"/>
      <sheetName val="MAU E- NDH"/>
      <sheetName val="Chart1"/>
      <sheetName val="Chart2"/>
      <sheetName val="Sheet4"/>
      <sheetName val="TCT DIEN LUC (EVN)"/>
      <sheetName val="RPT"/>
      <sheetName val="?? MTL"/>
      <sheetName val="?? DI"/>
      <sheetName val="특외대"/>
      <sheetName val="lienbao1"/>
      <sheetName val="bangrap"/>
      <sheetName val="Lie Bao2"/>
      <sheetName val="lien bao"/>
      <sheetName val="duong BR"/>
      <sheetName val="nhakhoBR"/>
      <sheetName val="trung 5"/>
      <sheetName val="QLoi"/>
      <sheetName val="PTHT"/>
      <sheetName val="Yenlac"/>
      <sheetName val="telo"/>
      <sheetName val="VL"/>
      <sheetName val="NHAN CONG"/>
      <sheetName val="MAY"/>
      <sheetName val="VUA"/>
      <sheetName val="DG CAU"/>
      <sheetName val="THOP CAU"/>
      <sheetName val="TLP CAU"/>
      <sheetName val="DAKT1"/>
      <sheetName val="XL4Test5"/>
      <sheetName val="XL4Poppy (2)"/>
      <sheetName val="DTOAN"/>
      <sheetName val="THOP-KL"/>
      <sheetName val="CPHI KKS"/>
      <sheetName val="DG-KSAT"/>
      <sheetName val="TMDAUTU"/>
      <sheetName val="GTXLCHINH"/>
      <sheetName val="CPHI-TT"/>
      <sheetName val="CPHIBUVL"/>
      <sheetName val="CHENH VLCHINH"/>
      <sheetName val="GVLHT"/>
      <sheetName val="DGCT-QCH2"/>
      <sheetName val="Cauchinh"/>
      <sheetName val="Dongnai"/>
      <sheetName val="TKenh"/>
      <sheetName val="Mhang"/>
      <sheetName val="Duong"/>
      <sheetName val="Chop"/>
      <sheetName val="Huydong"/>
      <sheetName val="THop"/>
      <sheetName val="CtinhCT"/>
      <sheetName val="DBT(h)"/>
      <sheetName val="BP"/>
      <sheetName val="CTduong"/>
      <sheetName val="CTCHop"/>
      <sheetName val="asphal"/>
      <sheetName val="Gvua"/>
      <sheetName val="Cmay"/>
      <sheetName val="VL (2)"/>
      <sheetName val="May (2)"/>
      <sheetName val="GVLBo"/>
      <sheetName val="Gia VL"/>
      <sheetName val="Bang luong CB"/>
      <sheetName val="Bang P.tich CT"/>
      <sheetName val="D.toan chi tiet"/>
      <sheetName val="Bang TH Dtoan"/>
      <sheetName val="TH"/>
      <sheetName val="XL"/>
      <sheetName val="1E"/>
      <sheetName val="2E"/>
      <sheetName val="3E"/>
      <sheetName val="7D"/>
      <sheetName val="8D"/>
      <sheetName val="14D"/>
      <sheetName val="10D"/>
      <sheetName val="20D"/>
      <sheetName val="22D"/>
      <sheetName val="24D"/>
      <sheetName val="26P"/>
      <sheetName val="28P"/>
      <sheetName val="33P"/>
      <sheetName val="PTro"/>
      <sheetName val="PT"/>
      <sheetName val="KSTK"/>
      <sheetName val="A6-II"/>
      <sheetName val="Bthkl"/>
      <sheetName val="KM247"/>
      <sheetName val="km248"/>
      <sheetName val="Congty"/>
      <sheetName val="VPPN"/>
      <sheetName val="XN74"/>
      <sheetName val="XN54"/>
      <sheetName val="XN33"/>
      <sheetName val="NK96"/>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tong hop"/>
      <sheetName val="phan tich DG"/>
      <sheetName val="gia vat lieu"/>
      <sheetName val="gia xe may"/>
      <sheetName val="gia nhan cong"/>
      <sheetName val="km338+00-km338+100(2)"/>
      <sheetName val="km337+136-km337-350"/>
      <sheetName val="km346+600-km346+820 (2)"/>
      <sheetName val="km346+330-km346+600 (2)"/>
      <sheetName val="km346+00-km346+240 (2)"/>
      <sheetName val="km345+400-km345+500 (6)"/>
      <sheetName val="km345+400-km345+500 (2)"/>
      <sheetName val="km345+661-km345+000"/>
      <sheetName val="km338+60-km338+130"/>
      <sheetName val="km338+176-km338+230"/>
      <sheetName val="km342+376.41- km342+520.29"/>
      <sheetName val="km338+439-km388+571.89"/>
      <sheetName val="km342+297.58-km342+376.41"/>
      <sheetName val="km338+571.89-km338+652"/>
      <sheetName val="km337+533.60-km338 (2)"/>
      <sheetName val="km341+275-km341+350"/>
      <sheetName val="km341+913-km341+963"/>
      <sheetName val="km341+1077 -km341+1177.61"/>
      <sheetName val="km341+612-341+682"/>
      <sheetName val="km337+00-km337+34 (3)"/>
      <sheetName val="km342+520-km342+690 (2)"/>
      <sheetName val="km341.26-km341+200 (2)"/>
      <sheetName val="Duong cong vu hcm (2)"/>
      <sheetName val="Duong cong vu hcm (4)"/>
      <sheetName val="Duong cong vu hcm (5)"/>
      <sheetName val="Duong cong vu hcm (9)"/>
      <sheetName val="Duong cong vu hcm (4;) (2)"/>
      <sheetName val="Duong cong vu hcm (7)"/>
      <sheetName val="Duong cong vu hcm (8)"/>
      <sheetName val="Duong cong vu hcm (6)"/>
      <sheetName val="Duong cong vu hcm (3)"/>
      <sheetName val="Duong cong vu hcm (2;) (2)"/>
      <sheetName val="Duong cong vu hcm (9;) (2)"/>
      <sheetName val="Duong cong vu hcm (8;) (2)"/>
      <sheetName val="Duong cong vu hcm (7;) (2)"/>
      <sheetName val="Duong cong vu hcm (13;) (2)"/>
      <sheetName val="Duong cong vu hcm( Lmat;0) (2)"/>
      <sheetName val="Duong cong vu hcm( Lmat;1) (2)"/>
      <sheetName val="Duong cong vu hcm( Lmat;2)"/>
      <sheetName val="cong ty so 9 VINACONEX"/>
      <sheetName val="cong ty so 9 VINACONEX (2)"/>
      <sheetName val="Quang Tri"/>
      <sheetName val="TTHue"/>
      <sheetName val="Da Nang"/>
      <sheetName val="Quang Nam"/>
      <sheetName val="Quang Ngai"/>
      <sheetName val="TH DH-QN"/>
      <sheetName val="KP HD"/>
      <sheetName val="DB HD"/>
      <sheetName val="QTNC-2002"/>
      <sheetName val="QTNC2003"/>
      <sheetName val="QTNC-Tong hop"/>
      <sheetName val="QTVT-Tong hop"/>
      <sheetName val="GTQT-Tong hop"/>
      <sheetName val="QT - Duet"/>
      <sheetName val="Sheet7"/>
      <sheetName val="Sheet8"/>
      <sheetName val="Sheet9"/>
      <sheetName val="Sheet10"/>
      <sheetName val="Sheet11"/>
      <sheetName val="Sheet12"/>
      <sheetName val="Sheet13"/>
      <sheetName val="Sheet14"/>
      <sheetName val="Sheet15"/>
      <sheetName val="Sheet16"/>
      <sheetName val="THANG 09"/>
      <sheetName val="THANG 10"/>
      <sheetName val="Du an nut So"/>
      <sheetName val="Du an nut vong"/>
      <sheetName val="Du an nut Nam cau Tlong"/>
      <sheetName val="Duong kim lien 0 cho dua"/>
      <sheetName val="Du an KTDC Nam trung yen"/>
      <sheetName val="DTCT"/>
      <sheetName val="PTVT"/>
      <sheetName val="THDT"/>
      <sheetName val="THVT"/>
      <sheetName val="THGT"/>
      <sheetName val="caodothietke"/>
      <sheetName val="TK331A"/>
      <sheetName val="TK131B"/>
      <sheetName val="TK131A"/>
      <sheetName val="TK 331c1"/>
      <sheetName val="TK331C"/>
      <sheetName val="CT331-2003"/>
      <sheetName val="CT 331"/>
      <sheetName val="CT131-2003"/>
      <sheetName val="CT 131"/>
      <sheetName val="TK331B"/>
      <sheetName val="Thang 8"/>
      <sheetName val="Macro1"/>
      <sheetName val="Macro2"/>
      <sheetName val="Macro3"/>
      <sheetName val="Duong con' vu hcm (8)"/>
      <sheetName val="TK 911"/>
      <sheetName val="TK 711"/>
      <sheetName val="TK 632"/>
      <sheetName val="TK642"/>
      <sheetName val="TK627"/>
      <sheetName val="TK623"/>
      <sheetName val="TK622"/>
      <sheetName val="TK621"/>
      <sheetName val="Chi tiet 511"/>
      <sheetName val="TK 511"/>
      <sheetName val="TK421"/>
      <sheetName val="TK411"/>
      <sheetName val="TK 342 ( thue T.C )"/>
      <sheetName val="TK338"/>
      <sheetName val="Phat sinh 2005"/>
      <sheetName val="TK334"/>
      <sheetName val="TK333"/>
      <sheetName val="TK331"/>
      <sheetName val="TK 341vay dai han "/>
      <sheetName val="TK311"/>
      <sheetName val="TK 214"/>
      <sheetName val="TK 212"/>
      <sheetName val="Chi tiet TK 211"/>
      <sheetName val="TK 211"/>
      <sheetName val="TK 154"/>
      <sheetName val="TK153"/>
      <sheetName val="Chi tiet TK 152"/>
      <sheetName val="Can Doi TK"/>
      <sheetName val="TK 152"/>
      <sheetName val="Chung tu ghi so "/>
      <sheetName val="TK 142"/>
      <sheetName val="TK 141"/>
      <sheetName val="TK 133"/>
      <sheetName val="Chi tiet TK131"/>
      <sheetName val="TK 131"/>
      <sheetName val="TK 112"/>
      <sheetName val="TK 111"/>
      <sheetName val="Phieu thu"/>
      <sheetName val="Phieu chi "/>
      <sheetName val="Phieu nhap VTu "/>
      <sheetName val="Phieu xuat VTu"/>
      <sheetName val="Can doi vat tu nhap xuat "/>
      <sheetName val="Vat tu nhapxuat nam 2005"/>
      <sheetName val="Ca may can dung nam 2005"/>
      <sheetName val="Vat Tu can cho CT nam 2005"/>
      <sheetName val="HD thu mua hang NLS "/>
      <sheetName val="HD thu mua cat soi "/>
      <sheetName val="TLy HD mua ban "/>
      <sheetName val="Bien ban Nthu GK"/>
      <sheetName val="T. Ly HD giao khoan "/>
      <sheetName val="Hop dong giao khoan"/>
      <sheetName val="giay tam ung "/>
      <sheetName val="Bang ke T.toan "/>
      <sheetName val="Hoa don ban hang "/>
      <sheetName val="Bang phan bo tien luong 2005"/>
      <sheetName val="Bang cham cong "/>
      <sheetName val="Bang T.T Luong CB chu Chot2005"/>
      <sheetName val="Bang T.T luong CN lai xe"/>
      <sheetName val="Bang thanh toan luong 2005"/>
      <sheetName val="Nhan cong cho CT nam 2005"/>
      <sheetName val="Dinh Muc tieu hao VL 2005"/>
      <sheetName val="Dang Ky chi tiet KH 2005"/>
      <sheetName val="Bang phan bo NVL nam 2005"/>
      <sheetName val="Bang phan bo K.Hao 2005"/>
      <sheetName val="Dang Ky Khau hao 2005"/>
      <sheetName val="Phu luc so 3( TNDN)"/>
      <sheetName val="PhuLuc so 1(TNDN)"/>
      <sheetName val="Mau so 04 TNDN"/>
      <sheetName val="Mau so 02C"/>
      <sheetName val="Mau so 02B"/>
      <sheetName val="Mau so 02A"/>
      <sheetName val="Mau 01B"/>
      <sheetName val="To khai Mau 11"/>
      <sheetName val="Don xin khat nop thue nam 04"/>
      <sheetName val="Su dung hoa don mau 26"/>
      <sheetName val="QToan hoa don "/>
      <sheetName val="Mau so 01"/>
      <sheetName val="Mau so 02"/>
      <sheetName val="Chi tiet Mau 03 ( mua vao )"/>
      <sheetName val="Mau so 03"/>
      <sheetName val="Mau so 04"/>
      <sheetName val="Mau 05"/>
      <sheetName val="De nghi giai dap ve thue "/>
      <sheetName val="the duc"/>
      <sheetName val="Bao cao thong ke "/>
      <sheetName val="Phieu DTra Van Tai ( 01 TKe )"/>
      <sheetName val="C47-456"/>
      <sheetName val="C46"/>
      <sheetName val="C47-PII"/>
      <sheetName val="TRUC TIEP"/>
      <sheetName val="GIAN TIEP"/>
      <sheetName val="HOP DONG"/>
      <sheetName val="CON LINH"/>
      <sheetName val="Qheet3"/>
      <sheetName val="Tuan 1.01"/>
      <sheetName val="Tuan 3.01 "/>
      <sheetName val="Tuan 5.06 "/>
      <sheetName val="Tuan 6.06  "/>
      <sheetName val="Tuan 7.06 "/>
      <sheetName val="Tuan 7.06  (2)"/>
      <sheetName val="Tuan8,06"/>
      <sheetName val="Tuan9,06"/>
      <sheetName val="Tuan10,06 "/>
      <sheetName val="Tuan11,06  "/>
      <sheetName val="Tuan12,06"/>
      <sheetName val="Bao cao DD 31.3.06"/>
      <sheetName val="Bao cao DD 30.4.06"/>
      <sheetName val="Bao cao DD 31.5.06 "/>
      <sheetName val="Bao cao Quy I-06"/>
      <sheetName val="Bao cao DD 30.6.06"/>
      <sheetName val="Bao cao DD 31.7.06"/>
      <sheetName val="MTL$-INTER"/>
      <sheetName val="Bang 聧ia ca may"/>
      <sheetName val="11"/>
      <sheetName val="10"/>
      <sheetName val="9"/>
      <sheetName val="8"/>
      <sheetName val="7"/>
      <sheetName val="6"/>
      <sheetName val="5"/>
      <sheetName val="4"/>
      <sheetName val="3"/>
      <sheetName val="2"/>
      <sheetName val="1"/>
      <sheetName val="1N"/>
      <sheetName val="XD"/>
      <sheetName val="GTGT1"/>
      <sheetName val="NHAHAT"/>
      <sheetName val="TGTGT2"/>
      <sheetName val="CAU"/>
      <sheetName val="KL"/>
      <sheetName val="MD1"/>
      <sheetName val="[RPT.x"/>
      <sheetName val="km337+136-km337ý350"/>
      <sheetName val="GDMN.1"/>
      <sheetName val="GDMN.2"/>
      <sheetName val="GDMN.3"/>
      <sheetName val="GDMN.4"/>
      <sheetName val="GDMN.5"/>
      <sheetName val="GDTH.1"/>
      <sheetName val="GDTH.2"/>
      <sheetName val="GDTH.3"/>
      <sheetName val="GDTH.4"/>
      <sheetName val="GDTH.5"/>
      <sheetName val="THCS.1"/>
      <sheetName val="THCS.2"/>
      <sheetName val="THCS.3"/>
      <sheetName val="THCS.4"/>
      <sheetName val="THCS.5"/>
      <sheetName val="THCS.6"/>
      <sheetName val="THPT.1"/>
      <sheetName val="THPT.2"/>
      <sheetName val="THPT.3"/>
      <sheetName val="THPT.4"/>
      <sheetName val="THPT.5"/>
      <sheetName val="THPT.6"/>
      <sheetName val="DH,CD,THCN.1"/>
      <sheetName val="DH,CD,THCN.2"/>
      <sheetName val="DH,CD,THCN.3"/>
      <sheetName val="GDKCQ.1"/>
      <sheetName val="GDKCQ.2"/>
      <sheetName val="TAICHINH"/>
      <sheetName val="gVL"/>
      <sheetName val="IBASE"/>
      <sheetName val="THAYCTO "/>
      <sheetName val="km346+00-km346_x000b_240 (2)"/>
      <sheetName val="km342+297._x0015_8-km342+376.41"/>
      <sheetName val="km341+1077 -km34_x0011_+1177.61"/>
      <sheetName val="[RPT.xlsၝCmay"/>
      <sheetName val=""/>
      <sheetName val=" quy I-2005"/>
      <sheetName val="Quy 2- 2005 "/>
      <sheetName val="Quy III- 2005 "/>
      <sheetName val="Quy 4- 2005"/>
      <sheetName val="N_x0008_AN CONG"/>
      <sheetName val="K251 _x0001_C"/>
      <sheetName val="Duong cong vu hcm (8;) (:)"/>
      <sheetName val="Duofg cong vu hcm (7;) (2)"/>
      <sheetName val="Duïng cong vu hcm (13;) (2)"/>
      <sheetName val="THChi"/>
      <sheetName val="THthu"/>
      <sheetName val="BCD"/>
      <sheetName val="111"/>
      <sheetName val="112"/>
      <sheetName val="131"/>
      <sheetName val="133"/>
      <sheetName val="138"/>
      <sheetName val="141"/>
      <sheetName val="142"/>
      <sheetName val="152"/>
      <sheetName val="153"/>
      <sheetName val="154"/>
      <sheetName val="211"/>
      <sheetName val="214"/>
      <sheetName val="331"/>
      <sheetName val="3331"/>
      <sheetName val="3334"/>
      <sheetName val="334"/>
      <sheetName val="411"/>
      <sheetName val="421"/>
      <sheetName val="511"/>
      <sheetName val="621"/>
      <sheetName val="622"/>
      <sheetName val="623"/>
      <sheetName val="627b"/>
      <sheetName val="632"/>
      <sheetName val="642"/>
      <sheetName val="711"/>
      <sheetName val="811"/>
      <sheetName val="911"/>
      <sheetName val="009"/>
      <sheetName val="pt0-1"/>
      <sheetName val="kp0-1"/>
      <sheetName val="0-1"/>
      <sheetName val="pt2-3"/>
      <sheetName val="thkp2-3"/>
      <sheetName val="clvl"/>
      <sheetName val="2-3"/>
      <sheetName val="cl1-2"/>
      <sheetName val="thkp1-2"/>
      <sheetName val="clvl1-2"/>
      <sheetName val="1-2"/>
      <sheetName val="tienluong"/>
      <sheetName val="km337+533î60-km3ó4 (2)"/>
      <sheetName val="Ë261"/>
      <sheetName val="K261_x0000_Base"/>
      <sheetName val="K2_x0016_1 AC"/>
      <sheetName val="giamay"/>
      <sheetName val="HDKT"/>
      <sheetName val="PIPERACK"/>
      <sheetName val="MONG T,V,E"/>
      <sheetName val="tk12A-B&amp;13A-B"/>
      <sheetName val="TAM-tk12A-B&amp;13A-B"/>
      <sheetName val="tk15&amp;11A-B"/>
      <sheetName val="TAM-tk15&amp;11A-B"/>
      <sheetName val="V31"/>
      <sheetName val="T-V31"/>
      <sheetName val="V51"/>
      <sheetName val="T-V51"/>
      <sheetName val="V11"/>
      <sheetName val="v12"/>
      <sheetName val="V13"/>
      <sheetName val="v22"/>
      <sheetName val="V23"/>
      <sheetName val="v24"/>
      <sheetName val="V25"/>
      <sheetName val="V52"/>
      <sheetName val="V61"/>
      <sheetName val="E-01"/>
      <sheetName val="E-02"/>
      <sheetName val="C-01"/>
      <sheetName val="pr-B"/>
      <sheetName val="pr-C"/>
      <sheetName val="pr-D"/>
      <sheetName val="pr-E"/>
      <sheetName val="S-SA"/>
      <sheetName val="S-SB"/>
      <sheetName val="S-SC1"/>
      <sheetName val="S-SC2"/>
      <sheetName val="S-SD1"/>
      <sheetName val="S-SD2"/>
      <sheetName val="S-SD3"/>
      <sheetName val="S-SE1"/>
      <sheetName val="S-SE2"/>
      <sheetName val="sum-sl"/>
      <sheetName val="sum-steel"/>
      <sheetName val="sum-T"/>
      <sheetName val="sum-E"/>
      <sheetName val="sum-pr"/>
      <sheetName val="REPORT"/>
      <sheetName val="Visual inspection record-07"/>
      <sheetName val="Fitup inspection record-06"/>
      <sheetName val="WELD MONITORING"/>
      <sheetName val="CHECK LIST"/>
      <sheetName val="MATERIAL B"/>
      <sheetName val="MATERIAL"/>
      <sheetName val="BENDING REPORT"/>
      <sheetName val="INPS RELEASE"/>
      <sheetName val="PAINTING REPORT"/>
      <sheetName val="hydro test"/>
      <sheetName val="Duong cong vu hcm (¶)"/>
      <sheetName val="刃割 MTL"/>
      <sheetName val="CON(LINH"/>
      <sheetName val="Bang ?ia ca may"/>
      <sheetName val="[RPT.xls?Cmay"/>
      <sheetName val="Km346+60_x0010_-km346+820 (2)"/>
      <sheetName val="km346+00-km3_x0014_6+240 (_x0012_)"/>
      <sheetName val="km345+6_x0016_1-km345+000"/>
      <sheetName val="km342+_x0013_76.41- km342+520.29"/>
      <sheetName val="km342+29_x0017_.58-km3_x0014_2+376.41"/>
      <sheetName val="km345+400-km345ÿÿ00 (6)"/>
      <sheetName val="GTXLC@INH"/>
      <sheetName val="切割 II"/>
      <sheetName val="DG1kSAT"/>
      <sheetName val="m361 Base"/>
      <sheetName val="Mau so 04 TFDN"/>
      <sheetName val="20%"/>
      <sheetName val="Noi"/>
      <sheetName val="nhi"/>
      <sheetName val="Lay"/>
      <sheetName val="c cuu"/>
      <sheetName val="ngoai"/>
      <sheetName val="san"/>
      <sheetName val="C, khoa"/>
      <sheetName val="Y hoc"/>
    </sheetNames>
    <sheetDataSet>
      <sheetData sheetId="0" refreshError="1"/>
      <sheetData sheetId="1" refreshError="1"/>
      <sheetData sheetId="2" refreshError="1">
        <row r="1">
          <cell r="A1" t="str">
            <v>STATISTICAL ESTIMATION OF FITTINGS AND VALVES FOR PIPING WORK</v>
          </cell>
        </row>
        <row r="2">
          <cell r="A2" t="str">
            <v xml:space="preserve">PROJECT NO : </v>
          </cell>
        </row>
        <row r="3">
          <cell r="A3" t="str">
            <v>Fc =</v>
          </cell>
          <cell r="B3">
            <v>1</v>
          </cell>
          <cell r="C3" t="str">
            <v>Fp =</v>
          </cell>
          <cell r="D3">
            <v>0.1</v>
          </cell>
        </row>
        <row r="4">
          <cell r="F4" t="str">
            <v>FITTING NO</v>
          </cell>
          <cell r="N4" t="str">
            <v>VALVE NO</v>
          </cell>
          <cell r="R4" t="str">
            <v>TOTAL</v>
          </cell>
          <cell r="S4" t="str">
            <v>TOTAL</v>
          </cell>
          <cell r="T4" t="str">
            <v>J/M</v>
          </cell>
          <cell r="U4" t="str">
            <v>J/M</v>
          </cell>
        </row>
        <row r="5">
          <cell r="A5" t="str">
            <v>NO</v>
          </cell>
          <cell r="B5" t="str">
            <v>SIZE</v>
          </cell>
          <cell r="C5" t="str">
            <v>SCH</v>
          </cell>
          <cell r="D5" t="str">
            <v>LG (M)</v>
          </cell>
          <cell r="E5" t="str">
            <v>IN-M</v>
          </cell>
          <cell r="F5" t="str">
            <v>90 ELL</v>
          </cell>
          <cell r="G5" t="str">
            <v>45 ELL</v>
          </cell>
          <cell r="H5" t="str">
            <v>TEE</v>
          </cell>
          <cell r="I5" t="str">
            <v>RED</v>
          </cell>
          <cell r="J5" t="str">
            <v>FLG</v>
          </cell>
          <cell r="K5" t="str">
            <v>CPLG</v>
          </cell>
          <cell r="L5" t="str">
            <v>CAP</v>
          </cell>
          <cell r="M5" t="str">
            <v>TOTAL</v>
          </cell>
          <cell r="N5" t="str">
            <v>BLOCK</v>
          </cell>
          <cell r="O5" t="str">
            <v>CHECK</v>
          </cell>
          <cell r="P5" t="str">
            <v>GLOBE</v>
          </cell>
          <cell r="Q5" t="str">
            <v>TOTAL</v>
          </cell>
          <cell r="R5" t="str">
            <v>JOINT</v>
          </cell>
          <cell r="S5" t="str">
            <v>DI</v>
          </cell>
          <cell r="T5" t="str">
            <v>(JOINT)</v>
          </cell>
          <cell r="U5" t="str">
            <v>(DI)</v>
          </cell>
        </row>
        <row r="6">
          <cell r="A6">
            <v>1</v>
          </cell>
          <cell r="B6">
            <v>0.5</v>
          </cell>
          <cell r="E6" t="str">
            <v xml:space="preserve"> </v>
          </cell>
          <cell r="F6">
            <v>0</v>
          </cell>
          <cell r="G6">
            <v>0</v>
          </cell>
          <cell r="H6">
            <v>0</v>
          </cell>
          <cell r="I6">
            <v>0</v>
          </cell>
          <cell r="J6">
            <v>0</v>
          </cell>
          <cell r="K6">
            <v>0</v>
          </cell>
          <cell r="L6">
            <v>0</v>
          </cell>
          <cell r="M6">
            <v>0</v>
          </cell>
          <cell r="N6">
            <v>0</v>
          </cell>
          <cell r="O6">
            <v>0</v>
          </cell>
          <cell r="P6">
            <v>0</v>
          </cell>
          <cell r="Q6">
            <v>0</v>
          </cell>
          <cell r="R6">
            <v>0</v>
          </cell>
          <cell r="S6">
            <v>0</v>
          </cell>
          <cell r="T6" t="str">
            <v xml:space="preserve"> </v>
          </cell>
          <cell r="U6" t="str">
            <v xml:space="preserve"> </v>
          </cell>
        </row>
        <row r="7">
          <cell r="A7">
            <v>2</v>
          </cell>
          <cell r="B7">
            <v>0.75</v>
          </cell>
          <cell r="E7" t="str">
            <v xml:space="preserve"> </v>
          </cell>
          <cell r="F7">
            <v>0</v>
          </cell>
          <cell r="G7">
            <v>0</v>
          </cell>
          <cell r="H7">
            <v>0</v>
          </cell>
          <cell r="I7">
            <v>0</v>
          </cell>
          <cell r="J7">
            <v>0</v>
          </cell>
          <cell r="K7">
            <v>0</v>
          </cell>
          <cell r="L7">
            <v>0</v>
          </cell>
          <cell r="M7">
            <v>0</v>
          </cell>
          <cell r="N7">
            <v>0</v>
          </cell>
          <cell r="O7">
            <v>0</v>
          </cell>
          <cell r="P7">
            <v>0</v>
          </cell>
          <cell r="Q7">
            <v>0</v>
          </cell>
          <cell r="R7">
            <v>0</v>
          </cell>
          <cell r="S7">
            <v>0</v>
          </cell>
          <cell r="T7" t="str">
            <v xml:space="preserve"> </v>
          </cell>
          <cell r="U7" t="str">
            <v xml:space="preserve"> </v>
          </cell>
        </row>
        <row r="8">
          <cell r="A8">
            <v>3</v>
          </cell>
          <cell r="B8">
            <v>1</v>
          </cell>
          <cell r="C8">
            <v>0.5</v>
          </cell>
          <cell r="D8">
            <v>1.65</v>
          </cell>
          <cell r="E8" t="str">
            <v xml:space="preserve"> </v>
          </cell>
          <cell r="F8">
            <v>0</v>
          </cell>
          <cell r="G8">
            <v>0</v>
          </cell>
          <cell r="H8">
            <v>0</v>
          </cell>
          <cell r="I8">
            <v>0</v>
          </cell>
          <cell r="J8">
            <v>0</v>
          </cell>
          <cell r="K8">
            <v>0</v>
          </cell>
          <cell r="L8">
            <v>0</v>
          </cell>
          <cell r="M8">
            <v>0</v>
          </cell>
          <cell r="N8">
            <v>0</v>
          </cell>
          <cell r="O8">
            <v>0</v>
          </cell>
          <cell r="P8">
            <v>0</v>
          </cell>
          <cell r="Q8">
            <v>0</v>
          </cell>
          <cell r="R8">
            <v>0</v>
          </cell>
          <cell r="S8">
            <v>0</v>
          </cell>
          <cell r="T8" t="str">
            <v xml:space="preserve"> </v>
          </cell>
          <cell r="U8" t="str">
            <v xml:space="preserve"> </v>
          </cell>
        </row>
        <row r="9">
          <cell r="A9">
            <v>4</v>
          </cell>
          <cell r="B9">
            <v>1.5</v>
          </cell>
          <cell r="C9">
            <v>0.5</v>
          </cell>
          <cell r="D9">
            <v>1.65</v>
          </cell>
          <cell r="E9" t="str">
            <v xml:space="preserve"> </v>
          </cell>
          <cell r="F9">
            <v>0</v>
          </cell>
          <cell r="G9">
            <v>0</v>
          </cell>
          <cell r="H9">
            <v>0</v>
          </cell>
          <cell r="I9">
            <v>0</v>
          </cell>
          <cell r="J9">
            <v>0</v>
          </cell>
          <cell r="K9">
            <v>0</v>
          </cell>
          <cell r="L9">
            <v>0</v>
          </cell>
          <cell r="M9">
            <v>0</v>
          </cell>
          <cell r="N9">
            <v>0</v>
          </cell>
          <cell r="O9">
            <v>0</v>
          </cell>
          <cell r="P9">
            <v>0</v>
          </cell>
          <cell r="Q9">
            <v>0</v>
          </cell>
          <cell r="R9">
            <v>0</v>
          </cell>
          <cell r="S9">
            <v>0</v>
          </cell>
          <cell r="T9" t="str">
            <v xml:space="preserve"> </v>
          </cell>
          <cell r="U9" t="str">
            <v xml:space="preserve"> </v>
          </cell>
        </row>
        <row r="10">
          <cell r="A10">
            <v>5</v>
          </cell>
          <cell r="B10">
            <v>2</v>
          </cell>
          <cell r="C10">
            <v>0.5</v>
          </cell>
          <cell r="D10">
            <v>1.65</v>
          </cell>
          <cell r="E10" t="str">
            <v xml:space="preserve"> </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t="str">
            <v xml:space="preserve"> </v>
          </cell>
          <cell r="U10" t="str">
            <v xml:space="preserve"> </v>
          </cell>
        </row>
        <row r="11">
          <cell r="A11">
            <v>6</v>
          </cell>
          <cell r="B11">
            <v>2.5</v>
          </cell>
          <cell r="C11">
            <v>0.75</v>
          </cell>
          <cell r="D11">
            <v>1.65</v>
          </cell>
          <cell r="E11" t="str">
            <v xml:space="preserve"> </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t="str">
            <v xml:space="preserve"> </v>
          </cell>
          <cell r="U11" t="str">
            <v xml:space="preserve"> </v>
          </cell>
        </row>
        <row r="12">
          <cell r="A12">
            <v>7</v>
          </cell>
          <cell r="B12">
            <v>3</v>
          </cell>
          <cell r="C12">
            <v>0.75</v>
          </cell>
          <cell r="D12">
            <v>1.65</v>
          </cell>
          <cell r="E12" t="str">
            <v xml:space="preserve"> </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t="str">
            <v xml:space="preserve"> </v>
          </cell>
          <cell r="U12" t="str">
            <v xml:space="preserve"> </v>
          </cell>
        </row>
        <row r="13">
          <cell r="A13">
            <v>8</v>
          </cell>
          <cell r="B13">
            <v>4</v>
          </cell>
          <cell r="C13">
            <v>0.75</v>
          </cell>
          <cell r="D13">
            <v>1.65</v>
          </cell>
          <cell r="E13" t="str">
            <v xml:space="preserve"> </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t="str">
            <v xml:space="preserve"> </v>
          </cell>
          <cell r="U13" t="str">
            <v xml:space="preserve"> </v>
          </cell>
        </row>
        <row r="14">
          <cell r="A14">
            <v>9</v>
          </cell>
          <cell r="B14">
            <v>5</v>
          </cell>
          <cell r="C14">
            <v>1</v>
          </cell>
          <cell r="D14">
            <v>1.65</v>
          </cell>
          <cell r="E14" t="str">
            <v xml:space="preserve"> </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t="str">
            <v xml:space="preserve"> </v>
          </cell>
          <cell r="U14" t="str">
            <v xml:space="preserve"> </v>
          </cell>
        </row>
        <row r="15">
          <cell r="A15">
            <v>10</v>
          </cell>
          <cell r="B15">
            <v>6</v>
          </cell>
          <cell r="C15">
            <v>1</v>
          </cell>
          <cell r="D15">
            <v>1.65</v>
          </cell>
          <cell r="E15" t="str">
            <v xml:space="preserve"> </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t="str">
            <v xml:space="preserve"> </v>
          </cell>
          <cell r="U15" t="str">
            <v xml:space="preserve"> </v>
          </cell>
        </row>
        <row r="16">
          <cell r="A16">
            <v>11</v>
          </cell>
          <cell r="B16">
            <v>8</v>
          </cell>
          <cell r="C16">
            <v>1</v>
          </cell>
          <cell r="D16">
            <v>1.65</v>
          </cell>
          <cell r="E16" t="str">
            <v xml:space="preserve"> </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t="str">
            <v xml:space="preserve"> </v>
          </cell>
          <cell r="U16" t="str">
            <v xml:space="preserve"> </v>
          </cell>
        </row>
        <row r="17">
          <cell r="A17">
            <v>12</v>
          </cell>
          <cell r="B17">
            <v>10</v>
          </cell>
          <cell r="C17">
            <v>1.25</v>
          </cell>
          <cell r="D17">
            <v>1.65</v>
          </cell>
          <cell r="E17" t="str">
            <v xml:space="preserve"> </v>
          </cell>
          <cell r="F17">
            <v>0</v>
          </cell>
          <cell r="G17">
            <v>0</v>
          </cell>
          <cell r="H17">
            <v>0</v>
          </cell>
          <cell r="I17">
            <v>0</v>
          </cell>
          <cell r="J17">
            <v>0</v>
          </cell>
          <cell r="K17">
            <v>0.15</v>
          </cell>
          <cell r="L17">
            <v>0</v>
          </cell>
          <cell r="M17">
            <v>0</v>
          </cell>
          <cell r="N17">
            <v>0</v>
          </cell>
          <cell r="O17">
            <v>0</v>
          </cell>
          <cell r="P17">
            <v>0</v>
          </cell>
          <cell r="Q17">
            <v>0</v>
          </cell>
          <cell r="R17">
            <v>0</v>
          </cell>
          <cell r="S17">
            <v>0</v>
          </cell>
          <cell r="T17" t="str">
            <v xml:space="preserve"> </v>
          </cell>
          <cell r="U17" t="str">
            <v xml:space="preserve"> </v>
          </cell>
        </row>
        <row r="18">
          <cell r="A18">
            <v>13</v>
          </cell>
          <cell r="B18">
            <v>12</v>
          </cell>
          <cell r="C18">
            <v>1.25</v>
          </cell>
          <cell r="D18">
            <v>1.65</v>
          </cell>
          <cell r="E18" t="str">
            <v xml:space="preserve"> </v>
          </cell>
          <cell r="F18">
            <v>0</v>
          </cell>
          <cell r="G18">
            <v>0</v>
          </cell>
          <cell r="H18">
            <v>0</v>
          </cell>
          <cell r="I18">
            <v>0</v>
          </cell>
          <cell r="J18">
            <v>0</v>
          </cell>
          <cell r="K18">
            <v>0.15</v>
          </cell>
          <cell r="L18">
            <v>0</v>
          </cell>
          <cell r="M18">
            <v>0</v>
          </cell>
          <cell r="N18">
            <v>0</v>
          </cell>
          <cell r="O18">
            <v>0</v>
          </cell>
          <cell r="P18">
            <v>0</v>
          </cell>
          <cell r="Q18">
            <v>0</v>
          </cell>
          <cell r="R18">
            <v>0</v>
          </cell>
          <cell r="S18">
            <v>0</v>
          </cell>
          <cell r="T18" t="str">
            <v xml:space="preserve"> </v>
          </cell>
          <cell r="U18" t="str">
            <v xml:space="preserve"> </v>
          </cell>
        </row>
        <row r="19">
          <cell r="A19">
            <v>14</v>
          </cell>
          <cell r="B19">
            <v>14</v>
          </cell>
          <cell r="C19">
            <v>1.25</v>
          </cell>
          <cell r="D19">
            <v>1.65</v>
          </cell>
          <cell r="E19" t="str">
            <v xml:space="preserve"> </v>
          </cell>
          <cell r="F19">
            <v>0</v>
          </cell>
          <cell r="G19">
            <v>0</v>
          </cell>
          <cell r="H19">
            <v>0</v>
          </cell>
          <cell r="I19">
            <v>0</v>
          </cell>
          <cell r="J19">
            <v>0</v>
          </cell>
          <cell r="K19">
            <v>0.15</v>
          </cell>
          <cell r="L19">
            <v>0</v>
          </cell>
          <cell r="M19">
            <v>0</v>
          </cell>
          <cell r="N19">
            <v>0</v>
          </cell>
          <cell r="O19">
            <v>0</v>
          </cell>
          <cell r="P19">
            <v>0</v>
          </cell>
          <cell r="Q19">
            <v>0</v>
          </cell>
          <cell r="R19">
            <v>0</v>
          </cell>
          <cell r="S19">
            <v>0</v>
          </cell>
          <cell r="T19" t="str">
            <v xml:space="preserve"> </v>
          </cell>
          <cell r="U19" t="str">
            <v xml:space="preserve"> </v>
          </cell>
        </row>
        <row r="20">
          <cell r="A20">
            <v>15</v>
          </cell>
          <cell r="B20">
            <v>16</v>
          </cell>
          <cell r="C20">
            <v>1.5</v>
          </cell>
          <cell r="D20">
            <v>1.65</v>
          </cell>
          <cell r="E20" t="str">
            <v xml:space="preserve"> </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t="str">
            <v xml:space="preserve"> </v>
          </cell>
          <cell r="U20" t="str">
            <v xml:space="preserve"> </v>
          </cell>
        </row>
        <row r="21">
          <cell r="A21">
            <v>16</v>
          </cell>
          <cell r="B21">
            <v>18</v>
          </cell>
          <cell r="C21">
            <v>1.5</v>
          </cell>
          <cell r="D21">
            <v>1.65</v>
          </cell>
          <cell r="E21" t="str">
            <v xml:space="preserve"> </v>
          </cell>
          <cell r="F21">
            <v>0</v>
          </cell>
          <cell r="G21">
            <v>0</v>
          </cell>
          <cell r="H21">
            <v>0</v>
          </cell>
          <cell r="I21">
            <v>0</v>
          </cell>
          <cell r="J21">
            <v>0</v>
          </cell>
          <cell r="K21">
            <v>0.15</v>
          </cell>
          <cell r="L21">
            <v>0</v>
          </cell>
          <cell r="M21">
            <v>0</v>
          </cell>
          <cell r="N21">
            <v>0</v>
          </cell>
          <cell r="O21">
            <v>0</v>
          </cell>
          <cell r="P21">
            <v>0</v>
          </cell>
          <cell r="Q21">
            <v>0</v>
          </cell>
          <cell r="R21">
            <v>0</v>
          </cell>
          <cell r="S21">
            <v>0</v>
          </cell>
          <cell r="T21" t="str">
            <v xml:space="preserve"> </v>
          </cell>
          <cell r="U21" t="str">
            <v xml:space="preserve"> </v>
          </cell>
        </row>
        <row r="22">
          <cell r="A22">
            <v>17</v>
          </cell>
          <cell r="B22">
            <v>20</v>
          </cell>
          <cell r="C22">
            <v>1.5</v>
          </cell>
          <cell r="D22">
            <v>1.65</v>
          </cell>
          <cell r="E22" t="str">
            <v xml:space="preserve"> </v>
          </cell>
          <cell r="F22">
            <v>0</v>
          </cell>
          <cell r="G22">
            <v>0</v>
          </cell>
          <cell r="H22">
            <v>0</v>
          </cell>
          <cell r="I22">
            <v>0</v>
          </cell>
          <cell r="J22">
            <v>0</v>
          </cell>
          <cell r="K22">
            <v>0.15</v>
          </cell>
          <cell r="L22">
            <v>0</v>
          </cell>
          <cell r="M22">
            <v>0</v>
          </cell>
          <cell r="N22">
            <v>0</v>
          </cell>
          <cell r="O22">
            <v>0</v>
          </cell>
          <cell r="P22">
            <v>0</v>
          </cell>
          <cell r="Q22">
            <v>0</v>
          </cell>
          <cell r="R22">
            <v>0</v>
          </cell>
          <cell r="S22">
            <v>0</v>
          </cell>
          <cell r="T22" t="str">
            <v xml:space="preserve"> </v>
          </cell>
          <cell r="U22" t="str">
            <v xml:space="preserve"> </v>
          </cell>
        </row>
        <row r="23">
          <cell r="A23">
            <v>18</v>
          </cell>
          <cell r="B23">
            <v>22</v>
          </cell>
          <cell r="C23">
            <v>2</v>
          </cell>
          <cell r="D23">
            <v>1.65</v>
          </cell>
          <cell r="E23" t="str">
            <v xml:space="preserve"> </v>
          </cell>
          <cell r="F23">
            <v>0</v>
          </cell>
          <cell r="G23">
            <v>0</v>
          </cell>
          <cell r="H23">
            <v>0</v>
          </cell>
          <cell r="I23">
            <v>0</v>
          </cell>
          <cell r="J23">
            <v>0</v>
          </cell>
          <cell r="K23">
            <v>0.15</v>
          </cell>
          <cell r="L23">
            <v>0</v>
          </cell>
          <cell r="M23">
            <v>0</v>
          </cell>
          <cell r="N23">
            <v>0</v>
          </cell>
          <cell r="O23">
            <v>0</v>
          </cell>
          <cell r="P23">
            <v>0</v>
          </cell>
          <cell r="Q23">
            <v>0</v>
          </cell>
          <cell r="R23">
            <v>0</v>
          </cell>
          <cell r="S23">
            <v>0</v>
          </cell>
          <cell r="T23" t="str">
            <v xml:space="preserve"> </v>
          </cell>
          <cell r="U23" t="str">
            <v xml:space="preserve"> </v>
          </cell>
        </row>
        <row r="24">
          <cell r="A24">
            <v>19</v>
          </cell>
          <cell r="B24">
            <v>24</v>
          </cell>
          <cell r="C24">
            <v>2</v>
          </cell>
          <cell r="D24">
            <v>1.65</v>
          </cell>
          <cell r="E24" t="str">
            <v xml:space="preserve"> </v>
          </cell>
          <cell r="F24">
            <v>0</v>
          </cell>
          <cell r="G24">
            <v>0</v>
          </cell>
          <cell r="H24">
            <v>0</v>
          </cell>
          <cell r="I24">
            <v>0</v>
          </cell>
          <cell r="J24">
            <v>0</v>
          </cell>
          <cell r="K24">
            <v>0.15</v>
          </cell>
          <cell r="L24">
            <v>0</v>
          </cell>
          <cell r="M24">
            <v>0</v>
          </cell>
          <cell r="N24">
            <v>0</v>
          </cell>
          <cell r="O24">
            <v>0</v>
          </cell>
          <cell r="P24">
            <v>0</v>
          </cell>
          <cell r="Q24">
            <v>0</v>
          </cell>
          <cell r="R24">
            <v>0</v>
          </cell>
          <cell r="S24">
            <v>0</v>
          </cell>
          <cell r="T24" t="str">
            <v xml:space="preserve"> </v>
          </cell>
          <cell r="U24" t="str">
            <v xml:space="preserve"> </v>
          </cell>
        </row>
        <row r="25">
          <cell r="A25">
            <v>20</v>
          </cell>
          <cell r="B25">
            <v>26</v>
          </cell>
          <cell r="C25">
            <v>2</v>
          </cell>
          <cell r="D25">
            <v>1.65</v>
          </cell>
          <cell r="E25" t="str">
            <v xml:space="preserve"> </v>
          </cell>
          <cell r="F25">
            <v>0</v>
          </cell>
          <cell r="G25">
            <v>0</v>
          </cell>
          <cell r="H25">
            <v>0</v>
          </cell>
          <cell r="I25">
            <v>0</v>
          </cell>
          <cell r="J25">
            <v>0</v>
          </cell>
          <cell r="K25">
            <v>0.15</v>
          </cell>
          <cell r="L25">
            <v>0</v>
          </cell>
          <cell r="M25">
            <v>0</v>
          </cell>
          <cell r="N25">
            <v>0</v>
          </cell>
          <cell r="O25">
            <v>0</v>
          </cell>
          <cell r="P25">
            <v>0</v>
          </cell>
          <cell r="Q25">
            <v>0</v>
          </cell>
          <cell r="R25">
            <v>0</v>
          </cell>
          <cell r="S25">
            <v>0</v>
          </cell>
          <cell r="T25" t="str">
            <v xml:space="preserve"> </v>
          </cell>
          <cell r="U25" t="str">
            <v xml:space="preserve"> </v>
          </cell>
        </row>
        <row r="26">
          <cell r="A26">
            <v>21</v>
          </cell>
          <cell r="B26">
            <v>28</v>
          </cell>
          <cell r="C26">
            <v>2.5</v>
          </cell>
          <cell r="D26">
            <v>2.11</v>
          </cell>
          <cell r="E26" t="str">
            <v xml:space="preserve"> </v>
          </cell>
          <cell r="F26">
            <v>0</v>
          </cell>
          <cell r="G26">
            <v>0</v>
          </cell>
          <cell r="H26">
            <v>0</v>
          </cell>
          <cell r="I26">
            <v>0</v>
          </cell>
          <cell r="J26">
            <v>0</v>
          </cell>
          <cell r="K26">
            <v>0.15</v>
          </cell>
          <cell r="L26">
            <v>0</v>
          </cell>
          <cell r="M26">
            <v>0</v>
          </cell>
          <cell r="N26">
            <v>0</v>
          </cell>
          <cell r="O26">
            <v>0</v>
          </cell>
          <cell r="P26">
            <v>0</v>
          </cell>
          <cell r="Q26">
            <v>0</v>
          </cell>
          <cell r="R26">
            <v>0</v>
          </cell>
          <cell r="S26">
            <v>0</v>
          </cell>
          <cell r="T26" t="str">
            <v xml:space="preserve"> </v>
          </cell>
          <cell r="U26" t="str">
            <v xml:space="preserve"> </v>
          </cell>
        </row>
        <row r="27">
          <cell r="A27">
            <v>22</v>
          </cell>
          <cell r="B27">
            <v>30</v>
          </cell>
          <cell r="C27">
            <v>3</v>
          </cell>
          <cell r="D27">
            <v>2.11</v>
          </cell>
          <cell r="E27" t="str">
            <v xml:space="preserve"> </v>
          </cell>
          <cell r="F27">
            <v>0</v>
          </cell>
          <cell r="G27">
            <v>0</v>
          </cell>
          <cell r="H27">
            <v>0</v>
          </cell>
          <cell r="I27">
            <v>0</v>
          </cell>
          <cell r="J27">
            <v>0</v>
          </cell>
          <cell r="K27">
            <v>0.3</v>
          </cell>
          <cell r="L27">
            <v>0</v>
          </cell>
          <cell r="M27">
            <v>0</v>
          </cell>
          <cell r="N27">
            <v>0</v>
          </cell>
          <cell r="O27">
            <v>0</v>
          </cell>
          <cell r="P27">
            <v>0</v>
          </cell>
          <cell r="Q27">
            <v>0</v>
          </cell>
          <cell r="R27">
            <v>0</v>
          </cell>
          <cell r="S27">
            <v>0</v>
          </cell>
          <cell r="T27" t="str">
            <v xml:space="preserve"> </v>
          </cell>
          <cell r="U27" t="str">
            <v xml:space="preserve"> </v>
          </cell>
        </row>
        <row r="28">
          <cell r="A28">
            <v>23</v>
          </cell>
          <cell r="B28">
            <v>32</v>
          </cell>
          <cell r="C28">
            <v>3.5</v>
          </cell>
          <cell r="D28">
            <v>2.11</v>
          </cell>
          <cell r="E28" t="str">
            <v xml:space="preserve"> </v>
          </cell>
          <cell r="F28">
            <v>0</v>
          </cell>
          <cell r="G28">
            <v>0</v>
          </cell>
          <cell r="H28">
            <v>0</v>
          </cell>
          <cell r="I28">
            <v>0</v>
          </cell>
          <cell r="J28">
            <v>0</v>
          </cell>
          <cell r="K28">
            <v>0.3</v>
          </cell>
          <cell r="L28">
            <v>0</v>
          </cell>
          <cell r="M28">
            <v>0</v>
          </cell>
          <cell r="N28">
            <v>0</v>
          </cell>
          <cell r="O28">
            <v>0</v>
          </cell>
          <cell r="P28">
            <v>0</v>
          </cell>
          <cell r="Q28">
            <v>0</v>
          </cell>
          <cell r="R28">
            <v>0</v>
          </cell>
          <cell r="S28">
            <v>0</v>
          </cell>
          <cell r="T28" t="str">
            <v xml:space="preserve"> </v>
          </cell>
          <cell r="U28" t="str">
            <v xml:space="preserve"> </v>
          </cell>
        </row>
        <row r="29">
          <cell r="A29">
            <v>24</v>
          </cell>
          <cell r="B29">
            <v>34</v>
          </cell>
          <cell r="C29">
            <v>4</v>
          </cell>
          <cell r="D29">
            <v>2.11</v>
          </cell>
          <cell r="E29" t="str">
            <v xml:space="preserve"> </v>
          </cell>
          <cell r="F29">
            <v>0</v>
          </cell>
          <cell r="G29">
            <v>0</v>
          </cell>
          <cell r="H29">
            <v>0</v>
          </cell>
          <cell r="I29">
            <v>0</v>
          </cell>
          <cell r="J29">
            <v>0</v>
          </cell>
          <cell r="K29">
            <v>0.3</v>
          </cell>
          <cell r="L29">
            <v>0</v>
          </cell>
          <cell r="M29">
            <v>0</v>
          </cell>
          <cell r="N29">
            <v>0</v>
          </cell>
          <cell r="O29">
            <v>0</v>
          </cell>
          <cell r="P29">
            <v>0</v>
          </cell>
          <cell r="Q29">
            <v>0</v>
          </cell>
          <cell r="R29">
            <v>0</v>
          </cell>
          <cell r="S29">
            <v>0</v>
          </cell>
          <cell r="T29" t="str">
            <v xml:space="preserve"> </v>
          </cell>
          <cell r="U29" t="str">
            <v xml:space="preserve"> </v>
          </cell>
        </row>
        <row r="30">
          <cell r="A30">
            <v>25</v>
          </cell>
          <cell r="B30">
            <v>36</v>
          </cell>
          <cell r="C30">
            <v>5</v>
          </cell>
          <cell r="D30">
            <v>2.77</v>
          </cell>
          <cell r="E30" t="str">
            <v xml:space="preserve"> </v>
          </cell>
          <cell r="F30">
            <v>0</v>
          </cell>
          <cell r="G30">
            <v>0</v>
          </cell>
          <cell r="H30">
            <v>0</v>
          </cell>
          <cell r="I30">
            <v>0</v>
          </cell>
          <cell r="J30">
            <v>0</v>
          </cell>
          <cell r="K30">
            <v>0.3</v>
          </cell>
          <cell r="L30">
            <v>0</v>
          </cell>
          <cell r="M30">
            <v>0</v>
          </cell>
          <cell r="N30">
            <v>0</v>
          </cell>
          <cell r="O30">
            <v>0</v>
          </cell>
          <cell r="P30">
            <v>0</v>
          </cell>
          <cell r="Q30">
            <v>0</v>
          </cell>
          <cell r="R30">
            <v>0</v>
          </cell>
          <cell r="S30">
            <v>0</v>
          </cell>
          <cell r="T30" t="str">
            <v xml:space="preserve"> </v>
          </cell>
          <cell r="U30" t="str">
            <v xml:space="preserve"> </v>
          </cell>
        </row>
        <row r="31">
          <cell r="A31">
            <v>26</v>
          </cell>
          <cell r="B31">
            <v>38</v>
          </cell>
          <cell r="C31">
            <v>6</v>
          </cell>
          <cell r="D31">
            <v>2.77</v>
          </cell>
          <cell r="E31" t="str">
            <v xml:space="preserve"> </v>
          </cell>
          <cell r="F31">
            <v>0</v>
          </cell>
          <cell r="G31">
            <v>0</v>
          </cell>
          <cell r="H31">
            <v>0</v>
          </cell>
          <cell r="I31">
            <v>0</v>
          </cell>
          <cell r="J31">
            <v>0</v>
          </cell>
          <cell r="K31">
            <v>0.45</v>
          </cell>
          <cell r="L31">
            <v>0</v>
          </cell>
          <cell r="M31">
            <v>0</v>
          </cell>
          <cell r="N31">
            <v>0</v>
          </cell>
          <cell r="O31">
            <v>0</v>
          </cell>
          <cell r="P31">
            <v>0</v>
          </cell>
          <cell r="Q31">
            <v>0</v>
          </cell>
          <cell r="R31">
            <v>0</v>
          </cell>
          <cell r="S31">
            <v>0</v>
          </cell>
          <cell r="T31" t="str">
            <v xml:space="preserve"> </v>
          </cell>
          <cell r="U31" t="str">
            <v xml:space="preserve"> </v>
          </cell>
        </row>
        <row r="32">
          <cell r="A32">
            <v>27</v>
          </cell>
          <cell r="B32">
            <v>40</v>
          </cell>
          <cell r="C32">
            <v>8</v>
          </cell>
          <cell r="D32">
            <v>2.77</v>
          </cell>
          <cell r="E32" t="str">
            <v xml:space="preserve"> </v>
          </cell>
          <cell r="F32">
            <v>0</v>
          </cell>
          <cell r="G32">
            <v>0</v>
          </cell>
          <cell r="H32">
            <v>0</v>
          </cell>
          <cell r="I32">
            <v>0</v>
          </cell>
          <cell r="J32">
            <v>0</v>
          </cell>
          <cell r="K32">
            <v>0.45</v>
          </cell>
          <cell r="L32">
            <v>0</v>
          </cell>
          <cell r="M32">
            <v>0</v>
          </cell>
          <cell r="N32">
            <v>0</v>
          </cell>
          <cell r="O32">
            <v>0</v>
          </cell>
          <cell r="P32">
            <v>0</v>
          </cell>
          <cell r="Q32">
            <v>0</v>
          </cell>
          <cell r="R32">
            <v>0</v>
          </cell>
          <cell r="S32">
            <v>0</v>
          </cell>
          <cell r="T32" t="str">
            <v xml:space="preserve"> </v>
          </cell>
          <cell r="U32" t="str">
            <v xml:space="preserve"> </v>
          </cell>
        </row>
        <row r="33">
          <cell r="A33">
            <v>28</v>
          </cell>
          <cell r="B33">
            <v>42</v>
          </cell>
          <cell r="C33">
            <v>10</v>
          </cell>
          <cell r="D33">
            <v>3.4</v>
          </cell>
          <cell r="E33" t="str">
            <v xml:space="preserve"> </v>
          </cell>
          <cell r="F33">
            <v>0</v>
          </cell>
          <cell r="G33">
            <v>0</v>
          </cell>
          <cell r="H33">
            <v>0</v>
          </cell>
          <cell r="I33">
            <v>0</v>
          </cell>
          <cell r="J33">
            <v>0</v>
          </cell>
          <cell r="K33">
            <v>0.9</v>
          </cell>
          <cell r="L33">
            <v>0</v>
          </cell>
          <cell r="M33">
            <v>0</v>
          </cell>
          <cell r="N33">
            <v>0</v>
          </cell>
          <cell r="O33">
            <v>0</v>
          </cell>
          <cell r="P33">
            <v>0</v>
          </cell>
          <cell r="Q33">
            <v>0</v>
          </cell>
          <cell r="R33">
            <v>0</v>
          </cell>
          <cell r="S33">
            <v>0</v>
          </cell>
          <cell r="T33" t="str">
            <v xml:space="preserve"> </v>
          </cell>
          <cell r="U33" t="str">
            <v xml:space="preserve"> </v>
          </cell>
        </row>
        <row r="34">
          <cell r="A34">
            <v>29</v>
          </cell>
          <cell r="B34">
            <v>44</v>
          </cell>
          <cell r="C34">
            <v>12</v>
          </cell>
          <cell r="D34">
            <v>3.96</v>
          </cell>
          <cell r="E34" t="str">
            <v xml:space="preserve"> </v>
          </cell>
          <cell r="F34">
            <v>0</v>
          </cell>
          <cell r="G34">
            <v>0</v>
          </cell>
          <cell r="H34">
            <v>0</v>
          </cell>
          <cell r="I34">
            <v>0</v>
          </cell>
          <cell r="J34">
            <v>0</v>
          </cell>
          <cell r="K34">
            <v>1.2</v>
          </cell>
          <cell r="L34">
            <v>0</v>
          </cell>
          <cell r="M34">
            <v>0</v>
          </cell>
          <cell r="N34">
            <v>0</v>
          </cell>
          <cell r="O34">
            <v>0</v>
          </cell>
          <cell r="P34">
            <v>0</v>
          </cell>
          <cell r="Q34">
            <v>0</v>
          </cell>
          <cell r="R34">
            <v>0</v>
          </cell>
          <cell r="S34">
            <v>0</v>
          </cell>
          <cell r="T34" t="str">
            <v xml:space="preserve"> </v>
          </cell>
          <cell r="U34" t="str">
            <v xml:space="preserve"> </v>
          </cell>
        </row>
        <row r="35">
          <cell r="A35">
            <v>30</v>
          </cell>
          <cell r="B35">
            <v>46</v>
          </cell>
          <cell r="C35">
            <v>14</v>
          </cell>
          <cell r="D35">
            <v>3.96</v>
          </cell>
          <cell r="E35" t="str">
            <v xml:space="preserve"> </v>
          </cell>
          <cell r="F35">
            <v>0</v>
          </cell>
          <cell r="G35">
            <v>0</v>
          </cell>
          <cell r="H35">
            <v>0</v>
          </cell>
          <cell r="I35">
            <v>0</v>
          </cell>
          <cell r="J35">
            <v>0</v>
          </cell>
          <cell r="K35">
            <v>1.34</v>
          </cell>
          <cell r="L35">
            <v>0</v>
          </cell>
          <cell r="M35">
            <v>0</v>
          </cell>
          <cell r="N35">
            <v>0</v>
          </cell>
          <cell r="O35">
            <v>0</v>
          </cell>
          <cell r="P35">
            <v>0</v>
          </cell>
          <cell r="Q35">
            <v>0</v>
          </cell>
          <cell r="R35">
            <v>0</v>
          </cell>
          <cell r="S35">
            <v>0</v>
          </cell>
          <cell r="T35" t="str">
            <v xml:space="preserve"> </v>
          </cell>
          <cell r="U35" t="str">
            <v xml:space="preserve"> </v>
          </cell>
        </row>
        <row r="36">
          <cell r="A36">
            <v>31</v>
          </cell>
          <cell r="B36">
            <v>48</v>
          </cell>
          <cell r="C36">
            <v>16</v>
          </cell>
          <cell r="D36">
            <v>4.1900000000000004</v>
          </cell>
          <cell r="E36" t="str">
            <v xml:space="preserve"> </v>
          </cell>
          <cell r="F36">
            <v>0</v>
          </cell>
          <cell r="G36">
            <v>0</v>
          </cell>
          <cell r="H36">
            <v>0</v>
          </cell>
          <cell r="I36">
            <v>0</v>
          </cell>
          <cell r="J36">
            <v>0</v>
          </cell>
          <cell r="K36">
            <v>1.65</v>
          </cell>
          <cell r="L36">
            <v>0</v>
          </cell>
          <cell r="M36">
            <v>0</v>
          </cell>
          <cell r="N36">
            <v>0</v>
          </cell>
          <cell r="O36">
            <v>0</v>
          </cell>
          <cell r="P36">
            <v>0</v>
          </cell>
          <cell r="Q36">
            <v>0</v>
          </cell>
          <cell r="R36">
            <v>0</v>
          </cell>
          <cell r="S36">
            <v>0</v>
          </cell>
          <cell r="T36" t="str">
            <v xml:space="preserve"> </v>
          </cell>
          <cell r="U36" t="str">
            <v xml:space="preserve"> </v>
          </cell>
        </row>
        <row r="37">
          <cell r="A37">
            <v>32</v>
          </cell>
          <cell r="B37">
            <v>52</v>
          </cell>
          <cell r="C37">
            <v>18</v>
          </cell>
          <cell r="D37">
            <v>4.1900000000000004</v>
          </cell>
          <cell r="E37" t="str">
            <v xml:space="preserve"> </v>
          </cell>
          <cell r="F37">
            <v>0</v>
          </cell>
          <cell r="G37">
            <v>0</v>
          </cell>
          <cell r="H37">
            <v>0</v>
          </cell>
          <cell r="I37">
            <v>0</v>
          </cell>
          <cell r="J37">
            <v>0</v>
          </cell>
          <cell r="K37">
            <v>1.8</v>
          </cell>
          <cell r="L37">
            <v>0</v>
          </cell>
          <cell r="M37">
            <v>0</v>
          </cell>
          <cell r="N37">
            <v>0</v>
          </cell>
          <cell r="O37">
            <v>0</v>
          </cell>
          <cell r="P37">
            <v>0</v>
          </cell>
          <cell r="Q37">
            <v>0</v>
          </cell>
          <cell r="R37">
            <v>0</v>
          </cell>
          <cell r="S37">
            <v>0</v>
          </cell>
          <cell r="T37" t="str">
            <v xml:space="preserve"> </v>
          </cell>
          <cell r="U37" t="str">
            <v xml:space="preserve"> </v>
          </cell>
        </row>
        <row r="38">
          <cell r="A38">
            <v>33</v>
          </cell>
          <cell r="B38">
            <v>56</v>
          </cell>
          <cell r="C38">
            <v>20</v>
          </cell>
          <cell r="D38">
            <v>4.78</v>
          </cell>
          <cell r="E38" t="str">
            <v xml:space="preserve"> </v>
          </cell>
          <cell r="F38">
            <v>0</v>
          </cell>
          <cell r="G38">
            <v>0</v>
          </cell>
          <cell r="H38">
            <v>0</v>
          </cell>
          <cell r="I38">
            <v>0</v>
          </cell>
          <cell r="J38">
            <v>0</v>
          </cell>
          <cell r="K38">
            <v>2.54</v>
          </cell>
          <cell r="L38">
            <v>0</v>
          </cell>
          <cell r="M38">
            <v>0</v>
          </cell>
          <cell r="N38">
            <v>0</v>
          </cell>
          <cell r="O38">
            <v>0</v>
          </cell>
          <cell r="P38">
            <v>0</v>
          </cell>
          <cell r="Q38">
            <v>0</v>
          </cell>
          <cell r="R38">
            <v>0</v>
          </cell>
          <cell r="S38">
            <v>0</v>
          </cell>
          <cell r="T38" t="str">
            <v xml:space="preserve"> </v>
          </cell>
          <cell r="U38" t="str">
            <v xml:space="preserve"> </v>
          </cell>
        </row>
        <row r="39">
          <cell r="A39">
            <v>34</v>
          </cell>
          <cell r="B39">
            <v>60</v>
          </cell>
          <cell r="C39">
            <v>22</v>
          </cell>
          <cell r="D39">
            <v>4.78</v>
          </cell>
          <cell r="E39" t="str">
            <v xml:space="preserve"> </v>
          </cell>
          <cell r="F39">
            <v>0</v>
          </cell>
          <cell r="G39">
            <v>0</v>
          </cell>
          <cell r="H39">
            <v>0</v>
          </cell>
          <cell r="I39">
            <v>0</v>
          </cell>
          <cell r="J39">
            <v>0</v>
          </cell>
          <cell r="K39">
            <v>2.69</v>
          </cell>
          <cell r="L39">
            <v>0</v>
          </cell>
          <cell r="M39">
            <v>0</v>
          </cell>
          <cell r="N39">
            <v>0</v>
          </cell>
          <cell r="O39">
            <v>0</v>
          </cell>
          <cell r="P39">
            <v>0</v>
          </cell>
          <cell r="Q39">
            <v>0</v>
          </cell>
          <cell r="R39">
            <v>0</v>
          </cell>
          <cell r="S39">
            <v>0</v>
          </cell>
          <cell r="T39" t="str">
            <v xml:space="preserve"> </v>
          </cell>
          <cell r="U39" t="str">
            <v xml:space="preserve"> </v>
          </cell>
        </row>
        <row r="40">
          <cell r="A40">
            <v>35</v>
          </cell>
          <cell r="B40">
            <v>64</v>
          </cell>
          <cell r="C40">
            <v>24</v>
          </cell>
          <cell r="D40">
            <v>5.54</v>
          </cell>
          <cell r="E40" t="str">
            <v xml:space="preserve"> </v>
          </cell>
          <cell r="F40">
            <v>0</v>
          </cell>
          <cell r="G40">
            <v>0</v>
          </cell>
          <cell r="H40">
            <v>0</v>
          </cell>
          <cell r="I40">
            <v>0</v>
          </cell>
          <cell r="J40">
            <v>0</v>
          </cell>
          <cell r="K40">
            <v>3.9000000000000004</v>
          </cell>
          <cell r="L40">
            <v>0</v>
          </cell>
          <cell r="M40">
            <v>0</v>
          </cell>
          <cell r="N40">
            <v>0</v>
          </cell>
          <cell r="O40">
            <v>0</v>
          </cell>
          <cell r="P40">
            <v>0</v>
          </cell>
          <cell r="Q40">
            <v>0</v>
          </cell>
          <cell r="R40">
            <v>0</v>
          </cell>
          <cell r="S40">
            <v>0</v>
          </cell>
          <cell r="T40" t="str">
            <v xml:space="preserve"> </v>
          </cell>
          <cell r="U40" t="str">
            <v xml:space="preserve"> </v>
          </cell>
        </row>
        <row r="41">
          <cell r="A41">
            <v>36</v>
          </cell>
          <cell r="B41">
            <v>68</v>
          </cell>
          <cell r="C41">
            <v>30</v>
          </cell>
          <cell r="D41">
            <v>6.35</v>
          </cell>
          <cell r="E41" t="str">
            <v xml:space="preserve"> </v>
          </cell>
          <cell r="F41">
            <v>0</v>
          </cell>
          <cell r="G41">
            <v>0</v>
          </cell>
          <cell r="H41">
            <v>0</v>
          </cell>
          <cell r="I41">
            <v>0</v>
          </cell>
          <cell r="J41">
            <v>0</v>
          </cell>
          <cell r="K41">
            <v>6.15</v>
          </cell>
          <cell r="L41">
            <v>0</v>
          </cell>
          <cell r="M41">
            <v>0</v>
          </cell>
          <cell r="N41">
            <v>0</v>
          </cell>
          <cell r="O41">
            <v>0</v>
          </cell>
          <cell r="P41">
            <v>0</v>
          </cell>
          <cell r="Q41">
            <v>0</v>
          </cell>
          <cell r="R41">
            <v>0</v>
          </cell>
          <cell r="S41">
            <v>0</v>
          </cell>
          <cell r="T41" t="str">
            <v xml:space="preserve"> </v>
          </cell>
          <cell r="U41" t="str">
            <v xml:space="preserve"> </v>
          </cell>
        </row>
        <row r="42">
          <cell r="A42">
            <v>37</v>
          </cell>
          <cell r="B42">
            <v>72</v>
          </cell>
          <cell r="C42">
            <v>14</v>
          </cell>
          <cell r="D42">
            <v>6.35</v>
          </cell>
          <cell r="E42" t="str">
            <v xml:space="preserve"> </v>
          </cell>
          <cell r="F42">
            <v>0</v>
          </cell>
          <cell r="G42">
            <v>0</v>
          </cell>
          <cell r="H42">
            <v>0</v>
          </cell>
          <cell r="I42">
            <v>0</v>
          </cell>
          <cell r="J42">
            <v>0</v>
          </cell>
          <cell r="K42">
            <v>2.69</v>
          </cell>
          <cell r="L42">
            <v>0</v>
          </cell>
          <cell r="M42">
            <v>0</v>
          </cell>
          <cell r="N42">
            <v>0</v>
          </cell>
          <cell r="O42">
            <v>0</v>
          </cell>
          <cell r="P42">
            <v>0</v>
          </cell>
          <cell r="Q42">
            <v>0</v>
          </cell>
          <cell r="R42">
            <v>0</v>
          </cell>
          <cell r="S42">
            <v>0</v>
          </cell>
          <cell r="T42" t="str">
            <v xml:space="preserve"> </v>
          </cell>
          <cell r="U42" t="str">
            <v xml:space="preserve"> </v>
          </cell>
        </row>
        <row r="43">
          <cell r="A43">
            <v>38</v>
          </cell>
          <cell r="B43">
            <v>76</v>
          </cell>
          <cell r="C43">
            <v>16</v>
          </cell>
          <cell r="D43">
            <v>6.35</v>
          </cell>
          <cell r="E43" t="str">
            <v xml:space="preserve"> </v>
          </cell>
          <cell r="F43">
            <v>0</v>
          </cell>
          <cell r="G43">
            <v>0</v>
          </cell>
          <cell r="H43">
            <v>0</v>
          </cell>
          <cell r="I43">
            <v>0</v>
          </cell>
          <cell r="J43">
            <v>0</v>
          </cell>
          <cell r="K43">
            <v>3</v>
          </cell>
          <cell r="L43">
            <v>0</v>
          </cell>
          <cell r="M43">
            <v>0</v>
          </cell>
          <cell r="N43">
            <v>0</v>
          </cell>
          <cell r="O43">
            <v>0</v>
          </cell>
          <cell r="P43">
            <v>0</v>
          </cell>
          <cell r="Q43">
            <v>0</v>
          </cell>
          <cell r="R43">
            <v>0</v>
          </cell>
          <cell r="S43">
            <v>0</v>
          </cell>
          <cell r="T43" t="str">
            <v xml:space="preserve"> </v>
          </cell>
          <cell r="U43" t="str">
            <v xml:space="preserve"> </v>
          </cell>
        </row>
        <row r="44">
          <cell r="A44">
            <v>39</v>
          </cell>
          <cell r="B44">
            <v>80</v>
          </cell>
          <cell r="C44">
            <v>18</v>
          </cell>
          <cell r="D44">
            <v>6.35</v>
          </cell>
          <cell r="E44" t="str">
            <v xml:space="preserve"> </v>
          </cell>
          <cell r="F44">
            <v>0</v>
          </cell>
          <cell r="G44">
            <v>0</v>
          </cell>
          <cell r="H44">
            <v>0</v>
          </cell>
          <cell r="I44">
            <v>0</v>
          </cell>
          <cell r="J44">
            <v>0</v>
          </cell>
          <cell r="K44">
            <v>3.3</v>
          </cell>
          <cell r="L44">
            <v>0</v>
          </cell>
          <cell r="M44">
            <v>0</v>
          </cell>
          <cell r="N44">
            <v>0</v>
          </cell>
          <cell r="O44">
            <v>0</v>
          </cell>
          <cell r="P44">
            <v>0</v>
          </cell>
          <cell r="Q44">
            <v>0</v>
          </cell>
          <cell r="R44">
            <v>0</v>
          </cell>
          <cell r="S44">
            <v>0</v>
          </cell>
          <cell r="T44" t="str">
            <v xml:space="preserve"> </v>
          </cell>
          <cell r="U44" t="str">
            <v xml:space="preserve"> </v>
          </cell>
        </row>
        <row r="45">
          <cell r="A45" t="str">
            <v>AVE.</v>
          </cell>
          <cell r="B45" t="str">
            <v xml:space="preserve"> </v>
          </cell>
          <cell r="C45">
            <v>20</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t="str">
            <v xml:space="preserve"> </v>
          </cell>
          <cell r="U45" t="str">
            <v xml:space="preserve"> </v>
          </cell>
        </row>
        <row r="46">
          <cell r="B46">
            <v>10</v>
          </cell>
          <cell r="C46">
            <v>22</v>
          </cell>
          <cell r="D46">
            <v>6.35</v>
          </cell>
          <cell r="E46">
            <v>1</v>
          </cell>
          <cell r="I46">
            <v>2.23</v>
          </cell>
          <cell r="J46">
            <v>2.27</v>
          </cell>
          <cell r="K46">
            <v>4.5</v>
          </cell>
          <cell r="P46">
            <v>8</v>
          </cell>
        </row>
        <row r="47">
          <cell r="A47" t="str">
            <v>*** Reference Paper : Predict Fittings For Piping Systems ***</v>
          </cell>
          <cell r="B47">
            <v>10</v>
          </cell>
          <cell r="C47">
            <v>24</v>
          </cell>
          <cell r="D47">
            <v>6.35</v>
          </cell>
          <cell r="E47">
            <v>1</v>
          </cell>
          <cell r="I47">
            <v>2.4300000000000002</v>
          </cell>
          <cell r="J47">
            <v>2.0699999999999998</v>
          </cell>
          <cell r="K47" t="str">
            <v>Fc = 0.25  Utility Supply Lines, OSBL</v>
          </cell>
          <cell r="P47">
            <v>8</v>
          </cell>
          <cell r="R47" t="str">
            <v>Fc = 2.00  Manifold Type Piping</v>
          </cell>
        </row>
        <row r="48">
          <cell r="B48">
            <v>10</v>
          </cell>
          <cell r="C48">
            <v>26</v>
          </cell>
          <cell r="D48" t="str">
            <v xml:space="preserve">   By William B. Hooper , Monsanto Co.</v>
          </cell>
          <cell r="E48">
            <v>1</v>
          </cell>
          <cell r="I48">
            <v>2.64</v>
          </cell>
          <cell r="J48">
            <v>4.8600000000000003</v>
          </cell>
          <cell r="K48" t="str">
            <v xml:space="preserve">        (PIPE JOINT FACTOR Fp = 100%)</v>
          </cell>
          <cell r="P48">
            <v>9</v>
          </cell>
          <cell r="R48" t="str">
            <v xml:space="preserve">        (PIPE JOINT FACTOR Fp = 0%)</v>
          </cell>
        </row>
        <row r="49">
          <cell r="B49">
            <v>10</v>
          </cell>
          <cell r="C49">
            <v>28</v>
          </cell>
          <cell r="D49">
            <v>7.92</v>
          </cell>
          <cell r="E49">
            <v>1</v>
          </cell>
          <cell r="I49">
            <v>2.84</v>
          </cell>
          <cell r="J49">
            <v>5.26</v>
          </cell>
          <cell r="K49" t="str">
            <v>Fc = 0.50  Long, Straight Piping Run</v>
          </cell>
          <cell r="P49">
            <v>9</v>
          </cell>
          <cell r="R49" t="str">
            <v>Fc = 4.00  Very Complex Manifolds</v>
          </cell>
        </row>
        <row r="50">
          <cell r="A50" t="str">
            <v>The number and types of pipe fittings can be estimated by this method</v>
          </cell>
          <cell r="B50">
            <v>10</v>
          </cell>
          <cell r="C50">
            <v>30</v>
          </cell>
          <cell r="D50">
            <v>7.92</v>
          </cell>
          <cell r="E50">
            <v>1</v>
          </cell>
          <cell r="I50">
            <v>3.04</v>
          </cell>
          <cell r="J50">
            <v>5.66</v>
          </cell>
          <cell r="K50" t="str">
            <v xml:space="preserve">        (PIPE JOINT FACTOR Fp = 100%)</v>
          </cell>
          <cell r="P50">
            <v>10</v>
          </cell>
          <cell r="R50" t="str">
            <v xml:space="preserve">        (PIPE JOINT FACTOR Fp = 0%)</v>
          </cell>
        </row>
        <row r="51">
          <cell r="A51" t="str">
            <v>long before the piping isometrics are done. Pipe size and a general idea</v>
          </cell>
          <cell r="B51">
            <v>10</v>
          </cell>
          <cell r="C51">
            <v>32</v>
          </cell>
          <cell r="D51">
            <v>7.92</v>
          </cell>
          <cell r="E51">
            <v>1</v>
          </cell>
          <cell r="I51">
            <v>3.24</v>
          </cell>
          <cell r="J51">
            <v>6.06</v>
          </cell>
          <cell r="K51" t="str">
            <v>Fc = 1.00  Normal Piping</v>
          </cell>
          <cell r="P51">
            <v>11</v>
          </cell>
        </row>
        <row r="52">
          <cell r="A52" t="str">
            <v>of the system's complexity are all that is needed.</v>
          </cell>
          <cell r="B52">
            <v>10</v>
          </cell>
          <cell r="C52">
            <v>34</v>
          </cell>
          <cell r="D52">
            <v>7.92</v>
          </cell>
          <cell r="E52">
            <v>1</v>
          </cell>
          <cell r="I52">
            <v>3.45</v>
          </cell>
          <cell r="J52">
            <v>6.44</v>
          </cell>
          <cell r="K52" t="str">
            <v xml:space="preserve">        (PIPE JOINT FACTOR Fp = 10%)</v>
          </cell>
          <cell r="P52">
            <v>12</v>
          </cell>
        </row>
      </sheetData>
      <sheetData sheetId="3" refreshError="1">
        <row r="8">
          <cell r="A8">
            <v>3</v>
          </cell>
          <cell r="B8" t="str">
            <v>5S</v>
          </cell>
          <cell r="C8">
            <v>0.5</v>
          </cell>
          <cell r="D8">
            <v>1.65</v>
          </cell>
          <cell r="E8">
            <v>1</v>
          </cell>
          <cell r="F8">
            <v>0</v>
          </cell>
          <cell r="G8">
            <v>0</v>
          </cell>
          <cell r="H8">
            <v>0</v>
          </cell>
          <cell r="I8">
            <v>7.0000000000000007E-2</v>
          </cell>
          <cell r="J8">
            <v>0</v>
          </cell>
          <cell r="K8">
            <v>7.0000000000000007E-2</v>
          </cell>
          <cell r="L8">
            <v>0</v>
          </cell>
          <cell r="M8">
            <v>0</v>
          </cell>
          <cell r="N8">
            <v>0</v>
          </cell>
          <cell r="O8">
            <v>0</v>
          </cell>
          <cell r="P8">
            <v>2</v>
          </cell>
          <cell r="Q8">
            <v>0</v>
          </cell>
          <cell r="R8">
            <v>0</v>
          </cell>
        </row>
        <row r="9">
          <cell r="A9">
            <v>4</v>
          </cell>
          <cell r="B9" t="str">
            <v>5S</v>
          </cell>
          <cell r="C9">
            <v>0.5</v>
          </cell>
          <cell r="D9">
            <v>1.65</v>
          </cell>
          <cell r="E9">
            <v>1</v>
          </cell>
          <cell r="F9">
            <v>0</v>
          </cell>
          <cell r="G9">
            <v>0</v>
          </cell>
          <cell r="H9">
            <v>0</v>
          </cell>
          <cell r="I9">
            <v>7.0000000000000007E-2</v>
          </cell>
          <cell r="J9">
            <v>0</v>
          </cell>
          <cell r="K9">
            <v>7.0000000000000007E-2</v>
          </cell>
          <cell r="L9">
            <v>0</v>
          </cell>
          <cell r="M9">
            <v>0</v>
          </cell>
          <cell r="N9">
            <v>0</v>
          </cell>
          <cell r="O9">
            <v>0</v>
          </cell>
          <cell r="P9">
            <v>2</v>
          </cell>
          <cell r="Q9">
            <v>0</v>
          </cell>
          <cell r="R9">
            <v>0</v>
          </cell>
        </row>
        <row r="10">
          <cell r="A10" t="str">
            <v>5S</v>
          </cell>
          <cell r="B10" t="str">
            <v>5S</v>
          </cell>
          <cell r="C10">
            <v>0.5</v>
          </cell>
          <cell r="D10">
            <v>1.65</v>
          </cell>
          <cell r="E10">
            <v>1</v>
          </cell>
          <cell r="F10">
            <v>0</v>
          </cell>
          <cell r="G10">
            <v>0</v>
          </cell>
          <cell r="H10">
            <v>0</v>
          </cell>
          <cell r="I10">
            <v>7.0000000000000007E-2</v>
          </cell>
          <cell r="J10">
            <v>0</v>
          </cell>
          <cell r="K10">
            <v>7.0000000000000007E-2</v>
          </cell>
          <cell r="L10">
            <v>0</v>
          </cell>
          <cell r="M10">
            <v>0</v>
          </cell>
          <cell r="N10">
            <v>0</v>
          </cell>
          <cell r="O10">
            <v>0</v>
          </cell>
          <cell r="P10">
            <v>2</v>
          </cell>
          <cell r="Q10">
            <v>0</v>
          </cell>
          <cell r="R10">
            <v>0</v>
          </cell>
        </row>
        <row r="11">
          <cell r="A11">
            <v>6</v>
          </cell>
          <cell r="B11" t="str">
            <v>5S</v>
          </cell>
          <cell r="C11">
            <v>0.75</v>
          </cell>
          <cell r="D11">
            <v>1.65</v>
          </cell>
          <cell r="E11">
            <v>1</v>
          </cell>
          <cell r="F11">
            <v>0</v>
          </cell>
          <cell r="G11">
            <v>0</v>
          </cell>
          <cell r="H11">
            <v>0</v>
          </cell>
          <cell r="I11">
            <v>7.0000000000000007E-2</v>
          </cell>
          <cell r="J11">
            <v>0</v>
          </cell>
          <cell r="K11">
            <v>7.0000000000000007E-2</v>
          </cell>
          <cell r="L11">
            <v>0</v>
          </cell>
          <cell r="M11">
            <v>0</v>
          </cell>
          <cell r="N11">
            <v>0</v>
          </cell>
          <cell r="O11">
            <v>0</v>
          </cell>
          <cell r="P11">
            <v>2</v>
          </cell>
          <cell r="Q11">
            <v>0</v>
          </cell>
          <cell r="R11">
            <v>0</v>
          </cell>
        </row>
        <row r="12">
          <cell r="A12">
            <v>7</v>
          </cell>
          <cell r="B12" t="str">
            <v>5S</v>
          </cell>
          <cell r="C12">
            <v>0.75</v>
          </cell>
          <cell r="D12">
            <v>1.65</v>
          </cell>
          <cell r="E12">
            <v>1</v>
          </cell>
          <cell r="F12">
            <v>0</v>
          </cell>
          <cell r="G12">
            <v>0</v>
          </cell>
          <cell r="H12">
            <v>0</v>
          </cell>
          <cell r="I12">
            <v>7.0000000000000007E-2</v>
          </cell>
          <cell r="J12">
            <v>0</v>
          </cell>
          <cell r="K12">
            <v>7.0000000000000007E-2</v>
          </cell>
          <cell r="L12">
            <v>0</v>
          </cell>
          <cell r="M12">
            <v>0</v>
          </cell>
          <cell r="N12">
            <v>0</v>
          </cell>
          <cell r="O12">
            <v>0</v>
          </cell>
          <cell r="P12">
            <v>2</v>
          </cell>
          <cell r="Q12">
            <v>0</v>
          </cell>
          <cell r="R12">
            <v>0</v>
          </cell>
        </row>
        <row r="13">
          <cell r="A13">
            <v>8</v>
          </cell>
          <cell r="B13" t="str">
            <v>5S</v>
          </cell>
          <cell r="C13">
            <v>0.75</v>
          </cell>
          <cell r="D13">
            <v>1.65</v>
          </cell>
          <cell r="E13">
            <v>1</v>
          </cell>
          <cell r="F13">
            <v>0</v>
          </cell>
          <cell r="G13">
            <v>0</v>
          </cell>
          <cell r="H13">
            <v>0</v>
          </cell>
          <cell r="I13">
            <v>7.0000000000000007E-2</v>
          </cell>
          <cell r="J13">
            <v>0</v>
          </cell>
          <cell r="K13">
            <v>7.0000000000000007E-2</v>
          </cell>
          <cell r="L13">
            <v>0</v>
          </cell>
          <cell r="M13">
            <v>0</v>
          </cell>
          <cell r="N13">
            <v>0</v>
          </cell>
          <cell r="O13">
            <v>0</v>
          </cell>
          <cell r="P13">
            <v>2</v>
          </cell>
          <cell r="Q13">
            <v>0</v>
          </cell>
          <cell r="R13">
            <v>0</v>
          </cell>
        </row>
        <row r="14">
          <cell r="A14">
            <v>9</v>
          </cell>
          <cell r="B14" t="str">
            <v>5S</v>
          </cell>
          <cell r="C14">
            <v>1</v>
          </cell>
          <cell r="D14">
            <v>1.65</v>
          </cell>
          <cell r="E14">
            <v>1</v>
          </cell>
          <cell r="F14">
            <v>0</v>
          </cell>
          <cell r="G14">
            <v>0</v>
          </cell>
          <cell r="H14">
            <v>0</v>
          </cell>
          <cell r="I14">
            <v>0.12</v>
          </cell>
          <cell r="J14">
            <v>0</v>
          </cell>
          <cell r="K14">
            <v>0.12</v>
          </cell>
          <cell r="L14">
            <v>0</v>
          </cell>
          <cell r="M14">
            <v>0</v>
          </cell>
          <cell r="N14">
            <v>0</v>
          </cell>
          <cell r="O14">
            <v>0</v>
          </cell>
          <cell r="P14">
            <v>2</v>
          </cell>
          <cell r="Q14">
            <v>0</v>
          </cell>
          <cell r="R14">
            <v>0</v>
          </cell>
        </row>
        <row r="15">
          <cell r="A15">
            <v>10</v>
          </cell>
          <cell r="B15" t="str">
            <v>5S</v>
          </cell>
          <cell r="C15">
            <v>1</v>
          </cell>
          <cell r="D15">
            <v>1.65</v>
          </cell>
          <cell r="E15">
            <v>1</v>
          </cell>
          <cell r="F15">
            <v>0</v>
          </cell>
          <cell r="G15">
            <v>0</v>
          </cell>
          <cell r="H15">
            <v>0</v>
          </cell>
          <cell r="I15">
            <v>0.12</v>
          </cell>
          <cell r="J15">
            <v>0</v>
          </cell>
          <cell r="K15">
            <v>0.12</v>
          </cell>
          <cell r="L15">
            <v>0</v>
          </cell>
          <cell r="M15">
            <v>0</v>
          </cell>
          <cell r="N15">
            <v>0</v>
          </cell>
          <cell r="O15">
            <v>0</v>
          </cell>
          <cell r="P15">
            <v>2</v>
          </cell>
          <cell r="Q15">
            <v>0</v>
          </cell>
          <cell r="R15">
            <v>0</v>
          </cell>
        </row>
        <row r="16">
          <cell r="A16">
            <v>11</v>
          </cell>
          <cell r="B16" t="str">
            <v>5S</v>
          </cell>
          <cell r="C16">
            <v>1</v>
          </cell>
          <cell r="D16">
            <v>1.65</v>
          </cell>
          <cell r="E16">
            <v>1</v>
          </cell>
          <cell r="F16">
            <v>0</v>
          </cell>
          <cell r="G16">
            <v>0</v>
          </cell>
          <cell r="H16">
            <v>0</v>
          </cell>
          <cell r="I16">
            <v>0.12</v>
          </cell>
          <cell r="J16">
            <v>0</v>
          </cell>
          <cell r="K16">
            <v>0.12</v>
          </cell>
          <cell r="L16">
            <v>0</v>
          </cell>
          <cell r="M16">
            <v>0</v>
          </cell>
          <cell r="N16">
            <v>0</v>
          </cell>
          <cell r="O16">
            <v>0</v>
          </cell>
          <cell r="P16">
            <v>2</v>
          </cell>
          <cell r="Q16">
            <v>0</v>
          </cell>
          <cell r="R16">
            <v>0</v>
          </cell>
        </row>
        <row r="17">
          <cell r="A17">
            <v>12</v>
          </cell>
          <cell r="B17" t="str">
            <v>5S</v>
          </cell>
          <cell r="C17">
            <v>1.25</v>
          </cell>
          <cell r="D17">
            <v>1.65</v>
          </cell>
          <cell r="E17">
            <v>1</v>
          </cell>
          <cell r="F17">
            <v>0</v>
          </cell>
          <cell r="G17">
            <v>0</v>
          </cell>
          <cell r="H17">
            <v>0</v>
          </cell>
          <cell r="I17">
            <v>0.15</v>
          </cell>
          <cell r="J17">
            <v>0</v>
          </cell>
          <cell r="K17">
            <v>0.15</v>
          </cell>
          <cell r="L17">
            <v>0</v>
          </cell>
          <cell r="M17">
            <v>0</v>
          </cell>
          <cell r="N17">
            <v>0</v>
          </cell>
          <cell r="O17">
            <v>0</v>
          </cell>
          <cell r="P17">
            <v>2</v>
          </cell>
          <cell r="Q17">
            <v>0</v>
          </cell>
          <cell r="R17">
            <v>0</v>
          </cell>
        </row>
        <row r="18">
          <cell r="A18">
            <v>13</v>
          </cell>
          <cell r="B18" t="str">
            <v>5S</v>
          </cell>
          <cell r="C18">
            <v>1.25</v>
          </cell>
          <cell r="D18">
            <v>1.65</v>
          </cell>
          <cell r="E18">
            <v>1</v>
          </cell>
          <cell r="F18">
            <v>0</v>
          </cell>
          <cell r="G18">
            <v>0</v>
          </cell>
          <cell r="H18">
            <v>0</v>
          </cell>
          <cell r="I18">
            <v>0.15</v>
          </cell>
          <cell r="J18">
            <v>0</v>
          </cell>
          <cell r="K18">
            <v>0.15</v>
          </cell>
          <cell r="L18">
            <v>0</v>
          </cell>
          <cell r="M18">
            <v>0</v>
          </cell>
          <cell r="N18">
            <v>0</v>
          </cell>
          <cell r="O18">
            <v>0</v>
          </cell>
          <cell r="P18">
            <v>2</v>
          </cell>
          <cell r="Q18">
            <v>0</v>
          </cell>
          <cell r="R18">
            <v>0</v>
          </cell>
        </row>
        <row r="19">
          <cell r="A19">
            <v>14</v>
          </cell>
          <cell r="B19" t="str">
            <v>5S</v>
          </cell>
          <cell r="C19">
            <v>1.25</v>
          </cell>
          <cell r="D19">
            <v>1.65</v>
          </cell>
          <cell r="E19">
            <v>1</v>
          </cell>
          <cell r="F19">
            <v>0</v>
          </cell>
          <cell r="G19">
            <v>0</v>
          </cell>
          <cell r="H19">
            <v>0</v>
          </cell>
          <cell r="I19">
            <v>0.15</v>
          </cell>
          <cell r="J19">
            <v>0</v>
          </cell>
          <cell r="K19">
            <v>0.15</v>
          </cell>
          <cell r="L19">
            <v>0</v>
          </cell>
          <cell r="M19">
            <v>0</v>
          </cell>
          <cell r="N19">
            <v>0</v>
          </cell>
          <cell r="O19">
            <v>0</v>
          </cell>
          <cell r="P19">
            <v>2</v>
          </cell>
          <cell r="Q19">
            <v>0</v>
          </cell>
          <cell r="R19">
            <v>0</v>
          </cell>
        </row>
        <row r="20">
          <cell r="A20">
            <v>15</v>
          </cell>
          <cell r="B20" t="str">
            <v>5S</v>
          </cell>
          <cell r="C20">
            <v>1.5</v>
          </cell>
          <cell r="D20">
            <v>1.65</v>
          </cell>
          <cell r="E20">
            <v>1</v>
          </cell>
          <cell r="F20">
            <v>0</v>
          </cell>
          <cell r="G20">
            <v>0</v>
          </cell>
          <cell r="H20">
            <v>0</v>
          </cell>
          <cell r="I20">
            <v>0.15</v>
          </cell>
          <cell r="J20">
            <v>0</v>
          </cell>
          <cell r="K20">
            <v>0.15</v>
          </cell>
          <cell r="L20">
            <v>0</v>
          </cell>
          <cell r="M20">
            <v>0</v>
          </cell>
          <cell r="N20">
            <v>0</v>
          </cell>
          <cell r="O20">
            <v>0</v>
          </cell>
          <cell r="P20">
            <v>2</v>
          </cell>
          <cell r="Q20">
            <v>0</v>
          </cell>
          <cell r="R20">
            <v>0</v>
          </cell>
        </row>
        <row r="21">
          <cell r="A21">
            <v>16</v>
          </cell>
          <cell r="B21" t="str">
            <v>5S</v>
          </cell>
          <cell r="C21">
            <v>1.5</v>
          </cell>
          <cell r="D21">
            <v>1.65</v>
          </cell>
          <cell r="E21">
            <v>1</v>
          </cell>
          <cell r="F21">
            <v>0</v>
          </cell>
          <cell r="G21">
            <v>0</v>
          </cell>
          <cell r="H21">
            <v>0</v>
          </cell>
          <cell r="I21">
            <v>0.15</v>
          </cell>
          <cell r="J21">
            <v>0</v>
          </cell>
          <cell r="K21">
            <v>0.15</v>
          </cell>
          <cell r="L21">
            <v>0</v>
          </cell>
          <cell r="M21">
            <v>0</v>
          </cell>
          <cell r="N21">
            <v>0</v>
          </cell>
          <cell r="O21">
            <v>0</v>
          </cell>
          <cell r="P21">
            <v>2</v>
          </cell>
          <cell r="Q21">
            <v>0</v>
          </cell>
          <cell r="R21">
            <v>0</v>
          </cell>
        </row>
        <row r="22">
          <cell r="A22">
            <v>17</v>
          </cell>
          <cell r="B22" t="str">
            <v>5S</v>
          </cell>
          <cell r="C22">
            <v>1.5</v>
          </cell>
          <cell r="D22">
            <v>1.65</v>
          </cell>
          <cell r="E22">
            <v>1</v>
          </cell>
          <cell r="F22">
            <v>0</v>
          </cell>
          <cell r="G22">
            <v>0</v>
          </cell>
          <cell r="H22">
            <v>0</v>
          </cell>
          <cell r="I22">
            <v>0.15</v>
          </cell>
          <cell r="J22">
            <v>0</v>
          </cell>
          <cell r="K22">
            <v>0.15</v>
          </cell>
          <cell r="L22">
            <v>0</v>
          </cell>
          <cell r="M22">
            <v>0</v>
          </cell>
          <cell r="N22">
            <v>0</v>
          </cell>
          <cell r="O22">
            <v>0</v>
          </cell>
          <cell r="P22">
            <v>2</v>
          </cell>
          <cell r="Q22">
            <v>0</v>
          </cell>
          <cell r="R22">
            <v>0</v>
          </cell>
        </row>
        <row r="23">
          <cell r="A23">
            <v>18</v>
          </cell>
          <cell r="B23" t="str">
            <v>5S</v>
          </cell>
          <cell r="C23">
            <v>2</v>
          </cell>
          <cell r="D23">
            <v>1.65</v>
          </cell>
          <cell r="E23">
            <v>1</v>
          </cell>
          <cell r="F23">
            <v>0</v>
          </cell>
          <cell r="G23">
            <v>0</v>
          </cell>
          <cell r="H23">
            <v>0</v>
          </cell>
          <cell r="I23">
            <v>0.15</v>
          </cell>
          <cell r="J23">
            <v>0</v>
          </cell>
          <cell r="K23">
            <v>0.15</v>
          </cell>
          <cell r="L23">
            <v>0</v>
          </cell>
          <cell r="M23">
            <v>0</v>
          </cell>
          <cell r="N23">
            <v>0</v>
          </cell>
          <cell r="O23">
            <v>0</v>
          </cell>
          <cell r="P23">
            <v>2</v>
          </cell>
          <cell r="Q23">
            <v>0</v>
          </cell>
          <cell r="R23">
            <v>0</v>
          </cell>
        </row>
        <row r="24">
          <cell r="A24">
            <v>19</v>
          </cell>
          <cell r="B24" t="str">
            <v>5S</v>
          </cell>
          <cell r="C24">
            <v>2</v>
          </cell>
          <cell r="D24">
            <v>1.65</v>
          </cell>
          <cell r="E24">
            <v>1</v>
          </cell>
          <cell r="F24">
            <v>0</v>
          </cell>
          <cell r="G24">
            <v>0</v>
          </cell>
          <cell r="H24">
            <v>0</v>
          </cell>
          <cell r="I24">
            <v>0.15</v>
          </cell>
          <cell r="J24">
            <v>0</v>
          </cell>
          <cell r="K24">
            <v>0.15</v>
          </cell>
          <cell r="L24">
            <v>0</v>
          </cell>
          <cell r="M24">
            <v>0</v>
          </cell>
          <cell r="N24">
            <v>0</v>
          </cell>
          <cell r="O24">
            <v>0</v>
          </cell>
          <cell r="P24">
            <v>2</v>
          </cell>
          <cell r="Q24">
            <v>0</v>
          </cell>
          <cell r="R24">
            <v>0</v>
          </cell>
        </row>
        <row r="25">
          <cell r="A25">
            <v>20</v>
          </cell>
          <cell r="B25" t="str">
            <v>5S</v>
          </cell>
          <cell r="C25">
            <v>2</v>
          </cell>
          <cell r="D25">
            <v>1.65</v>
          </cell>
          <cell r="E25">
            <v>1</v>
          </cell>
          <cell r="F25">
            <v>0</v>
          </cell>
          <cell r="G25">
            <v>0</v>
          </cell>
          <cell r="H25">
            <v>0</v>
          </cell>
          <cell r="I25">
            <v>0.15</v>
          </cell>
          <cell r="J25">
            <v>0</v>
          </cell>
          <cell r="K25">
            <v>0.15</v>
          </cell>
          <cell r="L25">
            <v>0</v>
          </cell>
          <cell r="M25">
            <v>0</v>
          </cell>
          <cell r="N25">
            <v>0</v>
          </cell>
          <cell r="O25">
            <v>0</v>
          </cell>
          <cell r="P25">
            <v>2</v>
          </cell>
          <cell r="Q25">
            <v>0</v>
          </cell>
          <cell r="R25">
            <v>0</v>
          </cell>
        </row>
        <row r="26">
          <cell r="A26">
            <v>21</v>
          </cell>
          <cell r="B26" t="str">
            <v>5S</v>
          </cell>
          <cell r="C26">
            <v>2.5</v>
          </cell>
          <cell r="D26">
            <v>2.11</v>
          </cell>
          <cell r="E26">
            <v>1</v>
          </cell>
          <cell r="F26">
            <v>0</v>
          </cell>
          <cell r="G26">
            <v>0</v>
          </cell>
          <cell r="H26">
            <v>0</v>
          </cell>
          <cell r="I26">
            <v>0.15</v>
          </cell>
          <cell r="J26">
            <v>0</v>
          </cell>
          <cell r="K26">
            <v>0.15</v>
          </cell>
          <cell r="L26">
            <v>0</v>
          </cell>
          <cell r="M26">
            <v>0</v>
          </cell>
          <cell r="N26">
            <v>0</v>
          </cell>
          <cell r="O26">
            <v>0</v>
          </cell>
          <cell r="P26">
            <v>2</v>
          </cell>
          <cell r="Q26">
            <v>0</v>
          </cell>
          <cell r="R26">
            <v>0</v>
          </cell>
        </row>
        <row r="27">
          <cell r="A27">
            <v>22</v>
          </cell>
          <cell r="B27" t="str">
            <v>5S</v>
          </cell>
          <cell r="C27">
            <v>3</v>
          </cell>
          <cell r="D27">
            <v>2.11</v>
          </cell>
          <cell r="E27">
            <v>1</v>
          </cell>
          <cell r="F27">
            <v>0</v>
          </cell>
          <cell r="G27">
            <v>0</v>
          </cell>
          <cell r="H27">
            <v>0</v>
          </cell>
          <cell r="I27">
            <v>0.3</v>
          </cell>
          <cell r="J27">
            <v>0</v>
          </cell>
          <cell r="K27">
            <v>0.3</v>
          </cell>
          <cell r="L27">
            <v>0</v>
          </cell>
          <cell r="M27">
            <v>0</v>
          </cell>
          <cell r="N27">
            <v>0</v>
          </cell>
          <cell r="O27">
            <v>0</v>
          </cell>
          <cell r="P27">
            <v>2</v>
          </cell>
          <cell r="Q27">
            <v>0</v>
          </cell>
          <cell r="R27">
            <v>0</v>
          </cell>
        </row>
        <row r="28">
          <cell r="A28">
            <v>23</v>
          </cell>
          <cell r="B28" t="str">
            <v>5S</v>
          </cell>
          <cell r="C28">
            <v>3.5</v>
          </cell>
          <cell r="D28">
            <v>2.11</v>
          </cell>
          <cell r="E28">
            <v>1</v>
          </cell>
          <cell r="F28">
            <v>0</v>
          </cell>
          <cell r="G28">
            <v>0</v>
          </cell>
          <cell r="H28">
            <v>0</v>
          </cell>
          <cell r="I28">
            <v>0.3</v>
          </cell>
          <cell r="J28">
            <v>0</v>
          </cell>
          <cell r="K28">
            <v>0.3</v>
          </cell>
          <cell r="L28">
            <v>0</v>
          </cell>
          <cell r="M28">
            <v>0</v>
          </cell>
          <cell r="N28">
            <v>0</v>
          </cell>
          <cell r="O28">
            <v>0</v>
          </cell>
          <cell r="P28">
            <v>3</v>
          </cell>
          <cell r="Q28">
            <v>0</v>
          </cell>
          <cell r="R28">
            <v>0</v>
          </cell>
        </row>
        <row r="29">
          <cell r="A29">
            <v>24</v>
          </cell>
          <cell r="B29" t="str">
            <v>5S</v>
          </cell>
          <cell r="C29">
            <v>4</v>
          </cell>
          <cell r="D29">
            <v>2.11</v>
          </cell>
          <cell r="E29">
            <v>1</v>
          </cell>
          <cell r="F29">
            <v>0</v>
          </cell>
          <cell r="G29">
            <v>0</v>
          </cell>
          <cell r="H29">
            <v>0</v>
          </cell>
          <cell r="I29">
            <v>0.3</v>
          </cell>
          <cell r="J29">
            <v>0</v>
          </cell>
          <cell r="K29">
            <v>0.3</v>
          </cell>
          <cell r="L29">
            <v>0</v>
          </cell>
          <cell r="M29">
            <v>0</v>
          </cell>
          <cell r="N29">
            <v>0</v>
          </cell>
          <cell r="O29">
            <v>0</v>
          </cell>
          <cell r="P29">
            <v>3</v>
          </cell>
          <cell r="Q29">
            <v>0</v>
          </cell>
          <cell r="R29">
            <v>0</v>
          </cell>
        </row>
        <row r="30">
          <cell r="A30">
            <v>25</v>
          </cell>
          <cell r="B30" t="str">
            <v>5S</v>
          </cell>
          <cell r="C30">
            <v>5</v>
          </cell>
          <cell r="D30">
            <v>2.77</v>
          </cell>
          <cell r="E30">
            <v>1</v>
          </cell>
          <cell r="F30">
            <v>0</v>
          </cell>
          <cell r="G30">
            <v>0</v>
          </cell>
          <cell r="H30">
            <v>0</v>
          </cell>
          <cell r="I30">
            <v>0.3</v>
          </cell>
          <cell r="J30">
            <v>0</v>
          </cell>
          <cell r="K30">
            <v>0.3</v>
          </cell>
          <cell r="L30">
            <v>0</v>
          </cell>
          <cell r="M30">
            <v>0</v>
          </cell>
          <cell r="N30">
            <v>0</v>
          </cell>
          <cell r="O30">
            <v>0</v>
          </cell>
          <cell r="P30">
            <v>4</v>
          </cell>
          <cell r="Q30">
            <v>0</v>
          </cell>
          <cell r="R30">
            <v>0</v>
          </cell>
        </row>
        <row r="31">
          <cell r="A31" t="str">
            <v>5S</v>
          </cell>
          <cell r="B31" t="str">
            <v>5S</v>
          </cell>
          <cell r="C31">
            <v>6</v>
          </cell>
          <cell r="D31">
            <v>2.77</v>
          </cell>
          <cell r="E31">
            <v>1</v>
          </cell>
          <cell r="F31">
            <v>0</v>
          </cell>
          <cell r="G31">
            <v>0</v>
          </cell>
          <cell r="H31">
            <v>0</v>
          </cell>
          <cell r="I31">
            <v>0.45</v>
          </cell>
          <cell r="J31">
            <v>0</v>
          </cell>
          <cell r="K31">
            <v>0.45</v>
          </cell>
          <cell r="L31">
            <v>0</v>
          </cell>
          <cell r="M31">
            <v>0</v>
          </cell>
          <cell r="N31">
            <v>0</v>
          </cell>
          <cell r="O31">
            <v>0</v>
          </cell>
          <cell r="P31">
            <v>4</v>
          </cell>
          <cell r="Q31">
            <v>0</v>
          </cell>
          <cell r="R31">
            <v>0</v>
          </cell>
        </row>
        <row r="32">
          <cell r="A32">
            <v>27</v>
          </cell>
          <cell r="B32" t="str">
            <v>5S</v>
          </cell>
          <cell r="C32">
            <v>8</v>
          </cell>
          <cell r="D32">
            <v>2.77</v>
          </cell>
          <cell r="E32">
            <v>1</v>
          </cell>
          <cell r="F32">
            <v>0</v>
          </cell>
          <cell r="G32">
            <v>0</v>
          </cell>
          <cell r="H32">
            <v>0</v>
          </cell>
          <cell r="I32">
            <v>0.45</v>
          </cell>
          <cell r="J32">
            <v>0</v>
          </cell>
          <cell r="K32">
            <v>0.45</v>
          </cell>
          <cell r="L32">
            <v>0</v>
          </cell>
          <cell r="M32">
            <v>0</v>
          </cell>
          <cell r="N32">
            <v>0</v>
          </cell>
          <cell r="O32">
            <v>0</v>
          </cell>
          <cell r="P32">
            <v>4</v>
          </cell>
          <cell r="Q32">
            <v>0</v>
          </cell>
          <cell r="R32">
            <v>0</v>
          </cell>
        </row>
        <row r="33">
          <cell r="A33">
            <v>28</v>
          </cell>
          <cell r="B33" t="str">
            <v>5S</v>
          </cell>
          <cell r="C33">
            <v>10</v>
          </cell>
          <cell r="D33">
            <v>3.4</v>
          </cell>
          <cell r="E33">
            <v>1</v>
          </cell>
          <cell r="F33">
            <v>0</v>
          </cell>
          <cell r="G33">
            <v>0</v>
          </cell>
          <cell r="H33">
            <v>0</v>
          </cell>
          <cell r="I33">
            <v>0.9</v>
          </cell>
          <cell r="J33">
            <v>0</v>
          </cell>
          <cell r="K33">
            <v>0.9</v>
          </cell>
          <cell r="L33">
            <v>0</v>
          </cell>
          <cell r="M33">
            <v>0</v>
          </cell>
          <cell r="N33">
            <v>0</v>
          </cell>
          <cell r="O33">
            <v>0</v>
          </cell>
          <cell r="P33">
            <v>4</v>
          </cell>
          <cell r="Q33">
            <v>0</v>
          </cell>
          <cell r="R33">
            <v>0</v>
          </cell>
        </row>
        <row r="34">
          <cell r="A34">
            <v>29</v>
          </cell>
          <cell r="B34" t="str">
            <v>5S</v>
          </cell>
          <cell r="C34">
            <v>12</v>
          </cell>
          <cell r="D34">
            <v>3.96</v>
          </cell>
          <cell r="E34">
            <v>1</v>
          </cell>
          <cell r="F34">
            <v>0</v>
          </cell>
          <cell r="G34">
            <v>0</v>
          </cell>
          <cell r="H34">
            <v>0</v>
          </cell>
          <cell r="I34">
            <v>1.2</v>
          </cell>
          <cell r="J34">
            <v>0</v>
          </cell>
          <cell r="K34">
            <v>1.2</v>
          </cell>
          <cell r="L34">
            <v>0</v>
          </cell>
          <cell r="M34">
            <v>0</v>
          </cell>
          <cell r="N34">
            <v>0</v>
          </cell>
          <cell r="O34">
            <v>0</v>
          </cell>
          <cell r="P34">
            <v>6</v>
          </cell>
          <cell r="Q34">
            <v>0</v>
          </cell>
          <cell r="R34">
            <v>0</v>
          </cell>
        </row>
        <row r="35">
          <cell r="A35">
            <v>30</v>
          </cell>
          <cell r="B35" t="str">
            <v>5S</v>
          </cell>
          <cell r="C35">
            <v>14</v>
          </cell>
          <cell r="D35">
            <v>3.96</v>
          </cell>
          <cell r="E35">
            <v>1</v>
          </cell>
          <cell r="F35">
            <v>0</v>
          </cell>
          <cell r="G35">
            <v>0</v>
          </cell>
          <cell r="H35">
            <v>0</v>
          </cell>
          <cell r="I35">
            <v>1.34</v>
          </cell>
          <cell r="J35">
            <v>0</v>
          </cell>
          <cell r="K35">
            <v>1.34</v>
          </cell>
          <cell r="L35">
            <v>0</v>
          </cell>
          <cell r="M35">
            <v>0</v>
          </cell>
          <cell r="N35">
            <v>0</v>
          </cell>
          <cell r="O35">
            <v>0</v>
          </cell>
          <cell r="P35">
            <v>6</v>
          </cell>
          <cell r="Q35">
            <v>0</v>
          </cell>
          <cell r="R35">
            <v>0</v>
          </cell>
        </row>
        <row r="36">
          <cell r="A36">
            <v>31</v>
          </cell>
          <cell r="B36" t="str">
            <v>5S</v>
          </cell>
          <cell r="C36">
            <v>16</v>
          </cell>
          <cell r="D36">
            <v>4.1900000000000004</v>
          </cell>
          <cell r="E36">
            <v>1</v>
          </cell>
          <cell r="F36">
            <v>0</v>
          </cell>
          <cell r="G36">
            <v>0</v>
          </cell>
          <cell r="H36">
            <v>0</v>
          </cell>
          <cell r="I36">
            <v>1.65</v>
          </cell>
          <cell r="J36">
            <v>0</v>
          </cell>
          <cell r="K36">
            <v>1.65</v>
          </cell>
          <cell r="L36">
            <v>0</v>
          </cell>
          <cell r="M36">
            <v>0</v>
          </cell>
          <cell r="N36">
            <v>0</v>
          </cell>
          <cell r="O36">
            <v>0</v>
          </cell>
          <cell r="P36">
            <v>6</v>
          </cell>
          <cell r="Q36">
            <v>0</v>
          </cell>
          <cell r="R36">
            <v>0</v>
          </cell>
        </row>
        <row r="37">
          <cell r="A37">
            <v>32</v>
          </cell>
          <cell r="B37" t="str">
            <v>5S</v>
          </cell>
          <cell r="C37">
            <v>18</v>
          </cell>
          <cell r="D37">
            <v>4.1900000000000004</v>
          </cell>
          <cell r="E37">
            <v>1</v>
          </cell>
          <cell r="F37">
            <v>0</v>
          </cell>
          <cell r="G37">
            <v>0</v>
          </cell>
          <cell r="H37">
            <v>0</v>
          </cell>
          <cell r="I37">
            <v>1.8</v>
          </cell>
          <cell r="J37">
            <v>0</v>
          </cell>
          <cell r="K37">
            <v>1.8</v>
          </cell>
          <cell r="L37">
            <v>0</v>
          </cell>
          <cell r="M37">
            <v>0</v>
          </cell>
          <cell r="N37">
            <v>0</v>
          </cell>
          <cell r="O37">
            <v>0</v>
          </cell>
          <cell r="P37">
            <v>6</v>
          </cell>
          <cell r="Q37">
            <v>0</v>
          </cell>
          <cell r="R37">
            <v>0</v>
          </cell>
        </row>
        <row r="38">
          <cell r="A38">
            <v>33</v>
          </cell>
          <cell r="B38" t="str">
            <v>5S</v>
          </cell>
          <cell r="C38">
            <v>20</v>
          </cell>
          <cell r="D38">
            <v>4.78</v>
          </cell>
          <cell r="E38">
            <v>1</v>
          </cell>
          <cell r="F38">
            <v>0</v>
          </cell>
          <cell r="G38">
            <v>0</v>
          </cell>
          <cell r="H38">
            <v>0</v>
          </cell>
          <cell r="I38">
            <v>2.54</v>
          </cell>
          <cell r="J38">
            <v>0</v>
          </cell>
          <cell r="K38">
            <v>2.54</v>
          </cell>
          <cell r="L38">
            <v>0</v>
          </cell>
          <cell r="M38">
            <v>0</v>
          </cell>
          <cell r="N38">
            <v>0</v>
          </cell>
          <cell r="O38">
            <v>0</v>
          </cell>
          <cell r="P38">
            <v>7</v>
          </cell>
          <cell r="Q38">
            <v>0</v>
          </cell>
          <cell r="R38">
            <v>0</v>
          </cell>
        </row>
        <row r="39">
          <cell r="A39">
            <v>34</v>
          </cell>
          <cell r="B39" t="str">
            <v>5S</v>
          </cell>
          <cell r="C39">
            <v>22</v>
          </cell>
          <cell r="D39">
            <v>4.78</v>
          </cell>
          <cell r="E39">
            <v>1</v>
          </cell>
          <cell r="F39">
            <v>0</v>
          </cell>
          <cell r="G39">
            <v>0</v>
          </cell>
          <cell r="H39">
            <v>0</v>
          </cell>
          <cell r="I39">
            <v>2.69</v>
          </cell>
          <cell r="J39">
            <v>0</v>
          </cell>
          <cell r="K39">
            <v>2.69</v>
          </cell>
          <cell r="L39">
            <v>0</v>
          </cell>
          <cell r="M39">
            <v>0</v>
          </cell>
          <cell r="N39">
            <v>0</v>
          </cell>
          <cell r="O39">
            <v>0</v>
          </cell>
          <cell r="P39">
            <v>8</v>
          </cell>
          <cell r="Q39">
            <v>0</v>
          </cell>
          <cell r="R39">
            <v>0</v>
          </cell>
        </row>
        <row r="40">
          <cell r="A40">
            <v>35</v>
          </cell>
          <cell r="B40" t="str">
            <v>5S</v>
          </cell>
          <cell r="C40">
            <v>24</v>
          </cell>
          <cell r="D40">
            <v>5.54</v>
          </cell>
          <cell r="E40">
            <v>1</v>
          </cell>
          <cell r="F40">
            <v>0</v>
          </cell>
          <cell r="G40">
            <v>0</v>
          </cell>
          <cell r="H40">
            <v>0</v>
          </cell>
          <cell r="I40">
            <v>2.4300000000000002</v>
          </cell>
          <cell r="J40">
            <v>1.47</v>
          </cell>
          <cell r="K40">
            <v>3.9000000000000004</v>
          </cell>
          <cell r="L40">
            <v>0</v>
          </cell>
          <cell r="M40">
            <v>0</v>
          </cell>
          <cell r="N40">
            <v>0</v>
          </cell>
          <cell r="O40">
            <v>0</v>
          </cell>
          <cell r="P40">
            <v>8</v>
          </cell>
          <cell r="Q40">
            <v>0</v>
          </cell>
          <cell r="R40">
            <v>0</v>
          </cell>
        </row>
        <row r="41">
          <cell r="A41">
            <v>36</v>
          </cell>
          <cell r="B41" t="str">
            <v>5S</v>
          </cell>
          <cell r="C41">
            <v>30</v>
          </cell>
          <cell r="D41">
            <v>6.35</v>
          </cell>
          <cell r="E41">
            <v>1</v>
          </cell>
          <cell r="F41">
            <v>0</v>
          </cell>
          <cell r="G41">
            <v>0</v>
          </cell>
          <cell r="H41">
            <v>0</v>
          </cell>
          <cell r="I41">
            <v>3.04</v>
          </cell>
          <cell r="J41">
            <v>3.11</v>
          </cell>
          <cell r="K41">
            <v>6.15</v>
          </cell>
          <cell r="L41">
            <v>0</v>
          </cell>
          <cell r="M41">
            <v>0</v>
          </cell>
          <cell r="N41">
            <v>0</v>
          </cell>
          <cell r="O41">
            <v>0</v>
          </cell>
          <cell r="P41">
            <v>10</v>
          </cell>
          <cell r="Q41">
            <v>0</v>
          </cell>
          <cell r="R41">
            <v>0</v>
          </cell>
        </row>
        <row r="42">
          <cell r="A42">
            <v>37</v>
          </cell>
          <cell r="B42">
            <v>10</v>
          </cell>
          <cell r="C42">
            <v>14</v>
          </cell>
          <cell r="D42">
            <v>6.35</v>
          </cell>
          <cell r="E42">
            <v>1</v>
          </cell>
          <cell r="F42">
            <v>0</v>
          </cell>
          <cell r="G42">
            <v>0</v>
          </cell>
          <cell r="H42">
            <v>0</v>
          </cell>
          <cell r="I42">
            <v>1.42</v>
          </cell>
          <cell r="J42">
            <v>1.27</v>
          </cell>
          <cell r="K42">
            <v>2.69</v>
          </cell>
          <cell r="L42">
            <v>0</v>
          </cell>
          <cell r="M42">
            <v>0</v>
          </cell>
          <cell r="N42">
            <v>0</v>
          </cell>
          <cell r="O42">
            <v>0</v>
          </cell>
          <cell r="P42">
            <v>6</v>
          </cell>
          <cell r="Q42">
            <v>0</v>
          </cell>
          <cell r="R42">
            <v>0</v>
          </cell>
        </row>
        <row r="43">
          <cell r="A43">
            <v>38</v>
          </cell>
          <cell r="B43">
            <v>10</v>
          </cell>
          <cell r="C43">
            <v>16</v>
          </cell>
          <cell r="D43">
            <v>6.35</v>
          </cell>
          <cell r="E43">
            <v>1</v>
          </cell>
          <cell r="F43">
            <v>0</v>
          </cell>
          <cell r="G43">
            <v>0</v>
          </cell>
          <cell r="H43">
            <v>0</v>
          </cell>
          <cell r="I43">
            <v>1.62</v>
          </cell>
          <cell r="J43">
            <v>1.38</v>
          </cell>
          <cell r="K43">
            <v>3</v>
          </cell>
          <cell r="L43">
            <v>0</v>
          </cell>
          <cell r="M43">
            <v>0</v>
          </cell>
          <cell r="N43">
            <v>0</v>
          </cell>
          <cell r="O43">
            <v>0</v>
          </cell>
          <cell r="P43">
            <v>6</v>
          </cell>
          <cell r="Q43">
            <v>0</v>
          </cell>
          <cell r="R43">
            <v>0</v>
          </cell>
        </row>
        <row r="44">
          <cell r="A44">
            <v>39</v>
          </cell>
          <cell r="B44">
            <v>10</v>
          </cell>
          <cell r="C44">
            <v>18</v>
          </cell>
          <cell r="D44">
            <v>6.35</v>
          </cell>
          <cell r="E44">
            <v>1</v>
          </cell>
          <cell r="F44">
            <v>0</v>
          </cell>
          <cell r="G44">
            <v>0</v>
          </cell>
          <cell r="H44">
            <v>0</v>
          </cell>
          <cell r="I44">
            <v>1.82</v>
          </cell>
          <cell r="J44">
            <v>1.48</v>
          </cell>
          <cell r="K44">
            <v>3.3</v>
          </cell>
          <cell r="L44">
            <v>0</v>
          </cell>
          <cell r="M44">
            <v>0</v>
          </cell>
          <cell r="N44">
            <v>0</v>
          </cell>
          <cell r="O44">
            <v>0</v>
          </cell>
          <cell r="P44">
            <v>6</v>
          </cell>
          <cell r="Q44">
            <v>0</v>
          </cell>
          <cell r="R44">
            <v>0</v>
          </cell>
        </row>
        <row r="45">
          <cell r="A45" t="str">
            <v>AVE.</v>
          </cell>
          <cell r="B45">
            <v>10</v>
          </cell>
          <cell r="C45">
            <v>20</v>
          </cell>
          <cell r="D45">
            <v>6.35</v>
          </cell>
          <cell r="E45">
            <v>1</v>
          </cell>
          <cell r="F45">
            <v>0</v>
          </cell>
          <cell r="G45">
            <v>0</v>
          </cell>
          <cell r="H45">
            <v>0</v>
          </cell>
          <cell r="I45">
            <v>2.0299999999999998</v>
          </cell>
          <cell r="J45">
            <v>1.72</v>
          </cell>
          <cell r="K45">
            <v>3.75</v>
          </cell>
          <cell r="L45">
            <v>0</v>
          </cell>
          <cell r="M45">
            <v>0</v>
          </cell>
          <cell r="N45">
            <v>0</v>
          </cell>
          <cell r="O45">
            <v>0</v>
          </cell>
          <cell r="P45">
            <v>7</v>
          </cell>
          <cell r="Q45">
            <v>0</v>
          </cell>
          <cell r="R45">
            <v>0</v>
          </cell>
        </row>
        <row r="46">
          <cell r="B46">
            <v>10</v>
          </cell>
          <cell r="C46">
            <v>22</v>
          </cell>
          <cell r="D46">
            <v>6.35</v>
          </cell>
          <cell r="E46">
            <v>1</v>
          </cell>
          <cell r="F46">
            <v>0</v>
          </cell>
          <cell r="G46">
            <v>0</v>
          </cell>
          <cell r="H46">
            <v>0</v>
          </cell>
          <cell r="I46">
            <v>2.23</v>
          </cell>
          <cell r="J46">
            <v>2.27</v>
          </cell>
          <cell r="K46">
            <v>4.5</v>
          </cell>
          <cell r="L46">
            <v>0</v>
          </cell>
          <cell r="M46">
            <v>0</v>
          </cell>
          <cell r="N46">
            <v>0</v>
          </cell>
          <cell r="O46">
            <v>0</v>
          </cell>
          <cell r="P46">
            <v>8</v>
          </cell>
        </row>
        <row r="47">
          <cell r="A47" t="str">
            <v>*** Reference Paper : Predict Fittings For Piping Systems ***</v>
          </cell>
          <cell r="B47">
            <v>10</v>
          </cell>
          <cell r="C47">
            <v>24</v>
          </cell>
          <cell r="D47">
            <v>6.35</v>
          </cell>
          <cell r="E47">
            <v>1</v>
          </cell>
          <cell r="F47">
            <v>0</v>
          </cell>
          <cell r="G47">
            <v>0</v>
          </cell>
          <cell r="H47">
            <v>0</v>
          </cell>
          <cell r="I47">
            <v>2.4300000000000002</v>
          </cell>
          <cell r="J47">
            <v>2.0699999999999998</v>
          </cell>
          <cell r="K47">
            <v>4.5</v>
          </cell>
          <cell r="L47">
            <v>0</v>
          </cell>
          <cell r="M47">
            <v>0</v>
          </cell>
          <cell r="N47">
            <v>0</v>
          </cell>
          <cell r="O47">
            <v>0</v>
          </cell>
          <cell r="P47">
            <v>8</v>
          </cell>
          <cell r="R47" t="str">
            <v>Fc = 2.00  Manifold Type Piping</v>
          </cell>
        </row>
        <row r="48">
          <cell r="B48">
            <v>10</v>
          </cell>
          <cell r="C48">
            <v>26</v>
          </cell>
          <cell r="D48">
            <v>7.92</v>
          </cell>
          <cell r="E48">
            <v>1</v>
          </cell>
          <cell r="F48">
            <v>0</v>
          </cell>
          <cell r="G48">
            <v>0</v>
          </cell>
          <cell r="H48">
            <v>0</v>
          </cell>
          <cell r="I48">
            <v>2.64</v>
          </cell>
          <cell r="J48">
            <v>4.8600000000000003</v>
          </cell>
          <cell r="K48">
            <v>7.5</v>
          </cell>
          <cell r="L48">
            <v>0</v>
          </cell>
          <cell r="M48">
            <v>0</v>
          </cell>
          <cell r="N48">
            <v>0</v>
          </cell>
          <cell r="O48">
            <v>0</v>
          </cell>
          <cell r="P48">
            <v>9</v>
          </cell>
          <cell r="R48" t="str">
            <v xml:space="preserve">        (PIPE JOINT FACTOR Fp = 0%)</v>
          </cell>
        </row>
        <row r="49">
          <cell r="B49">
            <v>10</v>
          </cell>
          <cell r="C49">
            <v>28</v>
          </cell>
          <cell r="D49">
            <v>7.92</v>
          </cell>
          <cell r="E49">
            <v>1</v>
          </cell>
          <cell r="F49">
            <v>0</v>
          </cell>
          <cell r="G49">
            <v>0</v>
          </cell>
          <cell r="H49">
            <v>0</v>
          </cell>
          <cell r="I49">
            <v>2.84</v>
          </cell>
          <cell r="J49">
            <v>5.26</v>
          </cell>
          <cell r="K49">
            <v>8.1</v>
          </cell>
          <cell r="L49">
            <v>0</v>
          </cell>
          <cell r="M49">
            <v>0</v>
          </cell>
          <cell r="N49">
            <v>0</v>
          </cell>
          <cell r="O49">
            <v>0</v>
          </cell>
          <cell r="P49">
            <v>9</v>
          </cell>
          <cell r="R49" t="str">
            <v>Fc = 4.00  Very Complex Manifolds</v>
          </cell>
        </row>
        <row r="50">
          <cell r="A50" t="str">
            <v>The number and types of pipe fittings can be estimated by this method</v>
          </cell>
          <cell r="B50">
            <v>10</v>
          </cell>
          <cell r="C50">
            <v>30</v>
          </cell>
          <cell r="D50">
            <v>7.92</v>
          </cell>
          <cell r="E50">
            <v>1</v>
          </cell>
          <cell r="F50">
            <v>0</v>
          </cell>
          <cell r="G50">
            <v>0</v>
          </cell>
          <cell r="H50">
            <v>0</v>
          </cell>
          <cell r="I50">
            <v>3.04</v>
          </cell>
          <cell r="J50">
            <v>5.66</v>
          </cell>
          <cell r="K50">
            <v>8.6999999999999993</v>
          </cell>
          <cell r="L50">
            <v>0</v>
          </cell>
          <cell r="M50">
            <v>0</v>
          </cell>
          <cell r="N50">
            <v>0</v>
          </cell>
          <cell r="O50">
            <v>0</v>
          </cell>
          <cell r="P50">
            <v>10</v>
          </cell>
          <cell r="R50" t="str">
            <v xml:space="preserve">        (PIPE JOINT FACTOR Fp = 0%)</v>
          </cell>
        </row>
        <row r="51">
          <cell r="A51" t="str">
            <v>long before the piping isometrics are done. Pipe size and a general idea</v>
          </cell>
          <cell r="B51">
            <v>10</v>
          </cell>
          <cell r="C51">
            <v>32</v>
          </cell>
          <cell r="D51">
            <v>7.92</v>
          </cell>
          <cell r="E51">
            <v>1</v>
          </cell>
          <cell r="F51">
            <v>0</v>
          </cell>
          <cell r="G51">
            <v>0</v>
          </cell>
          <cell r="H51">
            <v>0</v>
          </cell>
          <cell r="I51">
            <v>3.24</v>
          </cell>
          <cell r="J51">
            <v>6.06</v>
          </cell>
          <cell r="K51">
            <v>9.3000000000000007</v>
          </cell>
          <cell r="L51">
            <v>0</v>
          </cell>
          <cell r="M51">
            <v>0</v>
          </cell>
          <cell r="N51">
            <v>0</v>
          </cell>
          <cell r="O51">
            <v>0</v>
          </cell>
          <cell r="P51">
            <v>11</v>
          </cell>
        </row>
        <row r="52">
          <cell r="A52" t="str">
            <v>of the system's complexity are all that is needed.</v>
          </cell>
          <cell r="B52">
            <v>10</v>
          </cell>
          <cell r="C52">
            <v>34</v>
          </cell>
          <cell r="D52">
            <v>7.92</v>
          </cell>
          <cell r="E52">
            <v>1</v>
          </cell>
          <cell r="F52">
            <v>0</v>
          </cell>
          <cell r="G52">
            <v>0</v>
          </cell>
          <cell r="H52">
            <v>0</v>
          </cell>
          <cell r="I52">
            <v>3.45</v>
          </cell>
          <cell r="J52">
            <v>6.44</v>
          </cell>
          <cell r="K52">
            <v>9.89</v>
          </cell>
          <cell r="L52">
            <v>0</v>
          </cell>
          <cell r="M52">
            <v>0</v>
          </cell>
          <cell r="N52">
            <v>0</v>
          </cell>
          <cell r="O52">
            <v>0</v>
          </cell>
          <cell r="P52">
            <v>12</v>
          </cell>
          <cell r="Q52"/>
          <cell r="R52" t="str">
            <v/>
          </cell>
        </row>
        <row r="53">
          <cell r="B53">
            <v>10</v>
          </cell>
          <cell r="C53">
            <v>36</v>
          </cell>
          <cell r="D53">
            <v>7.92</v>
          </cell>
          <cell r="E53">
            <v>1</v>
          </cell>
          <cell r="F53">
            <v>0</v>
          </cell>
          <cell r="G53">
            <v>0</v>
          </cell>
          <cell r="H53">
            <v>0</v>
          </cell>
          <cell r="I53">
            <v>3.65</v>
          </cell>
          <cell r="J53">
            <v>6.84</v>
          </cell>
          <cell r="K53">
            <v>10.49</v>
          </cell>
          <cell r="L53">
            <v>0</v>
          </cell>
          <cell r="M53">
            <v>0</v>
          </cell>
          <cell r="N53">
            <v>0</v>
          </cell>
          <cell r="O53">
            <v>0</v>
          </cell>
          <cell r="P53">
            <v>12</v>
          </cell>
        </row>
        <row r="54">
          <cell r="B54" t="str">
            <v>10S</v>
          </cell>
          <cell r="C54">
            <v>0.125</v>
          </cell>
          <cell r="D54">
            <v>1.24</v>
          </cell>
          <cell r="E54">
            <v>1</v>
          </cell>
          <cell r="F54">
            <v>0</v>
          </cell>
          <cell r="G54">
            <v>0</v>
          </cell>
          <cell r="H54">
            <v>0</v>
          </cell>
          <cell r="I54">
            <v>7.0000000000000007E-2</v>
          </cell>
          <cell r="J54">
            <v>0</v>
          </cell>
          <cell r="K54">
            <v>7.0000000000000007E-2</v>
          </cell>
          <cell r="L54">
            <v>0</v>
          </cell>
          <cell r="M54">
            <v>0</v>
          </cell>
          <cell r="N54">
            <v>0</v>
          </cell>
          <cell r="O54">
            <v>0</v>
          </cell>
          <cell r="P54">
            <v>2</v>
          </cell>
        </row>
        <row r="55">
          <cell r="B55" t="str">
            <v>10S</v>
          </cell>
          <cell r="C55">
            <v>0.125</v>
          </cell>
          <cell r="D55">
            <v>1.24</v>
          </cell>
          <cell r="E55">
            <v>1</v>
          </cell>
          <cell r="F55">
            <v>0</v>
          </cell>
          <cell r="G55">
            <v>0</v>
          </cell>
          <cell r="H55">
            <v>0</v>
          </cell>
          <cell r="I55">
            <v>7.0000000000000007E-2</v>
          </cell>
          <cell r="J55">
            <v>0</v>
          </cell>
          <cell r="K55">
            <v>7.0000000000000007E-2</v>
          </cell>
          <cell r="L55">
            <v>0</v>
          </cell>
          <cell r="M55">
            <v>0</v>
          </cell>
          <cell r="N55">
            <v>0</v>
          </cell>
          <cell r="O55">
            <v>0</v>
          </cell>
          <cell r="P55">
            <v>2</v>
          </cell>
          <cell r="Q55" t="str">
            <v xml:space="preserve">S_x0001_N_x0002_1a_x0000__x0017_T«n nÒn b»ng c¸t ®Çm kü_x0002_m3_x0000_%X©y mãng ®¸ </v>
          </cell>
        </row>
        <row r="56">
          <cell r="B56" t="str">
            <v>10S</v>
          </cell>
          <cell r="C56">
            <v>0.125</v>
          </cell>
          <cell r="D56">
            <v>1.24</v>
          </cell>
          <cell r="E56">
            <v>1</v>
          </cell>
          <cell r="F56">
            <v>0</v>
          </cell>
          <cell r="G56">
            <v>0</v>
          </cell>
          <cell r="H56">
            <v>0</v>
          </cell>
          <cell r="I56">
            <v>7.0000000000000007E-2</v>
          </cell>
          <cell r="J56">
            <v>0</v>
          </cell>
          <cell r="K56">
            <v>7.0000000000000007E-2</v>
          </cell>
          <cell r="L56">
            <v>0</v>
          </cell>
          <cell r="M56">
            <v>0</v>
          </cell>
          <cell r="N56">
            <v>0</v>
          </cell>
          <cell r="O56">
            <v>0</v>
          </cell>
          <cell r="P56">
            <v>2</v>
          </cell>
        </row>
        <row r="57">
          <cell r="B57" t="str">
            <v>10S</v>
          </cell>
          <cell r="C57">
            <v>0.25</v>
          </cell>
          <cell r="D57">
            <v>1.65</v>
          </cell>
          <cell r="E57">
            <v>1</v>
          </cell>
          <cell r="F57">
            <v>0</v>
          </cell>
          <cell r="G57">
            <v>0</v>
          </cell>
          <cell r="H57">
            <v>0</v>
          </cell>
          <cell r="I57">
            <v>7.0000000000000007E-2</v>
          </cell>
          <cell r="J57">
            <v>0</v>
          </cell>
          <cell r="K57">
            <v>7.0000000000000007E-2</v>
          </cell>
          <cell r="L57">
            <v>0</v>
          </cell>
          <cell r="M57">
            <v>0</v>
          </cell>
          <cell r="N57">
            <v>0</v>
          </cell>
          <cell r="O57">
            <v>0</v>
          </cell>
          <cell r="P57">
            <v>2</v>
          </cell>
        </row>
        <row r="58">
          <cell r="B58" t="str">
            <v>10S</v>
          </cell>
          <cell r="C58">
            <v>0.25</v>
          </cell>
          <cell r="D58">
            <v>1.65</v>
          </cell>
          <cell r="E58">
            <v>1</v>
          </cell>
          <cell r="F58">
            <v>0</v>
          </cell>
          <cell r="G58">
            <v>0</v>
          </cell>
          <cell r="H58">
            <v>0</v>
          </cell>
          <cell r="I58">
            <v>7.0000000000000007E-2</v>
          </cell>
          <cell r="J58">
            <v>0</v>
          </cell>
          <cell r="K58">
            <v>7.0000000000000007E-2</v>
          </cell>
          <cell r="L58">
            <v>0</v>
          </cell>
          <cell r="M58">
            <v>0</v>
          </cell>
          <cell r="N58">
            <v>0</v>
          </cell>
          <cell r="O58">
            <v>0</v>
          </cell>
          <cell r="P58">
            <v>2</v>
          </cell>
        </row>
        <row r="59">
          <cell r="B59" t="str">
            <v>10S</v>
          </cell>
          <cell r="C59">
            <v>0.25</v>
          </cell>
          <cell r="D59">
            <v>1.65</v>
          </cell>
          <cell r="E59">
            <v>1</v>
          </cell>
          <cell r="F59">
            <v>0</v>
          </cell>
          <cell r="G59">
            <v>0</v>
          </cell>
          <cell r="H59">
            <v>0</v>
          </cell>
          <cell r="I59">
            <v>7.0000000000000007E-2</v>
          </cell>
          <cell r="J59">
            <v>0</v>
          </cell>
          <cell r="K59">
            <v>7.0000000000000007E-2</v>
          </cell>
          <cell r="L59">
            <v>0</v>
          </cell>
          <cell r="M59">
            <v>0</v>
          </cell>
          <cell r="N59">
            <v>0</v>
          </cell>
          <cell r="O59">
            <v>0</v>
          </cell>
          <cell r="P59">
            <v>2</v>
          </cell>
        </row>
        <row r="60">
          <cell r="B60" t="str">
            <v>10S</v>
          </cell>
          <cell r="C60">
            <v>0.375</v>
          </cell>
          <cell r="D60">
            <v>1.65</v>
          </cell>
          <cell r="E60">
            <v>1</v>
          </cell>
          <cell r="F60">
            <v>0</v>
          </cell>
          <cell r="G60">
            <v>0</v>
          </cell>
          <cell r="H60">
            <v>0</v>
          </cell>
          <cell r="I60">
            <v>7.0000000000000007E-2</v>
          </cell>
          <cell r="J60">
            <v>0</v>
          </cell>
          <cell r="K60">
            <v>7.0000000000000007E-2</v>
          </cell>
          <cell r="L60">
            <v>0</v>
          </cell>
          <cell r="M60">
            <v>0</v>
          </cell>
          <cell r="N60">
            <v>0</v>
          </cell>
          <cell r="O60">
            <v>0</v>
          </cell>
          <cell r="P60">
            <v>2</v>
          </cell>
        </row>
        <row r="61">
          <cell r="B61" t="str">
            <v>10S</v>
          </cell>
          <cell r="C61">
            <v>0.375</v>
          </cell>
          <cell r="D61">
            <v>1.65</v>
          </cell>
          <cell r="E61">
            <v>1</v>
          </cell>
          <cell r="F61">
            <v>0</v>
          </cell>
          <cell r="G61">
            <v>0</v>
          </cell>
          <cell r="H61">
            <v>0</v>
          </cell>
          <cell r="I61">
            <v>7.0000000000000007E-2</v>
          </cell>
          <cell r="J61">
            <v>0</v>
          </cell>
          <cell r="K61">
            <v>7.0000000000000007E-2</v>
          </cell>
          <cell r="L61">
            <v>0</v>
          </cell>
          <cell r="M61">
            <v>0</v>
          </cell>
          <cell r="N61">
            <v>0</v>
          </cell>
          <cell r="O61">
            <v>0</v>
          </cell>
          <cell r="P61">
            <v>2</v>
          </cell>
        </row>
        <row r="62">
          <cell r="B62" t="str">
            <v>10S</v>
          </cell>
          <cell r="C62">
            <v>0.375</v>
          </cell>
          <cell r="D62">
            <v>1.65</v>
          </cell>
          <cell r="E62">
            <v>1</v>
          </cell>
          <cell r="F62">
            <v>0</v>
          </cell>
          <cell r="G62">
            <v>0</v>
          </cell>
          <cell r="H62">
            <v>0</v>
          </cell>
          <cell r="I62">
            <v>7.0000000000000007E-2</v>
          </cell>
          <cell r="J62">
            <v>0</v>
          </cell>
          <cell r="K62">
            <v>7.0000000000000007E-2</v>
          </cell>
          <cell r="L62">
            <v>0</v>
          </cell>
          <cell r="M62">
            <v>0</v>
          </cell>
          <cell r="N62">
            <v>0</v>
          </cell>
          <cell r="O62">
            <v>0</v>
          </cell>
          <cell r="P62">
            <v>2</v>
          </cell>
        </row>
        <row r="63">
          <cell r="B63" t="str">
            <v>10S</v>
          </cell>
          <cell r="C63">
            <v>0.5</v>
          </cell>
          <cell r="D63">
            <v>2.11</v>
          </cell>
          <cell r="E63">
            <v>1</v>
          </cell>
          <cell r="F63">
            <v>0</v>
          </cell>
          <cell r="G63">
            <v>0</v>
          </cell>
          <cell r="H63">
            <v>0</v>
          </cell>
          <cell r="I63">
            <v>7.0000000000000007E-2</v>
          </cell>
          <cell r="J63">
            <v>0</v>
          </cell>
          <cell r="K63">
            <v>7.0000000000000007E-2</v>
          </cell>
          <cell r="L63">
            <v>0</v>
          </cell>
          <cell r="M63">
            <v>0</v>
          </cell>
          <cell r="N63">
            <v>0</v>
          </cell>
          <cell r="O63">
            <v>0</v>
          </cell>
          <cell r="P63">
            <v>2</v>
          </cell>
        </row>
        <row r="64">
          <cell r="B64" t="str">
            <v>10S</v>
          </cell>
          <cell r="C64">
            <v>0.5</v>
          </cell>
          <cell r="D64">
            <v>2.11</v>
          </cell>
          <cell r="E64">
            <v>1</v>
          </cell>
          <cell r="F64">
            <v>0</v>
          </cell>
          <cell r="G64">
            <v>0</v>
          </cell>
          <cell r="H64">
            <v>0</v>
          </cell>
          <cell r="I64">
            <v>7.0000000000000007E-2</v>
          </cell>
          <cell r="J64">
            <v>0</v>
          </cell>
          <cell r="K64">
            <v>7.0000000000000007E-2</v>
          </cell>
          <cell r="L64">
            <v>0</v>
          </cell>
          <cell r="M64">
            <v>0</v>
          </cell>
          <cell r="N64">
            <v>0</v>
          </cell>
          <cell r="O64">
            <v>0</v>
          </cell>
          <cell r="P64">
            <v>2</v>
          </cell>
        </row>
        <row r="65">
          <cell r="B65" t="str">
            <v>10S</v>
          </cell>
          <cell r="C65">
            <v>0.5</v>
          </cell>
          <cell r="D65">
            <v>2.11</v>
          </cell>
          <cell r="E65">
            <v>1</v>
          </cell>
          <cell r="F65">
            <v>0</v>
          </cell>
          <cell r="G65">
            <v>0</v>
          </cell>
          <cell r="H65">
            <v>0</v>
          </cell>
          <cell r="I65">
            <v>7.0000000000000007E-2</v>
          </cell>
          <cell r="J65">
            <v>0</v>
          </cell>
          <cell r="K65">
            <v>7.0000000000000007E-2</v>
          </cell>
          <cell r="L65">
            <v>0</v>
          </cell>
          <cell r="M65">
            <v>0</v>
          </cell>
          <cell r="N65">
            <v>0</v>
          </cell>
          <cell r="O65">
            <v>0</v>
          </cell>
          <cell r="P65">
            <v>2</v>
          </cell>
        </row>
        <row r="66">
          <cell r="B66" t="str">
            <v>10S</v>
          </cell>
          <cell r="C66">
            <v>0.75</v>
          </cell>
          <cell r="D66">
            <v>2.11</v>
          </cell>
          <cell r="E66">
            <v>1</v>
          </cell>
          <cell r="F66">
            <v>0</v>
          </cell>
          <cell r="G66">
            <v>0</v>
          </cell>
          <cell r="H66">
            <v>0</v>
          </cell>
          <cell r="I66">
            <v>7.0000000000000007E-2</v>
          </cell>
          <cell r="J66">
            <v>0</v>
          </cell>
          <cell r="K66">
            <v>7.0000000000000007E-2</v>
          </cell>
          <cell r="L66">
            <v>0</v>
          </cell>
          <cell r="M66">
            <v>0</v>
          </cell>
          <cell r="N66">
            <v>0</v>
          </cell>
          <cell r="O66">
            <v>0</v>
          </cell>
          <cell r="P66">
            <v>2</v>
          </cell>
        </row>
        <row r="67">
          <cell r="B67" t="str">
            <v>10S</v>
          </cell>
          <cell r="C67">
            <v>0.75</v>
          </cell>
          <cell r="D67">
            <v>2.11</v>
          </cell>
          <cell r="E67">
            <v>1</v>
          </cell>
          <cell r="F67">
            <v>0</v>
          </cell>
          <cell r="G67">
            <v>0</v>
          </cell>
          <cell r="H67">
            <v>0</v>
          </cell>
          <cell r="I67">
            <v>7.0000000000000007E-2</v>
          </cell>
          <cell r="J67">
            <v>0</v>
          </cell>
          <cell r="K67">
            <v>7.0000000000000007E-2</v>
          </cell>
          <cell r="L67">
            <v>0</v>
          </cell>
          <cell r="M67">
            <v>0</v>
          </cell>
          <cell r="N67">
            <v>0</v>
          </cell>
          <cell r="O67">
            <v>0</v>
          </cell>
          <cell r="P67">
            <v>2</v>
          </cell>
        </row>
        <row r="68">
          <cell r="B68" t="str">
            <v>10S</v>
          </cell>
          <cell r="C68">
            <v>0.75</v>
          </cell>
          <cell r="D68">
            <v>2.11</v>
          </cell>
          <cell r="E68">
            <v>1</v>
          </cell>
          <cell r="F68">
            <v>0</v>
          </cell>
          <cell r="G68">
            <v>0</v>
          </cell>
          <cell r="H68">
            <v>0</v>
          </cell>
          <cell r="I68">
            <v>7.0000000000000007E-2</v>
          </cell>
          <cell r="J68">
            <v>0</v>
          </cell>
          <cell r="K68">
            <v>7.0000000000000007E-2</v>
          </cell>
          <cell r="L68">
            <v>0</v>
          </cell>
          <cell r="M68">
            <v>0</v>
          </cell>
          <cell r="N68">
            <v>0</v>
          </cell>
          <cell r="O68">
            <v>0</v>
          </cell>
          <cell r="P68">
            <v>2</v>
          </cell>
        </row>
        <row r="69">
          <cell r="B69" t="str">
            <v>10S</v>
          </cell>
          <cell r="C69">
            <v>1</v>
          </cell>
          <cell r="D69">
            <v>2.77</v>
          </cell>
          <cell r="E69">
            <v>1</v>
          </cell>
          <cell r="F69">
            <v>0</v>
          </cell>
          <cell r="G69">
            <v>0</v>
          </cell>
          <cell r="H69">
            <v>0</v>
          </cell>
          <cell r="I69">
            <v>0.12</v>
          </cell>
          <cell r="J69">
            <v>0</v>
          </cell>
          <cell r="K69">
            <v>0.12</v>
          </cell>
          <cell r="L69">
            <v>0</v>
          </cell>
          <cell r="M69">
            <v>0</v>
          </cell>
          <cell r="N69">
            <v>0</v>
          </cell>
          <cell r="O69">
            <v>0</v>
          </cell>
          <cell r="P69">
            <v>2</v>
          </cell>
        </row>
        <row r="70">
          <cell r="B70" t="str">
            <v>10S</v>
          </cell>
          <cell r="C70">
            <v>1</v>
          </cell>
          <cell r="D70">
            <v>2.77</v>
          </cell>
          <cell r="E70">
            <v>1</v>
          </cell>
          <cell r="F70">
            <v>0</v>
          </cell>
          <cell r="G70">
            <v>0</v>
          </cell>
          <cell r="H70">
            <v>0</v>
          </cell>
          <cell r="I70">
            <v>0.12</v>
          </cell>
          <cell r="J70">
            <v>0</v>
          </cell>
          <cell r="K70">
            <v>0.12</v>
          </cell>
          <cell r="L70">
            <v>0</v>
          </cell>
          <cell r="M70">
            <v>0</v>
          </cell>
          <cell r="N70">
            <v>0</v>
          </cell>
          <cell r="O70">
            <v>0</v>
          </cell>
          <cell r="P70">
            <v>2</v>
          </cell>
        </row>
        <row r="71">
          <cell r="B71" t="str">
            <v>10S</v>
          </cell>
          <cell r="C71">
            <v>1</v>
          </cell>
          <cell r="D71">
            <v>2.77</v>
          </cell>
          <cell r="E71">
            <v>1</v>
          </cell>
          <cell r="F71">
            <v>0</v>
          </cell>
          <cell r="G71">
            <v>0</v>
          </cell>
          <cell r="H71">
            <v>0</v>
          </cell>
          <cell r="I71">
            <v>0.12</v>
          </cell>
          <cell r="J71">
            <v>0</v>
          </cell>
          <cell r="K71">
            <v>0.12</v>
          </cell>
          <cell r="L71">
            <v>0</v>
          </cell>
          <cell r="M71">
            <v>0</v>
          </cell>
          <cell r="N71">
            <v>0</v>
          </cell>
          <cell r="O71">
            <v>0</v>
          </cell>
          <cell r="P71">
            <v>2</v>
          </cell>
        </row>
        <row r="72">
          <cell r="B72" t="str">
            <v>10S</v>
          </cell>
          <cell r="C72">
            <v>1.25</v>
          </cell>
          <cell r="D72">
            <v>2.77</v>
          </cell>
          <cell r="E72">
            <v>1</v>
          </cell>
          <cell r="F72">
            <v>0</v>
          </cell>
          <cell r="G72">
            <v>0</v>
          </cell>
          <cell r="H72">
            <v>0</v>
          </cell>
          <cell r="I72">
            <v>0.15</v>
          </cell>
          <cell r="J72">
            <v>0</v>
          </cell>
          <cell r="K72">
            <v>0.15</v>
          </cell>
          <cell r="L72">
            <v>0</v>
          </cell>
          <cell r="M72">
            <v>0</v>
          </cell>
          <cell r="N72">
            <v>0</v>
          </cell>
          <cell r="O72">
            <v>0</v>
          </cell>
          <cell r="P72">
            <v>2</v>
          </cell>
        </row>
        <row r="73">
          <cell r="B73" t="str">
            <v>10S</v>
          </cell>
          <cell r="C73">
            <v>1.25</v>
          </cell>
          <cell r="D73">
            <v>2.77</v>
          </cell>
          <cell r="E73">
            <v>1</v>
          </cell>
          <cell r="F73">
            <v>0</v>
          </cell>
          <cell r="G73">
            <v>0</v>
          </cell>
          <cell r="H73">
            <v>0</v>
          </cell>
          <cell r="I73">
            <v>0.15</v>
          </cell>
          <cell r="J73">
            <v>0</v>
          </cell>
          <cell r="K73">
            <v>0.15</v>
          </cell>
          <cell r="L73">
            <v>0</v>
          </cell>
          <cell r="M73">
            <v>0</v>
          </cell>
          <cell r="N73">
            <v>0</v>
          </cell>
          <cell r="O73">
            <v>0</v>
          </cell>
          <cell r="P73">
            <v>2</v>
          </cell>
          <cell r="Q73">
            <v>0</v>
          </cell>
          <cell r="R73">
            <v>0</v>
          </cell>
        </row>
        <row r="74">
          <cell r="B74" t="str">
            <v>10S</v>
          </cell>
          <cell r="C74">
            <v>1.25</v>
          </cell>
          <cell r="D74">
            <v>2.77</v>
          </cell>
          <cell r="E74">
            <v>1</v>
          </cell>
          <cell r="F74">
            <v>0</v>
          </cell>
          <cell r="G74">
            <v>0</v>
          </cell>
          <cell r="H74">
            <v>0</v>
          </cell>
          <cell r="I74">
            <v>0.15</v>
          </cell>
          <cell r="J74">
            <v>0</v>
          </cell>
          <cell r="K74">
            <v>0.15</v>
          </cell>
          <cell r="L74">
            <v>0</v>
          </cell>
          <cell r="M74">
            <v>0</v>
          </cell>
          <cell r="N74">
            <v>0</v>
          </cell>
          <cell r="O74">
            <v>0</v>
          </cell>
          <cell r="P74">
            <v>2</v>
          </cell>
        </row>
        <row r="75">
          <cell r="B75" t="str">
            <v>10S</v>
          </cell>
          <cell r="C75">
            <v>1.5</v>
          </cell>
          <cell r="D75">
            <v>2.77</v>
          </cell>
          <cell r="E75">
            <v>1</v>
          </cell>
          <cell r="F75">
            <v>0</v>
          </cell>
          <cell r="G75">
            <v>0</v>
          </cell>
          <cell r="H75">
            <v>0</v>
          </cell>
          <cell r="I75">
            <v>0.15</v>
          </cell>
          <cell r="J75">
            <v>0</v>
          </cell>
          <cell r="K75">
            <v>0.15</v>
          </cell>
          <cell r="L75">
            <v>0</v>
          </cell>
          <cell r="M75">
            <v>0</v>
          </cell>
          <cell r="N75">
            <v>0</v>
          </cell>
          <cell r="O75">
            <v>0</v>
          </cell>
          <cell r="P75">
            <v>2</v>
          </cell>
        </row>
        <row r="76">
          <cell r="B76" t="str">
            <v>10S</v>
          </cell>
          <cell r="C76">
            <v>1.5</v>
          </cell>
          <cell r="D76">
            <v>2.77</v>
          </cell>
          <cell r="E76">
            <v>1</v>
          </cell>
          <cell r="F76">
            <v>0</v>
          </cell>
          <cell r="G76">
            <v>0</v>
          </cell>
          <cell r="H76">
            <v>0</v>
          </cell>
          <cell r="I76">
            <v>0.15</v>
          </cell>
          <cell r="J76">
            <v>0</v>
          </cell>
          <cell r="K76">
            <v>0.15</v>
          </cell>
          <cell r="L76">
            <v>0</v>
          </cell>
          <cell r="M76">
            <v>0</v>
          </cell>
          <cell r="N76">
            <v>0</v>
          </cell>
          <cell r="O76">
            <v>0</v>
          </cell>
          <cell r="P76">
            <v>2</v>
          </cell>
        </row>
        <row r="77">
          <cell r="B77" t="str">
            <v>10S</v>
          </cell>
          <cell r="C77">
            <v>1.5</v>
          </cell>
          <cell r="D77">
            <v>2.77</v>
          </cell>
          <cell r="E77">
            <v>1</v>
          </cell>
          <cell r="F77">
            <v>0</v>
          </cell>
          <cell r="G77">
            <v>0</v>
          </cell>
          <cell r="H77">
            <v>0</v>
          </cell>
          <cell r="I77">
            <v>0.15</v>
          </cell>
          <cell r="J77">
            <v>0</v>
          </cell>
          <cell r="K77">
            <v>0.15</v>
          </cell>
          <cell r="L77">
            <v>0</v>
          </cell>
          <cell r="M77">
            <v>0</v>
          </cell>
          <cell r="N77">
            <v>0</v>
          </cell>
          <cell r="O77">
            <v>0</v>
          </cell>
          <cell r="P77">
            <v>2</v>
          </cell>
        </row>
        <row r="78">
          <cell r="B78" t="str">
            <v>10S</v>
          </cell>
          <cell r="C78">
            <v>2</v>
          </cell>
          <cell r="D78">
            <v>2.77</v>
          </cell>
          <cell r="E78">
            <v>1</v>
          </cell>
          <cell r="F78">
            <v>0</v>
          </cell>
          <cell r="G78">
            <v>0</v>
          </cell>
          <cell r="H78">
            <v>0</v>
          </cell>
          <cell r="I78">
            <v>0.15</v>
          </cell>
          <cell r="J78">
            <v>0</v>
          </cell>
          <cell r="K78">
            <v>0.15</v>
          </cell>
          <cell r="L78">
            <v>0</v>
          </cell>
          <cell r="M78">
            <v>0</v>
          </cell>
          <cell r="N78">
            <v>0</v>
          </cell>
          <cell r="O78">
            <v>0</v>
          </cell>
          <cell r="P78">
            <v>2</v>
          </cell>
        </row>
        <row r="79">
          <cell r="B79" t="str">
            <v>10S</v>
          </cell>
          <cell r="C79">
            <v>2</v>
          </cell>
          <cell r="D79">
            <v>2.77</v>
          </cell>
          <cell r="E79">
            <v>1</v>
          </cell>
          <cell r="F79">
            <v>0</v>
          </cell>
          <cell r="G79">
            <v>0</v>
          </cell>
          <cell r="H79">
            <v>0</v>
          </cell>
          <cell r="I79">
            <v>0.15</v>
          </cell>
          <cell r="J79">
            <v>0</v>
          </cell>
          <cell r="K79">
            <v>0.15</v>
          </cell>
          <cell r="L79">
            <v>0</v>
          </cell>
          <cell r="M79">
            <v>0</v>
          </cell>
          <cell r="N79">
            <v>0</v>
          </cell>
          <cell r="O79">
            <v>0</v>
          </cell>
          <cell r="P79">
            <v>2</v>
          </cell>
        </row>
        <row r="80">
          <cell r="B80" t="str">
            <v>10S</v>
          </cell>
          <cell r="C80">
            <v>2</v>
          </cell>
          <cell r="D80">
            <v>2.77</v>
          </cell>
          <cell r="E80">
            <v>1</v>
          </cell>
          <cell r="F80">
            <v>0</v>
          </cell>
          <cell r="G80">
            <v>0</v>
          </cell>
          <cell r="H80">
            <v>0</v>
          </cell>
          <cell r="I80">
            <v>0.15</v>
          </cell>
          <cell r="J80">
            <v>0</v>
          </cell>
          <cell r="K80">
            <v>0.15</v>
          </cell>
          <cell r="L80">
            <v>0</v>
          </cell>
          <cell r="M80">
            <v>0</v>
          </cell>
          <cell r="N80">
            <v>0</v>
          </cell>
          <cell r="O80">
            <v>0</v>
          </cell>
          <cell r="P80">
            <v>2</v>
          </cell>
        </row>
        <row r="81">
          <cell r="B81" t="str">
            <v>10S</v>
          </cell>
          <cell r="C81">
            <v>2.5</v>
          </cell>
          <cell r="D81">
            <v>3.05</v>
          </cell>
          <cell r="E81">
            <v>1</v>
          </cell>
          <cell r="F81">
            <v>0</v>
          </cell>
          <cell r="G81">
            <v>0</v>
          </cell>
          <cell r="H81">
            <v>0</v>
          </cell>
          <cell r="I81">
            <v>0.15</v>
          </cell>
          <cell r="J81">
            <v>0</v>
          </cell>
          <cell r="K81">
            <v>0.15</v>
          </cell>
          <cell r="L81">
            <v>0</v>
          </cell>
          <cell r="M81">
            <v>0</v>
          </cell>
          <cell r="N81">
            <v>0</v>
          </cell>
          <cell r="O81">
            <v>2</v>
          </cell>
          <cell r="P81">
            <v>2</v>
          </cell>
        </row>
        <row r="82">
          <cell r="B82" t="str">
            <v>10S</v>
          </cell>
          <cell r="C82">
            <v>3</v>
          </cell>
          <cell r="D82">
            <v>3.05</v>
          </cell>
          <cell r="E82">
            <v>1</v>
          </cell>
          <cell r="F82">
            <v>0</v>
          </cell>
          <cell r="G82">
            <v>0</v>
          </cell>
          <cell r="H82">
            <v>0</v>
          </cell>
          <cell r="I82">
            <v>0.3</v>
          </cell>
          <cell r="J82">
            <v>0</v>
          </cell>
          <cell r="K82">
            <v>0.3</v>
          </cell>
          <cell r="L82">
            <v>0</v>
          </cell>
          <cell r="M82">
            <v>0</v>
          </cell>
          <cell r="N82">
            <v>0</v>
          </cell>
          <cell r="O82">
            <v>0</v>
          </cell>
          <cell r="P82">
            <v>2</v>
          </cell>
        </row>
        <row r="83">
          <cell r="B83" t="str">
            <v>10S</v>
          </cell>
          <cell r="C83">
            <v>3.5</v>
          </cell>
          <cell r="D83">
            <v>3.05</v>
          </cell>
          <cell r="E83">
            <v>1</v>
          </cell>
          <cell r="F83">
            <v>0</v>
          </cell>
          <cell r="G83">
            <v>0</v>
          </cell>
          <cell r="H83">
            <v>0</v>
          </cell>
          <cell r="I83">
            <v>0.3</v>
          </cell>
          <cell r="J83">
            <v>0</v>
          </cell>
          <cell r="K83">
            <v>0.3</v>
          </cell>
          <cell r="L83">
            <v>0</v>
          </cell>
          <cell r="M83">
            <v>0</v>
          </cell>
          <cell r="N83">
            <v>0</v>
          </cell>
          <cell r="O83">
            <v>0</v>
          </cell>
          <cell r="P83">
            <v>3</v>
          </cell>
        </row>
        <row r="84">
          <cell r="B84" t="str">
            <v>10S</v>
          </cell>
          <cell r="C84">
            <v>4</v>
          </cell>
          <cell r="D84">
            <v>3.05</v>
          </cell>
          <cell r="E84">
            <v>1</v>
          </cell>
          <cell r="F84">
            <v>0</v>
          </cell>
          <cell r="G84">
            <v>0</v>
          </cell>
          <cell r="H84">
            <v>0</v>
          </cell>
          <cell r="I84">
            <v>0.45</v>
          </cell>
          <cell r="J84">
            <v>0</v>
          </cell>
          <cell r="K84">
            <v>0.45</v>
          </cell>
          <cell r="L84">
            <v>0</v>
          </cell>
          <cell r="M84">
            <v>0</v>
          </cell>
          <cell r="N84">
            <v>0</v>
          </cell>
          <cell r="O84">
            <v>0</v>
          </cell>
          <cell r="P84">
            <v>3</v>
          </cell>
        </row>
        <row r="85">
          <cell r="B85" t="str">
            <v>10S</v>
          </cell>
          <cell r="C85">
            <v>5</v>
          </cell>
          <cell r="D85">
            <v>3.4</v>
          </cell>
          <cell r="E85">
            <v>1</v>
          </cell>
          <cell r="F85">
            <v>0</v>
          </cell>
          <cell r="G85">
            <v>0</v>
          </cell>
          <cell r="H85">
            <v>0</v>
          </cell>
          <cell r="I85">
            <v>0.45</v>
          </cell>
          <cell r="J85">
            <v>0</v>
          </cell>
          <cell r="K85">
            <v>0.45</v>
          </cell>
          <cell r="L85">
            <v>0</v>
          </cell>
          <cell r="M85">
            <v>0</v>
          </cell>
          <cell r="N85">
            <v>0</v>
          </cell>
          <cell r="O85">
            <v>0</v>
          </cell>
          <cell r="P85">
            <v>4</v>
          </cell>
        </row>
        <row r="86">
          <cell r="B86" t="str">
            <v>10S</v>
          </cell>
          <cell r="C86">
            <v>6</v>
          </cell>
          <cell r="D86">
            <v>3.4</v>
          </cell>
          <cell r="E86">
            <v>1</v>
          </cell>
          <cell r="F86">
            <v>0</v>
          </cell>
          <cell r="G86">
            <v>0</v>
          </cell>
          <cell r="H86">
            <v>0</v>
          </cell>
          <cell r="I86">
            <v>0.6</v>
          </cell>
          <cell r="J86">
            <v>0</v>
          </cell>
          <cell r="K86">
            <v>0.6</v>
          </cell>
          <cell r="L86">
            <v>0</v>
          </cell>
          <cell r="M86">
            <v>0</v>
          </cell>
          <cell r="N86">
            <v>0</v>
          </cell>
          <cell r="O86">
            <v>0</v>
          </cell>
          <cell r="P86">
            <v>4</v>
          </cell>
        </row>
        <row r="87">
          <cell r="B87" t="str">
            <v>10S</v>
          </cell>
          <cell r="C87">
            <v>8</v>
          </cell>
          <cell r="D87">
            <v>3.76</v>
          </cell>
          <cell r="E87">
            <v>1</v>
          </cell>
          <cell r="F87">
            <v>0</v>
          </cell>
          <cell r="G87">
            <v>0</v>
          </cell>
          <cell r="H87">
            <v>0</v>
          </cell>
          <cell r="I87">
            <v>0.6</v>
          </cell>
          <cell r="J87">
            <v>0</v>
          </cell>
          <cell r="K87">
            <v>0.6</v>
          </cell>
          <cell r="L87">
            <v>0</v>
          </cell>
          <cell r="M87">
            <v>0</v>
          </cell>
          <cell r="N87">
            <v>0</v>
          </cell>
          <cell r="O87">
            <v>0</v>
          </cell>
          <cell r="P87">
            <v>4</v>
          </cell>
        </row>
        <row r="88">
          <cell r="B88" t="str">
            <v>10S</v>
          </cell>
          <cell r="C88">
            <v>10</v>
          </cell>
          <cell r="D88">
            <v>4.1900000000000004</v>
          </cell>
          <cell r="E88">
            <v>1</v>
          </cell>
          <cell r="F88">
            <v>0</v>
          </cell>
          <cell r="G88">
            <v>0</v>
          </cell>
          <cell r="H88">
            <v>0</v>
          </cell>
          <cell r="I88">
            <v>1.2</v>
          </cell>
          <cell r="J88">
            <v>0</v>
          </cell>
          <cell r="K88">
            <v>1.2</v>
          </cell>
          <cell r="L88">
            <v>0</v>
          </cell>
          <cell r="M88">
            <v>0</v>
          </cell>
          <cell r="N88">
            <v>0</v>
          </cell>
          <cell r="O88">
            <v>0</v>
          </cell>
          <cell r="P88">
            <v>4</v>
          </cell>
        </row>
        <row r="89">
          <cell r="B89" t="str">
            <v>10S</v>
          </cell>
          <cell r="C89">
            <v>12</v>
          </cell>
          <cell r="D89">
            <v>4.57</v>
          </cell>
          <cell r="E89">
            <v>1</v>
          </cell>
          <cell r="F89">
            <v>0</v>
          </cell>
          <cell r="G89">
            <v>0</v>
          </cell>
          <cell r="H89">
            <v>0</v>
          </cell>
          <cell r="I89">
            <v>1.5</v>
          </cell>
          <cell r="J89">
            <v>0</v>
          </cell>
          <cell r="K89">
            <v>1.5</v>
          </cell>
          <cell r="L89">
            <v>0</v>
          </cell>
          <cell r="M89">
            <v>0</v>
          </cell>
          <cell r="N89">
            <v>0</v>
          </cell>
          <cell r="O89">
            <v>0</v>
          </cell>
          <cell r="P89">
            <v>6</v>
          </cell>
        </row>
        <row r="90">
          <cell r="B90" t="str">
            <v>10S</v>
          </cell>
          <cell r="C90">
            <v>14</v>
          </cell>
          <cell r="D90">
            <v>4.78</v>
          </cell>
          <cell r="E90">
            <v>1</v>
          </cell>
          <cell r="F90">
            <v>0</v>
          </cell>
          <cell r="G90">
            <v>0</v>
          </cell>
          <cell r="H90">
            <v>2.2251287283221441E-307</v>
          </cell>
          <cell r="I90">
            <v>1.65</v>
          </cell>
          <cell r="J90">
            <v>0</v>
          </cell>
          <cell r="K90">
            <v>1.65</v>
          </cell>
          <cell r="L90">
            <v>0</v>
          </cell>
          <cell r="M90">
            <v>0</v>
          </cell>
          <cell r="N90">
            <v>0</v>
          </cell>
          <cell r="O90">
            <v>0</v>
          </cell>
          <cell r="P90">
            <v>6</v>
          </cell>
        </row>
        <row r="91">
          <cell r="B91" t="str">
            <v>10S</v>
          </cell>
          <cell r="C91">
            <v>16</v>
          </cell>
          <cell r="D91">
            <v>4.78</v>
          </cell>
          <cell r="E91">
            <v>1</v>
          </cell>
          <cell r="F91">
            <v>0</v>
          </cell>
          <cell r="G91">
            <v>0</v>
          </cell>
          <cell r="H91">
            <v>0</v>
          </cell>
          <cell r="I91">
            <v>1.95</v>
          </cell>
          <cell r="J91">
            <v>0</v>
          </cell>
          <cell r="K91">
            <v>1.95</v>
          </cell>
          <cell r="L91">
            <v>0</v>
          </cell>
          <cell r="M91">
            <v>0</v>
          </cell>
          <cell r="N91">
            <v>0</v>
          </cell>
          <cell r="O91">
            <v>0</v>
          </cell>
          <cell r="P91">
            <v>6</v>
          </cell>
        </row>
        <row r="92">
          <cell r="B92" t="str">
            <v>10S</v>
          </cell>
          <cell r="C92">
            <v>18</v>
          </cell>
          <cell r="D92">
            <v>4.78</v>
          </cell>
          <cell r="E92">
            <v>1</v>
          </cell>
          <cell r="F92">
            <v>0</v>
          </cell>
          <cell r="G92">
            <v>0</v>
          </cell>
          <cell r="H92">
            <v>0</v>
          </cell>
          <cell r="I92">
            <v>2.25</v>
          </cell>
          <cell r="J92">
            <v>0</v>
          </cell>
          <cell r="K92">
            <v>2.25</v>
          </cell>
          <cell r="L92">
            <v>0</v>
          </cell>
          <cell r="M92">
            <v>0</v>
          </cell>
          <cell r="N92">
            <v>0</v>
          </cell>
          <cell r="O92">
            <v>0</v>
          </cell>
          <cell r="P92">
            <v>6</v>
          </cell>
        </row>
        <row r="93">
          <cell r="B93" t="str">
            <v>10S</v>
          </cell>
          <cell r="C93">
            <v>20</v>
          </cell>
          <cell r="D93">
            <v>5.54</v>
          </cell>
          <cell r="E93">
            <v>1</v>
          </cell>
          <cell r="F93">
            <v>0</v>
          </cell>
          <cell r="G93">
            <v>0</v>
          </cell>
          <cell r="H93">
            <v>0</v>
          </cell>
          <cell r="I93">
            <v>2.0299999999999998</v>
          </cell>
          <cell r="J93">
            <v>1.1200000000000001</v>
          </cell>
          <cell r="K93">
            <v>3.15</v>
          </cell>
          <cell r="L93">
            <v>0</v>
          </cell>
          <cell r="M93">
            <v>0</v>
          </cell>
          <cell r="N93">
            <v>0</v>
          </cell>
          <cell r="O93">
            <v>0</v>
          </cell>
          <cell r="P93">
            <v>7</v>
          </cell>
        </row>
        <row r="94">
          <cell r="B94" t="str">
            <v>10S</v>
          </cell>
          <cell r="C94">
            <v>22</v>
          </cell>
          <cell r="D94">
            <v>5.54</v>
          </cell>
          <cell r="E94">
            <v>1</v>
          </cell>
          <cell r="F94">
            <v>0</v>
          </cell>
          <cell r="G94">
            <v>0</v>
          </cell>
          <cell r="H94">
            <v>0</v>
          </cell>
          <cell r="I94">
            <v>2.23</v>
          </cell>
          <cell r="J94">
            <v>1.37</v>
          </cell>
          <cell r="K94">
            <v>3.6</v>
          </cell>
          <cell r="L94">
            <v>0</v>
          </cell>
          <cell r="M94">
            <v>0</v>
          </cell>
          <cell r="N94">
            <v>0</v>
          </cell>
          <cell r="O94">
            <v>0</v>
          </cell>
          <cell r="P94">
            <v>8</v>
          </cell>
        </row>
        <row r="95">
          <cell r="B95" t="str">
            <v>10S</v>
          </cell>
          <cell r="C95">
            <v>24</v>
          </cell>
          <cell r="D95">
            <v>6.35</v>
          </cell>
          <cell r="E95">
            <v>1</v>
          </cell>
          <cell r="F95">
            <v>0</v>
          </cell>
          <cell r="G95">
            <v>0</v>
          </cell>
          <cell r="H95">
            <v>0</v>
          </cell>
          <cell r="I95">
            <v>2.4300000000000002</v>
          </cell>
          <cell r="J95">
            <v>2.0699999999999998</v>
          </cell>
          <cell r="K95">
            <v>4.5</v>
          </cell>
          <cell r="L95">
            <v>0</v>
          </cell>
          <cell r="M95">
            <v>0</v>
          </cell>
          <cell r="N95">
            <v>0</v>
          </cell>
          <cell r="O95">
            <v>0</v>
          </cell>
          <cell r="P95">
            <v>8</v>
          </cell>
        </row>
        <row r="96">
          <cell r="B96" t="str">
            <v>10S</v>
          </cell>
          <cell r="C96">
            <v>30</v>
          </cell>
          <cell r="D96">
            <v>7.92</v>
          </cell>
          <cell r="E96">
            <v>1</v>
          </cell>
          <cell r="F96">
            <v>0</v>
          </cell>
          <cell r="G96">
            <v>0</v>
          </cell>
          <cell r="H96">
            <v>0</v>
          </cell>
          <cell r="I96">
            <v>3.04</v>
          </cell>
          <cell r="J96">
            <v>5.66</v>
          </cell>
          <cell r="K96">
            <v>8.6999999999999993</v>
          </cell>
          <cell r="L96">
            <v>0</v>
          </cell>
          <cell r="M96">
            <v>0</v>
          </cell>
          <cell r="N96">
            <v>0</v>
          </cell>
          <cell r="O96">
            <v>0</v>
          </cell>
          <cell r="P96">
            <v>10</v>
          </cell>
        </row>
        <row r="97">
          <cell r="B97">
            <v>20</v>
          </cell>
          <cell r="C97">
            <v>8</v>
          </cell>
          <cell r="D97">
            <v>6.35</v>
          </cell>
          <cell r="E97">
            <v>1</v>
          </cell>
          <cell r="F97">
            <v>0</v>
          </cell>
          <cell r="G97">
            <v>0</v>
          </cell>
          <cell r="H97">
            <v>0</v>
          </cell>
          <cell r="I97">
            <v>0.81</v>
          </cell>
          <cell r="J97">
            <v>0.99</v>
          </cell>
          <cell r="K97">
            <v>1.8</v>
          </cell>
          <cell r="L97">
            <v>0</v>
          </cell>
          <cell r="M97">
            <v>0</v>
          </cell>
          <cell r="N97">
            <v>0</v>
          </cell>
          <cell r="O97">
            <v>0</v>
          </cell>
          <cell r="P97">
            <v>4</v>
          </cell>
        </row>
        <row r="98">
          <cell r="B98">
            <v>20</v>
          </cell>
          <cell r="C98">
            <v>10</v>
          </cell>
          <cell r="D98">
            <v>6.35</v>
          </cell>
          <cell r="E98">
            <v>1</v>
          </cell>
          <cell r="F98">
            <v>0</v>
          </cell>
          <cell r="G98">
            <v>0</v>
          </cell>
          <cell r="H98">
            <v>0</v>
          </cell>
          <cell r="I98">
            <v>1.01</v>
          </cell>
          <cell r="J98">
            <v>1.0900000000000001</v>
          </cell>
          <cell r="K98">
            <v>2.1</v>
          </cell>
          <cell r="L98">
            <v>0</v>
          </cell>
          <cell r="M98">
            <v>0</v>
          </cell>
          <cell r="N98">
            <v>0</v>
          </cell>
          <cell r="O98">
            <v>0</v>
          </cell>
          <cell r="P98">
            <v>4</v>
          </cell>
        </row>
        <row r="99">
          <cell r="B99">
            <v>20</v>
          </cell>
          <cell r="C99">
            <v>12</v>
          </cell>
          <cell r="D99">
            <v>6.35</v>
          </cell>
          <cell r="E99">
            <v>1</v>
          </cell>
          <cell r="F99">
            <v>0</v>
          </cell>
          <cell r="G99">
            <v>0</v>
          </cell>
          <cell r="H99">
            <v>0</v>
          </cell>
          <cell r="I99">
            <v>1.22</v>
          </cell>
          <cell r="J99">
            <v>1.32</v>
          </cell>
          <cell r="K99">
            <v>2.54</v>
          </cell>
          <cell r="L99">
            <v>0</v>
          </cell>
          <cell r="M99">
            <v>0</v>
          </cell>
          <cell r="N99">
            <v>0</v>
          </cell>
          <cell r="O99">
            <v>0</v>
          </cell>
          <cell r="P99">
            <v>6</v>
          </cell>
        </row>
        <row r="100">
          <cell r="B100">
            <v>20</v>
          </cell>
          <cell r="C100">
            <v>14</v>
          </cell>
          <cell r="D100">
            <v>7.92</v>
          </cell>
          <cell r="E100">
            <v>1</v>
          </cell>
          <cell r="F100">
            <v>0</v>
          </cell>
          <cell r="G100">
            <v>0</v>
          </cell>
          <cell r="H100">
            <v>0</v>
          </cell>
          <cell r="I100">
            <v>1.42</v>
          </cell>
          <cell r="J100">
            <v>2.48</v>
          </cell>
          <cell r="K100">
            <v>3.9</v>
          </cell>
          <cell r="L100">
            <v>0</v>
          </cell>
          <cell r="M100">
            <v>0</v>
          </cell>
          <cell r="N100">
            <v>0</v>
          </cell>
          <cell r="O100">
            <v>0</v>
          </cell>
          <cell r="P100">
            <v>6</v>
          </cell>
        </row>
        <row r="101">
          <cell r="B101">
            <v>20</v>
          </cell>
          <cell r="C101">
            <v>16</v>
          </cell>
          <cell r="D101">
            <v>7.92</v>
          </cell>
          <cell r="E101">
            <v>1</v>
          </cell>
          <cell r="F101">
            <v>0</v>
          </cell>
          <cell r="G101">
            <v>0</v>
          </cell>
          <cell r="H101">
            <v>0</v>
          </cell>
          <cell r="I101">
            <v>1.62</v>
          </cell>
          <cell r="J101">
            <v>2.73</v>
          </cell>
          <cell r="K101">
            <v>4.3499999999999996</v>
          </cell>
          <cell r="L101">
            <v>0</v>
          </cell>
          <cell r="M101">
            <v>0</v>
          </cell>
          <cell r="N101">
            <v>0</v>
          </cell>
          <cell r="O101">
            <v>0</v>
          </cell>
          <cell r="P101">
            <v>6</v>
          </cell>
        </row>
        <row r="102">
          <cell r="B102">
            <v>20</v>
          </cell>
          <cell r="C102">
            <v>18</v>
          </cell>
          <cell r="D102">
            <v>7.92</v>
          </cell>
          <cell r="E102">
            <v>1</v>
          </cell>
          <cell r="F102">
            <v>0</v>
          </cell>
          <cell r="G102">
            <v>0</v>
          </cell>
          <cell r="H102">
            <v>0</v>
          </cell>
          <cell r="I102">
            <v>1.82</v>
          </cell>
          <cell r="J102">
            <v>3.12</v>
          </cell>
          <cell r="K102">
            <v>4.9400000000000004</v>
          </cell>
          <cell r="L102">
            <v>0</v>
          </cell>
          <cell r="M102">
            <v>0</v>
          </cell>
          <cell r="N102">
            <v>0</v>
          </cell>
          <cell r="O102">
            <v>0</v>
          </cell>
          <cell r="P102">
            <v>6</v>
          </cell>
        </row>
        <row r="103">
          <cell r="B103">
            <v>20</v>
          </cell>
          <cell r="C103">
            <v>20</v>
          </cell>
          <cell r="D103">
            <v>9.5299999999999994</v>
          </cell>
          <cell r="E103">
            <v>1</v>
          </cell>
          <cell r="F103">
            <v>0</v>
          </cell>
          <cell r="G103">
            <v>0</v>
          </cell>
          <cell r="H103">
            <v>0</v>
          </cell>
          <cell r="I103">
            <v>2.0299999999999998</v>
          </cell>
          <cell r="J103">
            <v>5.47</v>
          </cell>
          <cell r="K103">
            <v>7.5</v>
          </cell>
          <cell r="L103">
            <v>0</v>
          </cell>
          <cell r="M103">
            <v>0</v>
          </cell>
          <cell r="N103">
            <v>0</v>
          </cell>
          <cell r="O103">
            <v>0</v>
          </cell>
          <cell r="P103">
            <v>7</v>
          </cell>
        </row>
        <row r="104">
          <cell r="B104">
            <v>20</v>
          </cell>
          <cell r="C104">
            <v>22</v>
          </cell>
          <cell r="D104">
            <v>9.5299999999999994</v>
          </cell>
          <cell r="E104">
            <v>1</v>
          </cell>
          <cell r="F104">
            <v>0</v>
          </cell>
          <cell r="G104">
            <v>0</v>
          </cell>
          <cell r="H104">
            <v>0</v>
          </cell>
          <cell r="I104">
            <v>2.23</v>
          </cell>
          <cell r="J104">
            <v>6.47</v>
          </cell>
          <cell r="K104">
            <v>8.6999999999999993</v>
          </cell>
          <cell r="L104">
            <v>0</v>
          </cell>
          <cell r="M104">
            <v>0</v>
          </cell>
          <cell r="N104">
            <v>0</v>
          </cell>
          <cell r="O104">
            <v>0</v>
          </cell>
          <cell r="P104">
            <v>8</v>
          </cell>
        </row>
        <row r="105">
          <cell r="B105">
            <v>20</v>
          </cell>
          <cell r="C105">
            <v>24</v>
          </cell>
          <cell r="D105">
            <v>9.5299999999999994</v>
          </cell>
          <cell r="E105">
            <v>1</v>
          </cell>
          <cell r="F105">
            <v>0</v>
          </cell>
          <cell r="G105">
            <v>0</v>
          </cell>
          <cell r="H105">
            <v>0</v>
          </cell>
          <cell r="I105">
            <v>2.4300000000000002</v>
          </cell>
          <cell r="J105">
            <v>6.57</v>
          </cell>
          <cell r="K105">
            <v>9</v>
          </cell>
          <cell r="L105">
            <v>0</v>
          </cell>
          <cell r="M105">
            <v>0</v>
          </cell>
          <cell r="N105">
            <v>0</v>
          </cell>
          <cell r="O105">
            <v>0</v>
          </cell>
          <cell r="P105">
            <v>8</v>
          </cell>
        </row>
        <row r="106">
          <cell r="B106">
            <v>20</v>
          </cell>
          <cell r="C106">
            <v>26</v>
          </cell>
          <cell r="D106">
            <v>12.7</v>
          </cell>
          <cell r="E106">
            <v>1.25</v>
          </cell>
          <cell r="F106">
            <v>0</v>
          </cell>
          <cell r="G106">
            <v>0</v>
          </cell>
          <cell r="H106">
            <v>0</v>
          </cell>
          <cell r="I106">
            <v>2.64</v>
          </cell>
          <cell r="J106">
            <v>13.86</v>
          </cell>
          <cell r="K106">
            <v>16.5</v>
          </cell>
          <cell r="L106">
            <v>0</v>
          </cell>
          <cell r="M106">
            <v>0</v>
          </cell>
          <cell r="N106">
            <v>0</v>
          </cell>
          <cell r="O106">
            <v>0</v>
          </cell>
          <cell r="P106">
            <v>9</v>
          </cell>
        </row>
        <row r="107">
          <cell r="B107">
            <v>20</v>
          </cell>
          <cell r="C107">
            <v>28</v>
          </cell>
          <cell r="D107">
            <v>12.7</v>
          </cell>
          <cell r="E107">
            <v>1.25</v>
          </cell>
          <cell r="F107">
            <v>0</v>
          </cell>
          <cell r="G107">
            <v>0</v>
          </cell>
          <cell r="H107">
            <v>0</v>
          </cell>
          <cell r="I107">
            <v>2.84</v>
          </cell>
          <cell r="J107">
            <v>15.16</v>
          </cell>
          <cell r="K107">
            <v>18</v>
          </cell>
          <cell r="L107">
            <v>0</v>
          </cell>
          <cell r="M107">
            <v>0</v>
          </cell>
          <cell r="N107">
            <v>0</v>
          </cell>
          <cell r="O107">
            <v>0</v>
          </cell>
          <cell r="P107">
            <v>9</v>
          </cell>
        </row>
        <row r="108">
          <cell r="B108">
            <v>20</v>
          </cell>
          <cell r="C108">
            <v>30</v>
          </cell>
          <cell r="D108">
            <v>12.7</v>
          </cell>
          <cell r="E108">
            <v>1.25</v>
          </cell>
          <cell r="F108">
            <v>0</v>
          </cell>
          <cell r="G108">
            <v>0</v>
          </cell>
          <cell r="H108">
            <v>0</v>
          </cell>
          <cell r="I108">
            <v>3.04</v>
          </cell>
          <cell r="J108">
            <v>16.45</v>
          </cell>
          <cell r="K108">
            <v>19.489999999999998</v>
          </cell>
          <cell r="L108">
            <v>0</v>
          </cell>
          <cell r="M108">
            <v>0</v>
          </cell>
          <cell r="N108">
            <v>0</v>
          </cell>
          <cell r="O108">
            <v>0</v>
          </cell>
          <cell r="P108">
            <v>10</v>
          </cell>
        </row>
        <row r="109">
          <cell r="B109">
            <v>20</v>
          </cell>
          <cell r="C109">
            <v>32</v>
          </cell>
          <cell r="D109">
            <v>12.7</v>
          </cell>
          <cell r="E109">
            <v>1.25</v>
          </cell>
          <cell r="F109">
            <v>0</v>
          </cell>
          <cell r="G109">
            <v>0</v>
          </cell>
          <cell r="H109">
            <v>0</v>
          </cell>
          <cell r="I109">
            <v>3.24</v>
          </cell>
          <cell r="J109">
            <v>17.75</v>
          </cell>
          <cell r="K109">
            <v>20.990000000000002</v>
          </cell>
          <cell r="L109">
            <v>0</v>
          </cell>
          <cell r="M109">
            <v>0</v>
          </cell>
          <cell r="N109">
            <v>0</v>
          </cell>
          <cell r="O109">
            <v>0</v>
          </cell>
          <cell r="P109">
            <v>11</v>
          </cell>
        </row>
        <row r="110">
          <cell r="B110">
            <v>20</v>
          </cell>
          <cell r="C110">
            <v>34</v>
          </cell>
          <cell r="D110">
            <v>12.7</v>
          </cell>
          <cell r="E110">
            <v>1.25</v>
          </cell>
          <cell r="F110">
            <v>0</v>
          </cell>
          <cell r="G110">
            <v>0</v>
          </cell>
          <cell r="H110">
            <v>0</v>
          </cell>
          <cell r="I110">
            <v>3.45</v>
          </cell>
          <cell r="J110">
            <v>18.54</v>
          </cell>
          <cell r="K110">
            <v>21.99</v>
          </cell>
          <cell r="L110">
            <v>0</v>
          </cell>
          <cell r="M110">
            <v>0</v>
          </cell>
          <cell r="N110">
            <v>0</v>
          </cell>
          <cell r="O110">
            <v>0</v>
          </cell>
          <cell r="P110">
            <v>12</v>
          </cell>
        </row>
        <row r="111">
          <cell r="B111">
            <v>20</v>
          </cell>
          <cell r="C111">
            <v>36</v>
          </cell>
          <cell r="D111">
            <v>12.7</v>
          </cell>
          <cell r="E111">
            <v>1.25</v>
          </cell>
          <cell r="F111">
            <v>0</v>
          </cell>
          <cell r="G111">
            <v>0</v>
          </cell>
          <cell r="H111">
            <v>0</v>
          </cell>
          <cell r="I111">
            <v>3.65</v>
          </cell>
          <cell r="J111">
            <v>18.84</v>
          </cell>
          <cell r="K111">
            <v>22.49</v>
          </cell>
          <cell r="L111">
            <v>0</v>
          </cell>
          <cell r="M111">
            <v>0</v>
          </cell>
          <cell r="N111">
            <v>0</v>
          </cell>
          <cell r="O111">
            <v>0</v>
          </cell>
          <cell r="P111">
            <v>12</v>
          </cell>
        </row>
        <row r="112">
          <cell r="B112">
            <v>30</v>
          </cell>
          <cell r="C112">
            <v>8</v>
          </cell>
          <cell r="D112">
            <v>7.04</v>
          </cell>
          <cell r="E112">
            <v>1</v>
          </cell>
          <cell r="F112">
            <v>0</v>
          </cell>
          <cell r="G112">
            <v>0</v>
          </cell>
          <cell r="H112">
            <v>0</v>
          </cell>
          <cell r="I112">
            <v>0.81</v>
          </cell>
          <cell r="J112">
            <v>1.1399999999999999</v>
          </cell>
          <cell r="K112">
            <v>1.95</v>
          </cell>
          <cell r="L112">
            <v>0</v>
          </cell>
          <cell r="M112">
            <v>0</v>
          </cell>
          <cell r="N112">
            <v>0</v>
          </cell>
          <cell r="O112">
            <v>0</v>
          </cell>
          <cell r="P112">
            <v>4</v>
          </cell>
        </row>
        <row r="113">
          <cell r="B113">
            <v>30</v>
          </cell>
          <cell r="C113">
            <v>10</v>
          </cell>
          <cell r="D113">
            <v>7.8</v>
          </cell>
          <cell r="E113">
            <v>1</v>
          </cell>
          <cell r="F113">
            <v>0</v>
          </cell>
          <cell r="G113">
            <v>0</v>
          </cell>
          <cell r="H113">
            <v>0</v>
          </cell>
          <cell r="I113">
            <v>1.01</v>
          </cell>
          <cell r="J113">
            <v>1.99</v>
          </cell>
          <cell r="K113">
            <v>3</v>
          </cell>
          <cell r="L113">
            <v>0</v>
          </cell>
          <cell r="M113">
            <v>0</v>
          </cell>
          <cell r="N113">
            <v>0</v>
          </cell>
          <cell r="O113">
            <v>0</v>
          </cell>
          <cell r="P113">
            <v>4</v>
          </cell>
          <cell r="Q113"/>
          <cell r="R113"/>
        </row>
        <row r="114">
          <cell r="B114">
            <v>30</v>
          </cell>
          <cell r="C114">
            <v>12</v>
          </cell>
          <cell r="D114">
            <v>8.3800000000000008</v>
          </cell>
          <cell r="E114">
            <v>1</v>
          </cell>
          <cell r="F114">
            <v>0</v>
          </cell>
          <cell r="G114">
            <v>0</v>
          </cell>
          <cell r="H114">
            <v>0</v>
          </cell>
          <cell r="I114">
            <v>1.22</v>
          </cell>
          <cell r="J114">
            <v>2.68</v>
          </cell>
          <cell r="K114">
            <v>3.9000000000000004</v>
          </cell>
          <cell r="L114">
            <v>0</v>
          </cell>
          <cell r="M114">
            <v>0</v>
          </cell>
          <cell r="N114">
            <v>0</v>
          </cell>
          <cell r="O114">
            <v>0</v>
          </cell>
          <cell r="P114">
            <v>6</v>
          </cell>
        </row>
        <row r="115">
          <cell r="B115">
            <v>30</v>
          </cell>
          <cell r="C115">
            <v>14</v>
          </cell>
          <cell r="D115">
            <v>9.5299999999999994</v>
          </cell>
          <cell r="E115">
            <v>1</v>
          </cell>
          <cell r="F115">
            <v>0</v>
          </cell>
          <cell r="G115">
            <v>0</v>
          </cell>
          <cell r="H115">
            <v>0</v>
          </cell>
          <cell r="I115">
            <v>1.42</v>
          </cell>
          <cell r="J115">
            <v>3.97</v>
          </cell>
          <cell r="K115">
            <v>5.3900000000000006</v>
          </cell>
          <cell r="L115">
            <v>0</v>
          </cell>
          <cell r="M115">
            <v>0</v>
          </cell>
          <cell r="N115">
            <v>0</v>
          </cell>
          <cell r="O115">
            <v>0</v>
          </cell>
          <cell r="P115">
            <v>6</v>
          </cell>
        </row>
        <row r="116">
          <cell r="B116">
            <v>30</v>
          </cell>
          <cell r="C116">
            <v>16</v>
          </cell>
          <cell r="D116">
            <v>9.5299999999999994</v>
          </cell>
          <cell r="E116">
            <v>1</v>
          </cell>
          <cell r="F116">
            <v>0</v>
          </cell>
          <cell r="G116">
            <v>0</v>
          </cell>
          <cell r="H116">
            <v>0</v>
          </cell>
          <cell r="I116">
            <v>1.62</v>
          </cell>
          <cell r="J116">
            <v>4.68</v>
          </cell>
          <cell r="K116">
            <v>6.3</v>
          </cell>
          <cell r="L116">
            <v>0</v>
          </cell>
          <cell r="M116">
            <v>0</v>
          </cell>
          <cell r="N116">
            <v>0</v>
          </cell>
          <cell r="O116">
            <v>0</v>
          </cell>
          <cell r="P116">
            <v>6</v>
          </cell>
        </row>
        <row r="117">
          <cell r="B117">
            <v>30</v>
          </cell>
          <cell r="C117">
            <v>18</v>
          </cell>
          <cell r="D117">
            <v>11.13</v>
          </cell>
          <cell r="E117">
            <v>1.25</v>
          </cell>
          <cell r="F117">
            <v>0</v>
          </cell>
          <cell r="G117">
            <v>0</v>
          </cell>
          <cell r="H117">
            <v>0</v>
          </cell>
          <cell r="I117">
            <v>1.82</v>
          </cell>
          <cell r="J117">
            <v>6.88</v>
          </cell>
          <cell r="K117">
            <v>8.6999999999999993</v>
          </cell>
          <cell r="L117">
            <v>0</v>
          </cell>
          <cell r="M117">
            <v>0</v>
          </cell>
          <cell r="N117">
            <v>0</v>
          </cell>
          <cell r="O117">
            <v>0</v>
          </cell>
          <cell r="P117">
            <v>6</v>
          </cell>
        </row>
        <row r="118">
          <cell r="B118">
            <v>30</v>
          </cell>
          <cell r="C118">
            <v>20</v>
          </cell>
          <cell r="D118">
            <v>12.7</v>
          </cell>
          <cell r="E118">
            <v>1.25</v>
          </cell>
          <cell r="F118">
            <v>0</v>
          </cell>
          <cell r="G118">
            <v>0</v>
          </cell>
          <cell r="H118">
            <v>0</v>
          </cell>
          <cell r="I118">
            <v>2.0299999999999998</v>
          </cell>
          <cell r="J118">
            <v>10.42</v>
          </cell>
          <cell r="K118">
            <v>12.45</v>
          </cell>
          <cell r="L118">
            <v>0</v>
          </cell>
          <cell r="M118">
            <v>0</v>
          </cell>
          <cell r="N118">
            <v>0</v>
          </cell>
          <cell r="O118">
            <v>0</v>
          </cell>
          <cell r="P118">
            <v>7</v>
          </cell>
        </row>
        <row r="119">
          <cell r="B119">
            <v>30</v>
          </cell>
          <cell r="C119">
            <v>22</v>
          </cell>
          <cell r="D119">
            <v>12.7</v>
          </cell>
          <cell r="E119">
            <v>1.25</v>
          </cell>
          <cell r="F119">
            <v>0</v>
          </cell>
          <cell r="G119">
            <v>0</v>
          </cell>
          <cell r="H119">
            <v>0</v>
          </cell>
          <cell r="I119">
            <v>2.23</v>
          </cell>
          <cell r="J119">
            <v>11.72</v>
          </cell>
          <cell r="K119">
            <v>13.950000000000001</v>
          </cell>
          <cell r="L119">
            <v>0</v>
          </cell>
          <cell r="M119">
            <v>0</v>
          </cell>
          <cell r="N119">
            <v>0</v>
          </cell>
          <cell r="O119">
            <v>0</v>
          </cell>
          <cell r="P119">
            <v>8</v>
          </cell>
        </row>
        <row r="120">
          <cell r="B120">
            <v>30</v>
          </cell>
          <cell r="C120">
            <v>24</v>
          </cell>
          <cell r="D120">
            <v>14.27</v>
          </cell>
          <cell r="E120">
            <v>1.25</v>
          </cell>
          <cell r="F120">
            <v>0</v>
          </cell>
          <cell r="G120">
            <v>0</v>
          </cell>
          <cell r="H120">
            <v>0</v>
          </cell>
          <cell r="I120">
            <v>2.4300000000000002</v>
          </cell>
          <cell r="J120">
            <v>15.57</v>
          </cell>
          <cell r="K120">
            <v>18</v>
          </cell>
          <cell r="L120">
            <v>0</v>
          </cell>
          <cell r="M120">
            <v>0</v>
          </cell>
          <cell r="N120">
            <v>0</v>
          </cell>
          <cell r="O120">
            <v>0</v>
          </cell>
          <cell r="P120">
            <v>8</v>
          </cell>
        </row>
        <row r="121">
          <cell r="B121">
            <v>30</v>
          </cell>
          <cell r="C121">
            <v>28</v>
          </cell>
          <cell r="D121">
            <v>15.88</v>
          </cell>
          <cell r="E121">
            <v>1.5</v>
          </cell>
          <cell r="F121">
            <v>0</v>
          </cell>
          <cell r="G121">
            <v>0</v>
          </cell>
          <cell r="H121">
            <v>0</v>
          </cell>
          <cell r="I121">
            <v>2.84</v>
          </cell>
          <cell r="J121">
            <v>22.65</v>
          </cell>
          <cell r="K121">
            <v>25.49</v>
          </cell>
          <cell r="L121">
            <v>0</v>
          </cell>
          <cell r="M121">
            <v>0</v>
          </cell>
          <cell r="N121">
            <v>0</v>
          </cell>
          <cell r="O121">
            <v>0</v>
          </cell>
          <cell r="P121">
            <v>9</v>
          </cell>
        </row>
        <row r="122">
          <cell r="B122">
            <v>30</v>
          </cell>
          <cell r="C122">
            <v>30</v>
          </cell>
          <cell r="D122">
            <v>15.88</v>
          </cell>
          <cell r="E122">
            <v>1.5</v>
          </cell>
          <cell r="F122">
            <v>0</v>
          </cell>
          <cell r="G122">
            <v>0</v>
          </cell>
          <cell r="H122">
            <v>0</v>
          </cell>
          <cell r="I122">
            <v>3.04</v>
          </cell>
          <cell r="J122">
            <v>23.96</v>
          </cell>
          <cell r="K122">
            <v>27</v>
          </cell>
          <cell r="L122">
            <v>0</v>
          </cell>
          <cell r="M122">
            <v>0</v>
          </cell>
          <cell r="N122">
            <v>0</v>
          </cell>
          <cell r="O122">
            <v>0</v>
          </cell>
          <cell r="P122">
            <v>10</v>
          </cell>
        </row>
        <row r="123">
          <cell r="B123">
            <v>30</v>
          </cell>
          <cell r="C123">
            <v>32</v>
          </cell>
          <cell r="D123">
            <v>15.88</v>
          </cell>
          <cell r="E123">
            <v>1.5</v>
          </cell>
          <cell r="F123">
            <v>0</v>
          </cell>
          <cell r="G123">
            <v>0</v>
          </cell>
          <cell r="H123">
            <v>0</v>
          </cell>
          <cell r="I123">
            <v>3.24</v>
          </cell>
          <cell r="J123">
            <v>26.76</v>
          </cell>
          <cell r="K123">
            <v>30</v>
          </cell>
          <cell r="L123">
            <v>0</v>
          </cell>
          <cell r="M123">
            <v>0</v>
          </cell>
          <cell r="N123">
            <v>0</v>
          </cell>
          <cell r="O123">
            <v>0</v>
          </cell>
          <cell r="P123">
            <v>11</v>
          </cell>
        </row>
        <row r="124">
          <cell r="B124">
            <v>30</v>
          </cell>
          <cell r="C124">
            <v>34</v>
          </cell>
          <cell r="D124">
            <v>15.88</v>
          </cell>
          <cell r="E124">
            <v>1.5</v>
          </cell>
          <cell r="F124">
            <v>0</v>
          </cell>
          <cell r="G124">
            <v>0</v>
          </cell>
          <cell r="H124">
            <v>0</v>
          </cell>
          <cell r="I124">
            <v>3.45</v>
          </cell>
          <cell r="J124">
            <v>28.05</v>
          </cell>
          <cell r="K124">
            <v>31.5</v>
          </cell>
          <cell r="L124">
            <v>0</v>
          </cell>
          <cell r="M124">
            <v>0</v>
          </cell>
          <cell r="N124">
            <v>0</v>
          </cell>
          <cell r="O124">
            <v>0</v>
          </cell>
          <cell r="P124">
            <v>12</v>
          </cell>
        </row>
        <row r="125">
          <cell r="B125">
            <v>30</v>
          </cell>
          <cell r="C125">
            <v>36</v>
          </cell>
          <cell r="D125">
            <v>15.88</v>
          </cell>
          <cell r="E125">
            <v>1.5</v>
          </cell>
          <cell r="F125">
            <v>0</v>
          </cell>
          <cell r="G125">
            <v>0</v>
          </cell>
          <cell r="H125">
            <v>0</v>
          </cell>
          <cell r="I125">
            <v>3.65</v>
          </cell>
          <cell r="J125">
            <v>29.35</v>
          </cell>
          <cell r="K125">
            <v>33</v>
          </cell>
          <cell r="L125">
            <v>0</v>
          </cell>
          <cell r="M125">
            <v>0</v>
          </cell>
          <cell r="N125">
            <v>0</v>
          </cell>
          <cell r="O125">
            <v>0</v>
          </cell>
          <cell r="P125">
            <v>12</v>
          </cell>
        </row>
        <row r="126">
          <cell r="B126">
            <v>40</v>
          </cell>
          <cell r="C126">
            <v>0.125</v>
          </cell>
          <cell r="D126">
            <v>1.73</v>
          </cell>
          <cell r="E126">
            <v>1</v>
          </cell>
          <cell r="F126">
            <v>0</v>
          </cell>
          <cell r="G126">
            <v>0</v>
          </cell>
          <cell r="H126">
            <v>0</v>
          </cell>
          <cell r="I126">
            <v>7.0000000000000007E-2</v>
          </cell>
          <cell r="J126">
            <v>0</v>
          </cell>
          <cell r="K126">
            <v>7.0000000000000007E-2</v>
          </cell>
          <cell r="L126">
            <v>0</v>
          </cell>
          <cell r="M126">
            <v>0</v>
          </cell>
          <cell r="N126">
            <v>0</v>
          </cell>
          <cell r="O126">
            <v>0</v>
          </cell>
          <cell r="P126">
            <v>2</v>
          </cell>
        </row>
        <row r="127">
          <cell r="B127">
            <v>40</v>
          </cell>
          <cell r="C127">
            <v>0.125</v>
          </cell>
          <cell r="D127">
            <v>1.73</v>
          </cell>
          <cell r="E127">
            <v>1</v>
          </cell>
          <cell r="F127">
            <v>0</v>
          </cell>
          <cell r="G127">
            <v>0</v>
          </cell>
          <cell r="H127">
            <v>0</v>
          </cell>
          <cell r="I127">
            <v>7.0000000000000007E-2</v>
          </cell>
          <cell r="J127">
            <v>0</v>
          </cell>
          <cell r="K127">
            <v>7.0000000000000007E-2</v>
          </cell>
          <cell r="L127">
            <v>0</v>
          </cell>
          <cell r="M127">
            <v>0</v>
          </cell>
          <cell r="N127">
            <v>0</v>
          </cell>
          <cell r="O127">
            <v>0</v>
          </cell>
          <cell r="P127">
            <v>2</v>
          </cell>
        </row>
        <row r="128">
          <cell r="B128">
            <v>40</v>
          </cell>
          <cell r="C128">
            <v>0.125</v>
          </cell>
          <cell r="D128">
            <v>1.73</v>
          </cell>
          <cell r="E128">
            <v>1</v>
          </cell>
          <cell r="F128">
            <v>0</v>
          </cell>
          <cell r="G128">
            <v>0</v>
          </cell>
          <cell r="H128">
            <v>0</v>
          </cell>
          <cell r="I128">
            <v>7.0000000000000007E-2</v>
          </cell>
          <cell r="J128">
            <v>0</v>
          </cell>
          <cell r="K128">
            <v>7.0000000000000007E-2</v>
          </cell>
          <cell r="L128">
            <v>0</v>
          </cell>
          <cell r="M128">
            <v>0</v>
          </cell>
          <cell r="N128">
            <v>0</v>
          </cell>
          <cell r="O128">
            <v>0</v>
          </cell>
          <cell r="P128">
            <v>2</v>
          </cell>
        </row>
        <row r="129">
          <cell r="B129">
            <v>40</v>
          </cell>
          <cell r="C129">
            <v>0.25</v>
          </cell>
          <cell r="D129">
            <v>2.2400000000000002</v>
          </cell>
          <cell r="E129">
            <v>1</v>
          </cell>
          <cell r="F129">
            <v>0</v>
          </cell>
          <cell r="G129">
            <v>0</v>
          </cell>
          <cell r="H129">
            <v>0</v>
          </cell>
          <cell r="I129">
            <v>7.0000000000000007E-2</v>
          </cell>
          <cell r="J129">
            <v>0</v>
          </cell>
          <cell r="K129">
            <v>7.0000000000000007E-2</v>
          </cell>
          <cell r="L129">
            <v>0</v>
          </cell>
          <cell r="M129">
            <v>0</v>
          </cell>
          <cell r="N129">
            <v>0</v>
          </cell>
          <cell r="O129">
            <v>0</v>
          </cell>
          <cell r="P129">
            <v>2</v>
          </cell>
        </row>
        <row r="130">
          <cell r="B130">
            <v>40</v>
          </cell>
          <cell r="C130">
            <v>0.25</v>
          </cell>
          <cell r="D130">
            <v>2.2400000000000002</v>
          </cell>
          <cell r="E130">
            <v>1</v>
          </cell>
          <cell r="F130">
            <v>0</v>
          </cell>
          <cell r="G130">
            <v>0</v>
          </cell>
          <cell r="H130">
            <v>0</v>
          </cell>
          <cell r="I130">
            <v>7.0000000000000007E-2</v>
          </cell>
          <cell r="J130">
            <v>0</v>
          </cell>
          <cell r="K130">
            <v>7.0000000000000007E-2</v>
          </cell>
          <cell r="L130">
            <v>0</v>
          </cell>
          <cell r="M130">
            <v>0</v>
          </cell>
          <cell r="N130">
            <v>0</v>
          </cell>
          <cell r="O130">
            <v>0</v>
          </cell>
          <cell r="P130">
            <v>2</v>
          </cell>
          <cell r="Q130">
            <v>0</v>
          </cell>
          <cell r="R130">
            <v>0</v>
          </cell>
        </row>
        <row r="131">
          <cell r="B131">
            <v>40</v>
          </cell>
          <cell r="C131">
            <v>0.25</v>
          </cell>
          <cell r="D131">
            <v>2.2400000000000002</v>
          </cell>
          <cell r="E131">
            <v>1</v>
          </cell>
          <cell r="F131">
            <v>0</v>
          </cell>
          <cell r="G131">
            <v>0</v>
          </cell>
          <cell r="H131">
            <v>0</v>
          </cell>
          <cell r="I131">
            <v>7.0000000000000007E-2</v>
          </cell>
          <cell r="J131">
            <v>0</v>
          </cell>
          <cell r="K131">
            <v>7.0000000000000007E-2</v>
          </cell>
          <cell r="L131">
            <v>0</v>
          </cell>
          <cell r="M131">
            <v>0</v>
          </cell>
          <cell r="N131">
            <v>0</v>
          </cell>
          <cell r="O131">
            <v>0</v>
          </cell>
          <cell r="P131">
            <v>2</v>
          </cell>
        </row>
        <row r="132">
          <cell r="B132">
            <v>40</v>
          </cell>
          <cell r="C132">
            <v>0.375</v>
          </cell>
          <cell r="D132">
            <v>2.31</v>
          </cell>
          <cell r="E132">
            <v>1</v>
          </cell>
          <cell r="F132">
            <v>0</v>
          </cell>
          <cell r="G132">
            <v>0</v>
          </cell>
          <cell r="H132">
            <v>0</v>
          </cell>
          <cell r="I132">
            <v>7.0000000000000007E-2</v>
          </cell>
          <cell r="J132">
            <v>0</v>
          </cell>
          <cell r="K132">
            <v>7.0000000000000007E-2</v>
          </cell>
          <cell r="L132">
            <v>0</v>
          </cell>
          <cell r="M132">
            <v>0</v>
          </cell>
          <cell r="N132">
            <v>0</v>
          </cell>
          <cell r="O132">
            <v>0</v>
          </cell>
          <cell r="P132">
            <v>2</v>
          </cell>
        </row>
        <row r="133">
          <cell r="B133">
            <v>40</v>
          </cell>
          <cell r="C133">
            <v>0.375</v>
          </cell>
          <cell r="D133">
            <v>2.31</v>
          </cell>
          <cell r="E133">
            <v>1</v>
          </cell>
          <cell r="F133">
            <v>0</v>
          </cell>
          <cell r="G133">
            <v>0</v>
          </cell>
          <cell r="H133">
            <v>0</v>
          </cell>
          <cell r="I133">
            <v>7.0000000000000007E-2</v>
          </cell>
          <cell r="J133">
            <v>0</v>
          </cell>
          <cell r="K133">
            <v>7.0000000000000007E-2</v>
          </cell>
          <cell r="L133">
            <v>0</v>
          </cell>
          <cell r="M133">
            <v>0</v>
          </cell>
          <cell r="N133">
            <v>0</v>
          </cell>
          <cell r="O133">
            <v>0</v>
          </cell>
          <cell r="P133">
            <v>2</v>
          </cell>
        </row>
        <row r="134">
          <cell r="B134">
            <v>40</v>
          </cell>
          <cell r="C134">
            <v>0.375</v>
          </cell>
          <cell r="D134">
            <v>2.31</v>
          </cell>
          <cell r="E134">
            <v>1</v>
          </cell>
          <cell r="F134">
            <v>0</v>
          </cell>
          <cell r="G134">
            <v>0</v>
          </cell>
          <cell r="H134">
            <v>0</v>
          </cell>
          <cell r="I134">
            <v>7.0000000000000007E-2</v>
          </cell>
          <cell r="J134">
            <v>0</v>
          </cell>
          <cell r="K134">
            <v>7.0000000000000007E-2</v>
          </cell>
          <cell r="L134">
            <v>0</v>
          </cell>
          <cell r="M134">
            <v>0</v>
          </cell>
          <cell r="N134">
            <v>0</v>
          </cell>
          <cell r="O134">
            <v>0</v>
          </cell>
          <cell r="P134">
            <v>2</v>
          </cell>
        </row>
        <row r="135">
          <cell r="B135">
            <v>40</v>
          </cell>
          <cell r="C135">
            <v>0.5</v>
          </cell>
          <cell r="D135">
            <v>2.77</v>
          </cell>
          <cell r="E135">
            <v>1</v>
          </cell>
          <cell r="F135">
            <v>0</v>
          </cell>
          <cell r="G135">
            <v>0</v>
          </cell>
          <cell r="H135">
            <v>0</v>
          </cell>
          <cell r="I135">
            <v>7.0000000000000007E-2</v>
          </cell>
          <cell r="J135">
            <v>0</v>
          </cell>
          <cell r="K135">
            <v>7.0000000000000007E-2</v>
          </cell>
          <cell r="L135">
            <v>0</v>
          </cell>
          <cell r="M135">
            <v>0</v>
          </cell>
          <cell r="N135">
            <v>0</v>
          </cell>
          <cell r="O135">
            <v>0</v>
          </cell>
          <cell r="P135">
            <v>2</v>
          </cell>
        </row>
        <row r="136">
          <cell r="B136">
            <v>40</v>
          </cell>
          <cell r="C136">
            <v>0.5</v>
          </cell>
          <cell r="D136">
            <v>2.77</v>
          </cell>
          <cell r="E136">
            <v>1</v>
          </cell>
          <cell r="F136">
            <v>0</v>
          </cell>
          <cell r="G136">
            <v>0</v>
          </cell>
          <cell r="H136">
            <v>0</v>
          </cell>
          <cell r="I136">
            <v>7.0000000000000007E-2</v>
          </cell>
          <cell r="J136">
            <v>0</v>
          </cell>
          <cell r="K136">
            <v>7.0000000000000007E-2</v>
          </cell>
          <cell r="L136">
            <v>0</v>
          </cell>
          <cell r="M136">
            <v>0</v>
          </cell>
          <cell r="N136">
            <v>0</v>
          </cell>
          <cell r="O136">
            <v>0</v>
          </cell>
          <cell r="P136">
            <v>2</v>
          </cell>
        </row>
        <row r="137">
          <cell r="B137">
            <v>40</v>
          </cell>
          <cell r="C137">
            <v>0.5</v>
          </cell>
          <cell r="D137">
            <v>2.77</v>
          </cell>
          <cell r="E137">
            <v>1</v>
          </cell>
          <cell r="F137">
            <v>0</v>
          </cell>
          <cell r="G137">
            <v>0</v>
          </cell>
          <cell r="H137">
            <v>0</v>
          </cell>
          <cell r="I137">
            <v>7.0000000000000007E-2</v>
          </cell>
          <cell r="J137">
            <v>0</v>
          </cell>
          <cell r="K137">
            <v>7.0000000000000007E-2</v>
          </cell>
          <cell r="L137">
            <v>0</v>
          </cell>
          <cell r="M137">
            <v>0</v>
          </cell>
          <cell r="N137">
            <v>0</v>
          </cell>
          <cell r="O137">
            <v>0</v>
          </cell>
          <cell r="P137">
            <v>2</v>
          </cell>
        </row>
        <row r="138">
          <cell r="B138">
            <v>40</v>
          </cell>
          <cell r="C138">
            <v>0.75</v>
          </cell>
          <cell r="D138">
            <v>2.87</v>
          </cell>
          <cell r="E138">
            <v>1</v>
          </cell>
          <cell r="F138">
            <v>0</v>
          </cell>
          <cell r="G138">
            <v>0</v>
          </cell>
          <cell r="H138">
            <v>0</v>
          </cell>
          <cell r="I138">
            <v>7.0000000000000007E-2</v>
          </cell>
          <cell r="J138">
            <v>0</v>
          </cell>
          <cell r="K138">
            <v>7.0000000000000007E-2</v>
          </cell>
          <cell r="L138">
            <v>0</v>
          </cell>
          <cell r="M138">
            <v>0</v>
          </cell>
          <cell r="N138">
            <v>0</v>
          </cell>
          <cell r="O138">
            <v>0</v>
          </cell>
          <cell r="P138">
            <v>2</v>
          </cell>
        </row>
        <row r="139">
          <cell r="B139">
            <v>40</v>
          </cell>
          <cell r="C139">
            <v>0.75</v>
          </cell>
          <cell r="D139">
            <v>2.87</v>
          </cell>
          <cell r="E139">
            <v>1</v>
          </cell>
          <cell r="F139">
            <v>0</v>
          </cell>
          <cell r="G139">
            <v>0</v>
          </cell>
          <cell r="H139">
            <v>0</v>
          </cell>
          <cell r="I139">
            <v>7.0000000000000007E-2</v>
          </cell>
          <cell r="J139">
            <v>0</v>
          </cell>
          <cell r="K139">
            <v>7.0000000000000007E-2</v>
          </cell>
          <cell r="L139">
            <v>0</v>
          </cell>
          <cell r="M139">
            <v>0</v>
          </cell>
          <cell r="N139">
            <v>0</v>
          </cell>
          <cell r="O139">
            <v>0</v>
          </cell>
          <cell r="P139">
            <v>2</v>
          </cell>
        </row>
        <row r="140">
          <cell r="B140">
            <v>40</v>
          </cell>
          <cell r="C140">
            <v>0.75</v>
          </cell>
          <cell r="D140">
            <v>2.87</v>
          </cell>
          <cell r="E140">
            <v>1</v>
          </cell>
          <cell r="F140">
            <v>0</v>
          </cell>
          <cell r="G140">
            <v>0</v>
          </cell>
          <cell r="H140">
            <v>0</v>
          </cell>
          <cell r="I140">
            <v>7.0000000000000007E-2</v>
          </cell>
          <cell r="J140">
            <v>0</v>
          </cell>
          <cell r="K140">
            <v>7.0000000000000007E-2</v>
          </cell>
          <cell r="L140">
            <v>0</v>
          </cell>
          <cell r="M140">
            <v>0</v>
          </cell>
          <cell r="N140">
            <v>0</v>
          </cell>
          <cell r="O140">
            <v>0</v>
          </cell>
          <cell r="P140">
            <v>2</v>
          </cell>
        </row>
        <row r="141">
          <cell r="B141">
            <v>40</v>
          </cell>
          <cell r="C141">
            <v>1</v>
          </cell>
          <cell r="D141">
            <v>3.38</v>
          </cell>
          <cell r="E141">
            <v>1</v>
          </cell>
          <cell r="F141">
            <v>0</v>
          </cell>
          <cell r="G141">
            <v>0</v>
          </cell>
          <cell r="H141">
            <v>0</v>
          </cell>
          <cell r="I141">
            <v>0.12</v>
          </cell>
          <cell r="J141">
            <v>0</v>
          </cell>
          <cell r="K141">
            <v>0.12</v>
          </cell>
          <cell r="L141">
            <v>0</v>
          </cell>
          <cell r="M141">
            <v>0</v>
          </cell>
          <cell r="N141">
            <v>0</v>
          </cell>
          <cell r="O141">
            <v>0</v>
          </cell>
          <cell r="P141">
            <v>2</v>
          </cell>
        </row>
        <row r="142">
          <cell r="B142">
            <v>40</v>
          </cell>
          <cell r="C142">
            <v>1</v>
          </cell>
          <cell r="D142">
            <v>3.38</v>
          </cell>
          <cell r="E142">
            <v>1</v>
          </cell>
          <cell r="F142">
            <v>0</v>
          </cell>
          <cell r="G142">
            <v>0</v>
          </cell>
          <cell r="H142">
            <v>0</v>
          </cell>
          <cell r="I142">
            <v>0.12</v>
          </cell>
          <cell r="J142">
            <v>0</v>
          </cell>
          <cell r="K142">
            <v>0.12</v>
          </cell>
          <cell r="L142">
            <v>0</v>
          </cell>
          <cell r="M142">
            <v>0</v>
          </cell>
          <cell r="N142">
            <v>0</v>
          </cell>
          <cell r="O142">
            <v>0</v>
          </cell>
          <cell r="P142">
            <v>2</v>
          </cell>
        </row>
        <row r="143">
          <cell r="B143">
            <v>40</v>
          </cell>
          <cell r="C143">
            <v>1</v>
          </cell>
          <cell r="D143">
            <v>3.38</v>
          </cell>
          <cell r="E143">
            <v>1</v>
          </cell>
          <cell r="F143">
            <v>0</v>
          </cell>
          <cell r="G143">
            <v>0</v>
          </cell>
          <cell r="H143">
            <v>0</v>
          </cell>
          <cell r="I143">
            <v>0.12</v>
          </cell>
          <cell r="J143">
            <v>0</v>
          </cell>
          <cell r="K143">
            <v>0.12</v>
          </cell>
          <cell r="L143">
            <v>0</v>
          </cell>
          <cell r="M143">
            <v>0</v>
          </cell>
          <cell r="N143">
            <v>0</v>
          </cell>
          <cell r="O143">
            <v>0</v>
          </cell>
          <cell r="P143">
            <v>2</v>
          </cell>
        </row>
        <row r="144">
          <cell r="B144">
            <v>40</v>
          </cell>
          <cell r="C144">
            <v>1.25</v>
          </cell>
          <cell r="D144">
            <v>3.56</v>
          </cell>
          <cell r="E144">
            <v>1</v>
          </cell>
          <cell r="F144">
            <v>0</v>
          </cell>
          <cell r="G144">
            <v>0</v>
          </cell>
          <cell r="H144">
            <v>0</v>
          </cell>
          <cell r="I144">
            <v>0.15</v>
          </cell>
          <cell r="J144">
            <v>0</v>
          </cell>
          <cell r="K144">
            <v>0.15</v>
          </cell>
          <cell r="L144">
            <v>0</v>
          </cell>
          <cell r="M144">
            <v>0</v>
          </cell>
          <cell r="N144">
            <v>0</v>
          </cell>
          <cell r="O144">
            <v>0</v>
          </cell>
          <cell r="P144">
            <v>2</v>
          </cell>
        </row>
        <row r="145">
          <cell r="B145">
            <v>40</v>
          </cell>
          <cell r="C145">
            <v>1.25</v>
          </cell>
          <cell r="D145">
            <v>3.56</v>
          </cell>
          <cell r="E145">
            <v>1</v>
          </cell>
          <cell r="F145">
            <v>0</v>
          </cell>
          <cell r="G145">
            <v>0</v>
          </cell>
          <cell r="H145">
            <v>0</v>
          </cell>
          <cell r="I145">
            <v>0.15</v>
          </cell>
          <cell r="J145">
            <v>0</v>
          </cell>
          <cell r="K145">
            <v>0.15</v>
          </cell>
          <cell r="L145">
            <v>0</v>
          </cell>
          <cell r="M145">
            <v>0</v>
          </cell>
          <cell r="N145">
            <v>0</v>
          </cell>
          <cell r="O145">
            <v>0</v>
          </cell>
          <cell r="P145">
            <v>2</v>
          </cell>
        </row>
        <row r="146">
          <cell r="B146">
            <v>40</v>
          </cell>
          <cell r="C146">
            <v>1.25</v>
          </cell>
          <cell r="D146">
            <v>3.56</v>
          </cell>
          <cell r="E146">
            <v>1</v>
          </cell>
          <cell r="F146">
            <v>0</v>
          </cell>
          <cell r="G146">
            <v>0</v>
          </cell>
          <cell r="H146">
            <v>0</v>
          </cell>
          <cell r="I146">
            <v>0.15</v>
          </cell>
          <cell r="J146">
            <v>0</v>
          </cell>
          <cell r="K146">
            <v>0.15</v>
          </cell>
          <cell r="L146">
            <v>0</v>
          </cell>
          <cell r="M146">
            <v>0</v>
          </cell>
          <cell r="N146">
            <v>0</v>
          </cell>
          <cell r="O146">
            <v>0</v>
          </cell>
          <cell r="P146">
            <v>2</v>
          </cell>
        </row>
        <row r="147">
          <cell r="B147">
            <v>40</v>
          </cell>
          <cell r="C147">
            <v>1.5</v>
          </cell>
          <cell r="D147">
            <v>3.68</v>
          </cell>
          <cell r="E147">
            <v>1</v>
          </cell>
          <cell r="F147">
            <v>0</v>
          </cell>
          <cell r="G147">
            <v>0</v>
          </cell>
          <cell r="H147">
            <v>0</v>
          </cell>
          <cell r="I147">
            <v>0.15</v>
          </cell>
          <cell r="J147">
            <v>0</v>
          </cell>
          <cell r="K147">
            <v>0.15</v>
          </cell>
          <cell r="L147">
            <v>0</v>
          </cell>
          <cell r="M147">
            <v>0</v>
          </cell>
          <cell r="N147">
            <v>0</v>
          </cell>
          <cell r="O147">
            <v>0</v>
          </cell>
          <cell r="P147">
            <v>2</v>
          </cell>
        </row>
        <row r="148">
          <cell r="B148">
            <v>40</v>
          </cell>
          <cell r="C148">
            <v>1.5</v>
          </cell>
          <cell r="D148">
            <v>3.68</v>
          </cell>
          <cell r="E148">
            <v>1</v>
          </cell>
          <cell r="F148">
            <v>0</v>
          </cell>
          <cell r="G148">
            <v>0</v>
          </cell>
          <cell r="H148">
            <v>0</v>
          </cell>
          <cell r="I148">
            <v>0.15</v>
          </cell>
          <cell r="J148">
            <v>0</v>
          </cell>
          <cell r="K148">
            <v>0.15</v>
          </cell>
          <cell r="L148">
            <v>0</v>
          </cell>
          <cell r="M148">
            <v>0</v>
          </cell>
          <cell r="N148">
            <v>0</v>
          </cell>
          <cell r="O148">
            <v>0</v>
          </cell>
          <cell r="P148">
            <v>2</v>
          </cell>
        </row>
        <row r="149">
          <cell r="B149">
            <v>40</v>
          </cell>
          <cell r="C149">
            <v>1.5</v>
          </cell>
          <cell r="D149">
            <v>3.68</v>
          </cell>
          <cell r="E149">
            <v>1</v>
          </cell>
          <cell r="F149">
            <v>0</v>
          </cell>
          <cell r="G149">
            <v>0</v>
          </cell>
          <cell r="H149">
            <v>0</v>
          </cell>
          <cell r="I149">
            <v>0.15</v>
          </cell>
          <cell r="J149">
            <v>0</v>
          </cell>
          <cell r="K149">
            <v>0.15</v>
          </cell>
          <cell r="L149">
            <v>0</v>
          </cell>
          <cell r="M149">
            <v>0</v>
          </cell>
          <cell r="N149">
            <v>0</v>
          </cell>
          <cell r="O149">
            <v>0</v>
          </cell>
          <cell r="P149">
            <v>2</v>
          </cell>
        </row>
        <row r="150">
          <cell r="B150">
            <v>40</v>
          </cell>
          <cell r="C150">
            <v>2</v>
          </cell>
          <cell r="D150">
            <v>3.91</v>
          </cell>
          <cell r="E150">
            <v>1</v>
          </cell>
          <cell r="F150">
            <v>0</v>
          </cell>
          <cell r="G150">
            <v>0</v>
          </cell>
          <cell r="H150">
            <v>0</v>
          </cell>
          <cell r="I150">
            <v>0.3</v>
          </cell>
          <cell r="J150">
            <v>0</v>
          </cell>
          <cell r="K150">
            <v>0.3</v>
          </cell>
          <cell r="L150">
            <v>0</v>
          </cell>
          <cell r="M150">
            <v>0</v>
          </cell>
          <cell r="N150">
            <v>0</v>
          </cell>
          <cell r="O150">
            <v>0</v>
          </cell>
          <cell r="P150">
            <v>2</v>
          </cell>
          <cell r="Q150">
            <v>0</v>
          </cell>
          <cell r="R150">
            <v>0</v>
          </cell>
        </row>
        <row r="151">
          <cell r="B151">
            <v>40</v>
          </cell>
          <cell r="C151">
            <v>2</v>
          </cell>
          <cell r="D151">
            <v>3.91</v>
          </cell>
          <cell r="E151">
            <v>1</v>
          </cell>
          <cell r="F151">
            <v>0</v>
          </cell>
          <cell r="G151">
            <v>0</v>
          </cell>
          <cell r="H151">
            <v>0</v>
          </cell>
          <cell r="I151">
            <v>0.3</v>
          </cell>
          <cell r="J151">
            <v>0</v>
          </cell>
          <cell r="K151">
            <v>0.3</v>
          </cell>
          <cell r="L151">
            <v>0</v>
          </cell>
          <cell r="M151">
            <v>0</v>
          </cell>
          <cell r="N151">
            <v>0</v>
          </cell>
          <cell r="O151">
            <v>0</v>
          </cell>
          <cell r="P151">
            <v>2</v>
          </cell>
        </row>
        <row r="152">
          <cell r="B152">
            <v>40</v>
          </cell>
          <cell r="C152">
            <v>2</v>
          </cell>
          <cell r="D152">
            <v>3.91</v>
          </cell>
          <cell r="E152">
            <v>1</v>
          </cell>
          <cell r="F152">
            <v>0</v>
          </cell>
          <cell r="G152">
            <v>0</v>
          </cell>
          <cell r="H152">
            <v>0</v>
          </cell>
          <cell r="I152">
            <v>0.3</v>
          </cell>
          <cell r="J152">
            <v>0</v>
          </cell>
          <cell r="K152">
            <v>0.3</v>
          </cell>
          <cell r="L152">
            <v>0</v>
          </cell>
          <cell r="M152">
            <v>0</v>
          </cell>
          <cell r="N152">
            <v>0</v>
          </cell>
          <cell r="O152">
            <v>0</v>
          </cell>
          <cell r="P152">
            <v>2</v>
          </cell>
        </row>
        <row r="153">
          <cell r="B153">
            <v>40</v>
          </cell>
          <cell r="C153">
            <v>2.5</v>
          </cell>
          <cell r="D153">
            <v>5.16</v>
          </cell>
          <cell r="E153">
            <v>1</v>
          </cell>
          <cell r="F153">
            <v>0</v>
          </cell>
          <cell r="G153">
            <v>0</v>
          </cell>
          <cell r="H153">
            <v>0</v>
          </cell>
          <cell r="I153">
            <v>0.25</v>
          </cell>
          <cell r="J153">
            <v>0.2</v>
          </cell>
          <cell r="K153">
            <v>0.45</v>
          </cell>
          <cell r="L153">
            <v>0</v>
          </cell>
          <cell r="M153">
            <v>0</v>
          </cell>
          <cell r="N153">
            <v>0</v>
          </cell>
          <cell r="O153">
            <v>0</v>
          </cell>
          <cell r="P153">
            <v>2</v>
          </cell>
        </row>
        <row r="154">
          <cell r="B154">
            <v>40</v>
          </cell>
          <cell r="C154">
            <v>3</v>
          </cell>
          <cell r="D154">
            <v>5.49</v>
          </cell>
          <cell r="E154">
            <v>1</v>
          </cell>
          <cell r="F154">
            <v>0</v>
          </cell>
          <cell r="G154">
            <v>0</v>
          </cell>
          <cell r="H154">
            <v>0</v>
          </cell>
          <cell r="I154">
            <v>0.3</v>
          </cell>
          <cell r="J154">
            <v>0.3</v>
          </cell>
          <cell r="K154">
            <v>0.6</v>
          </cell>
          <cell r="L154">
            <v>0</v>
          </cell>
          <cell r="M154">
            <v>0</v>
          </cell>
          <cell r="N154">
            <v>0</v>
          </cell>
          <cell r="O154">
            <v>0</v>
          </cell>
          <cell r="P154">
            <v>2</v>
          </cell>
        </row>
        <row r="155">
          <cell r="B155">
            <v>40</v>
          </cell>
          <cell r="C155">
            <v>3.5</v>
          </cell>
          <cell r="D155">
            <v>5.74</v>
          </cell>
          <cell r="E155">
            <v>1</v>
          </cell>
          <cell r="F155">
            <v>0</v>
          </cell>
          <cell r="G155">
            <v>0</v>
          </cell>
          <cell r="H155">
            <v>0</v>
          </cell>
          <cell r="I155">
            <v>0.35</v>
          </cell>
          <cell r="J155">
            <v>0.4</v>
          </cell>
          <cell r="K155">
            <v>0.75</v>
          </cell>
          <cell r="L155">
            <v>0</v>
          </cell>
          <cell r="M155">
            <v>0</v>
          </cell>
          <cell r="N155">
            <v>0</v>
          </cell>
          <cell r="O155">
            <v>0</v>
          </cell>
          <cell r="P155">
            <v>3</v>
          </cell>
        </row>
        <row r="156">
          <cell r="B156">
            <v>40</v>
          </cell>
          <cell r="C156">
            <v>4</v>
          </cell>
          <cell r="D156">
            <v>6.02</v>
          </cell>
          <cell r="E156">
            <v>1</v>
          </cell>
          <cell r="F156">
            <v>0</v>
          </cell>
          <cell r="G156">
            <v>0</v>
          </cell>
          <cell r="H156">
            <v>0</v>
          </cell>
          <cell r="I156">
            <v>0.41</v>
          </cell>
          <cell r="J156">
            <v>0.49</v>
          </cell>
          <cell r="K156">
            <v>0.89999999999999991</v>
          </cell>
          <cell r="L156">
            <v>0</v>
          </cell>
          <cell r="M156">
            <v>0</v>
          </cell>
          <cell r="N156">
            <v>0</v>
          </cell>
          <cell r="O156">
            <v>0</v>
          </cell>
          <cell r="P156">
            <v>3</v>
          </cell>
        </row>
        <row r="157">
          <cell r="B157">
            <v>40</v>
          </cell>
          <cell r="C157">
            <v>5</v>
          </cell>
          <cell r="D157">
            <v>6.55</v>
          </cell>
          <cell r="E157">
            <v>1</v>
          </cell>
          <cell r="F157">
            <v>0</v>
          </cell>
          <cell r="G157">
            <v>0</v>
          </cell>
          <cell r="H157">
            <v>0</v>
          </cell>
          <cell r="I157">
            <v>0.51</v>
          </cell>
          <cell r="J157">
            <v>0.54</v>
          </cell>
          <cell r="K157">
            <v>1.05</v>
          </cell>
          <cell r="L157">
            <v>0</v>
          </cell>
          <cell r="M157">
            <v>0</v>
          </cell>
          <cell r="N157">
            <v>0</v>
          </cell>
          <cell r="O157">
            <v>0</v>
          </cell>
          <cell r="P157">
            <v>4</v>
          </cell>
        </row>
        <row r="158">
          <cell r="B158">
            <v>40</v>
          </cell>
          <cell r="C158">
            <v>6</v>
          </cell>
          <cell r="D158">
            <v>7.11</v>
          </cell>
          <cell r="E158">
            <v>1</v>
          </cell>
          <cell r="F158">
            <v>0</v>
          </cell>
          <cell r="G158">
            <v>0</v>
          </cell>
          <cell r="H158">
            <v>0</v>
          </cell>
          <cell r="I158">
            <v>0.61</v>
          </cell>
          <cell r="J158">
            <v>1.04</v>
          </cell>
          <cell r="K158">
            <v>1.65</v>
          </cell>
          <cell r="L158">
            <v>0</v>
          </cell>
          <cell r="M158">
            <v>0</v>
          </cell>
          <cell r="N158">
            <v>0</v>
          </cell>
          <cell r="O158">
            <v>0</v>
          </cell>
          <cell r="P158">
            <v>4</v>
          </cell>
        </row>
        <row r="159">
          <cell r="B159">
            <v>40</v>
          </cell>
          <cell r="C159">
            <v>8</v>
          </cell>
          <cell r="D159">
            <v>8.18</v>
          </cell>
          <cell r="E159">
            <v>1</v>
          </cell>
          <cell r="F159">
            <v>0</v>
          </cell>
          <cell r="G159">
            <v>0</v>
          </cell>
          <cell r="H159">
            <v>0</v>
          </cell>
          <cell r="I159">
            <v>0.81</v>
          </cell>
          <cell r="J159">
            <v>1.73</v>
          </cell>
          <cell r="K159">
            <v>2.54</v>
          </cell>
          <cell r="L159">
            <v>0</v>
          </cell>
          <cell r="M159">
            <v>0</v>
          </cell>
          <cell r="N159">
            <v>0</v>
          </cell>
          <cell r="O159">
            <v>0</v>
          </cell>
          <cell r="P159">
            <v>4</v>
          </cell>
        </row>
        <row r="160">
          <cell r="B160">
            <v>40</v>
          </cell>
          <cell r="C160">
            <v>10</v>
          </cell>
          <cell r="D160">
            <v>9.27</v>
          </cell>
          <cell r="E160">
            <v>1</v>
          </cell>
          <cell r="F160">
            <v>0</v>
          </cell>
          <cell r="G160">
            <v>0</v>
          </cell>
          <cell r="H160">
            <v>0</v>
          </cell>
          <cell r="I160">
            <v>1.01</v>
          </cell>
          <cell r="J160">
            <v>3.04</v>
          </cell>
          <cell r="K160">
            <v>4.05</v>
          </cell>
          <cell r="L160">
            <v>0</v>
          </cell>
          <cell r="M160">
            <v>0</v>
          </cell>
          <cell r="N160">
            <v>0</v>
          </cell>
          <cell r="O160">
            <v>0</v>
          </cell>
          <cell r="P160">
            <v>4</v>
          </cell>
        </row>
        <row r="161">
          <cell r="B161">
            <v>40</v>
          </cell>
          <cell r="C161">
            <v>12</v>
          </cell>
          <cell r="D161">
            <v>10.31</v>
          </cell>
          <cell r="E161">
            <v>1.25</v>
          </cell>
          <cell r="F161">
            <v>0</v>
          </cell>
          <cell r="G161">
            <v>0</v>
          </cell>
          <cell r="H161">
            <v>0</v>
          </cell>
          <cell r="I161">
            <v>1.22</v>
          </cell>
          <cell r="J161">
            <v>4.0199999999999996</v>
          </cell>
          <cell r="K161">
            <v>5.2399999999999993</v>
          </cell>
          <cell r="L161">
            <v>0</v>
          </cell>
          <cell r="M161">
            <v>0</v>
          </cell>
          <cell r="N161">
            <v>0</v>
          </cell>
          <cell r="O161">
            <v>0</v>
          </cell>
          <cell r="P161">
            <v>6</v>
          </cell>
        </row>
        <row r="162">
          <cell r="B162">
            <v>40</v>
          </cell>
          <cell r="C162">
            <v>14</v>
          </cell>
          <cell r="D162">
            <v>11.13</v>
          </cell>
          <cell r="E162">
            <v>1.25</v>
          </cell>
          <cell r="F162">
            <v>0</v>
          </cell>
          <cell r="G162">
            <v>0</v>
          </cell>
          <cell r="H162">
            <v>0</v>
          </cell>
          <cell r="I162">
            <v>1.42</v>
          </cell>
          <cell r="J162">
            <v>5.33</v>
          </cell>
          <cell r="K162">
            <v>6.75</v>
          </cell>
          <cell r="L162">
            <v>0</v>
          </cell>
          <cell r="M162">
            <v>0</v>
          </cell>
          <cell r="N162">
            <v>0</v>
          </cell>
          <cell r="O162">
            <v>0</v>
          </cell>
          <cell r="P162">
            <v>6</v>
          </cell>
        </row>
        <row r="163">
          <cell r="B163">
            <v>40</v>
          </cell>
          <cell r="C163">
            <v>16</v>
          </cell>
          <cell r="D163">
            <v>12.7</v>
          </cell>
          <cell r="E163">
            <v>1.25</v>
          </cell>
          <cell r="F163">
            <v>0</v>
          </cell>
          <cell r="G163">
            <v>0</v>
          </cell>
          <cell r="H163">
            <v>0</v>
          </cell>
          <cell r="I163">
            <v>1.62</v>
          </cell>
          <cell r="J163">
            <v>8.42</v>
          </cell>
          <cell r="K163">
            <v>10.039999999999999</v>
          </cell>
          <cell r="L163">
            <v>0</v>
          </cell>
          <cell r="M163">
            <v>0</v>
          </cell>
          <cell r="N163">
            <v>0</v>
          </cell>
          <cell r="O163">
            <v>0</v>
          </cell>
          <cell r="P163">
            <v>6</v>
          </cell>
        </row>
        <row r="164">
          <cell r="B164">
            <v>40</v>
          </cell>
          <cell r="C164">
            <v>18</v>
          </cell>
          <cell r="D164">
            <v>14.27</v>
          </cell>
          <cell r="E164">
            <v>1.25</v>
          </cell>
          <cell r="F164">
            <v>0</v>
          </cell>
          <cell r="G164">
            <v>0</v>
          </cell>
          <cell r="H164">
            <v>0</v>
          </cell>
          <cell r="I164">
            <v>1.82</v>
          </cell>
          <cell r="J164">
            <v>11.53</v>
          </cell>
          <cell r="K164">
            <v>13.35</v>
          </cell>
          <cell r="L164">
            <v>0</v>
          </cell>
          <cell r="M164">
            <v>0</v>
          </cell>
          <cell r="N164">
            <v>0</v>
          </cell>
          <cell r="O164">
            <v>0</v>
          </cell>
          <cell r="P164">
            <v>6</v>
          </cell>
        </row>
        <row r="165">
          <cell r="B165">
            <v>40</v>
          </cell>
          <cell r="C165">
            <v>20</v>
          </cell>
          <cell r="D165">
            <v>15.09</v>
          </cell>
          <cell r="E165">
            <v>1.5</v>
          </cell>
          <cell r="F165">
            <v>0</v>
          </cell>
          <cell r="G165">
            <v>0</v>
          </cell>
          <cell r="H165">
            <v>0</v>
          </cell>
          <cell r="I165">
            <v>2.0299999999999998</v>
          </cell>
          <cell r="J165">
            <v>14.47</v>
          </cell>
          <cell r="K165">
            <v>16.5</v>
          </cell>
          <cell r="L165">
            <v>0</v>
          </cell>
          <cell r="M165">
            <v>0</v>
          </cell>
          <cell r="N165">
            <v>0</v>
          </cell>
          <cell r="O165">
            <v>0</v>
          </cell>
          <cell r="P165">
            <v>7</v>
          </cell>
        </row>
        <row r="166">
          <cell r="B166">
            <v>40</v>
          </cell>
          <cell r="C166">
            <v>24</v>
          </cell>
          <cell r="D166">
            <v>17.48</v>
          </cell>
          <cell r="E166">
            <v>1.5</v>
          </cell>
          <cell r="F166">
            <v>0</v>
          </cell>
          <cell r="G166">
            <v>0</v>
          </cell>
          <cell r="H166">
            <v>0</v>
          </cell>
          <cell r="I166">
            <v>2.4300000000000002</v>
          </cell>
          <cell r="J166">
            <v>24.57</v>
          </cell>
          <cell r="K166">
            <v>27</v>
          </cell>
          <cell r="L166">
            <v>0</v>
          </cell>
          <cell r="M166">
            <v>0</v>
          </cell>
          <cell r="N166">
            <v>0</v>
          </cell>
          <cell r="O166">
            <v>0</v>
          </cell>
          <cell r="P166">
            <v>8</v>
          </cell>
        </row>
        <row r="167">
          <cell r="B167">
            <v>40</v>
          </cell>
          <cell r="C167">
            <v>32</v>
          </cell>
          <cell r="D167">
            <v>17.48</v>
          </cell>
          <cell r="E167">
            <v>1.5</v>
          </cell>
          <cell r="F167">
            <v>0</v>
          </cell>
          <cell r="G167">
            <v>0</v>
          </cell>
          <cell r="H167">
            <v>0</v>
          </cell>
          <cell r="I167">
            <v>3.24</v>
          </cell>
          <cell r="J167">
            <v>31.26</v>
          </cell>
          <cell r="K167">
            <v>34.5</v>
          </cell>
          <cell r="L167">
            <v>0</v>
          </cell>
          <cell r="M167">
            <v>0</v>
          </cell>
          <cell r="N167">
            <v>0</v>
          </cell>
          <cell r="O167">
            <v>0</v>
          </cell>
          <cell r="P167">
            <v>11</v>
          </cell>
        </row>
        <row r="168">
          <cell r="B168">
            <v>40</v>
          </cell>
          <cell r="C168">
            <v>34</v>
          </cell>
          <cell r="D168">
            <v>17.48</v>
          </cell>
          <cell r="E168">
            <v>1.5</v>
          </cell>
          <cell r="F168">
            <v>0</v>
          </cell>
          <cell r="G168">
            <v>0</v>
          </cell>
          <cell r="H168">
            <v>0</v>
          </cell>
          <cell r="I168">
            <v>3.45</v>
          </cell>
          <cell r="J168">
            <v>34.049999999999997</v>
          </cell>
          <cell r="K168">
            <v>37.5</v>
          </cell>
          <cell r="L168">
            <v>0</v>
          </cell>
          <cell r="M168">
            <v>0</v>
          </cell>
          <cell r="N168">
            <v>0</v>
          </cell>
          <cell r="O168">
            <v>0</v>
          </cell>
          <cell r="P168">
            <v>12</v>
          </cell>
        </row>
        <row r="169">
          <cell r="B169">
            <v>40</v>
          </cell>
          <cell r="C169">
            <v>36</v>
          </cell>
          <cell r="D169">
            <v>19.05</v>
          </cell>
          <cell r="E169">
            <v>2</v>
          </cell>
          <cell r="F169">
            <v>0</v>
          </cell>
          <cell r="G169">
            <v>0</v>
          </cell>
          <cell r="H169">
            <v>0</v>
          </cell>
          <cell r="I169">
            <v>3.65</v>
          </cell>
          <cell r="J169">
            <v>41.34</v>
          </cell>
          <cell r="K169">
            <v>44.99</v>
          </cell>
          <cell r="L169">
            <v>0</v>
          </cell>
          <cell r="M169">
            <v>0</v>
          </cell>
          <cell r="N169">
            <v>0</v>
          </cell>
          <cell r="O169">
            <v>0</v>
          </cell>
          <cell r="P169">
            <v>12</v>
          </cell>
        </row>
        <row r="170">
          <cell r="B170" t="str">
            <v>40S</v>
          </cell>
          <cell r="C170">
            <v>0.125</v>
          </cell>
          <cell r="D170">
            <v>1.73</v>
          </cell>
          <cell r="E170">
            <v>1</v>
          </cell>
          <cell r="F170">
            <v>0</v>
          </cell>
          <cell r="G170">
            <v>0</v>
          </cell>
          <cell r="H170">
            <v>0</v>
          </cell>
          <cell r="I170">
            <v>7.0000000000000007E-2</v>
          </cell>
          <cell r="J170">
            <v>0</v>
          </cell>
          <cell r="K170">
            <v>7.0000000000000007E-2</v>
          </cell>
          <cell r="L170">
            <v>0</v>
          </cell>
          <cell r="M170">
            <v>0</v>
          </cell>
          <cell r="N170">
            <v>0</v>
          </cell>
          <cell r="O170">
            <v>0</v>
          </cell>
          <cell r="P170">
            <v>2</v>
          </cell>
        </row>
        <row r="171">
          <cell r="B171" t="str">
            <v>40S</v>
          </cell>
          <cell r="C171">
            <v>0.125</v>
          </cell>
          <cell r="D171">
            <v>1.73</v>
          </cell>
          <cell r="E171">
            <v>1</v>
          </cell>
          <cell r="F171">
            <v>0</v>
          </cell>
          <cell r="G171">
            <v>0</v>
          </cell>
          <cell r="H171">
            <v>0</v>
          </cell>
          <cell r="I171">
            <v>7.0000000000000007E-2</v>
          </cell>
          <cell r="J171">
            <v>0</v>
          </cell>
          <cell r="K171">
            <v>7.0000000000000007E-2</v>
          </cell>
          <cell r="L171">
            <v>0</v>
          </cell>
          <cell r="M171">
            <v>0</v>
          </cell>
          <cell r="N171">
            <v>0</v>
          </cell>
          <cell r="O171">
            <v>0</v>
          </cell>
          <cell r="P171">
            <v>2</v>
          </cell>
        </row>
        <row r="172">
          <cell r="B172" t="str">
            <v>40S</v>
          </cell>
          <cell r="C172">
            <v>0.125</v>
          </cell>
          <cell r="D172">
            <v>1.73</v>
          </cell>
          <cell r="E172">
            <v>1</v>
          </cell>
          <cell r="F172">
            <v>0</v>
          </cell>
          <cell r="G172">
            <v>0</v>
          </cell>
          <cell r="H172">
            <v>0</v>
          </cell>
          <cell r="I172">
            <v>7.0000000000000007E-2</v>
          </cell>
          <cell r="J172">
            <v>0</v>
          </cell>
          <cell r="K172">
            <v>7.0000000000000007E-2</v>
          </cell>
          <cell r="L172">
            <v>0</v>
          </cell>
          <cell r="M172">
            <v>0</v>
          </cell>
          <cell r="N172">
            <v>0</v>
          </cell>
          <cell r="O172">
            <v>0</v>
          </cell>
          <cell r="P172">
            <v>2</v>
          </cell>
        </row>
        <row r="173">
          <cell r="B173" t="str">
            <v>40S</v>
          </cell>
          <cell r="C173">
            <v>0.25</v>
          </cell>
          <cell r="D173">
            <v>2.2400000000000002</v>
          </cell>
          <cell r="E173">
            <v>1</v>
          </cell>
          <cell r="F173">
            <v>0</v>
          </cell>
          <cell r="G173">
            <v>0</v>
          </cell>
          <cell r="H173">
            <v>0</v>
          </cell>
          <cell r="I173">
            <v>7.0000000000000007E-2</v>
          </cell>
          <cell r="J173">
            <v>0</v>
          </cell>
          <cell r="K173">
            <v>7.0000000000000007E-2</v>
          </cell>
          <cell r="L173">
            <v>0</v>
          </cell>
          <cell r="M173">
            <v>0</v>
          </cell>
          <cell r="N173">
            <v>0</v>
          </cell>
          <cell r="O173">
            <v>0</v>
          </cell>
          <cell r="P173">
            <v>2</v>
          </cell>
        </row>
        <row r="174">
          <cell r="B174" t="str">
            <v>40S</v>
          </cell>
          <cell r="C174">
            <v>0.25</v>
          </cell>
          <cell r="D174">
            <v>2.2400000000000002</v>
          </cell>
          <cell r="E174">
            <v>1</v>
          </cell>
          <cell r="F174">
            <v>0</v>
          </cell>
          <cell r="G174">
            <v>0</v>
          </cell>
          <cell r="H174">
            <v>0</v>
          </cell>
          <cell r="I174">
            <v>7.0000000000000007E-2</v>
          </cell>
          <cell r="J174"/>
          <cell r="K174">
            <v>7.0000000000000007E-2</v>
          </cell>
          <cell r="L174">
            <v>0</v>
          </cell>
          <cell r="M174">
            <v>0</v>
          </cell>
          <cell r="N174">
            <v>0</v>
          </cell>
          <cell r="O174">
            <v>0</v>
          </cell>
          <cell r="P174">
            <v>2</v>
          </cell>
        </row>
        <row r="175">
          <cell r="B175" t="str">
            <v>40S</v>
          </cell>
          <cell r="C175">
            <v>0.25</v>
          </cell>
          <cell r="D175">
            <v>2.2400000000000002</v>
          </cell>
          <cell r="E175">
            <v>1</v>
          </cell>
          <cell r="F175">
            <v>0</v>
          </cell>
          <cell r="G175">
            <v>0</v>
          </cell>
          <cell r="H175">
            <v>0</v>
          </cell>
          <cell r="I175">
            <v>7.0000000000000007E-2</v>
          </cell>
          <cell r="J175">
            <v>0</v>
          </cell>
          <cell r="K175">
            <v>7.0000000000000007E-2</v>
          </cell>
          <cell r="L175">
            <v>0</v>
          </cell>
          <cell r="M175">
            <v>0</v>
          </cell>
          <cell r="N175">
            <v>0</v>
          </cell>
          <cell r="O175">
            <v>0</v>
          </cell>
          <cell r="P175">
            <v>2</v>
          </cell>
        </row>
        <row r="176">
          <cell r="B176" t="str">
            <v>40S</v>
          </cell>
          <cell r="C176">
            <v>0.375</v>
          </cell>
          <cell r="D176">
            <v>2.31</v>
          </cell>
          <cell r="E176">
            <v>1</v>
          </cell>
          <cell r="F176">
            <v>0</v>
          </cell>
          <cell r="G176">
            <v>0</v>
          </cell>
          <cell r="H176">
            <v>0</v>
          </cell>
          <cell r="I176">
            <v>7.0000000000000007E-2</v>
          </cell>
          <cell r="J176">
            <v>0</v>
          </cell>
          <cell r="K176">
            <v>7.0000000000000007E-2</v>
          </cell>
          <cell r="L176">
            <v>0</v>
          </cell>
          <cell r="M176">
            <v>0</v>
          </cell>
          <cell r="N176">
            <v>0</v>
          </cell>
          <cell r="O176">
            <v>0</v>
          </cell>
          <cell r="P176">
            <v>2</v>
          </cell>
        </row>
        <row r="177">
          <cell r="B177" t="str">
            <v>40S</v>
          </cell>
          <cell r="C177">
            <v>0.375</v>
          </cell>
          <cell r="D177">
            <v>2.31</v>
          </cell>
          <cell r="E177">
            <v>1</v>
          </cell>
          <cell r="F177">
            <v>0</v>
          </cell>
          <cell r="G177">
            <v>0</v>
          </cell>
          <cell r="H177">
            <v>0</v>
          </cell>
          <cell r="I177">
            <v>7.0000000000000007E-2</v>
          </cell>
          <cell r="J177">
            <v>0</v>
          </cell>
          <cell r="K177">
            <v>7.0000000000000007E-2</v>
          </cell>
          <cell r="L177">
            <v>0</v>
          </cell>
          <cell r="M177">
            <v>0</v>
          </cell>
          <cell r="N177">
            <v>0</v>
          </cell>
          <cell r="O177">
            <v>0</v>
          </cell>
          <cell r="P177">
            <v>2</v>
          </cell>
        </row>
        <row r="178">
          <cell r="B178" t="str">
            <v>40S</v>
          </cell>
          <cell r="C178">
            <v>0.375</v>
          </cell>
          <cell r="D178">
            <v>2.31</v>
          </cell>
          <cell r="E178">
            <v>1</v>
          </cell>
          <cell r="F178">
            <v>0</v>
          </cell>
          <cell r="G178">
            <v>0</v>
          </cell>
          <cell r="H178">
            <v>0</v>
          </cell>
          <cell r="I178">
            <v>7.0000000000000007E-2</v>
          </cell>
          <cell r="J178">
            <v>0</v>
          </cell>
          <cell r="K178">
            <v>7.0000000000000007E-2</v>
          </cell>
          <cell r="L178">
            <v>0</v>
          </cell>
          <cell r="M178">
            <v>0</v>
          </cell>
          <cell r="N178">
            <v>0</v>
          </cell>
          <cell r="O178">
            <v>0</v>
          </cell>
          <cell r="P178">
            <v>2</v>
          </cell>
        </row>
        <row r="179">
          <cell r="B179" t="str">
            <v>40S</v>
          </cell>
          <cell r="C179">
            <v>0.5</v>
          </cell>
          <cell r="D179">
            <v>2.77</v>
          </cell>
          <cell r="E179">
            <v>1</v>
          </cell>
          <cell r="F179">
            <v>0</v>
          </cell>
          <cell r="G179">
            <v>0</v>
          </cell>
          <cell r="H179">
            <v>0</v>
          </cell>
          <cell r="I179">
            <v>7.0000000000000007E-2</v>
          </cell>
          <cell r="J179">
            <v>0</v>
          </cell>
          <cell r="K179">
            <v>7.0000000000000007E-2</v>
          </cell>
          <cell r="L179">
            <v>0</v>
          </cell>
          <cell r="M179">
            <v>0</v>
          </cell>
          <cell r="N179">
            <v>0</v>
          </cell>
          <cell r="O179">
            <v>0</v>
          </cell>
          <cell r="P179">
            <v>2</v>
          </cell>
        </row>
        <row r="180">
          <cell r="B180" t="str">
            <v>40S</v>
          </cell>
          <cell r="C180">
            <v>0.5</v>
          </cell>
          <cell r="D180">
            <v>2.77</v>
          </cell>
          <cell r="E180">
            <v>1</v>
          </cell>
          <cell r="F180">
            <v>0</v>
          </cell>
          <cell r="G180">
            <v>0</v>
          </cell>
          <cell r="H180">
            <v>0</v>
          </cell>
          <cell r="I180">
            <v>7.0000000000000007E-2</v>
          </cell>
          <cell r="J180">
            <v>0</v>
          </cell>
          <cell r="K180">
            <v>7.0000000000000007E-2</v>
          </cell>
          <cell r="L180">
            <v>0</v>
          </cell>
          <cell r="M180">
            <v>0</v>
          </cell>
          <cell r="N180">
            <v>0</v>
          </cell>
          <cell r="O180">
            <v>0</v>
          </cell>
          <cell r="P180">
            <v>2</v>
          </cell>
        </row>
        <row r="181">
          <cell r="B181" t="str">
            <v>40S</v>
          </cell>
          <cell r="C181">
            <v>0.5</v>
          </cell>
          <cell r="D181">
            <v>2.77</v>
          </cell>
          <cell r="E181">
            <v>1</v>
          </cell>
          <cell r="F181">
            <v>0</v>
          </cell>
          <cell r="G181">
            <v>0</v>
          </cell>
          <cell r="H181">
            <v>0</v>
          </cell>
          <cell r="I181">
            <v>7.0000000000000007E-2</v>
          </cell>
          <cell r="J181">
            <v>0</v>
          </cell>
          <cell r="K181">
            <v>7.0000000000000007E-2</v>
          </cell>
          <cell r="L181">
            <v>0</v>
          </cell>
          <cell r="M181">
            <v>0</v>
          </cell>
          <cell r="N181">
            <v>0</v>
          </cell>
          <cell r="O181">
            <v>0</v>
          </cell>
          <cell r="P181">
            <v>2</v>
          </cell>
        </row>
        <row r="182">
          <cell r="B182" t="str">
            <v>40S</v>
          </cell>
          <cell r="C182">
            <v>0.75</v>
          </cell>
          <cell r="D182">
            <v>2.87</v>
          </cell>
          <cell r="E182">
            <v>1</v>
          </cell>
          <cell r="F182">
            <v>0</v>
          </cell>
          <cell r="G182">
            <v>0</v>
          </cell>
          <cell r="H182">
            <v>0</v>
          </cell>
          <cell r="I182">
            <v>7.0000000000000007E-2</v>
          </cell>
          <cell r="J182">
            <v>0</v>
          </cell>
          <cell r="K182">
            <v>7.0000000000000007E-2</v>
          </cell>
          <cell r="L182">
            <v>0</v>
          </cell>
          <cell r="M182">
            <v>0</v>
          </cell>
          <cell r="N182">
            <v>0</v>
          </cell>
          <cell r="O182">
            <v>0</v>
          </cell>
          <cell r="P182">
            <v>2</v>
          </cell>
        </row>
        <row r="183">
          <cell r="B183" t="str">
            <v>40S</v>
          </cell>
          <cell r="C183">
            <v>0.75</v>
          </cell>
          <cell r="D183">
            <v>2.87</v>
          </cell>
          <cell r="E183">
            <v>1</v>
          </cell>
          <cell r="F183">
            <v>0</v>
          </cell>
          <cell r="G183">
            <v>0</v>
          </cell>
          <cell r="H183">
            <v>0</v>
          </cell>
          <cell r="I183">
            <v>7.0000000000000007E-2</v>
          </cell>
          <cell r="J183">
            <v>0</v>
          </cell>
          <cell r="K183">
            <v>7.0000000000000007E-2</v>
          </cell>
          <cell r="L183">
            <v>0</v>
          </cell>
          <cell r="M183">
            <v>0</v>
          </cell>
          <cell r="N183">
            <v>0</v>
          </cell>
          <cell r="O183">
            <v>0</v>
          </cell>
          <cell r="P183">
            <v>2</v>
          </cell>
        </row>
        <row r="184">
          <cell r="B184" t="str">
            <v>40S</v>
          </cell>
          <cell r="C184">
            <v>0.75</v>
          </cell>
          <cell r="D184">
            <v>2.87</v>
          </cell>
          <cell r="E184">
            <v>1</v>
          </cell>
          <cell r="F184">
            <v>0</v>
          </cell>
          <cell r="G184">
            <v>0</v>
          </cell>
          <cell r="H184">
            <v>0</v>
          </cell>
          <cell r="I184">
            <v>7.0000000000000007E-2</v>
          </cell>
          <cell r="J184">
            <v>0</v>
          </cell>
          <cell r="K184">
            <v>7.0000000000000007E-2</v>
          </cell>
          <cell r="L184">
            <v>0</v>
          </cell>
          <cell r="M184">
            <v>0</v>
          </cell>
          <cell r="N184">
            <v>0</v>
          </cell>
          <cell r="O184">
            <v>0</v>
          </cell>
          <cell r="P184">
            <v>2</v>
          </cell>
        </row>
        <row r="185">
          <cell r="B185" t="str">
            <v>40S</v>
          </cell>
          <cell r="C185">
            <v>1</v>
          </cell>
          <cell r="D185">
            <v>3.38</v>
          </cell>
          <cell r="E185">
            <v>1</v>
          </cell>
          <cell r="F185">
            <v>0</v>
          </cell>
          <cell r="G185">
            <v>0</v>
          </cell>
          <cell r="H185">
            <v>0</v>
          </cell>
          <cell r="I185">
            <v>0.12</v>
          </cell>
          <cell r="J185">
            <v>0</v>
          </cell>
          <cell r="K185">
            <v>0.12</v>
          </cell>
          <cell r="L185">
            <v>0</v>
          </cell>
          <cell r="M185">
            <v>0</v>
          </cell>
          <cell r="N185">
            <v>0</v>
          </cell>
          <cell r="O185">
            <v>0</v>
          </cell>
          <cell r="P185">
            <v>2</v>
          </cell>
        </row>
        <row r="186">
          <cell r="B186" t="str">
            <v>40S</v>
          </cell>
          <cell r="C186">
            <v>1</v>
          </cell>
          <cell r="D186">
            <v>3.38</v>
          </cell>
          <cell r="E186">
            <v>1</v>
          </cell>
          <cell r="F186">
            <v>0</v>
          </cell>
          <cell r="G186">
            <v>0</v>
          </cell>
          <cell r="H186">
            <v>0</v>
          </cell>
          <cell r="I186">
            <v>0.12</v>
          </cell>
          <cell r="J186">
            <v>0</v>
          </cell>
          <cell r="K186">
            <v>0.12</v>
          </cell>
          <cell r="L186">
            <v>0</v>
          </cell>
          <cell r="M186">
            <v>0</v>
          </cell>
          <cell r="N186">
            <v>0</v>
          </cell>
          <cell r="O186">
            <v>0</v>
          </cell>
          <cell r="P186">
            <v>2</v>
          </cell>
        </row>
        <row r="187">
          <cell r="B187" t="str">
            <v>40S</v>
          </cell>
          <cell r="C187">
            <v>1</v>
          </cell>
          <cell r="D187">
            <v>3.38</v>
          </cell>
          <cell r="E187">
            <v>1</v>
          </cell>
          <cell r="F187">
            <v>0</v>
          </cell>
          <cell r="G187">
            <v>0</v>
          </cell>
          <cell r="H187">
            <v>0</v>
          </cell>
          <cell r="I187">
            <v>0.12</v>
          </cell>
          <cell r="J187">
            <v>0</v>
          </cell>
          <cell r="K187">
            <v>0.12</v>
          </cell>
          <cell r="L187">
            <v>0</v>
          </cell>
          <cell r="M187">
            <v>0</v>
          </cell>
          <cell r="N187">
            <v>0</v>
          </cell>
          <cell r="O187">
            <v>0</v>
          </cell>
          <cell r="P187">
            <v>2</v>
          </cell>
        </row>
        <row r="188">
          <cell r="B188" t="str">
            <v>40S</v>
          </cell>
          <cell r="C188">
            <v>1.25</v>
          </cell>
          <cell r="D188">
            <v>3.56</v>
          </cell>
          <cell r="E188">
            <v>1</v>
          </cell>
          <cell r="F188">
            <v>0</v>
          </cell>
          <cell r="G188">
            <v>0</v>
          </cell>
          <cell r="H188">
            <v>0</v>
          </cell>
          <cell r="I188">
            <v>0.15</v>
          </cell>
          <cell r="J188">
            <v>0</v>
          </cell>
          <cell r="K188">
            <v>0.15</v>
          </cell>
          <cell r="L188">
            <v>0</v>
          </cell>
          <cell r="M188">
            <v>0</v>
          </cell>
          <cell r="N188">
            <v>0</v>
          </cell>
          <cell r="O188">
            <v>0</v>
          </cell>
          <cell r="P188">
            <v>2</v>
          </cell>
        </row>
        <row r="189">
          <cell r="B189" t="str">
            <v>40S</v>
          </cell>
          <cell r="C189">
            <v>1.25</v>
          </cell>
          <cell r="D189">
            <v>3.56</v>
          </cell>
          <cell r="E189">
            <v>1</v>
          </cell>
          <cell r="F189">
            <v>0</v>
          </cell>
          <cell r="G189">
            <v>0</v>
          </cell>
          <cell r="H189">
            <v>0</v>
          </cell>
          <cell r="I189">
            <v>0.15</v>
          </cell>
          <cell r="J189">
            <v>0</v>
          </cell>
          <cell r="K189">
            <v>0.15</v>
          </cell>
          <cell r="L189">
            <v>0</v>
          </cell>
          <cell r="M189">
            <v>0</v>
          </cell>
          <cell r="N189">
            <v>0</v>
          </cell>
          <cell r="O189">
            <v>0</v>
          </cell>
          <cell r="P189">
            <v>2</v>
          </cell>
        </row>
        <row r="190">
          <cell r="B190" t="str">
            <v>40S</v>
          </cell>
          <cell r="C190">
            <v>1.25</v>
          </cell>
          <cell r="D190">
            <v>3.56</v>
          </cell>
          <cell r="E190">
            <v>1</v>
          </cell>
          <cell r="F190">
            <v>0</v>
          </cell>
          <cell r="G190">
            <v>0</v>
          </cell>
          <cell r="H190">
            <v>0</v>
          </cell>
          <cell r="I190">
            <v>0.15</v>
          </cell>
          <cell r="J190">
            <v>8.42</v>
          </cell>
          <cell r="K190">
            <v>0.15</v>
          </cell>
          <cell r="L190">
            <v>0</v>
          </cell>
          <cell r="M190">
            <v>0</v>
          </cell>
          <cell r="N190">
            <v>0</v>
          </cell>
          <cell r="O190">
            <v>0</v>
          </cell>
          <cell r="P190">
            <v>2</v>
          </cell>
        </row>
        <row r="191">
          <cell r="B191" t="str">
            <v>40S</v>
          </cell>
          <cell r="C191">
            <v>1.5</v>
          </cell>
          <cell r="D191">
            <v>3.68</v>
          </cell>
          <cell r="E191">
            <v>1</v>
          </cell>
          <cell r="F191">
            <v>0</v>
          </cell>
          <cell r="G191">
            <v>0</v>
          </cell>
          <cell r="H191">
            <v>0</v>
          </cell>
          <cell r="I191">
            <v>0.15</v>
          </cell>
          <cell r="J191">
            <v>0</v>
          </cell>
          <cell r="K191">
            <v>0.15</v>
          </cell>
          <cell r="L191">
            <v>0</v>
          </cell>
          <cell r="M191">
            <v>0</v>
          </cell>
          <cell r="N191">
            <v>0</v>
          </cell>
          <cell r="O191">
            <v>0</v>
          </cell>
          <cell r="P191">
            <v>2</v>
          </cell>
        </row>
        <row r="192">
          <cell r="B192" t="str">
            <v>40S</v>
          </cell>
          <cell r="C192">
            <v>1.5</v>
          </cell>
          <cell r="D192">
            <v>3.68</v>
          </cell>
          <cell r="E192">
            <v>1</v>
          </cell>
          <cell r="F192">
            <v>0</v>
          </cell>
          <cell r="G192">
            <v>0</v>
          </cell>
          <cell r="H192">
            <v>0</v>
          </cell>
          <cell r="I192">
            <v>0.15</v>
          </cell>
          <cell r="J192">
            <v>0</v>
          </cell>
          <cell r="K192">
            <v>0.15</v>
          </cell>
          <cell r="L192">
            <v>0</v>
          </cell>
          <cell r="M192">
            <v>0</v>
          </cell>
          <cell r="N192">
            <v>0</v>
          </cell>
          <cell r="O192">
            <v>0</v>
          </cell>
          <cell r="P192">
            <v>2</v>
          </cell>
        </row>
        <row r="193">
          <cell r="B193" t="str">
            <v>40S</v>
          </cell>
          <cell r="C193">
            <v>1.5</v>
          </cell>
          <cell r="D193">
            <v>3.68</v>
          </cell>
          <cell r="E193">
            <v>1</v>
          </cell>
          <cell r="F193">
            <v>0</v>
          </cell>
          <cell r="G193">
            <v>0</v>
          </cell>
          <cell r="H193">
            <v>0</v>
          </cell>
          <cell r="I193">
            <v>0.15</v>
          </cell>
          <cell r="J193">
            <v>0</v>
          </cell>
          <cell r="K193">
            <v>0.15</v>
          </cell>
          <cell r="L193">
            <v>0</v>
          </cell>
          <cell r="M193">
            <v>0</v>
          </cell>
          <cell r="N193">
            <v>0</v>
          </cell>
          <cell r="O193">
            <v>0</v>
          </cell>
          <cell r="P193">
            <v>2</v>
          </cell>
        </row>
        <row r="194">
          <cell r="B194" t="str">
            <v>40S</v>
          </cell>
          <cell r="C194">
            <v>2</v>
          </cell>
          <cell r="D194">
            <v>3.91</v>
          </cell>
          <cell r="E194">
            <v>1</v>
          </cell>
          <cell r="F194">
            <v>0</v>
          </cell>
          <cell r="G194">
            <v>0</v>
          </cell>
          <cell r="H194">
            <v>0</v>
          </cell>
          <cell r="I194">
            <v>0.3</v>
          </cell>
          <cell r="J194">
            <v>0</v>
          </cell>
          <cell r="K194">
            <v>0.3</v>
          </cell>
          <cell r="L194">
            <v>0</v>
          </cell>
          <cell r="M194">
            <v>0</v>
          </cell>
          <cell r="N194">
            <v>0</v>
          </cell>
          <cell r="O194">
            <v>0</v>
          </cell>
          <cell r="P194">
            <v>2</v>
          </cell>
        </row>
        <row r="195">
          <cell r="B195" t="str">
            <v>40S</v>
          </cell>
          <cell r="C195">
            <v>2</v>
          </cell>
          <cell r="D195">
            <v>3.91</v>
          </cell>
          <cell r="E195">
            <v>1</v>
          </cell>
          <cell r="F195">
            <v>0</v>
          </cell>
          <cell r="G195">
            <v>0</v>
          </cell>
          <cell r="H195">
            <v>0</v>
          </cell>
          <cell r="I195">
            <v>0.3</v>
          </cell>
          <cell r="J195">
            <v>0</v>
          </cell>
          <cell r="K195">
            <v>0.3</v>
          </cell>
          <cell r="L195">
            <v>2</v>
          </cell>
          <cell r="M195"/>
          <cell r="N195">
            <v>4.1166770151461775E-312</v>
          </cell>
          <cell r="O195" t="str">
            <v>40S</v>
          </cell>
          <cell r="P195">
            <v>2</v>
          </cell>
          <cell r="Q195">
            <v>3.9099923706054689</v>
          </cell>
          <cell r="R195">
            <v>1</v>
          </cell>
        </row>
        <row r="196">
          <cell r="B196" t="str">
            <v>40S</v>
          </cell>
          <cell r="C196">
            <v>2</v>
          </cell>
          <cell r="D196">
            <v>3.91</v>
          </cell>
          <cell r="E196">
            <v>1</v>
          </cell>
          <cell r="F196">
            <v>0</v>
          </cell>
          <cell r="G196">
            <v>0</v>
          </cell>
          <cell r="H196">
            <v>0</v>
          </cell>
          <cell r="I196">
            <v>0.3</v>
          </cell>
          <cell r="J196">
            <v>0</v>
          </cell>
          <cell r="K196">
            <v>0.3</v>
          </cell>
          <cell r="L196">
            <v>0</v>
          </cell>
          <cell r="M196">
            <v>0</v>
          </cell>
          <cell r="N196">
            <v>0</v>
          </cell>
          <cell r="O196">
            <v>0</v>
          </cell>
          <cell r="P196">
            <v>2</v>
          </cell>
        </row>
        <row r="197">
          <cell r="B197" t="str">
            <v>40S</v>
          </cell>
          <cell r="C197">
            <v>2.5</v>
          </cell>
          <cell r="D197">
            <v>5.16</v>
          </cell>
          <cell r="E197">
            <v>1</v>
          </cell>
          <cell r="F197">
            <v>0</v>
          </cell>
          <cell r="G197">
            <v>0</v>
          </cell>
          <cell r="H197">
            <v>0</v>
          </cell>
          <cell r="I197">
            <v>0.25</v>
          </cell>
          <cell r="J197">
            <v>0.2</v>
          </cell>
          <cell r="K197">
            <v>0.45</v>
          </cell>
          <cell r="L197">
            <v>0</v>
          </cell>
          <cell r="M197">
            <v>0</v>
          </cell>
          <cell r="N197">
            <v>0</v>
          </cell>
          <cell r="O197">
            <v>0</v>
          </cell>
          <cell r="P197">
            <v>2</v>
          </cell>
        </row>
        <row r="198">
          <cell r="B198" t="str">
            <v>40S</v>
          </cell>
          <cell r="C198">
            <v>3</v>
          </cell>
          <cell r="D198">
            <v>5.49</v>
          </cell>
          <cell r="E198">
            <v>1</v>
          </cell>
          <cell r="F198">
            <v>0</v>
          </cell>
          <cell r="G198">
            <v>0</v>
          </cell>
          <cell r="H198">
            <v>0</v>
          </cell>
          <cell r="I198">
            <v>0.3</v>
          </cell>
          <cell r="J198">
            <v>0.3</v>
          </cell>
          <cell r="K198">
            <v>0.6</v>
          </cell>
          <cell r="L198">
            <v>0</v>
          </cell>
          <cell r="M198">
            <v>0</v>
          </cell>
          <cell r="N198">
            <v>0</v>
          </cell>
          <cell r="O198">
            <v>0</v>
          </cell>
          <cell r="P198">
            <v>2</v>
          </cell>
        </row>
        <row r="199">
          <cell r="B199" t="str">
            <v>40S</v>
          </cell>
          <cell r="C199">
            <v>3.5</v>
          </cell>
          <cell r="D199">
            <v>5.74</v>
          </cell>
          <cell r="E199">
            <v>1</v>
          </cell>
          <cell r="F199">
            <v>0</v>
          </cell>
          <cell r="G199">
            <v>0</v>
          </cell>
          <cell r="H199">
            <v>0</v>
          </cell>
          <cell r="I199">
            <v>0.35</v>
          </cell>
          <cell r="J199">
            <v>0.4</v>
          </cell>
          <cell r="K199">
            <v>0.75</v>
          </cell>
          <cell r="L199">
            <v>0</v>
          </cell>
          <cell r="M199">
            <v>0</v>
          </cell>
          <cell r="N199">
            <v>0</v>
          </cell>
          <cell r="O199">
            <v>0</v>
          </cell>
          <cell r="P199">
            <v>3</v>
          </cell>
        </row>
        <row r="200">
          <cell r="B200" t="str">
            <v>40S</v>
          </cell>
          <cell r="C200">
            <v>4</v>
          </cell>
          <cell r="D200">
            <v>6.02</v>
          </cell>
          <cell r="E200">
            <v>1</v>
          </cell>
          <cell r="F200">
            <v>0</v>
          </cell>
          <cell r="G200">
            <v>0</v>
          </cell>
          <cell r="H200">
            <v>0</v>
          </cell>
          <cell r="I200">
            <v>0.41</v>
          </cell>
          <cell r="J200">
            <v>0.49</v>
          </cell>
          <cell r="K200">
            <v>0.89999999999999991</v>
          </cell>
          <cell r="L200">
            <v>0</v>
          </cell>
          <cell r="M200">
            <v>0</v>
          </cell>
          <cell r="N200">
            <v>0</v>
          </cell>
          <cell r="O200">
            <v>0</v>
          </cell>
          <cell r="P200">
            <v>3</v>
          </cell>
        </row>
        <row r="201">
          <cell r="B201" t="str">
            <v>40S</v>
          </cell>
          <cell r="C201">
            <v>5</v>
          </cell>
          <cell r="D201">
            <v>6.55</v>
          </cell>
          <cell r="E201">
            <v>1</v>
          </cell>
          <cell r="F201">
            <v>0</v>
          </cell>
          <cell r="G201">
            <v>0</v>
          </cell>
          <cell r="H201">
            <v>0</v>
          </cell>
          <cell r="I201">
            <v>0.51</v>
          </cell>
          <cell r="J201">
            <v>0.54</v>
          </cell>
          <cell r="K201">
            <v>1.05</v>
          </cell>
          <cell r="L201">
            <v>0</v>
          </cell>
          <cell r="M201">
            <v>0</v>
          </cell>
          <cell r="N201">
            <v>0</v>
          </cell>
          <cell r="O201">
            <v>0</v>
          </cell>
          <cell r="P201">
            <v>4</v>
          </cell>
        </row>
        <row r="202">
          <cell r="B202" t="str">
            <v>40S</v>
          </cell>
          <cell r="C202">
            <v>6</v>
          </cell>
          <cell r="D202">
            <v>7.11</v>
          </cell>
          <cell r="E202">
            <v>1</v>
          </cell>
          <cell r="F202">
            <v>0</v>
          </cell>
          <cell r="G202">
            <v>0</v>
          </cell>
          <cell r="H202">
            <v>0</v>
          </cell>
          <cell r="I202">
            <v>0.61</v>
          </cell>
          <cell r="J202">
            <v>1.04</v>
          </cell>
          <cell r="K202">
            <v>1.65</v>
          </cell>
          <cell r="L202">
            <v>0</v>
          </cell>
          <cell r="M202">
            <v>0</v>
          </cell>
          <cell r="N202">
            <v>0</v>
          </cell>
          <cell r="O202">
            <v>0</v>
          </cell>
          <cell r="P202">
            <v>4</v>
          </cell>
        </row>
        <row r="203">
          <cell r="B203" t="str">
            <v>40S</v>
          </cell>
          <cell r="C203">
            <v>8</v>
          </cell>
          <cell r="D203">
            <v>8.18</v>
          </cell>
          <cell r="E203">
            <v>1</v>
          </cell>
          <cell r="F203">
            <v>0</v>
          </cell>
          <cell r="G203">
            <v>0</v>
          </cell>
          <cell r="H203">
            <v>0</v>
          </cell>
          <cell r="I203">
            <v>0.81</v>
          </cell>
          <cell r="J203">
            <v>1.73</v>
          </cell>
          <cell r="K203">
            <v>2.54</v>
          </cell>
          <cell r="L203">
            <v>0</v>
          </cell>
          <cell r="M203">
            <v>0</v>
          </cell>
          <cell r="N203">
            <v>0</v>
          </cell>
          <cell r="O203">
            <v>0</v>
          </cell>
          <cell r="P203">
            <v>4</v>
          </cell>
        </row>
        <row r="204">
          <cell r="B204" t="str">
            <v>40S</v>
          </cell>
          <cell r="C204">
            <v>10</v>
          </cell>
          <cell r="D204">
            <v>9.27</v>
          </cell>
          <cell r="E204">
            <v>1</v>
          </cell>
          <cell r="F204">
            <v>0</v>
          </cell>
          <cell r="G204">
            <v>0</v>
          </cell>
          <cell r="H204">
            <v>0</v>
          </cell>
          <cell r="I204">
            <v>1.01</v>
          </cell>
          <cell r="J204">
            <v>3.04</v>
          </cell>
          <cell r="K204">
            <v>4.05</v>
          </cell>
          <cell r="L204">
            <v>0</v>
          </cell>
          <cell r="M204">
            <v>0</v>
          </cell>
          <cell r="N204">
            <v>0</v>
          </cell>
          <cell r="O204">
            <v>0</v>
          </cell>
          <cell r="P204">
            <v>4</v>
          </cell>
        </row>
        <row r="205">
          <cell r="B205" t="str">
            <v>40S</v>
          </cell>
          <cell r="C205">
            <v>12</v>
          </cell>
          <cell r="D205">
            <v>9.5299999999999994</v>
          </cell>
          <cell r="E205">
            <v>1</v>
          </cell>
          <cell r="F205">
            <v>0</v>
          </cell>
          <cell r="G205">
            <v>0</v>
          </cell>
          <cell r="H205">
            <v>0</v>
          </cell>
          <cell r="I205">
            <v>1.22</v>
          </cell>
          <cell r="J205">
            <v>3.28</v>
          </cell>
          <cell r="K205">
            <v>4.5</v>
          </cell>
          <cell r="L205">
            <v>0</v>
          </cell>
          <cell r="M205">
            <v>0</v>
          </cell>
          <cell r="N205">
            <v>0</v>
          </cell>
          <cell r="O205">
            <v>0</v>
          </cell>
          <cell r="P205">
            <v>6</v>
          </cell>
        </row>
        <row r="206">
          <cell r="B206">
            <v>60</v>
          </cell>
          <cell r="C206">
            <v>8</v>
          </cell>
          <cell r="D206">
            <v>10.31</v>
          </cell>
          <cell r="E206">
            <v>1.25</v>
          </cell>
          <cell r="F206">
            <v>0</v>
          </cell>
          <cell r="G206">
            <v>0</v>
          </cell>
          <cell r="H206">
            <v>0</v>
          </cell>
          <cell r="I206">
            <v>0.81</v>
          </cell>
          <cell r="J206">
            <v>2.64</v>
          </cell>
          <cell r="K206">
            <v>3.45</v>
          </cell>
          <cell r="L206">
            <v>0</v>
          </cell>
          <cell r="M206">
            <v>0</v>
          </cell>
          <cell r="N206">
            <v>0</v>
          </cell>
          <cell r="O206">
            <v>0</v>
          </cell>
          <cell r="P206">
            <v>4</v>
          </cell>
        </row>
        <row r="207">
          <cell r="B207">
            <v>60</v>
          </cell>
          <cell r="C207">
            <v>10</v>
          </cell>
          <cell r="D207">
            <v>12.7</v>
          </cell>
          <cell r="E207">
            <v>1.25</v>
          </cell>
          <cell r="F207">
            <v>0</v>
          </cell>
          <cell r="G207">
            <v>0</v>
          </cell>
          <cell r="H207">
            <v>0</v>
          </cell>
          <cell r="I207">
            <v>1.01</v>
          </cell>
          <cell r="J207">
            <v>5.74</v>
          </cell>
          <cell r="K207">
            <v>6.75</v>
          </cell>
          <cell r="L207">
            <v>0</v>
          </cell>
          <cell r="M207">
            <v>0</v>
          </cell>
          <cell r="N207">
            <v>0</v>
          </cell>
          <cell r="O207">
            <v>0</v>
          </cell>
          <cell r="P207">
            <v>4</v>
          </cell>
        </row>
        <row r="208">
          <cell r="B208">
            <v>60</v>
          </cell>
          <cell r="C208">
            <v>12</v>
          </cell>
          <cell r="D208">
            <v>14.27</v>
          </cell>
          <cell r="E208">
            <v>1.25</v>
          </cell>
          <cell r="F208">
            <v>0</v>
          </cell>
          <cell r="G208">
            <v>0</v>
          </cell>
          <cell r="H208">
            <v>0</v>
          </cell>
          <cell r="I208">
            <v>1.22</v>
          </cell>
          <cell r="J208">
            <v>8.3800000000000008</v>
          </cell>
          <cell r="K208">
            <v>9.6000000000000014</v>
          </cell>
          <cell r="L208">
            <v>0</v>
          </cell>
          <cell r="M208">
            <v>0</v>
          </cell>
          <cell r="N208">
            <v>0</v>
          </cell>
          <cell r="O208">
            <v>0</v>
          </cell>
          <cell r="P208">
            <v>6</v>
          </cell>
        </row>
        <row r="209">
          <cell r="B209">
            <v>60</v>
          </cell>
          <cell r="C209">
            <v>14</v>
          </cell>
          <cell r="D209">
            <v>15.09</v>
          </cell>
          <cell r="E209">
            <v>1.5</v>
          </cell>
          <cell r="F209">
            <v>0</v>
          </cell>
          <cell r="G209">
            <v>0</v>
          </cell>
          <cell r="H209">
            <v>0</v>
          </cell>
          <cell r="I209">
            <v>1.42</v>
          </cell>
          <cell r="J209">
            <v>9.9700000000000006</v>
          </cell>
          <cell r="K209">
            <v>11.39</v>
          </cell>
          <cell r="L209">
            <v>0</v>
          </cell>
          <cell r="M209">
            <v>0</v>
          </cell>
          <cell r="N209">
            <v>0</v>
          </cell>
          <cell r="O209">
            <v>0</v>
          </cell>
          <cell r="P209">
            <v>6</v>
          </cell>
        </row>
        <row r="210">
          <cell r="B210">
            <v>60</v>
          </cell>
          <cell r="C210">
            <v>16</v>
          </cell>
          <cell r="D210">
            <v>16.66</v>
          </cell>
          <cell r="E210">
            <v>1.5</v>
          </cell>
          <cell r="F210">
            <v>0</v>
          </cell>
          <cell r="G210">
            <v>0</v>
          </cell>
          <cell r="H210">
            <v>0</v>
          </cell>
          <cell r="I210">
            <v>1.62</v>
          </cell>
          <cell r="J210">
            <v>14.88</v>
          </cell>
          <cell r="K210">
            <v>16.5</v>
          </cell>
          <cell r="L210">
            <v>0</v>
          </cell>
          <cell r="M210">
            <v>0</v>
          </cell>
          <cell r="N210">
            <v>0</v>
          </cell>
          <cell r="O210">
            <v>0</v>
          </cell>
          <cell r="P210">
            <v>6</v>
          </cell>
        </row>
        <row r="211">
          <cell r="B211">
            <v>60</v>
          </cell>
          <cell r="C211">
            <v>18</v>
          </cell>
          <cell r="D211">
            <v>19.05</v>
          </cell>
          <cell r="E211">
            <v>2</v>
          </cell>
          <cell r="F211">
            <v>0</v>
          </cell>
          <cell r="G211">
            <v>0</v>
          </cell>
          <cell r="H211">
            <v>0</v>
          </cell>
          <cell r="I211">
            <v>1.82</v>
          </cell>
          <cell r="J211">
            <v>20.67</v>
          </cell>
          <cell r="K211">
            <v>22.490000000000002</v>
          </cell>
          <cell r="L211">
            <v>0</v>
          </cell>
          <cell r="M211">
            <v>0</v>
          </cell>
          <cell r="N211">
            <v>0</v>
          </cell>
          <cell r="O211">
            <v>0</v>
          </cell>
          <cell r="P211">
            <v>6</v>
          </cell>
        </row>
        <row r="212">
          <cell r="B212">
            <v>60</v>
          </cell>
          <cell r="C212">
            <v>20</v>
          </cell>
          <cell r="D212">
            <v>20.62</v>
          </cell>
          <cell r="E212">
            <v>2</v>
          </cell>
          <cell r="F212">
            <v>0</v>
          </cell>
          <cell r="G212">
            <v>0</v>
          </cell>
          <cell r="H212">
            <v>0</v>
          </cell>
          <cell r="I212">
            <v>2.0299999999999998</v>
          </cell>
          <cell r="J212">
            <v>23.47</v>
          </cell>
          <cell r="K212">
            <v>25.5</v>
          </cell>
          <cell r="L212">
            <v>0</v>
          </cell>
          <cell r="M212">
            <v>0</v>
          </cell>
          <cell r="N212">
            <v>0</v>
          </cell>
          <cell r="O212">
            <v>0</v>
          </cell>
          <cell r="P212">
            <v>7</v>
          </cell>
        </row>
        <row r="213">
          <cell r="B213">
            <v>60</v>
          </cell>
          <cell r="C213">
            <v>22</v>
          </cell>
          <cell r="D213">
            <v>22.23</v>
          </cell>
          <cell r="E213">
            <v>2</v>
          </cell>
          <cell r="F213">
            <v>0</v>
          </cell>
          <cell r="G213">
            <v>0</v>
          </cell>
          <cell r="H213">
            <v>0</v>
          </cell>
          <cell r="I213">
            <v>2.23</v>
          </cell>
          <cell r="J213">
            <v>29.27</v>
          </cell>
          <cell r="K213">
            <v>31.5</v>
          </cell>
          <cell r="L213">
            <v>0</v>
          </cell>
          <cell r="M213">
            <v>0</v>
          </cell>
          <cell r="N213">
            <v>0</v>
          </cell>
          <cell r="O213">
            <v>0</v>
          </cell>
          <cell r="P213">
            <v>8</v>
          </cell>
        </row>
        <row r="214">
          <cell r="B214">
            <v>60</v>
          </cell>
          <cell r="C214">
            <v>24</v>
          </cell>
          <cell r="D214">
            <v>24.61</v>
          </cell>
          <cell r="E214">
            <v>2</v>
          </cell>
          <cell r="F214">
            <v>0</v>
          </cell>
          <cell r="G214">
            <v>0</v>
          </cell>
          <cell r="H214">
            <v>0</v>
          </cell>
          <cell r="I214">
            <v>2.4300000000000002</v>
          </cell>
          <cell r="J214">
            <v>35.07</v>
          </cell>
          <cell r="K214">
            <v>37.5</v>
          </cell>
          <cell r="L214">
            <v>0</v>
          </cell>
          <cell r="M214">
            <v>0</v>
          </cell>
          <cell r="N214">
            <v>0</v>
          </cell>
          <cell r="O214">
            <v>0</v>
          </cell>
          <cell r="P214">
            <v>8</v>
          </cell>
        </row>
        <row r="215">
          <cell r="B215">
            <v>80</v>
          </cell>
          <cell r="C215">
            <v>0.125</v>
          </cell>
          <cell r="D215">
            <v>2.41</v>
          </cell>
          <cell r="E215">
            <v>1</v>
          </cell>
          <cell r="F215">
            <v>0</v>
          </cell>
          <cell r="G215">
            <v>0</v>
          </cell>
          <cell r="H215">
            <v>0</v>
          </cell>
          <cell r="I215">
            <v>7.0000000000000007E-2</v>
          </cell>
          <cell r="J215">
            <v>0</v>
          </cell>
          <cell r="K215">
            <v>7.0000000000000007E-2</v>
          </cell>
          <cell r="L215">
            <v>0</v>
          </cell>
          <cell r="M215">
            <v>0</v>
          </cell>
          <cell r="N215">
            <v>0</v>
          </cell>
          <cell r="O215">
            <v>0</v>
          </cell>
          <cell r="P215">
            <v>2</v>
          </cell>
        </row>
        <row r="216">
          <cell r="B216">
            <v>80</v>
          </cell>
          <cell r="C216">
            <v>0.125</v>
          </cell>
          <cell r="D216">
            <v>2.41</v>
          </cell>
          <cell r="E216">
            <v>1</v>
          </cell>
          <cell r="F216">
            <v>0</v>
          </cell>
          <cell r="G216">
            <v>0</v>
          </cell>
          <cell r="H216">
            <v>0</v>
          </cell>
          <cell r="I216">
            <v>7.0000000000000007E-2</v>
          </cell>
          <cell r="J216">
            <v>0</v>
          </cell>
          <cell r="K216">
            <v>7.0000000000000007E-2</v>
          </cell>
          <cell r="L216">
            <v>0</v>
          </cell>
          <cell r="M216">
            <v>0</v>
          </cell>
          <cell r="N216">
            <v>0</v>
          </cell>
          <cell r="O216">
            <v>0</v>
          </cell>
          <cell r="P216">
            <v>2</v>
          </cell>
        </row>
        <row r="217">
          <cell r="B217">
            <v>80</v>
          </cell>
          <cell r="C217">
            <v>0.125</v>
          </cell>
          <cell r="D217">
            <v>2.41</v>
          </cell>
          <cell r="E217">
            <v>1</v>
          </cell>
          <cell r="F217">
            <v>0</v>
          </cell>
          <cell r="G217">
            <v>0</v>
          </cell>
          <cell r="H217">
            <v>0</v>
          </cell>
          <cell r="I217">
            <v>7.0000000000000007E-2</v>
          </cell>
          <cell r="J217">
            <v>0</v>
          </cell>
          <cell r="K217">
            <v>7.0000000000000007E-2</v>
          </cell>
          <cell r="L217">
            <v>0</v>
          </cell>
          <cell r="M217">
            <v>0</v>
          </cell>
          <cell r="N217">
            <v>0</v>
          </cell>
          <cell r="O217">
            <v>0</v>
          </cell>
          <cell r="P217">
            <v>2</v>
          </cell>
        </row>
        <row r="218">
          <cell r="B218">
            <v>80</v>
          </cell>
          <cell r="C218">
            <v>0.25</v>
          </cell>
          <cell r="D218">
            <v>3.02</v>
          </cell>
          <cell r="E218">
            <v>1</v>
          </cell>
          <cell r="F218">
            <v>0</v>
          </cell>
          <cell r="G218">
            <v>0</v>
          </cell>
          <cell r="H218">
            <v>0</v>
          </cell>
          <cell r="I218">
            <v>7.0000000000000007E-2</v>
          </cell>
          <cell r="J218">
            <v>0.3</v>
          </cell>
          <cell r="K218">
            <v>7.0000000000000007E-2</v>
          </cell>
          <cell r="L218">
            <v>0</v>
          </cell>
          <cell r="M218">
            <v>0</v>
          </cell>
          <cell r="N218">
            <v>0</v>
          </cell>
          <cell r="O218">
            <v>0</v>
          </cell>
          <cell r="P218">
            <v>2</v>
          </cell>
        </row>
        <row r="219">
          <cell r="B219">
            <v>80</v>
          </cell>
          <cell r="C219">
            <v>0.25</v>
          </cell>
          <cell r="D219">
            <v>3.02</v>
          </cell>
          <cell r="E219">
            <v>1</v>
          </cell>
          <cell r="F219">
            <v>0</v>
          </cell>
          <cell r="G219">
            <v>0</v>
          </cell>
          <cell r="H219">
            <v>0</v>
          </cell>
          <cell r="I219">
            <v>7.0000000000000007E-2</v>
          </cell>
          <cell r="J219">
            <v>0</v>
          </cell>
          <cell r="K219">
            <v>7.0000000000000007E-2</v>
          </cell>
          <cell r="L219">
            <v>0</v>
          </cell>
          <cell r="M219">
            <v>0</v>
          </cell>
          <cell r="N219">
            <v>0</v>
          </cell>
          <cell r="O219">
            <v>0</v>
          </cell>
          <cell r="P219">
            <v>2</v>
          </cell>
        </row>
        <row r="220">
          <cell r="B220">
            <v>80</v>
          </cell>
          <cell r="C220">
            <v>0.25</v>
          </cell>
          <cell r="D220">
            <v>3.02</v>
          </cell>
          <cell r="E220">
            <v>1</v>
          </cell>
          <cell r="F220">
            <v>0</v>
          </cell>
          <cell r="G220">
            <v>0</v>
          </cell>
          <cell r="H220">
            <v>0</v>
          </cell>
          <cell r="I220">
            <v>7.0000000000000007E-2</v>
          </cell>
          <cell r="J220">
            <v>0</v>
          </cell>
          <cell r="K220">
            <v>7.0000000000000007E-2</v>
          </cell>
          <cell r="L220">
            <v>0</v>
          </cell>
          <cell r="M220">
            <v>0</v>
          </cell>
          <cell r="N220">
            <v>0</v>
          </cell>
          <cell r="O220">
            <v>0</v>
          </cell>
          <cell r="P220">
            <v>2</v>
          </cell>
        </row>
        <row r="221">
          <cell r="B221">
            <v>80</v>
          </cell>
          <cell r="C221">
            <v>0.375</v>
          </cell>
          <cell r="D221">
            <v>3.2</v>
          </cell>
          <cell r="E221">
            <v>1</v>
          </cell>
          <cell r="F221">
            <v>0</v>
          </cell>
          <cell r="G221">
            <v>0</v>
          </cell>
          <cell r="H221">
            <v>0</v>
          </cell>
          <cell r="I221">
            <v>7.0000000000000007E-2</v>
          </cell>
          <cell r="J221">
            <v>0</v>
          </cell>
          <cell r="K221">
            <v>7.0000000000000007E-2</v>
          </cell>
          <cell r="L221">
            <v>0</v>
          </cell>
          <cell r="M221">
            <v>0</v>
          </cell>
          <cell r="N221">
            <v>0</v>
          </cell>
          <cell r="O221">
            <v>0</v>
          </cell>
          <cell r="P221">
            <v>2</v>
          </cell>
        </row>
        <row r="222">
          <cell r="B222">
            <v>80</v>
          </cell>
          <cell r="C222">
            <v>0.375</v>
          </cell>
          <cell r="D222">
            <v>3.2</v>
          </cell>
          <cell r="E222">
            <v>1</v>
          </cell>
          <cell r="F222">
            <v>0</v>
          </cell>
          <cell r="G222">
            <v>0</v>
          </cell>
          <cell r="H222">
            <v>0</v>
          </cell>
          <cell r="I222">
            <v>7.0000000000000007E-2</v>
          </cell>
          <cell r="J222">
            <v>0</v>
          </cell>
          <cell r="K222">
            <v>7.0000000000000007E-2</v>
          </cell>
          <cell r="L222">
            <v>0</v>
          </cell>
          <cell r="M222">
            <v>0</v>
          </cell>
          <cell r="N222">
            <v>0</v>
          </cell>
          <cell r="O222">
            <v>0</v>
          </cell>
          <cell r="P222">
            <v>2</v>
          </cell>
        </row>
        <row r="223">
          <cell r="B223">
            <v>80</v>
          </cell>
          <cell r="C223">
            <v>0.375</v>
          </cell>
          <cell r="D223">
            <v>3.2</v>
          </cell>
          <cell r="E223">
            <v>1</v>
          </cell>
          <cell r="F223">
            <v>0</v>
          </cell>
          <cell r="G223">
            <v>0</v>
          </cell>
          <cell r="H223">
            <v>0</v>
          </cell>
          <cell r="I223">
            <v>7.0000000000000007E-2</v>
          </cell>
          <cell r="J223">
            <v>0</v>
          </cell>
          <cell r="K223">
            <v>7.0000000000000007E-2</v>
          </cell>
          <cell r="L223">
            <v>2.12451171875</v>
          </cell>
          <cell r="M223">
            <v>0</v>
          </cell>
          <cell r="N223">
            <v>4.7320557945261064E-312</v>
          </cell>
          <cell r="O223">
            <v>80</v>
          </cell>
          <cell r="P223">
            <v>2</v>
          </cell>
          <cell r="Q223">
            <v>3.73</v>
          </cell>
          <cell r="R223">
            <v>1</v>
          </cell>
        </row>
        <row r="224">
          <cell r="B224">
            <v>80</v>
          </cell>
          <cell r="C224">
            <v>0.5</v>
          </cell>
          <cell r="D224">
            <v>3.73</v>
          </cell>
          <cell r="E224">
            <v>1</v>
          </cell>
          <cell r="F224">
            <v>0</v>
          </cell>
          <cell r="G224">
            <v>0</v>
          </cell>
          <cell r="H224">
            <v>0</v>
          </cell>
          <cell r="I224">
            <v>7.0000000000000007E-2</v>
          </cell>
          <cell r="J224">
            <v>0</v>
          </cell>
          <cell r="K224">
            <v>7.0000000000000007E-2</v>
          </cell>
          <cell r="L224">
            <v>0</v>
          </cell>
          <cell r="M224">
            <v>0</v>
          </cell>
          <cell r="N224">
            <v>0</v>
          </cell>
          <cell r="O224">
            <v>0</v>
          </cell>
          <cell r="P224">
            <v>2</v>
          </cell>
        </row>
        <row r="225">
          <cell r="B225">
            <v>80</v>
          </cell>
          <cell r="C225">
            <v>0.5</v>
          </cell>
          <cell r="D225">
            <v>3.73</v>
          </cell>
          <cell r="E225">
            <v>1</v>
          </cell>
          <cell r="F225">
            <v>0</v>
          </cell>
          <cell r="G225">
            <v>0</v>
          </cell>
          <cell r="H225">
            <v>0</v>
          </cell>
          <cell r="I225">
            <v>7.0000000000000007E-2</v>
          </cell>
          <cell r="J225">
            <v>0</v>
          </cell>
          <cell r="K225">
            <v>7.0000000000000007E-2</v>
          </cell>
          <cell r="L225">
            <v>0</v>
          </cell>
          <cell r="M225">
            <v>0</v>
          </cell>
          <cell r="N225">
            <v>0</v>
          </cell>
          <cell r="O225">
            <v>0</v>
          </cell>
          <cell r="P225">
            <v>2</v>
          </cell>
        </row>
        <row r="226">
          <cell r="B226">
            <v>80</v>
          </cell>
          <cell r="C226">
            <v>0.5</v>
          </cell>
          <cell r="D226">
            <v>3.73</v>
          </cell>
          <cell r="E226">
            <v>1</v>
          </cell>
          <cell r="F226">
            <v>0</v>
          </cell>
          <cell r="G226">
            <v>0</v>
          </cell>
          <cell r="H226">
            <v>0</v>
          </cell>
          <cell r="I226">
            <v>7.0000000000000007E-2</v>
          </cell>
          <cell r="J226">
            <v>0</v>
          </cell>
          <cell r="K226">
            <v>7.0000000000000007E-2</v>
          </cell>
          <cell r="L226">
            <v>0</v>
          </cell>
          <cell r="M226">
            <v>0</v>
          </cell>
          <cell r="N226">
            <v>0</v>
          </cell>
          <cell r="O226">
            <v>0</v>
          </cell>
          <cell r="P226">
            <v>2</v>
          </cell>
        </row>
        <row r="227">
          <cell r="B227">
            <v>80</v>
          </cell>
          <cell r="C227">
            <v>0.75</v>
          </cell>
          <cell r="D227">
            <v>3.91</v>
          </cell>
          <cell r="E227">
            <v>1</v>
          </cell>
          <cell r="F227">
            <v>0</v>
          </cell>
          <cell r="G227">
            <v>0</v>
          </cell>
          <cell r="H227">
            <v>0</v>
          </cell>
          <cell r="I227">
            <v>7.0000000000000007E-2</v>
          </cell>
          <cell r="J227">
            <v>0</v>
          </cell>
          <cell r="K227">
            <v>7.0000000000000007E-2</v>
          </cell>
          <cell r="L227">
            <v>0</v>
          </cell>
          <cell r="M227">
            <v>0</v>
          </cell>
          <cell r="N227">
            <v>0</v>
          </cell>
          <cell r="O227">
            <v>0</v>
          </cell>
          <cell r="P227">
            <v>2</v>
          </cell>
        </row>
        <row r="228">
          <cell r="B228">
            <v>80</v>
          </cell>
          <cell r="C228">
            <v>0.75</v>
          </cell>
          <cell r="D228">
            <v>3.91</v>
          </cell>
          <cell r="E228">
            <v>1</v>
          </cell>
          <cell r="F228">
            <v>0</v>
          </cell>
          <cell r="G228">
            <v>0</v>
          </cell>
          <cell r="H228">
            <v>0</v>
          </cell>
          <cell r="I228">
            <v>7.0000000000000007E-2</v>
          </cell>
          <cell r="J228">
            <v>0</v>
          </cell>
          <cell r="K228">
            <v>7.0000000000000007E-2</v>
          </cell>
          <cell r="L228">
            <v>0</v>
          </cell>
          <cell r="M228">
            <v>0</v>
          </cell>
          <cell r="N228">
            <v>0</v>
          </cell>
          <cell r="O228">
            <v>0</v>
          </cell>
          <cell r="P228">
            <v>2</v>
          </cell>
        </row>
        <row r="229">
          <cell r="B229">
            <v>80</v>
          </cell>
          <cell r="C229">
            <v>0.75</v>
          </cell>
          <cell r="D229">
            <v>3.91</v>
          </cell>
          <cell r="E229">
            <v>1</v>
          </cell>
          <cell r="F229">
            <v>0</v>
          </cell>
          <cell r="G229">
            <v>0</v>
          </cell>
          <cell r="H229">
            <v>0</v>
          </cell>
          <cell r="I229">
            <v>7.0000000000000007E-2</v>
          </cell>
          <cell r="J229">
            <v>0</v>
          </cell>
          <cell r="K229">
            <v>7.0000000000000007E-2</v>
          </cell>
          <cell r="L229">
            <v>0</v>
          </cell>
          <cell r="M229">
            <v>0</v>
          </cell>
          <cell r="N229">
            <v>0</v>
          </cell>
          <cell r="O229">
            <v>0</v>
          </cell>
          <cell r="P229">
            <v>2</v>
          </cell>
        </row>
        <row r="230">
          <cell r="B230">
            <v>80</v>
          </cell>
          <cell r="C230">
            <v>1</v>
          </cell>
          <cell r="D230">
            <v>4.55</v>
          </cell>
          <cell r="E230">
            <v>1</v>
          </cell>
          <cell r="F230">
            <v>0</v>
          </cell>
          <cell r="G230">
            <v>0</v>
          </cell>
          <cell r="H230">
            <v>0</v>
          </cell>
          <cell r="I230">
            <v>0.15</v>
          </cell>
          <cell r="J230">
            <v>0</v>
          </cell>
          <cell r="K230">
            <v>0.15</v>
          </cell>
          <cell r="L230">
            <v>0</v>
          </cell>
          <cell r="M230">
            <v>0</v>
          </cell>
          <cell r="N230">
            <v>0</v>
          </cell>
          <cell r="O230">
            <v>0</v>
          </cell>
          <cell r="P230">
            <v>2</v>
          </cell>
        </row>
        <row r="231">
          <cell r="B231">
            <v>80</v>
          </cell>
          <cell r="C231">
            <v>1</v>
          </cell>
          <cell r="D231">
            <v>4.55</v>
          </cell>
          <cell r="E231">
            <v>1</v>
          </cell>
          <cell r="F231">
            <v>0</v>
          </cell>
          <cell r="G231">
            <v>0</v>
          </cell>
          <cell r="H231">
            <v>0</v>
          </cell>
          <cell r="I231">
            <v>0.15</v>
          </cell>
          <cell r="J231">
            <v>0</v>
          </cell>
          <cell r="K231">
            <v>0.15</v>
          </cell>
          <cell r="L231">
            <v>0</v>
          </cell>
          <cell r="M231">
            <v>0</v>
          </cell>
          <cell r="N231">
            <v>0</v>
          </cell>
          <cell r="O231">
            <v>0</v>
          </cell>
          <cell r="P231">
            <v>2</v>
          </cell>
        </row>
        <row r="232">
          <cell r="B232">
            <v>80</v>
          </cell>
          <cell r="C232">
            <v>1</v>
          </cell>
          <cell r="D232">
            <v>4.55</v>
          </cell>
          <cell r="E232">
            <v>1</v>
          </cell>
          <cell r="F232">
            <v>0</v>
          </cell>
          <cell r="G232">
            <v>0</v>
          </cell>
          <cell r="H232">
            <v>0</v>
          </cell>
          <cell r="I232">
            <v>0.15</v>
          </cell>
          <cell r="J232">
            <v>0</v>
          </cell>
          <cell r="K232">
            <v>0.15</v>
          </cell>
          <cell r="L232">
            <v>0</v>
          </cell>
          <cell r="M232">
            <v>0</v>
          </cell>
          <cell r="N232">
            <v>0</v>
          </cell>
          <cell r="O232">
            <v>0</v>
          </cell>
          <cell r="P232">
            <v>2</v>
          </cell>
        </row>
        <row r="233">
          <cell r="B233">
            <v>80</v>
          </cell>
          <cell r="C233">
            <v>1.25</v>
          </cell>
          <cell r="D233">
            <v>4.8499999999999996</v>
          </cell>
          <cell r="E233">
            <v>1</v>
          </cell>
          <cell r="F233">
            <v>0</v>
          </cell>
          <cell r="G233">
            <v>0</v>
          </cell>
          <cell r="H233">
            <v>0</v>
          </cell>
          <cell r="I233">
            <v>0.13</v>
          </cell>
          <cell r="J233">
            <v>0.17</v>
          </cell>
          <cell r="K233">
            <v>0.30000000000000004</v>
          </cell>
          <cell r="L233">
            <v>0</v>
          </cell>
          <cell r="M233">
            <v>0</v>
          </cell>
          <cell r="N233">
            <v>0</v>
          </cell>
          <cell r="O233">
            <v>0</v>
          </cell>
          <cell r="P233">
            <v>2</v>
          </cell>
        </row>
        <row r="234">
          <cell r="B234">
            <v>80</v>
          </cell>
          <cell r="C234">
            <v>1.25</v>
          </cell>
          <cell r="D234">
            <v>4.8499999999999996</v>
          </cell>
          <cell r="E234">
            <v>1</v>
          </cell>
          <cell r="F234">
            <v>0</v>
          </cell>
          <cell r="G234">
            <v>0</v>
          </cell>
          <cell r="H234">
            <v>0</v>
          </cell>
          <cell r="I234">
            <v>0.13</v>
          </cell>
          <cell r="J234">
            <v>0.17</v>
          </cell>
          <cell r="K234">
            <v>0.30000000000000004</v>
          </cell>
          <cell r="L234">
            <v>0</v>
          </cell>
          <cell r="M234">
            <v>0</v>
          </cell>
          <cell r="N234">
            <v>0</v>
          </cell>
          <cell r="O234">
            <v>0</v>
          </cell>
          <cell r="P234">
            <v>2</v>
          </cell>
        </row>
        <row r="235">
          <cell r="B235">
            <v>80</v>
          </cell>
          <cell r="C235">
            <v>1.25</v>
          </cell>
          <cell r="D235">
            <v>4.8499999999999996</v>
          </cell>
          <cell r="E235">
            <v>1</v>
          </cell>
          <cell r="F235">
            <v>0</v>
          </cell>
          <cell r="G235">
            <v>0</v>
          </cell>
          <cell r="H235">
            <v>0</v>
          </cell>
          <cell r="I235">
            <v>0.13</v>
          </cell>
          <cell r="J235">
            <v>0.17</v>
          </cell>
          <cell r="K235">
            <v>0.30000000000000004</v>
          </cell>
          <cell r="L235">
            <v>0</v>
          </cell>
          <cell r="M235">
            <v>0</v>
          </cell>
          <cell r="N235">
            <v>0</v>
          </cell>
          <cell r="O235">
            <v>0</v>
          </cell>
          <cell r="P235">
            <v>2</v>
          </cell>
        </row>
        <row r="236">
          <cell r="B236">
            <v>80</v>
          </cell>
          <cell r="C236">
            <v>1.5</v>
          </cell>
          <cell r="D236">
            <v>5.08</v>
          </cell>
          <cell r="E236">
            <v>1</v>
          </cell>
          <cell r="F236">
            <v>0</v>
          </cell>
          <cell r="G236">
            <v>0</v>
          </cell>
          <cell r="H236">
            <v>0</v>
          </cell>
          <cell r="I236">
            <v>0.15</v>
          </cell>
          <cell r="J236">
            <v>0.15</v>
          </cell>
          <cell r="K236">
            <v>0.3</v>
          </cell>
          <cell r="L236">
            <v>0</v>
          </cell>
          <cell r="M236">
            <v>0</v>
          </cell>
          <cell r="N236">
            <v>0</v>
          </cell>
          <cell r="O236">
            <v>0</v>
          </cell>
          <cell r="P236">
            <v>2</v>
          </cell>
        </row>
        <row r="237">
          <cell r="B237">
            <v>80</v>
          </cell>
          <cell r="C237">
            <v>1.5</v>
          </cell>
          <cell r="D237">
            <v>5.08</v>
          </cell>
          <cell r="E237">
            <v>1</v>
          </cell>
          <cell r="F237">
            <v>0</v>
          </cell>
          <cell r="G237">
            <v>0</v>
          </cell>
          <cell r="H237">
            <v>0</v>
          </cell>
          <cell r="I237">
            <v>0.15</v>
          </cell>
          <cell r="J237">
            <v>0.15</v>
          </cell>
          <cell r="K237">
            <v>0.3</v>
          </cell>
          <cell r="L237">
            <v>0</v>
          </cell>
          <cell r="M237">
            <v>0</v>
          </cell>
          <cell r="N237">
            <v>0</v>
          </cell>
          <cell r="O237">
            <v>0</v>
          </cell>
          <cell r="P237">
            <v>2</v>
          </cell>
          <cell r="R237"/>
        </row>
        <row r="238">
          <cell r="B238">
            <v>80</v>
          </cell>
          <cell r="C238">
            <v>1.5</v>
          </cell>
          <cell r="D238">
            <v>5.08</v>
          </cell>
          <cell r="E238">
            <v>1</v>
          </cell>
          <cell r="F238">
            <v>0</v>
          </cell>
          <cell r="G238">
            <v>0</v>
          </cell>
          <cell r="H238">
            <v>0</v>
          </cell>
          <cell r="I238">
            <v>0.15</v>
          </cell>
          <cell r="J238">
            <v>0.15</v>
          </cell>
          <cell r="K238">
            <v>0.3</v>
          </cell>
          <cell r="L238">
            <v>0</v>
          </cell>
          <cell r="M238">
            <v>0</v>
          </cell>
          <cell r="N238">
            <v>0</v>
          </cell>
          <cell r="O238">
            <v>0</v>
          </cell>
          <cell r="P238">
            <v>2</v>
          </cell>
        </row>
        <row r="239">
          <cell r="B239">
            <v>80</v>
          </cell>
          <cell r="C239">
            <v>2</v>
          </cell>
          <cell r="D239">
            <v>5.54</v>
          </cell>
          <cell r="E239">
            <v>1</v>
          </cell>
          <cell r="F239">
            <v>0</v>
          </cell>
          <cell r="G239">
            <v>0</v>
          </cell>
          <cell r="H239">
            <v>0</v>
          </cell>
          <cell r="I239">
            <v>0.2</v>
          </cell>
          <cell r="J239">
            <v>0.25</v>
          </cell>
          <cell r="K239">
            <v>0.45</v>
          </cell>
          <cell r="L239">
            <v>0</v>
          </cell>
          <cell r="M239">
            <v>0</v>
          </cell>
          <cell r="N239">
            <v>0</v>
          </cell>
          <cell r="O239">
            <v>0</v>
          </cell>
          <cell r="P239">
            <v>2</v>
          </cell>
        </row>
        <row r="240">
          <cell r="B240">
            <v>80</v>
          </cell>
          <cell r="C240">
            <v>2</v>
          </cell>
          <cell r="D240">
            <v>5.54</v>
          </cell>
          <cell r="E240">
            <v>1</v>
          </cell>
          <cell r="F240">
            <v>0</v>
          </cell>
          <cell r="G240">
            <v>0</v>
          </cell>
          <cell r="H240">
            <v>0</v>
          </cell>
          <cell r="I240">
            <v>0.2</v>
          </cell>
          <cell r="J240">
            <v>0.25</v>
          </cell>
          <cell r="K240">
            <v>0.45</v>
          </cell>
          <cell r="L240">
            <v>0</v>
          </cell>
          <cell r="M240">
            <v>0</v>
          </cell>
          <cell r="N240">
            <v>0</v>
          </cell>
          <cell r="O240">
            <v>0</v>
          </cell>
          <cell r="P240">
            <v>2</v>
          </cell>
        </row>
        <row r="241">
          <cell r="B241">
            <v>80</v>
          </cell>
          <cell r="C241">
            <v>2</v>
          </cell>
          <cell r="D241">
            <v>5.54</v>
          </cell>
          <cell r="E241">
            <v>1</v>
          </cell>
          <cell r="F241">
            <v>0</v>
          </cell>
          <cell r="G241">
            <v>0</v>
          </cell>
          <cell r="H241">
            <v>0</v>
          </cell>
          <cell r="I241">
            <v>0.2</v>
          </cell>
          <cell r="J241">
            <v>0.25</v>
          </cell>
          <cell r="K241">
            <v>0.45</v>
          </cell>
          <cell r="L241">
            <v>0</v>
          </cell>
          <cell r="M241">
            <v>0</v>
          </cell>
          <cell r="N241">
            <v>0</v>
          </cell>
          <cell r="O241">
            <v>0</v>
          </cell>
          <cell r="P241">
            <v>2</v>
          </cell>
        </row>
        <row r="242">
          <cell r="B242">
            <v>80</v>
          </cell>
          <cell r="C242">
            <v>2.5</v>
          </cell>
          <cell r="D242">
            <v>7.01</v>
          </cell>
          <cell r="E242">
            <v>1</v>
          </cell>
          <cell r="F242">
            <v>0</v>
          </cell>
          <cell r="G242">
            <v>0</v>
          </cell>
          <cell r="H242">
            <v>0</v>
          </cell>
          <cell r="I242">
            <v>0.25</v>
          </cell>
          <cell r="J242">
            <v>0.5</v>
          </cell>
          <cell r="K242">
            <v>0.75</v>
          </cell>
          <cell r="L242">
            <v>0</v>
          </cell>
          <cell r="M242">
            <v>0</v>
          </cell>
          <cell r="N242">
            <v>0</v>
          </cell>
          <cell r="O242">
            <v>0</v>
          </cell>
          <cell r="P242">
            <v>2</v>
          </cell>
        </row>
        <row r="243">
          <cell r="B243">
            <v>80</v>
          </cell>
          <cell r="C243">
            <v>3</v>
          </cell>
          <cell r="D243">
            <v>7.62</v>
          </cell>
          <cell r="E243">
            <v>1</v>
          </cell>
          <cell r="F243">
            <v>0</v>
          </cell>
          <cell r="G243">
            <v>0</v>
          </cell>
          <cell r="H243">
            <v>0</v>
          </cell>
          <cell r="I243">
            <v>0.3</v>
          </cell>
          <cell r="J243">
            <v>0.6</v>
          </cell>
          <cell r="K243">
            <v>0.89999999999999991</v>
          </cell>
          <cell r="L243">
            <v>0</v>
          </cell>
          <cell r="M243">
            <v>0</v>
          </cell>
          <cell r="N243">
            <v>0</v>
          </cell>
          <cell r="O243">
            <v>0</v>
          </cell>
          <cell r="P243">
            <v>2</v>
          </cell>
        </row>
        <row r="244">
          <cell r="B244">
            <v>80</v>
          </cell>
          <cell r="C244">
            <v>3.5</v>
          </cell>
          <cell r="D244">
            <v>8.08</v>
          </cell>
          <cell r="E244">
            <v>1</v>
          </cell>
          <cell r="F244">
            <v>0</v>
          </cell>
          <cell r="G244">
            <v>0</v>
          </cell>
          <cell r="H244">
            <v>0</v>
          </cell>
          <cell r="I244">
            <v>0.35</v>
          </cell>
          <cell r="J244">
            <v>0.85</v>
          </cell>
          <cell r="K244">
            <v>1.2</v>
          </cell>
          <cell r="L244">
            <v>0</v>
          </cell>
          <cell r="M244">
            <v>0</v>
          </cell>
          <cell r="N244">
            <v>0</v>
          </cell>
          <cell r="O244">
            <v>0</v>
          </cell>
          <cell r="P244">
            <v>3</v>
          </cell>
        </row>
        <row r="245">
          <cell r="A245">
            <v>0</v>
          </cell>
          <cell r="B245">
            <v>80</v>
          </cell>
          <cell r="C245">
            <v>4</v>
          </cell>
          <cell r="D245">
            <v>8.56</v>
          </cell>
          <cell r="E245">
            <v>1</v>
          </cell>
          <cell r="F245">
            <v>0</v>
          </cell>
          <cell r="G245">
            <v>0</v>
          </cell>
          <cell r="H245">
            <v>0</v>
          </cell>
          <cell r="I245">
            <v>0.41</v>
          </cell>
          <cell r="J245">
            <v>0.93</v>
          </cell>
          <cell r="K245">
            <v>1.34</v>
          </cell>
          <cell r="L245">
            <v>0</v>
          </cell>
          <cell r="M245">
            <v>0</v>
          </cell>
          <cell r="N245">
            <v>0</v>
          </cell>
          <cell r="O245">
            <v>0</v>
          </cell>
          <cell r="P245">
            <v>3</v>
          </cell>
        </row>
        <row r="246">
          <cell r="B246">
            <v>80</v>
          </cell>
          <cell r="C246">
            <v>5</v>
          </cell>
          <cell r="D246">
            <v>9.5299999999999994</v>
          </cell>
          <cell r="E246">
            <v>1</v>
          </cell>
          <cell r="F246">
            <v>0</v>
          </cell>
          <cell r="G246">
            <v>0</v>
          </cell>
          <cell r="H246">
            <v>0</v>
          </cell>
          <cell r="I246">
            <v>0.51</v>
          </cell>
          <cell r="J246">
            <v>1.59</v>
          </cell>
          <cell r="K246">
            <v>2.1</v>
          </cell>
          <cell r="L246">
            <v>0</v>
          </cell>
          <cell r="M246">
            <v>0</v>
          </cell>
          <cell r="N246">
            <v>0</v>
          </cell>
          <cell r="O246">
            <v>0</v>
          </cell>
          <cell r="P246">
            <v>4</v>
          </cell>
        </row>
        <row r="247">
          <cell r="B247">
            <v>80</v>
          </cell>
          <cell r="C247">
            <v>6</v>
          </cell>
          <cell r="D247">
            <v>10.97</v>
          </cell>
          <cell r="E247">
            <v>1.25</v>
          </cell>
          <cell r="F247">
            <v>0</v>
          </cell>
          <cell r="G247">
            <v>0</v>
          </cell>
          <cell r="H247">
            <v>0</v>
          </cell>
          <cell r="I247">
            <v>0.61</v>
          </cell>
          <cell r="J247">
            <v>2.69</v>
          </cell>
          <cell r="K247">
            <v>3.3</v>
          </cell>
          <cell r="L247">
            <v>0</v>
          </cell>
          <cell r="M247">
            <v>0</v>
          </cell>
          <cell r="N247">
            <v>0</v>
          </cell>
          <cell r="O247">
            <v>0</v>
          </cell>
          <cell r="P247">
            <v>4</v>
          </cell>
        </row>
        <row r="248">
          <cell r="B248">
            <v>80</v>
          </cell>
          <cell r="C248">
            <v>8</v>
          </cell>
          <cell r="D248">
            <v>12.7</v>
          </cell>
          <cell r="E248">
            <v>1.25</v>
          </cell>
          <cell r="F248">
            <v>0</v>
          </cell>
          <cell r="G248">
            <v>0</v>
          </cell>
          <cell r="H248">
            <v>0</v>
          </cell>
          <cell r="I248">
            <v>0.81</v>
          </cell>
          <cell r="J248">
            <v>4.58</v>
          </cell>
          <cell r="K248">
            <v>5.3900000000000006</v>
          </cell>
          <cell r="L248">
            <v>0</v>
          </cell>
          <cell r="M248">
            <v>0</v>
          </cell>
          <cell r="N248">
            <v>0</v>
          </cell>
          <cell r="O248">
            <v>0</v>
          </cell>
          <cell r="P248">
            <v>4</v>
          </cell>
        </row>
        <row r="249">
          <cell r="B249">
            <v>80</v>
          </cell>
          <cell r="C249">
            <v>10</v>
          </cell>
          <cell r="D249">
            <v>15.09</v>
          </cell>
          <cell r="E249">
            <v>1.5</v>
          </cell>
          <cell r="F249">
            <v>0</v>
          </cell>
          <cell r="G249">
            <v>0</v>
          </cell>
          <cell r="H249">
            <v>0</v>
          </cell>
          <cell r="I249">
            <v>1.01</v>
          </cell>
          <cell r="J249">
            <v>7.99</v>
          </cell>
          <cell r="K249">
            <v>9</v>
          </cell>
          <cell r="L249">
            <v>0</v>
          </cell>
          <cell r="M249">
            <v>0</v>
          </cell>
          <cell r="N249">
            <v>0</v>
          </cell>
          <cell r="O249">
            <v>0</v>
          </cell>
          <cell r="P249">
            <v>4</v>
          </cell>
        </row>
        <row r="250">
          <cell r="B250">
            <v>80</v>
          </cell>
          <cell r="C250">
            <v>12</v>
          </cell>
          <cell r="D250">
            <v>17.48</v>
          </cell>
          <cell r="E250">
            <v>1.5</v>
          </cell>
          <cell r="F250">
            <v>0</v>
          </cell>
          <cell r="G250">
            <v>0</v>
          </cell>
          <cell r="H250">
            <v>0</v>
          </cell>
          <cell r="I250">
            <v>1.22</v>
          </cell>
          <cell r="J250">
            <v>11.68</v>
          </cell>
          <cell r="K250">
            <v>12.9</v>
          </cell>
          <cell r="L250">
            <v>0</v>
          </cell>
          <cell r="M250">
            <v>0</v>
          </cell>
          <cell r="N250">
            <v>0</v>
          </cell>
          <cell r="O250">
            <v>0</v>
          </cell>
          <cell r="P250">
            <v>6</v>
          </cell>
        </row>
        <row r="251">
          <cell r="B251">
            <v>80</v>
          </cell>
          <cell r="C251">
            <v>14</v>
          </cell>
          <cell r="D251">
            <v>19.05</v>
          </cell>
          <cell r="E251">
            <v>2</v>
          </cell>
          <cell r="F251">
            <v>0</v>
          </cell>
          <cell r="G251">
            <v>0</v>
          </cell>
          <cell r="H251">
            <v>0</v>
          </cell>
          <cell r="I251">
            <v>1.42</v>
          </cell>
          <cell r="J251">
            <v>12.68</v>
          </cell>
          <cell r="K251">
            <v>14.1</v>
          </cell>
          <cell r="L251">
            <v>0</v>
          </cell>
          <cell r="M251">
            <v>0</v>
          </cell>
          <cell r="N251">
            <v>0</v>
          </cell>
          <cell r="O251">
            <v>0</v>
          </cell>
          <cell r="P251">
            <v>6</v>
          </cell>
        </row>
        <row r="252">
          <cell r="B252">
            <v>80</v>
          </cell>
          <cell r="C252">
            <v>16</v>
          </cell>
          <cell r="D252">
            <v>21.44</v>
          </cell>
          <cell r="E252">
            <v>2</v>
          </cell>
          <cell r="F252">
            <v>0</v>
          </cell>
          <cell r="G252">
            <v>0</v>
          </cell>
          <cell r="H252">
            <v>0</v>
          </cell>
          <cell r="I252">
            <v>1.62</v>
          </cell>
          <cell r="J252">
            <v>19.37</v>
          </cell>
          <cell r="K252">
            <v>20.990000000000002</v>
          </cell>
          <cell r="L252">
            <v>0</v>
          </cell>
          <cell r="M252">
            <v>0</v>
          </cell>
          <cell r="N252">
            <v>0</v>
          </cell>
          <cell r="O252">
            <v>0</v>
          </cell>
          <cell r="P252">
            <v>6</v>
          </cell>
        </row>
        <row r="253">
          <cell r="B253">
            <v>80</v>
          </cell>
          <cell r="C253">
            <v>18</v>
          </cell>
          <cell r="D253">
            <v>23.83</v>
          </cell>
          <cell r="E253">
            <v>2</v>
          </cell>
          <cell r="F253">
            <v>0</v>
          </cell>
          <cell r="G253">
            <v>0</v>
          </cell>
          <cell r="H253">
            <v>0</v>
          </cell>
          <cell r="I253">
            <v>1.82</v>
          </cell>
          <cell r="J253">
            <v>26.68</v>
          </cell>
          <cell r="K253">
            <v>28.5</v>
          </cell>
          <cell r="L253">
            <v>0</v>
          </cell>
          <cell r="M253">
            <v>0</v>
          </cell>
          <cell r="N253">
            <v>0</v>
          </cell>
          <cell r="O253">
            <v>0</v>
          </cell>
          <cell r="P253">
            <v>6</v>
          </cell>
        </row>
        <row r="254">
          <cell r="B254">
            <v>80</v>
          </cell>
          <cell r="C254">
            <v>20</v>
          </cell>
          <cell r="D254">
            <v>26.19</v>
          </cell>
          <cell r="E254" t="str">
            <v>N</v>
          </cell>
          <cell r="F254">
            <v>0</v>
          </cell>
          <cell r="G254">
            <v>0</v>
          </cell>
          <cell r="H254">
            <v>0</v>
          </cell>
          <cell r="I254">
            <v>2.0299999999999998</v>
          </cell>
          <cell r="J254">
            <v>36.96</v>
          </cell>
          <cell r="K254">
            <v>38.99</v>
          </cell>
          <cell r="L254">
            <v>0</v>
          </cell>
          <cell r="M254">
            <v>0</v>
          </cell>
          <cell r="N254">
            <v>0</v>
          </cell>
          <cell r="O254">
            <v>0</v>
          </cell>
          <cell r="P254">
            <v>7</v>
          </cell>
        </row>
        <row r="255">
          <cell r="B255">
            <v>80</v>
          </cell>
          <cell r="C255">
            <v>22</v>
          </cell>
          <cell r="D255">
            <v>28.58</v>
          </cell>
          <cell r="E255" t="str">
            <v>N</v>
          </cell>
          <cell r="F255">
            <v>0</v>
          </cell>
          <cell r="G255">
            <v>0</v>
          </cell>
          <cell r="H255">
            <v>0</v>
          </cell>
          <cell r="I255">
            <v>2.23</v>
          </cell>
          <cell r="J255">
            <v>45.77</v>
          </cell>
          <cell r="K255">
            <v>48</v>
          </cell>
          <cell r="L255">
            <v>0</v>
          </cell>
          <cell r="M255">
            <v>0</v>
          </cell>
          <cell r="N255">
            <v>0</v>
          </cell>
          <cell r="O255">
            <v>0</v>
          </cell>
          <cell r="P255">
            <v>8</v>
          </cell>
        </row>
        <row r="256">
          <cell r="B256">
            <v>80</v>
          </cell>
          <cell r="C256">
            <v>24</v>
          </cell>
          <cell r="D256">
            <v>30.96</v>
          </cell>
          <cell r="E256" t="str">
            <v>N</v>
          </cell>
          <cell r="F256">
            <v>0</v>
          </cell>
          <cell r="G256">
            <v>0</v>
          </cell>
          <cell r="H256">
            <v>0</v>
          </cell>
          <cell r="I256">
            <v>2.4300000000000002</v>
          </cell>
          <cell r="J256">
            <v>53.07</v>
          </cell>
          <cell r="K256">
            <v>55.5</v>
          </cell>
          <cell r="L256">
            <v>0</v>
          </cell>
          <cell r="M256">
            <v>0</v>
          </cell>
          <cell r="N256">
            <v>0</v>
          </cell>
          <cell r="O256">
            <v>0</v>
          </cell>
          <cell r="P256">
            <v>8</v>
          </cell>
        </row>
        <row r="257">
          <cell r="A257"/>
          <cell r="B257" t="str">
            <v>80S</v>
          </cell>
          <cell r="C257">
            <v>0.125</v>
          </cell>
          <cell r="D257">
            <v>2.41</v>
          </cell>
          <cell r="E257">
            <v>1</v>
          </cell>
          <cell r="F257">
            <v>0</v>
          </cell>
          <cell r="G257">
            <v>0</v>
          </cell>
          <cell r="H257">
            <v>0</v>
          </cell>
          <cell r="I257">
            <v>7.0000000000000007E-2</v>
          </cell>
          <cell r="J257">
            <v>0</v>
          </cell>
          <cell r="K257">
            <v>7.0000000000000007E-2</v>
          </cell>
          <cell r="L257">
            <v>0</v>
          </cell>
          <cell r="M257">
            <v>0</v>
          </cell>
          <cell r="N257">
            <v>0</v>
          </cell>
          <cell r="O257">
            <v>0</v>
          </cell>
          <cell r="P257">
            <v>2</v>
          </cell>
        </row>
        <row r="258">
          <cell r="B258" t="str">
            <v>80S</v>
          </cell>
          <cell r="C258">
            <v>0.125</v>
          </cell>
          <cell r="D258">
            <v>2.41</v>
          </cell>
          <cell r="E258">
            <v>1</v>
          </cell>
          <cell r="F258">
            <v>0</v>
          </cell>
          <cell r="G258">
            <v>0</v>
          </cell>
          <cell r="H258">
            <v>0</v>
          </cell>
          <cell r="I258">
            <v>7.0000000000000007E-2</v>
          </cell>
          <cell r="J258">
            <v>0</v>
          </cell>
          <cell r="K258">
            <v>7.0000000000000007E-2</v>
          </cell>
          <cell r="L258">
            <v>0</v>
          </cell>
          <cell r="M258">
            <v>0</v>
          </cell>
          <cell r="N258">
            <v>0</v>
          </cell>
          <cell r="O258">
            <v>0</v>
          </cell>
          <cell r="P258">
            <v>2</v>
          </cell>
        </row>
        <row r="259">
          <cell r="B259" t="str">
            <v>80S</v>
          </cell>
          <cell r="C259">
            <v>0.125</v>
          </cell>
          <cell r="D259">
            <v>2.41</v>
          </cell>
          <cell r="E259">
            <v>1</v>
          </cell>
          <cell r="F259">
            <v>0</v>
          </cell>
          <cell r="G259">
            <v>0</v>
          </cell>
          <cell r="H259">
            <v>0</v>
          </cell>
          <cell r="I259">
            <v>7.0000000000000007E-2</v>
          </cell>
          <cell r="J259">
            <v>0</v>
          </cell>
          <cell r="K259">
            <v>7.0000000000000007E-2</v>
          </cell>
          <cell r="L259">
            <v>0</v>
          </cell>
          <cell r="M259">
            <v>0</v>
          </cell>
          <cell r="N259">
            <v>0</v>
          </cell>
          <cell r="O259">
            <v>0</v>
          </cell>
          <cell r="P259">
            <v>2</v>
          </cell>
        </row>
        <row r="260">
          <cell r="B260" t="str">
            <v>80S</v>
          </cell>
          <cell r="C260">
            <v>0.25</v>
          </cell>
          <cell r="D260">
            <v>3.02</v>
          </cell>
          <cell r="E260">
            <v>1</v>
          </cell>
          <cell r="F260">
            <v>0</v>
          </cell>
          <cell r="G260">
            <v>0</v>
          </cell>
          <cell r="H260">
            <v>0</v>
          </cell>
          <cell r="I260">
            <v>7.0000000000000007E-2</v>
          </cell>
          <cell r="J260">
            <v>0</v>
          </cell>
          <cell r="K260">
            <v>7.0000000000000007E-2</v>
          </cell>
          <cell r="L260">
            <v>0</v>
          </cell>
          <cell r="M260">
            <v>0</v>
          </cell>
          <cell r="N260">
            <v>0</v>
          </cell>
          <cell r="O260">
            <v>0</v>
          </cell>
          <cell r="P260">
            <v>2</v>
          </cell>
        </row>
        <row r="261">
          <cell r="A261"/>
          <cell r="B261" t="str">
            <v>80S</v>
          </cell>
          <cell r="C261">
            <v>0.25</v>
          </cell>
          <cell r="D261">
            <v>3.02</v>
          </cell>
          <cell r="E261">
            <v>1</v>
          </cell>
          <cell r="F261">
            <v>0</v>
          </cell>
          <cell r="G261">
            <v>0</v>
          </cell>
          <cell r="H261">
            <v>0</v>
          </cell>
          <cell r="I261">
            <v>7.0000000000000007E-2</v>
          </cell>
          <cell r="J261">
            <v>0</v>
          </cell>
          <cell r="K261">
            <v>7.0000000000000007E-2</v>
          </cell>
          <cell r="L261">
            <v>0</v>
          </cell>
          <cell r="M261">
            <v>0</v>
          </cell>
          <cell r="N261">
            <v>0</v>
          </cell>
          <cell r="O261">
            <v>0</v>
          </cell>
          <cell r="P261">
            <v>2</v>
          </cell>
          <cell r="Q261"/>
          <cell r="R261"/>
        </row>
        <row r="262">
          <cell r="B262" t="str">
            <v>80S</v>
          </cell>
          <cell r="C262">
            <v>0.25</v>
          </cell>
          <cell r="D262">
            <v>3.02</v>
          </cell>
          <cell r="E262">
            <v>1</v>
          </cell>
          <cell r="F262">
            <v>0</v>
          </cell>
          <cell r="G262">
            <v>0</v>
          </cell>
          <cell r="H262">
            <v>0</v>
          </cell>
          <cell r="I262">
            <v>7.0000000000000007E-2</v>
          </cell>
          <cell r="J262">
            <v>0</v>
          </cell>
          <cell r="K262">
            <v>7.0000000000000007E-2</v>
          </cell>
          <cell r="L262">
            <v>0</v>
          </cell>
          <cell r="M262">
            <v>0</v>
          </cell>
          <cell r="N262">
            <v>0</v>
          </cell>
          <cell r="O262">
            <v>0</v>
          </cell>
          <cell r="P262">
            <v>2</v>
          </cell>
        </row>
        <row r="263">
          <cell r="B263" t="str">
            <v>80S</v>
          </cell>
          <cell r="C263">
            <v>0.375</v>
          </cell>
          <cell r="D263">
            <v>3.2</v>
          </cell>
          <cell r="E263">
            <v>1</v>
          </cell>
          <cell r="F263">
            <v>0</v>
          </cell>
          <cell r="G263">
            <v>0</v>
          </cell>
          <cell r="H263">
            <v>0</v>
          </cell>
          <cell r="I263">
            <v>7.0000000000000007E-2</v>
          </cell>
          <cell r="J263">
            <v>0</v>
          </cell>
          <cell r="K263">
            <v>7.0000000000000007E-2</v>
          </cell>
          <cell r="L263">
            <v>0</v>
          </cell>
          <cell r="M263">
            <v>0</v>
          </cell>
          <cell r="N263">
            <v>0</v>
          </cell>
          <cell r="O263">
            <v>0</v>
          </cell>
          <cell r="P263">
            <v>2</v>
          </cell>
        </row>
        <row r="264">
          <cell r="B264" t="str">
            <v>80S</v>
          </cell>
          <cell r="C264">
            <v>0.375</v>
          </cell>
          <cell r="D264">
            <v>3.2</v>
          </cell>
          <cell r="E264">
            <v>1</v>
          </cell>
          <cell r="F264">
            <v>0</v>
          </cell>
          <cell r="G264">
            <v>0</v>
          </cell>
          <cell r="H264">
            <v>0</v>
          </cell>
          <cell r="I264">
            <v>7.0000000000000007E-2</v>
          </cell>
          <cell r="J264">
            <v>0</v>
          </cell>
          <cell r="K264">
            <v>7.0000000000000007E-2</v>
          </cell>
          <cell r="L264">
            <v>0</v>
          </cell>
          <cell r="M264">
            <v>0</v>
          </cell>
          <cell r="N264">
            <v>0</v>
          </cell>
          <cell r="O264">
            <v>0</v>
          </cell>
          <cell r="P264">
            <v>2</v>
          </cell>
        </row>
        <row r="265">
          <cell r="B265" t="str">
            <v>80S</v>
          </cell>
          <cell r="C265">
            <v>0.375</v>
          </cell>
          <cell r="D265">
            <v>3.2</v>
          </cell>
          <cell r="E265">
            <v>1</v>
          </cell>
          <cell r="F265">
            <v>0</v>
          </cell>
          <cell r="G265">
            <v>0</v>
          </cell>
          <cell r="H265">
            <v>0</v>
          </cell>
          <cell r="I265">
            <v>7.0000000000000007E-2</v>
          </cell>
          <cell r="J265">
            <v>0</v>
          </cell>
          <cell r="K265">
            <v>7.0000000000000007E-2</v>
          </cell>
          <cell r="L265">
            <v>0</v>
          </cell>
          <cell r="M265">
            <v>0</v>
          </cell>
          <cell r="N265">
            <v>0</v>
          </cell>
          <cell r="O265">
            <v>0</v>
          </cell>
          <cell r="P265">
            <v>2</v>
          </cell>
        </row>
        <row r="266">
          <cell r="B266" t="str">
            <v>80S</v>
          </cell>
          <cell r="C266">
            <v>0.5</v>
          </cell>
          <cell r="D266">
            <v>3.73</v>
          </cell>
          <cell r="E266">
            <v>1</v>
          </cell>
          <cell r="F266">
            <v>0</v>
          </cell>
          <cell r="G266">
            <v>0</v>
          </cell>
          <cell r="H266">
            <v>0</v>
          </cell>
          <cell r="I266">
            <v>7.0000000000000007E-2</v>
          </cell>
          <cell r="J266">
            <v>0</v>
          </cell>
          <cell r="K266">
            <v>7.0000000000000007E-2</v>
          </cell>
          <cell r="L266">
            <v>0</v>
          </cell>
          <cell r="M266">
            <v>0</v>
          </cell>
          <cell r="N266">
            <v>0</v>
          </cell>
          <cell r="O266">
            <v>0</v>
          </cell>
          <cell r="P266">
            <v>2</v>
          </cell>
        </row>
        <row r="267">
          <cell r="B267" t="str">
            <v>80S</v>
          </cell>
          <cell r="C267">
            <v>0.5</v>
          </cell>
          <cell r="D267">
            <v>3.73</v>
          </cell>
          <cell r="E267">
            <v>1</v>
          </cell>
          <cell r="F267">
            <v>0</v>
          </cell>
          <cell r="G267">
            <v>0</v>
          </cell>
          <cell r="H267">
            <v>0</v>
          </cell>
          <cell r="I267">
            <v>7.0000000000000007E-2</v>
          </cell>
          <cell r="J267">
            <v>0</v>
          </cell>
          <cell r="K267">
            <v>7.0000000000000007E-2</v>
          </cell>
          <cell r="L267">
            <v>0</v>
          </cell>
          <cell r="M267">
            <v>0</v>
          </cell>
          <cell r="N267">
            <v>0</v>
          </cell>
          <cell r="O267">
            <v>0</v>
          </cell>
          <cell r="P267">
            <v>2</v>
          </cell>
        </row>
        <row r="268">
          <cell r="B268" t="str">
            <v>80S</v>
          </cell>
          <cell r="C268">
            <v>0.5</v>
          </cell>
          <cell r="D268">
            <v>3.73</v>
          </cell>
          <cell r="E268">
            <v>1</v>
          </cell>
          <cell r="F268">
            <v>0</v>
          </cell>
          <cell r="G268">
            <v>0</v>
          </cell>
          <cell r="H268">
            <v>0</v>
          </cell>
          <cell r="I268">
            <v>7.0000000000000007E-2</v>
          </cell>
          <cell r="J268">
            <v>0</v>
          </cell>
          <cell r="K268">
            <v>7.0000000000000007E-2</v>
          </cell>
          <cell r="L268">
            <v>0</v>
          </cell>
          <cell r="M268">
            <v>0</v>
          </cell>
          <cell r="N268">
            <v>0</v>
          </cell>
          <cell r="O268">
            <v>0</v>
          </cell>
          <cell r="P268">
            <v>2</v>
          </cell>
        </row>
        <row r="269">
          <cell r="B269" t="str">
            <v>80S</v>
          </cell>
          <cell r="C269">
            <v>0.75</v>
          </cell>
          <cell r="D269">
            <v>3.91</v>
          </cell>
          <cell r="E269">
            <v>1</v>
          </cell>
          <cell r="F269">
            <v>0</v>
          </cell>
          <cell r="G269">
            <v>0</v>
          </cell>
          <cell r="H269">
            <v>0</v>
          </cell>
          <cell r="I269">
            <v>7.0000000000000007E-2</v>
          </cell>
          <cell r="J269">
            <v>0</v>
          </cell>
          <cell r="K269">
            <v>7.0000000000000007E-2</v>
          </cell>
          <cell r="L269">
            <v>0</v>
          </cell>
          <cell r="M269">
            <v>0</v>
          </cell>
          <cell r="N269">
            <v>0</v>
          </cell>
          <cell r="O269">
            <v>0</v>
          </cell>
          <cell r="P269">
            <v>2</v>
          </cell>
          <cell r="R269">
            <v>0</v>
          </cell>
        </row>
        <row r="270">
          <cell r="B270" t="str">
            <v>80S</v>
          </cell>
          <cell r="C270">
            <v>0.75</v>
          </cell>
          <cell r="D270">
            <v>3.91</v>
          </cell>
          <cell r="E270">
            <v>1</v>
          </cell>
          <cell r="F270">
            <v>0</v>
          </cell>
          <cell r="G270">
            <v>0</v>
          </cell>
          <cell r="H270">
            <v>0</v>
          </cell>
          <cell r="I270">
            <v>7.0000000000000007E-2</v>
          </cell>
          <cell r="J270">
            <v>0</v>
          </cell>
          <cell r="K270">
            <v>7.0000000000000007E-2</v>
          </cell>
          <cell r="L270">
            <v>0</v>
          </cell>
          <cell r="M270">
            <v>0</v>
          </cell>
          <cell r="N270">
            <v>0</v>
          </cell>
          <cell r="O270">
            <v>0</v>
          </cell>
          <cell r="P270">
            <v>2</v>
          </cell>
        </row>
        <row r="271">
          <cell r="B271" t="str">
            <v>80S</v>
          </cell>
          <cell r="C271">
            <v>0.75</v>
          </cell>
          <cell r="D271">
            <v>3.91</v>
          </cell>
          <cell r="E271">
            <v>1</v>
          </cell>
          <cell r="F271">
            <v>0</v>
          </cell>
          <cell r="G271">
            <v>0</v>
          </cell>
          <cell r="H271">
            <v>0</v>
          </cell>
          <cell r="I271">
            <v>7.0000000000000007E-2</v>
          </cell>
          <cell r="J271">
            <v>0</v>
          </cell>
          <cell r="K271">
            <v>7.0000000000000007E-2</v>
          </cell>
          <cell r="L271">
            <v>0</v>
          </cell>
          <cell r="M271">
            <v>0</v>
          </cell>
          <cell r="N271">
            <v>0</v>
          </cell>
          <cell r="O271">
            <v>0</v>
          </cell>
          <cell r="P271">
            <v>2</v>
          </cell>
          <cell r="Q271"/>
          <cell r="R271"/>
        </row>
        <row r="272">
          <cell r="B272" t="str">
            <v>80S</v>
          </cell>
          <cell r="C272">
            <v>1</v>
          </cell>
          <cell r="D272">
            <v>4.55</v>
          </cell>
          <cell r="E272">
            <v>1</v>
          </cell>
          <cell r="F272">
            <v>0</v>
          </cell>
          <cell r="G272">
            <v>0</v>
          </cell>
          <cell r="H272">
            <v>0</v>
          </cell>
          <cell r="I272">
            <v>0.15</v>
          </cell>
          <cell r="J272">
            <v>0</v>
          </cell>
          <cell r="K272">
            <v>0.15</v>
          </cell>
          <cell r="L272">
            <v>0</v>
          </cell>
          <cell r="M272">
            <v>0</v>
          </cell>
          <cell r="N272">
            <v>0</v>
          </cell>
          <cell r="O272">
            <v>0</v>
          </cell>
          <cell r="P272">
            <v>2</v>
          </cell>
        </row>
        <row r="273">
          <cell r="B273" t="str">
            <v>80S</v>
          </cell>
          <cell r="C273">
            <v>1</v>
          </cell>
          <cell r="D273">
            <v>4.55</v>
          </cell>
          <cell r="E273">
            <v>1</v>
          </cell>
          <cell r="F273">
            <v>0</v>
          </cell>
          <cell r="G273">
            <v>0</v>
          </cell>
          <cell r="H273">
            <v>0</v>
          </cell>
          <cell r="I273">
            <v>0.15</v>
          </cell>
          <cell r="J273">
            <v>0</v>
          </cell>
          <cell r="K273">
            <v>0.15</v>
          </cell>
          <cell r="L273">
            <v>0</v>
          </cell>
          <cell r="M273">
            <v>0</v>
          </cell>
          <cell r="N273">
            <v>0</v>
          </cell>
          <cell r="O273">
            <v>0</v>
          </cell>
          <cell r="P273">
            <v>2</v>
          </cell>
        </row>
        <row r="274">
          <cell r="B274" t="str">
            <v>80S</v>
          </cell>
          <cell r="C274">
            <v>1</v>
          </cell>
          <cell r="D274">
            <v>4.55</v>
          </cell>
          <cell r="E274">
            <v>1</v>
          </cell>
          <cell r="F274">
            <v>0</v>
          </cell>
          <cell r="G274">
            <v>0</v>
          </cell>
          <cell r="H274">
            <v>0</v>
          </cell>
          <cell r="I274">
            <v>0.15</v>
          </cell>
          <cell r="J274">
            <v>0</v>
          </cell>
          <cell r="K274">
            <v>0.15</v>
          </cell>
          <cell r="L274">
            <v>0</v>
          </cell>
          <cell r="M274">
            <v>0</v>
          </cell>
          <cell r="N274">
            <v>0</v>
          </cell>
          <cell r="O274">
            <v>0</v>
          </cell>
          <cell r="P274">
            <v>2</v>
          </cell>
        </row>
        <row r="275">
          <cell r="B275" t="str">
            <v>80S</v>
          </cell>
          <cell r="C275">
            <v>1.25</v>
          </cell>
          <cell r="D275">
            <v>4.8499999999999996</v>
          </cell>
          <cell r="E275">
            <v>1</v>
          </cell>
          <cell r="F275">
            <v>0</v>
          </cell>
          <cell r="G275">
            <v>0</v>
          </cell>
          <cell r="H275">
            <v>0</v>
          </cell>
          <cell r="I275">
            <v>0.13</v>
          </cell>
          <cell r="J275">
            <v>0.17</v>
          </cell>
          <cell r="K275">
            <v>0.30000000000000004</v>
          </cell>
          <cell r="L275">
            <v>0</v>
          </cell>
          <cell r="M275">
            <v>0</v>
          </cell>
          <cell r="N275">
            <v>0</v>
          </cell>
          <cell r="O275">
            <v>0</v>
          </cell>
          <cell r="P275">
            <v>2</v>
          </cell>
        </row>
        <row r="276">
          <cell r="B276" t="str">
            <v>80S</v>
          </cell>
          <cell r="C276">
            <v>1.25</v>
          </cell>
          <cell r="D276">
            <v>4.8499999999999996</v>
          </cell>
          <cell r="E276">
            <v>1</v>
          </cell>
          <cell r="F276">
            <v>0</v>
          </cell>
          <cell r="G276">
            <v>0</v>
          </cell>
          <cell r="H276">
            <v>0</v>
          </cell>
          <cell r="I276">
            <v>0.13</v>
          </cell>
          <cell r="J276">
            <v>0.17</v>
          </cell>
          <cell r="K276">
            <v>0.30000000000000004</v>
          </cell>
          <cell r="L276">
            <v>0</v>
          </cell>
          <cell r="M276">
            <v>0</v>
          </cell>
          <cell r="N276">
            <v>0</v>
          </cell>
          <cell r="O276">
            <v>0</v>
          </cell>
          <cell r="P276">
            <v>2</v>
          </cell>
        </row>
        <row r="277">
          <cell r="B277" t="str">
            <v>80S</v>
          </cell>
          <cell r="C277">
            <v>1.25</v>
          </cell>
          <cell r="D277">
            <v>4.8499999999999996</v>
          </cell>
          <cell r="E277">
            <v>1</v>
          </cell>
          <cell r="F277">
            <v>0</v>
          </cell>
          <cell r="G277">
            <v>0</v>
          </cell>
          <cell r="H277">
            <v>0</v>
          </cell>
          <cell r="I277">
            <v>0.13</v>
          </cell>
          <cell r="J277">
            <v>0.17</v>
          </cell>
          <cell r="K277">
            <v>0.30000000000000004</v>
          </cell>
          <cell r="L277">
            <v>0</v>
          </cell>
          <cell r="M277">
            <v>0</v>
          </cell>
          <cell r="N277">
            <v>0</v>
          </cell>
          <cell r="O277">
            <v>0</v>
          </cell>
          <cell r="P277">
            <v>2</v>
          </cell>
        </row>
        <row r="278">
          <cell r="B278" t="str">
            <v>80S</v>
          </cell>
          <cell r="C278">
            <v>1.5</v>
          </cell>
          <cell r="D278">
            <v>5.08</v>
          </cell>
          <cell r="E278">
            <v>1</v>
          </cell>
          <cell r="F278">
            <v>0</v>
          </cell>
          <cell r="G278">
            <v>0</v>
          </cell>
          <cell r="H278">
            <v>0</v>
          </cell>
          <cell r="I278">
            <v>0.15</v>
          </cell>
          <cell r="J278">
            <v>0.15</v>
          </cell>
          <cell r="K278">
            <v>0.3</v>
          </cell>
          <cell r="L278">
            <v>0</v>
          </cell>
          <cell r="M278">
            <v>0</v>
          </cell>
          <cell r="N278">
            <v>0</v>
          </cell>
          <cell r="O278">
            <v>0</v>
          </cell>
          <cell r="P278">
            <v>2</v>
          </cell>
        </row>
        <row r="279">
          <cell r="B279" t="str">
            <v>80S</v>
          </cell>
          <cell r="C279">
            <v>1.5</v>
          </cell>
          <cell r="D279">
            <v>5.08</v>
          </cell>
          <cell r="E279">
            <v>1</v>
          </cell>
          <cell r="F279">
            <v>0</v>
          </cell>
          <cell r="G279">
            <v>0</v>
          </cell>
          <cell r="H279">
            <v>0</v>
          </cell>
          <cell r="I279">
            <v>0.15</v>
          </cell>
          <cell r="J279">
            <v>0.15</v>
          </cell>
          <cell r="K279">
            <v>0.3</v>
          </cell>
          <cell r="L279">
            <v>0</v>
          </cell>
          <cell r="M279">
            <v>0</v>
          </cell>
          <cell r="N279">
            <v>0</v>
          </cell>
          <cell r="O279">
            <v>0</v>
          </cell>
          <cell r="P279">
            <v>2</v>
          </cell>
        </row>
        <row r="280">
          <cell r="B280" t="str">
            <v>80S</v>
          </cell>
          <cell r="C280">
            <v>1.5</v>
          </cell>
          <cell r="D280">
            <v>5.08</v>
          </cell>
          <cell r="E280">
            <v>1</v>
          </cell>
          <cell r="F280">
            <v>0</v>
          </cell>
          <cell r="G280">
            <v>0</v>
          </cell>
          <cell r="H280">
            <v>0</v>
          </cell>
          <cell r="I280">
            <v>0.15</v>
          </cell>
          <cell r="J280">
            <v>0.15</v>
          </cell>
          <cell r="K280">
            <v>0.3</v>
          </cell>
          <cell r="L280">
            <v>0</v>
          </cell>
          <cell r="M280">
            <v>0</v>
          </cell>
          <cell r="N280">
            <v>0</v>
          </cell>
          <cell r="O280">
            <v>0</v>
          </cell>
          <cell r="P280">
            <v>2</v>
          </cell>
        </row>
        <row r="281">
          <cell r="B281" t="str">
            <v>80S</v>
          </cell>
          <cell r="C281">
            <v>2</v>
          </cell>
          <cell r="D281">
            <v>5.54</v>
          </cell>
          <cell r="E281">
            <v>1</v>
          </cell>
          <cell r="F281">
            <v>0</v>
          </cell>
          <cell r="G281">
            <v>0</v>
          </cell>
          <cell r="H281">
            <v>0</v>
          </cell>
          <cell r="I281">
            <v>0.2</v>
          </cell>
          <cell r="J281">
            <v>0.25</v>
          </cell>
          <cell r="K281">
            <v>0.45</v>
          </cell>
          <cell r="L281">
            <v>0</v>
          </cell>
          <cell r="M281">
            <v>0</v>
          </cell>
          <cell r="N281">
            <v>0</v>
          </cell>
          <cell r="O281">
            <v>0</v>
          </cell>
          <cell r="P281">
            <v>2</v>
          </cell>
        </row>
        <row r="282">
          <cell r="B282" t="str">
            <v>80S</v>
          </cell>
          <cell r="C282">
            <v>2</v>
          </cell>
          <cell r="D282">
            <v>5.54</v>
          </cell>
          <cell r="E282">
            <v>1</v>
          </cell>
          <cell r="F282">
            <v>0</v>
          </cell>
          <cell r="G282">
            <v>0</v>
          </cell>
          <cell r="H282">
            <v>0</v>
          </cell>
          <cell r="I282">
            <v>0.2</v>
          </cell>
          <cell r="J282">
            <v>0.25</v>
          </cell>
          <cell r="K282">
            <v>0.45</v>
          </cell>
          <cell r="L282">
            <v>0</v>
          </cell>
          <cell r="M282">
            <v>0</v>
          </cell>
          <cell r="N282">
            <v>0</v>
          </cell>
          <cell r="O282">
            <v>0</v>
          </cell>
          <cell r="P282">
            <v>2</v>
          </cell>
        </row>
        <row r="283">
          <cell r="B283" t="str">
            <v>80S</v>
          </cell>
          <cell r="C283">
            <v>2</v>
          </cell>
          <cell r="D283">
            <v>5.54</v>
          </cell>
          <cell r="E283">
            <v>1</v>
          </cell>
          <cell r="F283">
            <v>0</v>
          </cell>
          <cell r="G283">
            <v>0</v>
          </cell>
          <cell r="H283">
            <v>0</v>
          </cell>
          <cell r="I283">
            <v>0.2</v>
          </cell>
          <cell r="J283">
            <v>0.25</v>
          </cell>
          <cell r="K283">
            <v>0.45</v>
          </cell>
          <cell r="L283">
            <v>0</v>
          </cell>
          <cell r="M283">
            <v>0</v>
          </cell>
          <cell r="N283">
            <v>0</v>
          </cell>
          <cell r="O283">
            <v>0</v>
          </cell>
          <cell r="P283">
            <v>2</v>
          </cell>
        </row>
        <row r="284">
          <cell r="B284" t="str">
            <v>80S</v>
          </cell>
          <cell r="C284">
            <v>2.5</v>
          </cell>
          <cell r="D284">
            <v>7.01</v>
          </cell>
          <cell r="E284">
            <v>1</v>
          </cell>
          <cell r="F284">
            <v>0</v>
          </cell>
          <cell r="G284">
            <v>0</v>
          </cell>
          <cell r="H284">
            <v>0</v>
          </cell>
          <cell r="I284">
            <v>0.25</v>
          </cell>
          <cell r="J284">
            <v>0.5</v>
          </cell>
          <cell r="K284">
            <v>0.75</v>
          </cell>
          <cell r="L284">
            <v>0</v>
          </cell>
          <cell r="M284">
            <v>0</v>
          </cell>
          <cell r="N284">
            <v>0</v>
          </cell>
          <cell r="O284">
            <v>0</v>
          </cell>
          <cell r="P284">
            <v>2</v>
          </cell>
        </row>
        <row r="285">
          <cell r="B285" t="str">
            <v>80S</v>
          </cell>
          <cell r="C285">
            <v>3</v>
          </cell>
          <cell r="D285">
            <v>7.62</v>
          </cell>
          <cell r="E285">
            <v>1</v>
          </cell>
          <cell r="F285">
            <v>0</v>
          </cell>
          <cell r="G285">
            <v>0</v>
          </cell>
          <cell r="H285">
            <v>0</v>
          </cell>
          <cell r="I285">
            <v>0.3</v>
          </cell>
          <cell r="J285">
            <v>0.6</v>
          </cell>
          <cell r="K285">
            <v>0.89999999999999991</v>
          </cell>
          <cell r="L285">
            <v>0</v>
          </cell>
          <cell r="M285">
            <v>0</v>
          </cell>
          <cell r="N285">
            <v>0</v>
          </cell>
          <cell r="O285">
            <v>0</v>
          </cell>
          <cell r="P285">
            <v>2</v>
          </cell>
        </row>
        <row r="286">
          <cell r="B286" t="str">
            <v>80S</v>
          </cell>
          <cell r="C286">
            <v>3.5</v>
          </cell>
          <cell r="D286">
            <v>8.08</v>
          </cell>
          <cell r="E286">
            <v>1</v>
          </cell>
          <cell r="F286">
            <v>0</v>
          </cell>
          <cell r="G286">
            <v>0</v>
          </cell>
          <cell r="H286">
            <v>0</v>
          </cell>
          <cell r="I286">
            <v>0.35</v>
          </cell>
          <cell r="J286">
            <v>0.85</v>
          </cell>
          <cell r="K286">
            <v>1.2</v>
          </cell>
          <cell r="L286">
            <v>0</v>
          </cell>
          <cell r="M286">
            <v>0</v>
          </cell>
          <cell r="N286">
            <v>0</v>
          </cell>
          <cell r="O286">
            <v>0</v>
          </cell>
          <cell r="P286">
            <v>3</v>
          </cell>
        </row>
        <row r="287">
          <cell r="A287" t="str">
            <v>80S</v>
          </cell>
          <cell r="B287" t="str">
            <v>80S</v>
          </cell>
          <cell r="C287">
            <v>4</v>
          </cell>
          <cell r="D287">
            <v>8.56</v>
          </cell>
          <cell r="E287">
            <v>1</v>
          </cell>
          <cell r="F287">
            <v>0</v>
          </cell>
          <cell r="G287">
            <v>0</v>
          </cell>
          <cell r="H287">
            <v>0</v>
          </cell>
          <cell r="I287">
            <v>0.41</v>
          </cell>
          <cell r="J287">
            <v>0.93</v>
          </cell>
          <cell r="K287">
            <v>1.34</v>
          </cell>
          <cell r="L287">
            <v>0</v>
          </cell>
          <cell r="M287">
            <v>0</v>
          </cell>
          <cell r="N287">
            <v>0</v>
          </cell>
          <cell r="O287">
            <v>0</v>
          </cell>
          <cell r="P287">
            <v>3</v>
          </cell>
        </row>
        <row r="288">
          <cell r="B288" t="str">
            <v>80S</v>
          </cell>
          <cell r="C288">
            <v>5</v>
          </cell>
          <cell r="D288">
            <v>9.5299999999999994</v>
          </cell>
          <cell r="E288">
            <v>1</v>
          </cell>
          <cell r="F288">
            <v>0</v>
          </cell>
          <cell r="G288">
            <v>0</v>
          </cell>
          <cell r="H288">
            <v>0</v>
          </cell>
          <cell r="I288">
            <v>0.51</v>
          </cell>
          <cell r="J288">
            <v>1.59</v>
          </cell>
          <cell r="K288">
            <v>2.1</v>
          </cell>
          <cell r="L288">
            <v>0</v>
          </cell>
          <cell r="M288">
            <v>0</v>
          </cell>
          <cell r="N288">
            <v>0</v>
          </cell>
          <cell r="O288">
            <v>0</v>
          </cell>
          <cell r="P288">
            <v>4</v>
          </cell>
        </row>
        <row r="289">
          <cell r="B289" t="str">
            <v>80S</v>
          </cell>
          <cell r="C289">
            <v>6</v>
          </cell>
          <cell r="D289">
            <v>10.97</v>
          </cell>
          <cell r="E289">
            <v>1.25</v>
          </cell>
          <cell r="F289">
            <v>0</v>
          </cell>
          <cell r="G289">
            <v>0</v>
          </cell>
          <cell r="H289">
            <v>0</v>
          </cell>
          <cell r="I289">
            <v>0.61</v>
          </cell>
          <cell r="J289">
            <v>2.69</v>
          </cell>
          <cell r="K289">
            <v>3.3</v>
          </cell>
          <cell r="L289">
            <v>0</v>
          </cell>
          <cell r="M289">
            <v>0</v>
          </cell>
          <cell r="N289">
            <v>0</v>
          </cell>
          <cell r="O289">
            <v>0</v>
          </cell>
          <cell r="P289">
            <v>4</v>
          </cell>
        </row>
        <row r="290">
          <cell r="B290" t="str">
            <v>80S</v>
          </cell>
          <cell r="C290">
            <v>8</v>
          </cell>
          <cell r="D290">
            <v>12.7</v>
          </cell>
          <cell r="E290">
            <v>1.25</v>
          </cell>
          <cell r="F290">
            <v>0</v>
          </cell>
          <cell r="G290">
            <v>0</v>
          </cell>
          <cell r="H290">
            <v>0</v>
          </cell>
          <cell r="I290">
            <v>0.81</v>
          </cell>
          <cell r="J290">
            <v>4.58</v>
          </cell>
          <cell r="K290">
            <v>5.3900000000000006</v>
          </cell>
          <cell r="L290">
            <v>0</v>
          </cell>
          <cell r="M290">
            <v>0</v>
          </cell>
          <cell r="N290">
            <v>0</v>
          </cell>
          <cell r="O290">
            <v>0</v>
          </cell>
          <cell r="P290">
            <v>4</v>
          </cell>
        </row>
        <row r="291">
          <cell r="B291" t="str">
            <v>80S</v>
          </cell>
          <cell r="C291">
            <v>10</v>
          </cell>
          <cell r="D291">
            <v>12.7</v>
          </cell>
          <cell r="E291">
            <v>1.25</v>
          </cell>
          <cell r="F291">
            <v>0</v>
          </cell>
          <cell r="G291">
            <v>0</v>
          </cell>
          <cell r="H291">
            <v>0</v>
          </cell>
          <cell r="I291">
            <v>1.01</v>
          </cell>
          <cell r="J291">
            <v>5.74</v>
          </cell>
          <cell r="K291">
            <v>6.75</v>
          </cell>
          <cell r="L291">
            <v>0</v>
          </cell>
          <cell r="M291">
            <v>0</v>
          </cell>
          <cell r="N291">
            <v>0</v>
          </cell>
          <cell r="O291">
            <v>0</v>
          </cell>
          <cell r="P291">
            <v>4</v>
          </cell>
        </row>
        <row r="292">
          <cell r="B292" t="str">
            <v>80S</v>
          </cell>
          <cell r="C292">
            <v>12</v>
          </cell>
          <cell r="D292">
            <v>12.7</v>
          </cell>
          <cell r="E292">
            <v>1.25</v>
          </cell>
          <cell r="F292">
            <v>0</v>
          </cell>
          <cell r="G292">
            <v>0</v>
          </cell>
          <cell r="H292">
            <v>0</v>
          </cell>
          <cell r="I292">
            <v>1.22</v>
          </cell>
          <cell r="J292">
            <v>6.73</v>
          </cell>
          <cell r="K292">
            <v>7.95</v>
          </cell>
          <cell r="L292">
            <v>0</v>
          </cell>
          <cell r="M292">
            <v>0</v>
          </cell>
          <cell r="N292">
            <v>0</v>
          </cell>
          <cell r="O292">
            <v>0</v>
          </cell>
          <cell r="P292">
            <v>6</v>
          </cell>
        </row>
        <row r="293">
          <cell r="B293">
            <v>100</v>
          </cell>
          <cell r="C293">
            <v>8</v>
          </cell>
          <cell r="D293">
            <v>15.09</v>
          </cell>
          <cell r="E293">
            <v>1.5</v>
          </cell>
          <cell r="F293">
            <v>0</v>
          </cell>
          <cell r="G293">
            <v>0</v>
          </cell>
          <cell r="H293">
            <v>0</v>
          </cell>
          <cell r="I293">
            <v>0.81</v>
          </cell>
          <cell r="J293">
            <v>6.09</v>
          </cell>
          <cell r="K293">
            <v>6.9</v>
          </cell>
          <cell r="L293">
            <v>0</v>
          </cell>
          <cell r="M293">
            <v>0</v>
          </cell>
          <cell r="N293">
            <v>0</v>
          </cell>
          <cell r="O293">
            <v>0</v>
          </cell>
          <cell r="P293">
            <v>4</v>
          </cell>
        </row>
        <row r="294">
          <cell r="B294">
            <v>100</v>
          </cell>
          <cell r="C294">
            <v>10</v>
          </cell>
          <cell r="D294">
            <v>18.260000000000002</v>
          </cell>
          <cell r="E294">
            <v>1.5</v>
          </cell>
          <cell r="F294">
            <v>0</v>
          </cell>
          <cell r="G294">
            <v>0</v>
          </cell>
          <cell r="H294">
            <v>0</v>
          </cell>
          <cell r="I294">
            <v>1.01</v>
          </cell>
          <cell r="J294">
            <v>11.44</v>
          </cell>
          <cell r="K294">
            <v>12.45</v>
          </cell>
          <cell r="L294">
            <v>0</v>
          </cell>
          <cell r="M294">
            <v>0</v>
          </cell>
          <cell r="N294">
            <v>0</v>
          </cell>
          <cell r="O294">
            <v>0</v>
          </cell>
          <cell r="P294">
            <v>4</v>
          </cell>
        </row>
        <row r="295">
          <cell r="B295">
            <v>100</v>
          </cell>
          <cell r="C295">
            <v>12</v>
          </cell>
          <cell r="D295">
            <v>21.44</v>
          </cell>
          <cell r="E295">
            <v>2</v>
          </cell>
          <cell r="F295">
            <v>0</v>
          </cell>
          <cell r="G295">
            <v>0</v>
          </cell>
          <cell r="H295">
            <v>0</v>
          </cell>
          <cell r="I295">
            <v>1.22</v>
          </cell>
          <cell r="J295">
            <v>15.28</v>
          </cell>
          <cell r="K295">
            <v>16.5</v>
          </cell>
          <cell r="L295">
            <v>0</v>
          </cell>
          <cell r="M295">
            <v>0</v>
          </cell>
          <cell r="N295">
            <v>0</v>
          </cell>
          <cell r="O295">
            <v>0</v>
          </cell>
          <cell r="P295">
            <v>6</v>
          </cell>
        </row>
        <row r="296">
          <cell r="B296">
            <v>100</v>
          </cell>
          <cell r="C296">
            <v>14</v>
          </cell>
          <cell r="D296">
            <v>23.83</v>
          </cell>
          <cell r="E296">
            <v>2</v>
          </cell>
          <cell r="F296">
            <v>0</v>
          </cell>
          <cell r="G296">
            <v>0</v>
          </cell>
          <cell r="H296">
            <v>0</v>
          </cell>
          <cell r="I296">
            <v>1.42</v>
          </cell>
          <cell r="J296">
            <v>21.07</v>
          </cell>
          <cell r="K296">
            <v>22.490000000000002</v>
          </cell>
          <cell r="L296">
            <v>0</v>
          </cell>
          <cell r="M296">
            <v>0</v>
          </cell>
          <cell r="N296">
            <v>0</v>
          </cell>
          <cell r="O296">
            <v>0</v>
          </cell>
          <cell r="P296">
            <v>6</v>
          </cell>
        </row>
        <row r="297">
          <cell r="B297">
            <v>100</v>
          </cell>
          <cell r="C297">
            <v>16</v>
          </cell>
          <cell r="D297">
            <v>26.19</v>
          </cell>
          <cell r="E297" t="str">
            <v>N</v>
          </cell>
          <cell r="F297">
            <v>0</v>
          </cell>
          <cell r="G297">
            <v>0</v>
          </cell>
          <cell r="H297">
            <v>0</v>
          </cell>
          <cell r="I297">
            <v>1.62</v>
          </cell>
          <cell r="J297">
            <v>28.38</v>
          </cell>
          <cell r="K297">
            <v>30</v>
          </cell>
          <cell r="L297">
            <v>0</v>
          </cell>
          <cell r="M297">
            <v>0</v>
          </cell>
          <cell r="N297">
            <v>0</v>
          </cell>
          <cell r="O297">
            <v>0</v>
          </cell>
          <cell r="P297">
            <v>6</v>
          </cell>
        </row>
        <row r="298">
          <cell r="B298">
            <v>100</v>
          </cell>
          <cell r="C298">
            <v>18</v>
          </cell>
          <cell r="D298">
            <v>29.36</v>
          </cell>
          <cell r="E298" t="str">
            <v>N</v>
          </cell>
          <cell r="F298">
            <v>0</v>
          </cell>
          <cell r="G298">
            <v>0</v>
          </cell>
          <cell r="H298">
            <v>0</v>
          </cell>
          <cell r="I298">
            <v>1.82</v>
          </cell>
          <cell r="J298">
            <v>37.17</v>
          </cell>
          <cell r="K298">
            <v>38.99</v>
          </cell>
          <cell r="L298">
            <v>0</v>
          </cell>
          <cell r="M298">
            <v>0</v>
          </cell>
          <cell r="N298">
            <v>0</v>
          </cell>
          <cell r="O298">
            <v>0</v>
          </cell>
          <cell r="P298">
            <v>6</v>
          </cell>
        </row>
        <row r="299">
          <cell r="B299">
            <v>100</v>
          </cell>
          <cell r="C299">
            <v>20</v>
          </cell>
          <cell r="D299">
            <v>32.54</v>
          </cell>
          <cell r="E299" t="str">
            <v>N</v>
          </cell>
          <cell r="F299">
            <v>0</v>
          </cell>
          <cell r="G299">
            <v>0</v>
          </cell>
          <cell r="H299">
            <v>0</v>
          </cell>
          <cell r="I299">
            <v>2.0299999999999998</v>
          </cell>
          <cell r="J299">
            <v>45.97</v>
          </cell>
          <cell r="K299">
            <v>48</v>
          </cell>
          <cell r="L299">
            <v>0</v>
          </cell>
          <cell r="M299">
            <v>0</v>
          </cell>
          <cell r="N299">
            <v>0</v>
          </cell>
          <cell r="O299">
            <v>0</v>
          </cell>
          <cell r="P299">
            <v>7</v>
          </cell>
        </row>
        <row r="300">
          <cell r="B300">
            <v>100</v>
          </cell>
          <cell r="C300">
            <v>22</v>
          </cell>
          <cell r="D300">
            <v>34.93</v>
          </cell>
          <cell r="E300" t="str">
            <v>N</v>
          </cell>
          <cell r="F300">
            <v>0</v>
          </cell>
          <cell r="G300">
            <v>0</v>
          </cell>
          <cell r="H300">
            <v>0</v>
          </cell>
          <cell r="I300">
            <v>2.23</v>
          </cell>
          <cell r="J300">
            <v>65.27</v>
          </cell>
          <cell r="K300">
            <v>67.5</v>
          </cell>
          <cell r="L300">
            <v>0</v>
          </cell>
          <cell r="M300">
            <v>0</v>
          </cell>
          <cell r="N300">
            <v>0</v>
          </cell>
          <cell r="O300">
            <v>0</v>
          </cell>
          <cell r="P300">
            <v>8</v>
          </cell>
        </row>
        <row r="301">
          <cell r="B301">
            <v>100</v>
          </cell>
          <cell r="C301">
            <v>24</v>
          </cell>
          <cell r="D301">
            <v>38.89</v>
          </cell>
          <cell r="E301" t="str">
            <v>N</v>
          </cell>
          <cell r="F301">
            <v>0</v>
          </cell>
          <cell r="G301">
            <v>0</v>
          </cell>
          <cell r="H301">
            <v>0</v>
          </cell>
          <cell r="I301">
            <v>2.4300000000000002</v>
          </cell>
          <cell r="J301">
            <v>75.56</v>
          </cell>
          <cell r="K301">
            <v>77.990000000000009</v>
          </cell>
          <cell r="L301">
            <v>0</v>
          </cell>
          <cell r="M301">
            <v>0</v>
          </cell>
          <cell r="N301">
            <v>0</v>
          </cell>
          <cell r="O301">
            <v>0</v>
          </cell>
          <cell r="P301">
            <v>8</v>
          </cell>
        </row>
        <row r="302">
          <cell r="B302">
            <v>120</v>
          </cell>
          <cell r="C302">
            <v>4</v>
          </cell>
          <cell r="D302">
            <v>11.13</v>
          </cell>
          <cell r="E302">
            <v>1.25</v>
          </cell>
          <cell r="F302">
            <v>0</v>
          </cell>
          <cell r="G302">
            <v>0</v>
          </cell>
          <cell r="H302">
            <v>0</v>
          </cell>
          <cell r="I302">
            <v>0.41</v>
          </cell>
          <cell r="J302">
            <v>1.84</v>
          </cell>
          <cell r="K302">
            <v>2.25</v>
          </cell>
          <cell r="L302">
            <v>0</v>
          </cell>
          <cell r="M302">
            <v>0</v>
          </cell>
          <cell r="N302">
            <v>0</v>
          </cell>
          <cell r="O302">
            <v>0</v>
          </cell>
          <cell r="P302">
            <v>4</v>
          </cell>
        </row>
        <row r="303">
          <cell r="B303">
            <v>120</v>
          </cell>
          <cell r="C303">
            <v>5</v>
          </cell>
          <cell r="D303">
            <v>12.7</v>
          </cell>
          <cell r="E303">
            <v>1.25</v>
          </cell>
          <cell r="F303">
            <v>0</v>
          </cell>
          <cell r="G303">
            <v>0</v>
          </cell>
          <cell r="H303">
            <v>0</v>
          </cell>
          <cell r="I303">
            <v>0.51</v>
          </cell>
          <cell r="J303">
            <v>2.94</v>
          </cell>
          <cell r="K303">
            <v>3.45</v>
          </cell>
          <cell r="L303">
            <v>0</v>
          </cell>
          <cell r="M303">
            <v>0</v>
          </cell>
          <cell r="N303">
            <v>0</v>
          </cell>
          <cell r="O303">
            <v>0</v>
          </cell>
          <cell r="P303">
            <v>4</v>
          </cell>
        </row>
        <row r="304">
          <cell r="B304">
            <v>120</v>
          </cell>
          <cell r="C304">
            <v>6</v>
          </cell>
          <cell r="D304">
            <v>14.27</v>
          </cell>
          <cell r="E304">
            <v>1.25</v>
          </cell>
          <cell r="F304">
            <v>0</v>
          </cell>
          <cell r="G304">
            <v>0</v>
          </cell>
          <cell r="H304">
            <v>0</v>
          </cell>
          <cell r="I304">
            <v>0.61</v>
          </cell>
          <cell r="J304">
            <v>4.1900000000000004</v>
          </cell>
          <cell r="K304">
            <v>4.8000000000000007</v>
          </cell>
          <cell r="L304">
            <v>0</v>
          </cell>
          <cell r="M304">
            <v>0</v>
          </cell>
          <cell r="N304">
            <v>0</v>
          </cell>
          <cell r="O304">
            <v>0</v>
          </cell>
          <cell r="P304">
            <v>4</v>
          </cell>
        </row>
        <row r="305">
          <cell r="B305">
            <v>120</v>
          </cell>
          <cell r="C305">
            <v>8</v>
          </cell>
          <cell r="D305">
            <v>18.260000000000002</v>
          </cell>
          <cell r="E305">
            <v>1.5</v>
          </cell>
          <cell r="F305">
            <v>0</v>
          </cell>
          <cell r="G305">
            <v>0</v>
          </cell>
          <cell r="H305">
            <v>0</v>
          </cell>
          <cell r="I305">
            <v>0.81</v>
          </cell>
          <cell r="J305">
            <v>9.23</v>
          </cell>
          <cell r="K305">
            <v>10.040000000000001</v>
          </cell>
          <cell r="L305">
            <v>0</v>
          </cell>
          <cell r="M305">
            <v>0</v>
          </cell>
          <cell r="N305">
            <v>0</v>
          </cell>
          <cell r="O305">
            <v>0</v>
          </cell>
          <cell r="P305">
            <v>4</v>
          </cell>
        </row>
        <row r="306">
          <cell r="B306">
            <v>120</v>
          </cell>
          <cell r="C306">
            <v>10</v>
          </cell>
          <cell r="D306">
            <v>21.44</v>
          </cell>
          <cell r="E306">
            <v>2</v>
          </cell>
          <cell r="F306">
            <v>0</v>
          </cell>
          <cell r="G306">
            <v>0</v>
          </cell>
          <cell r="H306">
            <v>0</v>
          </cell>
          <cell r="I306">
            <v>1.01</v>
          </cell>
          <cell r="J306">
            <v>12.49</v>
          </cell>
          <cell r="K306">
            <v>13.5</v>
          </cell>
          <cell r="L306">
            <v>0</v>
          </cell>
          <cell r="M306">
            <v>0</v>
          </cell>
          <cell r="N306">
            <v>0</v>
          </cell>
          <cell r="O306">
            <v>0</v>
          </cell>
          <cell r="P306">
            <v>4</v>
          </cell>
        </row>
        <row r="307">
          <cell r="B307">
            <v>120</v>
          </cell>
          <cell r="C307">
            <v>12</v>
          </cell>
          <cell r="D307">
            <v>25.4</v>
          </cell>
          <cell r="E307" t="str">
            <v>N</v>
          </cell>
          <cell r="F307">
            <v>0</v>
          </cell>
          <cell r="G307">
            <v>0</v>
          </cell>
          <cell r="H307">
            <v>0</v>
          </cell>
          <cell r="I307">
            <v>1.22</v>
          </cell>
          <cell r="J307">
            <v>21.27</v>
          </cell>
          <cell r="K307">
            <v>22.49</v>
          </cell>
          <cell r="L307">
            <v>0</v>
          </cell>
          <cell r="M307">
            <v>0</v>
          </cell>
          <cell r="N307">
            <v>0</v>
          </cell>
          <cell r="O307">
            <v>0</v>
          </cell>
          <cell r="P307">
            <v>6</v>
          </cell>
        </row>
        <row r="308">
          <cell r="B308">
            <v>120</v>
          </cell>
          <cell r="C308">
            <v>14</v>
          </cell>
          <cell r="D308">
            <v>27.79</v>
          </cell>
          <cell r="E308" t="str">
            <v>N</v>
          </cell>
          <cell r="F308">
            <v>0</v>
          </cell>
          <cell r="G308">
            <v>0</v>
          </cell>
          <cell r="H308">
            <v>0</v>
          </cell>
          <cell r="I308">
            <v>1.42</v>
          </cell>
          <cell r="J308">
            <v>25.58</v>
          </cell>
          <cell r="K308">
            <v>27</v>
          </cell>
          <cell r="L308">
            <v>0</v>
          </cell>
          <cell r="M308">
            <v>0</v>
          </cell>
          <cell r="N308">
            <v>0</v>
          </cell>
          <cell r="O308">
            <v>0</v>
          </cell>
          <cell r="P308">
            <v>6</v>
          </cell>
        </row>
        <row r="309">
          <cell r="B309">
            <v>120</v>
          </cell>
          <cell r="C309">
            <v>16</v>
          </cell>
          <cell r="D309">
            <v>30.96</v>
          </cell>
          <cell r="E309" t="str">
            <v>N</v>
          </cell>
          <cell r="F309">
            <v>0</v>
          </cell>
          <cell r="G309">
            <v>0</v>
          </cell>
          <cell r="H309">
            <v>0</v>
          </cell>
          <cell r="I309">
            <v>1.62</v>
          </cell>
          <cell r="J309">
            <v>35.880000000000003</v>
          </cell>
          <cell r="K309">
            <v>37.5</v>
          </cell>
          <cell r="L309">
            <v>0</v>
          </cell>
          <cell r="M309">
            <v>0</v>
          </cell>
          <cell r="N309">
            <v>0</v>
          </cell>
          <cell r="O309">
            <v>0</v>
          </cell>
          <cell r="P309">
            <v>6</v>
          </cell>
        </row>
        <row r="310">
          <cell r="B310">
            <v>120</v>
          </cell>
          <cell r="C310">
            <v>18</v>
          </cell>
          <cell r="D310">
            <v>34.93</v>
          </cell>
          <cell r="E310" t="str">
            <v>N</v>
          </cell>
          <cell r="F310">
            <v>0</v>
          </cell>
          <cell r="G310">
            <v>0</v>
          </cell>
          <cell r="H310">
            <v>0</v>
          </cell>
          <cell r="I310">
            <v>1.82</v>
          </cell>
          <cell r="J310">
            <v>47.68</v>
          </cell>
          <cell r="K310">
            <v>49.5</v>
          </cell>
          <cell r="L310">
            <v>0</v>
          </cell>
          <cell r="M310">
            <v>0</v>
          </cell>
          <cell r="N310">
            <v>0</v>
          </cell>
          <cell r="O310">
            <v>0</v>
          </cell>
          <cell r="P310">
            <v>6</v>
          </cell>
        </row>
        <row r="311">
          <cell r="B311">
            <v>120</v>
          </cell>
          <cell r="C311">
            <v>20</v>
          </cell>
          <cell r="D311">
            <v>38.1</v>
          </cell>
          <cell r="E311" t="str">
            <v>N</v>
          </cell>
          <cell r="F311">
            <v>0</v>
          </cell>
          <cell r="G311">
            <v>0</v>
          </cell>
          <cell r="H311">
            <v>0</v>
          </cell>
          <cell r="I311">
            <v>2.0299999999999998</v>
          </cell>
          <cell r="J311">
            <v>62.47</v>
          </cell>
          <cell r="K311">
            <v>64.5</v>
          </cell>
          <cell r="L311">
            <v>0</v>
          </cell>
          <cell r="M311">
            <v>0</v>
          </cell>
          <cell r="N311">
            <v>0</v>
          </cell>
          <cell r="O311">
            <v>0</v>
          </cell>
          <cell r="P311">
            <v>7</v>
          </cell>
        </row>
        <row r="312">
          <cell r="B312">
            <v>120</v>
          </cell>
          <cell r="C312">
            <v>22</v>
          </cell>
          <cell r="D312">
            <v>41.28</v>
          </cell>
          <cell r="E312" t="str">
            <v>N</v>
          </cell>
          <cell r="F312">
            <v>0</v>
          </cell>
          <cell r="G312">
            <v>0</v>
          </cell>
          <cell r="H312">
            <v>0</v>
          </cell>
          <cell r="I312">
            <v>2.23</v>
          </cell>
          <cell r="J312">
            <v>84.76</v>
          </cell>
          <cell r="K312">
            <v>86.990000000000009</v>
          </cell>
          <cell r="L312">
            <v>0</v>
          </cell>
          <cell r="M312">
            <v>0</v>
          </cell>
          <cell r="N312">
            <v>0</v>
          </cell>
          <cell r="O312">
            <v>0</v>
          </cell>
          <cell r="P312">
            <v>8</v>
          </cell>
        </row>
        <row r="313">
          <cell r="B313">
            <v>120</v>
          </cell>
          <cell r="C313">
            <v>24</v>
          </cell>
          <cell r="D313">
            <v>46.02</v>
          </cell>
          <cell r="E313" t="str">
            <v>N</v>
          </cell>
          <cell r="F313">
            <v>0</v>
          </cell>
          <cell r="G313">
            <v>0</v>
          </cell>
          <cell r="H313">
            <v>0</v>
          </cell>
          <cell r="I313">
            <v>2.4300000000000002</v>
          </cell>
          <cell r="J313">
            <v>98.07</v>
          </cell>
          <cell r="K313">
            <v>100.5</v>
          </cell>
          <cell r="L313">
            <v>0</v>
          </cell>
          <cell r="M313">
            <v>0</v>
          </cell>
          <cell r="N313">
            <v>0</v>
          </cell>
          <cell r="O313">
            <v>0</v>
          </cell>
          <cell r="P313">
            <v>8</v>
          </cell>
          <cell r="Q313"/>
          <cell r="R313"/>
        </row>
        <row r="314">
          <cell r="B314">
            <v>140</v>
          </cell>
          <cell r="C314">
            <v>8</v>
          </cell>
          <cell r="D314">
            <v>20.62</v>
          </cell>
          <cell r="E314">
            <v>2</v>
          </cell>
          <cell r="F314">
            <v>0</v>
          </cell>
          <cell r="G314">
            <v>0</v>
          </cell>
          <cell r="H314">
            <v>0</v>
          </cell>
          <cell r="I314">
            <v>0.81</v>
          </cell>
          <cell r="J314">
            <v>10.130000000000001</v>
          </cell>
          <cell r="K314">
            <v>10.940000000000001</v>
          </cell>
          <cell r="L314">
            <v>0</v>
          </cell>
          <cell r="M314">
            <v>0</v>
          </cell>
          <cell r="N314">
            <v>0</v>
          </cell>
          <cell r="O314">
            <v>0</v>
          </cell>
          <cell r="P314">
            <v>4</v>
          </cell>
        </row>
        <row r="315">
          <cell r="B315">
            <v>140</v>
          </cell>
          <cell r="C315">
            <v>10</v>
          </cell>
          <cell r="D315">
            <v>25.4</v>
          </cell>
          <cell r="E315" t="str">
            <v>N</v>
          </cell>
          <cell r="F315">
            <v>0</v>
          </cell>
          <cell r="G315">
            <v>0</v>
          </cell>
          <cell r="H315">
            <v>0</v>
          </cell>
          <cell r="I315">
            <v>1.01</v>
          </cell>
          <cell r="J315">
            <v>18.48</v>
          </cell>
          <cell r="K315">
            <v>19.490000000000002</v>
          </cell>
          <cell r="L315">
            <v>0</v>
          </cell>
          <cell r="M315">
            <v>0</v>
          </cell>
          <cell r="N315">
            <v>0</v>
          </cell>
          <cell r="O315">
            <v>0</v>
          </cell>
          <cell r="P315">
            <v>4</v>
          </cell>
        </row>
        <row r="316">
          <cell r="B316">
            <v>140</v>
          </cell>
          <cell r="C316">
            <v>12</v>
          </cell>
          <cell r="D316">
            <v>28.58</v>
          </cell>
          <cell r="E316" t="str">
            <v>N</v>
          </cell>
          <cell r="F316">
            <v>0</v>
          </cell>
          <cell r="G316">
            <v>0</v>
          </cell>
          <cell r="H316">
            <v>0</v>
          </cell>
          <cell r="I316">
            <v>1.22</v>
          </cell>
          <cell r="J316">
            <v>25.78</v>
          </cell>
          <cell r="K316">
            <v>27</v>
          </cell>
          <cell r="L316">
            <v>0</v>
          </cell>
          <cell r="M316">
            <v>0</v>
          </cell>
          <cell r="N316">
            <v>0</v>
          </cell>
          <cell r="O316">
            <v>0</v>
          </cell>
          <cell r="P316">
            <v>6</v>
          </cell>
        </row>
        <row r="317">
          <cell r="B317">
            <v>140</v>
          </cell>
          <cell r="C317">
            <v>14</v>
          </cell>
          <cell r="D317">
            <v>31.75</v>
          </cell>
          <cell r="E317" t="str">
            <v>N</v>
          </cell>
          <cell r="F317">
            <v>0</v>
          </cell>
          <cell r="G317">
            <v>0</v>
          </cell>
          <cell r="H317">
            <v>0</v>
          </cell>
          <cell r="I317">
            <v>1.42</v>
          </cell>
          <cell r="J317">
            <v>31.58</v>
          </cell>
          <cell r="K317">
            <v>33</v>
          </cell>
          <cell r="L317">
            <v>0</v>
          </cell>
          <cell r="M317">
            <v>0</v>
          </cell>
          <cell r="N317">
            <v>0</v>
          </cell>
          <cell r="O317">
            <v>0</v>
          </cell>
          <cell r="P317">
            <v>6</v>
          </cell>
        </row>
        <row r="318">
          <cell r="B318">
            <v>140</v>
          </cell>
          <cell r="C318">
            <v>16</v>
          </cell>
          <cell r="D318">
            <v>36.53</v>
          </cell>
          <cell r="E318" t="str">
            <v>N</v>
          </cell>
          <cell r="F318">
            <v>0</v>
          </cell>
          <cell r="G318">
            <v>0</v>
          </cell>
          <cell r="H318">
            <v>0</v>
          </cell>
          <cell r="I318">
            <v>1.62</v>
          </cell>
          <cell r="J318">
            <v>44.87</v>
          </cell>
          <cell r="K318">
            <v>46.489999999999995</v>
          </cell>
          <cell r="L318">
            <v>0</v>
          </cell>
          <cell r="M318">
            <v>0</v>
          </cell>
          <cell r="N318">
            <v>0</v>
          </cell>
          <cell r="O318">
            <v>0</v>
          </cell>
          <cell r="P318">
            <v>6</v>
          </cell>
        </row>
        <row r="319">
          <cell r="B319">
            <v>140</v>
          </cell>
          <cell r="C319">
            <v>18</v>
          </cell>
          <cell r="D319">
            <v>39.67</v>
          </cell>
          <cell r="E319" t="str">
            <v>N</v>
          </cell>
          <cell r="F319">
            <v>0</v>
          </cell>
          <cell r="G319">
            <v>0</v>
          </cell>
          <cell r="H319">
            <v>0</v>
          </cell>
          <cell r="I319">
            <v>1.82</v>
          </cell>
          <cell r="J319">
            <v>59.68</v>
          </cell>
          <cell r="K319">
            <v>61.5</v>
          </cell>
          <cell r="L319">
            <v>0</v>
          </cell>
          <cell r="M319">
            <v>0</v>
          </cell>
          <cell r="N319">
            <v>0</v>
          </cell>
          <cell r="O319">
            <v>0</v>
          </cell>
          <cell r="P319">
            <v>6</v>
          </cell>
        </row>
        <row r="320">
          <cell r="B320">
            <v>140</v>
          </cell>
          <cell r="C320">
            <v>20</v>
          </cell>
          <cell r="D320">
            <v>44.45</v>
          </cell>
          <cell r="E320" t="str">
            <v>N</v>
          </cell>
          <cell r="F320">
            <v>0</v>
          </cell>
          <cell r="G320">
            <v>0</v>
          </cell>
          <cell r="H320">
            <v>0</v>
          </cell>
          <cell r="I320">
            <v>2.0299999999999998</v>
          </cell>
          <cell r="J320">
            <v>78.959999999999994</v>
          </cell>
          <cell r="K320">
            <v>80.989999999999995</v>
          </cell>
          <cell r="L320">
            <v>0</v>
          </cell>
          <cell r="M320">
            <v>0</v>
          </cell>
          <cell r="N320">
            <v>0</v>
          </cell>
          <cell r="O320">
            <v>0</v>
          </cell>
          <cell r="P320">
            <v>7</v>
          </cell>
        </row>
        <row r="321">
          <cell r="B321">
            <v>140</v>
          </cell>
          <cell r="C321">
            <v>22</v>
          </cell>
          <cell r="D321">
            <v>47.63</v>
          </cell>
          <cell r="E321" t="str">
            <v>N</v>
          </cell>
          <cell r="F321">
            <v>0</v>
          </cell>
          <cell r="G321">
            <v>0</v>
          </cell>
          <cell r="H321">
            <v>0</v>
          </cell>
          <cell r="I321">
            <v>2.23</v>
          </cell>
          <cell r="J321">
            <v>108.77</v>
          </cell>
          <cell r="K321">
            <v>111</v>
          </cell>
          <cell r="L321">
            <v>0</v>
          </cell>
          <cell r="M321">
            <v>0</v>
          </cell>
          <cell r="N321">
            <v>0</v>
          </cell>
          <cell r="O321">
            <v>0</v>
          </cell>
          <cell r="P321">
            <v>8</v>
          </cell>
        </row>
        <row r="322">
          <cell r="B322">
            <v>140</v>
          </cell>
          <cell r="C322">
            <v>24</v>
          </cell>
          <cell r="D322">
            <v>52.37</v>
          </cell>
          <cell r="E322" t="str">
            <v>N</v>
          </cell>
          <cell r="F322">
            <v>0</v>
          </cell>
          <cell r="G322">
            <v>0</v>
          </cell>
          <cell r="H322">
            <v>0</v>
          </cell>
          <cell r="I322">
            <v>2.4300000000000002</v>
          </cell>
          <cell r="J322">
            <v>126.57</v>
          </cell>
          <cell r="K322">
            <v>129</v>
          </cell>
          <cell r="L322">
            <v>0</v>
          </cell>
          <cell r="M322">
            <v>0</v>
          </cell>
          <cell r="N322">
            <v>0</v>
          </cell>
          <cell r="O322">
            <v>0</v>
          </cell>
          <cell r="P322">
            <v>8</v>
          </cell>
        </row>
        <row r="323">
          <cell r="B323">
            <v>160</v>
          </cell>
          <cell r="C323">
            <v>0.5</v>
          </cell>
          <cell r="D323">
            <v>4.78</v>
          </cell>
          <cell r="E323">
            <v>1</v>
          </cell>
          <cell r="F323">
            <v>0</v>
          </cell>
          <cell r="G323">
            <v>0</v>
          </cell>
          <cell r="H323">
            <v>0</v>
          </cell>
          <cell r="I323">
            <v>7.0000000000000007E-2</v>
          </cell>
          <cell r="J323">
            <v>0.08</v>
          </cell>
          <cell r="K323">
            <v>0.15000000000000002</v>
          </cell>
          <cell r="L323">
            <v>0</v>
          </cell>
          <cell r="M323">
            <v>0</v>
          </cell>
          <cell r="N323">
            <v>0</v>
          </cell>
          <cell r="O323">
            <v>0</v>
          </cell>
          <cell r="P323">
            <v>2</v>
          </cell>
        </row>
        <row r="324">
          <cell r="B324">
            <v>160</v>
          </cell>
          <cell r="C324">
            <v>0.5</v>
          </cell>
          <cell r="D324">
            <v>4.78</v>
          </cell>
          <cell r="E324">
            <v>1</v>
          </cell>
          <cell r="F324">
            <v>0</v>
          </cell>
          <cell r="G324">
            <v>0</v>
          </cell>
          <cell r="H324">
            <v>0</v>
          </cell>
          <cell r="I324">
            <v>7.0000000000000007E-2</v>
          </cell>
          <cell r="J324">
            <v>0.08</v>
          </cell>
          <cell r="K324">
            <v>0.15000000000000002</v>
          </cell>
          <cell r="L324">
            <v>0</v>
          </cell>
          <cell r="M324">
            <v>0</v>
          </cell>
          <cell r="N324">
            <v>0</v>
          </cell>
          <cell r="O324">
            <v>0</v>
          </cell>
          <cell r="P324">
            <v>2</v>
          </cell>
        </row>
        <row r="325">
          <cell r="B325">
            <v>160</v>
          </cell>
          <cell r="C325">
            <v>0.5</v>
          </cell>
          <cell r="D325">
            <v>4.78</v>
          </cell>
          <cell r="E325">
            <v>1</v>
          </cell>
          <cell r="F325">
            <v>0</v>
          </cell>
          <cell r="G325">
            <v>0</v>
          </cell>
          <cell r="H325">
            <v>0</v>
          </cell>
          <cell r="I325">
            <v>7.0000000000000007E-2</v>
          </cell>
          <cell r="J325">
            <v>0.08</v>
          </cell>
          <cell r="K325">
            <v>0.15000000000000002</v>
          </cell>
          <cell r="L325">
            <v>0</v>
          </cell>
          <cell r="M325">
            <v>0</v>
          </cell>
          <cell r="N325">
            <v>0</v>
          </cell>
          <cell r="O325">
            <v>0</v>
          </cell>
          <cell r="P325">
            <v>2</v>
          </cell>
        </row>
        <row r="326">
          <cell r="B326">
            <v>160</v>
          </cell>
          <cell r="C326">
            <v>0.75</v>
          </cell>
          <cell r="D326">
            <v>5.56</v>
          </cell>
          <cell r="E326">
            <v>1</v>
          </cell>
          <cell r="F326">
            <v>0</v>
          </cell>
          <cell r="G326">
            <v>0</v>
          </cell>
          <cell r="H326">
            <v>0</v>
          </cell>
          <cell r="I326">
            <v>0.08</v>
          </cell>
          <cell r="J326">
            <v>7.0000000000000007E-2</v>
          </cell>
          <cell r="K326">
            <v>0.15000000000000002</v>
          </cell>
          <cell r="L326">
            <v>0</v>
          </cell>
          <cell r="M326">
            <v>0</v>
          </cell>
          <cell r="N326">
            <v>0</v>
          </cell>
          <cell r="O326">
            <v>0</v>
          </cell>
          <cell r="P326">
            <v>2</v>
          </cell>
        </row>
        <row r="327">
          <cell r="B327">
            <v>160</v>
          </cell>
          <cell r="C327">
            <v>0.75</v>
          </cell>
          <cell r="D327">
            <v>5.56</v>
          </cell>
          <cell r="E327">
            <v>1</v>
          </cell>
          <cell r="F327">
            <v>0</v>
          </cell>
          <cell r="G327">
            <v>0</v>
          </cell>
          <cell r="H327">
            <v>0</v>
          </cell>
          <cell r="I327">
            <v>0.08</v>
          </cell>
          <cell r="J327">
            <v>7.0000000000000007E-2</v>
          </cell>
          <cell r="K327">
            <v>0.15000000000000002</v>
          </cell>
          <cell r="L327">
            <v>0</v>
          </cell>
          <cell r="M327">
            <v>0</v>
          </cell>
          <cell r="N327">
            <v>0</v>
          </cell>
          <cell r="O327">
            <v>0</v>
          </cell>
          <cell r="P327">
            <v>2</v>
          </cell>
        </row>
        <row r="328">
          <cell r="B328">
            <v>160</v>
          </cell>
          <cell r="C328">
            <v>0.75</v>
          </cell>
          <cell r="D328">
            <v>5.56</v>
          </cell>
          <cell r="E328">
            <v>1</v>
          </cell>
          <cell r="F328">
            <v>0</v>
          </cell>
          <cell r="G328">
            <v>0</v>
          </cell>
          <cell r="H328">
            <v>0</v>
          </cell>
          <cell r="I328">
            <v>0.08</v>
          </cell>
          <cell r="J328">
            <v>7.0000000000000007E-2</v>
          </cell>
          <cell r="K328">
            <v>0.15000000000000002</v>
          </cell>
          <cell r="L328">
            <v>0</v>
          </cell>
          <cell r="M328">
            <v>0</v>
          </cell>
          <cell r="N328">
            <v>0</v>
          </cell>
          <cell r="O328">
            <v>0</v>
          </cell>
          <cell r="P328">
            <v>2</v>
          </cell>
        </row>
        <row r="329">
          <cell r="B329">
            <v>160</v>
          </cell>
          <cell r="C329">
            <v>1</v>
          </cell>
          <cell r="D329">
            <v>6.35</v>
          </cell>
          <cell r="E329">
            <v>1</v>
          </cell>
          <cell r="F329">
            <v>0</v>
          </cell>
          <cell r="G329">
            <v>0</v>
          </cell>
          <cell r="H329">
            <v>0</v>
          </cell>
          <cell r="I329">
            <v>0.1</v>
          </cell>
          <cell r="J329">
            <v>0.35</v>
          </cell>
          <cell r="K329">
            <v>0.44999999999999996</v>
          </cell>
          <cell r="L329">
            <v>0</v>
          </cell>
          <cell r="M329">
            <v>0</v>
          </cell>
          <cell r="N329">
            <v>0</v>
          </cell>
          <cell r="O329">
            <v>0</v>
          </cell>
          <cell r="P329">
            <v>2</v>
          </cell>
        </row>
        <row r="330">
          <cell r="B330">
            <v>160</v>
          </cell>
          <cell r="C330">
            <v>1</v>
          </cell>
          <cell r="D330">
            <v>6.35</v>
          </cell>
          <cell r="E330">
            <v>1</v>
          </cell>
          <cell r="F330">
            <v>0</v>
          </cell>
          <cell r="G330">
            <v>0</v>
          </cell>
          <cell r="H330">
            <v>0</v>
          </cell>
          <cell r="I330">
            <v>0.1</v>
          </cell>
          <cell r="J330">
            <v>0.35</v>
          </cell>
          <cell r="K330">
            <v>0.44999999999999996</v>
          </cell>
          <cell r="L330">
            <v>0</v>
          </cell>
          <cell r="M330">
            <v>0</v>
          </cell>
          <cell r="N330">
            <v>0</v>
          </cell>
          <cell r="O330">
            <v>0</v>
          </cell>
          <cell r="P330">
            <v>2</v>
          </cell>
        </row>
        <row r="331">
          <cell r="B331">
            <v>160</v>
          </cell>
          <cell r="C331">
            <v>1</v>
          </cell>
          <cell r="D331">
            <v>6.35</v>
          </cell>
          <cell r="E331">
            <v>1</v>
          </cell>
          <cell r="F331">
            <v>0</v>
          </cell>
          <cell r="G331">
            <v>0</v>
          </cell>
          <cell r="H331">
            <v>0</v>
          </cell>
          <cell r="I331">
            <v>0.1</v>
          </cell>
          <cell r="J331">
            <v>0.35</v>
          </cell>
          <cell r="K331">
            <v>0.44999999999999996</v>
          </cell>
          <cell r="L331">
            <v>0</v>
          </cell>
          <cell r="M331">
            <v>0</v>
          </cell>
          <cell r="N331">
            <v>0</v>
          </cell>
          <cell r="O331">
            <v>0</v>
          </cell>
          <cell r="P331">
            <v>2</v>
          </cell>
        </row>
        <row r="332">
          <cell r="B332">
            <v>160</v>
          </cell>
          <cell r="C332">
            <v>1.25</v>
          </cell>
          <cell r="D332">
            <v>6.35</v>
          </cell>
          <cell r="E332">
            <v>1</v>
          </cell>
          <cell r="F332">
            <v>0</v>
          </cell>
          <cell r="G332">
            <v>0</v>
          </cell>
          <cell r="H332">
            <v>0</v>
          </cell>
          <cell r="I332">
            <v>0.13</v>
          </cell>
          <cell r="J332">
            <v>0.32</v>
          </cell>
          <cell r="K332">
            <v>0.45</v>
          </cell>
          <cell r="L332">
            <v>0</v>
          </cell>
          <cell r="M332">
            <v>0</v>
          </cell>
          <cell r="N332">
            <v>0</v>
          </cell>
          <cell r="O332">
            <v>0</v>
          </cell>
          <cell r="P332">
            <v>2</v>
          </cell>
        </row>
        <row r="333">
          <cell r="B333">
            <v>160</v>
          </cell>
          <cell r="C333">
            <v>1.25</v>
          </cell>
          <cell r="D333">
            <v>6.35</v>
          </cell>
          <cell r="E333">
            <v>1</v>
          </cell>
          <cell r="F333">
            <v>0</v>
          </cell>
          <cell r="G333">
            <v>0</v>
          </cell>
          <cell r="H333">
            <v>0</v>
          </cell>
          <cell r="I333">
            <v>0.13</v>
          </cell>
          <cell r="J333">
            <v>0.32</v>
          </cell>
          <cell r="K333">
            <v>0.45</v>
          </cell>
          <cell r="L333">
            <v>0</v>
          </cell>
          <cell r="M333">
            <v>0</v>
          </cell>
          <cell r="N333">
            <v>0</v>
          </cell>
          <cell r="O333">
            <v>0</v>
          </cell>
          <cell r="P333">
            <v>2</v>
          </cell>
        </row>
        <row r="334">
          <cell r="B334">
            <v>160</v>
          </cell>
          <cell r="C334">
            <v>1.25</v>
          </cell>
          <cell r="D334">
            <v>6.35</v>
          </cell>
          <cell r="E334">
            <v>1</v>
          </cell>
          <cell r="F334">
            <v>0</v>
          </cell>
          <cell r="G334">
            <v>0</v>
          </cell>
          <cell r="H334">
            <v>0</v>
          </cell>
          <cell r="I334">
            <v>0.13</v>
          </cell>
          <cell r="J334">
            <v>0.32</v>
          </cell>
          <cell r="K334">
            <v>0.45</v>
          </cell>
          <cell r="L334">
            <v>0</v>
          </cell>
          <cell r="M334">
            <v>0</v>
          </cell>
          <cell r="N334">
            <v>0</v>
          </cell>
          <cell r="O334">
            <v>0</v>
          </cell>
          <cell r="P334">
            <v>2</v>
          </cell>
        </row>
        <row r="335">
          <cell r="B335">
            <v>160</v>
          </cell>
          <cell r="C335">
            <v>1.5</v>
          </cell>
          <cell r="D335">
            <v>7.14</v>
          </cell>
          <cell r="E335">
            <v>1</v>
          </cell>
          <cell r="F335">
            <v>0</v>
          </cell>
          <cell r="G335">
            <v>0</v>
          </cell>
          <cell r="H335">
            <v>0</v>
          </cell>
          <cell r="I335">
            <v>0.15</v>
          </cell>
          <cell r="J335">
            <v>0.45</v>
          </cell>
          <cell r="K335">
            <v>0.6</v>
          </cell>
          <cell r="L335">
            <v>0</v>
          </cell>
          <cell r="M335">
            <v>0</v>
          </cell>
          <cell r="N335">
            <v>0</v>
          </cell>
          <cell r="O335">
            <v>0</v>
          </cell>
          <cell r="P335">
            <v>2</v>
          </cell>
        </row>
        <row r="336">
          <cell r="B336">
            <v>160</v>
          </cell>
          <cell r="C336">
            <v>1.5</v>
          </cell>
          <cell r="D336">
            <v>7.14</v>
          </cell>
          <cell r="E336">
            <v>1</v>
          </cell>
          <cell r="F336">
            <v>0</v>
          </cell>
          <cell r="G336">
            <v>0</v>
          </cell>
          <cell r="H336">
            <v>0</v>
          </cell>
          <cell r="I336">
            <v>0.15</v>
          </cell>
          <cell r="J336">
            <v>0.45</v>
          </cell>
          <cell r="K336">
            <v>0.6</v>
          </cell>
          <cell r="L336">
            <v>0</v>
          </cell>
          <cell r="M336">
            <v>0</v>
          </cell>
          <cell r="N336">
            <v>0</v>
          </cell>
          <cell r="O336">
            <v>0</v>
          </cell>
          <cell r="P336">
            <v>2</v>
          </cell>
        </row>
        <row r="337">
          <cell r="B337">
            <v>160</v>
          </cell>
          <cell r="C337">
            <v>1.5</v>
          </cell>
          <cell r="D337">
            <v>7.14</v>
          </cell>
          <cell r="E337">
            <v>1</v>
          </cell>
          <cell r="F337">
            <v>0</v>
          </cell>
          <cell r="G337">
            <v>0</v>
          </cell>
          <cell r="H337">
            <v>0</v>
          </cell>
          <cell r="I337">
            <v>0.15</v>
          </cell>
          <cell r="J337">
            <v>0.45</v>
          </cell>
          <cell r="K337">
            <v>0.6</v>
          </cell>
          <cell r="L337">
            <v>0</v>
          </cell>
          <cell r="M337">
            <v>0</v>
          </cell>
          <cell r="N337">
            <v>0</v>
          </cell>
          <cell r="O337">
            <v>0</v>
          </cell>
          <cell r="P337">
            <v>2</v>
          </cell>
        </row>
        <row r="338">
          <cell r="B338">
            <v>160</v>
          </cell>
          <cell r="C338">
            <v>2</v>
          </cell>
          <cell r="D338">
            <v>8.74</v>
          </cell>
          <cell r="E338">
            <v>1</v>
          </cell>
          <cell r="F338">
            <v>0</v>
          </cell>
          <cell r="G338">
            <v>0</v>
          </cell>
          <cell r="H338">
            <v>0</v>
          </cell>
          <cell r="I338">
            <v>0.2</v>
          </cell>
          <cell r="J338">
            <v>0.7</v>
          </cell>
          <cell r="K338">
            <v>0.89999999999999991</v>
          </cell>
          <cell r="L338">
            <v>0</v>
          </cell>
          <cell r="M338">
            <v>0</v>
          </cell>
          <cell r="N338">
            <v>0</v>
          </cell>
          <cell r="O338">
            <v>0</v>
          </cell>
          <cell r="P338">
            <v>4</v>
          </cell>
        </row>
        <row r="339">
          <cell r="B339">
            <v>160</v>
          </cell>
          <cell r="C339">
            <v>2</v>
          </cell>
          <cell r="D339">
            <v>8.74</v>
          </cell>
          <cell r="E339">
            <v>1</v>
          </cell>
          <cell r="F339">
            <v>0</v>
          </cell>
          <cell r="G339">
            <v>0</v>
          </cell>
          <cell r="H339">
            <v>0</v>
          </cell>
          <cell r="I339">
            <v>0.2</v>
          </cell>
          <cell r="J339">
            <v>0.7</v>
          </cell>
          <cell r="K339">
            <v>0.89999999999999991</v>
          </cell>
          <cell r="L339">
            <v>0</v>
          </cell>
          <cell r="M339">
            <v>0</v>
          </cell>
          <cell r="N339">
            <v>0</v>
          </cell>
          <cell r="O339">
            <v>0</v>
          </cell>
          <cell r="P339">
            <v>4</v>
          </cell>
        </row>
        <row r="340">
          <cell r="B340">
            <v>160</v>
          </cell>
          <cell r="C340">
            <v>2</v>
          </cell>
          <cell r="D340">
            <v>8.74</v>
          </cell>
          <cell r="E340">
            <v>1</v>
          </cell>
          <cell r="F340">
            <v>0</v>
          </cell>
          <cell r="G340">
            <v>0</v>
          </cell>
          <cell r="H340">
            <v>0</v>
          </cell>
          <cell r="I340">
            <v>0.2</v>
          </cell>
          <cell r="J340">
            <v>0.7</v>
          </cell>
          <cell r="K340">
            <v>0.89999999999999991</v>
          </cell>
          <cell r="L340">
            <v>0</v>
          </cell>
          <cell r="M340">
            <v>0</v>
          </cell>
          <cell r="N340">
            <v>0</v>
          </cell>
          <cell r="O340">
            <v>0</v>
          </cell>
          <cell r="P340">
            <v>4</v>
          </cell>
        </row>
        <row r="341">
          <cell r="B341">
            <v>160</v>
          </cell>
          <cell r="C341">
            <v>2.5</v>
          </cell>
          <cell r="D341">
            <v>9.5299999999999994</v>
          </cell>
          <cell r="E341">
            <v>1</v>
          </cell>
          <cell r="F341">
            <v>0</v>
          </cell>
          <cell r="G341">
            <v>0</v>
          </cell>
          <cell r="H341">
            <v>0</v>
          </cell>
          <cell r="I341">
            <v>0.25</v>
          </cell>
          <cell r="J341">
            <v>0.8</v>
          </cell>
          <cell r="K341">
            <v>1.05</v>
          </cell>
          <cell r="L341">
            <v>0</v>
          </cell>
          <cell r="M341">
            <v>0</v>
          </cell>
          <cell r="N341">
            <v>0</v>
          </cell>
          <cell r="O341">
            <v>0</v>
          </cell>
          <cell r="P341">
            <v>4</v>
          </cell>
        </row>
        <row r="342">
          <cell r="B342">
            <v>160</v>
          </cell>
          <cell r="C342">
            <v>3</v>
          </cell>
          <cell r="D342">
            <v>11.13</v>
          </cell>
          <cell r="E342">
            <v>1.25</v>
          </cell>
          <cell r="F342">
            <v>0</v>
          </cell>
          <cell r="G342">
            <v>0</v>
          </cell>
          <cell r="H342">
            <v>0</v>
          </cell>
          <cell r="I342">
            <v>0.3</v>
          </cell>
          <cell r="J342">
            <v>1.5</v>
          </cell>
          <cell r="K342">
            <v>1.8</v>
          </cell>
          <cell r="L342">
            <v>0</v>
          </cell>
          <cell r="M342">
            <v>0</v>
          </cell>
          <cell r="N342">
            <v>0</v>
          </cell>
          <cell r="O342">
            <v>0</v>
          </cell>
          <cell r="P342">
            <v>4</v>
          </cell>
        </row>
        <row r="343">
          <cell r="B343">
            <v>160</v>
          </cell>
          <cell r="C343">
            <v>4</v>
          </cell>
          <cell r="D343">
            <v>13.49</v>
          </cell>
          <cell r="E343">
            <v>1.25</v>
          </cell>
          <cell r="F343">
            <v>0</v>
          </cell>
          <cell r="G343">
            <v>0</v>
          </cell>
          <cell r="H343">
            <v>0</v>
          </cell>
          <cell r="I343">
            <v>0.41</v>
          </cell>
          <cell r="J343">
            <v>2.59</v>
          </cell>
          <cell r="K343">
            <v>3</v>
          </cell>
          <cell r="L343">
            <v>0</v>
          </cell>
          <cell r="M343">
            <v>0</v>
          </cell>
          <cell r="N343">
            <v>0</v>
          </cell>
          <cell r="O343">
            <v>0</v>
          </cell>
          <cell r="P343">
            <v>4</v>
          </cell>
        </row>
        <row r="344">
          <cell r="B344">
            <v>160</v>
          </cell>
          <cell r="C344">
            <v>5</v>
          </cell>
          <cell r="D344">
            <v>15.88</v>
          </cell>
          <cell r="E344">
            <v>1.5</v>
          </cell>
          <cell r="F344">
            <v>0</v>
          </cell>
          <cell r="G344">
            <v>0</v>
          </cell>
          <cell r="H344">
            <v>0</v>
          </cell>
          <cell r="I344">
            <v>0.51</v>
          </cell>
          <cell r="J344">
            <v>4.29</v>
          </cell>
          <cell r="K344">
            <v>4.8</v>
          </cell>
          <cell r="L344">
            <v>4</v>
          </cell>
          <cell r="M344">
            <v>0</v>
          </cell>
          <cell r="N344">
            <v>0</v>
          </cell>
          <cell r="O344">
            <v>160</v>
          </cell>
          <cell r="P344">
            <v>4</v>
          </cell>
          <cell r="Q344">
            <v>0</v>
          </cell>
          <cell r="R344">
            <v>7.2784507436844332E-312</v>
          </cell>
        </row>
        <row r="345">
          <cell r="B345">
            <v>160</v>
          </cell>
          <cell r="C345">
            <v>6</v>
          </cell>
          <cell r="D345">
            <v>18.260000000000002</v>
          </cell>
          <cell r="E345">
            <v>1.5</v>
          </cell>
          <cell r="F345">
            <v>0</v>
          </cell>
          <cell r="G345">
            <v>0</v>
          </cell>
          <cell r="H345">
            <v>0</v>
          </cell>
          <cell r="I345">
            <v>0.61</v>
          </cell>
          <cell r="J345">
            <v>7.04</v>
          </cell>
          <cell r="K345">
            <v>7.65</v>
          </cell>
          <cell r="L345">
            <v>0</v>
          </cell>
          <cell r="M345">
            <v>0</v>
          </cell>
          <cell r="N345">
            <v>0</v>
          </cell>
          <cell r="O345">
            <v>0</v>
          </cell>
          <cell r="P345">
            <v>4</v>
          </cell>
        </row>
        <row r="346">
          <cell r="B346">
            <v>160</v>
          </cell>
          <cell r="C346">
            <v>8</v>
          </cell>
          <cell r="D346">
            <v>23.01</v>
          </cell>
          <cell r="E346">
            <v>2</v>
          </cell>
          <cell r="F346">
            <v>0</v>
          </cell>
          <cell r="G346">
            <v>0</v>
          </cell>
          <cell r="H346">
            <v>0</v>
          </cell>
          <cell r="I346">
            <v>0.81</v>
          </cell>
          <cell r="J346">
            <v>11.19</v>
          </cell>
          <cell r="K346">
            <v>12</v>
          </cell>
          <cell r="L346">
            <v>0</v>
          </cell>
          <cell r="M346">
            <v>0</v>
          </cell>
          <cell r="N346">
            <v>0</v>
          </cell>
          <cell r="O346">
            <v>0</v>
          </cell>
          <cell r="P346">
            <v>4</v>
          </cell>
        </row>
        <row r="347">
          <cell r="B347">
            <v>160</v>
          </cell>
          <cell r="C347">
            <v>10</v>
          </cell>
          <cell r="D347">
            <v>28.58</v>
          </cell>
          <cell r="E347" t="str">
            <v>N</v>
          </cell>
          <cell r="F347">
            <v>0</v>
          </cell>
          <cell r="G347">
            <v>0</v>
          </cell>
          <cell r="H347">
            <v>0</v>
          </cell>
          <cell r="I347">
            <v>1.01</v>
          </cell>
          <cell r="J347">
            <v>21.48</v>
          </cell>
          <cell r="K347">
            <v>22.490000000000002</v>
          </cell>
          <cell r="L347">
            <v>0</v>
          </cell>
          <cell r="M347">
            <v>0</v>
          </cell>
          <cell r="N347">
            <v>0</v>
          </cell>
          <cell r="O347">
            <v>0</v>
          </cell>
          <cell r="P347">
            <v>4</v>
          </cell>
        </row>
        <row r="348">
          <cell r="B348">
            <v>160</v>
          </cell>
          <cell r="C348">
            <v>12</v>
          </cell>
          <cell r="D348">
            <v>33.32</v>
          </cell>
          <cell r="E348" t="str">
            <v>N</v>
          </cell>
          <cell r="F348">
            <v>0</v>
          </cell>
          <cell r="G348">
            <v>0</v>
          </cell>
          <cell r="H348">
            <v>0</v>
          </cell>
          <cell r="I348">
            <v>1.22</v>
          </cell>
          <cell r="J348">
            <v>31.78</v>
          </cell>
          <cell r="K348">
            <v>33</v>
          </cell>
          <cell r="L348">
            <v>0</v>
          </cell>
          <cell r="M348">
            <v>0</v>
          </cell>
          <cell r="N348">
            <v>0</v>
          </cell>
          <cell r="O348">
            <v>0</v>
          </cell>
          <cell r="P348">
            <v>6</v>
          </cell>
        </row>
        <row r="349">
          <cell r="B349">
            <v>160</v>
          </cell>
          <cell r="C349">
            <v>14</v>
          </cell>
          <cell r="D349">
            <v>35.71</v>
          </cell>
          <cell r="E349" t="str">
            <v>N</v>
          </cell>
          <cell r="F349">
            <v>0</v>
          </cell>
          <cell r="G349">
            <v>0</v>
          </cell>
          <cell r="H349">
            <v>0</v>
          </cell>
          <cell r="I349">
            <v>1.42</v>
          </cell>
          <cell r="J349">
            <v>39.07</v>
          </cell>
          <cell r="K349">
            <v>40.49</v>
          </cell>
          <cell r="L349">
            <v>0</v>
          </cell>
          <cell r="M349">
            <v>0</v>
          </cell>
          <cell r="N349">
            <v>0</v>
          </cell>
          <cell r="O349">
            <v>0</v>
          </cell>
          <cell r="P349">
            <v>6</v>
          </cell>
        </row>
        <row r="350">
          <cell r="A350">
            <v>160</v>
          </cell>
          <cell r="B350">
            <v>160</v>
          </cell>
          <cell r="C350">
            <v>16</v>
          </cell>
          <cell r="D350">
            <v>40.49</v>
          </cell>
          <cell r="E350" t="str">
            <v>N</v>
          </cell>
          <cell r="F350">
            <v>0</v>
          </cell>
          <cell r="G350">
            <v>0</v>
          </cell>
          <cell r="H350">
            <v>0</v>
          </cell>
          <cell r="I350">
            <v>1.62</v>
          </cell>
          <cell r="J350">
            <v>53.88</v>
          </cell>
          <cell r="K350">
            <v>55.5</v>
          </cell>
          <cell r="L350">
            <v>0</v>
          </cell>
          <cell r="M350">
            <v>0</v>
          </cell>
          <cell r="N350">
            <v>0</v>
          </cell>
          <cell r="O350">
            <v>0</v>
          </cell>
          <cell r="P350">
            <v>6</v>
          </cell>
        </row>
        <row r="351">
          <cell r="B351">
            <v>160</v>
          </cell>
          <cell r="C351">
            <v>18</v>
          </cell>
          <cell r="D351">
            <v>45.24</v>
          </cell>
          <cell r="E351" t="str">
            <v>N</v>
          </cell>
          <cell r="F351">
            <v>0</v>
          </cell>
          <cell r="G351">
            <v>0</v>
          </cell>
          <cell r="H351">
            <v>0</v>
          </cell>
          <cell r="I351">
            <v>1.82</v>
          </cell>
          <cell r="J351">
            <v>71.680000000000007</v>
          </cell>
          <cell r="K351">
            <v>73.5</v>
          </cell>
          <cell r="L351">
            <v>0</v>
          </cell>
          <cell r="M351">
            <v>0</v>
          </cell>
          <cell r="N351">
            <v>0</v>
          </cell>
          <cell r="O351">
            <v>0</v>
          </cell>
          <cell r="P351">
            <v>6</v>
          </cell>
        </row>
        <row r="352">
          <cell r="B352">
            <v>160</v>
          </cell>
          <cell r="C352">
            <v>20</v>
          </cell>
          <cell r="D352">
            <v>50.01</v>
          </cell>
          <cell r="E352" t="str">
            <v>N</v>
          </cell>
          <cell r="F352">
            <v>0</v>
          </cell>
          <cell r="G352">
            <v>0</v>
          </cell>
          <cell r="H352">
            <v>0</v>
          </cell>
          <cell r="I352">
            <v>2.0299999999999998</v>
          </cell>
          <cell r="J352">
            <v>93.97</v>
          </cell>
          <cell r="K352">
            <v>96</v>
          </cell>
          <cell r="L352">
            <v>0</v>
          </cell>
          <cell r="M352">
            <v>0</v>
          </cell>
          <cell r="N352">
            <v>0</v>
          </cell>
          <cell r="O352">
            <v>0</v>
          </cell>
          <cell r="P352">
            <v>7</v>
          </cell>
        </row>
        <row r="353">
          <cell r="B353">
            <v>160</v>
          </cell>
          <cell r="C353">
            <v>22</v>
          </cell>
          <cell r="D353">
            <v>53.98</v>
          </cell>
          <cell r="E353" t="str">
            <v>N</v>
          </cell>
          <cell r="F353">
            <v>0</v>
          </cell>
          <cell r="G353">
            <v>0</v>
          </cell>
          <cell r="H353">
            <v>0</v>
          </cell>
          <cell r="I353">
            <v>2.23</v>
          </cell>
          <cell r="J353">
            <v>132.77000000000001</v>
          </cell>
          <cell r="K353">
            <v>135</v>
          </cell>
          <cell r="L353">
            <v>0</v>
          </cell>
          <cell r="M353">
            <v>0</v>
          </cell>
          <cell r="N353">
            <v>0</v>
          </cell>
          <cell r="O353">
            <v>0</v>
          </cell>
          <cell r="P353">
            <v>8</v>
          </cell>
        </row>
        <row r="354">
          <cell r="B354">
            <v>160</v>
          </cell>
          <cell r="C354">
            <v>24</v>
          </cell>
          <cell r="D354">
            <v>59.54</v>
          </cell>
          <cell r="E354" t="str">
            <v>N</v>
          </cell>
          <cell r="F354">
            <v>0</v>
          </cell>
          <cell r="G354">
            <v>0</v>
          </cell>
          <cell r="H354">
            <v>0</v>
          </cell>
          <cell r="I354">
            <v>2.4300000000000002</v>
          </cell>
          <cell r="J354">
            <v>162.56</v>
          </cell>
          <cell r="K354">
            <v>164.99</v>
          </cell>
          <cell r="L354">
            <v>0</v>
          </cell>
          <cell r="M354">
            <v>0</v>
          </cell>
          <cell r="N354">
            <v>0</v>
          </cell>
          <cell r="O354">
            <v>0</v>
          </cell>
          <cell r="P354">
            <v>8</v>
          </cell>
        </row>
        <row r="355">
          <cell r="B355" t="str">
            <v>STD</v>
          </cell>
          <cell r="C355">
            <v>0.125</v>
          </cell>
          <cell r="D355">
            <v>1.73</v>
          </cell>
          <cell r="E355">
            <v>1</v>
          </cell>
          <cell r="F355">
            <v>0</v>
          </cell>
          <cell r="G355">
            <v>0</v>
          </cell>
          <cell r="H355">
            <v>0</v>
          </cell>
          <cell r="I355">
            <v>7.0000000000000007E-2</v>
          </cell>
          <cell r="J355">
            <v>0</v>
          </cell>
          <cell r="K355">
            <v>7.0000000000000007E-2</v>
          </cell>
          <cell r="L355">
            <v>0</v>
          </cell>
          <cell r="M355">
            <v>0</v>
          </cell>
          <cell r="N355">
            <v>0</v>
          </cell>
          <cell r="O355">
            <v>0</v>
          </cell>
          <cell r="P355">
            <v>2</v>
          </cell>
        </row>
        <row r="356">
          <cell r="B356" t="str">
            <v>STD</v>
          </cell>
          <cell r="C356">
            <v>0.125</v>
          </cell>
          <cell r="D356">
            <v>1.73</v>
          </cell>
          <cell r="E356">
            <v>1</v>
          </cell>
          <cell r="F356">
            <v>0</v>
          </cell>
          <cell r="G356">
            <v>0</v>
          </cell>
          <cell r="H356">
            <v>0</v>
          </cell>
          <cell r="I356">
            <v>7.0000000000000007E-2</v>
          </cell>
          <cell r="J356">
            <v>0</v>
          </cell>
          <cell r="K356">
            <v>7.0000000000000007E-2</v>
          </cell>
          <cell r="L356">
            <v>0</v>
          </cell>
          <cell r="M356">
            <v>0</v>
          </cell>
          <cell r="N356">
            <v>0</v>
          </cell>
          <cell r="O356">
            <v>0</v>
          </cell>
          <cell r="P356">
            <v>2</v>
          </cell>
        </row>
        <row r="357">
          <cell r="B357" t="str">
            <v>STD</v>
          </cell>
          <cell r="C357">
            <v>0.125</v>
          </cell>
          <cell r="D357">
            <v>1.73</v>
          </cell>
          <cell r="E357">
            <v>1</v>
          </cell>
          <cell r="F357">
            <v>0</v>
          </cell>
          <cell r="G357">
            <v>0</v>
          </cell>
          <cell r="H357">
            <v>0</v>
          </cell>
          <cell r="I357">
            <v>7.0000000000000007E-2</v>
          </cell>
          <cell r="J357">
            <v>0</v>
          </cell>
          <cell r="K357">
            <v>7.0000000000000007E-2</v>
          </cell>
          <cell r="L357">
            <v>0</v>
          </cell>
          <cell r="M357">
            <v>0</v>
          </cell>
          <cell r="N357">
            <v>0</v>
          </cell>
          <cell r="O357">
            <v>0</v>
          </cell>
          <cell r="P357">
            <v>2</v>
          </cell>
        </row>
        <row r="358">
          <cell r="B358" t="str">
            <v>STD</v>
          </cell>
          <cell r="C358">
            <v>0.25</v>
          </cell>
          <cell r="D358">
            <v>2.2400000000000002</v>
          </cell>
          <cell r="E358">
            <v>1</v>
          </cell>
          <cell r="F358">
            <v>0</v>
          </cell>
          <cell r="G358">
            <v>0</v>
          </cell>
          <cell r="H358">
            <v>0</v>
          </cell>
          <cell r="I358">
            <v>7.0000000000000007E-2</v>
          </cell>
          <cell r="J358">
            <v>0</v>
          </cell>
          <cell r="K358">
            <v>7.0000000000000007E-2</v>
          </cell>
          <cell r="L358">
            <v>0</v>
          </cell>
          <cell r="M358">
            <v>0</v>
          </cell>
          <cell r="N358">
            <v>0</v>
          </cell>
          <cell r="O358">
            <v>0</v>
          </cell>
          <cell r="P358">
            <v>2</v>
          </cell>
        </row>
        <row r="359">
          <cell r="B359" t="str">
            <v>STD</v>
          </cell>
          <cell r="C359">
            <v>0.25</v>
          </cell>
          <cell r="D359">
            <v>2.2400000000000002</v>
          </cell>
          <cell r="E359">
            <v>1</v>
          </cell>
          <cell r="F359">
            <v>0</v>
          </cell>
          <cell r="G359">
            <v>0</v>
          </cell>
          <cell r="H359">
            <v>0</v>
          </cell>
          <cell r="I359">
            <v>7.0000000000000007E-2</v>
          </cell>
          <cell r="J359">
            <v>0</v>
          </cell>
          <cell r="K359">
            <v>7.0000000000000007E-2</v>
          </cell>
          <cell r="L359">
            <v>0</v>
          </cell>
          <cell r="M359">
            <v>0</v>
          </cell>
          <cell r="N359">
            <v>0</v>
          </cell>
          <cell r="O359">
            <v>0</v>
          </cell>
          <cell r="P359">
            <v>2</v>
          </cell>
        </row>
        <row r="360">
          <cell r="B360" t="str">
            <v>STD</v>
          </cell>
          <cell r="C360">
            <v>0.25</v>
          </cell>
          <cell r="D360">
            <v>2.2400000000000002</v>
          </cell>
          <cell r="E360">
            <v>1</v>
          </cell>
          <cell r="F360">
            <v>0</v>
          </cell>
          <cell r="G360">
            <v>0</v>
          </cell>
          <cell r="H360">
            <v>0</v>
          </cell>
          <cell r="I360">
            <v>7.0000000000000007E-2</v>
          </cell>
          <cell r="J360">
            <v>0</v>
          </cell>
          <cell r="K360">
            <v>7.0000000000000007E-2</v>
          </cell>
          <cell r="L360">
            <v>0</v>
          </cell>
          <cell r="M360">
            <v>0</v>
          </cell>
          <cell r="N360">
            <v>0</v>
          </cell>
          <cell r="O360">
            <v>0</v>
          </cell>
          <cell r="P360">
            <v>2</v>
          </cell>
        </row>
        <row r="361">
          <cell r="B361" t="str">
            <v>STD</v>
          </cell>
          <cell r="C361">
            <v>0.375</v>
          </cell>
          <cell r="D361">
            <v>2.31</v>
          </cell>
          <cell r="E361">
            <v>1</v>
          </cell>
          <cell r="F361">
            <v>0</v>
          </cell>
          <cell r="G361">
            <v>0</v>
          </cell>
          <cell r="H361">
            <v>0</v>
          </cell>
          <cell r="I361">
            <v>7.0000000000000007E-2</v>
          </cell>
          <cell r="J361">
            <v>0</v>
          </cell>
          <cell r="K361">
            <v>7.0000000000000007E-2</v>
          </cell>
          <cell r="L361">
            <v>0</v>
          </cell>
          <cell r="M361">
            <v>0</v>
          </cell>
          <cell r="N361">
            <v>0</v>
          </cell>
          <cell r="O361">
            <v>0</v>
          </cell>
          <cell r="P361">
            <v>2</v>
          </cell>
        </row>
        <row r="362">
          <cell r="B362" t="str">
            <v>STD</v>
          </cell>
          <cell r="C362">
            <v>0.375</v>
          </cell>
          <cell r="D362">
            <v>2.31</v>
          </cell>
          <cell r="E362">
            <v>1</v>
          </cell>
          <cell r="F362">
            <v>0</v>
          </cell>
          <cell r="G362">
            <v>0</v>
          </cell>
          <cell r="H362">
            <v>0</v>
          </cell>
          <cell r="I362">
            <v>7.0000000000000007E-2</v>
          </cell>
          <cell r="J362">
            <v>0</v>
          </cell>
          <cell r="K362">
            <v>7.0000000000000007E-2</v>
          </cell>
          <cell r="L362">
            <v>0</v>
          </cell>
          <cell r="M362">
            <v>0</v>
          </cell>
          <cell r="N362">
            <v>0</v>
          </cell>
          <cell r="O362">
            <v>0</v>
          </cell>
          <cell r="P362">
            <v>2</v>
          </cell>
        </row>
        <row r="363">
          <cell r="B363" t="str">
            <v>STD</v>
          </cell>
          <cell r="C363">
            <v>0.375</v>
          </cell>
          <cell r="D363">
            <v>2.31</v>
          </cell>
          <cell r="E363">
            <v>1</v>
          </cell>
          <cell r="F363">
            <v>0</v>
          </cell>
          <cell r="G363">
            <v>0</v>
          </cell>
          <cell r="H363">
            <v>0</v>
          </cell>
          <cell r="I363">
            <v>7.0000000000000007E-2</v>
          </cell>
          <cell r="J363">
            <v>0</v>
          </cell>
          <cell r="K363">
            <v>7.0000000000000007E-2</v>
          </cell>
          <cell r="L363">
            <v>0</v>
          </cell>
          <cell r="M363">
            <v>0</v>
          </cell>
          <cell r="N363">
            <v>0</v>
          </cell>
          <cell r="O363">
            <v>0</v>
          </cell>
          <cell r="P363">
            <v>2</v>
          </cell>
        </row>
        <row r="364">
          <cell r="B364" t="str">
            <v>STD</v>
          </cell>
          <cell r="C364">
            <v>0.5</v>
          </cell>
          <cell r="D364">
            <v>2.77</v>
          </cell>
          <cell r="E364">
            <v>1</v>
          </cell>
          <cell r="F364">
            <v>0</v>
          </cell>
          <cell r="G364">
            <v>0</v>
          </cell>
          <cell r="H364">
            <v>0</v>
          </cell>
          <cell r="I364">
            <v>7.0000000000000007E-2</v>
          </cell>
          <cell r="J364">
            <v>0</v>
          </cell>
          <cell r="K364">
            <v>7.0000000000000007E-2</v>
          </cell>
          <cell r="L364">
            <v>0</v>
          </cell>
          <cell r="M364">
            <v>0</v>
          </cell>
          <cell r="N364">
            <v>0</v>
          </cell>
          <cell r="O364">
            <v>0</v>
          </cell>
          <cell r="P364">
            <v>2</v>
          </cell>
        </row>
        <row r="365">
          <cell r="B365" t="str">
            <v>STD</v>
          </cell>
          <cell r="C365">
            <v>0.5</v>
          </cell>
          <cell r="D365">
            <v>2.77</v>
          </cell>
          <cell r="E365">
            <v>1</v>
          </cell>
          <cell r="F365">
            <v>0</v>
          </cell>
          <cell r="G365">
            <v>0</v>
          </cell>
          <cell r="H365">
            <v>0</v>
          </cell>
          <cell r="I365">
            <v>7.0000000000000007E-2</v>
          </cell>
          <cell r="J365">
            <v>0</v>
          </cell>
          <cell r="K365">
            <v>7.0000000000000007E-2</v>
          </cell>
          <cell r="L365">
            <v>0</v>
          </cell>
          <cell r="M365">
            <v>0</v>
          </cell>
          <cell r="N365">
            <v>0</v>
          </cell>
          <cell r="O365">
            <v>0</v>
          </cell>
          <cell r="P365">
            <v>2</v>
          </cell>
        </row>
        <row r="366">
          <cell r="B366" t="str">
            <v>STD</v>
          </cell>
          <cell r="C366">
            <v>0.5</v>
          </cell>
          <cell r="D366">
            <v>2.77</v>
          </cell>
          <cell r="E366">
            <v>1</v>
          </cell>
          <cell r="F366">
            <v>0</v>
          </cell>
          <cell r="G366">
            <v>0</v>
          </cell>
          <cell r="H366">
            <v>0</v>
          </cell>
          <cell r="I366">
            <v>7.0000000000000007E-2</v>
          </cell>
          <cell r="J366">
            <v>0</v>
          </cell>
          <cell r="K366">
            <v>7.0000000000000007E-2</v>
          </cell>
          <cell r="L366">
            <v>0</v>
          </cell>
          <cell r="M366">
            <v>0</v>
          </cell>
          <cell r="N366">
            <v>0</v>
          </cell>
          <cell r="O366">
            <v>0</v>
          </cell>
          <cell r="P366">
            <v>2</v>
          </cell>
        </row>
        <row r="367">
          <cell r="B367" t="str">
            <v>STD</v>
          </cell>
          <cell r="C367">
            <v>0.75</v>
          </cell>
          <cell r="D367">
            <v>2.87</v>
          </cell>
          <cell r="E367">
            <v>1</v>
          </cell>
          <cell r="F367">
            <v>0</v>
          </cell>
          <cell r="G367">
            <v>0</v>
          </cell>
          <cell r="H367">
            <v>0</v>
          </cell>
          <cell r="I367">
            <v>7.0000000000000007E-2</v>
          </cell>
          <cell r="J367">
            <v>0</v>
          </cell>
          <cell r="K367">
            <v>7.0000000000000007E-2</v>
          </cell>
          <cell r="L367">
            <v>0</v>
          </cell>
          <cell r="M367">
            <v>0</v>
          </cell>
          <cell r="N367">
            <v>0</v>
          </cell>
          <cell r="O367">
            <v>0</v>
          </cell>
          <cell r="P367">
            <v>2</v>
          </cell>
        </row>
        <row r="368">
          <cell r="B368" t="str">
            <v>STD</v>
          </cell>
          <cell r="C368">
            <v>0.75</v>
          </cell>
          <cell r="D368">
            <v>2.87</v>
          </cell>
          <cell r="E368">
            <v>1</v>
          </cell>
          <cell r="F368">
            <v>0</v>
          </cell>
          <cell r="G368">
            <v>0</v>
          </cell>
          <cell r="H368">
            <v>0</v>
          </cell>
          <cell r="I368">
            <v>7.0000000000000007E-2</v>
          </cell>
          <cell r="J368">
            <v>0</v>
          </cell>
          <cell r="K368">
            <v>7.0000000000000007E-2</v>
          </cell>
          <cell r="L368">
            <v>0</v>
          </cell>
          <cell r="M368">
            <v>0</v>
          </cell>
          <cell r="N368">
            <v>0</v>
          </cell>
          <cell r="O368">
            <v>0</v>
          </cell>
          <cell r="P368">
            <v>2</v>
          </cell>
        </row>
        <row r="369">
          <cell r="B369" t="str">
            <v>STD</v>
          </cell>
          <cell r="C369">
            <v>0.75</v>
          </cell>
          <cell r="D369">
            <v>2.87</v>
          </cell>
          <cell r="E369">
            <v>1</v>
          </cell>
          <cell r="F369">
            <v>0</v>
          </cell>
          <cell r="G369">
            <v>0</v>
          </cell>
          <cell r="H369">
            <v>0</v>
          </cell>
          <cell r="I369">
            <v>7.0000000000000007E-2</v>
          </cell>
          <cell r="J369">
            <v>0</v>
          </cell>
          <cell r="K369">
            <v>7.0000000000000007E-2</v>
          </cell>
          <cell r="L369">
            <v>0</v>
          </cell>
          <cell r="M369">
            <v>0</v>
          </cell>
          <cell r="N369">
            <v>0</v>
          </cell>
          <cell r="O369">
            <v>0</v>
          </cell>
          <cell r="P369">
            <v>2</v>
          </cell>
        </row>
        <row r="370">
          <cell r="B370" t="str">
            <v>STD</v>
          </cell>
          <cell r="C370">
            <v>1</v>
          </cell>
          <cell r="D370">
            <v>3.38</v>
          </cell>
          <cell r="E370">
            <v>1</v>
          </cell>
          <cell r="F370">
            <v>0</v>
          </cell>
          <cell r="G370">
            <v>0</v>
          </cell>
          <cell r="H370">
            <v>0</v>
          </cell>
          <cell r="I370">
            <v>0.12</v>
          </cell>
          <cell r="J370">
            <v>0</v>
          </cell>
          <cell r="K370">
            <v>0.12</v>
          </cell>
          <cell r="L370">
            <v>0</v>
          </cell>
          <cell r="M370">
            <v>0</v>
          </cell>
          <cell r="N370">
            <v>0</v>
          </cell>
          <cell r="O370">
            <v>0</v>
          </cell>
          <cell r="P370">
            <v>2</v>
          </cell>
        </row>
        <row r="371">
          <cell r="B371" t="str">
            <v>STD</v>
          </cell>
          <cell r="C371">
            <v>1</v>
          </cell>
          <cell r="D371">
            <v>3.38</v>
          </cell>
          <cell r="E371">
            <v>1</v>
          </cell>
          <cell r="F371">
            <v>0</v>
          </cell>
          <cell r="G371">
            <v>0</v>
          </cell>
          <cell r="H371">
            <v>0</v>
          </cell>
          <cell r="I371">
            <v>0.12</v>
          </cell>
          <cell r="J371">
            <v>0</v>
          </cell>
          <cell r="K371">
            <v>0.12</v>
          </cell>
          <cell r="L371">
            <v>0</v>
          </cell>
          <cell r="M371">
            <v>0</v>
          </cell>
          <cell r="N371">
            <v>0</v>
          </cell>
          <cell r="O371">
            <v>0</v>
          </cell>
          <cell r="P371">
            <v>2</v>
          </cell>
        </row>
        <row r="372">
          <cell r="B372" t="str">
            <v>STD</v>
          </cell>
          <cell r="C372">
            <v>1</v>
          </cell>
          <cell r="D372">
            <v>3.38</v>
          </cell>
          <cell r="E372">
            <v>1</v>
          </cell>
          <cell r="F372">
            <v>0</v>
          </cell>
          <cell r="G372">
            <v>0</v>
          </cell>
          <cell r="H372">
            <v>0</v>
          </cell>
          <cell r="I372">
            <v>0.12</v>
          </cell>
          <cell r="J372">
            <v>0</v>
          </cell>
          <cell r="K372">
            <v>0.12</v>
          </cell>
          <cell r="L372">
            <v>0</v>
          </cell>
          <cell r="M372">
            <v>0</v>
          </cell>
          <cell r="N372">
            <v>0</v>
          </cell>
          <cell r="O372">
            <v>0</v>
          </cell>
          <cell r="P372">
            <v>2</v>
          </cell>
        </row>
        <row r="373">
          <cell r="B373" t="str">
            <v>STD</v>
          </cell>
          <cell r="C373">
            <v>1.25</v>
          </cell>
          <cell r="D373">
            <v>3.56</v>
          </cell>
          <cell r="E373">
            <v>1</v>
          </cell>
          <cell r="F373">
            <v>0</v>
          </cell>
          <cell r="G373">
            <v>0</v>
          </cell>
          <cell r="H373">
            <v>0</v>
          </cell>
          <cell r="I373">
            <v>0.15</v>
          </cell>
          <cell r="J373">
            <v>0</v>
          </cell>
          <cell r="K373">
            <v>0.15</v>
          </cell>
          <cell r="L373">
            <v>0</v>
          </cell>
          <cell r="M373">
            <v>0</v>
          </cell>
          <cell r="N373">
            <v>0</v>
          </cell>
          <cell r="O373">
            <v>0</v>
          </cell>
          <cell r="P373">
            <v>2</v>
          </cell>
        </row>
        <row r="374">
          <cell r="B374" t="str">
            <v>STD</v>
          </cell>
          <cell r="C374">
            <v>1.25</v>
          </cell>
          <cell r="D374">
            <v>3.56</v>
          </cell>
          <cell r="E374">
            <v>1</v>
          </cell>
          <cell r="F374">
            <v>0</v>
          </cell>
          <cell r="G374">
            <v>0</v>
          </cell>
          <cell r="H374">
            <v>0</v>
          </cell>
          <cell r="I374">
            <v>0.15</v>
          </cell>
          <cell r="J374">
            <v>0</v>
          </cell>
          <cell r="K374">
            <v>0.15</v>
          </cell>
          <cell r="L374">
            <v>0</v>
          </cell>
          <cell r="M374">
            <v>0</v>
          </cell>
          <cell r="N374">
            <v>0</v>
          </cell>
          <cell r="O374">
            <v>0</v>
          </cell>
          <cell r="P374">
            <v>2</v>
          </cell>
        </row>
        <row r="375">
          <cell r="B375" t="str">
            <v>STD</v>
          </cell>
          <cell r="C375">
            <v>1.25</v>
          </cell>
          <cell r="D375">
            <v>3.56</v>
          </cell>
          <cell r="E375">
            <v>1</v>
          </cell>
          <cell r="F375">
            <v>0</v>
          </cell>
          <cell r="G375">
            <v>0</v>
          </cell>
          <cell r="H375">
            <v>0</v>
          </cell>
          <cell r="I375">
            <v>0.15</v>
          </cell>
          <cell r="J375">
            <v>0</v>
          </cell>
          <cell r="K375">
            <v>0.15</v>
          </cell>
          <cell r="L375">
            <v>0</v>
          </cell>
          <cell r="M375">
            <v>0</v>
          </cell>
          <cell r="N375">
            <v>0</v>
          </cell>
          <cell r="O375">
            <v>0</v>
          </cell>
          <cell r="P375">
            <v>2</v>
          </cell>
        </row>
        <row r="376">
          <cell r="B376" t="str">
            <v>STD</v>
          </cell>
          <cell r="C376">
            <v>1.5</v>
          </cell>
          <cell r="D376">
            <v>3.68</v>
          </cell>
          <cell r="E376">
            <v>1</v>
          </cell>
          <cell r="F376">
            <v>0</v>
          </cell>
          <cell r="G376">
            <v>0</v>
          </cell>
          <cell r="H376">
            <v>0</v>
          </cell>
          <cell r="I376">
            <v>0.15</v>
          </cell>
          <cell r="J376">
            <v>0</v>
          </cell>
          <cell r="K376">
            <v>0.15</v>
          </cell>
          <cell r="L376">
            <v>0</v>
          </cell>
          <cell r="M376">
            <v>0</v>
          </cell>
          <cell r="N376">
            <v>0</v>
          </cell>
          <cell r="O376">
            <v>0</v>
          </cell>
          <cell r="P376">
            <v>2</v>
          </cell>
        </row>
        <row r="377">
          <cell r="B377" t="str">
            <v>STD</v>
          </cell>
          <cell r="C377">
            <v>1.5</v>
          </cell>
          <cell r="D377">
            <v>3.68</v>
          </cell>
          <cell r="E377">
            <v>1</v>
          </cell>
          <cell r="F377">
            <v>0</v>
          </cell>
          <cell r="G377">
            <v>0</v>
          </cell>
          <cell r="H377">
            <v>0</v>
          </cell>
          <cell r="I377">
            <v>0.15</v>
          </cell>
          <cell r="J377">
            <v>0</v>
          </cell>
          <cell r="K377">
            <v>0.15</v>
          </cell>
          <cell r="L377">
            <v>0</v>
          </cell>
          <cell r="M377">
            <v>0</v>
          </cell>
          <cell r="N377">
            <v>0</v>
          </cell>
          <cell r="O377">
            <v>0</v>
          </cell>
          <cell r="P377">
            <v>2</v>
          </cell>
        </row>
        <row r="378">
          <cell r="B378" t="str">
            <v>STD</v>
          </cell>
          <cell r="C378">
            <v>1.5</v>
          </cell>
          <cell r="D378">
            <v>3.68</v>
          </cell>
          <cell r="E378">
            <v>1</v>
          </cell>
          <cell r="F378">
            <v>0</v>
          </cell>
          <cell r="G378">
            <v>0</v>
          </cell>
          <cell r="H378">
            <v>0</v>
          </cell>
          <cell r="I378">
            <v>0.15</v>
          </cell>
          <cell r="J378">
            <v>0</v>
          </cell>
          <cell r="K378">
            <v>0.15</v>
          </cell>
          <cell r="L378">
            <v>0</v>
          </cell>
          <cell r="M378">
            <v>0</v>
          </cell>
          <cell r="N378">
            <v>0</v>
          </cell>
          <cell r="O378">
            <v>0</v>
          </cell>
          <cell r="P378">
            <v>2</v>
          </cell>
        </row>
        <row r="379">
          <cell r="B379" t="str">
            <v>STD</v>
          </cell>
          <cell r="C379">
            <v>2</v>
          </cell>
          <cell r="D379">
            <v>3.91</v>
          </cell>
          <cell r="E379">
            <v>1</v>
          </cell>
          <cell r="F379">
            <v>0</v>
          </cell>
          <cell r="G379">
            <v>0</v>
          </cell>
          <cell r="H379">
            <v>0</v>
          </cell>
          <cell r="I379">
            <v>0.3</v>
          </cell>
          <cell r="J379">
            <v>0</v>
          </cell>
          <cell r="K379">
            <v>0.3</v>
          </cell>
          <cell r="L379">
            <v>0</v>
          </cell>
          <cell r="M379">
            <v>0</v>
          </cell>
          <cell r="N379">
            <v>0</v>
          </cell>
          <cell r="O379">
            <v>0</v>
          </cell>
          <cell r="P379">
            <v>2</v>
          </cell>
        </row>
        <row r="380">
          <cell r="B380" t="str">
            <v>STD</v>
          </cell>
          <cell r="C380">
            <v>2</v>
          </cell>
          <cell r="D380">
            <v>3.91</v>
          </cell>
          <cell r="E380">
            <v>1</v>
          </cell>
          <cell r="F380">
            <v>0</v>
          </cell>
          <cell r="G380">
            <v>0</v>
          </cell>
          <cell r="H380">
            <v>0</v>
          </cell>
          <cell r="I380">
            <v>0.3</v>
          </cell>
          <cell r="J380">
            <v>0</v>
          </cell>
          <cell r="K380">
            <v>0.3</v>
          </cell>
          <cell r="L380">
            <v>0</v>
          </cell>
          <cell r="M380">
            <v>0</v>
          </cell>
          <cell r="N380">
            <v>0</v>
          </cell>
          <cell r="O380">
            <v>0</v>
          </cell>
          <cell r="P380">
            <v>2</v>
          </cell>
        </row>
        <row r="381">
          <cell r="B381" t="str">
            <v>STD</v>
          </cell>
          <cell r="C381">
            <v>2</v>
          </cell>
          <cell r="D381">
            <v>3.91</v>
          </cell>
          <cell r="E381">
            <v>1</v>
          </cell>
          <cell r="F381">
            <v>0</v>
          </cell>
          <cell r="G381">
            <v>0</v>
          </cell>
          <cell r="H381">
            <v>0</v>
          </cell>
          <cell r="I381">
            <v>0.3</v>
          </cell>
          <cell r="J381">
            <v>0</v>
          </cell>
          <cell r="K381">
            <v>0.3</v>
          </cell>
          <cell r="L381">
            <v>0</v>
          </cell>
          <cell r="M381">
            <v>0</v>
          </cell>
          <cell r="N381">
            <v>0</v>
          </cell>
          <cell r="O381">
            <v>0</v>
          </cell>
          <cell r="P381">
            <v>2</v>
          </cell>
        </row>
        <row r="382">
          <cell r="B382" t="str">
            <v>STD</v>
          </cell>
          <cell r="C382">
            <v>2.5</v>
          </cell>
          <cell r="D382">
            <v>5.16</v>
          </cell>
          <cell r="E382">
            <v>1</v>
          </cell>
          <cell r="F382">
            <v>0</v>
          </cell>
          <cell r="G382">
            <v>0</v>
          </cell>
          <cell r="H382">
            <v>0</v>
          </cell>
          <cell r="I382">
            <v>0.25</v>
          </cell>
          <cell r="J382">
            <v>0.2</v>
          </cell>
          <cell r="K382">
            <v>0.45</v>
          </cell>
          <cell r="L382">
            <v>0</v>
          </cell>
          <cell r="M382">
            <v>0</v>
          </cell>
          <cell r="N382">
            <v>0</v>
          </cell>
          <cell r="O382">
            <v>0</v>
          </cell>
          <cell r="P382">
            <v>2</v>
          </cell>
        </row>
        <row r="383">
          <cell r="B383" t="str">
            <v>STD</v>
          </cell>
          <cell r="C383">
            <v>3</v>
          </cell>
          <cell r="D383">
            <v>5.49</v>
          </cell>
          <cell r="E383">
            <v>1</v>
          </cell>
          <cell r="F383">
            <v>0</v>
          </cell>
          <cell r="G383">
            <v>0</v>
          </cell>
          <cell r="H383">
            <v>0</v>
          </cell>
          <cell r="I383">
            <v>0.3</v>
          </cell>
          <cell r="J383">
            <v>0.3</v>
          </cell>
          <cell r="K383">
            <v>0.6</v>
          </cell>
          <cell r="L383">
            <v>0</v>
          </cell>
          <cell r="M383">
            <v>0</v>
          </cell>
          <cell r="N383">
            <v>0</v>
          </cell>
          <cell r="O383">
            <v>0</v>
          </cell>
          <cell r="P383">
            <v>2</v>
          </cell>
        </row>
        <row r="384">
          <cell r="B384" t="str">
            <v>STD</v>
          </cell>
          <cell r="C384">
            <v>3.5</v>
          </cell>
          <cell r="D384">
            <v>5.74</v>
          </cell>
          <cell r="E384">
            <v>1</v>
          </cell>
          <cell r="F384">
            <v>0</v>
          </cell>
          <cell r="G384">
            <v>0</v>
          </cell>
          <cell r="H384">
            <v>0</v>
          </cell>
          <cell r="I384">
            <v>0.35</v>
          </cell>
          <cell r="J384">
            <v>0.4</v>
          </cell>
          <cell r="K384">
            <v>0.75</v>
          </cell>
          <cell r="L384">
            <v>0</v>
          </cell>
          <cell r="M384">
            <v>0</v>
          </cell>
          <cell r="N384">
            <v>0</v>
          </cell>
          <cell r="O384">
            <v>0</v>
          </cell>
          <cell r="P384">
            <v>3</v>
          </cell>
        </row>
        <row r="385">
          <cell r="B385" t="str">
            <v>STD</v>
          </cell>
          <cell r="C385">
            <v>4</v>
          </cell>
          <cell r="D385">
            <v>6.02</v>
          </cell>
          <cell r="E385">
            <v>1</v>
          </cell>
          <cell r="F385">
            <v>0</v>
          </cell>
          <cell r="G385">
            <v>0</v>
          </cell>
          <cell r="H385">
            <v>0</v>
          </cell>
          <cell r="I385">
            <v>0.41</v>
          </cell>
          <cell r="J385">
            <v>0.49</v>
          </cell>
          <cell r="K385">
            <v>0.89999999999999991</v>
          </cell>
          <cell r="L385">
            <v>0</v>
          </cell>
          <cell r="M385">
            <v>0</v>
          </cell>
          <cell r="N385">
            <v>0</v>
          </cell>
          <cell r="O385">
            <v>0</v>
          </cell>
          <cell r="P385">
            <v>3</v>
          </cell>
        </row>
        <row r="386">
          <cell r="B386" t="str">
            <v>STD</v>
          </cell>
          <cell r="C386">
            <v>5</v>
          </cell>
          <cell r="D386">
            <v>6.55</v>
          </cell>
          <cell r="E386">
            <v>1</v>
          </cell>
          <cell r="F386">
            <v>0</v>
          </cell>
          <cell r="G386">
            <v>0</v>
          </cell>
          <cell r="H386">
            <v>0</v>
          </cell>
          <cell r="I386">
            <v>0.51</v>
          </cell>
          <cell r="J386">
            <v>0.54</v>
          </cell>
          <cell r="K386">
            <v>1.05</v>
          </cell>
          <cell r="L386">
            <v>0</v>
          </cell>
          <cell r="M386">
            <v>0</v>
          </cell>
          <cell r="N386">
            <v>0</v>
          </cell>
          <cell r="O386">
            <v>0</v>
          </cell>
          <cell r="P386">
            <v>4</v>
          </cell>
        </row>
        <row r="387">
          <cell r="B387" t="str">
            <v>STD</v>
          </cell>
          <cell r="C387">
            <v>6</v>
          </cell>
          <cell r="D387">
            <v>7.11</v>
          </cell>
          <cell r="E387">
            <v>1</v>
          </cell>
          <cell r="F387">
            <v>0</v>
          </cell>
          <cell r="G387">
            <v>0</v>
          </cell>
          <cell r="H387">
            <v>0</v>
          </cell>
          <cell r="I387">
            <v>0.61</v>
          </cell>
          <cell r="J387">
            <v>1.04</v>
          </cell>
          <cell r="K387">
            <v>1.65</v>
          </cell>
          <cell r="L387">
            <v>0</v>
          </cell>
          <cell r="M387">
            <v>0</v>
          </cell>
          <cell r="N387">
            <v>0</v>
          </cell>
          <cell r="O387">
            <v>0</v>
          </cell>
          <cell r="P387">
            <v>4</v>
          </cell>
        </row>
        <row r="388">
          <cell r="B388" t="str">
            <v>STD</v>
          </cell>
          <cell r="C388">
            <v>8</v>
          </cell>
          <cell r="D388">
            <v>8.18</v>
          </cell>
          <cell r="E388">
            <v>1</v>
          </cell>
          <cell r="F388">
            <v>0</v>
          </cell>
          <cell r="G388">
            <v>0</v>
          </cell>
          <cell r="H388">
            <v>0</v>
          </cell>
          <cell r="I388">
            <v>0.81</v>
          </cell>
          <cell r="J388">
            <v>1.73</v>
          </cell>
          <cell r="K388">
            <v>2.54</v>
          </cell>
          <cell r="L388">
            <v>0</v>
          </cell>
          <cell r="M388">
            <v>0</v>
          </cell>
          <cell r="N388">
            <v>0</v>
          </cell>
          <cell r="O388">
            <v>0</v>
          </cell>
          <cell r="P388">
            <v>4</v>
          </cell>
        </row>
        <row r="389">
          <cell r="B389" t="str">
            <v>STD</v>
          </cell>
          <cell r="C389">
            <v>10</v>
          </cell>
          <cell r="D389">
            <v>9.27</v>
          </cell>
          <cell r="E389">
            <v>1</v>
          </cell>
          <cell r="F389">
            <v>0</v>
          </cell>
          <cell r="G389">
            <v>0</v>
          </cell>
          <cell r="H389">
            <v>0</v>
          </cell>
          <cell r="I389">
            <v>1.01</v>
          </cell>
          <cell r="J389">
            <v>3.04</v>
          </cell>
          <cell r="K389">
            <v>4.05</v>
          </cell>
          <cell r="L389">
            <v>0</v>
          </cell>
          <cell r="M389">
            <v>0</v>
          </cell>
          <cell r="N389">
            <v>0</v>
          </cell>
          <cell r="O389">
            <v>0</v>
          </cell>
          <cell r="P389">
            <v>4</v>
          </cell>
        </row>
        <row r="390">
          <cell r="B390" t="str">
            <v>STD</v>
          </cell>
          <cell r="C390">
            <v>12</v>
          </cell>
          <cell r="D390">
            <v>9.5299999999999994</v>
          </cell>
          <cell r="E390">
            <v>1</v>
          </cell>
          <cell r="F390">
            <v>0</v>
          </cell>
          <cell r="G390">
            <v>0</v>
          </cell>
          <cell r="H390">
            <v>0</v>
          </cell>
          <cell r="I390">
            <v>1.22</v>
          </cell>
          <cell r="J390">
            <v>3.28</v>
          </cell>
          <cell r="K390">
            <v>4.5</v>
          </cell>
          <cell r="L390">
            <v>0</v>
          </cell>
          <cell r="M390">
            <v>0</v>
          </cell>
          <cell r="N390">
            <v>0</v>
          </cell>
          <cell r="O390">
            <v>0</v>
          </cell>
          <cell r="P390">
            <v>6</v>
          </cell>
        </row>
        <row r="391">
          <cell r="B391" t="str">
            <v>STD</v>
          </cell>
          <cell r="C391">
            <v>14</v>
          </cell>
          <cell r="D391">
            <v>9.5299999999999994</v>
          </cell>
          <cell r="E391">
            <v>1</v>
          </cell>
          <cell r="F391">
            <v>0</v>
          </cell>
          <cell r="G391">
            <v>0</v>
          </cell>
          <cell r="H391">
            <v>0</v>
          </cell>
          <cell r="I391">
            <v>1.42</v>
          </cell>
          <cell r="J391">
            <v>3.97</v>
          </cell>
          <cell r="K391">
            <v>5.3900000000000006</v>
          </cell>
          <cell r="L391">
            <v>0</v>
          </cell>
          <cell r="M391">
            <v>0</v>
          </cell>
          <cell r="N391">
            <v>0</v>
          </cell>
          <cell r="O391">
            <v>0</v>
          </cell>
          <cell r="P391">
            <v>6</v>
          </cell>
        </row>
        <row r="392">
          <cell r="B392" t="str">
            <v>STD</v>
          </cell>
          <cell r="C392">
            <v>16</v>
          </cell>
          <cell r="D392">
            <v>9.5299999999999994</v>
          </cell>
          <cell r="E392">
            <v>1</v>
          </cell>
          <cell r="F392">
            <v>0</v>
          </cell>
          <cell r="G392">
            <v>0</v>
          </cell>
          <cell r="H392">
            <v>0</v>
          </cell>
          <cell r="I392">
            <v>1.62</v>
          </cell>
          <cell r="J392">
            <v>4.68</v>
          </cell>
          <cell r="K392">
            <v>6.3</v>
          </cell>
          <cell r="L392">
            <v>0</v>
          </cell>
          <cell r="M392">
            <v>0</v>
          </cell>
          <cell r="N392">
            <v>0</v>
          </cell>
          <cell r="O392">
            <v>0</v>
          </cell>
          <cell r="P392">
            <v>6</v>
          </cell>
        </row>
        <row r="393">
          <cell r="B393" t="str">
            <v>STD</v>
          </cell>
          <cell r="C393">
            <v>18</v>
          </cell>
          <cell r="D393">
            <v>9.5299999999999994</v>
          </cell>
          <cell r="E393">
            <v>1</v>
          </cell>
          <cell r="F393">
            <v>0</v>
          </cell>
          <cell r="G393">
            <v>0</v>
          </cell>
          <cell r="H393">
            <v>0</v>
          </cell>
          <cell r="I393">
            <v>1.82</v>
          </cell>
          <cell r="J393">
            <v>5.38</v>
          </cell>
          <cell r="K393">
            <v>7.2</v>
          </cell>
          <cell r="L393">
            <v>0</v>
          </cell>
          <cell r="M393">
            <v>0</v>
          </cell>
          <cell r="N393">
            <v>0</v>
          </cell>
          <cell r="O393">
            <v>0</v>
          </cell>
          <cell r="P393">
            <v>6</v>
          </cell>
        </row>
        <row r="394">
          <cell r="B394" t="str">
            <v>STD</v>
          </cell>
          <cell r="C394">
            <v>20</v>
          </cell>
          <cell r="D394">
            <v>9.5299999999999994</v>
          </cell>
          <cell r="E394">
            <v>1</v>
          </cell>
          <cell r="F394">
            <v>0</v>
          </cell>
          <cell r="G394">
            <v>0</v>
          </cell>
          <cell r="H394">
            <v>0</v>
          </cell>
          <cell r="I394">
            <v>2.0299999999999998</v>
          </cell>
          <cell r="J394">
            <v>5.47</v>
          </cell>
          <cell r="K394">
            <v>7.5</v>
          </cell>
          <cell r="L394">
            <v>0</v>
          </cell>
          <cell r="M394">
            <v>0</v>
          </cell>
          <cell r="N394">
            <v>0</v>
          </cell>
          <cell r="O394">
            <v>0</v>
          </cell>
          <cell r="P394">
            <v>7</v>
          </cell>
        </row>
        <row r="395">
          <cell r="B395" t="str">
            <v>STD</v>
          </cell>
          <cell r="C395">
            <v>22</v>
          </cell>
          <cell r="D395">
            <v>9.5299999999999994</v>
          </cell>
          <cell r="E395">
            <v>1</v>
          </cell>
          <cell r="F395">
            <v>0</v>
          </cell>
          <cell r="G395">
            <v>0</v>
          </cell>
          <cell r="H395">
            <v>0</v>
          </cell>
          <cell r="I395">
            <v>2.23</v>
          </cell>
          <cell r="J395">
            <v>6.47</v>
          </cell>
          <cell r="K395">
            <v>8.6999999999999993</v>
          </cell>
          <cell r="L395">
            <v>0</v>
          </cell>
          <cell r="M395">
            <v>0</v>
          </cell>
          <cell r="N395">
            <v>0</v>
          </cell>
          <cell r="O395">
            <v>0</v>
          </cell>
          <cell r="P395">
            <v>8</v>
          </cell>
        </row>
        <row r="396">
          <cell r="B396" t="str">
            <v>STD</v>
          </cell>
          <cell r="C396">
            <v>24</v>
          </cell>
          <cell r="D396">
            <v>9.5299999999999994</v>
          </cell>
          <cell r="E396">
            <v>1</v>
          </cell>
          <cell r="F396">
            <v>0</v>
          </cell>
          <cell r="G396">
            <v>0</v>
          </cell>
          <cell r="H396">
            <v>0</v>
          </cell>
          <cell r="I396">
            <v>2.4300000000000002</v>
          </cell>
          <cell r="J396">
            <v>6.57</v>
          </cell>
          <cell r="K396">
            <v>9</v>
          </cell>
          <cell r="L396">
            <v>0</v>
          </cell>
          <cell r="M396">
            <v>0</v>
          </cell>
          <cell r="N396">
            <v>0</v>
          </cell>
          <cell r="O396">
            <v>0</v>
          </cell>
          <cell r="P396">
            <v>8</v>
          </cell>
        </row>
        <row r="397">
          <cell r="B397" t="str">
            <v>STD</v>
          </cell>
          <cell r="C397">
            <v>26</v>
          </cell>
          <cell r="D397">
            <v>9.5299999999999994</v>
          </cell>
          <cell r="E397">
            <v>1</v>
          </cell>
          <cell r="F397">
            <v>0</v>
          </cell>
          <cell r="G397">
            <v>0</v>
          </cell>
          <cell r="H397">
            <v>0</v>
          </cell>
          <cell r="I397">
            <v>2.64</v>
          </cell>
          <cell r="J397">
            <v>7.7</v>
          </cell>
          <cell r="K397">
            <v>10.34</v>
          </cell>
          <cell r="L397">
            <v>0</v>
          </cell>
          <cell r="M397">
            <v>0</v>
          </cell>
          <cell r="N397">
            <v>0</v>
          </cell>
          <cell r="O397">
            <v>0</v>
          </cell>
          <cell r="P397">
            <v>9</v>
          </cell>
        </row>
        <row r="398">
          <cell r="B398" t="str">
            <v>STD</v>
          </cell>
          <cell r="C398">
            <v>28</v>
          </cell>
          <cell r="D398">
            <v>9.5299999999999994</v>
          </cell>
          <cell r="E398">
            <v>1</v>
          </cell>
          <cell r="F398">
            <v>0</v>
          </cell>
          <cell r="G398">
            <v>0</v>
          </cell>
          <cell r="H398">
            <v>0</v>
          </cell>
          <cell r="I398">
            <v>2.84</v>
          </cell>
          <cell r="J398">
            <v>8.25</v>
          </cell>
          <cell r="K398">
            <v>11.09</v>
          </cell>
          <cell r="L398">
            <v>0</v>
          </cell>
          <cell r="M398">
            <v>0</v>
          </cell>
          <cell r="N398">
            <v>0</v>
          </cell>
          <cell r="O398">
            <v>0</v>
          </cell>
          <cell r="P398">
            <v>9</v>
          </cell>
        </row>
        <row r="399">
          <cell r="B399" t="str">
            <v>STD</v>
          </cell>
          <cell r="C399">
            <v>30</v>
          </cell>
          <cell r="D399">
            <v>9.5299999999999994</v>
          </cell>
          <cell r="E399">
            <v>1</v>
          </cell>
          <cell r="F399">
            <v>0</v>
          </cell>
          <cell r="G399">
            <v>0</v>
          </cell>
          <cell r="H399">
            <v>0</v>
          </cell>
          <cell r="I399">
            <v>3.04</v>
          </cell>
          <cell r="J399">
            <v>8.9600000000000009</v>
          </cell>
          <cell r="K399">
            <v>12</v>
          </cell>
          <cell r="L399">
            <v>0</v>
          </cell>
          <cell r="M399">
            <v>0</v>
          </cell>
          <cell r="N399">
            <v>0</v>
          </cell>
          <cell r="O399">
            <v>0</v>
          </cell>
          <cell r="P399">
            <v>10</v>
          </cell>
        </row>
        <row r="400">
          <cell r="B400" t="str">
            <v>STD</v>
          </cell>
          <cell r="C400">
            <v>32</v>
          </cell>
          <cell r="D400">
            <v>9.5299999999999994</v>
          </cell>
          <cell r="E400">
            <v>1</v>
          </cell>
          <cell r="F400">
            <v>0</v>
          </cell>
          <cell r="G400">
            <v>0</v>
          </cell>
          <cell r="H400">
            <v>0</v>
          </cell>
          <cell r="I400">
            <v>3.24</v>
          </cell>
          <cell r="J400">
            <v>9.51</v>
          </cell>
          <cell r="K400">
            <v>12.75</v>
          </cell>
          <cell r="L400">
            <v>0</v>
          </cell>
          <cell r="M400">
            <v>0</v>
          </cell>
          <cell r="N400">
            <v>0</v>
          </cell>
          <cell r="O400">
            <v>0</v>
          </cell>
          <cell r="P400">
            <v>11</v>
          </cell>
        </row>
        <row r="401">
          <cell r="B401" t="str">
            <v>STD</v>
          </cell>
          <cell r="C401">
            <v>34</v>
          </cell>
          <cell r="D401">
            <v>9.5299999999999994</v>
          </cell>
          <cell r="E401">
            <v>1</v>
          </cell>
          <cell r="F401">
            <v>0</v>
          </cell>
          <cell r="G401">
            <v>0</v>
          </cell>
          <cell r="H401">
            <v>0</v>
          </cell>
          <cell r="I401">
            <v>3.45</v>
          </cell>
          <cell r="J401">
            <v>10.050000000000001</v>
          </cell>
          <cell r="K401">
            <v>13.5</v>
          </cell>
          <cell r="L401">
            <v>0</v>
          </cell>
          <cell r="M401">
            <v>0</v>
          </cell>
          <cell r="N401">
            <v>0</v>
          </cell>
          <cell r="O401">
            <v>0</v>
          </cell>
          <cell r="P401">
            <v>12</v>
          </cell>
        </row>
        <row r="402">
          <cell r="B402" t="str">
            <v>STD</v>
          </cell>
          <cell r="C402">
            <v>36</v>
          </cell>
          <cell r="D402">
            <v>9.5299999999999994</v>
          </cell>
          <cell r="E402">
            <v>1</v>
          </cell>
          <cell r="F402">
            <v>0</v>
          </cell>
          <cell r="G402">
            <v>0</v>
          </cell>
          <cell r="H402">
            <v>0</v>
          </cell>
          <cell r="I402">
            <v>3.65</v>
          </cell>
          <cell r="J402">
            <v>10.6</v>
          </cell>
          <cell r="K402">
            <v>14.25</v>
          </cell>
          <cell r="L402">
            <v>0</v>
          </cell>
          <cell r="M402">
            <v>0</v>
          </cell>
          <cell r="N402">
            <v>0</v>
          </cell>
          <cell r="O402">
            <v>0</v>
          </cell>
          <cell r="P402">
            <v>12</v>
          </cell>
        </row>
        <row r="403">
          <cell r="B403" t="str">
            <v>STD</v>
          </cell>
          <cell r="C403">
            <v>38</v>
          </cell>
          <cell r="D403">
            <v>9.5299999999999994</v>
          </cell>
          <cell r="E403">
            <v>1</v>
          </cell>
          <cell r="F403">
            <v>0</v>
          </cell>
          <cell r="G403">
            <v>0</v>
          </cell>
          <cell r="H403">
            <v>0</v>
          </cell>
          <cell r="I403">
            <v>3.85</v>
          </cell>
          <cell r="J403">
            <v>11.23</v>
          </cell>
          <cell r="K403">
            <v>15.08</v>
          </cell>
          <cell r="L403">
            <v>0</v>
          </cell>
          <cell r="M403">
            <v>0</v>
          </cell>
          <cell r="N403">
            <v>0</v>
          </cell>
          <cell r="O403">
            <v>0</v>
          </cell>
          <cell r="P403">
            <v>13</v>
          </cell>
        </row>
        <row r="404">
          <cell r="B404" t="str">
            <v>STD</v>
          </cell>
          <cell r="C404">
            <v>40</v>
          </cell>
          <cell r="D404">
            <v>9.5299999999999994</v>
          </cell>
          <cell r="E404">
            <v>1</v>
          </cell>
          <cell r="F404">
            <v>0</v>
          </cell>
          <cell r="G404">
            <v>0</v>
          </cell>
          <cell r="H404">
            <v>0</v>
          </cell>
          <cell r="I404">
            <v>4.0599999999999996</v>
          </cell>
          <cell r="J404">
            <v>11.66</v>
          </cell>
          <cell r="K404">
            <v>15.719999999999999</v>
          </cell>
          <cell r="L404">
            <v>0</v>
          </cell>
          <cell r="M404">
            <v>0</v>
          </cell>
          <cell r="N404">
            <v>0</v>
          </cell>
          <cell r="O404">
            <v>0</v>
          </cell>
          <cell r="P404">
            <v>14</v>
          </cell>
        </row>
        <row r="405">
          <cell r="B405" t="str">
            <v>STD</v>
          </cell>
          <cell r="C405">
            <v>42</v>
          </cell>
          <cell r="D405">
            <v>9.5299999999999994</v>
          </cell>
          <cell r="E405">
            <v>1</v>
          </cell>
          <cell r="F405">
            <v>0</v>
          </cell>
          <cell r="G405">
            <v>0</v>
          </cell>
          <cell r="H405">
            <v>0</v>
          </cell>
          <cell r="I405">
            <v>4.26</v>
          </cell>
          <cell r="J405">
            <v>12.24</v>
          </cell>
          <cell r="K405">
            <v>16.5</v>
          </cell>
          <cell r="L405">
            <v>0</v>
          </cell>
          <cell r="M405">
            <v>0</v>
          </cell>
          <cell r="N405">
            <v>0</v>
          </cell>
          <cell r="O405">
            <v>0</v>
          </cell>
          <cell r="P405">
            <v>14</v>
          </cell>
        </row>
        <row r="406">
          <cell r="B406" t="str">
            <v>STD</v>
          </cell>
          <cell r="C406">
            <v>44</v>
          </cell>
          <cell r="D406">
            <v>9.5299999999999994</v>
          </cell>
          <cell r="E406">
            <v>1</v>
          </cell>
          <cell r="F406">
            <v>0</v>
          </cell>
          <cell r="G406">
            <v>0</v>
          </cell>
          <cell r="H406">
            <v>0</v>
          </cell>
          <cell r="I406">
            <v>4.47</v>
          </cell>
          <cell r="J406">
            <v>17.54</v>
          </cell>
          <cell r="K406">
            <v>22.009999999999998</v>
          </cell>
          <cell r="L406">
            <v>0</v>
          </cell>
          <cell r="M406">
            <v>0</v>
          </cell>
          <cell r="N406">
            <v>0</v>
          </cell>
          <cell r="O406">
            <v>0</v>
          </cell>
          <cell r="P406">
            <v>15</v>
          </cell>
        </row>
        <row r="407">
          <cell r="B407" t="str">
            <v>STD</v>
          </cell>
          <cell r="C407">
            <v>46</v>
          </cell>
          <cell r="D407">
            <v>9.5299999999999994</v>
          </cell>
          <cell r="E407">
            <v>1</v>
          </cell>
          <cell r="F407">
            <v>0</v>
          </cell>
          <cell r="G407">
            <v>0</v>
          </cell>
          <cell r="H407">
            <v>0</v>
          </cell>
          <cell r="I407">
            <v>4.67</v>
          </cell>
          <cell r="J407">
            <v>18.329999999999998</v>
          </cell>
          <cell r="K407">
            <v>23</v>
          </cell>
          <cell r="L407">
            <v>0</v>
          </cell>
          <cell r="M407">
            <v>0</v>
          </cell>
          <cell r="N407">
            <v>0</v>
          </cell>
          <cell r="O407">
            <v>0</v>
          </cell>
          <cell r="P407">
            <v>16</v>
          </cell>
        </row>
        <row r="408">
          <cell r="B408" t="str">
            <v>STD</v>
          </cell>
          <cell r="C408">
            <v>48</v>
          </cell>
          <cell r="D408">
            <v>9.5299999999999994</v>
          </cell>
          <cell r="E408">
            <v>1</v>
          </cell>
          <cell r="F408">
            <v>0</v>
          </cell>
          <cell r="G408">
            <v>0</v>
          </cell>
          <cell r="H408">
            <v>0</v>
          </cell>
          <cell r="I408">
            <v>4.87</v>
          </cell>
          <cell r="J408">
            <v>19.13</v>
          </cell>
          <cell r="K408">
            <v>24</v>
          </cell>
          <cell r="L408">
            <v>0</v>
          </cell>
          <cell r="M408">
            <v>0</v>
          </cell>
          <cell r="N408">
            <v>0</v>
          </cell>
          <cell r="O408">
            <v>0</v>
          </cell>
          <cell r="P408">
            <v>16</v>
          </cell>
        </row>
        <row r="409">
          <cell r="B409" t="str">
            <v xml:space="preserve">XS </v>
          </cell>
          <cell r="C409">
            <v>0.125</v>
          </cell>
          <cell r="D409">
            <v>2.41</v>
          </cell>
          <cell r="E409">
            <v>1</v>
          </cell>
          <cell r="F409">
            <v>0</v>
          </cell>
          <cell r="G409">
            <v>0</v>
          </cell>
          <cell r="H409">
            <v>0</v>
          </cell>
          <cell r="I409">
            <v>7.0000000000000007E-2</v>
          </cell>
          <cell r="J409">
            <v>0</v>
          </cell>
          <cell r="K409">
            <v>7.0000000000000007E-2</v>
          </cell>
          <cell r="L409">
            <v>0</v>
          </cell>
          <cell r="M409">
            <v>0</v>
          </cell>
          <cell r="N409">
            <v>0</v>
          </cell>
          <cell r="O409">
            <v>0</v>
          </cell>
          <cell r="P409">
            <v>2</v>
          </cell>
        </row>
        <row r="410">
          <cell r="B410" t="str">
            <v xml:space="preserve">XS </v>
          </cell>
          <cell r="C410">
            <v>0.125</v>
          </cell>
          <cell r="D410">
            <v>2.41</v>
          </cell>
          <cell r="E410">
            <v>1</v>
          </cell>
          <cell r="F410">
            <v>0</v>
          </cell>
          <cell r="G410">
            <v>0</v>
          </cell>
          <cell r="H410">
            <v>0</v>
          </cell>
          <cell r="I410">
            <v>7.0000000000000007E-2</v>
          </cell>
          <cell r="J410">
            <v>0</v>
          </cell>
          <cell r="K410">
            <v>7.0000000000000007E-2</v>
          </cell>
          <cell r="L410">
            <v>0</v>
          </cell>
          <cell r="M410">
            <v>0</v>
          </cell>
          <cell r="N410">
            <v>0</v>
          </cell>
          <cell r="O410">
            <v>0</v>
          </cell>
          <cell r="P410">
            <v>2</v>
          </cell>
        </row>
        <row r="411">
          <cell r="B411" t="str">
            <v xml:space="preserve">XS </v>
          </cell>
          <cell r="C411">
            <v>0.125</v>
          </cell>
          <cell r="D411">
            <v>2.41</v>
          </cell>
          <cell r="E411">
            <v>1</v>
          </cell>
          <cell r="F411">
            <v>0</v>
          </cell>
          <cell r="G411">
            <v>0</v>
          </cell>
          <cell r="H411">
            <v>0</v>
          </cell>
          <cell r="I411">
            <v>7.0000000000000007E-2</v>
          </cell>
          <cell r="J411">
            <v>0</v>
          </cell>
          <cell r="K411">
            <v>7.0000000000000007E-2</v>
          </cell>
          <cell r="L411">
            <v>0</v>
          </cell>
          <cell r="M411">
            <v>0</v>
          </cell>
          <cell r="N411">
            <v>0</v>
          </cell>
          <cell r="O411">
            <v>0</v>
          </cell>
          <cell r="P411">
            <v>2</v>
          </cell>
        </row>
        <row r="412">
          <cell r="B412" t="str">
            <v xml:space="preserve">XS </v>
          </cell>
          <cell r="C412">
            <v>0.25</v>
          </cell>
          <cell r="D412">
            <v>3.02</v>
          </cell>
          <cell r="E412">
            <v>1</v>
          </cell>
          <cell r="F412"/>
          <cell r="G412">
            <v>0</v>
          </cell>
          <cell r="H412">
            <v>0</v>
          </cell>
          <cell r="I412">
            <v>7.0000000000000007E-2</v>
          </cell>
          <cell r="J412">
            <v>0</v>
          </cell>
          <cell r="K412">
            <v>7.0000000000000007E-2</v>
          </cell>
          <cell r="L412">
            <v>0</v>
          </cell>
          <cell r="M412">
            <v>0</v>
          </cell>
          <cell r="N412">
            <v>0</v>
          </cell>
          <cell r="O412">
            <v>0</v>
          </cell>
          <cell r="P412">
            <v>2</v>
          </cell>
        </row>
        <row r="413">
          <cell r="B413" t="str">
            <v xml:space="preserve">XS </v>
          </cell>
          <cell r="C413">
            <v>0.25</v>
          </cell>
          <cell r="D413">
            <v>3.02</v>
          </cell>
          <cell r="E413">
            <v>1</v>
          </cell>
          <cell r="F413">
            <v>0</v>
          </cell>
          <cell r="G413">
            <v>0</v>
          </cell>
          <cell r="H413">
            <v>0</v>
          </cell>
          <cell r="I413">
            <v>7.0000000000000007E-2</v>
          </cell>
          <cell r="J413">
            <v>0</v>
          </cell>
          <cell r="K413">
            <v>7.0000000000000007E-2</v>
          </cell>
          <cell r="L413">
            <v>0</v>
          </cell>
          <cell r="M413">
            <v>0</v>
          </cell>
          <cell r="N413">
            <v>0</v>
          </cell>
          <cell r="O413">
            <v>0</v>
          </cell>
          <cell r="P413">
            <v>2</v>
          </cell>
        </row>
        <row r="414">
          <cell r="B414" t="str">
            <v xml:space="preserve">XS </v>
          </cell>
          <cell r="C414">
            <v>0.25</v>
          </cell>
          <cell r="D414">
            <v>3.02</v>
          </cell>
          <cell r="E414">
            <v>1</v>
          </cell>
          <cell r="F414">
            <v>0</v>
          </cell>
          <cell r="G414">
            <v>0</v>
          </cell>
          <cell r="H414">
            <v>0</v>
          </cell>
          <cell r="I414">
            <v>7.0000000000000007E-2</v>
          </cell>
          <cell r="J414">
            <v>0</v>
          </cell>
          <cell r="K414">
            <v>7.0000000000000007E-2</v>
          </cell>
          <cell r="L414">
            <v>0</v>
          </cell>
          <cell r="M414">
            <v>0</v>
          </cell>
          <cell r="N414">
            <v>0</v>
          </cell>
          <cell r="O414">
            <v>0</v>
          </cell>
          <cell r="P414">
            <v>2</v>
          </cell>
        </row>
        <row r="415">
          <cell r="B415" t="str">
            <v xml:space="preserve">XS </v>
          </cell>
          <cell r="C415">
            <v>0.375</v>
          </cell>
          <cell r="D415">
            <v>3.2</v>
          </cell>
          <cell r="E415">
            <v>1</v>
          </cell>
          <cell r="F415">
            <v>0</v>
          </cell>
          <cell r="G415">
            <v>0</v>
          </cell>
          <cell r="H415">
            <v>0</v>
          </cell>
          <cell r="I415">
            <v>7.0000000000000007E-2</v>
          </cell>
          <cell r="J415">
            <v>0</v>
          </cell>
          <cell r="K415">
            <v>7.0000000000000007E-2</v>
          </cell>
          <cell r="L415">
            <v>2</v>
          </cell>
          <cell r="M415">
            <v>0</v>
          </cell>
          <cell r="N415">
            <v>8.8062877131794293E-312</v>
          </cell>
          <cell r="O415" t="str">
            <v xml:space="preserve">XS </v>
          </cell>
          <cell r="P415">
            <v>2</v>
          </cell>
          <cell r="Q415">
            <v>3.2</v>
          </cell>
          <cell r="R415">
            <v>1</v>
          </cell>
        </row>
        <row r="416">
          <cell r="B416" t="str">
            <v xml:space="preserve">XS </v>
          </cell>
          <cell r="C416">
            <v>0.375</v>
          </cell>
          <cell r="D416">
            <v>3.2</v>
          </cell>
          <cell r="E416">
            <v>1</v>
          </cell>
          <cell r="F416">
            <v>0</v>
          </cell>
          <cell r="G416">
            <v>0</v>
          </cell>
          <cell r="H416">
            <v>0</v>
          </cell>
          <cell r="I416">
            <v>7.0000000000000007E-2</v>
          </cell>
          <cell r="J416">
            <v>0</v>
          </cell>
          <cell r="K416">
            <v>7.0000000000000007E-2</v>
          </cell>
          <cell r="L416">
            <v>0</v>
          </cell>
          <cell r="M416">
            <v>0</v>
          </cell>
          <cell r="N416">
            <v>0</v>
          </cell>
          <cell r="O416">
            <v>0</v>
          </cell>
          <cell r="P416">
            <v>2</v>
          </cell>
        </row>
        <row r="417">
          <cell r="B417" t="str">
            <v xml:space="preserve">XS </v>
          </cell>
          <cell r="C417">
            <v>0.375</v>
          </cell>
          <cell r="D417">
            <v>3.2</v>
          </cell>
          <cell r="E417">
            <v>1</v>
          </cell>
          <cell r="F417">
            <v>0</v>
          </cell>
          <cell r="G417">
            <v>0</v>
          </cell>
          <cell r="H417">
            <v>0</v>
          </cell>
          <cell r="I417">
            <v>7.0000000000000007E-2</v>
          </cell>
          <cell r="J417">
            <v>0</v>
          </cell>
          <cell r="K417">
            <v>7.0000000000000007E-2</v>
          </cell>
          <cell r="L417">
            <v>0</v>
          </cell>
          <cell r="M417">
            <v>0</v>
          </cell>
          <cell r="N417">
            <v>0</v>
          </cell>
          <cell r="O417">
            <v>0</v>
          </cell>
          <cell r="P417">
            <v>2</v>
          </cell>
        </row>
        <row r="418">
          <cell r="A418">
            <v>2</v>
          </cell>
          <cell r="B418" t="str">
            <v xml:space="preserve">XS </v>
          </cell>
          <cell r="C418">
            <v>0.5</v>
          </cell>
          <cell r="D418">
            <v>3.73</v>
          </cell>
          <cell r="E418">
            <v>1</v>
          </cell>
          <cell r="F418">
            <v>0</v>
          </cell>
          <cell r="G418">
            <v>0</v>
          </cell>
          <cell r="H418">
            <v>0</v>
          </cell>
          <cell r="I418">
            <v>7.0000000000000007E-2</v>
          </cell>
          <cell r="J418">
            <v>0</v>
          </cell>
          <cell r="K418">
            <v>7.0000000000000007E-2</v>
          </cell>
          <cell r="L418">
            <v>2</v>
          </cell>
          <cell r="M418">
            <v>0</v>
          </cell>
          <cell r="N418">
            <v>8.8699475869083874E-312</v>
          </cell>
          <cell r="O418" t="str">
            <v xml:space="preserve">XS </v>
          </cell>
          <cell r="P418">
            <v>2</v>
          </cell>
          <cell r="Q418">
            <v>3.73</v>
          </cell>
          <cell r="R418">
            <v>1</v>
          </cell>
        </row>
        <row r="419">
          <cell r="B419" t="str">
            <v xml:space="preserve">XS </v>
          </cell>
          <cell r="C419">
            <v>0.5</v>
          </cell>
          <cell r="D419">
            <v>3.73</v>
          </cell>
          <cell r="E419">
            <v>1</v>
          </cell>
          <cell r="F419"/>
          <cell r="G419">
            <v>0</v>
          </cell>
          <cell r="H419">
            <v>0</v>
          </cell>
          <cell r="I419">
            <v>7.0000000000000007E-2</v>
          </cell>
          <cell r="J419">
            <v>0</v>
          </cell>
          <cell r="K419">
            <v>7.0000000000000007E-2</v>
          </cell>
          <cell r="L419">
            <v>0</v>
          </cell>
          <cell r="M419">
            <v>0</v>
          </cell>
          <cell r="N419">
            <v>0</v>
          </cell>
          <cell r="O419">
            <v>0</v>
          </cell>
          <cell r="P419">
            <v>2</v>
          </cell>
        </row>
        <row r="420">
          <cell r="B420" t="str">
            <v xml:space="preserve">XS </v>
          </cell>
          <cell r="C420">
            <v>0.5</v>
          </cell>
          <cell r="D420">
            <v>3.73</v>
          </cell>
          <cell r="E420">
            <v>1</v>
          </cell>
          <cell r="F420">
            <v>0</v>
          </cell>
          <cell r="G420">
            <v>0</v>
          </cell>
          <cell r="H420">
            <v>0</v>
          </cell>
          <cell r="I420">
            <v>7.0000000000000007E-2</v>
          </cell>
          <cell r="J420">
            <v>0</v>
          </cell>
          <cell r="K420">
            <v>7.0000000000000007E-2</v>
          </cell>
          <cell r="L420">
            <v>0</v>
          </cell>
          <cell r="M420">
            <v>0</v>
          </cell>
          <cell r="N420">
            <v>0</v>
          </cell>
          <cell r="O420">
            <v>0</v>
          </cell>
          <cell r="P420">
            <v>2</v>
          </cell>
        </row>
        <row r="421">
          <cell r="B421" t="str">
            <v xml:space="preserve">XS </v>
          </cell>
          <cell r="C421">
            <v>0.75</v>
          </cell>
          <cell r="D421">
            <v>3.91</v>
          </cell>
          <cell r="E421">
            <v>1</v>
          </cell>
          <cell r="F421">
            <v>0</v>
          </cell>
          <cell r="G421">
            <v>0</v>
          </cell>
          <cell r="H421">
            <v>0</v>
          </cell>
          <cell r="I421">
            <v>7.0000000000000007E-2</v>
          </cell>
          <cell r="J421">
            <v>0</v>
          </cell>
          <cell r="K421">
            <v>7.0000000000000007E-2</v>
          </cell>
          <cell r="L421">
            <v>0</v>
          </cell>
          <cell r="M421">
            <v>0</v>
          </cell>
          <cell r="N421">
            <v>0</v>
          </cell>
          <cell r="O421">
            <v>0</v>
          </cell>
          <cell r="P421">
            <v>2</v>
          </cell>
        </row>
        <row r="422">
          <cell r="B422" t="str">
            <v xml:space="preserve">XS </v>
          </cell>
          <cell r="C422">
            <v>0.75</v>
          </cell>
          <cell r="D422">
            <v>3.91</v>
          </cell>
          <cell r="E422">
            <v>1</v>
          </cell>
          <cell r="F422">
            <v>0</v>
          </cell>
          <cell r="G422">
            <v>0</v>
          </cell>
          <cell r="H422">
            <v>0</v>
          </cell>
          <cell r="I422">
            <v>7.0000000000000007E-2</v>
          </cell>
          <cell r="J422">
            <v>0</v>
          </cell>
          <cell r="K422">
            <v>7.0000000000000007E-2</v>
          </cell>
          <cell r="L422">
            <v>0</v>
          </cell>
          <cell r="M422">
            <v>0</v>
          </cell>
          <cell r="N422">
            <v>0</v>
          </cell>
          <cell r="O422">
            <v>0</v>
          </cell>
          <cell r="P422">
            <v>2</v>
          </cell>
        </row>
        <row r="423">
          <cell r="B423" t="str">
            <v xml:space="preserve">XS </v>
          </cell>
          <cell r="C423">
            <v>0.75</v>
          </cell>
          <cell r="D423">
            <v>3.91</v>
          </cell>
          <cell r="E423">
            <v>1</v>
          </cell>
          <cell r="F423">
            <v>0</v>
          </cell>
          <cell r="G423">
            <v>0</v>
          </cell>
          <cell r="H423">
            <v>0</v>
          </cell>
          <cell r="I423">
            <v>7.0000000000000007E-2</v>
          </cell>
          <cell r="J423">
            <v>0</v>
          </cell>
          <cell r="K423">
            <v>7.0000000000000007E-2</v>
          </cell>
          <cell r="L423">
            <v>0</v>
          </cell>
          <cell r="M423">
            <v>0</v>
          </cell>
          <cell r="N423">
            <v>0</v>
          </cell>
          <cell r="O423">
            <v>0</v>
          </cell>
          <cell r="P423">
            <v>2</v>
          </cell>
        </row>
        <row r="424">
          <cell r="B424" t="str">
            <v xml:space="preserve">XS </v>
          </cell>
          <cell r="C424">
            <v>1</v>
          </cell>
          <cell r="D424">
            <v>4.55</v>
          </cell>
          <cell r="E424">
            <v>1</v>
          </cell>
          <cell r="F424">
            <v>0</v>
          </cell>
          <cell r="G424">
            <v>0</v>
          </cell>
          <cell r="H424">
            <v>0</v>
          </cell>
          <cell r="I424">
            <v>0.15</v>
          </cell>
          <cell r="J424">
            <v>0</v>
          </cell>
          <cell r="K424">
            <v>0.15</v>
          </cell>
          <cell r="L424">
            <v>0</v>
          </cell>
          <cell r="M424">
            <v>0</v>
          </cell>
          <cell r="N424">
            <v>0</v>
          </cell>
          <cell r="O424">
            <v>0</v>
          </cell>
          <cell r="P424">
            <v>2</v>
          </cell>
        </row>
        <row r="425">
          <cell r="B425" t="str">
            <v xml:space="preserve">XS </v>
          </cell>
          <cell r="C425">
            <v>1</v>
          </cell>
          <cell r="D425">
            <v>4.55</v>
          </cell>
          <cell r="E425">
            <v>1</v>
          </cell>
          <cell r="F425">
            <v>0</v>
          </cell>
          <cell r="G425">
            <v>0</v>
          </cell>
          <cell r="H425">
            <v>0</v>
          </cell>
          <cell r="I425">
            <v>0.15</v>
          </cell>
          <cell r="J425">
            <v>0</v>
          </cell>
          <cell r="K425">
            <v>0.15</v>
          </cell>
          <cell r="L425">
            <v>0</v>
          </cell>
          <cell r="M425">
            <v>0</v>
          </cell>
          <cell r="N425">
            <v>0</v>
          </cell>
          <cell r="O425">
            <v>0</v>
          </cell>
          <cell r="P425">
            <v>2</v>
          </cell>
        </row>
        <row r="426">
          <cell r="B426" t="str">
            <v xml:space="preserve">XS </v>
          </cell>
          <cell r="C426">
            <v>1</v>
          </cell>
          <cell r="D426">
            <v>4.55</v>
          </cell>
          <cell r="E426">
            <v>1</v>
          </cell>
          <cell r="F426">
            <v>0</v>
          </cell>
          <cell r="G426">
            <v>0</v>
          </cell>
          <cell r="H426">
            <v>0</v>
          </cell>
          <cell r="I426">
            <v>0.15</v>
          </cell>
          <cell r="J426">
            <v>0</v>
          </cell>
          <cell r="K426">
            <v>0.15</v>
          </cell>
          <cell r="L426">
            <v>0</v>
          </cell>
          <cell r="M426">
            <v>0</v>
          </cell>
          <cell r="N426">
            <v>0</v>
          </cell>
          <cell r="O426">
            <v>0</v>
          </cell>
          <cell r="P426">
            <v>2</v>
          </cell>
        </row>
        <row r="427">
          <cell r="B427" t="str">
            <v xml:space="preserve">XS </v>
          </cell>
          <cell r="C427">
            <v>1.25</v>
          </cell>
          <cell r="D427">
            <v>4.8499999999999996</v>
          </cell>
          <cell r="E427">
            <v>1</v>
          </cell>
          <cell r="F427">
            <v>0</v>
          </cell>
          <cell r="G427">
            <v>0</v>
          </cell>
          <cell r="H427">
            <v>0</v>
          </cell>
          <cell r="I427">
            <v>0.13</v>
          </cell>
          <cell r="J427">
            <v>0.17</v>
          </cell>
          <cell r="K427">
            <v>0.30000000000000004</v>
          </cell>
          <cell r="L427">
            <v>0</v>
          </cell>
          <cell r="M427">
            <v>0</v>
          </cell>
          <cell r="N427">
            <v>0</v>
          </cell>
          <cell r="O427">
            <v>0</v>
          </cell>
          <cell r="P427">
            <v>2</v>
          </cell>
        </row>
        <row r="428">
          <cell r="B428" t="str">
            <v xml:space="preserve">XS </v>
          </cell>
          <cell r="C428">
            <v>1.25</v>
          </cell>
          <cell r="D428">
            <v>4.8499999999999996</v>
          </cell>
          <cell r="E428">
            <v>1</v>
          </cell>
          <cell r="F428">
            <v>0</v>
          </cell>
          <cell r="G428">
            <v>0</v>
          </cell>
          <cell r="H428">
            <v>0</v>
          </cell>
          <cell r="I428">
            <v>0.13</v>
          </cell>
          <cell r="J428">
            <v>0.17</v>
          </cell>
          <cell r="K428">
            <v>0.30000000000000004</v>
          </cell>
          <cell r="L428">
            <v>0</v>
          </cell>
          <cell r="M428">
            <v>0</v>
          </cell>
          <cell r="N428">
            <v>0</v>
          </cell>
          <cell r="O428">
            <v>0</v>
          </cell>
          <cell r="P428">
            <v>2</v>
          </cell>
        </row>
        <row r="429">
          <cell r="B429" t="str">
            <v xml:space="preserve">XS </v>
          </cell>
          <cell r="C429">
            <v>1.25</v>
          </cell>
          <cell r="D429">
            <v>4.8499999999999996</v>
          </cell>
          <cell r="E429">
            <v>1</v>
          </cell>
          <cell r="F429">
            <v>0</v>
          </cell>
          <cell r="G429">
            <v>0</v>
          </cell>
          <cell r="H429">
            <v>0</v>
          </cell>
          <cell r="I429">
            <v>0.13</v>
          </cell>
          <cell r="J429">
            <v>0.17</v>
          </cell>
          <cell r="K429">
            <v>0.30000000000000004</v>
          </cell>
          <cell r="L429">
            <v>2</v>
          </cell>
          <cell r="M429">
            <v>0</v>
          </cell>
          <cell r="N429">
            <v>9.1033671239145674E-312</v>
          </cell>
          <cell r="O429" t="str">
            <v xml:space="preserve">XS </v>
          </cell>
          <cell r="P429">
            <v>2</v>
          </cell>
          <cell r="Q429">
            <v>0</v>
          </cell>
          <cell r="R429">
            <v>9.0821471660049147E-312</v>
          </cell>
        </row>
        <row r="430">
          <cell r="B430" t="str">
            <v xml:space="preserve">XS </v>
          </cell>
          <cell r="C430">
            <v>1.5</v>
          </cell>
          <cell r="D430">
            <v>5.08</v>
          </cell>
          <cell r="E430">
            <v>1</v>
          </cell>
          <cell r="F430">
            <v>0</v>
          </cell>
          <cell r="G430">
            <v>0</v>
          </cell>
          <cell r="H430">
            <v>0</v>
          </cell>
          <cell r="I430">
            <v>0.15</v>
          </cell>
          <cell r="J430">
            <v>0.15</v>
          </cell>
          <cell r="K430">
            <v>0.3</v>
          </cell>
          <cell r="L430">
            <v>0</v>
          </cell>
          <cell r="M430">
            <v>0</v>
          </cell>
          <cell r="N430">
            <v>0</v>
          </cell>
          <cell r="O430">
            <v>0</v>
          </cell>
          <cell r="P430">
            <v>2</v>
          </cell>
        </row>
        <row r="431">
          <cell r="B431" t="str">
            <v xml:space="preserve">XS </v>
          </cell>
          <cell r="C431">
            <v>1.5</v>
          </cell>
          <cell r="D431">
            <v>5.08</v>
          </cell>
          <cell r="E431">
            <v>1</v>
          </cell>
          <cell r="F431">
            <v>0</v>
          </cell>
          <cell r="G431">
            <v>0</v>
          </cell>
          <cell r="H431">
            <v>0</v>
          </cell>
          <cell r="I431">
            <v>0.15</v>
          </cell>
          <cell r="J431">
            <v>0.15</v>
          </cell>
          <cell r="K431">
            <v>0.3</v>
          </cell>
          <cell r="L431">
            <v>0</v>
          </cell>
          <cell r="M431">
            <v>0</v>
          </cell>
          <cell r="N431">
            <v>0</v>
          </cell>
          <cell r="O431">
            <v>0</v>
          </cell>
          <cell r="P431">
            <v>2</v>
          </cell>
        </row>
        <row r="432">
          <cell r="B432" t="str">
            <v xml:space="preserve">XS </v>
          </cell>
          <cell r="C432">
            <v>1.5</v>
          </cell>
          <cell r="D432">
            <v>5.08</v>
          </cell>
          <cell r="E432">
            <v>1</v>
          </cell>
          <cell r="F432">
            <v>0</v>
          </cell>
          <cell r="G432">
            <v>0</v>
          </cell>
          <cell r="H432">
            <v>0</v>
          </cell>
          <cell r="I432">
            <v>0.15</v>
          </cell>
          <cell r="J432">
            <v>0.15</v>
          </cell>
          <cell r="K432">
            <v>0.3</v>
          </cell>
          <cell r="L432">
            <v>0</v>
          </cell>
          <cell r="M432">
            <v>0</v>
          </cell>
          <cell r="N432">
            <v>0</v>
          </cell>
          <cell r="O432">
            <v>0</v>
          </cell>
          <cell r="P432">
            <v>2</v>
          </cell>
        </row>
        <row r="433">
          <cell r="B433" t="str">
            <v xml:space="preserve">XS </v>
          </cell>
          <cell r="C433">
            <v>2</v>
          </cell>
          <cell r="D433">
            <v>5.54</v>
          </cell>
          <cell r="E433">
            <v>1</v>
          </cell>
          <cell r="F433">
            <v>0</v>
          </cell>
          <cell r="G433">
            <v>0</v>
          </cell>
          <cell r="H433">
            <v>0</v>
          </cell>
          <cell r="I433">
            <v>0.2</v>
          </cell>
          <cell r="J433">
            <v>0.25</v>
          </cell>
          <cell r="K433">
            <v>0.45</v>
          </cell>
          <cell r="L433">
            <v>0</v>
          </cell>
          <cell r="M433">
            <v>0</v>
          </cell>
          <cell r="N433">
            <v>0</v>
          </cell>
          <cell r="O433">
            <v>0</v>
          </cell>
          <cell r="P433">
            <v>2</v>
          </cell>
        </row>
        <row r="434">
          <cell r="B434" t="str">
            <v xml:space="preserve">XS </v>
          </cell>
          <cell r="C434">
            <v>2</v>
          </cell>
          <cell r="D434">
            <v>5.54</v>
          </cell>
          <cell r="E434">
            <v>1</v>
          </cell>
          <cell r="F434">
            <v>0</v>
          </cell>
          <cell r="G434">
            <v>0</v>
          </cell>
          <cell r="H434">
            <v>0</v>
          </cell>
          <cell r="I434">
            <v>0.2</v>
          </cell>
          <cell r="J434">
            <v>0.25</v>
          </cell>
          <cell r="K434">
            <v>0.45</v>
          </cell>
          <cell r="L434">
            <v>0</v>
          </cell>
          <cell r="M434">
            <v>0</v>
          </cell>
          <cell r="N434">
            <v>0</v>
          </cell>
          <cell r="O434">
            <v>0</v>
          </cell>
          <cell r="P434">
            <v>2</v>
          </cell>
        </row>
        <row r="435">
          <cell r="B435" t="str">
            <v xml:space="preserve">XS </v>
          </cell>
          <cell r="C435">
            <v>2</v>
          </cell>
          <cell r="D435">
            <v>5.54</v>
          </cell>
          <cell r="E435">
            <v>1</v>
          </cell>
          <cell r="F435">
            <v>0</v>
          </cell>
          <cell r="G435">
            <v>0</v>
          </cell>
          <cell r="H435">
            <v>0</v>
          </cell>
          <cell r="I435">
            <v>0.2</v>
          </cell>
          <cell r="J435">
            <v>0.25</v>
          </cell>
          <cell r="K435">
            <v>0.45</v>
          </cell>
          <cell r="L435">
            <v>0</v>
          </cell>
          <cell r="M435">
            <v>0</v>
          </cell>
          <cell r="N435">
            <v>0</v>
          </cell>
          <cell r="O435">
            <v>0</v>
          </cell>
          <cell r="P435">
            <v>2</v>
          </cell>
        </row>
        <row r="436">
          <cell r="B436" t="str">
            <v xml:space="preserve">XS </v>
          </cell>
          <cell r="C436">
            <v>2.5</v>
          </cell>
          <cell r="D436">
            <v>7.01</v>
          </cell>
          <cell r="E436">
            <v>1</v>
          </cell>
          <cell r="F436">
            <v>0</v>
          </cell>
          <cell r="G436">
            <v>0</v>
          </cell>
          <cell r="H436">
            <v>0</v>
          </cell>
          <cell r="I436">
            <v>0.25</v>
          </cell>
          <cell r="J436">
            <v>0.5</v>
          </cell>
          <cell r="K436">
            <v>0.75</v>
          </cell>
          <cell r="L436">
            <v>0</v>
          </cell>
          <cell r="M436">
            <v>0</v>
          </cell>
          <cell r="N436">
            <v>0</v>
          </cell>
          <cell r="O436">
            <v>0</v>
          </cell>
          <cell r="P436">
            <v>2</v>
          </cell>
        </row>
        <row r="437">
          <cell r="B437" t="str">
            <v xml:space="preserve">XS </v>
          </cell>
          <cell r="C437">
            <v>3</v>
          </cell>
          <cell r="D437">
            <v>7.62</v>
          </cell>
          <cell r="E437">
            <v>1</v>
          </cell>
          <cell r="F437">
            <v>0</v>
          </cell>
          <cell r="G437">
            <v>0</v>
          </cell>
          <cell r="H437">
            <v>0</v>
          </cell>
          <cell r="I437">
            <v>0.3</v>
          </cell>
          <cell r="J437">
            <v>0.6</v>
          </cell>
          <cell r="K437">
            <v>0.89999999999999991</v>
          </cell>
          <cell r="L437">
            <v>0</v>
          </cell>
          <cell r="M437">
            <v>0</v>
          </cell>
          <cell r="N437">
            <v>0</v>
          </cell>
          <cell r="O437">
            <v>0</v>
          </cell>
          <cell r="P437">
            <v>2</v>
          </cell>
        </row>
        <row r="438">
          <cell r="B438" t="str">
            <v xml:space="preserve">XS </v>
          </cell>
          <cell r="C438">
            <v>3.5</v>
          </cell>
          <cell r="D438">
            <v>8.08</v>
          </cell>
          <cell r="E438">
            <v>1</v>
          </cell>
          <cell r="F438">
            <v>0</v>
          </cell>
          <cell r="G438">
            <v>0</v>
          </cell>
          <cell r="H438">
            <v>0</v>
          </cell>
          <cell r="I438">
            <v>0.35</v>
          </cell>
          <cell r="J438">
            <v>0.85</v>
          </cell>
          <cell r="K438">
            <v>1.2</v>
          </cell>
          <cell r="L438">
            <v>0</v>
          </cell>
          <cell r="M438">
            <v>0</v>
          </cell>
          <cell r="N438">
            <v>0</v>
          </cell>
          <cell r="O438">
            <v>0</v>
          </cell>
          <cell r="P438">
            <v>3</v>
          </cell>
        </row>
        <row r="439">
          <cell r="B439" t="str">
            <v xml:space="preserve">XS </v>
          </cell>
          <cell r="C439">
            <v>4</v>
          </cell>
          <cell r="D439">
            <v>8.56</v>
          </cell>
          <cell r="E439">
            <v>1</v>
          </cell>
          <cell r="F439">
            <v>0</v>
          </cell>
          <cell r="G439">
            <v>0</v>
          </cell>
          <cell r="H439">
            <v>0</v>
          </cell>
          <cell r="I439">
            <v>0.41</v>
          </cell>
          <cell r="J439">
            <v>0.93</v>
          </cell>
          <cell r="K439">
            <v>1.34</v>
          </cell>
          <cell r="L439">
            <v>0</v>
          </cell>
          <cell r="M439">
            <v>0</v>
          </cell>
          <cell r="N439">
            <v>0</v>
          </cell>
          <cell r="O439">
            <v>0</v>
          </cell>
          <cell r="P439">
            <v>3</v>
          </cell>
        </row>
        <row r="440">
          <cell r="B440" t="str">
            <v xml:space="preserve">XS </v>
          </cell>
          <cell r="C440">
            <v>5</v>
          </cell>
          <cell r="D440">
            <v>9.5299999999999994</v>
          </cell>
          <cell r="E440">
            <v>1</v>
          </cell>
          <cell r="F440">
            <v>0</v>
          </cell>
          <cell r="G440">
            <v>0</v>
          </cell>
          <cell r="H440">
            <v>0</v>
          </cell>
          <cell r="I440">
            <v>0.51</v>
          </cell>
          <cell r="J440">
            <v>1.59</v>
          </cell>
          <cell r="K440">
            <v>2.1</v>
          </cell>
          <cell r="L440">
            <v>4</v>
          </cell>
          <cell r="M440">
            <v>0</v>
          </cell>
          <cell r="N440">
            <v>9.3367866609207473E-312</v>
          </cell>
          <cell r="O440" t="str">
            <v xml:space="preserve">XS </v>
          </cell>
          <cell r="P440">
            <v>4</v>
          </cell>
          <cell r="Q440">
            <v>0</v>
          </cell>
          <cell r="R440">
            <v>9.3155667030110946E-312</v>
          </cell>
        </row>
        <row r="441">
          <cell r="B441" t="str">
            <v xml:space="preserve">XS </v>
          </cell>
          <cell r="C441">
            <v>6</v>
          </cell>
          <cell r="D441">
            <v>10.97</v>
          </cell>
          <cell r="E441">
            <v>1.25</v>
          </cell>
          <cell r="F441">
            <v>0</v>
          </cell>
          <cell r="G441">
            <v>0</v>
          </cell>
          <cell r="H441">
            <v>0</v>
          </cell>
          <cell r="I441">
            <v>0.61</v>
          </cell>
          <cell r="J441">
            <v>2.69</v>
          </cell>
          <cell r="K441">
            <v>3.3</v>
          </cell>
          <cell r="L441">
            <v>0</v>
          </cell>
          <cell r="M441">
            <v>0</v>
          </cell>
          <cell r="N441">
            <v>0</v>
          </cell>
          <cell r="O441">
            <v>0</v>
          </cell>
          <cell r="P441">
            <v>4</v>
          </cell>
        </row>
        <row r="442">
          <cell r="B442" t="str">
            <v xml:space="preserve">XS </v>
          </cell>
          <cell r="C442">
            <v>8</v>
          </cell>
          <cell r="D442">
            <v>12.7</v>
          </cell>
          <cell r="E442">
            <v>1.25</v>
          </cell>
          <cell r="F442">
            <v>0</v>
          </cell>
          <cell r="G442">
            <v>0</v>
          </cell>
          <cell r="H442">
            <v>0</v>
          </cell>
          <cell r="I442">
            <v>0.81</v>
          </cell>
          <cell r="J442">
            <v>4.58</v>
          </cell>
          <cell r="K442">
            <v>5.3900000000000006</v>
          </cell>
          <cell r="L442">
            <v>0</v>
          </cell>
          <cell r="M442">
            <v>0</v>
          </cell>
          <cell r="N442">
            <v>0</v>
          </cell>
          <cell r="O442">
            <v>0</v>
          </cell>
          <cell r="P442">
            <v>4</v>
          </cell>
        </row>
        <row r="443">
          <cell r="B443" t="str">
            <v xml:space="preserve">XS </v>
          </cell>
          <cell r="C443">
            <v>10</v>
          </cell>
          <cell r="D443">
            <v>12.7</v>
          </cell>
          <cell r="E443">
            <v>1.25</v>
          </cell>
          <cell r="F443">
            <v>0</v>
          </cell>
          <cell r="G443">
            <v>0</v>
          </cell>
          <cell r="H443">
            <v>0</v>
          </cell>
          <cell r="I443">
            <v>1.01</v>
          </cell>
          <cell r="J443">
            <v>5.74</v>
          </cell>
          <cell r="K443">
            <v>6.75</v>
          </cell>
          <cell r="L443">
            <v>0</v>
          </cell>
          <cell r="M443">
            <v>0</v>
          </cell>
          <cell r="N443">
            <v>0</v>
          </cell>
          <cell r="O443">
            <v>0</v>
          </cell>
          <cell r="P443">
            <v>4</v>
          </cell>
        </row>
        <row r="444">
          <cell r="B444" t="str">
            <v xml:space="preserve">XS </v>
          </cell>
          <cell r="C444">
            <v>12</v>
          </cell>
          <cell r="D444">
            <v>12.7</v>
          </cell>
          <cell r="E444">
            <v>1.25</v>
          </cell>
          <cell r="F444">
            <v>0</v>
          </cell>
          <cell r="G444">
            <v>0</v>
          </cell>
          <cell r="H444">
            <v>0</v>
          </cell>
          <cell r="I444">
            <v>1.22</v>
          </cell>
          <cell r="J444">
            <v>6.73</v>
          </cell>
          <cell r="K444">
            <v>7.95</v>
          </cell>
          <cell r="L444">
            <v>0</v>
          </cell>
          <cell r="M444">
            <v>0</v>
          </cell>
          <cell r="N444">
            <v>0</v>
          </cell>
          <cell r="O444">
            <v>0</v>
          </cell>
          <cell r="P444">
            <v>6</v>
          </cell>
        </row>
        <row r="445">
          <cell r="B445" t="str">
            <v xml:space="preserve">XS </v>
          </cell>
          <cell r="C445">
            <v>14</v>
          </cell>
          <cell r="D445">
            <v>12.7</v>
          </cell>
          <cell r="E445">
            <v>1.25</v>
          </cell>
          <cell r="F445">
            <v>0</v>
          </cell>
          <cell r="G445">
            <v>0</v>
          </cell>
          <cell r="H445">
            <v>0</v>
          </cell>
          <cell r="I445">
            <v>1.42</v>
          </cell>
          <cell r="J445">
            <v>7.28</v>
          </cell>
          <cell r="K445">
            <v>8.6999999999999993</v>
          </cell>
          <cell r="L445">
            <v>0</v>
          </cell>
          <cell r="M445">
            <v>0</v>
          </cell>
          <cell r="N445">
            <v>0</v>
          </cell>
          <cell r="O445">
            <v>0</v>
          </cell>
          <cell r="P445">
            <v>6</v>
          </cell>
        </row>
        <row r="446">
          <cell r="B446" t="str">
            <v xml:space="preserve">XS </v>
          </cell>
          <cell r="C446">
            <v>16</v>
          </cell>
          <cell r="D446">
            <v>12.7</v>
          </cell>
          <cell r="E446">
            <v>1.25</v>
          </cell>
          <cell r="F446">
            <v>0</v>
          </cell>
          <cell r="G446">
            <v>0</v>
          </cell>
          <cell r="H446">
            <v>0</v>
          </cell>
          <cell r="I446">
            <v>1.62</v>
          </cell>
          <cell r="J446">
            <v>8.42</v>
          </cell>
          <cell r="K446">
            <v>10.039999999999999</v>
          </cell>
          <cell r="L446">
            <v>0</v>
          </cell>
          <cell r="M446">
            <v>0</v>
          </cell>
          <cell r="N446">
            <v>0</v>
          </cell>
          <cell r="O446">
            <v>0</v>
          </cell>
          <cell r="P446">
            <v>6</v>
          </cell>
        </row>
        <row r="447">
          <cell r="B447" t="str">
            <v xml:space="preserve">XS </v>
          </cell>
          <cell r="C447">
            <v>18</v>
          </cell>
          <cell r="D447">
            <v>12.7</v>
          </cell>
          <cell r="E447">
            <v>1.25</v>
          </cell>
          <cell r="F447">
            <v>0</v>
          </cell>
          <cell r="G447">
            <v>0</v>
          </cell>
          <cell r="H447">
            <v>0</v>
          </cell>
          <cell r="I447">
            <v>1.82</v>
          </cell>
          <cell r="J447">
            <v>9.42</v>
          </cell>
          <cell r="K447">
            <v>11.24</v>
          </cell>
          <cell r="L447">
            <v>0</v>
          </cell>
          <cell r="M447">
            <v>0</v>
          </cell>
          <cell r="N447">
            <v>0</v>
          </cell>
          <cell r="O447">
            <v>0</v>
          </cell>
          <cell r="P447">
            <v>6</v>
          </cell>
        </row>
        <row r="448">
          <cell r="B448" t="str">
            <v xml:space="preserve">XS </v>
          </cell>
          <cell r="C448">
            <v>20</v>
          </cell>
          <cell r="D448">
            <v>12.7</v>
          </cell>
          <cell r="E448">
            <v>1.25</v>
          </cell>
          <cell r="F448">
            <v>0</v>
          </cell>
          <cell r="G448">
            <v>0</v>
          </cell>
          <cell r="H448">
            <v>0</v>
          </cell>
          <cell r="I448">
            <v>2.0299999999999998</v>
          </cell>
          <cell r="J448">
            <v>10.42</v>
          </cell>
          <cell r="K448">
            <v>12.45</v>
          </cell>
          <cell r="L448">
            <v>0</v>
          </cell>
          <cell r="M448">
            <v>0</v>
          </cell>
          <cell r="N448">
            <v>0</v>
          </cell>
          <cell r="O448">
            <v>0</v>
          </cell>
          <cell r="P448">
            <v>7</v>
          </cell>
        </row>
        <row r="449">
          <cell r="B449" t="str">
            <v xml:space="preserve">XS </v>
          </cell>
          <cell r="C449">
            <v>22</v>
          </cell>
          <cell r="D449">
            <v>12.7</v>
          </cell>
          <cell r="E449">
            <v>1.25</v>
          </cell>
          <cell r="F449">
            <v>0</v>
          </cell>
          <cell r="G449">
            <v>0</v>
          </cell>
          <cell r="H449">
            <v>0</v>
          </cell>
          <cell r="I449">
            <v>2.23</v>
          </cell>
          <cell r="J449">
            <v>11.72</v>
          </cell>
          <cell r="K449">
            <v>13.950000000000001</v>
          </cell>
          <cell r="L449">
            <v>0</v>
          </cell>
          <cell r="M449">
            <v>0</v>
          </cell>
          <cell r="N449">
            <v>0</v>
          </cell>
          <cell r="O449">
            <v>0</v>
          </cell>
          <cell r="P449">
            <v>8</v>
          </cell>
        </row>
        <row r="450">
          <cell r="B450" t="str">
            <v xml:space="preserve">XS </v>
          </cell>
          <cell r="C450">
            <v>24</v>
          </cell>
          <cell r="D450">
            <v>12.7</v>
          </cell>
          <cell r="E450">
            <v>1.25</v>
          </cell>
          <cell r="F450">
            <v>0</v>
          </cell>
          <cell r="G450">
            <v>0</v>
          </cell>
          <cell r="H450">
            <v>0</v>
          </cell>
          <cell r="I450">
            <v>2.4300000000000002</v>
          </cell>
          <cell r="J450">
            <v>12.57</v>
          </cell>
          <cell r="K450">
            <v>15</v>
          </cell>
          <cell r="L450">
            <v>0</v>
          </cell>
          <cell r="M450">
            <v>0</v>
          </cell>
          <cell r="N450">
            <v>0</v>
          </cell>
          <cell r="O450">
            <v>0</v>
          </cell>
          <cell r="P450">
            <v>8</v>
          </cell>
        </row>
        <row r="451">
          <cell r="B451" t="str">
            <v xml:space="preserve">XS </v>
          </cell>
          <cell r="C451">
            <v>26</v>
          </cell>
          <cell r="D451">
            <v>12.7</v>
          </cell>
          <cell r="E451">
            <v>1.25</v>
          </cell>
          <cell r="F451">
            <v>0</v>
          </cell>
          <cell r="G451">
            <v>0</v>
          </cell>
          <cell r="H451">
            <v>0</v>
          </cell>
          <cell r="I451">
            <v>2.64</v>
          </cell>
          <cell r="J451">
            <v>13.86</v>
          </cell>
          <cell r="K451">
            <v>16.5</v>
          </cell>
          <cell r="L451">
            <v>9</v>
          </cell>
          <cell r="M451">
            <v>0</v>
          </cell>
          <cell r="N451">
            <v>9.5702061979269273E-312</v>
          </cell>
          <cell r="O451" t="str">
            <v xml:space="preserve">XS </v>
          </cell>
          <cell r="P451">
            <v>9</v>
          </cell>
          <cell r="Q451">
            <v>0</v>
          </cell>
          <cell r="R451">
            <v>9.5489862400172746E-312</v>
          </cell>
        </row>
        <row r="452">
          <cell r="B452" t="str">
            <v xml:space="preserve">XS </v>
          </cell>
          <cell r="C452">
            <v>28</v>
          </cell>
          <cell r="D452">
            <v>12.7</v>
          </cell>
          <cell r="E452">
            <v>1.25</v>
          </cell>
          <cell r="F452">
            <v>0</v>
          </cell>
          <cell r="G452">
            <v>0</v>
          </cell>
          <cell r="H452">
            <v>0</v>
          </cell>
          <cell r="I452">
            <v>2.84</v>
          </cell>
          <cell r="J452">
            <v>15.16</v>
          </cell>
          <cell r="K452">
            <v>18</v>
          </cell>
          <cell r="L452">
            <v>0</v>
          </cell>
          <cell r="M452">
            <v>0</v>
          </cell>
          <cell r="N452">
            <v>0</v>
          </cell>
          <cell r="O452">
            <v>0</v>
          </cell>
          <cell r="P452">
            <v>9</v>
          </cell>
        </row>
        <row r="453">
          <cell r="B453" t="str">
            <v xml:space="preserve">XS </v>
          </cell>
          <cell r="C453">
            <v>30</v>
          </cell>
          <cell r="D453">
            <v>12.7</v>
          </cell>
          <cell r="E453">
            <v>1.25</v>
          </cell>
          <cell r="F453">
            <v>0</v>
          </cell>
          <cell r="G453">
            <v>0</v>
          </cell>
          <cell r="H453">
            <v>0</v>
          </cell>
          <cell r="I453">
            <v>3.04</v>
          </cell>
          <cell r="J453">
            <v>16.45</v>
          </cell>
          <cell r="K453">
            <v>19.489999999999998</v>
          </cell>
          <cell r="L453">
            <v>0</v>
          </cell>
          <cell r="M453">
            <v>0</v>
          </cell>
          <cell r="N453">
            <v>0</v>
          </cell>
          <cell r="O453">
            <v>0</v>
          </cell>
          <cell r="P453">
            <v>10</v>
          </cell>
        </row>
        <row r="454">
          <cell r="B454" t="str">
            <v xml:space="preserve">XS </v>
          </cell>
          <cell r="C454">
            <v>32</v>
          </cell>
          <cell r="D454">
            <v>12.7</v>
          </cell>
          <cell r="E454">
            <v>1.25</v>
          </cell>
          <cell r="F454">
            <v>0</v>
          </cell>
          <cell r="G454">
            <v>0</v>
          </cell>
          <cell r="H454">
            <v>0</v>
          </cell>
          <cell r="I454">
            <v>3.24</v>
          </cell>
          <cell r="J454">
            <v>17.75</v>
          </cell>
          <cell r="K454">
            <v>20.990000000000002</v>
          </cell>
          <cell r="L454">
            <v>0</v>
          </cell>
          <cell r="M454">
            <v>0</v>
          </cell>
          <cell r="N454">
            <v>0</v>
          </cell>
          <cell r="O454">
            <v>0</v>
          </cell>
          <cell r="P454">
            <v>11</v>
          </cell>
        </row>
        <row r="455">
          <cell r="B455" t="str">
            <v xml:space="preserve">XS </v>
          </cell>
          <cell r="C455">
            <v>34</v>
          </cell>
          <cell r="D455">
            <v>12.7</v>
          </cell>
          <cell r="E455">
            <v>1.25</v>
          </cell>
          <cell r="F455">
            <v>0</v>
          </cell>
          <cell r="G455">
            <v>0</v>
          </cell>
          <cell r="H455">
            <v>0</v>
          </cell>
          <cell r="I455">
            <v>3.45</v>
          </cell>
          <cell r="J455">
            <v>18.54</v>
          </cell>
          <cell r="K455">
            <v>21.99</v>
          </cell>
          <cell r="L455">
            <v>0</v>
          </cell>
          <cell r="M455">
            <v>0</v>
          </cell>
          <cell r="N455">
            <v>0</v>
          </cell>
          <cell r="O455">
            <v>0</v>
          </cell>
          <cell r="P455">
            <v>12</v>
          </cell>
        </row>
        <row r="456">
          <cell r="B456" t="str">
            <v xml:space="preserve">XS </v>
          </cell>
          <cell r="C456">
            <v>36</v>
          </cell>
          <cell r="D456">
            <v>12.7</v>
          </cell>
          <cell r="E456">
            <v>1.25</v>
          </cell>
          <cell r="F456">
            <v>0</v>
          </cell>
          <cell r="G456">
            <v>0</v>
          </cell>
          <cell r="H456">
            <v>0</v>
          </cell>
          <cell r="I456">
            <v>3.65</v>
          </cell>
          <cell r="J456">
            <v>18.84</v>
          </cell>
          <cell r="K456">
            <v>22.49</v>
          </cell>
          <cell r="L456">
            <v>0</v>
          </cell>
          <cell r="M456">
            <v>0</v>
          </cell>
          <cell r="N456">
            <v>0</v>
          </cell>
          <cell r="O456">
            <v>0</v>
          </cell>
          <cell r="P456">
            <v>12</v>
          </cell>
        </row>
        <row r="457">
          <cell r="B457" t="str">
            <v xml:space="preserve">XS </v>
          </cell>
          <cell r="C457">
            <v>38</v>
          </cell>
          <cell r="D457">
            <v>12.7</v>
          </cell>
          <cell r="E457">
            <v>1.25</v>
          </cell>
          <cell r="F457">
            <v>0</v>
          </cell>
          <cell r="G457">
            <v>0</v>
          </cell>
          <cell r="H457">
            <v>0</v>
          </cell>
          <cell r="I457">
            <v>3.85</v>
          </cell>
          <cell r="J457">
            <v>19.89</v>
          </cell>
          <cell r="K457">
            <v>23.740000000000002</v>
          </cell>
          <cell r="L457">
            <v>0</v>
          </cell>
          <cell r="M457">
            <v>0</v>
          </cell>
          <cell r="N457">
            <v>0</v>
          </cell>
          <cell r="O457">
            <v>0</v>
          </cell>
          <cell r="P457">
            <v>13</v>
          </cell>
        </row>
        <row r="458">
          <cell r="B458" t="str">
            <v xml:space="preserve">XS </v>
          </cell>
          <cell r="C458">
            <v>40</v>
          </cell>
          <cell r="D458">
            <v>12.7</v>
          </cell>
          <cell r="E458">
            <v>1.25</v>
          </cell>
          <cell r="F458">
            <v>0</v>
          </cell>
          <cell r="G458">
            <v>0</v>
          </cell>
          <cell r="H458">
            <v>0</v>
          </cell>
          <cell r="I458">
            <v>4.0599999999999996</v>
          </cell>
          <cell r="J458">
            <v>21.66</v>
          </cell>
          <cell r="K458">
            <v>25.72</v>
          </cell>
          <cell r="L458">
            <v>0</v>
          </cell>
          <cell r="M458">
            <v>0</v>
          </cell>
          <cell r="N458">
            <v>0</v>
          </cell>
          <cell r="O458">
            <v>0</v>
          </cell>
          <cell r="P458">
            <v>14</v>
          </cell>
        </row>
        <row r="459">
          <cell r="B459" t="str">
            <v xml:space="preserve">XS </v>
          </cell>
          <cell r="C459">
            <v>42</v>
          </cell>
          <cell r="D459">
            <v>12.7</v>
          </cell>
          <cell r="E459">
            <v>1.25</v>
          </cell>
          <cell r="F459">
            <v>0</v>
          </cell>
          <cell r="G459">
            <v>0</v>
          </cell>
          <cell r="H459">
            <v>0</v>
          </cell>
          <cell r="I459">
            <v>4.26</v>
          </cell>
          <cell r="J459">
            <v>22.74</v>
          </cell>
          <cell r="K459">
            <v>27</v>
          </cell>
          <cell r="L459">
            <v>0</v>
          </cell>
          <cell r="M459">
            <v>0</v>
          </cell>
          <cell r="N459">
            <v>0</v>
          </cell>
          <cell r="O459">
            <v>0</v>
          </cell>
          <cell r="P459">
            <v>14</v>
          </cell>
        </row>
        <row r="460">
          <cell r="B460" t="str">
            <v xml:space="preserve">XS </v>
          </cell>
          <cell r="C460">
            <v>44</v>
          </cell>
          <cell r="D460">
            <v>12.7</v>
          </cell>
          <cell r="E460">
            <v>1.25</v>
          </cell>
          <cell r="F460">
            <v>0</v>
          </cell>
          <cell r="G460">
            <v>0</v>
          </cell>
          <cell r="H460">
            <v>0</v>
          </cell>
          <cell r="I460">
            <v>4.47</v>
          </cell>
          <cell r="J460">
            <v>27.16</v>
          </cell>
          <cell r="K460">
            <v>31.63</v>
          </cell>
          <cell r="L460">
            <v>0</v>
          </cell>
          <cell r="M460">
            <v>0</v>
          </cell>
          <cell r="N460">
            <v>0</v>
          </cell>
          <cell r="O460">
            <v>0</v>
          </cell>
          <cell r="P460">
            <v>15</v>
          </cell>
        </row>
        <row r="461">
          <cell r="B461" t="str">
            <v xml:space="preserve">XS </v>
          </cell>
          <cell r="C461">
            <v>46</v>
          </cell>
          <cell r="D461">
            <v>12.7</v>
          </cell>
          <cell r="E461">
            <v>1.25</v>
          </cell>
          <cell r="F461">
            <v>0</v>
          </cell>
          <cell r="G461">
            <v>0</v>
          </cell>
          <cell r="H461">
            <v>0</v>
          </cell>
          <cell r="I461">
            <v>4.67</v>
          </cell>
          <cell r="J461">
            <v>28.4</v>
          </cell>
          <cell r="K461">
            <v>33.07</v>
          </cell>
          <cell r="L461">
            <v>0</v>
          </cell>
          <cell r="M461">
            <v>0</v>
          </cell>
          <cell r="N461">
            <v>0</v>
          </cell>
          <cell r="O461">
            <v>0</v>
          </cell>
          <cell r="P461">
            <v>16</v>
          </cell>
        </row>
        <row r="462">
          <cell r="B462" t="str">
            <v xml:space="preserve">XS </v>
          </cell>
          <cell r="C462">
            <v>48</v>
          </cell>
          <cell r="D462">
            <v>12.7</v>
          </cell>
          <cell r="E462">
            <v>1.25</v>
          </cell>
          <cell r="F462">
            <v>0</v>
          </cell>
          <cell r="G462">
            <v>0</v>
          </cell>
          <cell r="H462">
            <v>0</v>
          </cell>
          <cell r="I462">
            <v>4.87</v>
          </cell>
          <cell r="J462">
            <v>29.63</v>
          </cell>
          <cell r="K462">
            <v>34.5</v>
          </cell>
          <cell r="L462">
            <v>0</v>
          </cell>
          <cell r="M462">
            <v>0</v>
          </cell>
          <cell r="N462">
            <v>0</v>
          </cell>
          <cell r="O462">
            <v>0</v>
          </cell>
          <cell r="P462">
            <v>16</v>
          </cell>
        </row>
        <row r="463">
          <cell r="B463" t="str">
            <v>XXS</v>
          </cell>
          <cell r="C463">
            <v>0.5</v>
          </cell>
          <cell r="D463">
            <v>7.47</v>
          </cell>
          <cell r="E463">
            <v>1</v>
          </cell>
          <cell r="F463">
            <v>0</v>
          </cell>
          <cell r="G463">
            <v>0</v>
          </cell>
          <cell r="H463">
            <v>0</v>
          </cell>
          <cell r="I463">
            <v>7.0000000000000007E-2</v>
          </cell>
          <cell r="J463">
            <v>0.23</v>
          </cell>
          <cell r="K463">
            <v>0.30000000000000004</v>
          </cell>
          <cell r="L463">
            <v>0</v>
          </cell>
          <cell r="M463">
            <v>0</v>
          </cell>
          <cell r="N463">
            <v>0</v>
          </cell>
          <cell r="O463">
            <v>0</v>
          </cell>
          <cell r="P463">
            <v>2</v>
          </cell>
        </row>
        <row r="464">
          <cell r="B464" t="str">
            <v>XXS</v>
          </cell>
          <cell r="C464">
            <v>0.5</v>
          </cell>
          <cell r="D464">
            <v>7.47</v>
          </cell>
          <cell r="E464">
            <v>1</v>
          </cell>
          <cell r="F464">
            <v>0</v>
          </cell>
          <cell r="G464">
            <v>0</v>
          </cell>
          <cell r="H464">
            <v>0</v>
          </cell>
          <cell r="I464">
            <v>7.0000000000000007E-2</v>
          </cell>
          <cell r="J464">
            <v>0.23</v>
          </cell>
          <cell r="K464">
            <v>0.30000000000000004</v>
          </cell>
          <cell r="L464">
            <v>0</v>
          </cell>
          <cell r="M464">
            <v>0</v>
          </cell>
          <cell r="N464">
            <v>0</v>
          </cell>
          <cell r="O464">
            <v>0</v>
          </cell>
          <cell r="P464">
            <v>2</v>
          </cell>
        </row>
        <row r="465">
          <cell r="B465" t="str">
            <v>XXS</v>
          </cell>
          <cell r="C465">
            <v>0.5</v>
          </cell>
          <cell r="D465">
            <v>7.47</v>
          </cell>
          <cell r="E465">
            <v>1</v>
          </cell>
          <cell r="F465">
            <v>0</v>
          </cell>
          <cell r="G465">
            <v>0</v>
          </cell>
          <cell r="H465">
            <v>0</v>
          </cell>
          <cell r="I465">
            <v>7.0000000000000007E-2</v>
          </cell>
          <cell r="J465">
            <v>0.23</v>
          </cell>
          <cell r="K465">
            <v>0.30000000000000004</v>
          </cell>
          <cell r="L465"/>
          <cell r="M465"/>
          <cell r="N465"/>
          <cell r="O465"/>
          <cell r="P465">
            <v>2</v>
          </cell>
          <cell r="Q465"/>
          <cell r="R465"/>
        </row>
        <row r="466">
          <cell r="B466" t="str">
            <v>XXS</v>
          </cell>
          <cell r="C466">
            <v>0.75</v>
          </cell>
          <cell r="D466">
            <v>7.82</v>
          </cell>
          <cell r="E466">
            <v>1</v>
          </cell>
          <cell r="F466">
            <v>0</v>
          </cell>
          <cell r="G466">
            <v>0</v>
          </cell>
          <cell r="H466">
            <v>0</v>
          </cell>
          <cell r="I466">
            <v>0.08</v>
          </cell>
          <cell r="J466">
            <v>0.22</v>
          </cell>
          <cell r="K466">
            <v>0.3</v>
          </cell>
          <cell r="L466">
            <v>0</v>
          </cell>
          <cell r="M466">
            <v>0</v>
          </cell>
          <cell r="N466">
            <v>0</v>
          </cell>
          <cell r="O466">
            <v>0</v>
          </cell>
          <cell r="P466">
            <v>2</v>
          </cell>
        </row>
        <row r="467">
          <cell r="B467" t="str">
            <v>XXS</v>
          </cell>
          <cell r="C467">
            <v>0.75</v>
          </cell>
          <cell r="D467">
            <v>7.82</v>
          </cell>
          <cell r="E467">
            <v>1</v>
          </cell>
          <cell r="F467">
            <v>0</v>
          </cell>
          <cell r="G467">
            <v>0</v>
          </cell>
          <cell r="H467">
            <v>0</v>
          </cell>
          <cell r="I467">
            <v>0.08</v>
          </cell>
          <cell r="J467">
            <v>0.22</v>
          </cell>
          <cell r="K467">
            <v>0.3</v>
          </cell>
          <cell r="L467">
            <v>0</v>
          </cell>
          <cell r="M467">
            <v>0</v>
          </cell>
          <cell r="N467">
            <v>0</v>
          </cell>
          <cell r="O467">
            <v>0</v>
          </cell>
          <cell r="P467">
            <v>2</v>
          </cell>
        </row>
        <row r="468">
          <cell r="B468" t="str">
            <v>XXS</v>
          </cell>
          <cell r="C468">
            <v>0.75</v>
          </cell>
          <cell r="D468">
            <v>7.82</v>
          </cell>
          <cell r="E468">
            <v>1</v>
          </cell>
          <cell r="F468">
            <v>0</v>
          </cell>
          <cell r="G468">
            <v>0</v>
          </cell>
          <cell r="H468">
            <v>0</v>
          </cell>
          <cell r="I468">
            <v>0.08</v>
          </cell>
          <cell r="J468">
            <v>0.22</v>
          </cell>
          <cell r="K468">
            <v>0.3</v>
          </cell>
          <cell r="L468">
            <v>0</v>
          </cell>
          <cell r="M468">
            <v>0</v>
          </cell>
          <cell r="N468">
            <v>0</v>
          </cell>
          <cell r="O468">
            <v>0</v>
          </cell>
          <cell r="P468">
            <v>2</v>
          </cell>
        </row>
        <row r="469">
          <cell r="B469" t="str">
            <v>XXS</v>
          </cell>
          <cell r="C469">
            <v>1</v>
          </cell>
          <cell r="D469">
            <v>9.09</v>
          </cell>
          <cell r="E469">
            <v>1</v>
          </cell>
          <cell r="F469">
            <v>0</v>
          </cell>
          <cell r="G469">
            <v>0</v>
          </cell>
          <cell r="H469">
            <v>0</v>
          </cell>
          <cell r="I469">
            <v>0.1</v>
          </cell>
          <cell r="J469">
            <v>0.5</v>
          </cell>
          <cell r="K469">
            <v>0.6</v>
          </cell>
          <cell r="L469">
            <v>0</v>
          </cell>
          <cell r="M469">
            <v>0</v>
          </cell>
          <cell r="N469">
            <v>0</v>
          </cell>
          <cell r="O469">
            <v>0</v>
          </cell>
          <cell r="P469">
            <v>2</v>
          </cell>
        </row>
        <row r="470">
          <cell r="B470" t="str">
            <v>XXS</v>
          </cell>
          <cell r="C470">
            <v>1</v>
          </cell>
          <cell r="D470">
            <v>9.09</v>
          </cell>
          <cell r="E470">
            <v>1</v>
          </cell>
          <cell r="F470">
            <v>0</v>
          </cell>
          <cell r="G470">
            <v>0</v>
          </cell>
          <cell r="H470">
            <v>0</v>
          </cell>
          <cell r="I470">
            <v>0.1</v>
          </cell>
          <cell r="J470">
            <v>0.5</v>
          </cell>
          <cell r="K470">
            <v>0.6</v>
          </cell>
          <cell r="L470">
            <v>0</v>
          </cell>
          <cell r="M470">
            <v>0</v>
          </cell>
          <cell r="N470">
            <v>0</v>
          </cell>
          <cell r="O470">
            <v>0</v>
          </cell>
          <cell r="P470">
            <v>2</v>
          </cell>
        </row>
        <row r="471">
          <cell r="B471" t="str">
            <v>XXS</v>
          </cell>
          <cell r="C471">
            <v>1</v>
          </cell>
          <cell r="D471">
            <v>9.09</v>
          </cell>
          <cell r="E471">
            <v>1</v>
          </cell>
          <cell r="F471">
            <v>0</v>
          </cell>
          <cell r="G471">
            <v>0</v>
          </cell>
          <cell r="H471">
            <v>0</v>
          </cell>
          <cell r="I471">
            <v>0.1</v>
          </cell>
          <cell r="J471">
            <v>0.5</v>
          </cell>
          <cell r="K471">
            <v>0.6</v>
          </cell>
          <cell r="L471">
            <v>0</v>
          </cell>
          <cell r="M471">
            <v>0</v>
          </cell>
          <cell r="N471">
            <v>0</v>
          </cell>
          <cell r="O471">
            <v>0</v>
          </cell>
          <cell r="P471">
            <v>2</v>
          </cell>
        </row>
        <row r="472">
          <cell r="B472" t="str">
            <v>XXS</v>
          </cell>
          <cell r="C472">
            <v>1.25</v>
          </cell>
          <cell r="D472">
            <v>9.6999999999999993</v>
          </cell>
          <cell r="E472">
            <v>1</v>
          </cell>
          <cell r="F472">
            <v>0</v>
          </cell>
          <cell r="G472">
            <v>0</v>
          </cell>
          <cell r="H472">
            <v>0</v>
          </cell>
          <cell r="I472">
            <v>0.13</v>
          </cell>
          <cell r="J472">
            <v>0.67</v>
          </cell>
          <cell r="K472">
            <v>0.8</v>
          </cell>
          <cell r="L472">
            <v>0</v>
          </cell>
          <cell r="M472">
            <v>0</v>
          </cell>
          <cell r="N472">
            <v>0</v>
          </cell>
          <cell r="O472">
            <v>0</v>
          </cell>
          <cell r="P472">
            <v>2</v>
          </cell>
        </row>
        <row r="473">
          <cell r="B473" t="str">
            <v>XXS</v>
          </cell>
          <cell r="C473">
            <v>1.25</v>
          </cell>
          <cell r="D473">
            <v>9.6999999999999993</v>
          </cell>
          <cell r="E473">
            <v>1</v>
          </cell>
          <cell r="F473">
            <v>0</v>
          </cell>
          <cell r="G473">
            <v>0</v>
          </cell>
          <cell r="H473">
            <v>0</v>
          </cell>
          <cell r="I473">
            <v>0.13</v>
          </cell>
          <cell r="J473">
            <v>0.67</v>
          </cell>
          <cell r="K473">
            <v>0.8</v>
          </cell>
          <cell r="L473">
            <v>0</v>
          </cell>
          <cell r="M473">
            <v>0</v>
          </cell>
          <cell r="N473">
            <v>0</v>
          </cell>
          <cell r="O473">
            <v>0</v>
          </cell>
          <cell r="P473">
            <v>2</v>
          </cell>
        </row>
        <row r="474">
          <cell r="B474" t="str">
            <v>XXS</v>
          </cell>
          <cell r="C474">
            <v>1.25</v>
          </cell>
          <cell r="D474">
            <v>9.6999999999999993</v>
          </cell>
          <cell r="E474">
            <v>1</v>
          </cell>
          <cell r="F474">
            <v>0</v>
          </cell>
          <cell r="G474">
            <v>0</v>
          </cell>
          <cell r="H474">
            <v>0</v>
          </cell>
          <cell r="I474">
            <v>0.13</v>
          </cell>
          <cell r="J474">
            <v>0.67</v>
          </cell>
          <cell r="K474">
            <v>0.8</v>
          </cell>
          <cell r="L474">
            <v>0</v>
          </cell>
          <cell r="M474">
            <v>0</v>
          </cell>
          <cell r="N474">
            <v>0</v>
          </cell>
          <cell r="O474">
            <v>0</v>
          </cell>
          <cell r="P474">
            <v>2</v>
          </cell>
        </row>
        <row r="475">
          <cell r="B475" t="str">
            <v>XXS</v>
          </cell>
          <cell r="C475">
            <v>1.5</v>
          </cell>
          <cell r="D475">
            <v>10.15</v>
          </cell>
          <cell r="E475">
            <v>1.25</v>
          </cell>
          <cell r="F475">
            <v>0</v>
          </cell>
          <cell r="G475">
            <v>0</v>
          </cell>
          <cell r="H475">
            <v>0</v>
          </cell>
          <cell r="I475">
            <v>0.15</v>
          </cell>
          <cell r="J475">
            <v>0.75</v>
          </cell>
          <cell r="K475">
            <v>0.9</v>
          </cell>
          <cell r="L475">
            <v>0</v>
          </cell>
          <cell r="M475">
            <v>0</v>
          </cell>
          <cell r="N475">
            <v>0</v>
          </cell>
          <cell r="O475">
            <v>0</v>
          </cell>
          <cell r="P475">
            <v>2</v>
          </cell>
        </row>
        <row r="476">
          <cell r="B476" t="str">
            <v>XXS</v>
          </cell>
          <cell r="C476">
            <v>1.5</v>
          </cell>
          <cell r="D476">
            <v>10.15</v>
          </cell>
          <cell r="E476">
            <v>1.25</v>
          </cell>
          <cell r="F476">
            <v>0</v>
          </cell>
          <cell r="G476">
            <v>0</v>
          </cell>
          <cell r="H476">
            <v>0</v>
          </cell>
          <cell r="I476">
            <v>0.15</v>
          </cell>
          <cell r="J476">
            <v>0.75</v>
          </cell>
          <cell r="K476">
            <v>0.9</v>
          </cell>
          <cell r="L476">
            <v>0</v>
          </cell>
          <cell r="M476">
            <v>0</v>
          </cell>
          <cell r="N476">
            <v>0</v>
          </cell>
          <cell r="O476">
            <v>0</v>
          </cell>
          <cell r="P476">
            <v>2</v>
          </cell>
        </row>
        <row r="477">
          <cell r="B477" t="str">
            <v>XXS</v>
          </cell>
          <cell r="C477">
            <v>1.5</v>
          </cell>
          <cell r="D477">
            <v>10.15</v>
          </cell>
          <cell r="E477">
            <v>1.25</v>
          </cell>
          <cell r="F477">
            <v>0</v>
          </cell>
          <cell r="G477">
            <v>0</v>
          </cell>
          <cell r="H477">
            <v>0</v>
          </cell>
          <cell r="I477">
            <v>0.15</v>
          </cell>
          <cell r="J477">
            <v>0.75</v>
          </cell>
          <cell r="K477">
            <v>0.9</v>
          </cell>
          <cell r="L477">
            <v>0</v>
          </cell>
          <cell r="M477">
            <v>0</v>
          </cell>
          <cell r="N477">
            <v>0</v>
          </cell>
          <cell r="O477">
            <v>0</v>
          </cell>
          <cell r="P477">
            <v>2</v>
          </cell>
        </row>
        <row r="478">
          <cell r="B478" t="str">
            <v>XXS</v>
          </cell>
          <cell r="C478">
            <v>2</v>
          </cell>
          <cell r="D478">
            <v>11.07</v>
          </cell>
          <cell r="E478">
            <v>1.25</v>
          </cell>
          <cell r="F478">
            <v>0</v>
          </cell>
          <cell r="G478">
            <v>0</v>
          </cell>
          <cell r="H478">
            <v>0</v>
          </cell>
          <cell r="I478">
            <v>0.2</v>
          </cell>
          <cell r="J478">
            <v>1</v>
          </cell>
          <cell r="K478">
            <v>1.2</v>
          </cell>
          <cell r="L478">
            <v>0</v>
          </cell>
          <cell r="M478">
            <v>0</v>
          </cell>
          <cell r="N478">
            <v>0</v>
          </cell>
          <cell r="O478">
            <v>0</v>
          </cell>
          <cell r="P478">
            <v>4</v>
          </cell>
        </row>
        <row r="479">
          <cell r="B479" t="str">
            <v>XXS</v>
          </cell>
          <cell r="C479">
            <v>2</v>
          </cell>
          <cell r="D479">
            <v>11.07</v>
          </cell>
          <cell r="E479">
            <v>1.25</v>
          </cell>
          <cell r="F479">
            <v>0</v>
          </cell>
          <cell r="G479">
            <v>0</v>
          </cell>
          <cell r="H479">
            <v>0</v>
          </cell>
          <cell r="I479">
            <v>0.2</v>
          </cell>
          <cell r="J479">
            <v>1</v>
          </cell>
          <cell r="K479">
            <v>1.2</v>
          </cell>
          <cell r="L479">
            <v>0</v>
          </cell>
          <cell r="M479">
            <v>0</v>
          </cell>
          <cell r="N479">
            <v>0</v>
          </cell>
          <cell r="O479">
            <v>0</v>
          </cell>
          <cell r="P479">
            <v>4</v>
          </cell>
        </row>
        <row r="480">
          <cell r="B480" t="str">
            <v>XXS</v>
          </cell>
          <cell r="C480">
            <v>2</v>
          </cell>
          <cell r="D480">
            <v>11.07</v>
          </cell>
          <cell r="E480">
            <v>1.25</v>
          </cell>
          <cell r="F480">
            <v>0</v>
          </cell>
          <cell r="G480">
            <v>0</v>
          </cell>
          <cell r="H480">
            <v>0</v>
          </cell>
          <cell r="I480">
            <v>0.2</v>
          </cell>
          <cell r="J480">
            <v>1</v>
          </cell>
          <cell r="K480">
            <v>1.2</v>
          </cell>
          <cell r="L480">
            <v>0</v>
          </cell>
          <cell r="M480">
            <v>0</v>
          </cell>
          <cell r="N480">
            <v>0</v>
          </cell>
          <cell r="O480">
            <v>0</v>
          </cell>
          <cell r="P480">
            <v>4</v>
          </cell>
        </row>
        <row r="481">
          <cell r="B481" t="str">
            <v>XXS</v>
          </cell>
          <cell r="C481">
            <v>2.5</v>
          </cell>
          <cell r="D481">
            <v>14.02</v>
          </cell>
          <cell r="E481">
            <v>1.25</v>
          </cell>
          <cell r="F481">
            <v>0</v>
          </cell>
          <cell r="G481">
            <v>0</v>
          </cell>
          <cell r="H481">
            <v>0</v>
          </cell>
          <cell r="I481">
            <v>0.25</v>
          </cell>
          <cell r="J481">
            <v>1.7</v>
          </cell>
          <cell r="K481">
            <v>1.95</v>
          </cell>
          <cell r="L481">
            <v>0</v>
          </cell>
          <cell r="M481">
            <v>0</v>
          </cell>
          <cell r="N481">
            <v>0</v>
          </cell>
          <cell r="O481">
            <v>0</v>
          </cell>
          <cell r="P481">
            <v>4</v>
          </cell>
        </row>
        <row r="482">
          <cell r="B482" t="str">
            <v>XXS</v>
          </cell>
          <cell r="C482">
            <v>3</v>
          </cell>
          <cell r="D482">
            <v>15.24</v>
          </cell>
          <cell r="E482">
            <v>1.5</v>
          </cell>
          <cell r="F482">
            <v>0</v>
          </cell>
          <cell r="G482">
            <v>0</v>
          </cell>
          <cell r="H482">
            <v>0</v>
          </cell>
          <cell r="I482">
            <v>0.3</v>
          </cell>
          <cell r="J482">
            <v>2.39</v>
          </cell>
          <cell r="K482">
            <v>2.69</v>
          </cell>
          <cell r="L482">
            <v>0</v>
          </cell>
          <cell r="M482">
            <v>0</v>
          </cell>
          <cell r="N482">
            <v>0</v>
          </cell>
          <cell r="O482">
            <v>0</v>
          </cell>
          <cell r="P482">
            <v>4</v>
          </cell>
        </row>
        <row r="483">
          <cell r="B483" t="str">
            <v>XXS</v>
          </cell>
          <cell r="C483">
            <v>4</v>
          </cell>
          <cell r="D483">
            <v>17.12</v>
          </cell>
          <cell r="E483">
            <v>1.5</v>
          </cell>
          <cell r="F483">
            <v>0</v>
          </cell>
          <cell r="G483">
            <v>0</v>
          </cell>
          <cell r="H483">
            <v>0</v>
          </cell>
          <cell r="I483">
            <v>0.41</v>
          </cell>
          <cell r="J483">
            <v>4.09</v>
          </cell>
          <cell r="K483">
            <v>4.5</v>
          </cell>
          <cell r="L483">
            <v>0</v>
          </cell>
          <cell r="M483">
            <v>0</v>
          </cell>
          <cell r="N483">
            <v>0</v>
          </cell>
          <cell r="O483">
            <v>0</v>
          </cell>
          <cell r="P483">
            <v>4</v>
          </cell>
        </row>
        <row r="484">
          <cell r="B484" t="str">
            <v>XXS</v>
          </cell>
          <cell r="C484">
            <v>5</v>
          </cell>
          <cell r="D484">
            <v>19.05</v>
          </cell>
          <cell r="E484">
            <v>2</v>
          </cell>
          <cell r="F484">
            <v>0</v>
          </cell>
          <cell r="G484">
            <v>0</v>
          </cell>
          <cell r="H484">
            <v>0</v>
          </cell>
          <cell r="I484">
            <v>0.51</v>
          </cell>
          <cell r="J484">
            <v>4.43</v>
          </cell>
          <cell r="K484">
            <v>4.9399999999999995</v>
          </cell>
          <cell r="L484">
            <v>0</v>
          </cell>
          <cell r="M484">
            <v>0</v>
          </cell>
          <cell r="N484">
            <v>0</v>
          </cell>
          <cell r="O484">
            <v>0</v>
          </cell>
          <cell r="P484">
            <v>4</v>
          </cell>
        </row>
        <row r="485">
          <cell r="B485" t="str">
            <v>XXS</v>
          </cell>
          <cell r="C485">
            <v>6</v>
          </cell>
          <cell r="D485">
            <v>21.95</v>
          </cell>
          <cell r="E485">
            <v>2</v>
          </cell>
          <cell r="F485">
            <v>0</v>
          </cell>
          <cell r="G485">
            <v>0</v>
          </cell>
          <cell r="H485">
            <v>0</v>
          </cell>
          <cell r="I485">
            <v>0.61</v>
          </cell>
          <cell r="J485">
            <v>8.09</v>
          </cell>
          <cell r="K485">
            <v>8.6999999999999993</v>
          </cell>
          <cell r="L485">
            <v>0</v>
          </cell>
          <cell r="M485">
            <v>0</v>
          </cell>
          <cell r="N485">
            <v>0</v>
          </cell>
          <cell r="O485">
            <v>0</v>
          </cell>
          <cell r="P485">
            <v>4</v>
          </cell>
        </row>
        <row r="486">
          <cell r="B486" t="str">
            <v>XXS</v>
          </cell>
          <cell r="C486">
            <v>8</v>
          </cell>
          <cell r="D486">
            <v>22.23</v>
          </cell>
          <cell r="E486">
            <v>2</v>
          </cell>
          <cell r="F486">
            <v>0</v>
          </cell>
          <cell r="G486">
            <v>0</v>
          </cell>
          <cell r="H486">
            <v>0</v>
          </cell>
          <cell r="I486">
            <v>0.81</v>
          </cell>
          <cell r="J486">
            <v>11.49</v>
          </cell>
          <cell r="K486">
            <v>12.3</v>
          </cell>
          <cell r="L486">
            <v>0</v>
          </cell>
          <cell r="M486">
            <v>0</v>
          </cell>
          <cell r="N486">
            <v>0</v>
          </cell>
          <cell r="O486">
            <v>0</v>
          </cell>
          <cell r="P486">
            <v>4</v>
          </cell>
        </row>
        <row r="487">
          <cell r="B487" t="str">
            <v>XXS</v>
          </cell>
          <cell r="C487">
            <v>10</v>
          </cell>
          <cell r="D487">
            <v>25.4</v>
          </cell>
          <cell r="E487" t="str">
            <v>N</v>
          </cell>
          <cell r="F487">
            <v>0</v>
          </cell>
          <cell r="G487">
            <v>0</v>
          </cell>
          <cell r="H487">
            <v>0</v>
          </cell>
          <cell r="I487">
            <v>1.01</v>
          </cell>
          <cell r="J487">
            <v>18.489999999999998</v>
          </cell>
          <cell r="K487">
            <v>19.5</v>
          </cell>
          <cell r="L487">
            <v>0</v>
          </cell>
          <cell r="M487">
            <v>0</v>
          </cell>
          <cell r="N487">
            <v>0</v>
          </cell>
          <cell r="O487">
            <v>0</v>
          </cell>
          <cell r="P487">
            <v>4</v>
          </cell>
        </row>
        <row r="488">
          <cell r="B488" t="str">
            <v>XXS</v>
          </cell>
          <cell r="C488">
            <v>12</v>
          </cell>
          <cell r="D488">
            <v>25.4</v>
          </cell>
          <cell r="E488" t="str">
            <v>N</v>
          </cell>
          <cell r="F488">
            <v>0</v>
          </cell>
          <cell r="G488">
            <v>0</v>
          </cell>
          <cell r="H488">
            <v>0</v>
          </cell>
          <cell r="I488">
            <v>1.22</v>
          </cell>
          <cell r="J488">
            <v>21.27</v>
          </cell>
          <cell r="K488">
            <v>22.49</v>
          </cell>
          <cell r="L488">
            <v>0</v>
          </cell>
          <cell r="M488">
            <v>0</v>
          </cell>
          <cell r="N488">
            <v>0</v>
          </cell>
          <cell r="O488">
            <v>0</v>
          </cell>
          <cell r="P488">
            <v>6</v>
          </cell>
        </row>
        <row r="489">
          <cell r="B489">
            <v>8.73</v>
          </cell>
          <cell r="C489">
            <v>64</v>
          </cell>
          <cell r="D489">
            <v>8.73</v>
          </cell>
          <cell r="E489">
            <v>1</v>
          </cell>
          <cell r="F489">
            <v>0</v>
          </cell>
          <cell r="G489">
            <v>0</v>
          </cell>
          <cell r="H489">
            <v>0</v>
          </cell>
          <cell r="I489">
            <v>6.49</v>
          </cell>
          <cell r="J489">
            <v>20.29</v>
          </cell>
          <cell r="K489">
            <v>26.78</v>
          </cell>
          <cell r="L489">
            <v>0</v>
          </cell>
          <cell r="M489">
            <v>0</v>
          </cell>
          <cell r="N489">
            <v>0</v>
          </cell>
          <cell r="O489">
            <v>0</v>
          </cell>
          <cell r="P489">
            <v>21</v>
          </cell>
        </row>
      </sheetData>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refreshError="1"/>
      <sheetData sheetId="129" refreshError="1"/>
      <sheetData sheetId="130"/>
      <sheetData sheetId="131"/>
      <sheetData sheetId="132"/>
      <sheetData sheetId="133" refreshError="1"/>
      <sheetData sheetId="134" refreshError="1"/>
      <sheetData sheetId="135" refreshError="1"/>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refreshError="1"/>
      <sheetData sheetId="188" refreshError="1"/>
      <sheetData sheetId="189" refreshError="1"/>
      <sheetData sheetId="190" refreshError="1"/>
      <sheetData sheetId="191" refreshError="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refreshError="1"/>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refreshError="1"/>
      <sheetData sheetId="511" refreshError="1"/>
      <sheetData sheetId="512" refreshError="1"/>
      <sheetData sheetId="513"/>
      <sheetData sheetId="514"/>
      <sheetData sheetId="515"/>
      <sheetData sheetId="516"/>
      <sheetData sheetId="517" refreshError="1"/>
      <sheetData sheetId="518"/>
      <sheetData sheetId="519"/>
      <sheetData sheetId="520"/>
      <sheetData sheetId="521"/>
      <sheetData sheetId="522"/>
      <sheetData sheetId="523"/>
      <sheetData sheetId="524" refreshError="1"/>
      <sheetData sheetId="525" refreshError="1"/>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refreshError="1"/>
      <sheetData sheetId="571" refreshError="1"/>
      <sheetData sheetId="572"/>
      <sheetData sheetId="573"/>
      <sheetData sheetId="574"/>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sheetData sheetId="629" refreshError="1"/>
      <sheetData sheetId="630" refreshError="1"/>
      <sheetData sheetId="631" refreshError="1"/>
      <sheetData sheetId="632" refreshError="1"/>
      <sheetData sheetId="633"/>
      <sheetData sheetId="634"/>
      <sheetData sheetId="635"/>
      <sheetData sheetId="636"/>
      <sheetData sheetId="637"/>
      <sheetData sheetId="638"/>
      <sheetData sheetId="639"/>
      <sheetData sheetId="640" refreshError="1"/>
      <sheetData sheetId="641" refreshError="1"/>
      <sheetData sheetId="642"/>
      <sheetData sheetId="643"/>
      <sheetData sheetId="644"/>
      <sheetData sheetId="645"/>
      <sheetData sheetId="646"/>
      <sheetData sheetId="647"/>
      <sheetData sheetId="648"/>
      <sheetData sheetId="649"/>
      <sheetData sheetId="650"/>
      <sheetData sheetId="651"/>
      <sheetData sheetId="652"/>
    </sheetDataSet>
  </externalBook>
</externalLink>
</file>

<file path=xl/externalLinks/externalLink2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enluong"/>
      <sheetName val="kinhphi"/>
      <sheetName val="ptvt"/>
      <sheetName val="sat"/>
      <sheetName val="clechvt"/>
      <sheetName val="dongia"/>
      <sheetName val="tonghop"/>
      <sheetName val="ctttc"/>
      <sheetName val="bia"/>
      <sheetName val="Loai-4-5"/>
      <sheetName val="om"/>
      <sheetName val="OM6"/>
      <sheetName val="om05"/>
      <sheetName val="NSU"/>
      <sheetName val="XL4Test5"/>
      <sheetName val="00000000"/>
      <sheetName val="TN NEW"/>
      <sheetName val="285"/>
      <sheetName val="phangoithau"/>
      <sheetName val="TDT"/>
      <sheetName val="THCPXD"/>
      <sheetName val="cpkhac"/>
      <sheetName val="CP CBSX"/>
      <sheetName val="THTN"/>
      <sheetName val="TN CT"/>
      <sheetName val="VLNCMTC TN"/>
      <sheetName val="CT day dan su phu kien"/>
      <sheetName val="CT xa - tiep dia"/>
      <sheetName val="THEP HINH"/>
      <sheetName val="CT cot"/>
      <sheetName val="Ct BT mong"/>
      <sheetName val="DatDao"/>
      <sheetName val="K LUONG duong day"/>
      <sheetName val="DG"/>
      <sheetName val="TH CTO"/>
      <sheetName val="VL-NC CTo"/>
      <sheetName val="CT cong to"/>
      <sheetName val="KL CONG TO"/>
      <sheetName val="VL DAU THAU"/>
      <sheetName val="TH DZ0,4"/>
      <sheetName val="TT"/>
      <sheetName val="VCDD"/>
      <sheetName val="VL-NC DZ0,4"/>
      <sheetName val="TH THAO DO"/>
      <sheetName val="VL-NC-MTC thao do"/>
      <sheetName val="CT THAO DO"/>
      <sheetName val="KL Thao Do"/>
      <sheetName val="SPL4-TOTAL"/>
      <sheetName val="ESTI."/>
      <sheetName val="DI-ESTI"/>
      <sheetName val="Input"/>
      <sheetName val="ctdg"/>
      <sheetName val="ptdg "/>
      <sheetName val="ptke"/>
      <sheetName val="clecÿÿt"/>
      <sheetName val="ÿÿngia"/>
      <sheetName val="ptdg"/>
      <sheetName val="IBASE"/>
      <sheetName val="(24)-Truc 9"/>
      <sheetName val="DCV"/>
      <sheetName val="DON GIA"/>
      <sheetName val="Du toan"/>
      <sheetName val="Phan tich vat tu"/>
      <sheetName val="Tong hop vat tu"/>
      <sheetName val="Gia tri vat tu"/>
      <sheetName val="chenh lech"/>
      <sheetName val="Chenh lech vat tu"/>
      <sheetName val="Chi phi van chuyen"/>
      <sheetName val="Don gia chi tiet"/>
      <sheetName val="TKLUONG1-2"/>
      <sheetName val="CTKLT1-2"/>
      <sheetName val="Tong hop kinh phi"/>
      <sheetName val="Bia du toan"/>
      <sheetName val="Tro giup"/>
      <sheetName val="Config"/>
      <sheetName val="ptv_x0000_"/>
      <sheetName val="CHITIET VL-NC-TT1p"/>
      <sheetName val="TONGKE3p"/>
      <sheetName val="DATA"/>
      <sheetName val="Da ta"/>
      <sheetName val="1"/>
      <sheetName val="2"/>
      <sheetName val="3"/>
      <sheetName val="4"/>
      <sheetName val="5"/>
      <sheetName val="6"/>
      <sheetName val="7"/>
      <sheetName val="8"/>
      <sheetName val="khung ten TD"/>
      <sheetName val="CT-35"/>
      <sheetName val="CT-0.4KV"/>
      <sheetName val="gvl"/>
      <sheetName val="CHITIET VL-NCHT1 (2)"/>
      <sheetName val="QTCNVHHK"/>
      <sheetName val="THANG1_2004"/>
      <sheetName val="QBINH"/>
      <sheetName val="QTRI"/>
      <sheetName val="HUE"/>
      <sheetName val="DNANG"/>
      <sheetName val="QNAM"/>
      <sheetName val="QNGAI"/>
      <sheetName val="BDINH"/>
      <sheetName val="PYEN"/>
      <sheetName val="KHOA"/>
      <sheetName val="GLAI"/>
      <sheetName val="KTUM"/>
      <sheetName val="DLAK"/>
      <sheetName val="CQUAN"/>
      <sheetName val="TND"/>
      <sheetName val="TKD"/>
      <sheetName val="NTHON"/>
      <sheetName val="MTINH"/>
      <sheetName val="CODIEN"/>
      <sheetName val="VTU"/>
      <sheetName val="LUOI"/>
      <sheetName val="VUANHO"/>
      <sheetName val="VIEN"/>
      <sheetName val="KSAN"/>
      <sheetName val="Thang2_2004"/>
      <sheetName val="SO LIEU"/>
      <sheetName val="CHITIET VL-NC"/>
      <sheetName val="ptv?"/>
      <sheetName val="TN_NEW"/>
      <sheetName val="CP_CBSX"/>
      <sheetName val="TN_CT"/>
      <sheetName val="VLNCMTC_TN"/>
      <sheetName val="CT_day_dan_su_phu_kien"/>
      <sheetName val="CT_xa_-_tiep_dia"/>
      <sheetName val="THEP_HINH"/>
      <sheetName val="CT_cot"/>
      <sheetName val="Ct_BT_mong"/>
      <sheetName val="K_LUONG_duong_day"/>
      <sheetName val="TH_CTO"/>
      <sheetName val="VL-NC_CTo"/>
      <sheetName val="CT_cong_to"/>
      <sheetName val="KL_CONG_TO"/>
      <sheetName val="VL_DAU_THAU"/>
      <sheetName val="TH_DZ0,4"/>
      <sheetName val="VL-NC_DZ0,4"/>
      <sheetName val="TH_THAO_DO"/>
      <sheetName val="VL-NC-MTC_thao_do"/>
      <sheetName val="CT_THAO_DO"/>
      <sheetName val="KL_Thao_Do"/>
      <sheetName val="ESTI_"/>
      <sheetName val="ptdg_"/>
      <sheetName val="(24)-Truc_9"/>
      <sheetName val="CHITIET_VL-NC-TT1p"/>
      <sheetName val="khung_ten_TD"/>
      <sheetName val="KKKKKKKK"/>
      <sheetName val="ptv_"/>
      <sheetName val="khluong"/>
      <sheetName val="Giai trinh"/>
      <sheetName val=" XE 43K"/>
      <sheetName val="TN_NEW1"/>
      <sheetName val="CP_CBSX1"/>
      <sheetName val="TN_CT1"/>
      <sheetName val="VLNCMTC_TN1"/>
      <sheetName val="CT_day_dan_su_phu_kien1"/>
      <sheetName val="CT_xa_-_tiep_dia1"/>
      <sheetName val="THEP_HINH1"/>
      <sheetName val="CT_cot1"/>
      <sheetName val="Ct_BT_mong1"/>
      <sheetName val="K_LUONG_duong_day1"/>
      <sheetName val="TH_CTO1"/>
      <sheetName val="VL-NC_CTo1"/>
      <sheetName val="CT_cong_to1"/>
      <sheetName val="KL_CONG_TO1"/>
      <sheetName val="VL_DAU_THAU1"/>
      <sheetName val="TH_DZ0,41"/>
      <sheetName val="VL-NC_DZ0,41"/>
      <sheetName val="TH_THAO_DO1"/>
      <sheetName val="VL-NC-MTC_thao_do1"/>
      <sheetName val="CT_THAO_DO1"/>
      <sheetName val="KL_Thao_Do1"/>
      <sheetName val="ESTI_1"/>
      <sheetName val="ptdg_1"/>
      <sheetName val="(24)-Truc_91"/>
      <sheetName val="khung_ten_TD1"/>
      <sheetName val="DON_GIA"/>
      <sheetName val="CHITIET_VL-NC-TT1p1"/>
      <sheetName val="SO_LIEU"/>
      <sheetName val="Du_toan"/>
      <sheetName val="Phan_tich_vat_tu"/>
      <sheetName val="Tong_hop_vat_tu"/>
      <sheetName val="Gia_tri_vat_tu"/>
      <sheetName val="chenh_lech"/>
      <sheetName val="Chenh_lech_vat_tu"/>
      <sheetName val="Chi_phi_van_chuyen"/>
      <sheetName val="Don_gia_chi_tiet"/>
      <sheetName val="Tong_hop_kinh_phi"/>
      <sheetName val="Bia_du_toan"/>
      <sheetName val="Tro_giup"/>
      <sheetName val="CHITIET_VL-NC"/>
      <sheetName val="CHITIET_VL-NCHT1_(2)"/>
      <sheetName val="_XE_43K"/>
      <sheetName val="ptdgD"/>
      <sheetName val="NEW-PANEL"/>
      <sheetName val="TKHT"/>
      <sheetName val="Bang 4.5_Bang TH vl-nc-m Ct"/>
      <sheetName val="Bang 4.2_Vl-Nc-M phan TT1pha"/>
      <sheetName val="Bang 4.1_Vl-Nc-M phan TT3pha"/>
      <sheetName val="Bang 4.1_Vl-Nc-M phan N.cap"/>
      <sheetName val="Bang 4.3_Bang TH vl-nc-m HTDL"/>
      <sheetName val="Bang 4.4_Bang TH vl-nc-m HTHH"/>
      <sheetName val="Bang 5_Chi tiet phan Dz"/>
      <sheetName val="PTDG ks"/>
      <sheetName val="DI_ESTI"/>
      <sheetName val="BK-C T"/>
      <sheetName val="PTCT-1"/>
      <sheetName val="CHITIET"/>
      <sheetName val="dtxl"/>
      <sheetName val="Tke"/>
      <sheetName val="PP1PXDM"/>
      <sheetName val="PP3PXDM"/>
      <sheetName val="Sheet1"/>
      <sheetName val="Sheet2"/>
      <sheetName val="Sheet3"/>
      <sheetName val="XL4Poppy"/>
      <sheetName val="Xlc5nguyhiem"/>
      <sheetName val="CosoXL"/>
      <sheetName val="KhuTG"/>
      <sheetName val="10000000"/>
      <sheetName val="Thuc thanh"/>
      <sheetName val="thang12"/>
      <sheetName val="thang11"/>
      <sheetName val="thang10"/>
      <sheetName val="thang9"/>
      <sheetName val="thang8"/>
      <sheetName val="thang7"/>
      <sheetName val="thang6"/>
      <sheetName val="thang5"/>
      <sheetName val="thang4"/>
      <sheetName val="thang3"/>
      <sheetName val="thang2"/>
      <sheetName val="thang1"/>
      <sheetName val="THDT"/>
      <sheetName val="THDG"/>
      <sheetName val="CTBT"/>
      <sheetName val="CPBT"/>
      <sheetName val="TB"/>
      <sheetName val="VC"/>
      <sheetName val="BANG KE"/>
      <sheetName val="giathanh1"/>
      <sheetName val="DS-nop"/>
      <sheetName val="BC-ThuChi"/>
      <sheetName val="DS-nop T10.03"/>
      <sheetName val="DS-nop T12.03"/>
      <sheetName val="DS nop quý IV"/>
      <sheetName val="DS nop quý IV.04"/>
      <sheetName val="DSnop quý III.04"/>
      <sheetName val="DSnop quý II.04"/>
      <sheetName val="DSnop quý I.04"/>
      <sheetName val="DS-nop T11.03"/>
      <sheetName val="CT cong?to"/>
      <sheetName val="CT cong_x0000_to"/>
      <sheetName val="DL2"/>
      <sheetName val="CT cong_to"/>
      <sheetName val="CT cong"/>
      <sheetName val="KH-Q1,Q2,01"/>
      <sheetName val="TDTKP"/>
      <sheetName val="DG3285"/>
      <sheetName val="phi"/>
      <sheetName val="Sheet4"/>
      <sheetName val="#pkhac"/>
      <sheetName val="Tổng kê"/>
      <sheetName val="Du_lieu"/>
      <sheetName val="PL1"/>
      <sheetName val="PL2"/>
      <sheetName val="PL3"/>
      <sheetName val="PL4"/>
      <sheetName val="ptdgC"/>
      <sheetName val="TT_0,4KV"/>
      <sheetName val="Thuc_thanh"/>
      <sheetName val="BANG_KE"/>
      <sheetName val="DS-nop_T10_03"/>
      <sheetName val="DS-nop_T12_03"/>
      <sheetName val="DS_nop_quý_IV"/>
      <sheetName val="DS_nop_quý_IV_04"/>
      <sheetName val="DSnop_quý_III_04"/>
      <sheetName val="DSnop_quý_II_04"/>
      <sheetName val="DSnop_quý_I_04"/>
      <sheetName val="DS-nop_T11_03"/>
      <sheetName val="CT_cong?to"/>
      <sheetName val="CT_congto"/>
      <sheetName val="CT_cong"/>
      <sheetName val="BY CATEGORY"/>
      <sheetName val="001N99"/>
      <sheetName val="Database"/>
      <sheetName val="TONGKE1P"/>
      <sheetName val="Tieu chuan thep"/>
      <sheetName val="bt lt 32-79"/>
      <sheetName val="Price"/>
      <sheetName val="Tong du toan"/>
      <sheetName val="KH_Q1_Q2_01"/>
      <sheetName val="TH dz 22"/>
      <sheetName val="VCDD_22"/>
      <sheetName val="vt 22"/>
      <sheetName val="BT-DSPK"/>
      <sheetName val="Du_toan1"/>
      <sheetName val="Phan_tich_vat_tu1"/>
      <sheetName val="Tong_hop_vat_tu1"/>
      <sheetName val="Gia_tri_vat_tu1"/>
      <sheetName val="chenh_lech1"/>
      <sheetName val="Chenh_lech_vat_tu1"/>
      <sheetName val="Chi_phi_van_chuyen1"/>
      <sheetName val="Don_gia_chi_tiet1"/>
      <sheetName val="Tong_hop_kinh_phi1"/>
      <sheetName val="Bia_du_toan1"/>
      <sheetName val="Tro_giup1"/>
      <sheetName val="ESTI_2"/>
      <sheetName val="TN_NEW2"/>
      <sheetName val="CP_CBSX2"/>
      <sheetName val="TN_CT2"/>
      <sheetName val="VLNCMTC_TN2"/>
      <sheetName val="CT_day_dan_su_phu_kien2"/>
      <sheetName val="CT_xa_-_tiep_dia2"/>
      <sheetName val="THEP_HINH2"/>
      <sheetName val="CT_cot2"/>
      <sheetName val="Ct_BT_mong2"/>
      <sheetName val="K_LUONG_duong_day2"/>
      <sheetName val="TH_CTO2"/>
      <sheetName val="VL-NC_CTo2"/>
      <sheetName val="CT_cong_to2"/>
      <sheetName val="KL_CONG_TO2"/>
      <sheetName val="VL_DAU_THAU2"/>
      <sheetName val="TH_DZ0,42"/>
      <sheetName val="VL-NC_DZ0,42"/>
      <sheetName val="TH_THAO_DO2"/>
      <sheetName val="VL-NC-MTC_thao_do2"/>
      <sheetName val="CT_THAO_DO2"/>
      <sheetName val="KL_Thao_Do2"/>
      <sheetName val="ptdg_2"/>
      <sheetName val="(24)-Truc_92"/>
      <sheetName val="Du_toan2"/>
      <sheetName val="Phan_tich_vat_tu2"/>
      <sheetName val="Tong_hop_vat_tu2"/>
      <sheetName val="Gia_tri_vat_tu2"/>
      <sheetName val="chenh_lech2"/>
      <sheetName val="Chenh_lech_vat_tu2"/>
      <sheetName val="Chi_phi_van_chuyen2"/>
      <sheetName val="Don_gia_chi_tiet2"/>
      <sheetName val="Tong_hop_kinh_phi2"/>
      <sheetName val="Bia_du_toan2"/>
      <sheetName val="Tro_giup2"/>
      <sheetName val="khung_ten_TD2"/>
      <sheetName val="ESTI_3"/>
      <sheetName val="TN_NEW3"/>
      <sheetName val="CP_CBSX3"/>
      <sheetName val="TN_CT3"/>
      <sheetName val="VLNCMTC_TN3"/>
      <sheetName val="CT_day_dan_su_phu_kien3"/>
      <sheetName val="CT_xa_-_tiep_dia3"/>
      <sheetName val="THEP_HINH3"/>
      <sheetName val="CT_cot3"/>
      <sheetName val="Ct_BT_mong3"/>
      <sheetName val="K_LUONG_duong_day3"/>
      <sheetName val="TH_CTO3"/>
      <sheetName val="VL-NC_CTo3"/>
      <sheetName val="CT_cong_to3"/>
      <sheetName val="KL_CONG_TO3"/>
      <sheetName val="VL_DAU_THAU3"/>
      <sheetName val="TH_DZ0,43"/>
      <sheetName val="VL-NC_DZ0,43"/>
      <sheetName val="TH_THAO_DO3"/>
      <sheetName val="VL-NC-MTC_thao_do3"/>
      <sheetName val="CT_THAO_DO3"/>
      <sheetName val="KL_Thao_Do3"/>
      <sheetName val="ptdg_3"/>
      <sheetName val="(24)-Truc_93"/>
      <sheetName val="Du_toan3"/>
      <sheetName val="Phan_tich_vat_tu3"/>
      <sheetName val="Tong_hop_vat_tu3"/>
      <sheetName val="Gia_tri_vat_tu3"/>
      <sheetName val="chenh_lech3"/>
      <sheetName val="Chenh_lech_vat_tu3"/>
      <sheetName val="Chi_phi_van_chuyen3"/>
      <sheetName val="Don_gia_chi_tiet3"/>
      <sheetName val="Tong_hop_kinh_phi3"/>
      <sheetName val="Bia_du_toan3"/>
      <sheetName val="Tro_giup3"/>
      <sheetName val="khung_ten_TD3"/>
      <sheetName val="Da_ta"/>
      <sheetName val="DON_GIA1"/>
      <sheetName val="CHITIET_VL-NC1"/>
      <sheetName val="CHITIET_VL-NC-TT1p2"/>
      <sheetName val="Da_ta1"/>
      <sheetName val="DON_GIA2"/>
      <sheetName val="CHITIET_VL-NC2"/>
      <sheetName val="CHITIET_VL-NC-TT1p3"/>
      <sheetName val="Da_ta2"/>
      <sheetName val="TN_NEW4"/>
      <sheetName val="CP_CBSX4"/>
      <sheetName val="TN_CT4"/>
      <sheetName val="VLNCMTC_TN4"/>
      <sheetName val="CT_day_dan_su_phu_kien4"/>
      <sheetName val="CT_xa_-_tiep_dia4"/>
      <sheetName val="THEP_HINH4"/>
      <sheetName val="CT_cot4"/>
      <sheetName val="Ct_BT_mong4"/>
      <sheetName val="K_LUONG_duong_day4"/>
      <sheetName val="TH_CTO4"/>
      <sheetName val="VL-NC_CTo4"/>
      <sheetName val="CT_cong_to4"/>
      <sheetName val="KL_CONG_TO4"/>
      <sheetName val="VL_DAU_THAU4"/>
      <sheetName val="TH_DZ0,44"/>
      <sheetName val="VL-NC_DZ0,44"/>
      <sheetName val="TH_THAO_DO4"/>
      <sheetName val="VL-NC-MTC_thao_do4"/>
      <sheetName val="CT_THAO_DO4"/>
      <sheetName val="KL_Thao_Do4"/>
      <sheetName val="ESTI_4"/>
      <sheetName val="DON_GIA3"/>
      <sheetName val="CHITIET_VL-NC3"/>
      <sheetName val="ptdg_4"/>
      <sheetName val="(24)-Truc_94"/>
      <sheetName val="khung_ten_TD4"/>
      <sheetName val="CHITIET_VL-NC-TT1p4"/>
      <sheetName val="Da_ta3"/>
      <sheetName val="TONG HOP VL-NC TT"/>
      <sheetName val="CHITIET VL-NC-TT -1p"/>
      <sheetName val="TDTKP1"/>
      <sheetName val="KPVC-BD "/>
      <sheetName val="Thuc_thanh1"/>
      <sheetName val="DS-nop_T10_031"/>
      <sheetName val="DS-nop_T12_031"/>
      <sheetName val="DS_nop_quý_IV1"/>
      <sheetName val="DS_nop_quý_IV_041"/>
      <sheetName val="DSnop_quý_III_041"/>
      <sheetName val="DSnop_quý_II_041"/>
      <sheetName val="DSnop_quý_I_041"/>
      <sheetName val="DS-nop_T11_031"/>
      <sheetName val="BANG_KE1"/>
      <sheetName val="CT_cong?to1"/>
      <sheetName val="CT_cong1"/>
      <sheetName val="BY_CATEGORY"/>
      <sheetName val="Tieu_chuan_thep"/>
      <sheetName val="Ban"/>
      <sheetName val="GS"/>
      <sheetName val="CD"/>
      <sheetName val="331"/>
      <sheetName val="CP"/>
      <sheetName val="Mua"/>
      <sheetName val="TK"/>
      <sheetName val="XNT"/>
      <sheetName val="BH"/>
      <sheetName val="BK MB"/>
      <sheetName val="So Cai"/>
      <sheetName val="Quy"/>
      <sheetName val="Luong"/>
      <sheetName val="name"/>
      <sheetName val="CT35"/>
      <sheetName val="KK bo sung"/>
      <sheetName val="ptv_x005f_x0000_"/>
      <sheetName val="Parem"/>
      <sheetName val="VL DAU_x0000_THAU"/>
      <sheetName val="VL DAU?THAU"/>
      <sheetName val="VL DAU"/>
      <sheetName val="Ky Hieu"/>
      <sheetName val="Bang chinh"/>
      <sheetName val="PL9_KL_DDTT"/>
      <sheetName val="PL10_KL_TBA"/>
      <sheetName val="PL11_KL_Ha The"/>
      <sheetName val="Bang chinh (2)"/>
      <sheetName val="PL12_VDT-DD"/>
      <sheetName val="PL 6-DMTBA"/>
      <sheetName val="PL13_VDT_TBA"/>
      <sheetName val="Bang V"/>
      <sheetName val="V-6"/>
      <sheetName val="Phan ky"/>
      <sheetName val="Quy Dat+Tong Von"/>
      <sheetName val="XXXXXXXX"/>
      <sheetName val="TNHCHINH"/>
      <sheetName val="TN_NEW5"/>
      <sheetName val="CP_CBSX5"/>
      <sheetName val="TN_CT5"/>
      <sheetName val="VLNCMTC_TN5"/>
      <sheetName val="CT_day_dan_su_phu_kien5"/>
      <sheetName val="CT_xa_-_tiep_dia5"/>
      <sheetName val="THEP_HINH5"/>
      <sheetName val="CT_cot5"/>
      <sheetName val="Ct_BT_mong5"/>
      <sheetName val="K_LUONG_duong_day5"/>
      <sheetName val="TH_CTO5"/>
      <sheetName val="VL-NC_CTo5"/>
      <sheetName val="CT_cong_to5"/>
      <sheetName val="KL_CONG_TO5"/>
      <sheetName val="VL_DAU_THAU5"/>
      <sheetName val="TH_DZ0,45"/>
      <sheetName val="VL-NC_DZ0,45"/>
      <sheetName val="TH_THAO_DO5"/>
      <sheetName val="VL-NC-MTC_thao_do5"/>
      <sheetName val="CT_THAO_DO5"/>
      <sheetName val="KL_Thao_Do5"/>
      <sheetName val="ESTI_5"/>
      <sheetName val="TN_NEW6"/>
      <sheetName val="CP_CBSX6"/>
      <sheetName val="TN_CT6"/>
      <sheetName val="VLNCMTC_TN6"/>
      <sheetName val="CT_day_dan_su_phu_kien6"/>
      <sheetName val="CT_xa_-_tiep_dia6"/>
      <sheetName val="THEP_HINH6"/>
      <sheetName val="CT_cot6"/>
      <sheetName val="Ct_BT_mong6"/>
      <sheetName val="K_LUONG_duong_day6"/>
      <sheetName val="TH_CTO6"/>
      <sheetName val="VL-NC_CTo6"/>
      <sheetName val="CT_cong_to6"/>
      <sheetName val="KL_CONG_TO6"/>
      <sheetName val="VL_DAU_THAU6"/>
      <sheetName val="TH_DZ0,46"/>
      <sheetName val="VL-NC_DZ0,46"/>
      <sheetName val="TH_THAO_DO6"/>
      <sheetName val="VL-NC-MTC_thao_do6"/>
      <sheetName val="CT_THAO_DO6"/>
      <sheetName val="KL_Thao_Do6"/>
      <sheetName val="ESTI_6"/>
      <sheetName val="TN_NEW7"/>
      <sheetName val="CP_CBSX7"/>
      <sheetName val="TN_CT7"/>
      <sheetName val="VLNCMTC_TN7"/>
      <sheetName val="CT_day_dan_su_phu_kien7"/>
      <sheetName val="CT_xa_-_tiep_dia7"/>
      <sheetName val="THEP_HINH7"/>
      <sheetName val="CT_cot7"/>
      <sheetName val="Ct_BT_mong7"/>
      <sheetName val="K_LUONG_duong_day7"/>
      <sheetName val="TH_CTO7"/>
      <sheetName val="VL-NC_CTo7"/>
      <sheetName val="CT_cong_to7"/>
      <sheetName val="KL_CONG_TO7"/>
      <sheetName val="VL_DAU_THAU7"/>
      <sheetName val="TH_DZ0,47"/>
      <sheetName val="VL-NC_DZ0,47"/>
      <sheetName val="TH_THAO_DO7"/>
      <sheetName val="VL-NC-MTC_thao_do7"/>
      <sheetName val="CT_THAO_DO7"/>
      <sheetName val="KL_Thao_Do7"/>
      <sheetName val="ESTI_7"/>
      <sheetName val="TN_NEW8"/>
      <sheetName val="CP_CBSX8"/>
      <sheetName val="TN_CT8"/>
      <sheetName val="VLNCMTC_TN8"/>
      <sheetName val="CT_day_dan_su_phu_kien8"/>
      <sheetName val="CT_xa_-_tiep_dia8"/>
      <sheetName val="THEP_HINH8"/>
      <sheetName val="CT_cot8"/>
      <sheetName val="Ct_BT_mong8"/>
      <sheetName val="K_LUONG_duong_day8"/>
      <sheetName val="TH_CTO8"/>
      <sheetName val="VL-NC_CTo8"/>
      <sheetName val="CT_cong_to8"/>
      <sheetName val="KL_CONG_TO8"/>
      <sheetName val="VL_DAU_THAU8"/>
      <sheetName val="TH_DZ0,48"/>
      <sheetName val="VL-NC_DZ0,48"/>
      <sheetName val="TH_THAO_DO8"/>
      <sheetName val="VL-NC-MTC_thao_do8"/>
      <sheetName val="CT_THAO_DO8"/>
      <sheetName val="KL_Thao_Do8"/>
      <sheetName val="ESTI_8"/>
      <sheetName val="PTDG bo sung"/>
      <sheetName val="TH kinh phí"/>
      <sheetName val="Công trình"/>
      <sheetName val="HaoPhiVatTu"/>
      <sheetName val="QHDH-PAII"/>
    </sheetNames>
    <sheetDataSet>
      <sheetData sheetId="0"/>
      <sheetData sheetId="1"/>
      <sheetData sheetId="2" refreshError="1">
        <row r="6">
          <cell r="A6">
            <v>1</v>
          </cell>
          <cell r="B6">
            <v>2</v>
          </cell>
          <cell r="C6">
            <v>3</v>
          </cell>
          <cell r="D6">
            <v>4</v>
          </cell>
          <cell r="E6">
            <v>5</v>
          </cell>
          <cell r="F6">
            <v>6</v>
          </cell>
          <cell r="G6">
            <v>7</v>
          </cell>
          <cell r="H6">
            <v>8</v>
          </cell>
          <cell r="I6">
            <v>9</v>
          </cell>
          <cell r="J6">
            <v>10</v>
          </cell>
          <cell r="K6">
            <v>11</v>
          </cell>
          <cell r="L6">
            <v>12</v>
          </cell>
          <cell r="M6">
            <v>13</v>
          </cell>
          <cell r="N6">
            <v>14</v>
          </cell>
          <cell r="O6">
            <v>15</v>
          </cell>
          <cell r="P6">
            <v>16</v>
          </cell>
          <cell r="Q6">
            <v>17</v>
          </cell>
          <cell r="R6">
            <v>18</v>
          </cell>
          <cell r="S6">
            <v>19</v>
          </cell>
          <cell r="T6">
            <v>20</v>
          </cell>
          <cell r="U6">
            <v>21</v>
          </cell>
          <cell r="V6">
            <v>22</v>
          </cell>
          <cell r="W6">
            <v>23</v>
          </cell>
          <cell r="X6">
            <v>24</v>
          </cell>
        </row>
        <row r="7">
          <cell r="B7" t="str">
            <v>I. NÃÖN MOÏNG :</v>
          </cell>
          <cell r="C7">
            <v>0</v>
          </cell>
          <cell r="D7">
            <v>0</v>
          </cell>
          <cell r="F7">
            <v>22169.059999999998</v>
          </cell>
          <cell r="G7">
            <v>22.68</v>
          </cell>
          <cell r="H7">
            <v>53.999999999999993</v>
          </cell>
          <cell r="I7">
            <v>10.17</v>
          </cell>
          <cell r="J7">
            <v>30.39</v>
          </cell>
          <cell r="K7">
            <v>110.8</v>
          </cell>
          <cell r="L7">
            <v>0</v>
          </cell>
          <cell r="M7">
            <v>8043.3</v>
          </cell>
          <cell r="N7">
            <v>5713</v>
          </cell>
          <cell r="O7">
            <v>0</v>
          </cell>
          <cell r="P7">
            <v>0</v>
          </cell>
          <cell r="Q7">
            <v>0</v>
          </cell>
          <cell r="R7">
            <v>0.67</v>
          </cell>
          <cell r="S7">
            <v>10.039999999999999</v>
          </cell>
          <cell r="T7">
            <v>0</v>
          </cell>
          <cell r="U7">
            <v>0</v>
          </cell>
          <cell r="V7">
            <v>0</v>
          </cell>
          <cell r="W7">
            <v>0</v>
          </cell>
          <cell r="X7">
            <v>1.45</v>
          </cell>
        </row>
        <row r="8">
          <cell r="A8" t="str">
            <v>221.110</v>
          </cell>
          <cell r="B8" t="str">
            <v>Bã täng loït moïng âaï 4x6 M50</v>
          </cell>
          <cell r="C8" t="str">
            <v>m3</v>
          </cell>
          <cell r="D8">
            <v>16.239999999999998</v>
          </cell>
          <cell r="E8">
            <v>16.649999999999999</v>
          </cell>
          <cell r="F8">
            <v>2573</v>
          </cell>
          <cell r="G8">
            <v>7.24</v>
          </cell>
          <cell r="J8">
            <v>12.44</v>
          </cell>
          <cell r="K8">
            <v>0</v>
          </cell>
          <cell r="L8">
            <v>0</v>
          </cell>
          <cell r="M8">
            <v>0</v>
          </cell>
          <cell r="N8">
            <v>0</v>
          </cell>
          <cell r="O8">
            <v>0</v>
          </cell>
          <cell r="P8">
            <v>0</v>
          </cell>
          <cell r="Q8">
            <v>0</v>
          </cell>
          <cell r="R8">
            <v>0</v>
          </cell>
          <cell r="S8">
            <v>0</v>
          </cell>
          <cell r="T8">
            <v>0</v>
          </cell>
          <cell r="U8">
            <v>0</v>
          </cell>
          <cell r="V8">
            <v>0</v>
          </cell>
          <cell r="W8">
            <v>0</v>
          </cell>
          <cell r="X8">
            <v>0</v>
          </cell>
        </row>
        <row r="9">
          <cell r="A9" t="str">
            <v>200.110</v>
          </cell>
          <cell r="B9" t="str">
            <v>Xáy âaï häüc væîa XM M75</v>
          </cell>
          <cell r="C9" t="str">
            <v>m3</v>
          </cell>
          <cell r="D9">
            <v>92.33</v>
          </cell>
          <cell r="E9">
            <v>38.78</v>
          </cell>
          <cell r="F9">
            <v>9987.7900000000009</v>
          </cell>
          <cell r="H9">
            <v>43.36</v>
          </cell>
          <cell r="K9">
            <v>110.8</v>
          </cell>
          <cell r="L9">
            <v>0</v>
          </cell>
          <cell r="M9">
            <v>0</v>
          </cell>
          <cell r="N9">
            <v>0</v>
          </cell>
          <cell r="O9">
            <v>0</v>
          </cell>
          <cell r="P9">
            <v>0</v>
          </cell>
          <cell r="Q9">
            <v>0</v>
          </cell>
          <cell r="R9">
            <v>0</v>
          </cell>
          <cell r="S9">
            <v>0</v>
          </cell>
          <cell r="T9">
            <v>0</v>
          </cell>
          <cell r="U9">
            <v>0</v>
          </cell>
          <cell r="V9">
            <v>0</v>
          </cell>
          <cell r="W9">
            <v>0</v>
          </cell>
          <cell r="X9">
            <v>0</v>
          </cell>
        </row>
        <row r="10">
          <cell r="A10" t="str">
            <v>204.410</v>
          </cell>
          <cell r="B10" t="str">
            <v xml:space="preserve">Xáy gaûch âàûc væîa XM M75 báûc cáúp , bäön hoa </v>
          </cell>
          <cell r="C10" t="str">
            <v>m2</v>
          </cell>
          <cell r="D10">
            <v>9.93</v>
          </cell>
          <cell r="E10">
            <v>2.98</v>
          </cell>
          <cell r="F10">
            <v>767.5</v>
          </cell>
          <cell r="H10">
            <v>3.33</v>
          </cell>
          <cell r="K10">
            <v>0</v>
          </cell>
          <cell r="L10">
            <v>0</v>
          </cell>
          <cell r="M10">
            <v>8043.3</v>
          </cell>
          <cell r="N10">
            <v>0</v>
          </cell>
          <cell r="O10">
            <v>0</v>
          </cell>
          <cell r="P10">
            <v>0</v>
          </cell>
          <cell r="Q10">
            <v>0</v>
          </cell>
          <cell r="R10">
            <v>0</v>
          </cell>
          <cell r="S10">
            <v>0</v>
          </cell>
          <cell r="T10">
            <v>0</v>
          </cell>
          <cell r="U10">
            <v>0</v>
          </cell>
          <cell r="V10">
            <v>0</v>
          </cell>
          <cell r="W10">
            <v>0</v>
          </cell>
          <cell r="X10">
            <v>0.03</v>
          </cell>
        </row>
        <row r="11">
          <cell r="A11" t="str">
            <v>224.110</v>
          </cell>
          <cell r="B11" t="str">
            <v>Bã täng giàòng moïng âaï 1x2 M200</v>
          </cell>
          <cell r="C11">
            <v>0</v>
          </cell>
          <cell r="D11">
            <v>8.52</v>
          </cell>
          <cell r="E11">
            <v>8.73</v>
          </cell>
          <cell r="F11">
            <v>2839</v>
          </cell>
          <cell r="G11">
            <v>3.6</v>
          </cell>
          <cell r="I11">
            <v>7.34</v>
          </cell>
          <cell r="K11">
            <v>0</v>
          </cell>
          <cell r="L11">
            <v>0</v>
          </cell>
          <cell r="M11">
            <v>0</v>
          </cell>
          <cell r="N11">
            <v>0</v>
          </cell>
          <cell r="O11">
            <v>0</v>
          </cell>
          <cell r="P11">
            <v>0</v>
          </cell>
          <cell r="Q11">
            <v>0</v>
          </cell>
          <cell r="R11">
            <v>0</v>
          </cell>
          <cell r="S11">
            <v>0</v>
          </cell>
          <cell r="T11">
            <v>0</v>
          </cell>
          <cell r="U11">
            <v>0</v>
          </cell>
          <cell r="V11">
            <v>0</v>
          </cell>
          <cell r="W11">
            <v>0</v>
          </cell>
          <cell r="X11">
            <v>0.98</v>
          </cell>
        </row>
        <row r="12">
          <cell r="A12" t="str">
            <v>222.410</v>
          </cell>
          <cell r="B12" t="str">
            <v xml:space="preserve">Bã täng moïng cäüt M200 âaï 1x2 </v>
          </cell>
          <cell r="C12" t="str">
            <v>m3</v>
          </cell>
          <cell r="D12">
            <v>3.2899999999999996</v>
          </cell>
          <cell r="E12">
            <v>3.37</v>
          </cell>
          <cell r="F12">
            <v>1095.92</v>
          </cell>
          <cell r="G12">
            <v>1.39</v>
          </cell>
          <cell r="I12">
            <v>2.83</v>
          </cell>
          <cell r="K12">
            <v>0</v>
          </cell>
          <cell r="L12">
            <v>0</v>
          </cell>
          <cell r="M12">
            <v>0</v>
          </cell>
          <cell r="N12">
            <v>0</v>
          </cell>
          <cell r="O12">
            <v>0</v>
          </cell>
          <cell r="P12">
            <v>0</v>
          </cell>
          <cell r="Q12">
            <v>0</v>
          </cell>
          <cell r="R12">
            <v>0</v>
          </cell>
          <cell r="S12">
            <v>0</v>
          </cell>
          <cell r="T12">
            <v>0</v>
          </cell>
          <cell r="U12">
            <v>0</v>
          </cell>
          <cell r="V12">
            <v>0</v>
          </cell>
          <cell r="W12">
            <v>0</v>
          </cell>
          <cell r="X12">
            <v>0.44</v>
          </cell>
        </row>
        <row r="13">
          <cell r="A13" t="str">
            <v>651.150</v>
          </cell>
          <cell r="B13" t="str">
            <v>Traït moïng tæåìng væîa XM M50 daìy 20</v>
          </cell>
          <cell r="C13" t="str">
            <v>m2</v>
          </cell>
          <cell r="D13">
            <v>25.27</v>
          </cell>
          <cell r="E13">
            <v>0.57999999999999996</v>
          </cell>
          <cell r="F13">
            <v>105.44</v>
          </cell>
          <cell r="H13">
            <v>0.69</v>
          </cell>
          <cell r="K13">
            <v>0</v>
          </cell>
          <cell r="L13">
            <v>0</v>
          </cell>
          <cell r="M13">
            <v>0</v>
          </cell>
          <cell r="N13">
            <v>0</v>
          </cell>
          <cell r="O13">
            <v>0</v>
          </cell>
          <cell r="P13">
            <v>0</v>
          </cell>
          <cell r="Q13">
            <v>0</v>
          </cell>
          <cell r="R13">
            <v>0</v>
          </cell>
          <cell r="S13">
            <v>0</v>
          </cell>
          <cell r="T13">
            <v>0</v>
          </cell>
          <cell r="U13">
            <v>0</v>
          </cell>
          <cell r="V13">
            <v>0</v>
          </cell>
          <cell r="W13">
            <v>0</v>
          </cell>
          <cell r="X13">
            <v>0</v>
          </cell>
        </row>
        <row r="14">
          <cell r="A14" t="str">
            <v>651.310</v>
          </cell>
          <cell r="B14" t="str">
            <v xml:space="preserve">Traït báûc cáúp væîa XM M75 daìy 20 âaïnh maìu </v>
          </cell>
          <cell r="C14" t="str">
            <v>m2</v>
          </cell>
          <cell r="D14">
            <v>38.61</v>
          </cell>
          <cell r="E14">
            <v>0.69</v>
          </cell>
          <cell r="F14">
            <v>177.71</v>
          </cell>
          <cell r="H14">
            <v>0.77</v>
          </cell>
          <cell r="K14">
            <v>0</v>
          </cell>
          <cell r="L14">
            <v>0</v>
          </cell>
          <cell r="M14">
            <v>0</v>
          </cell>
          <cell r="N14">
            <v>0</v>
          </cell>
          <cell r="O14">
            <v>0</v>
          </cell>
          <cell r="P14">
            <v>0</v>
          </cell>
          <cell r="Q14">
            <v>0</v>
          </cell>
          <cell r="R14">
            <v>0</v>
          </cell>
          <cell r="S14">
            <v>0</v>
          </cell>
          <cell r="T14">
            <v>0</v>
          </cell>
          <cell r="U14">
            <v>0</v>
          </cell>
          <cell r="V14">
            <v>0</v>
          </cell>
          <cell r="W14">
            <v>0</v>
          </cell>
          <cell r="X14">
            <v>0</v>
          </cell>
        </row>
        <row r="15">
          <cell r="A15" t="str">
            <v>651.130</v>
          </cell>
          <cell r="B15" t="str">
            <v>Traït bäön hoa væîa XM M75 daìy 15</v>
          </cell>
          <cell r="C15" t="str">
            <v>m2</v>
          </cell>
          <cell r="D15">
            <v>8.1999999999999993</v>
          </cell>
          <cell r="E15">
            <v>0.14000000000000001</v>
          </cell>
          <cell r="F15">
            <v>36.06</v>
          </cell>
          <cell r="H15">
            <v>0.16</v>
          </cell>
          <cell r="K15">
            <v>0</v>
          </cell>
          <cell r="L15">
            <v>0</v>
          </cell>
          <cell r="M15">
            <v>0</v>
          </cell>
          <cell r="N15">
            <v>0</v>
          </cell>
          <cell r="O15">
            <v>0</v>
          </cell>
          <cell r="P15">
            <v>0</v>
          </cell>
          <cell r="Q15">
            <v>0</v>
          </cell>
          <cell r="R15">
            <v>0</v>
          </cell>
          <cell r="S15">
            <v>0</v>
          </cell>
          <cell r="T15">
            <v>0</v>
          </cell>
          <cell r="U15">
            <v>0</v>
          </cell>
          <cell r="V15">
            <v>0</v>
          </cell>
          <cell r="W15">
            <v>0</v>
          </cell>
          <cell r="X15">
            <v>0</v>
          </cell>
        </row>
        <row r="16">
          <cell r="A16" t="str">
            <v>701.110</v>
          </cell>
          <cell r="B16" t="str">
            <v xml:space="preserve">Queït väi moïng tæåìng , bäön hoa 1 tràõng , 2 maìu </v>
          </cell>
          <cell r="C16" t="str">
            <v>m2</v>
          </cell>
          <cell r="D16">
            <v>33.47</v>
          </cell>
          <cell r="E16">
            <v>0</v>
          </cell>
          <cell r="K16">
            <v>0</v>
          </cell>
          <cell r="L16">
            <v>0</v>
          </cell>
          <cell r="M16">
            <v>0</v>
          </cell>
          <cell r="N16">
            <v>0</v>
          </cell>
          <cell r="O16">
            <v>0</v>
          </cell>
          <cell r="P16">
            <v>0</v>
          </cell>
          <cell r="Q16">
            <v>0</v>
          </cell>
          <cell r="R16">
            <v>0.67</v>
          </cell>
          <cell r="S16">
            <v>10.039999999999999</v>
          </cell>
          <cell r="T16">
            <v>0</v>
          </cell>
          <cell r="U16">
            <v>0</v>
          </cell>
          <cell r="V16">
            <v>0</v>
          </cell>
          <cell r="W16">
            <v>0</v>
          </cell>
          <cell r="X16">
            <v>0</v>
          </cell>
        </row>
        <row r="17">
          <cell r="A17" t="str">
            <v>221.110</v>
          </cell>
          <cell r="B17" t="str">
            <v xml:space="preserve">Bã täng âaï 4x6 M50 nãön nhaì </v>
          </cell>
          <cell r="C17" t="str">
            <v>m3</v>
          </cell>
          <cell r="D17">
            <v>23.44</v>
          </cell>
          <cell r="E17">
            <v>24.03</v>
          </cell>
          <cell r="F17">
            <v>3714</v>
          </cell>
          <cell r="G17">
            <v>10.45</v>
          </cell>
          <cell r="J17">
            <v>17.95</v>
          </cell>
          <cell r="K17">
            <v>0</v>
          </cell>
          <cell r="L17">
            <v>0</v>
          </cell>
          <cell r="M17">
            <v>0</v>
          </cell>
          <cell r="N17">
            <v>0</v>
          </cell>
          <cell r="O17">
            <v>0</v>
          </cell>
          <cell r="P17">
            <v>0</v>
          </cell>
          <cell r="Q17">
            <v>0</v>
          </cell>
          <cell r="R17">
            <v>0</v>
          </cell>
          <cell r="S17">
            <v>0</v>
          </cell>
          <cell r="T17">
            <v>0</v>
          </cell>
          <cell r="U17">
            <v>0</v>
          </cell>
          <cell r="V17">
            <v>0</v>
          </cell>
          <cell r="W17">
            <v>0</v>
          </cell>
          <cell r="X17">
            <v>0</v>
          </cell>
        </row>
        <row r="18">
          <cell r="A18" t="str">
            <v>684.130</v>
          </cell>
          <cell r="B18" t="str">
            <v>Laït gaûch hoa XM væîa XM M50</v>
          </cell>
          <cell r="C18" t="str">
            <v>m2</v>
          </cell>
          <cell r="D18">
            <v>228.52</v>
          </cell>
          <cell r="E18">
            <v>4.8</v>
          </cell>
          <cell r="F18">
            <v>872.64</v>
          </cell>
          <cell r="H18">
            <v>5.69</v>
          </cell>
          <cell r="K18">
            <v>0</v>
          </cell>
          <cell r="L18">
            <v>0</v>
          </cell>
          <cell r="M18">
            <v>0</v>
          </cell>
          <cell r="N18">
            <v>5713</v>
          </cell>
          <cell r="O18">
            <v>0</v>
          </cell>
          <cell r="P18">
            <v>0</v>
          </cell>
          <cell r="Q18">
            <v>0</v>
          </cell>
          <cell r="R18">
            <v>0</v>
          </cell>
          <cell r="S18">
            <v>0</v>
          </cell>
          <cell r="T18">
            <v>0</v>
          </cell>
          <cell r="U18">
            <v>0</v>
          </cell>
          <cell r="V18">
            <v>0</v>
          </cell>
          <cell r="W18">
            <v>0</v>
          </cell>
          <cell r="X18">
            <v>0</v>
          </cell>
        </row>
        <row r="19">
          <cell r="K19">
            <v>0</v>
          </cell>
          <cell r="L19">
            <v>0</v>
          </cell>
          <cell r="M19">
            <v>0</v>
          </cell>
          <cell r="N19">
            <v>0</v>
          </cell>
          <cell r="O19">
            <v>0</v>
          </cell>
          <cell r="P19">
            <v>0</v>
          </cell>
          <cell r="Q19">
            <v>0</v>
          </cell>
          <cell r="R19">
            <v>0.53</v>
          </cell>
          <cell r="S19">
            <v>8.02</v>
          </cell>
          <cell r="T19">
            <v>0</v>
          </cell>
          <cell r="U19">
            <v>0</v>
          </cell>
          <cell r="V19">
            <v>0</v>
          </cell>
          <cell r="W19">
            <v>0</v>
          </cell>
          <cell r="X19">
            <v>0</v>
          </cell>
        </row>
        <row r="20">
          <cell r="A20">
            <v>0</v>
          </cell>
          <cell r="B20" t="str">
            <v>II. THÁN NHAÌ :</v>
          </cell>
          <cell r="C20">
            <v>0</v>
          </cell>
          <cell r="D20">
            <v>0</v>
          </cell>
          <cell r="F20">
            <v>10941.180000000002</v>
          </cell>
          <cell r="G20">
            <v>4.0500000000000007</v>
          </cell>
          <cell r="H20">
            <v>48.71</v>
          </cell>
          <cell r="I20">
            <v>8.26</v>
          </cell>
          <cell r="J20">
            <v>0</v>
          </cell>
          <cell r="K20">
            <v>0</v>
          </cell>
          <cell r="L20">
            <v>43421.97</v>
          </cell>
          <cell r="M20">
            <v>680.34</v>
          </cell>
          <cell r="N20">
            <v>0</v>
          </cell>
          <cell r="O20">
            <v>0</v>
          </cell>
          <cell r="P20">
            <v>0</v>
          </cell>
          <cell r="Q20">
            <v>0</v>
          </cell>
          <cell r="R20">
            <v>27.17</v>
          </cell>
          <cell r="S20">
            <v>426.23</v>
          </cell>
          <cell r="T20">
            <v>34.340000000000003</v>
          </cell>
          <cell r="U20">
            <v>0</v>
          </cell>
          <cell r="V20">
            <v>0</v>
          </cell>
          <cell r="W20">
            <v>0</v>
          </cell>
          <cell r="X20">
            <v>1.21</v>
          </cell>
        </row>
        <row r="21">
          <cell r="A21" t="str">
            <v>205.130</v>
          </cell>
          <cell r="B21" t="str">
            <v>Xáy tæåìng 220 gaûch äúng væîa XM M50 cao &lt;= 4m</v>
          </cell>
          <cell r="C21" t="str">
            <v>m3</v>
          </cell>
          <cell r="D21">
            <v>48.07</v>
          </cell>
          <cell r="E21">
            <v>7.93</v>
          </cell>
          <cell r="F21">
            <v>1441.67</v>
          </cell>
          <cell r="H21">
            <v>9.4</v>
          </cell>
          <cell r="K21">
            <v>0</v>
          </cell>
          <cell r="L21">
            <v>21631.5</v>
          </cell>
          <cell r="M21">
            <v>0</v>
          </cell>
          <cell r="N21">
            <v>0</v>
          </cell>
          <cell r="O21">
            <v>0</v>
          </cell>
          <cell r="P21">
            <v>0</v>
          </cell>
          <cell r="Q21">
            <v>0</v>
          </cell>
          <cell r="R21">
            <v>0</v>
          </cell>
          <cell r="S21">
            <v>0</v>
          </cell>
          <cell r="T21">
            <v>0</v>
          </cell>
          <cell r="U21">
            <v>0</v>
          </cell>
          <cell r="V21">
            <v>0</v>
          </cell>
          <cell r="W21">
            <v>0</v>
          </cell>
          <cell r="X21">
            <v>0.14000000000000001</v>
          </cell>
        </row>
        <row r="22">
          <cell r="A22" t="str">
            <v>205.140</v>
          </cell>
          <cell r="B22" t="str">
            <v xml:space="preserve">Xáy tæåìng 220 gaûch äúng væîa XM M50 cao &gt; 4m : </v>
          </cell>
          <cell r="C22" t="str">
            <v>m3</v>
          </cell>
          <cell r="D22">
            <v>1.22</v>
          </cell>
          <cell r="E22">
            <v>0.2</v>
          </cell>
          <cell r="F22">
            <v>36.36</v>
          </cell>
          <cell r="H22">
            <v>0.24</v>
          </cell>
          <cell r="K22">
            <v>0</v>
          </cell>
          <cell r="L22">
            <v>549</v>
          </cell>
          <cell r="M22">
            <v>0</v>
          </cell>
          <cell r="N22">
            <v>0</v>
          </cell>
          <cell r="O22">
            <v>0</v>
          </cell>
          <cell r="P22">
            <v>0</v>
          </cell>
          <cell r="Q22">
            <v>0</v>
          </cell>
          <cell r="R22">
            <v>0</v>
          </cell>
          <cell r="S22">
            <v>0</v>
          </cell>
          <cell r="T22">
            <v>0</v>
          </cell>
          <cell r="U22">
            <v>0</v>
          </cell>
          <cell r="V22">
            <v>0</v>
          </cell>
          <cell r="W22">
            <v>0</v>
          </cell>
          <cell r="X22">
            <v>0.01</v>
          </cell>
        </row>
        <row r="23">
          <cell r="A23" t="str">
            <v>205.110</v>
          </cell>
          <cell r="B23" t="str">
            <v>Xáy tæåìng 110 gaûch äúng væîa XM M50 cao &lt;= 4m</v>
          </cell>
          <cell r="C23" t="str">
            <v>m3</v>
          </cell>
          <cell r="D23">
            <v>41.357100000000003</v>
          </cell>
          <cell r="E23">
            <v>6.2</v>
          </cell>
          <cell r="F23">
            <v>1127.1600000000001</v>
          </cell>
          <cell r="H23">
            <v>7.35</v>
          </cell>
          <cell r="K23">
            <v>0</v>
          </cell>
          <cell r="L23">
            <v>19024.27</v>
          </cell>
          <cell r="M23">
            <v>0</v>
          </cell>
          <cell r="N23">
            <v>0</v>
          </cell>
          <cell r="O23">
            <v>0</v>
          </cell>
          <cell r="P23">
            <v>0</v>
          </cell>
          <cell r="Q23">
            <v>0</v>
          </cell>
          <cell r="R23">
            <v>0</v>
          </cell>
          <cell r="S23">
            <v>0</v>
          </cell>
          <cell r="T23">
            <v>0</v>
          </cell>
          <cell r="U23">
            <v>0</v>
          </cell>
          <cell r="V23">
            <v>0</v>
          </cell>
          <cell r="W23">
            <v>0</v>
          </cell>
          <cell r="X23">
            <v>0.12</v>
          </cell>
        </row>
        <row r="24">
          <cell r="A24" t="str">
            <v>205.120</v>
          </cell>
          <cell r="B24" t="str">
            <v>Xáy tæåìng 110 gaûch äúng væîa XM M50 cao &gt; 4m</v>
          </cell>
          <cell r="C24" t="str">
            <v>m3</v>
          </cell>
          <cell r="D24">
            <v>4.82</v>
          </cell>
          <cell r="E24">
            <v>0.72</v>
          </cell>
          <cell r="F24">
            <v>130.9</v>
          </cell>
          <cell r="H24">
            <v>0.85</v>
          </cell>
          <cell r="K24">
            <v>0</v>
          </cell>
          <cell r="L24">
            <v>2217.1999999999998</v>
          </cell>
          <cell r="M24">
            <v>0</v>
          </cell>
          <cell r="N24">
            <v>0</v>
          </cell>
          <cell r="O24">
            <v>0</v>
          </cell>
          <cell r="P24">
            <v>0</v>
          </cell>
          <cell r="Q24">
            <v>0</v>
          </cell>
          <cell r="R24">
            <v>0</v>
          </cell>
          <cell r="S24">
            <v>0</v>
          </cell>
          <cell r="T24">
            <v>0</v>
          </cell>
          <cell r="U24">
            <v>0</v>
          </cell>
          <cell r="V24">
            <v>0</v>
          </cell>
          <cell r="W24">
            <v>0</v>
          </cell>
          <cell r="X24">
            <v>0.05</v>
          </cell>
        </row>
        <row r="25">
          <cell r="A25" t="str">
            <v>651.130</v>
          </cell>
          <cell r="B25" t="str">
            <v>Traït tæåìng gaûch äúng cao &lt;= 4m væîa XM M50 daìy 15</v>
          </cell>
          <cell r="C25" t="str">
            <v>m2</v>
          </cell>
          <cell r="D25">
            <v>1226.18</v>
          </cell>
          <cell r="E25">
            <v>20.85</v>
          </cell>
          <cell r="F25">
            <v>3790.53</v>
          </cell>
          <cell r="H25">
            <v>24.71</v>
          </cell>
          <cell r="K25">
            <v>0</v>
          </cell>
          <cell r="L25">
            <v>0</v>
          </cell>
          <cell r="M25">
            <v>0</v>
          </cell>
          <cell r="N25">
            <v>0</v>
          </cell>
          <cell r="O25">
            <v>0</v>
          </cell>
          <cell r="P25">
            <v>0</v>
          </cell>
          <cell r="Q25">
            <v>0</v>
          </cell>
          <cell r="R25">
            <v>0</v>
          </cell>
          <cell r="S25">
            <v>0</v>
          </cell>
          <cell r="T25">
            <v>0</v>
          </cell>
          <cell r="U25">
            <v>0</v>
          </cell>
          <cell r="V25">
            <v>0</v>
          </cell>
          <cell r="W25">
            <v>0</v>
          </cell>
          <cell r="X25">
            <v>0</v>
          </cell>
        </row>
        <row r="26">
          <cell r="A26" t="str">
            <v>651.140</v>
          </cell>
          <cell r="B26" t="str">
            <v>Traït tæåìng gaûch äúng cao &gt; 4m væîa XM M50 daìy 15</v>
          </cell>
          <cell r="C26" t="str">
            <v>m2</v>
          </cell>
          <cell r="D26">
            <v>98.64</v>
          </cell>
          <cell r="E26">
            <v>1.68</v>
          </cell>
          <cell r="F26">
            <v>305.42</v>
          </cell>
          <cell r="H26">
            <v>1.99</v>
          </cell>
          <cell r="K26">
            <v>0</v>
          </cell>
          <cell r="L26">
            <v>0</v>
          </cell>
          <cell r="M26">
            <v>0</v>
          </cell>
          <cell r="N26">
            <v>0</v>
          </cell>
          <cell r="O26">
            <v>0</v>
          </cell>
          <cell r="P26">
            <v>0</v>
          </cell>
          <cell r="Q26">
            <v>0</v>
          </cell>
          <cell r="R26">
            <v>0</v>
          </cell>
          <cell r="S26">
            <v>0</v>
          </cell>
          <cell r="T26">
            <v>0</v>
          </cell>
          <cell r="U26">
            <v>0</v>
          </cell>
          <cell r="V26">
            <v>0</v>
          </cell>
          <cell r="W26">
            <v>0</v>
          </cell>
          <cell r="X26">
            <v>0</v>
          </cell>
        </row>
        <row r="27">
          <cell r="A27" t="str">
            <v>204.310</v>
          </cell>
          <cell r="B27" t="str">
            <v xml:space="preserve">Xáy äÚp truû væîa XM M75 gaûch âàûc </v>
          </cell>
          <cell r="C27" t="str">
            <v>m3</v>
          </cell>
          <cell r="D27">
            <v>0.87</v>
          </cell>
          <cell r="E27">
            <v>0.27</v>
          </cell>
          <cell r="F27">
            <v>69.540000000000006</v>
          </cell>
          <cell r="G27">
            <v>0.86</v>
          </cell>
          <cell r="H27">
            <v>0.3</v>
          </cell>
          <cell r="K27">
            <v>0</v>
          </cell>
          <cell r="L27">
            <v>0</v>
          </cell>
          <cell r="M27">
            <v>680.34</v>
          </cell>
          <cell r="N27">
            <v>0</v>
          </cell>
          <cell r="O27">
            <v>0</v>
          </cell>
          <cell r="P27">
            <v>0</v>
          </cell>
          <cell r="Q27">
            <v>0</v>
          </cell>
          <cell r="R27">
            <v>0</v>
          </cell>
          <cell r="S27">
            <v>0</v>
          </cell>
          <cell r="T27">
            <v>0</v>
          </cell>
          <cell r="U27">
            <v>0</v>
          </cell>
          <cell r="V27">
            <v>0</v>
          </cell>
          <cell r="W27">
            <v>0</v>
          </cell>
          <cell r="X27">
            <v>0</v>
          </cell>
        </row>
        <row r="28">
          <cell r="A28" t="str">
            <v>651.220</v>
          </cell>
          <cell r="B28" t="str">
            <v>Traït truû væîa XM M75 daìy 15</v>
          </cell>
          <cell r="C28" t="str">
            <v>m2</v>
          </cell>
          <cell r="D28">
            <v>7.92</v>
          </cell>
          <cell r="E28">
            <v>0.14000000000000001</v>
          </cell>
          <cell r="F28">
            <v>36.06</v>
          </cell>
          <cell r="H28">
            <v>0.16</v>
          </cell>
          <cell r="K28">
            <v>0</v>
          </cell>
          <cell r="L28">
            <v>0</v>
          </cell>
          <cell r="M28">
            <v>0</v>
          </cell>
          <cell r="N28">
            <v>0</v>
          </cell>
          <cell r="O28">
            <v>0</v>
          </cell>
          <cell r="P28">
            <v>0</v>
          </cell>
          <cell r="Q28">
            <v>0</v>
          </cell>
          <cell r="R28">
            <v>0</v>
          </cell>
          <cell r="S28">
            <v>0</v>
          </cell>
          <cell r="T28">
            <v>0</v>
          </cell>
          <cell r="U28">
            <v>0</v>
          </cell>
          <cell r="V28">
            <v>0</v>
          </cell>
          <cell r="W28">
            <v>0</v>
          </cell>
          <cell r="X28">
            <v>0</v>
          </cell>
        </row>
        <row r="29">
          <cell r="A29" t="str">
            <v>651.220</v>
          </cell>
          <cell r="B29" t="str">
            <v>Traït chaình cæía væîa XM M75 daìy 20</v>
          </cell>
          <cell r="C29" t="str">
            <v>m2</v>
          </cell>
          <cell r="D29">
            <v>54.48</v>
          </cell>
          <cell r="E29">
            <v>0.98</v>
          </cell>
          <cell r="F29">
            <v>252.4</v>
          </cell>
          <cell r="H29">
            <v>1.1000000000000001</v>
          </cell>
          <cell r="K29">
            <v>0</v>
          </cell>
          <cell r="L29">
            <v>0</v>
          </cell>
          <cell r="M29">
            <v>0</v>
          </cell>
          <cell r="N29">
            <v>0</v>
          </cell>
          <cell r="O29">
            <v>0</v>
          </cell>
          <cell r="P29">
            <v>0</v>
          </cell>
          <cell r="Q29">
            <v>0</v>
          </cell>
          <cell r="R29">
            <v>0</v>
          </cell>
          <cell r="S29">
            <v>0</v>
          </cell>
          <cell r="T29">
            <v>0</v>
          </cell>
          <cell r="U29">
            <v>0</v>
          </cell>
          <cell r="V29">
            <v>0</v>
          </cell>
          <cell r="W29">
            <v>0</v>
          </cell>
          <cell r="X29">
            <v>0</v>
          </cell>
        </row>
        <row r="30">
          <cell r="A30" t="str">
            <v>222.410</v>
          </cell>
          <cell r="B30" t="str">
            <v xml:space="preserve">Bã täng truû M200 âaï 1x2 </v>
          </cell>
          <cell r="C30" t="str">
            <v>m3</v>
          </cell>
          <cell r="D30">
            <v>1.1200000000000001</v>
          </cell>
          <cell r="E30">
            <v>1.1499999999999999</v>
          </cell>
          <cell r="F30">
            <v>373.98</v>
          </cell>
          <cell r="G30">
            <v>0.47</v>
          </cell>
          <cell r="I30">
            <v>0.97</v>
          </cell>
          <cell r="K30">
            <v>0</v>
          </cell>
          <cell r="L30">
            <v>0</v>
          </cell>
          <cell r="M30">
            <v>0</v>
          </cell>
          <cell r="N30">
            <v>0</v>
          </cell>
          <cell r="O30">
            <v>0</v>
          </cell>
          <cell r="P30">
            <v>0</v>
          </cell>
          <cell r="Q30">
            <v>0</v>
          </cell>
          <cell r="R30">
            <v>0</v>
          </cell>
          <cell r="S30">
            <v>0</v>
          </cell>
          <cell r="T30">
            <v>0</v>
          </cell>
          <cell r="U30">
            <v>0</v>
          </cell>
          <cell r="V30">
            <v>0</v>
          </cell>
          <cell r="W30">
            <v>0</v>
          </cell>
          <cell r="X30">
            <v>0.15</v>
          </cell>
        </row>
        <row r="31">
          <cell r="A31" t="str">
            <v>300.510</v>
          </cell>
          <cell r="B31" t="str">
            <v xml:space="preserve">Bã täng lanh tä M200 âaï 1x2 </v>
          </cell>
          <cell r="C31" t="str">
            <v>m3</v>
          </cell>
          <cell r="D31">
            <v>2.0500000000000003</v>
          </cell>
          <cell r="E31">
            <v>2.08</v>
          </cell>
          <cell r="F31">
            <v>676.42</v>
          </cell>
          <cell r="G31">
            <v>0.86</v>
          </cell>
          <cell r="I31">
            <v>1.75</v>
          </cell>
          <cell r="K31">
            <v>0</v>
          </cell>
          <cell r="L31">
            <v>0</v>
          </cell>
          <cell r="M31">
            <v>0</v>
          </cell>
          <cell r="N31">
            <v>0</v>
          </cell>
          <cell r="O31">
            <v>0</v>
          </cell>
          <cell r="P31">
            <v>0</v>
          </cell>
          <cell r="Q31">
            <v>0</v>
          </cell>
          <cell r="R31">
            <v>0</v>
          </cell>
          <cell r="S31">
            <v>0</v>
          </cell>
          <cell r="T31">
            <v>0</v>
          </cell>
          <cell r="U31">
            <v>0</v>
          </cell>
          <cell r="V31">
            <v>0</v>
          </cell>
          <cell r="W31">
            <v>0</v>
          </cell>
          <cell r="X31">
            <v>0.03</v>
          </cell>
        </row>
        <row r="32">
          <cell r="A32" t="str">
            <v>300.510</v>
          </cell>
          <cell r="B32" t="str">
            <v xml:space="preserve">Bã täng ä vàng M200 âaï 1x2 </v>
          </cell>
          <cell r="C32" t="str">
            <v>m3</v>
          </cell>
          <cell r="D32">
            <v>0.28000000000000003</v>
          </cell>
          <cell r="E32">
            <v>0.28000000000000003</v>
          </cell>
          <cell r="F32">
            <v>91.06</v>
          </cell>
          <cell r="G32">
            <v>0.12</v>
          </cell>
          <cell r="I32">
            <v>0.24</v>
          </cell>
          <cell r="K32">
            <v>0</v>
          </cell>
          <cell r="L32">
            <v>0</v>
          </cell>
          <cell r="M32">
            <v>0</v>
          </cell>
          <cell r="N32">
            <v>0</v>
          </cell>
          <cell r="O32">
            <v>0</v>
          </cell>
          <cell r="P32">
            <v>0</v>
          </cell>
          <cell r="Q32">
            <v>0</v>
          </cell>
          <cell r="R32">
            <v>0</v>
          </cell>
          <cell r="S32">
            <v>0</v>
          </cell>
          <cell r="T32">
            <v>0</v>
          </cell>
          <cell r="U32">
            <v>0</v>
          </cell>
          <cell r="V32">
            <v>0</v>
          </cell>
          <cell r="W32">
            <v>0</v>
          </cell>
          <cell r="X32">
            <v>0</v>
          </cell>
        </row>
        <row r="33">
          <cell r="A33" t="str">
            <v>651.320</v>
          </cell>
          <cell r="B33" t="str">
            <v>Traït ä vàng væîa XM M50 daìy 15</v>
          </cell>
          <cell r="C33" t="str">
            <v>m2</v>
          </cell>
          <cell r="D33">
            <v>4.62</v>
          </cell>
          <cell r="E33">
            <v>0.08</v>
          </cell>
          <cell r="F33">
            <v>14.54</v>
          </cell>
          <cell r="H33">
            <v>0.09</v>
          </cell>
          <cell r="K33">
            <v>0</v>
          </cell>
          <cell r="L33">
            <v>0</v>
          </cell>
          <cell r="M33">
            <v>0</v>
          </cell>
          <cell r="N33">
            <v>0</v>
          </cell>
          <cell r="O33">
            <v>0</v>
          </cell>
          <cell r="P33">
            <v>0</v>
          </cell>
          <cell r="Q33">
            <v>0</v>
          </cell>
          <cell r="R33">
            <v>0</v>
          </cell>
          <cell r="S33">
            <v>0</v>
          </cell>
          <cell r="T33">
            <v>0</v>
          </cell>
          <cell r="U33">
            <v>0</v>
          </cell>
          <cell r="V33">
            <v>0</v>
          </cell>
          <cell r="W33">
            <v>0</v>
          </cell>
          <cell r="X33">
            <v>0</v>
          </cell>
        </row>
        <row r="34">
          <cell r="A34" t="str">
            <v>672.110</v>
          </cell>
          <cell r="B34" t="str">
            <v>Laïng ä vàng væîa XM M75 daìy 20</v>
          </cell>
          <cell r="C34" t="str">
            <v>m2</v>
          </cell>
          <cell r="D34">
            <v>4.62</v>
          </cell>
          <cell r="E34">
            <v>0.06</v>
          </cell>
          <cell r="F34">
            <v>15.45</v>
          </cell>
          <cell r="H34">
            <v>7.0000000000000007E-2</v>
          </cell>
          <cell r="K34">
            <v>0</v>
          </cell>
          <cell r="L34">
            <v>0</v>
          </cell>
          <cell r="M34">
            <v>0</v>
          </cell>
          <cell r="N34">
            <v>0</v>
          </cell>
          <cell r="O34">
            <v>0</v>
          </cell>
          <cell r="P34">
            <v>0</v>
          </cell>
          <cell r="Q34">
            <v>0</v>
          </cell>
          <cell r="R34">
            <v>0</v>
          </cell>
          <cell r="S34">
            <v>0</v>
          </cell>
          <cell r="T34">
            <v>0</v>
          </cell>
          <cell r="U34">
            <v>0</v>
          </cell>
          <cell r="V34">
            <v>0</v>
          </cell>
          <cell r="W34">
            <v>0</v>
          </cell>
          <cell r="X34">
            <v>0</v>
          </cell>
        </row>
        <row r="35">
          <cell r="A35" t="str">
            <v>651.420</v>
          </cell>
          <cell r="B35" t="str">
            <v>Traït chè næåïc ä vàng væîa XM M75</v>
          </cell>
          <cell r="C35" t="str">
            <v>md</v>
          </cell>
          <cell r="D35">
            <v>16.100000000000001</v>
          </cell>
          <cell r="E35">
            <v>7.0000000000000007E-2</v>
          </cell>
          <cell r="F35">
            <v>18.03</v>
          </cell>
          <cell r="H35">
            <v>0.08</v>
          </cell>
          <cell r="K35">
            <v>0</v>
          </cell>
          <cell r="L35">
            <v>0</v>
          </cell>
          <cell r="M35">
            <v>0</v>
          </cell>
          <cell r="N35">
            <v>0</v>
          </cell>
          <cell r="O35">
            <v>0</v>
          </cell>
          <cell r="P35">
            <v>0</v>
          </cell>
          <cell r="Q35">
            <v>0</v>
          </cell>
          <cell r="R35">
            <v>0</v>
          </cell>
          <cell r="S35">
            <v>0</v>
          </cell>
          <cell r="T35">
            <v>0</v>
          </cell>
          <cell r="U35">
            <v>0</v>
          </cell>
          <cell r="V35">
            <v>0</v>
          </cell>
          <cell r="W35">
            <v>0</v>
          </cell>
          <cell r="X35">
            <v>0</v>
          </cell>
        </row>
        <row r="36">
          <cell r="A36" t="str">
            <v>651.330</v>
          </cell>
          <cell r="B36" t="str">
            <v xml:space="preserve">Traït häö dáöu vaìo ä vàng </v>
          </cell>
          <cell r="C36" t="str">
            <v>m2</v>
          </cell>
          <cell r="D36">
            <v>9.24</v>
          </cell>
          <cell r="F36">
            <v>10</v>
          </cell>
          <cell r="K36">
            <v>0</v>
          </cell>
          <cell r="L36">
            <v>0</v>
          </cell>
          <cell r="M36">
            <v>0</v>
          </cell>
          <cell r="N36">
            <v>0</v>
          </cell>
          <cell r="O36">
            <v>0</v>
          </cell>
          <cell r="P36">
            <v>0</v>
          </cell>
          <cell r="Q36">
            <v>0</v>
          </cell>
          <cell r="R36">
            <v>0</v>
          </cell>
          <cell r="S36">
            <v>0</v>
          </cell>
          <cell r="T36">
            <v>0</v>
          </cell>
          <cell r="U36">
            <v>0</v>
          </cell>
          <cell r="V36">
            <v>0</v>
          </cell>
          <cell r="W36">
            <v>0</v>
          </cell>
          <cell r="X36">
            <v>0</v>
          </cell>
        </row>
        <row r="37">
          <cell r="A37" t="str">
            <v>651.220</v>
          </cell>
          <cell r="B37" t="str">
            <v>Traït truû truûc A væîa XM M75 daìy 15</v>
          </cell>
          <cell r="C37" t="str">
            <v>m2</v>
          </cell>
          <cell r="D37">
            <v>25.76</v>
          </cell>
          <cell r="E37">
            <v>0.46</v>
          </cell>
          <cell r="F37">
            <v>118.47</v>
          </cell>
          <cell r="H37">
            <v>0.51</v>
          </cell>
          <cell r="K37">
            <v>0</v>
          </cell>
          <cell r="L37">
            <v>0</v>
          </cell>
          <cell r="M37">
            <v>0</v>
          </cell>
          <cell r="N37">
            <v>0</v>
          </cell>
          <cell r="O37">
            <v>0</v>
          </cell>
          <cell r="P37">
            <v>0</v>
          </cell>
          <cell r="Q37">
            <v>0</v>
          </cell>
          <cell r="R37">
            <v>0</v>
          </cell>
          <cell r="S37">
            <v>0</v>
          </cell>
          <cell r="T37">
            <v>0</v>
          </cell>
          <cell r="U37">
            <v>0</v>
          </cell>
          <cell r="V37">
            <v>0</v>
          </cell>
          <cell r="W37">
            <v>0</v>
          </cell>
          <cell r="X37">
            <v>0</v>
          </cell>
        </row>
        <row r="38">
          <cell r="A38" t="str">
            <v>224.110</v>
          </cell>
          <cell r="B38" t="str">
            <v xml:space="preserve">Bã täng dáöm M200 âaï 1x2 </v>
          </cell>
          <cell r="C38" t="str">
            <v>m3</v>
          </cell>
          <cell r="D38">
            <v>6.1499999999999995</v>
          </cell>
          <cell r="E38">
            <v>6.3</v>
          </cell>
          <cell r="F38">
            <v>2048.7600000000002</v>
          </cell>
          <cell r="G38">
            <v>2.6</v>
          </cell>
          <cell r="I38">
            <v>5.3</v>
          </cell>
          <cell r="K38">
            <v>0</v>
          </cell>
          <cell r="L38">
            <v>0</v>
          </cell>
          <cell r="M38">
            <v>0</v>
          </cell>
          <cell r="N38">
            <v>0</v>
          </cell>
          <cell r="O38">
            <v>0</v>
          </cell>
          <cell r="P38">
            <v>0</v>
          </cell>
          <cell r="Q38">
            <v>0</v>
          </cell>
          <cell r="R38">
            <v>0</v>
          </cell>
          <cell r="S38">
            <v>0</v>
          </cell>
          <cell r="T38">
            <v>0</v>
          </cell>
          <cell r="U38">
            <v>0</v>
          </cell>
          <cell r="V38">
            <v>0</v>
          </cell>
          <cell r="W38">
            <v>0</v>
          </cell>
          <cell r="X38">
            <v>0.71</v>
          </cell>
        </row>
        <row r="39">
          <cell r="A39" t="str">
            <v>651.330</v>
          </cell>
          <cell r="B39" t="str">
            <v>Traït dáöm væîa XM M50 daìy 15</v>
          </cell>
          <cell r="C39" t="str">
            <v>m2</v>
          </cell>
          <cell r="D39">
            <v>87.44</v>
          </cell>
          <cell r="E39">
            <v>1.57</v>
          </cell>
          <cell r="F39">
            <v>285.43</v>
          </cell>
          <cell r="H39">
            <v>1.86</v>
          </cell>
          <cell r="K39">
            <v>0</v>
          </cell>
          <cell r="L39">
            <v>0</v>
          </cell>
          <cell r="M39">
            <v>0</v>
          </cell>
          <cell r="N39">
            <v>0</v>
          </cell>
          <cell r="O39">
            <v>0</v>
          </cell>
          <cell r="P39">
            <v>0</v>
          </cell>
          <cell r="Q39">
            <v>0</v>
          </cell>
          <cell r="R39">
            <v>0</v>
          </cell>
          <cell r="S39">
            <v>0</v>
          </cell>
          <cell r="T39">
            <v>0</v>
          </cell>
          <cell r="U39">
            <v>0</v>
          </cell>
          <cell r="V39">
            <v>0</v>
          </cell>
          <cell r="W39">
            <v>0</v>
          </cell>
          <cell r="X39">
            <v>0</v>
          </cell>
        </row>
        <row r="40">
          <cell r="A40" t="str">
            <v>651.330</v>
          </cell>
          <cell r="B40" t="str">
            <v xml:space="preserve">Traït häö dáöu vaìo âáöm bã täng </v>
          </cell>
          <cell r="C40" t="str">
            <v>m2</v>
          </cell>
          <cell r="D40">
            <v>87.44</v>
          </cell>
          <cell r="F40">
            <v>99</v>
          </cell>
          <cell r="K40">
            <v>0</v>
          </cell>
          <cell r="L40">
            <v>0</v>
          </cell>
          <cell r="M40">
            <v>0</v>
          </cell>
          <cell r="N40">
            <v>0</v>
          </cell>
          <cell r="O40">
            <v>0</v>
          </cell>
          <cell r="P40">
            <v>0</v>
          </cell>
          <cell r="Q40">
            <v>0</v>
          </cell>
          <cell r="R40">
            <v>0</v>
          </cell>
          <cell r="S40">
            <v>0</v>
          </cell>
          <cell r="T40">
            <v>0</v>
          </cell>
          <cell r="U40">
            <v>0</v>
          </cell>
          <cell r="V40">
            <v>0</v>
          </cell>
          <cell r="W40">
            <v>0</v>
          </cell>
          <cell r="X40">
            <v>0</v>
          </cell>
        </row>
        <row r="41">
          <cell r="A41" t="str">
            <v>701.110</v>
          </cell>
          <cell r="B41" t="str">
            <v xml:space="preserve">Queït väi tæåìng truû 1 tràõng 2 maìu </v>
          </cell>
          <cell r="C41" t="str">
            <v>m2</v>
          </cell>
          <cell r="D41">
            <v>1358.5000000000002</v>
          </cell>
          <cell r="E41">
            <v>0</v>
          </cell>
          <cell r="K41">
            <v>0</v>
          </cell>
          <cell r="L41">
            <v>0</v>
          </cell>
          <cell r="M41">
            <v>0</v>
          </cell>
          <cell r="N41">
            <v>0</v>
          </cell>
          <cell r="O41">
            <v>0</v>
          </cell>
          <cell r="P41">
            <v>0</v>
          </cell>
          <cell r="Q41">
            <v>0</v>
          </cell>
          <cell r="R41">
            <v>27.17</v>
          </cell>
          <cell r="S41">
            <v>407.55</v>
          </cell>
          <cell r="T41">
            <v>0</v>
          </cell>
          <cell r="U41">
            <v>0</v>
          </cell>
          <cell r="V41">
            <v>0</v>
          </cell>
          <cell r="W41">
            <v>0</v>
          </cell>
          <cell r="X41">
            <v>0</v>
          </cell>
        </row>
        <row r="42">
          <cell r="A42" t="str">
            <v>701.130</v>
          </cell>
          <cell r="B42" t="str">
            <v>Queït väi chaình cæía , ä vàng , lanh tä 3 næåïc tràõng</v>
          </cell>
          <cell r="C42" t="str">
            <v>m2</v>
          </cell>
          <cell r="D42">
            <v>59.099999999999994</v>
          </cell>
          <cell r="E42">
            <v>0</v>
          </cell>
          <cell r="K42">
            <v>0</v>
          </cell>
          <cell r="L42">
            <v>0</v>
          </cell>
          <cell r="M42">
            <v>0</v>
          </cell>
          <cell r="N42">
            <v>0</v>
          </cell>
          <cell r="O42">
            <v>0</v>
          </cell>
          <cell r="P42">
            <v>0</v>
          </cell>
          <cell r="Q42">
            <v>0</v>
          </cell>
          <cell r="R42">
            <v>0</v>
          </cell>
          <cell r="S42">
            <v>18.68</v>
          </cell>
          <cell r="T42">
            <v>0</v>
          </cell>
          <cell r="U42">
            <v>0</v>
          </cell>
          <cell r="V42">
            <v>0</v>
          </cell>
          <cell r="W42">
            <v>0</v>
          </cell>
          <cell r="X42">
            <v>0</v>
          </cell>
        </row>
        <row r="43">
          <cell r="A43" t="str">
            <v>703.440</v>
          </cell>
          <cell r="B43" t="str">
            <v xml:space="preserve">Sån cæía âi, säø panä, panä kênh 3 næåïc  maìu xaïm </v>
          </cell>
          <cell r="C43" t="str">
            <v>m2</v>
          </cell>
          <cell r="D43">
            <v>113.4</v>
          </cell>
          <cell r="E43">
            <v>0</v>
          </cell>
          <cell r="K43">
            <v>0</v>
          </cell>
          <cell r="L43">
            <v>0</v>
          </cell>
          <cell r="M43">
            <v>0</v>
          </cell>
          <cell r="N43">
            <v>0</v>
          </cell>
          <cell r="O43">
            <v>0</v>
          </cell>
          <cell r="P43">
            <v>0</v>
          </cell>
          <cell r="Q43">
            <v>0</v>
          </cell>
          <cell r="R43">
            <v>0</v>
          </cell>
          <cell r="S43">
            <v>0</v>
          </cell>
          <cell r="T43">
            <v>25.52</v>
          </cell>
          <cell r="U43">
            <v>0</v>
          </cell>
          <cell r="V43">
            <v>0</v>
          </cell>
          <cell r="W43">
            <v>0</v>
          </cell>
          <cell r="X43">
            <v>0</v>
          </cell>
        </row>
        <row r="44">
          <cell r="A44" t="str">
            <v>703.440</v>
          </cell>
          <cell r="B44" t="str">
            <v xml:space="preserve">Sån cæía säø sàõt chåïp kênh 3 næåïc maìu xaïm </v>
          </cell>
          <cell r="C44" t="str">
            <v>m2</v>
          </cell>
          <cell r="D44">
            <v>39.200000000000003</v>
          </cell>
          <cell r="E44">
            <v>0</v>
          </cell>
          <cell r="K44">
            <v>0</v>
          </cell>
          <cell r="L44">
            <v>0</v>
          </cell>
          <cell r="M44">
            <v>0</v>
          </cell>
          <cell r="N44">
            <v>0</v>
          </cell>
          <cell r="O44">
            <v>0</v>
          </cell>
          <cell r="P44">
            <v>0</v>
          </cell>
          <cell r="Q44">
            <v>0</v>
          </cell>
          <cell r="R44">
            <v>0</v>
          </cell>
          <cell r="S44">
            <v>0</v>
          </cell>
          <cell r="T44">
            <v>8.82</v>
          </cell>
          <cell r="U44">
            <v>0</v>
          </cell>
          <cell r="V44">
            <v>0</v>
          </cell>
          <cell r="W44">
            <v>0</v>
          </cell>
          <cell r="X44">
            <v>0</v>
          </cell>
        </row>
        <row r="45">
          <cell r="A45">
            <v>0</v>
          </cell>
          <cell r="B45" t="str">
            <v>III. TRÁÖN + MAÏI NHAÌ :</v>
          </cell>
          <cell r="C45">
            <v>0</v>
          </cell>
          <cell r="D45">
            <v>0</v>
          </cell>
          <cell r="F45">
            <v>2651.1300000000006</v>
          </cell>
          <cell r="G45">
            <v>2.1</v>
          </cell>
          <cell r="H45">
            <v>4.4899999999999993</v>
          </cell>
          <cell r="I45">
            <v>4.2600000000000007</v>
          </cell>
          <cell r="J45">
            <v>0</v>
          </cell>
          <cell r="K45">
            <v>0</v>
          </cell>
          <cell r="L45">
            <v>0</v>
          </cell>
          <cell r="M45">
            <v>713.4</v>
          </cell>
          <cell r="N45">
            <v>0</v>
          </cell>
          <cell r="O45">
            <v>0</v>
          </cell>
          <cell r="P45">
            <v>0</v>
          </cell>
          <cell r="Q45">
            <v>0</v>
          </cell>
          <cell r="R45">
            <v>0.53</v>
          </cell>
          <cell r="S45">
            <v>33.880000000000003</v>
          </cell>
          <cell r="T45">
            <v>51.07</v>
          </cell>
          <cell r="U45">
            <v>6.6899999999999995</v>
          </cell>
          <cell r="V45">
            <v>355.45</v>
          </cell>
          <cell r="W45">
            <v>175.56</v>
          </cell>
          <cell r="X45">
            <v>0.5</v>
          </cell>
        </row>
        <row r="46">
          <cell r="A46" t="str">
            <v>225.110</v>
          </cell>
          <cell r="B46" t="str">
            <v xml:space="preserve">Bã täng saìn maïi M200 âaï 1x2 </v>
          </cell>
          <cell r="C46" t="str">
            <v>m3</v>
          </cell>
          <cell r="D46">
            <v>3.71</v>
          </cell>
          <cell r="E46">
            <v>3.8</v>
          </cell>
          <cell r="F46">
            <v>1235.76</v>
          </cell>
          <cell r="G46">
            <v>1.57</v>
          </cell>
          <cell r="I46">
            <v>3.2</v>
          </cell>
          <cell r="K46">
            <v>0</v>
          </cell>
          <cell r="L46">
            <v>0</v>
          </cell>
          <cell r="M46">
            <v>0</v>
          </cell>
          <cell r="N46">
            <v>0</v>
          </cell>
          <cell r="O46">
            <v>0</v>
          </cell>
          <cell r="P46">
            <v>0</v>
          </cell>
          <cell r="Q46">
            <v>0</v>
          </cell>
          <cell r="R46">
            <v>0</v>
          </cell>
          <cell r="S46">
            <v>0</v>
          </cell>
          <cell r="T46">
            <v>0</v>
          </cell>
          <cell r="U46">
            <v>0</v>
          </cell>
          <cell r="V46">
            <v>0</v>
          </cell>
          <cell r="W46">
            <v>0</v>
          </cell>
          <cell r="X46">
            <v>0.37</v>
          </cell>
        </row>
        <row r="47">
          <cell r="A47" t="str">
            <v>225.210</v>
          </cell>
          <cell r="B47" t="str">
            <v xml:space="preserve">Bã täng sã nä M200 âaï 1x2 </v>
          </cell>
          <cell r="C47" t="str">
            <v>m3</v>
          </cell>
          <cell r="D47">
            <v>0.77</v>
          </cell>
          <cell r="E47">
            <v>0.79</v>
          </cell>
          <cell r="F47">
            <v>256.91000000000003</v>
          </cell>
          <cell r="G47">
            <v>0.33</v>
          </cell>
          <cell r="I47">
            <v>0.66</v>
          </cell>
          <cell r="K47">
            <v>0</v>
          </cell>
          <cell r="L47">
            <v>0</v>
          </cell>
          <cell r="M47">
            <v>0</v>
          </cell>
          <cell r="N47">
            <v>0</v>
          </cell>
          <cell r="O47">
            <v>0</v>
          </cell>
          <cell r="P47">
            <v>0</v>
          </cell>
          <cell r="Q47">
            <v>0</v>
          </cell>
          <cell r="R47">
            <v>0</v>
          </cell>
          <cell r="S47">
            <v>0</v>
          </cell>
          <cell r="T47">
            <v>0</v>
          </cell>
          <cell r="U47">
            <v>0</v>
          </cell>
          <cell r="V47">
            <v>0</v>
          </cell>
          <cell r="W47">
            <v>0</v>
          </cell>
          <cell r="X47">
            <v>0.08</v>
          </cell>
        </row>
        <row r="48">
          <cell r="A48" t="str">
            <v>651.320</v>
          </cell>
          <cell r="B48" t="str">
            <v>Traït saìn maïi sã nä væîa XM M50 daìy 15</v>
          </cell>
          <cell r="C48" t="str">
            <v>m2</v>
          </cell>
          <cell r="D48">
            <v>52.94</v>
          </cell>
          <cell r="E48">
            <v>0.95</v>
          </cell>
          <cell r="F48">
            <v>172.71</v>
          </cell>
          <cell r="H48">
            <v>1.1299999999999999</v>
          </cell>
          <cell r="K48">
            <v>0</v>
          </cell>
          <cell r="L48">
            <v>0</v>
          </cell>
          <cell r="M48">
            <v>0</v>
          </cell>
          <cell r="N48">
            <v>0</v>
          </cell>
          <cell r="O48">
            <v>0</v>
          </cell>
          <cell r="P48">
            <v>0</v>
          </cell>
          <cell r="Q48">
            <v>0</v>
          </cell>
          <cell r="R48">
            <v>0</v>
          </cell>
          <cell r="S48">
            <v>0</v>
          </cell>
          <cell r="T48">
            <v>0</v>
          </cell>
          <cell r="U48">
            <v>0</v>
          </cell>
          <cell r="V48">
            <v>0</v>
          </cell>
          <cell r="W48">
            <v>0</v>
          </cell>
          <cell r="X48">
            <v>0</v>
          </cell>
        </row>
        <row r="49">
          <cell r="A49" t="str">
            <v>671.140</v>
          </cell>
          <cell r="B49" t="str">
            <v>Laïng saìn maïi væîa XM M75 daìy 30</v>
          </cell>
          <cell r="C49" t="str">
            <v>m2</v>
          </cell>
          <cell r="D49">
            <v>49.96</v>
          </cell>
          <cell r="E49">
            <v>1.75</v>
          </cell>
          <cell r="F49">
            <v>450.71</v>
          </cell>
          <cell r="H49">
            <v>1.96</v>
          </cell>
          <cell r="K49">
            <v>0</v>
          </cell>
          <cell r="L49">
            <v>0</v>
          </cell>
          <cell r="M49">
            <v>0</v>
          </cell>
          <cell r="N49">
            <v>0</v>
          </cell>
          <cell r="O49">
            <v>0</v>
          </cell>
          <cell r="P49">
            <v>0</v>
          </cell>
          <cell r="Q49">
            <v>0</v>
          </cell>
          <cell r="R49">
            <v>0</v>
          </cell>
          <cell r="S49">
            <v>0</v>
          </cell>
          <cell r="T49">
            <v>0</v>
          </cell>
          <cell r="U49">
            <v>0</v>
          </cell>
          <cell r="V49">
            <v>0</v>
          </cell>
          <cell r="W49">
            <v>0</v>
          </cell>
          <cell r="X49">
            <v>0</v>
          </cell>
        </row>
        <row r="50">
          <cell r="A50" t="str">
            <v>651.330</v>
          </cell>
          <cell r="B50" t="str">
            <v xml:space="preserve">Ngám næåïc XM chäúng tháúm saìn </v>
          </cell>
          <cell r="C50" t="str">
            <v>m2</v>
          </cell>
          <cell r="D50">
            <v>49.96</v>
          </cell>
          <cell r="F50">
            <v>57</v>
          </cell>
          <cell r="K50">
            <v>0</v>
          </cell>
          <cell r="L50">
            <v>0</v>
          </cell>
          <cell r="M50">
            <v>0</v>
          </cell>
          <cell r="N50">
            <v>0</v>
          </cell>
          <cell r="O50">
            <v>0</v>
          </cell>
          <cell r="P50">
            <v>0</v>
          </cell>
          <cell r="Q50">
            <v>0</v>
          </cell>
          <cell r="R50">
            <v>0</v>
          </cell>
          <cell r="S50">
            <v>0</v>
          </cell>
          <cell r="T50">
            <v>0</v>
          </cell>
          <cell r="U50">
            <v>0</v>
          </cell>
          <cell r="V50">
            <v>0</v>
          </cell>
          <cell r="W50">
            <v>0</v>
          </cell>
          <cell r="X50">
            <v>0</v>
          </cell>
        </row>
        <row r="51">
          <cell r="A51" t="str">
            <v>651.510</v>
          </cell>
          <cell r="B51" t="str">
            <v>Traït thaình sã nä væîa XM M75 trong vaì ngoaìi  daìy 15</v>
          </cell>
          <cell r="C51" t="str">
            <v>m2</v>
          </cell>
          <cell r="D51">
            <v>26.72</v>
          </cell>
          <cell r="E51">
            <v>0.32</v>
          </cell>
          <cell r="F51">
            <v>82.42</v>
          </cell>
          <cell r="H51">
            <v>0.36</v>
          </cell>
          <cell r="K51">
            <v>0</v>
          </cell>
          <cell r="L51">
            <v>0</v>
          </cell>
          <cell r="M51">
            <v>0</v>
          </cell>
          <cell r="N51">
            <v>0</v>
          </cell>
          <cell r="O51">
            <v>0</v>
          </cell>
          <cell r="P51">
            <v>0</v>
          </cell>
          <cell r="Q51">
            <v>0</v>
          </cell>
          <cell r="R51">
            <v>0</v>
          </cell>
          <cell r="S51">
            <v>0</v>
          </cell>
          <cell r="T51">
            <v>0</v>
          </cell>
          <cell r="U51">
            <v>0</v>
          </cell>
          <cell r="V51">
            <v>0</v>
          </cell>
          <cell r="W51">
            <v>0</v>
          </cell>
          <cell r="X51">
            <v>0</v>
          </cell>
        </row>
        <row r="52">
          <cell r="A52" t="str">
            <v>225.210</v>
          </cell>
          <cell r="B52" t="str">
            <v xml:space="preserve">Bã täng lam ngang M200 âaï 1x2 </v>
          </cell>
          <cell r="C52" t="str">
            <v>m3</v>
          </cell>
          <cell r="D52">
            <v>0.47</v>
          </cell>
          <cell r="E52">
            <v>0.48</v>
          </cell>
          <cell r="F52">
            <v>156.1</v>
          </cell>
          <cell r="G52">
            <v>0.2</v>
          </cell>
          <cell r="I52">
            <v>0.4</v>
          </cell>
          <cell r="K52">
            <v>0</v>
          </cell>
          <cell r="L52">
            <v>0</v>
          </cell>
          <cell r="M52">
            <v>0</v>
          </cell>
          <cell r="N52">
            <v>0</v>
          </cell>
          <cell r="O52">
            <v>0</v>
          </cell>
          <cell r="P52">
            <v>0</v>
          </cell>
          <cell r="Q52">
            <v>0</v>
          </cell>
          <cell r="R52">
            <v>0</v>
          </cell>
          <cell r="S52">
            <v>0</v>
          </cell>
          <cell r="T52">
            <v>0</v>
          </cell>
          <cell r="U52">
            <v>0</v>
          </cell>
          <cell r="V52">
            <v>0</v>
          </cell>
          <cell r="W52">
            <v>0</v>
          </cell>
          <cell r="X52">
            <v>0.05</v>
          </cell>
        </row>
        <row r="53">
          <cell r="A53" t="str">
            <v>651.310</v>
          </cell>
          <cell r="B53" t="str">
            <v>Traït lam ngang væîa XM M75 daìy 15</v>
          </cell>
          <cell r="C53" t="str">
            <v>m2</v>
          </cell>
          <cell r="D53">
            <v>17.64</v>
          </cell>
          <cell r="E53">
            <v>0.32</v>
          </cell>
          <cell r="F53">
            <v>82.42</v>
          </cell>
          <cell r="H53">
            <v>0.36</v>
          </cell>
          <cell r="K53">
            <v>0</v>
          </cell>
          <cell r="L53">
            <v>0</v>
          </cell>
          <cell r="M53">
            <v>0</v>
          </cell>
          <cell r="N53">
            <v>0</v>
          </cell>
          <cell r="O53">
            <v>0</v>
          </cell>
          <cell r="P53">
            <v>0</v>
          </cell>
          <cell r="Q53">
            <v>0</v>
          </cell>
          <cell r="R53">
            <v>0</v>
          </cell>
          <cell r="S53">
            <v>0</v>
          </cell>
          <cell r="T53">
            <v>0</v>
          </cell>
          <cell r="U53">
            <v>0</v>
          </cell>
          <cell r="V53">
            <v>0</v>
          </cell>
          <cell r="W53">
            <v>0</v>
          </cell>
          <cell r="X53">
            <v>0</v>
          </cell>
        </row>
        <row r="54">
          <cell r="A54" t="str">
            <v>701.130</v>
          </cell>
          <cell r="B54" t="str">
            <v xml:space="preserve">Queït väi lam ngang , tráön 3 næåïc tràõng </v>
          </cell>
          <cell r="C54" t="str">
            <v>m2</v>
          </cell>
          <cell r="D54">
            <v>70.58</v>
          </cell>
          <cell r="E54">
            <v>0</v>
          </cell>
          <cell r="K54">
            <v>0</v>
          </cell>
          <cell r="L54">
            <v>0</v>
          </cell>
          <cell r="M54">
            <v>0</v>
          </cell>
          <cell r="N54">
            <v>0</v>
          </cell>
          <cell r="O54">
            <v>0</v>
          </cell>
          <cell r="P54">
            <v>0</v>
          </cell>
          <cell r="Q54">
            <v>0</v>
          </cell>
          <cell r="R54">
            <v>0</v>
          </cell>
          <cell r="S54">
            <v>22.3</v>
          </cell>
          <cell r="T54">
            <v>0</v>
          </cell>
          <cell r="U54">
            <v>0</v>
          </cell>
          <cell r="V54">
            <v>0</v>
          </cell>
          <cell r="W54">
            <v>0</v>
          </cell>
          <cell r="X54">
            <v>0</v>
          </cell>
        </row>
        <row r="55">
          <cell r="A55" t="str">
            <v>701.120</v>
          </cell>
          <cell r="B55" t="str">
            <v xml:space="preserve">Queït väi sã nä 1 tràõng , 2 maìu </v>
          </cell>
          <cell r="C55" t="str">
            <v>m2</v>
          </cell>
          <cell r="D55">
            <v>26.72</v>
          </cell>
          <cell r="E55">
            <v>0</v>
          </cell>
          <cell r="K55">
            <v>0</v>
          </cell>
          <cell r="L55">
            <v>0</v>
          </cell>
          <cell r="M55">
            <v>0</v>
          </cell>
          <cell r="N55">
            <v>0</v>
          </cell>
          <cell r="O55">
            <v>0</v>
          </cell>
          <cell r="P55">
            <v>0</v>
          </cell>
          <cell r="Q55">
            <v>0</v>
          </cell>
          <cell r="R55">
            <v>0.53</v>
          </cell>
          <cell r="S55">
            <v>8.02</v>
          </cell>
          <cell r="T55">
            <v>0</v>
          </cell>
          <cell r="U55">
            <v>0</v>
          </cell>
          <cell r="V55">
            <v>0</v>
          </cell>
          <cell r="W55">
            <v>0</v>
          </cell>
          <cell r="X55">
            <v>0</v>
          </cell>
        </row>
        <row r="56">
          <cell r="A56" t="str">
            <v>694.110</v>
          </cell>
          <cell r="B56" t="str">
            <v xml:space="preserve">Gia cäng âoïng tráön vaïn eïp </v>
          </cell>
          <cell r="C56" t="str">
            <v>m2</v>
          </cell>
          <cell r="D56">
            <v>159.6</v>
          </cell>
          <cell r="E56">
            <v>0</v>
          </cell>
          <cell r="K56">
            <v>0</v>
          </cell>
          <cell r="L56">
            <v>0</v>
          </cell>
          <cell r="M56">
            <v>0</v>
          </cell>
          <cell r="N56">
            <v>0</v>
          </cell>
          <cell r="O56">
            <v>0</v>
          </cell>
          <cell r="P56">
            <v>0</v>
          </cell>
          <cell r="Q56">
            <v>0</v>
          </cell>
          <cell r="R56">
            <v>0</v>
          </cell>
          <cell r="S56">
            <v>0</v>
          </cell>
          <cell r="T56">
            <v>0</v>
          </cell>
          <cell r="U56">
            <v>3.19</v>
          </cell>
          <cell r="V56">
            <v>0</v>
          </cell>
          <cell r="W56">
            <v>175.56</v>
          </cell>
          <cell r="X56">
            <v>0</v>
          </cell>
        </row>
        <row r="57">
          <cell r="A57" t="str">
            <v>703.220</v>
          </cell>
          <cell r="B57" t="str">
            <v xml:space="preserve">Sån tráön vaïn eïp 3 næåïc tràõng </v>
          </cell>
          <cell r="C57" t="str">
            <v>m2</v>
          </cell>
          <cell r="D57">
            <v>159.6</v>
          </cell>
          <cell r="E57">
            <v>0</v>
          </cell>
          <cell r="K57">
            <v>0</v>
          </cell>
          <cell r="L57">
            <v>0</v>
          </cell>
          <cell r="M57">
            <v>0</v>
          </cell>
          <cell r="N57">
            <v>0</v>
          </cell>
          <cell r="O57">
            <v>0</v>
          </cell>
          <cell r="P57">
            <v>0</v>
          </cell>
          <cell r="Q57">
            <v>0</v>
          </cell>
          <cell r="R57">
            <v>0</v>
          </cell>
          <cell r="S57">
            <v>0</v>
          </cell>
          <cell r="T57">
            <v>51.07</v>
          </cell>
          <cell r="U57">
            <v>0</v>
          </cell>
          <cell r="V57">
            <v>0</v>
          </cell>
          <cell r="W57">
            <v>0</v>
          </cell>
          <cell r="X57">
            <v>0</v>
          </cell>
        </row>
        <row r="58">
          <cell r="A58" t="str">
            <v>401.420</v>
          </cell>
          <cell r="B58" t="str">
            <v>Gia cäng xaì gäö gäù maïi nhaì ( gäù nhoïm 3 )</v>
          </cell>
          <cell r="C58" t="str">
            <v>m3</v>
          </cell>
          <cell r="D58">
            <v>3.18</v>
          </cell>
          <cell r="E58">
            <v>0</v>
          </cell>
          <cell r="K58">
            <v>0</v>
          </cell>
          <cell r="L58">
            <v>0</v>
          </cell>
          <cell r="M58">
            <v>0</v>
          </cell>
          <cell r="N58">
            <v>0</v>
          </cell>
          <cell r="O58">
            <v>0</v>
          </cell>
          <cell r="P58">
            <v>0</v>
          </cell>
          <cell r="Q58">
            <v>0</v>
          </cell>
          <cell r="R58">
            <v>0</v>
          </cell>
          <cell r="S58">
            <v>0</v>
          </cell>
          <cell r="T58">
            <v>0</v>
          </cell>
          <cell r="U58">
            <v>3.5</v>
          </cell>
          <cell r="V58">
            <v>0</v>
          </cell>
          <cell r="W58">
            <v>0</v>
          </cell>
          <cell r="X58">
            <v>0</v>
          </cell>
        </row>
        <row r="59">
          <cell r="A59" t="str">
            <v>605.210</v>
          </cell>
          <cell r="B59" t="str">
            <v xml:space="preserve">Låüp tän traïng keîm maïi nhaì </v>
          </cell>
          <cell r="C59" t="str">
            <v>m2</v>
          </cell>
          <cell r="D59">
            <v>269.27999999999997</v>
          </cell>
          <cell r="E59">
            <v>0</v>
          </cell>
          <cell r="K59">
            <v>0</v>
          </cell>
          <cell r="L59">
            <v>0</v>
          </cell>
          <cell r="M59">
            <v>0</v>
          </cell>
          <cell r="N59">
            <v>0</v>
          </cell>
          <cell r="O59">
            <v>0</v>
          </cell>
          <cell r="P59">
            <v>0</v>
          </cell>
          <cell r="Q59">
            <v>0</v>
          </cell>
          <cell r="R59">
            <v>0</v>
          </cell>
          <cell r="S59">
            <v>0</v>
          </cell>
          <cell r="T59">
            <v>0</v>
          </cell>
          <cell r="U59">
            <v>0</v>
          </cell>
          <cell r="V59">
            <v>355.45</v>
          </cell>
          <cell r="W59">
            <v>0</v>
          </cell>
          <cell r="X59">
            <v>0</v>
          </cell>
        </row>
        <row r="60">
          <cell r="A60" t="str">
            <v>204.420</v>
          </cell>
          <cell r="B60" t="str">
            <v>Xáy båì chaíy gaûch âàûc væîa XM M75</v>
          </cell>
          <cell r="C60" t="str">
            <v>m3</v>
          </cell>
          <cell r="D60">
            <v>0.87</v>
          </cell>
          <cell r="E60">
            <v>0.26</v>
          </cell>
          <cell r="F60">
            <v>66.959999999999994</v>
          </cell>
          <cell r="H60">
            <v>0.28999999999999998</v>
          </cell>
          <cell r="M60">
            <v>713.4</v>
          </cell>
        </row>
        <row r="61">
          <cell r="A61" t="str">
            <v>651.140</v>
          </cell>
          <cell r="B61" t="str">
            <v>Traït båì chaíy væîa XM M75 daìy 15</v>
          </cell>
          <cell r="C61" t="str">
            <v>m2</v>
          </cell>
          <cell r="D61">
            <v>11.88</v>
          </cell>
          <cell r="E61">
            <v>0.2</v>
          </cell>
          <cell r="F61">
            <v>51.51</v>
          </cell>
          <cell r="H61">
            <v>0.22</v>
          </cell>
        </row>
        <row r="62">
          <cell r="A62" t="str">
            <v>701.120</v>
          </cell>
          <cell r="B62" t="str">
            <v>Queït väi båì chaíy 3 næåïc tràõng</v>
          </cell>
          <cell r="C62" t="str">
            <v>m2</v>
          </cell>
          <cell r="D62">
            <v>11.88</v>
          </cell>
          <cell r="E62">
            <v>0</v>
          </cell>
          <cell r="F62">
            <v>0</v>
          </cell>
          <cell r="H62">
            <v>0</v>
          </cell>
          <cell r="S62">
            <v>3.56</v>
          </cell>
        </row>
        <row r="63">
          <cell r="A63" t="str">
            <v>651.420</v>
          </cell>
          <cell r="B63" t="str">
            <v>Traït chè næåïc sã nä</v>
          </cell>
          <cell r="C63" t="str">
            <v>m</v>
          </cell>
          <cell r="D63">
            <v>33.200000000000003</v>
          </cell>
          <cell r="E63">
            <v>0.15</v>
          </cell>
          <cell r="F63">
            <v>38.630000000000003</v>
          </cell>
          <cell r="H63">
            <v>0.17</v>
          </cell>
        </row>
        <row r="64">
          <cell r="A64">
            <v>0</v>
          </cell>
          <cell r="B64" t="str">
            <v>IV. KHU VÃÛ SINH - BÃØ TÆÛ HOAÛI - BÃÚP - HÄÚ GA :</v>
          </cell>
          <cell r="C64">
            <v>0</v>
          </cell>
          <cell r="D64">
            <v>0</v>
          </cell>
          <cell r="F64">
            <v>3304.2599999999998</v>
          </cell>
          <cell r="G64">
            <v>2.27</v>
          </cell>
          <cell r="H64">
            <v>9.629999999999999</v>
          </cell>
          <cell r="I64">
            <v>1.67</v>
          </cell>
          <cell r="J64">
            <v>2.68</v>
          </cell>
          <cell r="K64">
            <v>0</v>
          </cell>
          <cell r="L64">
            <v>0</v>
          </cell>
          <cell r="M64">
            <v>10479.6</v>
          </cell>
          <cell r="N64">
            <v>0</v>
          </cell>
          <cell r="O64">
            <v>13.51</v>
          </cell>
          <cell r="P64">
            <v>5664.75</v>
          </cell>
          <cell r="Q64">
            <v>50.769999999999996</v>
          </cell>
          <cell r="R64">
            <v>0.27</v>
          </cell>
          <cell r="S64">
            <v>4.12</v>
          </cell>
          <cell r="T64">
            <v>0</v>
          </cell>
          <cell r="U64">
            <v>0</v>
          </cell>
          <cell r="V64">
            <v>0</v>
          </cell>
          <cell r="W64">
            <v>0</v>
          </cell>
          <cell r="X64">
            <v>6.0000000000000005E-2</v>
          </cell>
        </row>
        <row r="65">
          <cell r="A65">
            <v>0</v>
          </cell>
          <cell r="B65" t="str">
            <v>a, Khu vãû sinh :</v>
          </cell>
          <cell r="C65">
            <v>0</v>
          </cell>
          <cell r="D65">
            <v>0</v>
          </cell>
        </row>
        <row r="66">
          <cell r="A66" t="str">
            <v>204.410</v>
          </cell>
          <cell r="B66" t="str">
            <v xml:space="preserve">Xáy thaình bãø næåïc khu vãû sinh daìy 110 væîa XM M75 </v>
          </cell>
          <cell r="C66" t="str">
            <v>m3</v>
          </cell>
          <cell r="D66">
            <v>0.65</v>
          </cell>
          <cell r="E66">
            <v>0.2</v>
          </cell>
          <cell r="F66">
            <v>51.51</v>
          </cell>
          <cell r="H66">
            <v>0.22</v>
          </cell>
          <cell r="K66">
            <v>0</v>
          </cell>
          <cell r="L66">
            <v>0</v>
          </cell>
          <cell r="M66">
            <v>533</v>
          </cell>
          <cell r="N66">
            <v>0</v>
          </cell>
          <cell r="O66">
            <v>0</v>
          </cell>
          <cell r="P66">
            <v>0</v>
          </cell>
          <cell r="Q66">
            <v>0</v>
          </cell>
          <cell r="R66">
            <v>0</v>
          </cell>
          <cell r="S66">
            <v>0</v>
          </cell>
          <cell r="T66">
            <v>0</v>
          </cell>
          <cell r="U66">
            <v>0</v>
          </cell>
          <cell r="V66">
            <v>0</v>
          </cell>
          <cell r="W66">
            <v>0</v>
          </cell>
          <cell r="X66">
            <v>0</v>
          </cell>
        </row>
        <row r="67">
          <cell r="A67" t="str">
            <v>651.510</v>
          </cell>
          <cell r="B67" t="str">
            <v>Traït thaình bãø næåïc væîa XM M75 daìy 20</v>
          </cell>
          <cell r="C67" t="str">
            <v>m2</v>
          </cell>
          <cell r="D67">
            <v>7.35</v>
          </cell>
          <cell r="E67">
            <v>0.09</v>
          </cell>
          <cell r="F67">
            <v>23.18</v>
          </cell>
          <cell r="H67">
            <v>0.1</v>
          </cell>
          <cell r="K67">
            <v>0</v>
          </cell>
          <cell r="L67">
            <v>0</v>
          </cell>
          <cell r="M67">
            <v>0</v>
          </cell>
          <cell r="N67">
            <v>0</v>
          </cell>
          <cell r="O67">
            <v>0</v>
          </cell>
          <cell r="P67">
            <v>0</v>
          </cell>
          <cell r="Q67">
            <v>0</v>
          </cell>
          <cell r="R67">
            <v>0</v>
          </cell>
          <cell r="S67">
            <v>0</v>
          </cell>
          <cell r="T67">
            <v>0</v>
          </cell>
          <cell r="U67">
            <v>0</v>
          </cell>
          <cell r="V67">
            <v>0</v>
          </cell>
          <cell r="W67">
            <v>0</v>
          </cell>
          <cell r="X67">
            <v>0</v>
          </cell>
        </row>
        <row r="68">
          <cell r="A68" t="str">
            <v>672.120</v>
          </cell>
          <cell r="B68" t="str">
            <v xml:space="preserve">Laïng bãø næåïc , xê xäøm væîa XM M75 daìy 30 âaïnh maìu </v>
          </cell>
          <cell r="C68" t="str">
            <v>m2</v>
          </cell>
          <cell r="D68">
            <v>8.19</v>
          </cell>
          <cell r="E68">
            <v>0.18</v>
          </cell>
          <cell r="F68">
            <v>46.36</v>
          </cell>
          <cell r="H68">
            <v>0.2</v>
          </cell>
          <cell r="K68">
            <v>0</v>
          </cell>
          <cell r="L68">
            <v>0</v>
          </cell>
          <cell r="M68">
            <v>0</v>
          </cell>
          <cell r="N68">
            <v>0</v>
          </cell>
          <cell r="O68">
            <v>0</v>
          </cell>
          <cell r="P68">
            <v>0</v>
          </cell>
          <cell r="Q68">
            <v>0</v>
          </cell>
          <cell r="R68">
            <v>0</v>
          </cell>
          <cell r="S68">
            <v>0</v>
          </cell>
          <cell r="T68">
            <v>0</v>
          </cell>
          <cell r="U68">
            <v>0</v>
          </cell>
          <cell r="V68">
            <v>0</v>
          </cell>
          <cell r="W68">
            <v>0</v>
          </cell>
          <cell r="X68">
            <v>0</v>
          </cell>
        </row>
        <row r="69">
          <cell r="A69" t="str">
            <v>651.330</v>
          </cell>
          <cell r="B69" t="str">
            <v xml:space="preserve">Âaïnh maìu thaình bãø næåïc bàòng xi màng nguyãn cháút </v>
          </cell>
          <cell r="C69" t="str">
            <v>m2</v>
          </cell>
          <cell r="D69">
            <v>7.35</v>
          </cell>
          <cell r="F69">
            <v>8</v>
          </cell>
          <cell r="K69">
            <v>0</v>
          </cell>
          <cell r="L69">
            <v>0</v>
          </cell>
          <cell r="M69">
            <v>0</v>
          </cell>
          <cell r="N69">
            <v>0</v>
          </cell>
          <cell r="O69">
            <v>0</v>
          </cell>
          <cell r="P69">
            <v>0</v>
          </cell>
          <cell r="Q69">
            <v>0</v>
          </cell>
          <cell r="R69">
            <v>0</v>
          </cell>
          <cell r="S69">
            <v>0</v>
          </cell>
          <cell r="T69">
            <v>0</v>
          </cell>
          <cell r="U69">
            <v>0</v>
          </cell>
          <cell r="V69">
            <v>0</v>
          </cell>
          <cell r="W69">
            <v>0</v>
          </cell>
          <cell r="X69">
            <v>0</v>
          </cell>
        </row>
        <row r="70">
          <cell r="A70" t="str">
            <v>685.130</v>
          </cell>
          <cell r="B70" t="str">
            <v>ÄÚp gaûch men Trung Quäúc loaûi 11x11 khu vãû sinh</v>
          </cell>
          <cell r="C70" t="str">
            <v>m2</v>
          </cell>
          <cell r="D70">
            <v>68.25</v>
          </cell>
          <cell r="E70">
            <v>1.43</v>
          </cell>
          <cell r="F70">
            <v>259.97000000000003</v>
          </cell>
          <cell r="H70">
            <v>1.69</v>
          </cell>
          <cell r="K70">
            <v>0</v>
          </cell>
          <cell r="L70">
            <v>0</v>
          </cell>
          <cell r="M70">
            <v>0</v>
          </cell>
          <cell r="N70">
            <v>0</v>
          </cell>
          <cell r="O70">
            <v>0</v>
          </cell>
          <cell r="P70">
            <v>5664.75</v>
          </cell>
          <cell r="Q70">
            <v>23.89</v>
          </cell>
          <cell r="R70">
            <v>0</v>
          </cell>
          <cell r="S70">
            <v>0</v>
          </cell>
          <cell r="T70">
            <v>0</v>
          </cell>
          <cell r="U70">
            <v>0</v>
          </cell>
          <cell r="V70">
            <v>0</v>
          </cell>
          <cell r="W70">
            <v>0</v>
          </cell>
          <cell r="X70">
            <v>0</v>
          </cell>
        </row>
        <row r="71">
          <cell r="A71" t="str">
            <v>686.110</v>
          </cell>
          <cell r="B71" t="str">
            <v>Laït gaûch vé khu vãû sinh 300x300</v>
          </cell>
          <cell r="C71" t="str">
            <v>m2</v>
          </cell>
          <cell r="D71">
            <v>13.44</v>
          </cell>
          <cell r="E71">
            <v>0.21</v>
          </cell>
          <cell r="F71">
            <v>38.18</v>
          </cell>
          <cell r="H71">
            <v>0.25</v>
          </cell>
          <cell r="K71">
            <v>0</v>
          </cell>
          <cell r="L71">
            <v>0</v>
          </cell>
          <cell r="M71">
            <v>0</v>
          </cell>
          <cell r="N71">
            <v>0</v>
          </cell>
          <cell r="O71">
            <v>13.51</v>
          </cell>
          <cell r="P71">
            <v>0</v>
          </cell>
          <cell r="Q71">
            <v>26.88</v>
          </cell>
          <cell r="R71">
            <v>0</v>
          </cell>
          <cell r="S71">
            <v>0</v>
          </cell>
          <cell r="T71">
            <v>0</v>
          </cell>
          <cell r="U71">
            <v>0</v>
          </cell>
          <cell r="V71">
            <v>0</v>
          </cell>
          <cell r="W71">
            <v>0</v>
          </cell>
          <cell r="X71">
            <v>0</v>
          </cell>
        </row>
        <row r="72">
          <cell r="A72">
            <v>0</v>
          </cell>
          <cell r="B72" t="str">
            <v xml:space="preserve">b, Bãø tæû hoaûi : </v>
          </cell>
          <cell r="C72">
            <v>0</v>
          </cell>
          <cell r="D72">
            <v>0</v>
          </cell>
        </row>
        <row r="73">
          <cell r="A73" t="str">
            <v>221.110</v>
          </cell>
          <cell r="B73" t="str">
            <v xml:space="preserve">Bã täng loït âaï 4x6 M100 bãø tæû hoaûi </v>
          </cell>
          <cell r="C73" t="str">
            <v>m3</v>
          </cell>
          <cell r="D73">
            <v>2.38</v>
          </cell>
          <cell r="E73">
            <v>2.44</v>
          </cell>
          <cell r="F73">
            <v>490</v>
          </cell>
          <cell r="G73">
            <v>1.2</v>
          </cell>
          <cell r="J73">
            <v>2.25</v>
          </cell>
          <cell r="K73">
            <v>0</v>
          </cell>
          <cell r="L73">
            <v>0</v>
          </cell>
          <cell r="M73">
            <v>0</v>
          </cell>
          <cell r="N73">
            <v>0</v>
          </cell>
          <cell r="O73">
            <v>0</v>
          </cell>
          <cell r="P73">
            <v>0</v>
          </cell>
          <cell r="Q73">
            <v>0</v>
          </cell>
          <cell r="R73">
            <v>0</v>
          </cell>
          <cell r="S73">
            <v>0</v>
          </cell>
          <cell r="T73">
            <v>0</v>
          </cell>
          <cell r="U73">
            <v>0</v>
          </cell>
          <cell r="V73">
            <v>0</v>
          </cell>
          <cell r="W73">
            <v>0</v>
          </cell>
          <cell r="X73">
            <v>0</v>
          </cell>
        </row>
        <row r="74">
          <cell r="A74" t="str">
            <v>204.410</v>
          </cell>
          <cell r="B74" t="str">
            <v xml:space="preserve">Xáy tæåìng häú ga væîa XM M75 gaûch âàûc </v>
          </cell>
          <cell r="C74" t="str">
            <v>m3</v>
          </cell>
          <cell r="D74">
            <v>10.3</v>
          </cell>
          <cell r="E74">
            <v>3.09</v>
          </cell>
          <cell r="F74">
            <v>795.83</v>
          </cell>
          <cell r="H74">
            <v>3.45</v>
          </cell>
          <cell r="K74">
            <v>0</v>
          </cell>
          <cell r="L74">
            <v>0</v>
          </cell>
          <cell r="M74">
            <v>8446</v>
          </cell>
          <cell r="N74">
            <v>0</v>
          </cell>
          <cell r="O74">
            <v>0</v>
          </cell>
          <cell r="P74">
            <v>0</v>
          </cell>
          <cell r="Q74">
            <v>0</v>
          </cell>
          <cell r="R74">
            <v>0</v>
          </cell>
          <cell r="S74">
            <v>0</v>
          </cell>
          <cell r="T74">
            <v>0</v>
          </cell>
          <cell r="U74">
            <v>0</v>
          </cell>
          <cell r="V74">
            <v>0</v>
          </cell>
          <cell r="W74">
            <v>0</v>
          </cell>
          <cell r="X74">
            <v>0.03</v>
          </cell>
        </row>
        <row r="75">
          <cell r="A75" t="str">
            <v>651.150</v>
          </cell>
          <cell r="B75" t="str">
            <v>Traït thaình trong bãø tæû hoaûi væîa XM M75 daìy 20</v>
          </cell>
          <cell r="C75" t="str">
            <v>m2</v>
          </cell>
          <cell r="D75">
            <v>65.099999999999994</v>
          </cell>
          <cell r="E75">
            <v>1.5</v>
          </cell>
          <cell r="F75">
            <v>386.33</v>
          </cell>
          <cell r="H75">
            <v>1.68</v>
          </cell>
          <cell r="K75">
            <v>0</v>
          </cell>
          <cell r="L75">
            <v>0</v>
          </cell>
          <cell r="M75">
            <v>0</v>
          </cell>
          <cell r="N75">
            <v>0</v>
          </cell>
          <cell r="O75">
            <v>0</v>
          </cell>
          <cell r="P75">
            <v>0</v>
          </cell>
          <cell r="Q75">
            <v>0</v>
          </cell>
          <cell r="R75">
            <v>0</v>
          </cell>
          <cell r="S75">
            <v>0</v>
          </cell>
          <cell r="T75">
            <v>0</v>
          </cell>
          <cell r="U75">
            <v>0</v>
          </cell>
          <cell r="V75">
            <v>0</v>
          </cell>
          <cell r="W75">
            <v>0</v>
          </cell>
          <cell r="X75">
            <v>0</v>
          </cell>
        </row>
        <row r="76">
          <cell r="A76" t="str">
            <v>651.330</v>
          </cell>
          <cell r="B76" t="str">
            <v xml:space="preserve">Âaïnh maìu bàòng XM nguyãn cháút bãø tæû hoaûi </v>
          </cell>
          <cell r="C76" t="str">
            <v>m2</v>
          </cell>
          <cell r="D76">
            <v>65.099999999999994</v>
          </cell>
          <cell r="F76">
            <v>74</v>
          </cell>
          <cell r="K76">
            <v>0</v>
          </cell>
          <cell r="L76">
            <v>0</v>
          </cell>
          <cell r="M76">
            <v>0</v>
          </cell>
          <cell r="N76">
            <v>0</v>
          </cell>
          <cell r="O76">
            <v>0</v>
          </cell>
          <cell r="P76">
            <v>0</v>
          </cell>
          <cell r="Q76">
            <v>0</v>
          </cell>
          <cell r="R76">
            <v>0</v>
          </cell>
          <cell r="S76">
            <v>0</v>
          </cell>
          <cell r="T76">
            <v>0</v>
          </cell>
          <cell r="U76">
            <v>0</v>
          </cell>
          <cell r="V76">
            <v>0</v>
          </cell>
          <cell r="W76">
            <v>0</v>
          </cell>
          <cell r="X76">
            <v>0</v>
          </cell>
        </row>
        <row r="77">
          <cell r="A77" t="str">
            <v>671.110</v>
          </cell>
          <cell r="B77" t="str">
            <v xml:space="preserve">Laïng âaïy bãø væîa XM M75 daìy 20 âaïnh maìu </v>
          </cell>
          <cell r="C77" t="str">
            <v>m2</v>
          </cell>
          <cell r="D77">
            <v>8.64</v>
          </cell>
          <cell r="E77">
            <v>0.22</v>
          </cell>
          <cell r="F77">
            <v>56.66</v>
          </cell>
          <cell r="H77">
            <v>0.25</v>
          </cell>
          <cell r="K77">
            <v>0</v>
          </cell>
          <cell r="L77">
            <v>0</v>
          </cell>
          <cell r="M77">
            <v>0</v>
          </cell>
          <cell r="N77">
            <v>0</v>
          </cell>
          <cell r="O77">
            <v>0</v>
          </cell>
          <cell r="P77">
            <v>0</v>
          </cell>
          <cell r="Q77">
            <v>0</v>
          </cell>
          <cell r="R77">
            <v>0</v>
          </cell>
          <cell r="S77">
            <v>0</v>
          </cell>
          <cell r="T77">
            <v>0</v>
          </cell>
          <cell r="U77">
            <v>0</v>
          </cell>
          <cell r="V77">
            <v>0</v>
          </cell>
          <cell r="W77">
            <v>0</v>
          </cell>
          <cell r="X77">
            <v>0</v>
          </cell>
        </row>
        <row r="78">
          <cell r="A78" t="str">
            <v>651.130</v>
          </cell>
          <cell r="B78" t="str">
            <v>Traït thaình ngoaìi bãø tæû hoaûi væîa XM M50 daìy 15</v>
          </cell>
          <cell r="C78" t="str">
            <v>m2</v>
          </cell>
          <cell r="D78">
            <v>15.08</v>
          </cell>
          <cell r="E78">
            <v>0.26</v>
          </cell>
          <cell r="F78">
            <v>47.27</v>
          </cell>
          <cell r="H78">
            <v>0.31</v>
          </cell>
          <cell r="K78">
            <v>0</v>
          </cell>
          <cell r="L78">
            <v>0</v>
          </cell>
          <cell r="M78">
            <v>0</v>
          </cell>
          <cell r="N78">
            <v>0</v>
          </cell>
          <cell r="O78">
            <v>0</v>
          </cell>
          <cell r="P78">
            <v>0</v>
          </cell>
          <cell r="Q78">
            <v>0</v>
          </cell>
          <cell r="R78">
            <v>0</v>
          </cell>
          <cell r="S78">
            <v>0</v>
          </cell>
          <cell r="T78">
            <v>0</v>
          </cell>
          <cell r="U78">
            <v>0</v>
          </cell>
          <cell r="V78">
            <v>0</v>
          </cell>
          <cell r="W78">
            <v>0</v>
          </cell>
          <cell r="X78">
            <v>0</v>
          </cell>
        </row>
        <row r="79">
          <cell r="A79" t="str">
            <v>300.510</v>
          </cell>
          <cell r="B79" t="str">
            <v xml:space="preserve">Bã täng táúm âan M200 âaï 1x2 âuïc sàôn </v>
          </cell>
          <cell r="C79" t="str">
            <v>m3</v>
          </cell>
          <cell r="D79">
            <v>1.38</v>
          </cell>
          <cell r="E79">
            <v>1.4</v>
          </cell>
          <cell r="F79">
            <v>455.28</v>
          </cell>
          <cell r="G79">
            <v>0.57999999999999996</v>
          </cell>
          <cell r="I79">
            <v>1.18</v>
          </cell>
          <cell r="K79">
            <v>0</v>
          </cell>
          <cell r="L79">
            <v>0</v>
          </cell>
          <cell r="M79">
            <v>0</v>
          </cell>
          <cell r="N79">
            <v>0</v>
          </cell>
          <cell r="O79">
            <v>0</v>
          </cell>
          <cell r="P79">
            <v>0</v>
          </cell>
          <cell r="Q79">
            <v>0</v>
          </cell>
          <cell r="R79">
            <v>0</v>
          </cell>
          <cell r="S79">
            <v>0</v>
          </cell>
          <cell r="T79">
            <v>0</v>
          </cell>
          <cell r="U79">
            <v>0</v>
          </cell>
          <cell r="V79">
            <v>0</v>
          </cell>
          <cell r="W79">
            <v>0</v>
          </cell>
          <cell r="X79">
            <v>0.02</v>
          </cell>
        </row>
        <row r="80">
          <cell r="A80">
            <v>0</v>
          </cell>
          <cell r="B80" t="str">
            <v xml:space="preserve">c, Bãúp : </v>
          </cell>
          <cell r="C80">
            <v>0</v>
          </cell>
          <cell r="D80">
            <v>0</v>
          </cell>
        </row>
        <row r="81">
          <cell r="A81" t="str">
            <v>204.410</v>
          </cell>
          <cell r="B81" t="str">
            <v xml:space="preserve">Xáy tæåìng 110 væîa XM M50 gaûch âàûc </v>
          </cell>
          <cell r="C81" t="str">
            <v>m3</v>
          </cell>
          <cell r="D81">
            <v>0.75</v>
          </cell>
          <cell r="E81">
            <v>0.23</v>
          </cell>
          <cell r="F81">
            <v>41.81</v>
          </cell>
          <cell r="H81">
            <v>0.27</v>
          </cell>
          <cell r="K81">
            <v>0</v>
          </cell>
          <cell r="L81">
            <v>0</v>
          </cell>
          <cell r="M81">
            <v>615</v>
          </cell>
          <cell r="N81">
            <v>0</v>
          </cell>
          <cell r="O81">
            <v>0</v>
          </cell>
          <cell r="P81">
            <v>0</v>
          </cell>
          <cell r="Q81">
            <v>0</v>
          </cell>
          <cell r="R81">
            <v>0</v>
          </cell>
          <cell r="S81">
            <v>0</v>
          </cell>
          <cell r="T81">
            <v>0</v>
          </cell>
          <cell r="U81">
            <v>0</v>
          </cell>
          <cell r="V81">
            <v>0</v>
          </cell>
          <cell r="W81">
            <v>0</v>
          </cell>
          <cell r="X81">
            <v>0</v>
          </cell>
        </row>
        <row r="82">
          <cell r="A82" t="str">
            <v>651.130</v>
          </cell>
          <cell r="B82" t="str">
            <v xml:space="preserve">Traït tæåìng væîa XM M75 bãû bãúp </v>
          </cell>
          <cell r="C82" t="str">
            <v>m2</v>
          </cell>
          <cell r="D82">
            <v>13.72</v>
          </cell>
          <cell r="E82">
            <v>0.23</v>
          </cell>
          <cell r="F82">
            <v>59.24</v>
          </cell>
          <cell r="H82">
            <v>0.26</v>
          </cell>
          <cell r="K82">
            <v>0</v>
          </cell>
          <cell r="L82">
            <v>0</v>
          </cell>
          <cell r="M82">
            <v>0</v>
          </cell>
          <cell r="N82">
            <v>0</v>
          </cell>
          <cell r="O82">
            <v>0</v>
          </cell>
          <cell r="P82">
            <v>0</v>
          </cell>
          <cell r="Q82">
            <v>0</v>
          </cell>
          <cell r="R82">
            <v>0</v>
          </cell>
          <cell r="S82">
            <v>0</v>
          </cell>
          <cell r="T82">
            <v>0</v>
          </cell>
          <cell r="U82">
            <v>0</v>
          </cell>
          <cell r="V82">
            <v>0</v>
          </cell>
          <cell r="W82">
            <v>0</v>
          </cell>
          <cell r="X82">
            <v>0</v>
          </cell>
        </row>
        <row r="83">
          <cell r="A83" t="str">
            <v>701.110</v>
          </cell>
          <cell r="B83" t="str">
            <v xml:space="preserve">Queït väi thaình bãû bãúp 1 tràõng 2 maìu </v>
          </cell>
          <cell r="C83" t="str">
            <v>m2</v>
          </cell>
          <cell r="D83">
            <v>13.72</v>
          </cell>
          <cell r="E83">
            <v>0</v>
          </cell>
          <cell r="K83">
            <v>0</v>
          </cell>
          <cell r="L83">
            <v>0</v>
          </cell>
          <cell r="M83">
            <v>0</v>
          </cell>
          <cell r="N83">
            <v>0</v>
          </cell>
          <cell r="O83">
            <v>0</v>
          </cell>
          <cell r="P83">
            <v>0</v>
          </cell>
          <cell r="Q83">
            <v>0</v>
          </cell>
          <cell r="R83">
            <v>0.27</v>
          </cell>
          <cell r="S83">
            <v>4.12</v>
          </cell>
          <cell r="T83">
            <v>0</v>
          </cell>
          <cell r="U83">
            <v>0</v>
          </cell>
          <cell r="V83">
            <v>0</v>
          </cell>
          <cell r="W83">
            <v>0</v>
          </cell>
          <cell r="X83">
            <v>0</v>
          </cell>
        </row>
        <row r="84">
          <cell r="A84" t="str">
            <v>300.510</v>
          </cell>
          <cell r="B84" t="str">
            <v xml:space="preserve">Bã täng táúm âan bãû bãúp </v>
          </cell>
          <cell r="C84" t="str">
            <v>m3</v>
          </cell>
          <cell r="D84">
            <v>0.34</v>
          </cell>
          <cell r="E84">
            <v>0.35</v>
          </cell>
          <cell r="F84">
            <v>113.82</v>
          </cell>
          <cell r="G84">
            <v>0.14000000000000001</v>
          </cell>
          <cell r="I84">
            <v>0.28999999999999998</v>
          </cell>
          <cell r="K84">
            <v>0</v>
          </cell>
          <cell r="L84">
            <v>0</v>
          </cell>
          <cell r="M84">
            <v>0</v>
          </cell>
          <cell r="N84">
            <v>0</v>
          </cell>
          <cell r="O84">
            <v>0</v>
          </cell>
          <cell r="P84">
            <v>0</v>
          </cell>
          <cell r="Q84">
            <v>0</v>
          </cell>
          <cell r="R84">
            <v>0</v>
          </cell>
          <cell r="S84">
            <v>0</v>
          </cell>
          <cell r="T84">
            <v>0</v>
          </cell>
          <cell r="U84">
            <v>0</v>
          </cell>
          <cell r="V84">
            <v>0</v>
          </cell>
          <cell r="W84">
            <v>0</v>
          </cell>
          <cell r="X84">
            <v>0.01</v>
          </cell>
        </row>
        <row r="85">
          <cell r="A85" t="str">
            <v>651.320</v>
          </cell>
          <cell r="B85" t="str">
            <v>Traït thaình dæåïi vaì trãn bãû bãúp væîa XM M75 daìy 15</v>
          </cell>
          <cell r="C85" t="str">
            <v>m2</v>
          </cell>
          <cell r="D85">
            <v>9.8000000000000007</v>
          </cell>
          <cell r="E85">
            <v>0.18</v>
          </cell>
          <cell r="F85">
            <v>46.36</v>
          </cell>
          <cell r="H85">
            <v>0.2</v>
          </cell>
          <cell r="K85">
            <v>0</v>
          </cell>
          <cell r="L85">
            <v>0</v>
          </cell>
          <cell r="M85">
            <v>0</v>
          </cell>
          <cell r="N85">
            <v>0</v>
          </cell>
          <cell r="O85">
            <v>0</v>
          </cell>
          <cell r="P85">
            <v>0</v>
          </cell>
          <cell r="Q85">
            <v>0</v>
          </cell>
          <cell r="R85">
            <v>0</v>
          </cell>
          <cell r="S85">
            <v>0</v>
          </cell>
          <cell r="T85">
            <v>0</v>
          </cell>
          <cell r="U85">
            <v>0</v>
          </cell>
          <cell r="V85">
            <v>0</v>
          </cell>
          <cell r="W85">
            <v>0</v>
          </cell>
          <cell r="X85">
            <v>0</v>
          </cell>
        </row>
        <row r="86">
          <cell r="A86" t="str">
            <v>651.330</v>
          </cell>
          <cell r="B86" t="str">
            <v xml:space="preserve">Âaïnh maìu màût trãn bãû bãúp </v>
          </cell>
          <cell r="C86" t="str">
            <v>m2</v>
          </cell>
          <cell r="D86">
            <v>4.9000000000000004</v>
          </cell>
          <cell r="K86">
            <v>0</v>
          </cell>
          <cell r="L86">
            <v>0</v>
          </cell>
          <cell r="M86">
            <v>0</v>
          </cell>
          <cell r="N86">
            <v>0</v>
          </cell>
          <cell r="O86">
            <v>0</v>
          </cell>
          <cell r="P86">
            <v>0</v>
          </cell>
          <cell r="Q86">
            <v>0</v>
          </cell>
          <cell r="R86">
            <v>0</v>
          </cell>
          <cell r="S86">
            <v>0</v>
          </cell>
          <cell r="T86">
            <v>0</v>
          </cell>
          <cell r="U86">
            <v>0</v>
          </cell>
          <cell r="V86">
            <v>0</v>
          </cell>
          <cell r="W86">
            <v>0</v>
          </cell>
          <cell r="X86">
            <v>0</v>
          </cell>
        </row>
        <row r="87">
          <cell r="A87">
            <v>0</v>
          </cell>
          <cell r="B87" t="str">
            <v>d, Häú ga :</v>
          </cell>
          <cell r="C87">
            <v>0</v>
          </cell>
          <cell r="D87">
            <v>0</v>
          </cell>
        </row>
        <row r="88">
          <cell r="A88" t="str">
            <v>221.110</v>
          </cell>
          <cell r="B88" t="str">
            <v>Bã täng loït âaï 4x6 M50</v>
          </cell>
          <cell r="C88" t="str">
            <v>m3</v>
          </cell>
          <cell r="D88">
            <v>0.56999999999999995</v>
          </cell>
          <cell r="E88">
            <v>0.57999999999999996</v>
          </cell>
          <cell r="F88">
            <v>90</v>
          </cell>
          <cell r="G88">
            <v>0.25</v>
          </cell>
          <cell r="J88">
            <v>0.43</v>
          </cell>
          <cell r="K88">
            <v>0</v>
          </cell>
          <cell r="L88">
            <v>0</v>
          </cell>
          <cell r="M88">
            <v>0</v>
          </cell>
          <cell r="N88">
            <v>0</v>
          </cell>
          <cell r="O88">
            <v>0</v>
          </cell>
          <cell r="P88">
            <v>0</v>
          </cell>
          <cell r="Q88">
            <v>0</v>
          </cell>
          <cell r="R88">
            <v>0</v>
          </cell>
          <cell r="S88">
            <v>0</v>
          </cell>
          <cell r="T88">
            <v>0</v>
          </cell>
          <cell r="U88">
            <v>0</v>
          </cell>
          <cell r="V88">
            <v>0</v>
          </cell>
          <cell r="W88">
            <v>0</v>
          </cell>
          <cell r="X88">
            <v>0</v>
          </cell>
        </row>
        <row r="89">
          <cell r="A89" t="str">
            <v>204.410</v>
          </cell>
          <cell r="B89" t="str">
            <v>Xáy tæåìng 110 häú ga væîa XM M75</v>
          </cell>
          <cell r="C89" t="str">
            <v>m3</v>
          </cell>
          <cell r="D89">
            <v>1.08</v>
          </cell>
          <cell r="E89">
            <v>0.32</v>
          </cell>
          <cell r="F89">
            <v>82.42</v>
          </cell>
          <cell r="H89">
            <v>0.36</v>
          </cell>
          <cell r="K89">
            <v>0</v>
          </cell>
          <cell r="L89">
            <v>0</v>
          </cell>
          <cell r="M89">
            <v>885.6</v>
          </cell>
          <cell r="N89">
            <v>0</v>
          </cell>
          <cell r="O89">
            <v>0</v>
          </cell>
          <cell r="P89">
            <v>0</v>
          </cell>
          <cell r="Q89">
            <v>0</v>
          </cell>
          <cell r="R89">
            <v>0</v>
          </cell>
          <cell r="S89">
            <v>0</v>
          </cell>
          <cell r="T89">
            <v>0</v>
          </cell>
          <cell r="U89">
            <v>0</v>
          </cell>
          <cell r="V89">
            <v>0</v>
          </cell>
          <cell r="W89">
            <v>0</v>
          </cell>
          <cell r="X89">
            <v>0</v>
          </cell>
        </row>
        <row r="90">
          <cell r="A90" t="str">
            <v>651.130</v>
          </cell>
          <cell r="B90" t="str">
            <v>Traït thaình trong vaì ngoaìi häú ga væîa XM M50 daìy 15</v>
          </cell>
          <cell r="C90" t="str">
            <v>m2</v>
          </cell>
          <cell r="D90">
            <v>19.600000000000001</v>
          </cell>
          <cell r="E90">
            <v>0.33</v>
          </cell>
          <cell r="F90">
            <v>59.99</v>
          </cell>
          <cell r="H90">
            <v>0.39</v>
          </cell>
          <cell r="K90">
            <v>0</v>
          </cell>
          <cell r="L90">
            <v>0</v>
          </cell>
          <cell r="M90">
            <v>0</v>
          </cell>
          <cell r="N90">
            <v>0</v>
          </cell>
          <cell r="O90">
            <v>0</v>
          </cell>
          <cell r="P90">
            <v>0</v>
          </cell>
          <cell r="Q90">
            <v>0</v>
          </cell>
          <cell r="R90">
            <v>0</v>
          </cell>
          <cell r="S90">
            <v>0</v>
          </cell>
          <cell r="T90">
            <v>0</v>
          </cell>
          <cell r="U90">
            <v>0</v>
          </cell>
          <cell r="V90">
            <v>0</v>
          </cell>
          <cell r="W90">
            <v>0</v>
          </cell>
          <cell r="X90">
            <v>0</v>
          </cell>
        </row>
        <row r="91">
          <cell r="A91" t="str">
            <v>300.510</v>
          </cell>
          <cell r="B91" t="str">
            <v xml:space="preserve">Bã täng táúm âan M200 âaï 1x2 </v>
          </cell>
          <cell r="C91" t="str">
            <v>m3</v>
          </cell>
          <cell r="D91">
            <v>0.24</v>
          </cell>
          <cell r="E91">
            <v>0.24</v>
          </cell>
          <cell r="F91">
            <v>78.05</v>
          </cell>
          <cell r="G91">
            <v>0.1</v>
          </cell>
          <cell r="I91">
            <v>0.2</v>
          </cell>
          <cell r="K91">
            <v>0</v>
          </cell>
          <cell r="L91">
            <v>0</v>
          </cell>
          <cell r="M91">
            <v>0</v>
          </cell>
          <cell r="N91">
            <v>0</v>
          </cell>
          <cell r="O91">
            <v>0</v>
          </cell>
          <cell r="P91">
            <v>0</v>
          </cell>
          <cell r="Q91">
            <v>0</v>
          </cell>
          <cell r="R91">
            <v>0</v>
          </cell>
          <cell r="S91">
            <v>0</v>
          </cell>
          <cell r="T91">
            <v>0</v>
          </cell>
          <cell r="U91">
            <v>0</v>
          </cell>
          <cell r="V91">
            <v>0</v>
          </cell>
          <cell r="W91">
            <v>0</v>
          </cell>
          <cell r="X91">
            <v>0</v>
          </cell>
        </row>
        <row r="92">
          <cell r="A92">
            <v>0</v>
          </cell>
          <cell r="B92" t="str">
            <v xml:space="preserve">V. THAÏP NÆÅÏC </v>
          </cell>
          <cell r="C92">
            <v>0</v>
          </cell>
          <cell r="D92">
            <v>0</v>
          </cell>
          <cell r="F92">
            <v>3249.1</v>
          </cell>
          <cell r="G92">
            <v>3.69</v>
          </cell>
          <cell r="H92">
            <v>2.11</v>
          </cell>
          <cell r="I92">
            <v>6.3500000000000005</v>
          </cell>
          <cell r="J92">
            <v>1.1000000000000001</v>
          </cell>
          <cell r="K92">
            <v>0</v>
          </cell>
          <cell r="L92">
            <v>0</v>
          </cell>
          <cell r="M92">
            <v>1385.8</v>
          </cell>
          <cell r="N92">
            <v>0</v>
          </cell>
          <cell r="O92">
            <v>0</v>
          </cell>
          <cell r="P92">
            <v>0</v>
          </cell>
          <cell r="Q92">
            <v>0</v>
          </cell>
          <cell r="R92">
            <v>0.83</v>
          </cell>
          <cell r="S92">
            <v>12.49</v>
          </cell>
          <cell r="T92">
            <v>0</v>
          </cell>
          <cell r="U92">
            <v>0</v>
          </cell>
          <cell r="V92">
            <v>0</v>
          </cell>
          <cell r="W92">
            <v>0</v>
          </cell>
          <cell r="X92">
            <v>0.8600000000000001</v>
          </cell>
        </row>
        <row r="93">
          <cell r="A93" t="str">
            <v>221.110</v>
          </cell>
          <cell r="B93" t="str">
            <v>Bã täng loït moïng âaï 4x6 M100</v>
          </cell>
          <cell r="C93" t="str">
            <v>m3</v>
          </cell>
          <cell r="D93">
            <v>1.1599999999999999</v>
          </cell>
          <cell r="E93">
            <v>1.19</v>
          </cell>
          <cell r="F93">
            <v>239</v>
          </cell>
          <cell r="G93">
            <v>0.57999999999999996</v>
          </cell>
          <cell r="J93">
            <v>1.1000000000000001</v>
          </cell>
          <cell r="K93">
            <v>0</v>
          </cell>
          <cell r="L93">
            <v>0</v>
          </cell>
          <cell r="M93">
            <v>0</v>
          </cell>
          <cell r="N93">
            <v>0</v>
          </cell>
          <cell r="O93">
            <v>0</v>
          </cell>
          <cell r="P93">
            <v>0</v>
          </cell>
          <cell r="Q93">
            <v>0</v>
          </cell>
          <cell r="R93">
            <v>0</v>
          </cell>
          <cell r="S93">
            <v>0</v>
          </cell>
          <cell r="T93">
            <v>0</v>
          </cell>
          <cell r="U93">
            <v>0</v>
          </cell>
          <cell r="V93">
            <v>0</v>
          </cell>
          <cell r="W93">
            <v>0</v>
          </cell>
          <cell r="X93">
            <v>0</v>
          </cell>
        </row>
        <row r="94">
          <cell r="A94" t="str">
            <v>221.340</v>
          </cell>
          <cell r="B94" t="str">
            <v>Bã täng moïng cäüt M200 âaï 1x2</v>
          </cell>
          <cell r="C94" t="str">
            <v>m3</v>
          </cell>
          <cell r="D94">
            <v>4.29</v>
          </cell>
          <cell r="E94">
            <v>4.4000000000000004</v>
          </cell>
          <cell r="F94">
            <v>1430.88</v>
          </cell>
          <cell r="G94">
            <v>1.81</v>
          </cell>
          <cell r="I94">
            <v>3.7</v>
          </cell>
          <cell r="K94">
            <v>0</v>
          </cell>
          <cell r="L94">
            <v>0</v>
          </cell>
          <cell r="M94">
            <v>0</v>
          </cell>
          <cell r="N94">
            <v>0</v>
          </cell>
          <cell r="O94">
            <v>0</v>
          </cell>
          <cell r="P94">
            <v>0</v>
          </cell>
          <cell r="Q94">
            <v>0</v>
          </cell>
          <cell r="R94">
            <v>0</v>
          </cell>
          <cell r="S94">
            <v>0</v>
          </cell>
          <cell r="T94">
            <v>0</v>
          </cell>
          <cell r="U94">
            <v>0</v>
          </cell>
          <cell r="V94">
            <v>0</v>
          </cell>
          <cell r="W94">
            <v>0</v>
          </cell>
          <cell r="X94">
            <v>7.0000000000000007E-2</v>
          </cell>
        </row>
        <row r="95">
          <cell r="A95" t="str">
            <v>226.210</v>
          </cell>
          <cell r="B95" t="str">
            <v xml:space="preserve">Bã täng thaïp næåïc M200 âaï 1x2 </v>
          </cell>
          <cell r="C95" t="str">
            <v>m3</v>
          </cell>
          <cell r="D95">
            <v>2.73</v>
          </cell>
          <cell r="E95">
            <v>2.8</v>
          </cell>
          <cell r="F95">
            <v>910.56</v>
          </cell>
          <cell r="G95">
            <v>1.1499999999999999</v>
          </cell>
          <cell r="I95">
            <v>2.35</v>
          </cell>
          <cell r="K95">
            <v>0</v>
          </cell>
          <cell r="L95">
            <v>0</v>
          </cell>
          <cell r="M95">
            <v>0</v>
          </cell>
          <cell r="N95">
            <v>0</v>
          </cell>
          <cell r="O95">
            <v>0</v>
          </cell>
          <cell r="P95">
            <v>0</v>
          </cell>
          <cell r="Q95">
            <v>0</v>
          </cell>
          <cell r="R95">
            <v>0</v>
          </cell>
          <cell r="S95">
            <v>0</v>
          </cell>
          <cell r="T95">
            <v>0</v>
          </cell>
          <cell r="U95">
            <v>0</v>
          </cell>
          <cell r="V95">
            <v>0</v>
          </cell>
          <cell r="W95">
            <v>0</v>
          </cell>
          <cell r="X95">
            <v>0.76</v>
          </cell>
        </row>
        <row r="96">
          <cell r="A96" t="str">
            <v>204.420</v>
          </cell>
          <cell r="B96" t="str">
            <v>Xáy thaình thaïp næåïc gaûch âàûc væîa XM M75 daìy 20</v>
          </cell>
          <cell r="C96" t="str">
            <v>m3</v>
          </cell>
          <cell r="D96">
            <v>1.69</v>
          </cell>
          <cell r="E96">
            <v>0.51</v>
          </cell>
          <cell r="F96">
            <v>131.35</v>
          </cell>
          <cell r="H96">
            <v>0.56999999999999995</v>
          </cell>
          <cell r="K96">
            <v>0</v>
          </cell>
          <cell r="L96">
            <v>0</v>
          </cell>
          <cell r="M96">
            <v>1385.8</v>
          </cell>
          <cell r="N96">
            <v>0</v>
          </cell>
          <cell r="O96">
            <v>0</v>
          </cell>
          <cell r="P96">
            <v>0</v>
          </cell>
          <cell r="Q96">
            <v>0</v>
          </cell>
          <cell r="R96">
            <v>0</v>
          </cell>
          <cell r="S96">
            <v>0</v>
          </cell>
          <cell r="T96">
            <v>0</v>
          </cell>
          <cell r="U96">
            <v>0</v>
          </cell>
          <cell r="V96">
            <v>0</v>
          </cell>
          <cell r="W96">
            <v>0</v>
          </cell>
          <cell r="X96">
            <v>0.02</v>
          </cell>
        </row>
        <row r="97">
          <cell r="A97" t="str">
            <v>300.510</v>
          </cell>
          <cell r="B97" t="str">
            <v xml:space="preserve">Bã täng táúm âan âáûy bãø M200 âaï 1x2 </v>
          </cell>
          <cell r="C97" t="str">
            <v>m3</v>
          </cell>
          <cell r="D97">
            <v>0.35</v>
          </cell>
          <cell r="E97">
            <v>0.36</v>
          </cell>
          <cell r="F97">
            <v>117.07</v>
          </cell>
          <cell r="G97">
            <v>0.15</v>
          </cell>
          <cell r="I97">
            <v>0.3</v>
          </cell>
          <cell r="K97">
            <v>0</v>
          </cell>
          <cell r="L97">
            <v>0</v>
          </cell>
          <cell r="M97">
            <v>0</v>
          </cell>
          <cell r="N97">
            <v>0</v>
          </cell>
          <cell r="O97">
            <v>0</v>
          </cell>
          <cell r="P97">
            <v>0</v>
          </cell>
          <cell r="Q97">
            <v>0</v>
          </cell>
          <cell r="R97">
            <v>0</v>
          </cell>
          <cell r="S97">
            <v>0</v>
          </cell>
          <cell r="T97">
            <v>0</v>
          </cell>
          <cell r="U97">
            <v>0</v>
          </cell>
          <cell r="V97">
            <v>0</v>
          </cell>
          <cell r="W97">
            <v>0</v>
          </cell>
          <cell r="X97">
            <v>0.01</v>
          </cell>
        </row>
        <row r="98">
          <cell r="A98" t="str">
            <v>651.140</v>
          </cell>
          <cell r="B98" t="str">
            <v>Traït thaình trong bãø næåïc 2 låïp væîa XM M75</v>
          </cell>
          <cell r="C98" t="str">
            <v>m2</v>
          </cell>
          <cell r="D98">
            <v>21.83</v>
          </cell>
          <cell r="E98">
            <v>0.37</v>
          </cell>
          <cell r="F98">
            <v>95.29</v>
          </cell>
          <cell r="H98">
            <v>0.41</v>
          </cell>
          <cell r="K98">
            <v>0</v>
          </cell>
          <cell r="L98">
            <v>0</v>
          </cell>
          <cell r="M98">
            <v>0</v>
          </cell>
          <cell r="N98">
            <v>0</v>
          </cell>
          <cell r="O98">
            <v>0</v>
          </cell>
          <cell r="P98">
            <v>0</v>
          </cell>
          <cell r="Q98">
            <v>0</v>
          </cell>
          <cell r="R98">
            <v>0</v>
          </cell>
          <cell r="S98">
            <v>0</v>
          </cell>
          <cell r="T98">
            <v>0</v>
          </cell>
          <cell r="U98">
            <v>0</v>
          </cell>
          <cell r="V98">
            <v>0</v>
          </cell>
          <cell r="W98">
            <v>0</v>
          </cell>
          <cell r="X98">
            <v>0</v>
          </cell>
        </row>
        <row r="99">
          <cell r="A99" t="str">
            <v>651.330</v>
          </cell>
          <cell r="B99" t="str">
            <v xml:space="preserve">Âaïnh maìu bàòng XM nguyãn cháút thaình bãø </v>
          </cell>
          <cell r="C99" t="str">
            <v>m2</v>
          </cell>
          <cell r="D99">
            <v>21.83</v>
          </cell>
          <cell r="F99">
            <v>25</v>
          </cell>
          <cell r="K99">
            <v>0</v>
          </cell>
          <cell r="L99">
            <v>0</v>
          </cell>
          <cell r="M99">
            <v>0</v>
          </cell>
          <cell r="N99">
            <v>0</v>
          </cell>
          <cell r="O99">
            <v>0</v>
          </cell>
          <cell r="P99">
            <v>0</v>
          </cell>
          <cell r="Q99">
            <v>0</v>
          </cell>
          <cell r="R99">
            <v>0</v>
          </cell>
          <cell r="S99">
            <v>0</v>
          </cell>
          <cell r="T99">
            <v>0</v>
          </cell>
          <cell r="U99">
            <v>0</v>
          </cell>
          <cell r="V99">
            <v>0</v>
          </cell>
          <cell r="W99">
            <v>0</v>
          </cell>
          <cell r="X99">
            <v>0</v>
          </cell>
        </row>
        <row r="100">
          <cell r="A100" t="str">
            <v>672.120</v>
          </cell>
          <cell r="B100" t="str">
            <v xml:space="preserve">Laïng âaïy bãø væîa XM M75 daìy 20 âaïnh maìu </v>
          </cell>
          <cell r="C100" t="str">
            <v>m2</v>
          </cell>
          <cell r="D100">
            <v>5.76</v>
          </cell>
          <cell r="E100">
            <v>0.13</v>
          </cell>
          <cell r="F100">
            <v>33.479999999999997</v>
          </cell>
          <cell r="H100">
            <v>0.15</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row>
        <row r="101">
          <cell r="A101" t="str">
            <v>651.220</v>
          </cell>
          <cell r="B101" t="str">
            <v>Traït cäüt thaïp næåïc væîa XM M75 daìy 15</v>
          </cell>
          <cell r="C101" t="str">
            <v>m2</v>
          </cell>
          <cell r="D101">
            <v>12.8</v>
          </cell>
          <cell r="E101">
            <v>0.23</v>
          </cell>
          <cell r="F101">
            <v>59.24</v>
          </cell>
          <cell r="H101">
            <v>0.26</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row>
        <row r="102">
          <cell r="A102" t="str">
            <v>651.310</v>
          </cell>
          <cell r="B102" t="str">
            <v>Traït dáöm væîa XM M75 daìy 15 : Dáöm DB1</v>
          </cell>
          <cell r="C102" t="str">
            <v>m2</v>
          </cell>
          <cell r="D102">
            <v>9.6</v>
          </cell>
          <cell r="E102">
            <v>0.17</v>
          </cell>
          <cell r="F102">
            <v>43.78</v>
          </cell>
          <cell r="H102">
            <v>0.19</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row>
        <row r="103">
          <cell r="A103" t="str">
            <v>651.320</v>
          </cell>
          <cell r="B103" t="str">
            <v>Traït âaïy bãø væîa XM M75 daìy 15</v>
          </cell>
          <cell r="C103" t="str">
            <v>m2</v>
          </cell>
          <cell r="D103">
            <v>6.76</v>
          </cell>
          <cell r="E103">
            <v>0.12</v>
          </cell>
          <cell r="F103">
            <v>30.91</v>
          </cell>
          <cell r="H103">
            <v>0.13</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row>
        <row r="104">
          <cell r="A104" t="str">
            <v>651.140</v>
          </cell>
          <cell r="B104" t="str">
            <v>Traït thaình ngoaìi bãø væîa XM M75 daìy 15</v>
          </cell>
          <cell r="C104" t="str">
            <v>m2</v>
          </cell>
          <cell r="D104">
            <v>12.48</v>
          </cell>
          <cell r="E104">
            <v>0.21</v>
          </cell>
          <cell r="F104">
            <v>54.09</v>
          </cell>
          <cell r="H104">
            <v>0.23</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row>
        <row r="105">
          <cell r="A105" t="str">
            <v>651.510</v>
          </cell>
          <cell r="B105" t="str">
            <v>Traït âan væîa XM M50 daìy 15</v>
          </cell>
          <cell r="C105" t="str">
            <v>m2</v>
          </cell>
          <cell r="D105">
            <v>11.52</v>
          </cell>
          <cell r="E105">
            <v>0.14000000000000001</v>
          </cell>
          <cell r="F105">
            <v>25.45</v>
          </cell>
          <cell r="H105">
            <v>0.17</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row>
        <row r="106">
          <cell r="A106" t="str">
            <v>651.330</v>
          </cell>
          <cell r="B106" t="str">
            <v xml:space="preserve">Traït XM nguyãn cháút vaìo cáúu kiãûn bã täng </v>
          </cell>
          <cell r="C106" t="str">
            <v>m2</v>
          </cell>
          <cell r="D106">
            <v>46.44</v>
          </cell>
          <cell r="F106">
            <v>53</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row>
        <row r="107">
          <cell r="A107" t="str">
            <v>701.110</v>
          </cell>
          <cell r="B107" t="str">
            <v xml:space="preserve">Queït väi bãø næåïc 1 tràõng 2 maìu </v>
          </cell>
          <cell r="C107" t="str">
            <v>m2</v>
          </cell>
          <cell r="D107">
            <v>41.64</v>
          </cell>
          <cell r="E107">
            <v>0</v>
          </cell>
          <cell r="K107">
            <v>0</v>
          </cell>
          <cell r="L107">
            <v>0</v>
          </cell>
          <cell r="M107">
            <v>0</v>
          </cell>
          <cell r="N107">
            <v>0</v>
          </cell>
          <cell r="O107">
            <v>0</v>
          </cell>
          <cell r="P107">
            <v>0</v>
          </cell>
          <cell r="Q107">
            <v>0</v>
          </cell>
          <cell r="R107">
            <v>0.83</v>
          </cell>
          <cell r="S107">
            <v>12.49</v>
          </cell>
          <cell r="T107">
            <v>0</v>
          </cell>
          <cell r="U107">
            <v>0</v>
          </cell>
          <cell r="V107">
            <v>0</v>
          </cell>
          <cell r="W107">
            <v>0</v>
          </cell>
          <cell r="X107">
            <v>0</v>
          </cell>
        </row>
        <row r="108">
          <cell r="A108">
            <v>0</v>
          </cell>
          <cell r="B108" t="str">
            <v xml:space="preserve">VIII. HAÌNG RAÌO - CÄØNG NGOÎ </v>
          </cell>
          <cell r="C108">
            <v>0</v>
          </cell>
          <cell r="D108">
            <v>0</v>
          </cell>
          <cell r="F108">
            <v>1569.02</v>
          </cell>
          <cell r="G108">
            <v>1.3599999999999999</v>
          </cell>
          <cell r="H108">
            <v>4.63</v>
          </cell>
          <cell r="I108">
            <v>1.51</v>
          </cell>
          <cell r="J108">
            <v>1.06</v>
          </cell>
          <cell r="K108">
            <v>5.28</v>
          </cell>
          <cell r="L108">
            <v>0</v>
          </cell>
          <cell r="M108">
            <v>2314.7200000000003</v>
          </cell>
          <cell r="N108">
            <v>0</v>
          </cell>
          <cell r="O108">
            <v>0</v>
          </cell>
          <cell r="P108">
            <v>0</v>
          </cell>
          <cell r="Q108">
            <v>0</v>
          </cell>
          <cell r="R108">
            <v>1.3399999999999999</v>
          </cell>
          <cell r="S108">
            <v>20.18</v>
          </cell>
          <cell r="T108">
            <v>9.77</v>
          </cell>
          <cell r="U108">
            <v>0</v>
          </cell>
          <cell r="V108">
            <v>0</v>
          </cell>
          <cell r="W108">
            <v>0</v>
          </cell>
          <cell r="X108">
            <v>0.02</v>
          </cell>
        </row>
        <row r="109">
          <cell r="A109">
            <v>0</v>
          </cell>
          <cell r="B109" t="str">
            <v>1, Cäøng ngoî :</v>
          </cell>
          <cell r="C109">
            <v>0</v>
          </cell>
          <cell r="D109">
            <v>0</v>
          </cell>
        </row>
        <row r="110">
          <cell r="A110" t="str">
            <v>221.110</v>
          </cell>
          <cell r="B110" t="str">
            <v>Bã täng loït âaï 4x6 M50</v>
          </cell>
          <cell r="C110" t="str">
            <v>m3</v>
          </cell>
          <cell r="D110">
            <v>7.0000000000000007E-2</v>
          </cell>
          <cell r="E110">
            <v>7.0000000000000007E-2</v>
          </cell>
          <cell r="F110">
            <v>11</v>
          </cell>
          <cell r="G110">
            <v>0.03</v>
          </cell>
          <cell r="J110">
            <v>0.05</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row>
        <row r="111">
          <cell r="A111" t="str">
            <v>204.310</v>
          </cell>
          <cell r="B111" t="str">
            <v xml:space="preserve">Xáy gaûch âàûc væîa XM M75 truû cäøng </v>
          </cell>
          <cell r="C111" t="str">
            <v>m3</v>
          </cell>
          <cell r="D111">
            <v>0.93</v>
          </cell>
          <cell r="E111">
            <v>0.28999999999999998</v>
          </cell>
          <cell r="F111">
            <v>74.69</v>
          </cell>
          <cell r="H111">
            <v>0.32</v>
          </cell>
          <cell r="K111">
            <v>0</v>
          </cell>
          <cell r="L111">
            <v>0</v>
          </cell>
          <cell r="M111">
            <v>727.26</v>
          </cell>
          <cell r="N111">
            <v>0</v>
          </cell>
          <cell r="O111">
            <v>0</v>
          </cell>
          <cell r="P111">
            <v>0</v>
          </cell>
          <cell r="Q111">
            <v>0</v>
          </cell>
          <cell r="R111">
            <v>0</v>
          </cell>
          <cell r="S111">
            <v>0</v>
          </cell>
          <cell r="T111">
            <v>0</v>
          </cell>
          <cell r="U111">
            <v>0</v>
          </cell>
          <cell r="V111">
            <v>0</v>
          </cell>
          <cell r="W111">
            <v>0</v>
          </cell>
          <cell r="X111">
            <v>0</v>
          </cell>
        </row>
        <row r="112">
          <cell r="A112" t="str">
            <v>651.220</v>
          </cell>
          <cell r="B112" t="str">
            <v>Traït truû cäøng væîa XM M75 daìy 15</v>
          </cell>
          <cell r="C112" t="str">
            <v>m2</v>
          </cell>
          <cell r="D112">
            <v>6.4</v>
          </cell>
          <cell r="E112">
            <v>0.12</v>
          </cell>
          <cell r="F112">
            <v>30.91</v>
          </cell>
          <cell r="H112">
            <v>0.13</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row>
        <row r="113">
          <cell r="A113" t="str">
            <v>703.440</v>
          </cell>
          <cell r="B113" t="str">
            <v>Sån cæía haìng raìo song sàõt 3 næåïc maìu ghi</v>
          </cell>
          <cell r="C113" t="str">
            <v>m2</v>
          </cell>
          <cell r="D113">
            <v>6</v>
          </cell>
          <cell r="E113">
            <v>0</v>
          </cell>
          <cell r="K113">
            <v>0</v>
          </cell>
          <cell r="L113">
            <v>0</v>
          </cell>
          <cell r="M113">
            <v>0</v>
          </cell>
          <cell r="N113">
            <v>0</v>
          </cell>
          <cell r="O113">
            <v>0</v>
          </cell>
          <cell r="P113">
            <v>0</v>
          </cell>
          <cell r="Q113">
            <v>0</v>
          </cell>
          <cell r="R113">
            <v>0</v>
          </cell>
          <cell r="S113">
            <v>0</v>
          </cell>
          <cell r="T113">
            <v>1.35</v>
          </cell>
          <cell r="U113">
            <v>0</v>
          </cell>
          <cell r="V113">
            <v>0</v>
          </cell>
          <cell r="W113">
            <v>0</v>
          </cell>
          <cell r="X113">
            <v>0</v>
          </cell>
        </row>
        <row r="114">
          <cell r="A114" t="str">
            <v>701.110</v>
          </cell>
          <cell r="B114" t="str">
            <v xml:space="preserve">Queït väi truû cäøng 3 næåïc </v>
          </cell>
          <cell r="C114" t="str">
            <v>m2</v>
          </cell>
          <cell r="D114">
            <v>6.4</v>
          </cell>
          <cell r="E114">
            <v>0</v>
          </cell>
          <cell r="K114">
            <v>0</v>
          </cell>
          <cell r="L114">
            <v>0</v>
          </cell>
          <cell r="M114">
            <v>0</v>
          </cell>
          <cell r="N114">
            <v>0</v>
          </cell>
          <cell r="O114">
            <v>0</v>
          </cell>
          <cell r="P114">
            <v>0</v>
          </cell>
          <cell r="Q114">
            <v>0</v>
          </cell>
          <cell r="R114">
            <v>0.13</v>
          </cell>
          <cell r="S114">
            <v>1.92</v>
          </cell>
          <cell r="T114">
            <v>0</v>
          </cell>
          <cell r="U114">
            <v>0</v>
          </cell>
          <cell r="V114">
            <v>0</v>
          </cell>
          <cell r="W114">
            <v>0</v>
          </cell>
          <cell r="X114">
            <v>0</v>
          </cell>
        </row>
        <row r="115">
          <cell r="A115">
            <v>0</v>
          </cell>
          <cell r="B115" t="str">
            <v>2, tæåìng raìo :</v>
          </cell>
          <cell r="C115">
            <v>0</v>
          </cell>
          <cell r="D115">
            <v>0</v>
          </cell>
        </row>
        <row r="116">
          <cell r="A116" t="str">
            <v>221.110</v>
          </cell>
          <cell r="B116" t="str">
            <v>Bã täng loït moïng âaï 4x6 M50</v>
          </cell>
          <cell r="C116" t="str">
            <v>m3</v>
          </cell>
          <cell r="D116">
            <v>1.32</v>
          </cell>
          <cell r="E116">
            <v>1.35</v>
          </cell>
          <cell r="F116">
            <v>209</v>
          </cell>
          <cell r="G116">
            <v>0.59</v>
          </cell>
          <cell r="J116">
            <v>1.01</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row>
        <row r="117">
          <cell r="A117" t="str">
            <v>200.110</v>
          </cell>
          <cell r="B117" t="str">
            <v>Xáy moïng âaï häüc væîa XM M50</v>
          </cell>
          <cell r="C117" t="str">
            <v>m3</v>
          </cell>
          <cell r="D117">
            <v>4.4000000000000004</v>
          </cell>
          <cell r="E117">
            <v>1.85</v>
          </cell>
          <cell r="F117">
            <v>336.33</v>
          </cell>
          <cell r="H117">
            <v>2.19</v>
          </cell>
          <cell r="K117">
            <v>5.28</v>
          </cell>
          <cell r="L117">
            <v>0</v>
          </cell>
          <cell r="M117">
            <v>0</v>
          </cell>
          <cell r="N117">
            <v>0</v>
          </cell>
          <cell r="O117">
            <v>0</v>
          </cell>
          <cell r="P117">
            <v>0</v>
          </cell>
          <cell r="Q117">
            <v>0</v>
          </cell>
          <cell r="R117">
            <v>0</v>
          </cell>
          <cell r="S117">
            <v>0</v>
          </cell>
          <cell r="T117">
            <v>0</v>
          </cell>
          <cell r="U117">
            <v>0</v>
          </cell>
          <cell r="V117">
            <v>0</v>
          </cell>
          <cell r="W117">
            <v>0</v>
          </cell>
          <cell r="X117">
            <v>0</v>
          </cell>
        </row>
        <row r="118">
          <cell r="A118" t="str">
            <v>204.310</v>
          </cell>
          <cell r="B118" t="str">
            <v>Xáy truû tæåìng raìo væîa XM M75 cao &lt; 4m</v>
          </cell>
          <cell r="C118" t="str">
            <v>m3</v>
          </cell>
          <cell r="D118">
            <v>0.68</v>
          </cell>
          <cell r="E118">
            <v>0.21</v>
          </cell>
          <cell r="F118">
            <v>54.09</v>
          </cell>
          <cell r="H118">
            <v>0.23</v>
          </cell>
          <cell r="K118">
            <v>0</v>
          </cell>
          <cell r="L118">
            <v>0</v>
          </cell>
          <cell r="M118">
            <v>531.76</v>
          </cell>
          <cell r="N118">
            <v>0</v>
          </cell>
          <cell r="O118">
            <v>0</v>
          </cell>
          <cell r="P118">
            <v>0</v>
          </cell>
          <cell r="Q118">
            <v>0</v>
          </cell>
          <cell r="R118">
            <v>0</v>
          </cell>
          <cell r="S118">
            <v>0</v>
          </cell>
          <cell r="T118">
            <v>0</v>
          </cell>
          <cell r="U118">
            <v>0</v>
          </cell>
          <cell r="V118">
            <v>0</v>
          </cell>
          <cell r="W118">
            <v>0</v>
          </cell>
          <cell r="X118">
            <v>0</v>
          </cell>
        </row>
        <row r="119">
          <cell r="A119" t="str">
            <v>651.220</v>
          </cell>
          <cell r="B119" t="str">
            <v>Traït truû tæåìng raìo væîa XM M50 daìy 15</v>
          </cell>
          <cell r="C119" t="str">
            <v>m2</v>
          </cell>
          <cell r="D119">
            <v>12.32</v>
          </cell>
          <cell r="E119">
            <v>0.22</v>
          </cell>
          <cell r="F119">
            <v>40</v>
          </cell>
          <cell r="H119">
            <v>0.26</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row>
        <row r="120">
          <cell r="A120" t="str">
            <v>204.250</v>
          </cell>
          <cell r="B120" t="str">
            <v>Xáy tæåìng raìo daìy 220 væîaM M50</v>
          </cell>
          <cell r="C120" t="str">
            <v>m3</v>
          </cell>
          <cell r="D120">
            <v>1.35</v>
          </cell>
          <cell r="E120">
            <v>0.42</v>
          </cell>
          <cell r="F120">
            <v>76.36</v>
          </cell>
          <cell r="H120">
            <v>0.5</v>
          </cell>
          <cell r="K120">
            <v>0</v>
          </cell>
          <cell r="L120">
            <v>0</v>
          </cell>
          <cell r="M120">
            <v>1055.7</v>
          </cell>
          <cell r="N120">
            <v>0</v>
          </cell>
          <cell r="O120">
            <v>0</v>
          </cell>
          <cell r="P120">
            <v>0</v>
          </cell>
          <cell r="Q120">
            <v>0</v>
          </cell>
          <cell r="R120">
            <v>0</v>
          </cell>
          <cell r="S120">
            <v>0</v>
          </cell>
          <cell r="T120">
            <v>0</v>
          </cell>
          <cell r="U120">
            <v>0</v>
          </cell>
          <cell r="V120">
            <v>0</v>
          </cell>
          <cell r="W120">
            <v>0</v>
          </cell>
          <cell r="X120">
            <v>0</v>
          </cell>
        </row>
        <row r="121">
          <cell r="A121" t="str">
            <v>651.130</v>
          </cell>
          <cell r="B121" t="str">
            <v>Traït tæåìng raìo væîa XM M50 daìy 15</v>
          </cell>
          <cell r="C121" t="str">
            <v>m2</v>
          </cell>
          <cell r="D121">
            <v>17.34</v>
          </cell>
          <cell r="E121">
            <v>0.28999999999999998</v>
          </cell>
          <cell r="F121">
            <v>52.72</v>
          </cell>
          <cell r="H121">
            <v>0.34</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row>
        <row r="122">
          <cell r="A122" t="str">
            <v>701.110</v>
          </cell>
          <cell r="B122" t="str">
            <v xml:space="preserve">Queït tæåìng raìo, truû 3 næåïc : 1 tràõng 2 maìu </v>
          </cell>
          <cell r="C122" t="str">
            <v>m2</v>
          </cell>
          <cell r="D122">
            <v>29.66</v>
          </cell>
          <cell r="E122">
            <v>0</v>
          </cell>
          <cell r="K122">
            <v>0</v>
          </cell>
          <cell r="L122">
            <v>0</v>
          </cell>
          <cell r="M122">
            <v>0</v>
          </cell>
          <cell r="N122">
            <v>0</v>
          </cell>
          <cell r="O122">
            <v>0</v>
          </cell>
          <cell r="P122">
            <v>0</v>
          </cell>
          <cell r="Q122">
            <v>0</v>
          </cell>
          <cell r="R122">
            <v>0.59</v>
          </cell>
          <cell r="S122">
            <v>8.9</v>
          </cell>
          <cell r="T122">
            <v>0</v>
          </cell>
          <cell r="U122">
            <v>0</v>
          </cell>
          <cell r="V122">
            <v>0</v>
          </cell>
          <cell r="W122">
            <v>0</v>
          </cell>
          <cell r="X122">
            <v>0</v>
          </cell>
        </row>
        <row r="123">
          <cell r="A123" t="str">
            <v>703.440</v>
          </cell>
          <cell r="B123" t="str">
            <v xml:space="preserve">Sån haìng raìo song sàõt 3 næåïc </v>
          </cell>
          <cell r="C123" t="str">
            <v>m2</v>
          </cell>
          <cell r="D123">
            <v>37.4</v>
          </cell>
          <cell r="E123">
            <v>0</v>
          </cell>
          <cell r="K123">
            <v>0</v>
          </cell>
          <cell r="L123">
            <v>0</v>
          </cell>
          <cell r="M123">
            <v>0</v>
          </cell>
          <cell r="N123">
            <v>0</v>
          </cell>
          <cell r="O123">
            <v>0</v>
          </cell>
          <cell r="P123">
            <v>0</v>
          </cell>
          <cell r="Q123">
            <v>0</v>
          </cell>
          <cell r="R123">
            <v>0</v>
          </cell>
          <cell r="S123">
            <v>0</v>
          </cell>
          <cell r="T123">
            <v>8.42</v>
          </cell>
          <cell r="U123">
            <v>0</v>
          </cell>
          <cell r="V123">
            <v>0</v>
          </cell>
          <cell r="W123">
            <v>0</v>
          </cell>
          <cell r="X123">
            <v>0</v>
          </cell>
        </row>
        <row r="124">
          <cell r="A124" t="str">
            <v>221.110</v>
          </cell>
          <cell r="B124" t="str">
            <v>Bã täng loït moïng cäüt âaï 4x6 M50</v>
          </cell>
          <cell r="C124" t="str">
            <v>m3</v>
          </cell>
          <cell r="D124">
            <v>0.23</v>
          </cell>
          <cell r="E124">
            <v>0.24</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row>
        <row r="125">
          <cell r="A125" t="str">
            <v>300.210</v>
          </cell>
          <cell r="B125" t="str">
            <v xml:space="preserve">Bã täng âuïc sàôn cäüt haìng raìo </v>
          </cell>
          <cell r="C125" t="str">
            <v>m3</v>
          </cell>
          <cell r="D125">
            <v>1.76</v>
          </cell>
          <cell r="E125">
            <v>1.79</v>
          </cell>
          <cell r="F125">
            <v>582.11</v>
          </cell>
          <cell r="G125">
            <v>0.74</v>
          </cell>
          <cell r="I125">
            <v>1.51</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0.02</v>
          </cell>
        </row>
        <row r="126">
          <cell r="A126" t="str">
            <v>651.220</v>
          </cell>
          <cell r="B126" t="str">
            <v>Traït cäüt haìng raìo væîa XM M50 daìy 15</v>
          </cell>
          <cell r="C126" t="str">
            <v>m2</v>
          </cell>
          <cell r="D126">
            <v>31.2</v>
          </cell>
          <cell r="E126">
            <v>0.56000000000000005</v>
          </cell>
          <cell r="F126">
            <v>101.81</v>
          </cell>
          <cell r="H126">
            <v>0.66</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row>
        <row r="127">
          <cell r="A127" t="str">
            <v>701.110</v>
          </cell>
          <cell r="B127" t="str">
            <v xml:space="preserve">Queït väi cäüt haìng raìo </v>
          </cell>
          <cell r="C127" t="str">
            <v>m2</v>
          </cell>
          <cell r="D127">
            <v>31.2</v>
          </cell>
          <cell r="E127">
            <v>0</v>
          </cell>
          <cell r="K127">
            <v>0</v>
          </cell>
          <cell r="L127">
            <v>0</v>
          </cell>
          <cell r="M127">
            <v>0</v>
          </cell>
          <cell r="N127">
            <v>0</v>
          </cell>
          <cell r="O127">
            <v>0</v>
          </cell>
          <cell r="P127">
            <v>0</v>
          </cell>
          <cell r="Q127">
            <v>0</v>
          </cell>
          <cell r="R127">
            <v>0.62</v>
          </cell>
          <cell r="S127">
            <v>9.36</v>
          </cell>
          <cell r="T127">
            <v>0</v>
          </cell>
          <cell r="U127">
            <v>0</v>
          </cell>
          <cell r="V127">
            <v>0</v>
          </cell>
          <cell r="W127">
            <v>0</v>
          </cell>
          <cell r="X127">
            <v>0</v>
          </cell>
        </row>
      </sheetData>
      <sheetData sheetId="3" refreshError="1">
        <row r="6">
          <cell r="A6">
            <v>1</v>
          </cell>
          <cell r="B6">
            <v>2</v>
          </cell>
          <cell r="C6">
            <v>3</v>
          </cell>
          <cell r="D6">
            <v>4</v>
          </cell>
          <cell r="E6">
            <v>5</v>
          </cell>
          <cell r="F6">
            <v>6</v>
          </cell>
          <cell r="G6">
            <v>7</v>
          </cell>
          <cell r="H6">
            <v>8</v>
          </cell>
          <cell r="I6">
            <v>9</v>
          </cell>
          <cell r="J6">
            <v>10</v>
          </cell>
          <cell r="K6">
            <v>11</v>
          </cell>
        </row>
        <row r="7">
          <cell r="B7" t="str">
            <v>I. NÃÖN MOÏNG :</v>
          </cell>
          <cell r="C7">
            <v>0</v>
          </cell>
          <cell r="D7">
            <v>0</v>
          </cell>
          <cell r="E7">
            <v>190.81</v>
          </cell>
          <cell r="F7">
            <v>0</v>
          </cell>
          <cell r="G7">
            <v>0</v>
          </cell>
          <cell r="H7">
            <v>136.96</v>
          </cell>
          <cell r="I7">
            <v>1218.76</v>
          </cell>
          <cell r="J7">
            <v>0</v>
          </cell>
          <cell r="K7">
            <v>23.45</v>
          </cell>
        </row>
        <row r="8">
          <cell r="A8">
            <v>1</v>
          </cell>
          <cell r="B8" t="str">
            <v xml:space="preserve">Gia cäng sàõt theïp f &lt;= 10 moïng cäüt </v>
          </cell>
          <cell r="C8" t="str">
            <v>kg</v>
          </cell>
          <cell r="D8">
            <v>12.43</v>
          </cell>
          <cell r="E8">
            <v>12.43</v>
          </cell>
          <cell r="F8">
            <v>0</v>
          </cell>
          <cell r="G8">
            <v>0</v>
          </cell>
          <cell r="H8">
            <v>0</v>
          </cell>
          <cell r="I8">
            <v>0</v>
          </cell>
          <cell r="J8">
            <v>0</v>
          </cell>
          <cell r="K8">
            <v>0.27</v>
          </cell>
        </row>
        <row r="9">
          <cell r="A9">
            <v>2</v>
          </cell>
          <cell r="B9" t="str">
            <v xml:space="preserve">Gia cäng sàõt theïp f &lt;= 18 moïng cäüt </v>
          </cell>
          <cell r="C9" t="str">
            <v>kg</v>
          </cell>
          <cell r="D9">
            <v>229.89000000000001</v>
          </cell>
          <cell r="E9">
            <v>0</v>
          </cell>
          <cell r="F9">
            <v>0</v>
          </cell>
          <cell r="G9">
            <v>0</v>
          </cell>
          <cell r="H9">
            <v>136.96</v>
          </cell>
          <cell r="I9">
            <v>92.93</v>
          </cell>
          <cell r="J9">
            <v>0</v>
          </cell>
          <cell r="K9">
            <v>3.28</v>
          </cell>
        </row>
        <row r="10">
          <cell r="A10">
            <v>3</v>
          </cell>
          <cell r="B10" t="str">
            <v xml:space="preserve">Gia cäng sàõt theïp giàòng moïng f &lt;= 18 </v>
          </cell>
          <cell r="C10" t="str">
            <v>kg</v>
          </cell>
          <cell r="D10">
            <v>1125.83</v>
          </cell>
          <cell r="E10">
            <v>0</v>
          </cell>
          <cell r="F10">
            <v>0</v>
          </cell>
          <cell r="G10">
            <v>0</v>
          </cell>
          <cell r="H10">
            <v>0</v>
          </cell>
          <cell r="I10">
            <v>1125.83</v>
          </cell>
          <cell r="J10">
            <v>0</v>
          </cell>
          <cell r="K10">
            <v>16.079999999999998</v>
          </cell>
        </row>
        <row r="11">
          <cell r="A11">
            <v>4</v>
          </cell>
          <cell r="B11" t="str">
            <v>Gia cäng sàõt theïp giàòng moïng f &lt;= 10</v>
          </cell>
          <cell r="C11" t="str">
            <v>kg</v>
          </cell>
          <cell r="D11">
            <v>178.38</v>
          </cell>
          <cell r="E11">
            <v>178.38</v>
          </cell>
          <cell r="F11">
            <v>0</v>
          </cell>
          <cell r="G11">
            <v>0</v>
          </cell>
          <cell r="H11">
            <v>0</v>
          </cell>
          <cell r="I11">
            <v>0</v>
          </cell>
          <cell r="J11">
            <v>0</v>
          </cell>
          <cell r="K11">
            <v>3.82</v>
          </cell>
        </row>
        <row r="12">
          <cell r="B12" t="str">
            <v>II. THÁN NHAÌ :</v>
          </cell>
          <cell r="C12">
            <v>0</v>
          </cell>
          <cell r="D12">
            <v>0</v>
          </cell>
          <cell r="E12">
            <v>228.7</v>
          </cell>
          <cell r="F12">
            <v>0</v>
          </cell>
          <cell r="G12">
            <v>0</v>
          </cell>
          <cell r="H12">
            <v>548.23</v>
          </cell>
          <cell r="I12">
            <v>558.33999999999992</v>
          </cell>
          <cell r="J12">
            <v>176.46</v>
          </cell>
          <cell r="K12">
            <v>23.22</v>
          </cell>
        </row>
        <row r="13">
          <cell r="A13">
            <v>1</v>
          </cell>
          <cell r="B13" t="str">
            <v>Gia cäng sàõt theïp truû f &lt;= 10</v>
          </cell>
          <cell r="C13" t="str">
            <v>kg</v>
          </cell>
          <cell r="D13">
            <v>23.02</v>
          </cell>
          <cell r="E13">
            <v>23.02</v>
          </cell>
          <cell r="F13">
            <v>0</v>
          </cell>
          <cell r="G13">
            <v>0</v>
          </cell>
          <cell r="H13">
            <v>0</v>
          </cell>
          <cell r="I13">
            <v>0</v>
          </cell>
          <cell r="J13">
            <v>0</v>
          </cell>
          <cell r="K13">
            <v>0.49</v>
          </cell>
        </row>
        <row r="14">
          <cell r="A14">
            <v>2</v>
          </cell>
          <cell r="B14" t="str">
            <v>Gia cäng sàõt theïp truû f &lt;= 18</v>
          </cell>
          <cell r="C14" t="str">
            <v>kg</v>
          </cell>
          <cell r="D14">
            <v>143.26</v>
          </cell>
          <cell r="E14">
            <v>0</v>
          </cell>
          <cell r="F14">
            <v>0</v>
          </cell>
          <cell r="G14">
            <v>0</v>
          </cell>
          <cell r="H14">
            <v>0</v>
          </cell>
          <cell r="I14">
            <v>143.26</v>
          </cell>
          <cell r="J14">
            <v>0</v>
          </cell>
          <cell r="K14">
            <v>2.0499999999999998</v>
          </cell>
        </row>
        <row r="15">
          <cell r="A15">
            <v>3</v>
          </cell>
          <cell r="B15" t="str">
            <v>Gia cäng sàõt theïp lanh tä f &lt;= 10</v>
          </cell>
          <cell r="C15" t="str">
            <v>kg</v>
          </cell>
          <cell r="D15">
            <v>49.419999999999995</v>
          </cell>
          <cell r="E15">
            <v>49.419999999999995</v>
          </cell>
          <cell r="F15">
            <v>0</v>
          </cell>
          <cell r="G15">
            <v>0</v>
          </cell>
          <cell r="H15">
            <v>0</v>
          </cell>
          <cell r="I15">
            <v>0</v>
          </cell>
          <cell r="J15">
            <v>0</v>
          </cell>
          <cell r="K15">
            <v>1.06</v>
          </cell>
        </row>
        <row r="16">
          <cell r="A16">
            <v>4</v>
          </cell>
          <cell r="B16" t="str">
            <v>Gia cäng sàõt theïp lanh tä f &lt;= 18</v>
          </cell>
          <cell r="C16" t="str">
            <v>kg</v>
          </cell>
          <cell r="D16">
            <v>210.44000000000003</v>
          </cell>
          <cell r="E16">
            <v>0</v>
          </cell>
          <cell r="F16">
            <v>0</v>
          </cell>
          <cell r="G16">
            <v>0</v>
          </cell>
          <cell r="H16">
            <v>210.44000000000003</v>
          </cell>
          <cell r="I16">
            <v>0</v>
          </cell>
          <cell r="J16">
            <v>0</v>
          </cell>
          <cell r="K16">
            <v>3.01</v>
          </cell>
        </row>
        <row r="17">
          <cell r="A17">
            <v>5</v>
          </cell>
          <cell r="B17" t="str">
            <v>Gia cäng sàõt theïp ä vàng f &lt;= 10</v>
          </cell>
          <cell r="C17" t="str">
            <v>kg</v>
          </cell>
          <cell r="D17">
            <v>17.02</v>
          </cell>
          <cell r="E17">
            <v>17.02</v>
          </cell>
          <cell r="F17">
            <v>0</v>
          </cell>
          <cell r="G17">
            <v>0</v>
          </cell>
          <cell r="H17">
            <v>0</v>
          </cell>
          <cell r="I17">
            <v>0</v>
          </cell>
          <cell r="J17">
            <v>0</v>
          </cell>
          <cell r="K17">
            <v>0.36</v>
          </cell>
        </row>
        <row r="18">
          <cell r="A18">
            <v>6</v>
          </cell>
          <cell r="B18" t="str">
            <v>Gia cäng sàõt theïp dáöm f &lt;= 18</v>
          </cell>
          <cell r="C18" t="str">
            <v>kg</v>
          </cell>
          <cell r="D18">
            <v>929.33</v>
          </cell>
          <cell r="E18">
            <v>0</v>
          </cell>
          <cell r="F18">
            <v>0</v>
          </cell>
          <cell r="G18">
            <v>0</v>
          </cell>
          <cell r="H18">
            <v>337.78999999999996</v>
          </cell>
          <cell r="I18">
            <v>415.08</v>
          </cell>
          <cell r="J18">
            <v>176.46</v>
          </cell>
          <cell r="K18">
            <v>13.27</v>
          </cell>
        </row>
        <row r="19">
          <cell r="A19">
            <v>7</v>
          </cell>
          <cell r="B19" t="str">
            <v>Gia cäng sàõt theïp dáöm f &lt;= 10</v>
          </cell>
          <cell r="C19" t="str">
            <v>kg</v>
          </cell>
          <cell r="D19">
            <v>139.24</v>
          </cell>
          <cell r="E19">
            <v>139.24</v>
          </cell>
          <cell r="F19">
            <v>0</v>
          </cell>
          <cell r="G19">
            <v>0</v>
          </cell>
          <cell r="H19">
            <v>0</v>
          </cell>
          <cell r="I19">
            <v>0</v>
          </cell>
          <cell r="J19">
            <v>0</v>
          </cell>
          <cell r="K19">
            <v>2.98</v>
          </cell>
        </row>
        <row r="20">
          <cell r="B20" t="str">
            <v>III. TRÁÖN + MAÏI NHAÌ :</v>
          </cell>
          <cell r="C20">
            <v>0</v>
          </cell>
          <cell r="D20">
            <v>0</v>
          </cell>
          <cell r="E20">
            <v>199.06</v>
          </cell>
          <cell r="F20">
            <v>183.28</v>
          </cell>
          <cell r="G20">
            <v>0</v>
          </cell>
          <cell r="H20">
            <v>52.21</v>
          </cell>
          <cell r="I20">
            <v>0</v>
          </cell>
          <cell r="J20">
            <v>0</v>
          </cell>
          <cell r="K20">
            <v>10.02</v>
          </cell>
        </row>
        <row r="21">
          <cell r="A21">
            <v>1</v>
          </cell>
          <cell r="B21" t="str">
            <v xml:space="preserve">Gia cäng sàõt theïp saìn maïi , sã nä f &lt;= 10 </v>
          </cell>
          <cell r="C21" t="str">
            <v>kg</v>
          </cell>
          <cell r="D21">
            <v>416.59000000000003</v>
          </cell>
          <cell r="E21">
            <v>182.55</v>
          </cell>
          <cell r="F21">
            <v>183.28</v>
          </cell>
          <cell r="G21">
            <v>0</v>
          </cell>
          <cell r="H21">
            <v>0</v>
          </cell>
          <cell r="I21">
            <v>0</v>
          </cell>
          <cell r="J21">
            <v>0</v>
          </cell>
          <cell r="K21">
            <v>8.92</v>
          </cell>
        </row>
        <row r="22">
          <cell r="A22">
            <v>2</v>
          </cell>
          <cell r="B22" t="str">
            <v>Gia cäng sàõt theïp lam ngang f &lt;= 18</v>
          </cell>
          <cell r="C22" t="str">
            <v>kg</v>
          </cell>
          <cell r="D22">
            <v>52.21</v>
          </cell>
          <cell r="E22">
            <v>0</v>
          </cell>
          <cell r="F22">
            <v>0</v>
          </cell>
          <cell r="G22">
            <v>0</v>
          </cell>
          <cell r="H22">
            <v>52.21</v>
          </cell>
          <cell r="I22">
            <v>0</v>
          </cell>
          <cell r="J22">
            <v>0</v>
          </cell>
          <cell r="K22">
            <v>0.75</v>
          </cell>
        </row>
        <row r="23">
          <cell r="A23">
            <v>3</v>
          </cell>
          <cell r="B23" t="str">
            <v>Gia cäng sàõt theïp lam ngang f &lt;= 10</v>
          </cell>
          <cell r="C23" t="str">
            <v>kg</v>
          </cell>
          <cell r="D23">
            <v>16.509999999999998</v>
          </cell>
          <cell r="E23">
            <v>16.509999999999998</v>
          </cell>
          <cell r="F23">
            <v>0</v>
          </cell>
          <cell r="G23">
            <v>0</v>
          </cell>
          <cell r="H23">
            <v>0</v>
          </cell>
          <cell r="I23">
            <v>0</v>
          </cell>
          <cell r="J23">
            <v>0</v>
          </cell>
          <cell r="K23">
            <v>0.35</v>
          </cell>
        </row>
        <row r="24">
          <cell r="B24" t="str">
            <v>IV. KHU VÃÛ SINH - BÃØ TÆÛ HOAÛI - BÃÚP - HÄÚ GA :</v>
          </cell>
          <cell r="C24">
            <v>0</v>
          </cell>
          <cell r="D24">
            <v>0</v>
          </cell>
          <cell r="E24">
            <v>99.4</v>
          </cell>
          <cell r="F24">
            <v>0</v>
          </cell>
          <cell r="G24">
            <v>0</v>
          </cell>
          <cell r="H24">
            <v>0</v>
          </cell>
          <cell r="I24">
            <v>0</v>
          </cell>
          <cell r="J24">
            <v>0</v>
          </cell>
          <cell r="K24">
            <v>2.12</v>
          </cell>
        </row>
        <row r="25">
          <cell r="A25">
            <v>1</v>
          </cell>
          <cell r="B25" t="str">
            <v>Gia cäng sàõt theïp táúm âan f &lt;= 10</v>
          </cell>
          <cell r="C25" t="str">
            <v>kg</v>
          </cell>
          <cell r="D25">
            <v>61.849999999999994</v>
          </cell>
          <cell r="E25">
            <v>61.849999999999994</v>
          </cell>
          <cell r="F25">
            <v>0</v>
          </cell>
          <cell r="G25">
            <v>0</v>
          </cell>
          <cell r="H25">
            <v>0</v>
          </cell>
          <cell r="I25">
            <v>0</v>
          </cell>
          <cell r="J25">
            <v>0</v>
          </cell>
          <cell r="K25">
            <v>1.32</v>
          </cell>
        </row>
        <row r="26">
          <cell r="B26" t="str">
            <v xml:space="preserve">c, Bãúp : </v>
          </cell>
          <cell r="C26">
            <v>0</v>
          </cell>
        </row>
        <row r="27">
          <cell r="A27">
            <v>1</v>
          </cell>
          <cell r="B27" t="str">
            <v>Gia cäng sàõt theïp bãû bãúp f &lt;= 10</v>
          </cell>
          <cell r="C27" t="str">
            <v>kg</v>
          </cell>
          <cell r="D27">
            <v>18.899999999999999</v>
          </cell>
          <cell r="E27">
            <v>18.899999999999999</v>
          </cell>
          <cell r="F27">
            <v>0</v>
          </cell>
          <cell r="G27">
            <v>0</v>
          </cell>
          <cell r="H27">
            <v>0</v>
          </cell>
          <cell r="I27">
            <v>0</v>
          </cell>
          <cell r="J27">
            <v>0</v>
          </cell>
          <cell r="K27">
            <v>0.4</v>
          </cell>
        </row>
        <row r="28">
          <cell r="B28" t="str">
            <v>d, Häú ga :</v>
          </cell>
          <cell r="C28">
            <v>0</v>
          </cell>
        </row>
        <row r="29">
          <cell r="A29">
            <v>1</v>
          </cell>
          <cell r="B29" t="str">
            <v>Gia cäng sàõt theïp táúm âan f &lt;= 10</v>
          </cell>
          <cell r="C29" t="str">
            <v>kg</v>
          </cell>
          <cell r="D29">
            <v>18.649999999999999</v>
          </cell>
          <cell r="E29">
            <v>18.649999999999999</v>
          </cell>
          <cell r="F29">
            <v>0</v>
          </cell>
          <cell r="G29">
            <v>0</v>
          </cell>
          <cell r="H29">
            <v>0</v>
          </cell>
          <cell r="I29">
            <v>0</v>
          </cell>
          <cell r="J29">
            <v>0</v>
          </cell>
          <cell r="K29">
            <v>0.4</v>
          </cell>
        </row>
        <row r="30">
          <cell r="B30" t="str">
            <v xml:space="preserve">V. THAÏP NÆÅÏC </v>
          </cell>
          <cell r="C30">
            <v>0</v>
          </cell>
          <cell r="D30">
            <v>0</v>
          </cell>
          <cell r="E30">
            <v>194.42</v>
          </cell>
          <cell r="F30">
            <v>0</v>
          </cell>
          <cell r="G30">
            <v>0</v>
          </cell>
          <cell r="H30">
            <v>218.31</v>
          </cell>
          <cell r="I30">
            <v>31.46</v>
          </cell>
          <cell r="J30">
            <v>286.93</v>
          </cell>
          <cell r="K30">
            <v>11.830000000000002</v>
          </cell>
        </row>
        <row r="31">
          <cell r="A31">
            <v>1</v>
          </cell>
          <cell r="B31" t="str">
            <v>Gia cäng sàõt theïp moïng cäüt f &lt;= 10</v>
          </cell>
          <cell r="C31" t="str">
            <v>kg</v>
          </cell>
          <cell r="D31">
            <v>25.57</v>
          </cell>
          <cell r="E31">
            <v>25.57</v>
          </cell>
          <cell r="F31">
            <v>0</v>
          </cell>
          <cell r="G31">
            <v>0</v>
          </cell>
          <cell r="H31">
            <v>0</v>
          </cell>
          <cell r="I31">
            <v>0</v>
          </cell>
          <cell r="J31">
            <v>0</v>
          </cell>
          <cell r="K31">
            <v>0.55000000000000004</v>
          </cell>
        </row>
        <row r="32">
          <cell r="A32">
            <v>2</v>
          </cell>
          <cell r="B32" t="str">
            <v>Gia cäng sàõt theïp moïng cäüt f &lt;= 18</v>
          </cell>
          <cell r="C32" t="str">
            <v>kg</v>
          </cell>
          <cell r="D32">
            <v>213.12</v>
          </cell>
          <cell r="E32">
            <v>0</v>
          </cell>
          <cell r="F32">
            <v>0</v>
          </cell>
          <cell r="G32">
            <v>0</v>
          </cell>
          <cell r="H32">
            <v>139.81</v>
          </cell>
          <cell r="I32">
            <v>0</v>
          </cell>
          <cell r="J32">
            <v>73.31</v>
          </cell>
          <cell r="K32">
            <v>3.04</v>
          </cell>
        </row>
        <row r="33">
          <cell r="A33">
            <v>3</v>
          </cell>
          <cell r="B33" t="str">
            <v>Gia cäng sàõt theïp thaïp næåïc f &lt;= 18</v>
          </cell>
          <cell r="C33" t="str">
            <v>kg</v>
          </cell>
          <cell r="D33">
            <v>323.57999999999993</v>
          </cell>
          <cell r="E33">
            <v>0</v>
          </cell>
          <cell r="F33">
            <v>0</v>
          </cell>
          <cell r="G33">
            <v>0</v>
          </cell>
          <cell r="H33">
            <v>78.5</v>
          </cell>
          <cell r="I33">
            <v>31.46</v>
          </cell>
          <cell r="J33">
            <v>213.62</v>
          </cell>
          <cell r="K33">
            <v>4.62</v>
          </cell>
        </row>
        <row r="34">
          <cell r="A34">
            <v>4</v>
          </cell>
          <cell r="B34" t="str">
            <v>Gia cäng sàõt theïp thaïp næåïc f &lt;= 10</v>
          </cell>
          <cell r="C34" t="str">
            <v>kg</v>
          </cell>
          <cell r="D34">
            <v>168.85</v>
          </cell>
          <cell r="E34">
            <v>168.85</v>
          </cell>
          <cell r="F34">
            <v>0</v>
          </cell>
          <cell r="G34">
            <v>0</v>
          </cell>
          <cell r="H34">
            <v>0</v>
          </cell>
          <cell r="I34">
            <v>0</v>
          </cell>
          <cell r="J34">
            <v>0</v>
          </cell>
          <cell r="K34">
            <v>3.62</v>
          </cell>
        </row>
        <row r="35">
          <cell r="B35" t="str">
            <v xml:space="preserve">VIII. HAÌNG RAÌO - CÄØNG NGOÎ </v>
          </cell>
          <cell r="C35">
            <v>0</v>
          </cell>
          <cell r="D35">
            <v>0</v>
          </cell>
          <cell r="E35">
            <v>45.02</v>
          </cell>
          <cell r="F35">
            <v>0</v>
          </cell>
          <cell r="G35">
            <v>192.5</v>
          </cell>
          <cell r="H35">
            <v>0</v>
          </cell>
          <cell r="I35">
            <v>0</v>
          </cell>
          <cell r="J35">
            <v>0</v>
          </cell>
          <cell r="K35">
            <v>5.09</v>
          </cell>
        </row>
        <row r="36">
          <cell r="B36" t="str">
            <v>2, tæåìng raìo :</v>
          </cell>
          <cell r="C36">
            <v>0</v>
          </cell>
        </row>
        <row r="37">
          <cell r="A37">
            <v>1</v>
          </cell>
          <cell r="B37" t="str">
            <v>Gia cäng sàõt theïp cäüt f &lt;= 10</v>
          </cell>
          <cell r="C37" t="str">
            <v>kg</v>
          </cell>
          <cell r="D37">
            <v>237.52</v>
          </cell>
          <cell r="E37">
            <v>45.02</v>
          </cell>
          <cell r="F37">
            <v>0</v>
          </cell>
          <cell r="G37">
            <v>192.5</v>
          </cell>
          <cell r="H37">
            <v>0</v>
          </cell>
          <cell r="I37">
            <v>0</v>
          </cell>
          <cell r="J37">
            <v>0</v>
          </cell>
          <cell r="K37">
            <v>5.09</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refreshError="1"/>
      <sheetData sheetId="57" refreshError="1"/>
      <sheetData sheetId="58" refreshError="1"/>
      <sheetData sheetId="59" refreshError="1"/>
      <sheetData sheetId="60" refreshError="1"/>
      <sheetData sheetId="61" refreshError="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refreshError="1"/>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refreshError="1"/>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refreshError="1"/>
      <sheetData sheetId="150" refreshError="1"/>
      <sheetData sheetId="151" refreshError="1"/>
      <sheetData sheetId="152" refreshError="1"/>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sheetData sheetId="456" refreshError="1"/>
      <sheetData sheetId="457" refreshError="1"/>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refreshError="1"/>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refreshError="1"/>
      <sheetData sheetId="562" refreshError="1"/>
      <sheetData sheetId="563" refreshError="1"/>
      <sheetData sheetId="564" refreshError="1"/>
      <sheetData sheetId="565" refreshError="1"/>
    </sheetDataSet>
  </externalBook>
</externalLink>
</file>

<file path=xl/externalLinks/externalLink2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_bang"/>
      <sheetName val="cvc"/>
      <sheetName val="tra-vat-lieu"/>
      <sheetName val="PTDG(gia tri cu)"/>
      <sheetName val="PTDG (phan dieu chinh)"/>
      <sheetName val="dtct_GD1 (tong hop)"/>
      <sheetName val="dtct_GD1 (phan dieu chinh tang)"/>
      <sheetName val="dtct_GD1 (phan dieu chinh giam"/>
      <sheetName val="GTXL(P dieu chinh tang)"/>
      <sheetName val="GTXL(P dieu chinh giam)"/>
      <sheetName val="THGD1(P dieu chinh)"/>
      <sheetName val="THGD1(P dieu chinh) (2)"/>
      <sheetName val="kstk"/>
      <sheetName val="Sheet2"/>
      <sheetName val="Sheet1"/>
      <sheetName val="dtct_GD1"/>
      <sheetName val="GTXL. "/>
      <sheetName val="THGD1"/>
      <sheetName val="CPkhaithacdat"/>
      <sheetName val="DGKSKTTC"/>
      <sheetName val="DgiaksatDHC4,"/>
      <sheetName val="dongia"/>
      <sheetName val="dgGPMB"/>
      <sheetName val="KSGPMB"/>
      <sheetName val="DGKSKTTC (2)"/>
      <sheetName val="kstk (2)"/>
      <sheetName val="dongia (2)"/>
      <sheetName val="giaithich"/>
      <sheetName val="XL4Poppy"/>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Set>
  </externalBook>
</externalLink>
</file>

<file path=xl/externalLinks/externalLink2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itiet"/>
    </sheetNames>
    <sheetDataSet>
      <sheetData sheetId="0"/>
    </sheetDataSet>
  </externalBook>
</externalLink>
</file>

<file path=xl/externalLinks/externalLink2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enluong"/>
      <sheetName val="CTdongia"/>
      <sheetName val="TN NEW"/>
      <sheetName val="285"/>
      <sheetName val="phangoithau"/>
      <sheetName val="TDT"/>
      <sheetName val="THCPXD"/>
      <sheetName val="cpkhac"/>
      <sheetName val="CP CBSX"/>
      <sheetName val="THTN"/>
      <sheetName val="TN CT"/>
      <sheetName val="VLNCMTC TN"/>
      <sheetName val="CT day dan su phu kien"/>
      <sheetName val="CT xa - tiep dia"/>
      <sheetName val="THEP HINH"/>
      <sheetName val="CT cot"/>
      <sheetName val="Ct BT mong"/>
      <sheetName val="DatDao"/>
      <sheetName val="K LUONG duong day"/>
      <sheetName val="DG"/>
      <sheetName val="TH CTO"/>
      <sheetName val="VL-NC CTo"/>
      <sheetName val="CT cong to"/>
      <sheetName val="KL CONG TO"/>
      <sheetName val="VL DAU THAU"/>
      <sheetName val="TH DZ0,4"/>
      <sheetName val="TT"/>
      <sheetName val="VCDD"/>
      <sheetName val="VL-NC DZ0,4"/>
      <sheetName val="TH THAO DO"/>
      <sheetName val="VL-NC-MTC thao do"/>
      <sheetName val="CT THAO DO"/>
      <sheetName val="KL Thao Do"/>
      <sheetName val="00000000"/>
      <sheetName val="Giai trinh"/>
      <sheetName val="Thuc thanh"/>
      <sheetName val="CTNTTH"/>
      <sheetName val="sat"/>
      <sheetName val="ptvt"/>
      <sheetName val="ptdgD"/>
      <sheetName val="1111"/>
      <sheetName val="dtxl"/>
      <sheetName val="LoaiDay"/>
      <sheetName val="Bang chiet tinh TBA"/>
      <sheetName val="Tongke"/>
      <sheetName val="chitiet"/>
      <sheetName val="XL4Poppy"/>
      <sheetName val="LAM NHA"/>
      <sheetName val="rebar"/>
      <sheetName val="DG "/>
      <sheetName val="CT35"/>
      <sheetName val="IBASE"/>
      <sheetName val="MTO REV.2(ARMOR)"/>
      <sheetName val="gVL"/>
      <sheetName val="tra-vat-lieu"/>
      <sheetName val="DATA"/>
      <sheetName val="Don gia"/>
      <sheetName val="OFFGRID"/>
      <sheetName val="Tien Luong"/>
      <sheetName val="CBKC-110"/>
      <sheetName val="KH-Q1,Q2,01"/>
      <sheetName val="ESTI."/>
      <sheetName val="DI-ESTI"/>
      <sheetName val="䁔HEP HINH"/>
      <sheetName val="CHITIET VL-NC-TT1p"/>
      <sheetName val="TONGKE3p"/>
      <sheetName val="THANG1_2004"/>
      <sheetName val="QBINH"/>
      <sheetName val="QTRI"/>
      <sheetName val="HUE"/>
      <sheetName val="DNANG"/>
      <sheetName val="QNAM"/>
      <sheetName val="QNGAI"/>
      <sheetName val="BDINH"/>
      <sheetName val="PYEN"/>
      <sheetName val="KHOA"/>
      <sheetName val="GLAI"/>
      <sheetName val="KTUM"/>
      <sheetName val="DLAK"/>
      <sheetName val="CQUAN"/>
      <sheetName val="TND"/>
      <sheetName val="TKD"/>
      <sheetName val="NTHON"/>
      <sheetName val="MTINH"/>
      <sheetName val="CODIEN"/>
      <sheetName val="VTU"/>
      <sheetName val="LUOI"/>
      <sheetName val="VUANHO"/>
      <sheetName val="VIEN"/>
      <sheetName val="KSAN"/>
      <sheetName val="Thang2_2004"/>
      <sheetName val="_x0000__x0000__x0000__x0000__x0000__x0000__x0000__x0000_"/>
      <sheetName val="Sbq18"/>
      <sheetName val="giathanh1"/>
      <sheetName val="KKKKKKKK"/>
      <sheetName val="DGchitiet "/>
      <sheetName val="CHITIET VL-NC"/>
      <sheetName val="Gia vat tu"/>
      <sheetName val="Tra_bang"/>
      <sheetName val="khung ten TD"/>
      <sheetName val="KL thanh toan-Xuan Dao"/>
      <sheetName val="5.2 So luong tin hieu"/>
      <sheetName val="6.2. KSCN"/>
      <sheetName val="6.3. PTCN"/>
      <sheetName val="6.7. TKHAM"/>
      <sheetName val="6.8. LTHAM"/>
      <sheetName val="Chiet tinh DG PM"/>
      <sheetName val="Sheet2"/>
      <sheetName val="Chi tiet"/>
      <sheetName val="TN_NEW"/>
      <sheetName val="CP_CBSX"/>
      <sheetName val="TN_CT"/>
      <sheetName val="VLNCMTC_TN"/>
      <sheetName val="CT_day_dan_su_phu_kien"/>
      <sheetName val="CT_xa_-_tiep_dia"/>
      <sheetName val="THEP_HINH"/>
      <sheetName val="CT_cot"/>
      <sheetName val="Ct_BT_mong"/>
      <sheetName val="K_LUONG_duong_day"/>
      <sheetName val="TH_CTO"/>
      <sheetName val="VL-NC_CTo"/>
      <sheetName val="CT_cong_to"/>
      <sheetName val="KL_CONG_TO"/>
      <sheetName val="VL_DAU_THAU"/>
      <sheetName val="TH_DZ0,4"/>
      <sheetName val="VL-NC_DZ0,4"/>
      <sheetName val="TH_THAO_DO"/>
      <sheetName val="VL-NC-MTC_thao_do"/>
      <sheetName val="CT_THAO_DO"/>
      <sheetName val="KL_Thao_Do"/>
      <sheetName val="Thuc_thanh"/>
      <sheetName val="Q4"/>
      <sheetName val="DC_Q14.32"/>
      <sheetName val="DC_Q14.33"/>
      <sheetName val="DC_Q14.34"/>
      <sheetName val="DC_Q14.35"/>
      <sheetName val="?HEP HINH"/>
      <sheetName val="_HEP HINH"/>
      <sheetName val="COAT&amp;WRAP-QIOT-#3"/>
      <sheetName val="PNT-QUOT-#3"/>
      <sheetName val="De Bai"/>
      <sheetName val="ma-pt"/>
      <sheetName val="Pretensioned"/>
      <sheetName val="MTL$-INTER"/>
      <sheetName val="TinhToan"/>
      <sheetName val="ctdz35"/>
      <sheetName val="58-2015-QĐ-UBND "/>
      <sheetName val="DLNS"/>
      <sheetName val="Lke"/>
      <sheetName v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Set>
  </externalBook>
</externalLink>
</file>

<file path=xl/externalLinks/externalLink2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L4Poppy"/>
      <sheetName val="TK_0,4"/>
      <sheetName val="0,4saodoso"/>
      <sheetName val="CLVCSLin"/>
      <sheetName val="CLVCSaoDo"/>
      <sheetName val="0,4suoilinDANGSO"/>
      <sheetName val="Sheet2"/>
      <sheetName val="Sheet1"/>
      <sheetName val="00000000"/>
    </sheetNames>
    <sheetDataSet>
      <sheetData sheetId="0" refreshError="1">
        <row r="31">
          <cell r="C31" t="b">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GVT"/>
      <sheetName val="CTBT"/>
      <sheetName val="TH-KHAI TOAN"/>
      <sheetName val="TH DZ0,4"/>
      <sheetName val="VL-NC-MTC  0,4kv"/>
      <sheetName val="CTDZ0,4"/>
      <sheetName val="VL-NC-CTO"/>
      <sheetName val="CUOC 89 DZ 0,4 KV"/>
      <sheetName val="CP-KSAT"/>
      <sheetName val="VL-NC-MTC  0,2kV"/>
      <sheetName val="TH-KL-DZ35MOI"/>
      <sheetName val="CTDZ35"/>
      <sheetName val="VL-NC-MTC DZ35 KV1KM"/>
      <sheetName val="THONG KE "/>
      <sheetName val="CUOC 89 DZ 35 KV"/>
      <sheetName val="THIET BI+TNGIEM"/>
      <sheetName val="TH-TBA35"/>
      <sheetName val="CTTBA"/>
      <sheetName val="VL-NC-TBA"/>
      <sheetName val="CUOC 89 TBA"/>
      <sheetName val="DAN SO+ten bv"/>
      <sheetName val="00000000"/>
    </sheetNames>
    <sheetDataSet>
      <sheetData sheetId="0" refreshError="1">
        <row r="7">
          <cell r="B7">
            <v>6190</v>
          </cell>
        </row>
      </sheetData>
      <sheetData sheetId="1" refreshError="1"/>
      <sheetData sheetId="2"/>
      <sheetData sheetId="3" refreshError="1"/>
      <sheetData sheetId="4"/>
      <sheetData sheetId="5"/>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tinh 10kV"/>
      <sheetName val="Phan giao"/>
      <sheetName val="BBNTKLHTGD"/>
      <sheetName val="BBNTKLHTGD (2)"/>
      <sheetName val="Tobia"/>
      <sheetName val="Vchuyen"/>
      <sheetName val="THQT"/>
      <sheetName val="THQTDz0,4"/>
      <sheetName val="THDz0,,4"/>
      <sheetName val="Ctinh Dz0,4"/>
      <sheetName val="TNDz0,4"/>
      <sheetName val="THCTo"/>
      <sheetName val="Ct Cto"/>
      <sheetName val="TN Cto"/>
      <sheetName val="THQT Cto"/>
      <sheetName val="THQTDZ10(GD)"/>
      <sheetName val="TNDz10"/>
      <sheetName val="THDz10(GD)"/>
      <sheetName val="THDz 10(22)kV"/>
      <sheetName val="THQTDz10kV"/>
      <sheetName val="CT TBA"/>
      <sheetName val="TH TBA"/>
      <sheetName val="THQT TBA"/>
      <sheetName val="TN TBA"/>
      <sheetName val="CPhi TBi"/>
      <sheetName val="XL4Poppy"/>
      <sheetName val="THDz0,,4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2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a"/>
      <sheetName val="ctTBA"/>
      <sheetName val="BTTBA"/>
      <sheetName val="DZ22"/>
      <sheetName val="TTDZ22"/>
      <sheetName val="DZ04"/>
      <sheetName val="TTDZ0,4-cto"/>
      <sheetName val="cto"/>
      <sheetName val="THctiet"/>
      <sheetName val="THctiet (2)"/>
      <sheetName val="bia (4)"/>
      <sheetName val="[Thai Hoa 2.xls聝ctTBA"/>
      <sheetName val="T1-2004"/>
      <sheetName val="T2"/>
      <sheetName val="T3"/>
      <sheetName val="quy1"/>
      <sheetName val="T4"/>
      <sheetName val="T5"/>
      <sheetName val="T6"/>
      <sheetName val="Quý 2"/>
      <sheetName val="6Thang"/>
      <sheetName val="T7"/>
      <sheetName val="Sheet3"/>
      <sheetName val="Sheet2"/>
      <sheetName val="cham diem"/>
      <sheetName val="5T"/>
      <sheetName val="00000000"/>
      <sheetName val="XL4Poppy"/>
      <sheetName val="tientet"/>
      <sheetName val="hochieu"/>
      <sheetName val="Sodu"/>
      <sheetName val="Sodu (2)"/>
      <sheetName val="Sodu t8"/>
      <sheetName val="THluong (2)"/>
      <sheetName val="THluong (3)"/>
      <sheetName val="Sodu t8 (2)"/>
      <sheetName val="Sodu t9(3)"/>
      <sheetName val="Sodu t11"/>
      <sheetName val="Sheet6"/>
      <sheetName val="Sheet7"/>
      <sheetName val="Sheet8"/>
      <sheetName val="Sheet9"/>
      <sheetName val="Sheet10"/>
      <sheetName val="THctihiphiV"/>
      <sheetName val="CNV nu"/>
      <sheetName val="CN nu 1"/>
      <sheetName val="CN nu 2"/>
      <sheetName val="XL4Test5"/>
      <sheetName val="TTTram"/>
      <sheetName val="Ctinh 10kV"/>
      <sheetName val="ESTI."/>
      <sheetName val="DI-ESTI"/>
      <sheetName val="CD1"/>
      <sheetName val="CD2"/>
      <sheetName val="CD3"/>
      <sheetName val="CD4"/>
      <sheetName val="CD5"/>
      <sheetName val="CD6"/>
      <sheetName val="CD7"/>
      <sheetName val="CD8"/>
      <sheetName val="CD9"/>
      <sheetName val="CD10"/>
      <sheetName val="CD11"/>
      <sheetName val="CD12"/>
      <sheetName val="CN$"/>
      <sheetName val="CNVND"/>
      <sheetName val="10000000"/>
      <sheetName val="20000000"/>
      <sheetName val="30000000"/>
      <sheetName val="40000000"/>
      <sheetName val="50000000"/>
      <sheetName val="60000000"/>
      <sheetName val="[Thai Hoa 2.xls?ctTBA"/>
      <sheetName val="ESTI_"/>
      <sheetName val="DI_ESTI"/>
      <sheetName val="ma-pt"/>
      <sheetName val="ctTÊA"/>
      <sheetName val="THcthet"/>
      <sheetName val="Tai khoan"/>
      <sheetName val="TT35"/>
      <sheetName val="_Thai Hoa 2.xls聝ctTBA"/>
      <sheetName val="_Thai Hoa 2.xls_ctTBA"/>
      <sheetName val="Chart1"/>
      <sheetName val="mong + than"/>
      <sheetName val="h thien tt"/>
      <sheetName val="hoµn thien x trat"/>
      <sheetName val="~         "/>
      <sheetName val="THctiet_(2)"/>
      <sheetName val="bia_(4)"/>
      <sheetName val="[Thai_Hoa_2_xls聝ctTBA"/>
      <sheetName val="GVL"/>
      <sheetName val="Sodu t( (2)"/>
      <sheetName val="V.phi"/>
      <sheetName val="DV-T-D"/>
      <sheetName val="bcnoitru"/>
      <sheetName val="bcng.tru"/>
      <sheetName val="Sheet5"/>
      <sheetName val="Sheet11"/>
      <sheetName val="Sheet12"/>
      <sheetName val="Sheet13"/>
      <sheetName val="Sheet14"/>
      <sheetName val="Sheet15"/>
      <sheetName val="Sheet16"/>
      <sheetName val="qui_1"/>
      <sheetName val="qui_2"/>
      <sheetName val="qui_3"/>
      <sheetName val="Qui_4"/>
      <sheetName val="Thanh_ly"/>
      <sheetName val="XXXXXXXX"/>
      <sheetName val="CHIET TINH TBA "/>
      <sheetName val="CHIET TINH DZ 0,4 KV "/>
      <sheetName val="CHIET TINH DZ 35 KV"/>
      <sheetName val="CHIET TINH CCT "/>
      <sheetName val="Gia"/>
      <sheetName val="tra-vat-lieu"/>
      <sheetName val="BT-DSPK"/>
      <sheetName val="IBASE"/>
      <sheetName val="TT04"/>
      <sheetName val=""/>
      <sheetName val="_Thai Hoa 2.xls?ctTBA"/>
      <sheetName val="LS 31.12.02"/>
      <sheetName val="TTDR22"/>
      <sheetName val="Sheet1"/>
      <sheetName val="Sheet4"/>
      <sheetName val="_Thai_Hoa_2_xls聝ctTBA"/>
      <sheetName val="Dm mui"/>
      <sheetName val="Don gia"/>
      <sheetName val="ma_pt"/>
      <sheetName val="CD_x0000__x0000_"/>
      <sheetName val="ken=&quot;6595b64144ccf1df&quot;,type=&quot;wi"/>
      <sheetName val="chitiet"/>
      <sheetName val="tienluong"/>
      <sheetName val="DEF"/>
      <sheetName val="[Thai Hoa 2.xlsã¢ctTBA"/>
      <sheetName val="[Thai Hoa 2.xlsÂctTBA"/>
      <sheetName val="dtxl"/>
      <sheetName val="FX FWD KS"/>
      <sheetName val="CNV nw"/>
      <sheetName val="CD??"/>
      <sheetName val="Sode t8 (2)"/>
      <sheetName val="TONGKE1P"/>
      <sheetName val="[Thai Hoa 2.xlsÂƒctTBA"/>
      <sheetName val="BCD"/>
      <sheetName val="SOCAI"/>
      <sheetName val="B02I"/>
      <sheetName val="B02II"/>
      <sheetName val="PL-KT"/>
      <sheetName val="B03"/>
      <sheetName val="B05a"/>
      <sheetName val="B06I"/>
      <sheetName val="B06II"/>
      <sheetName val="B06III"/>
      <sheetName val="THKphi"/>
      <sheetName val="KKTM"/>
      <sheetName val="BClai"/>
      <sheetName val="anca"/>
      <sheetName val="ctp"/>
      <sheetName val="®«chai"/>
      <sheetName val="cbl"/>
      <sheetName val="BHYT"/>
      <sheetName val="hdthuviec"/>
      <sheetName val="luong"/>
      <sheetName val="luong7"/>
      <sheetName val="THANG1_2004"/>
      <sheetName val="QBINH"/>
      <sheetName val="QTRI"/>
      <sheetName val="HUE"/>
      <sheetName val="DNANG"/>
      <sheetName val="QNAM"/>
      <sheetName val="QNGAI"/>
      <sheetName val="BDINH"/>
      <sheetName val="PYEN"/>
      <sheetName val="KHOA"/>
      <sheetName val="GLAI"/>
      <sheetName val="KTUM"/>
      <sheetName val="DLAK"/>
      <sheetName val="CQUAN"/>
      <sheetName val="TND"/>
      <sheetName val="TKD"/>
      <sheetName val="NTHON"/>
      <sheetName val="MTINH"/>
      <sheetName val="CODIEN"/>
      <sheetName val="VTU"/>
      <sheetName val="LUOI"/>
      <sheetName val="VUANHO"/>
      <sheetName val="VIEN"/>
      <sheetName val="KSAN"/>
      <sheetName val="Thang2_2004"/>
      <sheetName val="Q~t"/>
      <sheetName val="ERP"/>
      <sheetName val="Tĵ"/>
      <sheetName val="S.lan"/>
      <sheetName val="_Thai Hoa 2.xlsã¢ctTBA"/>
      <sheetName val="_Thai Hoa 2.xlsÂctTBA"/>
      <sheetName val="KKKKKKKK"/>
      <sheetName val="Recon"/>
      <sheetName val="ChitietQui4_01"/>
      <sheetName val="NuocGN"/>
      <sheetName val="NNgung"/>
      <sheetName val="Bia-thau"/>
      <sheetName val="nifests\x86_microsoft.windows.c"/>
      <sheetName val="CD__"/>
      <sheetName val="_Thai Hoa 2.xlsÂƒctTBA"/>
      <sheetName val="nifests_x86_microsoft.windows.c"/>
      <sheetName val="bom_dau"/>
      <sheetName val="[Thai Hoa 2.xls][Thai Hoa 2.xls"/>
      <sheetName val="[Thai Hoa 2.xls]nifests\x86_mic"/>
      <sheetName val="_Thai Hoa 2.xls__Thai Hoa 2.xls"/>
      <sheetName val="_Thai Hoa 2.xls_nifests_x86_mic"/>
      <sheetName val="Thai Hoa 2"/>
      <sheetName val="[Thai_Hoa_2_xls?ctTBA"/>
      <sheetName val="_Thai_Hoa_2_xls?ctTBA"/>
      <sheetName val="T?"/>
      <sheetName val="_x0018_L4Poppy"/>
      <sheetName val="DG "/>
      <sheetName val="Tra_bang"/>
      <sheetName val="_Thai_Hoa_2_xls_ctTBA"/>
      <sheetName val="MTO REV.2(ARMOR)"/>
      <sheetName val="B×a"/>
      <sheetName val="THQT"/>
      <sheetName val="GiaiThich"/>
      <sheetName val="QSQT"/>
      <sheetName val="BCQS"/>
      <sheetName val="GTQS"/>
      <sheetName val="L SQ"/>
      <sheetName val="L CN"/>
      <sheetName val="L CNV"/>
      <sheetName val=" PC luong "/>
      <sheetName val="PCkhac"/>
      <sheetName val="SHP"/>
      <sheetName val="QY"/>
      <sheetName val="PCHSQ"/>
      <sheetName val="DS PCTHD"/>
      <sheetName val="AnNV"/>
      <sheetName val="AnDHai"/>
      <sheetName val="AnOm"/>
      <sheetName val="Thu BH"/>
      <sheetName val="PL"/>
      <sheetName val="RQ"/>
      <sheetName val="BHXH"/>
      <sheetName val="000000000000"/>
      <sheetName val="100000000000"/>
      <sheetName val="200000000000"/>
      <sheetName val="300000000000"/>
      <sheetName val="Sodu_(2)"/>
      <sheetName val="Sodu_t8"/>
      <sheetName val="THluong_(2)"/>
      <sheetName val="THluong_(3)"/>
      <sheetName val="Sodu_t8_(2)"/>
      <sheetName val="Sodu_t9(3)"/>
      <sheetName val="Sodu_t11"/>
      <sheetName val="CNV_nu"/>
      <sheetName val="CN_nu_1"/>
      <sheetName val="CN_nu_2"/>
      <sheetName val="Quý_2"/>
      <sheetName val="cham_diem"/>
      <sheetName val="BANGMA"/>
      <sheetName val="Ctinh_10kV"/>
      <sheetName val="ESTI_1"/>
      <sheetName val="Sodu_t(_(2)"/>
      <sheetName val="mong_+_than"/>
      <sheetName val="h_thien_tt"/>
      <sheetName val="hoµn_thien_x_trat"/>
      <sheetName val="~_________"/>
      <sheetName val="Tai_khoan"/>
      <sheetName val="Tj"/>
      <sheetName val="vat tu"/>
      <sheetName val="T_"/>
      <sheetName val="MTL$-INTER"/>
      <sheetName val="????????"/>
      <sheetName val="NEW-PANEL"/>
      <sheetName val="Tien Luong"/>
      <sheetName val="CJV nu"/>
      <sheetName val="ken__6595b64144ccf1df__type___2"/>
      <sheetName val="ken__6595b64144ccf1df__type___3"/>
      <sheetName val="DGVT"/>
      <sheetName val="KH-Q1,Q2,01"/>
      <sheetName val="________"/>
    </sheetNames>
    <sheetDataSet>
      <sheetData sheetId="0" refreshError="1"/>
      <sheetData sheetId="1"/>
      <sheetData sheetId="2" refreshError="1"/>
      <sheetData sheetId="3" refreshError="1"/>
      <sheetData sheetId="4"/>
      <sheetData sheetId="5" refreshError="1"/>
      <sheetData sheetId="6" refreshError="1"/>
      <sheetData sheetId="7" refreshError="1"/>
      <sheetData sheetId="8" refreshError="1"/>
      <sheetData sheetId="9"/>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 sheetId="44"/>
      <sheetData sheetId="45"/>
      <sheetData sheetId="46"/>
      <sheetData sheetId="47"/>
      <sheetData sheetId="48" refreshError="1"/>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refreshError="1"/>
      <sheetData sheetId="73" refreshError="1"/>
      <sheetData sheetId="74" refreshError="1"/>
      <sheetData sheetId="75" refreshError="1"/>
      <sheetData sheetId="76"/>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refreshError="1"/>
      <sheetData sheetId="88" refreshError="1"/>
      <sheetData sheetId="89" refreshError="1"/>
      <sheetData sheetId="90" refreshError="1"/>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sheetData sheetId="119" refreshError="1"/>
      <sheetData sheetId="120" refreshError="1"/>
      <sheetData sheetId="121"/>
      <sheetData sheetId="122"/>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refreshError="1"/>
      <sheetData sheetId="189" refreshError="1"/>
      <sheetData sheetId="190" refreshError="1"/>
      <sheetData sheetId="191" refreshError="1"/>
      <sheetData sheetId="192" refreshError="1"/>
      <sheetData sheetId="193" refreshError="1"/>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refreshError="1"/>
      <sheetData sheetId="266" refreshError="1"/>
      <sheetData sheetId="267" refreshError="1"/>
      <sheetData sheetId="268" refreshError="1"/>
      <sheetData sheetId="269" refreshError="1"/>
      <sheetData sheetId="270" refreshError="1"/>
      <sheetData sheetId="271" refreshError="1"/>
      <sheetData sheetId="272"/>
      <sheetData sheetId="273" refreshError="1"/>
      <sheetData sheetId="274" refreshError="1"/>
      <sheetData sheetId="275" refreshError="1"/>
      <sheetData sheetId="276" refreshError="1"/>
      <sheetData sheetId="277" refreshError="1"/>
    </sheetDataSet>
  </externalBook>
</externalLink>
</file>

<file path=xl/externalLinks/externalLink2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n"/>
      <sheetName val="mat"/>
      <sheetName val="cong"/>
      <sheetName val="vua"/>
      <sheetName val="rph"/>
      <sheetName val="rph (2)"/>
      <sheetName val="gVL"/>
      <sheetName val="dtoan"/>
      <sheetName val="dap"/>
      <sheetName val="dt-kphi"/>
      <sheetName val="bth-kphi"/>
      <sheetName val="gpmb"/>
      <sheetName val="dtoan -ctiet"/>
      <sheetName val="dt-kphi-iso-tong"/>
      <sheetName val="dt-kphi-iso-ctiet"/>
      <sheetName val="gia"/>
      <sheetName val="PTDG"/>
      <sheetName val="sut&lt;100"/>
      <sheetName val="sut duong"/>
      <sheetName val="sut am"/>
      <sheetName val="bu lun"/>
      <sheetName val="xoi lo chan ke"/>
      <sheetName val="TH"/>
      <sheetName val="THKL"/>
      <sheetName val="GTXL"/>
      <sheetName val="TDT"/>
      <sheetName val="00000000"/>
      <sheetName val="10000000"/>
      <sheetName val="gvt"/>
      <sheetName val="ATGT"/>
      <sheetName val="DG-TH"/>
      <sheetName val="Tuong-chan"/>
      <sheetName val="Dau-cong"/>
      <sheetName val="dtoan (4)"/>
      <sheetName val="tmdtu"/>
      <sheetName val="Sheet3"/>
      <sheetName val="XL4Poppy"/>
      <sheetName val="dt-kphi (2)"/>
      <sheetName val="dt-kphi-ctiet"/>
      <sheetName val="KluongKm2,4"/>
      <sheetName val="B.cao"/>
      <sheetName val="T.tiet"/>
      <sheetName val="T.N"/>
      <sheetName val="UNIT"/>
      <sheetName val="Piers of Main Flyover (1)"/>
      <sheetName val="Cot Tru1"/>
      <sheetName val="P3-TanAn-Factored"/>
      <sheetName val="P4-TanAn-Factored"/>
      <sheetName val="COC KHOAN M1"/>
      <sheetName val="COC KHOAN M2"/>
      <sheetName val="COC KHOAN T1"/>
      <sheetName val="COC KHOAN T5"/>
      <sheetName val="COC KHOAN T4"/>
      <sheetName val="COC DONG"/>
      <sheetName val="BANG"/>
      <sheetName val="DPHOIDAT"/>
      <sheetName val="BGVL_03"/>
      <sheetName val="CPVUA_03"/>
      <sheetName val="DGCT_03"/>
      <sheetName val="DT1_03"/>
      <sheetName val="BGVL"/>
      <sheetName val="CPVUA"/>
      <sheetName val="DGCT_02"/>
      <sheetName val="DGCONG_02"/>
      <sheetName val="DGKE_02"/>
      <sheetName val="CTCONG_02"/>
      <sheetName val="DT1_02"/>
      <sheetName val="DTCT_02 _2595"/>
      <sheetName val="DTCT_02"/>
      <sheetName val="00000001"/>
      <sheetName val="00000002"/>
      <sheetName val="Sheet2"/>
      <sheetName val="dn"/>
      <sheetName val="DU TOAN"/>
      <sheetName val="CHI TIET"/>
      <sheetName val="KLnt"/>
      <sheetName val="PHAN TICH"/>
      <sheetName val="Congty"/>
      <sheetName val="VPPN"/>
      <sheetName val="XN74"/>
      <sheetName val="XN54"/>
      <sheetName val="XN33"/>
      <sheetName val="NK96"/>
      <sheetName val="XL4Test5"/>
      <sheetName val="Sheet1"/>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YEU TO CONG"/>
      <sheetName val="TD 3DIEM"/>
      <sheetName val="TD 2DIEM"/>
      <sheetName val="TSCD DUNG CHUNG "/>
      <sheetName val="KHKHAUHAOTSCHUNG"/>
      <sheetName val="TSCDTOAN NHA MAY"/>
      <sheetName val="CPSXTOAN BO SP"/>
      <sheetName val="PBCPCHUNG CHO CAC DTUONG"/>
      <sheetName val="solieu"/>
      <sheetName val="VL"/>
      <sheetName val="PLV"/>
      <sheetName val="Dongia"/>
      <sheetName val="DTCTtaluy"/>
      <sheetName val="KLDGTT&lt;120%"/>
      <sheetName val="PL2"/>
      <sheetName val="DTnen"/>
      <sheetName val="PL"/>
      <sheetName val="THKL nghiemthu"/>
      <sheetName val="DTCTtaluy (2)"/>
      <sheetName val="KLDGTT&lt;120% (2)"/>
      <sheetName val="TH (2)"/>
      <sheetName val="xxxxxxxx"/>
      <sheetName val="XXXXXXX0"/>
      <sheetName val="XXXXXXX1"/>
      <sheetName val="20000000"/>
      <sheetName val="30000000"/>
      <sheetName val="CRC"/>
      <sheetName val="GIATRI-DAILY"/>
      <sheetName val="NVBH KHAC"/>
      <sheetName val="NVBH HOAN"/>
      <sheetName val="TONKHODAILY"/>
      <sheetName val="tra-vat-lieu"/>
      <sheetName val="XN79"/>
      <sheetName val="CTMT"/>
      <sheetName val="Tong hopQ48-1"/>
      <sheetName val="Tong hop QL48 - 2"/>
      <sheetName val="Tong hop QL47"/>
      <sheetName val="Tong hop QL48 - 3"/>
      <sheetName val="Chi tiet don gia khoi phuc"/>
      <sheetName val="Du toan chi tiet coc nuoc"/>
      <sheetName val="Du toan chi tiet coc"/>
      <sheetName val="Phan tich don gia chi tiet"/>
      <sheetName val="Nhap don gia VL dia phuong"/>
      <sheetName val="Luong mot ngay cong xay lap"/>
      <sheetName val="Luong mot ngay cong khao sat"/>
      <sheetName val=""/>
      <sheetName val="may"/>
      <sheetName val="Vatlieu cau"/>
      <sheetName val="cau DS11"/>
      <sheetName val="cau DS12"/>
      <sheetName val="THCDS12"/>
      <sheetName val="dgcau"/>
      <sheetName val="THCDS11"/>
      <sheetName val="DGCT"/>
      <sheetName val="DGCong"/>
      <sheetName val="Vatlieu"/>
      <sheetName val="nhancong"/>
      <sheetName val="KL"/>
      <sheetName val="`u lun"/>
      <sheetName val="TO HUNG"/>
      <sheetName val="CONGNHAN NE"/>
      <sheetName val="XINGUYEP"/>
      <sheetName val="TH331"/>
      <sheetName val="dt-iphi"/>
      <sheetName val="d-dap47-48"/>
      <sheetName val="md47-48"/>
      <sheetName val="THop47-48"/>
      <sheetName val="d-dap48-49"/>
      <sheetName val="md48-49"/>
      <sheetName val="THop48-49"/>
      <sheetName val="d-dap49-50"/>
      <sheetName val="md49-50"/>
      <sheetName val="THop49-50"/>
      <sheetName val="d-dap50-51"/>
      <sheetName val="md50-51"/>
      <sheetName val="THop50-51"/>
      <sheetName val="d-dap51-52"/>
      <sheetName val="md51-52"/>
      <sheetName val="THop51-52"/>
      <sheetName val="d-dap52-53"/>
      <sheetName val="md52-53"/>
      <sheetName val="THop52-53"/>
      <sheetName val="d-dap53-54"/>
      <sheetName val="md53-54"/>
      <sheetName val="THop53-54"/>
      <sheetName val="d-dap54-55"/>
      <sheetName val="md54-55"/>
      <sheetName val="THop54-55"/>
      <sheetName val="d-dap55-56"/>
      <sheetName val="md55-56"/>
      <sheetName val="THop55-56"/>
      <sheetName val="d-dap56-57"/>
      <sheetName val="md56-57"/>
      <sheetName val="THop56-57"/>
      <sheetName val="d-dap57-58"/>
      <sheetName val="md57-58"/>
      <sheetName val="THop57-58"/>
      <sheetName val="d-dap58-DC"/>
      <sheetName val="md58-DC"/>
      <sheetName val="THop58-DC"/>
      <sheetName val="NHANHRE1"/>
      <sheetName val="NHANHRE2"/>
      <sheetName val="NHANHRE3"/>
      <sheetName val="NHANHRE4"/>
      <sheetName val="NHANHRE5"/>
      <sheetName val="NHANHRE6"/>
      <sheetName val="NHANHRE7"/>
      <sheetName val="mdNHANHRE8"/>
      <sheetName val="bao cao ngay 13-02"/>
      <sheetName val="CBG"/>
      <sheetName val="coc duc"/>
      <sheetName val="sut&lt;1 0"/>
      <sheetName val="SPL4"/>
      <sheetName val="PTCT"/>
      <sheetName val="nhan cong"/>
      <sheetName val="Don gia chi tiet"/>
      <sheetName val="Du thau"/>
      <sheetName val="Tro giup"/>
      <sheetName val="ptvl0-1"/>
      <sheetName val="0-1"/>
      <sheetName val="ptvl4-5"/>
      <sheetName val="4-5"/>
      <sheetName val="ptvl3-4"/>
      <sheetName val="3-4"/>
      <sheetName val="ptvl2-3"/>
      <sheetName val="2-3"/>
      <sheetName val="vlcong"/>
      <sheetName val="ptvl1-2"/>
      <sheetName val="1-2"/>
      <sheetName val="Kluong"/>
      <sheetName val="Giatri"/>
      <sheetName val="Sheet3 (2)"/>
      <sheetName val="YEUCAU"/>
      <sheetName val="IN_PHIEU"/>
      <sheetName val="BANGKE"/>
      <sheetName val="IN_NX"/>
      <sheetName val="NK_CHUNG"/>
      <sheetName val="DL_KH"/>
      <sheetName val="TH_CNO"/>
      <sheetName val="CD_PSINH"/>
      <sheetName val="CDKT"/>
      <sheetName val="soctiettk"/>
      <sheetName val="Ctietkhach"/>
      <sheetName val="thue_DR"/>
      <sheetName val="thue_DV"/>
      <sheetName val="thue_05"/>
      <sheetName val="tokhai"/>
      <sheetName val="Inthkhach"/>
      <sheetName val="vattu"/>
      <sheetName val="THEKHO"/>
      <sheetName val="cphi"/>
      <sheetName val="GThanh"/>
      <sheetName val="B02"/>
      <sheetName val="B03_LCTT"/>
      <sheetName val="TM_BCTC"/>
      <sheetName val="MVT"/>
      <sheetName val="KHAO_TSCD"/>
      <sheetName val="tam"/>
      <sheetName val="BIA"/>
      <sheetName val="Module1"/>
      <sheetName val="Module2"/>
      <sheetName val="PL tham dinh"/>
      <sheetName val="THDT"/>
      <sheetName val="KSTK"/>
      <sheetName val="DTCT"/>
      <sheetName val="PTVL"/>
      <sheetName val="Bu VC"/>
      <sheetName val="luong"/>
      <sheetName val="40000000"/>
      <sheetName val="50000000"/>
      <sheetName val="60000000"/>
      <sheetName val="70000000"/>
      <sheetName val="80000000"/>
      <sheetName val="90000000"/>
      <sheetName val="a0000000"/>
      <sheetName val="ìtoan"/>
      <sheetName val="T1"/>
      <sheetName val="T2"/>
      <sheetName val="T3"/>
      <sheetName val="T4"/>
      <sheetName val="T5"/>
      <sheetName val="T6"/>
      <sheetName val="T7"/>
      <sheetName val="T8"/>
      <sheetName val="T9"/>
      <sheetName val="T10"/>
      <sheetName val="T11"/>
      <sheetName val="T12"/>
      <sheetName val="t1.3"/>
      <sheetName val="Số liệu"/>
      <sheetName val="TKKYI"/>
      <sheetName val="TKKYII"/>
      <sheetName val="Tổng hợp theo học sinh"/>
      <sheetName val="XL4Test5 (2)"/>
      <sheetName val="Sheet_x0001_1"/>
      <sheetName val="FPPN"/>
      <sheetName val="CHI_x0000_TIET"/>
      <sheetName val="P3-PanAn-Factored"/>
      <sheetName val="DGCT_x0006_"/>
      <sheetName val="NhapSl"/>
      <sheetName val="Nluc"/>
      <sheetName val="Tohop"/>
      <sheetName val="KT_Tthan"/>
      <sheetName val="Tra_TTTD"/>
      <sheetName val="Nhap don gia VL dia _x0003__x0000_uong"/>
      <sheetName val="ESTI."/>
      <sheetName val="DI-ESTI"/>
      <sheetName val="HK1"/>
      <sheetName val="HK2"/>
      <sheetName val="CANAM"/>
      <sheetName val="dam"/>
      <sheetName val="Mocantho"/>
      <sheetName val="MoQL91"/>
      <sheetName val="tru"/>
      <sheetName val="dg"/>
      <sheetName val="10mduongsaumo"/>
      <sheetName val="ctt"/>
      <sheetName val="thanmkhao"/>
      <sheetName val="monho"/>
      <sheetName val="She_x0000_t9"/>
      <sheetName val="_x0000_Ё_x0000__x0000__x0000__x0000_䀤_x0001__x0000__x0000__x0000__x0000_䀶_x0001__x0000_晦晦晦䀙_x0001__x0000__x0000__x0000__x0000_㿰_x0001_H-_x0000_ਈ_x0000_"/>
      <sheetName val="GiaVL"/>
      <sheetName val="Phan tich don gia chi Uet"/>
      <sheetName val="Khu xu ly nuoc THiep-XD"/>
      <sheetName val="Dbþgia"/>
      <sheetName val="ctTBA"/>
      <sheetName val="ma-pt"/>
      <sheetName val="DGduong"/>
      <sheetName val="LO 65+41B"/>
      <sheetName val="LO 48"/>
      <sheetName val="LO 47A"/>
      <sheetName val="LO 46B"/>
      <sheetName val="LO 45"/>
      <sheetName val="LO 44"/>
      <sheetName val="LO 46A"/>
      <sheetName val="LO 41A"/>
      <sheetName val="LO 66"/>
      <sheetName val="LO 42"/>
      <sheetName val="LO 47B"/>
      <sheetName val="LO 43"/>
      <sheetName val="LO 64"/>
      <sheetName val="LO 50"/>
      <sheetName val="LO 49 B "/>
      <sheetName val="LO 63"/>
      <sheetName val="LO 62"/>
      <sheetName val="LO 49 A"/>
      <sheetName val="LO 61"/>
      <sheetName val="ktduong"/>
      <sheetName val="cu"/>
      <sheetName val="KTcau2004"/>
      <sheetName val="KT2004XL#moi"/>
      <sheetName val="denbu"/>
      <sheetName val="thop"/>
      <sheetName val="He so"/>
      <sheetName val="PL Vua"/>
      <sheetName val="DPD"/>
      <sheetName val="dgmo-tru"/>
      <sheetName val="dgdam"/>
      <sheetName val="Dam-Mo-Tru"/>
      <sheetName val="DTDuong"/>
      <sheetName val="GTXLc"/>
      <sheetName val="CPXLk"/>
      <sheetName val="KPTH"/>
      <sheetName val="Bang KL ket cau"/>
      <sheetName val="Du_lieu"/>
      <sheetName val="IN__x000e_X"/>
      <sheetName val="coctuatrenda"/>
      <sheetName val="IBASE"/>
      <sheetName val="NHAP"/>
      <sheetName val="dt-kphi-ÿÿo-ctiet"/>
      <sheetName val="Box-Girder"/>
      <sheetName val="md5!-52"/>
      <sheetName val="Piers of Main Flylyer (1)"/>
      <sheetName val="NVBH(HOAN"/>
      <sheetName val="dt-cphi-ctieT"/>
      <sheetName val="tuong"/>
      <sheetName val="CHI"/>
      <sheetName val="CHI?TIET"/>
      <sheetName val="S? li?u"/>
      <sheetName val="T?ng h?p theo h?c sinh"/>
      <sheetName val="DG೼�_02"/>
      <sheetName val="dv-kphi-cviet"/>
      <sheetName val="bvh-kphi"/>
      <sheetName val="PCCPCHUNG CHO CAC DTUONG"/>
      <sheetName val="Piers of Main Flyower (1)"/>
      <sheetName val="TT_35NH"/>
      <sheetName val="TinhToan"/>
      <sheetName val="3cau"/>
      <sheetName val="266+623"/>
      <sheetName val="TXL(266+623"/>
      <sheetName val="DDCT"/>
      <sheetName val="M"/>
      <sheetName val="vln"/>
      <sheetName val="Nhap don gia VL dia _x0003_?uong"/>
      <sheetName val="Quantity"/>
      <sheetName val="tai"/>
      <sheetName val="hoang"/>
      <sheetName val="hoang (2)"/>
      <sheetName val="hoang (3)"/>
      <sheetName val="Thuc thanh"/>
      <sheetName val="Don gia"/>
      <sheetName val="rph_(2)"/>
      <sheetName val="dtoan_-ctiet"/>
      <sheetName val="NVBH_KHAC"/>
      <sheetName val="NVBH_HOAN"/>
      <sheetName val="sut_duong"/>
      <sheetName val="sut_am"/>
      <sheetName val="bu_lun"/>
      <sheetName val="xoi_lo_chan_ke"/>
      <sheetName val="dtoan_(4)"/>
      <sheetName val="dt-kphi_(2)"/>
      <sheetName val="B_cao"/>
      <sheetName val="T_tiet"/>
      <sheetName val="T_N"/>
      <sheetName val="Piers_of_Main_Flyover_(1)"/>
      <sheetName val="Cot_Tru1"/>
      <sheetName val="COC_KHOAN_M1"/>
      <sheetName val="COC_KHOAN_M2"/>
      <sheetName val="COC_KHOAN_T1"/>
      <sheetName val="COC_KHOAN_T5"/>
      <sheetName val="COC_KHOAN_T4"/>
      <sheetName val="COC_DONG"/>
      <sheetName val="DTCT_02__2595"/>
      <sheetName val="DU_TOAN"/>
      <sheetName val="CHI_TIET"/>
      <sheetName val="PHAN_TICH"/>
      <sheetName val="YEU_TO_CONG"/>
      <sheetName val="TD_3DIEM"/>
      <sheetName val="TD_2DIEM"/>
      <sheetName val="TSCD_DUNG_CHUNG_"/>
      <sheetName val="TSCDTOAN_NHA_MAY"/>
      <sheetName val="CPSXTOAN_BO_SP"/>
      <sheetName val="PBCPCHUNG_CHO_CAC_DTUONG"/>
      <sheetName val="THKL_nghiemthu"/>
      <sheetName val="DTCTtaluy_(2)"/>
      <sheetName val="KLDGTT&lt;120%_(2)"/>
      <sheetName val="TH_(2)"/>
      <sheetName val="nhan_cong"/>
      <sheetName val="Sheet3_(2)"/>
      <sheetName val="`u_lun"/>
      <sheetName val="Tong_hopQ48-1"/>
      <sheetName val="Tong_hop_QL48_-_2"/>
      <sheetName val="Tong_hop_QL47"/>
      <sheetName val="Tong_hop_QL48_-_3"/>
      <sheetName val="Chi_tiet_don_gia_khoi_phuc"/>
      <sheetName val="Du_toan_chi_tiet_coc_nuoc"/>
      <sheetName val="Du_toan_chi_tiet_coc"/>
      <sheetName val="Phan_tich_don_gia_chi_tiet"/>
      <sheetName val="Nhap_don_gia_VL_dia_phuong"/>
      <sheetName val="Luong_mot_ngay_cong_xay_lap"/>
      <sheetName val="Luong_mot_ngay_cong_khao_sat"/>
      <sheetName val="TO_HUNG"/>
      <sheetName val="CONGNHAN_NE"/>
      <sheetName val="Vatlieu_cau"/>
      <sheetName val="cau_DS11"/>
      <sheetName val="cau_DS12"/>
      <sheetName val="sut&lt;1_0"/>
      <sheetName val="Khu_xu_ly_nuoc_THiep-XD"/>
      <sheetName val="PL_tham_dinh"/>
      <sheetName val="Bu_VC"/>
      <sheetName val="Tuong-ٺ_x0001_an"/>
      <sheetName val="rotoduc"/>
      <sheetName val="Truc"/>
      <sheetName val="roto truc"/>
      <sheetName val="stato"/>
      <sheetName val="Day dt"/>
      <sheetName val="statoday"/>
      <sheetName val="stato tam say"/>
      <sheetName val="Than"/>
      <sheetName val="Stato ep"/>
      <sheetName val="Canh gio"/>
      <sheetName val="Napgio"/>
      <sheetName val="Nap-Hopcuc"/>
      <sheetName val="laprap"/>
      <sheetName val="Cocau"/>
      <sheetName val="Ss Z- GB"/>
      <sheetName val="tonghop"/>
      <sheetName val="Sheet19"/>
      <sheetName val="Sheet18"/>
      <sheetName val="TN"/>
      <sheetName val="ND"/>
      <sheetName val="Sheet1 (3)"/>
      <sheetName val="Sheet1 (2)"/>
      <sheetName val="vua_x0000__x0000__x0000__x0000__x0000__x0000__x0000__x0000__x0000__x0000__x0000_韘࿊_x0000__x0004__x0000__x0000__x0000__x0000__x0000__x0000_酐࿊_x0000__x0000__x0000__x0000__x0000_"/>
      <sheetName val="Pier"/>
      <sheetName val="Pile"/>
      <sheetName val="Du toan chi tiet_x0000_coc nuoc"/>
      <sheetName val="YE2_x0000__x0000_ CONG"/>
      <sheetName val="tra_x0000__x0000__x0000__x0000__x0000_±@Z"/>
      <sheetName val="Nhap don gia VL dia _x0003_"/>
      <sheetName val="DEF"/>
      <sheetName val="Ё_x0000_䀤_x0001__x0000_䀶_x0001__x0000_晦晦晦䀙_x0001__x0000_㿰_x0001_H-_x0000_ਈ_x0000_ꏗ㵰휊䀁_x0001__x0000_尩슏⣵䀂"/>
      <sheetName val="Piers of Mai. Flyover (1)"/>
      <sheetName val="_x0000_????_x0001__x0000__x0000__x0000__x0000_?_x0001_H-_x0000_?_x0000_????_x0001__x0000_????_x0001__x0000__x0000__x0000_"/>
      <sheetName val="Ё"/>
      <sheetName val="?_x0000_?_x0001__x0000_?_x0001__x0000_????_x0001__x0000_?_x0001_H-_x0000_?_x0000_????_x0001__x0000_????"/>
      <sheetName val="Phan tich don gia chi ˆUet"/>
      <sheetName val="?"/>
      <sheetName val="????_x0001_"/>
      <sheetName val="KLDGTT&lt;1ü_x000c__x0000__x0000_(2)"/>
      <sheetName val="CTC_x000f_NG_02"/>
      <sheetName val="_x0004_GCong"/>
      <sheetName val="Gca may Buu dien"/>
      <sheetName val="882"/>
      <sheetName val="Giamay"/>
      <sheetName val="DM_GVT"/>
      <sheetName val="May chuyen nganh"/>
      <sheetName val="TT06"/>
      <sheetName val="NHTN"/>
      <sheetName val="QLDD"/>
      <sheetName val="Moi truong"/>
      <sheetName val="KHĐ"/>
      <sheetName val="dtct cong"/>
      <sheetName val="0_x0000__x0000_ﱸ͕_x0000__x0004__x0000__x0000__x0000__x0000__x0000__x0000_͕_x0000__x0000__x0000__x0000__x0000__x0000__x0000__x0000_列͕_x0000__x0000__x0013__x0000__x0000__x0000_"/>
      <sheetName val="dt-kphi-isoiendo"/>
      <sheetName val="_x0000_?_x0000__x0000__x0000__x0000_?_x0001__x0000__x0000__x0000__x0000_?_x0001__x0000_????_x0001__x0000__x0000__x0000__x0000_?_x0001_H-_x0000_?_x0000_"/>
      <sheetName val="?Ё????䀤_x0001_????䀶_x0001_?晦晦晦䀙_x0001_????㿰_x0001_H-?ਈ?"/>
      <sheetName val="Ё?䀤_x0001_?䀶_x0001_?晦晦晦䀙_x0001_?㿰_x0001_H-?ਈ?ꏗ㵰휊䀁_x0001_?尩슏⣵䀂"/>
      <sheetName val="?????_x0001_?????_x0001_H-???????_x0001_?????_x0001_???"/>
      <sheetName val="???_x0001_??_x0001_?????_x0001_??_x0001_H-???????_x0001_?????"/>
      <sheetName val="????_x0001_??_x0001_H-???????_x0001_?????_x0001_?"/>
      <sheetName val="???????_x0001_?????_x0001_?????_x0001_?????_x0001_H-???"/>
      <sheetName val="She?t9"/>
      <sheetName val="???_x0001_??_x0001_?????_x0001_??_x0001_H-???"/>
      <sheetName val="10mduongsa{ío"/>
      <sheetName val="_"/>
      <sheetName val="_____x0001_"/>
      <sheetName val="Nhap don gia VL dia _x0003__uong"/>
      <sheetName val="_Ё____䀤_x0001_____䀶_x0001__晦晦晦䀙_x0001_____㿰_x0001_H-_ਈ_"/>
      <sheetName val="Ё_䀤_x0001__䀶_x0001__晦晦晦䀙_x0001__㿰_x0001_H-_ਈ_ꏗ㵰휊䀁_x0001__尩슏⣵䀂"/>
      <sheetName val="______x0001_______x0001_H-________x0001_______x0001____"/>
      <sheetName val="____x0001____x0001_______x0001____x0001_H-________x0001______"/>
      <sheetName val="_____x0001____x0001_H-________x0001_______x0001__"/>
      <sheetName val="She"/>
      <sheetName val="________x0001_______x0001_______x0001_______x0001_H-___"/>
      <sheetName val="She_t9"/>
      <sheetName val="____x0001____x0001_______x0001____x0001_H-___"/>
      <sheetName val="PC-summary"/>
      <sheetName val="YE2"/>
      <sheetName val="Du toan chi tiet"/>
      <sheetName val="PBCPCHUNG CHO CAC _x0007_{WÑNG"/>
      <sheetName val="ptvì0-1"/>
      <sheetName val="fej"/>
      <sheetName val="DT1__x0010_3"/>
      <sheetName val="DGKE_00"/>
      <sheetName val="P4-T`nAn-Factored"/>
      <sheetName val="Giai trinh"/>
      <sheetName val="GTGT"/>
      <sheetName val="Mua vao TT"/>
      <sheetName val="Mua vao GTGT"/>
      <sheetName val="Bra"/>
      <sheetName val="BC HDon"/>
      <sheetName val="BC HDon Qui"/>
      <sheetName val="KE KHAI HDONG"/>
      <sheetName val="Recovered_Sheet1"/>
      <sheetName val="Recovered_Sheet2"/>
      <sheetName val="khluong"/>
      <sheetName val="CDPS"/>
      <sheetName val="NKC"/>
      <sheetName val="SoCaiT"/>
      <sheetName val="THDU"/>
      <sheetName val="0000000!"/>
      <sheetName val="INV"/>
      <sheetName val="XXXXXXX2"/>
      <sheetName val="XXXXXXX3"/>
      <sheetName val="XXXXXXX4"/>
      <sheetName val="DothiP1"/>
      <sheetName val="0??ﱸ͕?_x0004_??????͕????????列͕??_x0013_???"/>
      <sheetName val="Du toan chi tiet?coc nuoc"/>
      <sheetName val="vua???????????韘࿊?_x0004_??????酐࿊?????"/>
      <sheetName val="YE2?? CONG"/>
      <sheetName val="tra?????±@Z"/>
      <sheetName val="KLDGTT&lt;1ü_x000c_??(2)"/>
      <sheetName val="ma_pt"/>
      <sheetName val="S_ li_u"/>
      <sheetName val="She%t11"/>
      <sheetName val="Nhap don gia VL dia áhuong"/>
      <sheetName val="uong mot ngay cong xay lap"/>
      <sheetName val="[dtTKKT-98-106.xlsၝTHCDS11"/>
      <sheetName val="KLDGTT&lt;1ü_x000c_"/>
      <sheetName val="bth-ëphi"/>
      <sheetName val="T_ng h_p theo h_c sinh"/>
      <sheetName val="TT"/>
      <sheetName val="vua???????????韘࿊_x0000__x0000_邈ᖧ∤&amp;逼_x0016_镄_x0016__x0000__x0000_ࠉ_x0000_闘"/>
      <sheetName val="vua???????????韘࿊䘭痠ɦꙭń_x0000__x0000_꼠ྉ∤+䌘_x0013_䠠"/>
      <sheetName val="vua???????????韘࿊_x0000__x0000_닸ᄅ∤Ǒ郜Ʒ闤Ʒ_x0000__x0000_ࠉ_x0000_陸"/>
      <sheetName val="vua???????????韘࿊ꙭ#_x0000__x0000_妘ᔗ∤Ǒ庐Ʒ掘Ʒ_x0000__x0000_ࠉ"/>
      <sheetName val="vua???????????韘࿊ꙭ#_x0000__x0000_㺘ᖴ∤Ǒ庐Ʒ掘Ʒ_x0000__x0000_ࠉ"/>
      <sheetName val="vua???????????韘࿊ꙭ#_x0000__x0000_餠ᗬ∤Ǒ庐Ʒ掘Ʒ_x0000__x0000_ࠉ"/>
      <sheetName val="vua???????????韘࿊ꙭ#_x0000__x0000_ꐸᕪ∤Ǒ庐Ʒ掘Ʒ_x0000__x0000_ࠉ"/>
      <sheetName val="tra"/>
      <sheetName val="[dtTKKT-98-106.xls?THCDS11"/>
      <sheetName val="CtVKdam_x0000_Ʀ_x0000__x0000__x0000__x0000__x0000_"/>
      <sheetName val="sat"/>
    </sheetNames>
    <sheetDataSet>
      <sheetData sheetId="0"/>
      <sheetData sheetId="1"/>
      <sheetData sheetId="2"/>
      <sheetData sheetId="3"/>
      <sheetData sheetId="4"/>
      <sheetData sheetId="5"/>
      <sheetData sheetId="6" refreshError="1">
        <row r="33">
          <cell r="Q33">
            <v>13636</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refreshError="1"/>
      <sheetData sheetId="120"/>
      <sheetData sheetId="121"/>
      <sheetData sheetId="122"/>
      <sheetData sheetId="123"/>
      <sheetData sheetId="124"/>
      <sheetData sheetId="125"/>
      <sheetData sheetId="126"/>
      <sheetData sheetId="127"/>
      <sheetData sheetId="128"/>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refreshError="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refreshError="1"/>
      <sheetData sheetId="199" refreshError="1"/>
      <sheetData sheetId="200" refreshError="1"/>
      <sheetData sheetId="201"/>
      <sheetData sheetId="202"/>
      <sheetData sheetId="203"/>
      <sheetData sheetId="204"/>
      <sheetData sheetId="205" refreshError="1"/>
      <sheetData sheetId="206" refreshError="1"/>
      <sheetData sheetId="207" refreshError="1"/>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sheetData sheetId="293"/>
      <sheetData sheetId="294"/>
      <sheetData sheetId="295"/>
      <sheetData sheetId="296" refreshError="1"/>
      <sheetData sheetId="297"/>
      <sheetData sheetId="298"/>
      <sheetData sheetId="299"/>
      <sheetData sheetId="300"/>
      <sheetData sheetId="301"/>
      <sheetData sheetId="302"/>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refreshError="1"/>
      <sheetData sheetId="319" refreshError="1"/>
      <sheetData sheetId="320"/>
      <sheetData sheetId="321" refreshError="1"/>
      <sheetData sheetId="322" refreshError="1"/>
      <sheetData sheetId="323" refreshError="1"/>
      <sheetData sheetId="324"/>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refreshError="1"/>
      <sheetData sheetId="363" refreshError="1"/>
      <sheetData sheetId="364" refreshError="1"/>
      <sheetData sheetId="365" refreshError="1"/>
      <sheetData sheetId="366" refreshError="1"/>
      <sheetData sheetId="367" refreshError="1"/>
      <sheetData sheetId="368" refreshError="1"/>
      <sheetData sheetId="369"/>
      <sheetData sheetId="370" refreshError="1"/>
      <sheetData sheetId="371"/>
      <sheetData sheetId="372" refreshError="1"/>
      <sheetData sheetId="373" refreshError="1"/>
      <sheetData sheetId="374"/>
      <sheetData sheetId="375"/>
      <sheetData sheetId="376" refreshError="1"/>
      <sheetData sheetId="377" refreshError="1"/>
      <sheetData sheetId="378"/>
      <sheetData sheetId="379" refreshError="1"/>
      <sheetData sheetId="380" refreshError="1"/>
      <sheetData sheetId="381"/>
      <sheetData sheetId="382"/>
      <sheetData sheetId="383" refreshError="1"/>
      <sheetData sheetId="384" refreshError="1"/>
      <sheetData sheetId="385"/>
      <sheetData sheetId="386"/>
      <sheetData sheetId="387"/>
      <sheetData sheetId="388"/>
      <sheetData sheetId="389"/>
      <sheetData sheetId="390"/>
      <sheetData sheetId="391"/>
      <sheetData sheetId="392" refreshError="1"/>
      <sheetData sheetId="393"/>
      <sheetData sheetId="394"/>
      <sheetData sheetId="395"/>
      <sheetData sheetId="396"/>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refreshError="1"/>
      <sheetData sheetId="478" refreshError="1"/>
      <sheetData sheetId="479"/>
      <sheetData sheetId="480"/>
      <sheetData sheetId="481" refreshError="1"/>
      <sheetData sheetId="482" refreshError="1"/>
      <sheetData sheetId="483" refreshError="1"/>
      <sheetData sheetId="484"/>
      <sheetData sheetId="485" refreshError="1"/>
      <sheetData sheetId="486" refreshError="1"/>
      <sheetData sheetId="487"/>
      <sheetData sheetId="488" refreshError="1"/>
      <sheetData sheetId="489" refreshError="1"/>
      <sheetData sheetId="490" refreshError="1"/>
      <sheetData sheetId="491" refreshError="1"/>
      <sheetData sheetId="492"/>
      <sheetData sheetId="493" refreshError="1"/>
      <sheetData sheetId="494"/>
      <sheetData sheetId="495" refreshError="1"/>
      <sheetData sheetId="496"/>
      <sheetData sheetId="497"/>
      <sheetData sheetId="498"/>
      <sheetData sheetId="499" refreshError="1"/>
      <sheetData sheetId="500"/>
      <sheetData sheetId="501"/>
      <sheetData sheetId="502"/>
      <sheetData sheetId="503"/>
      <sheetData sheetId="504"/>
      <sheetData sheetId="505"/>
      <sheetData sheetId="506" refreshError="1"/>
      <sheetData sheetId="507" refreshError="1"/>
      <sheetData sheetId="508" refreshError="1"/>
      <sheetData sheetId="509"/>
      <sheetData sheetId="510" refreshError="1"/>
      <sheetData sheetId="511" refreshError="1"/>
      <sheetData sheetId="512" refreshError="1"/>
      <sheetData sheetId="513" refreshError="1"/>
      <sheetData sheetId="514" refreshError="1"/>
      <sheetData sheetId="515"/>
      <sheetData sheetId="516"/>
      <sheetData sheetId="517"/>
      <sheetData sheetId="518"/>
      <sheetData sheetId="519"/>
      <sheetData sheetId="520"/>
      <sheetData sheetId="521"/>
      <sheetData sheetId="522"/>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sheetData sheetId="539"/>
      <sheetData sheetId="540" refreshError="1"/>
      <sheetData sheetId="541"/>
      <sheetData sheetId="542"/>
      <sheetData sheetId="543"/>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sheetData sheetId="575"/>
      <sheetData sheetId="576" refreshError="1"/>
      <sheetData sheetId="577" refreshError="1"/>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refreshError="1"/>
    </sheetDataSet>
  </externalBook>
</externalLink>
</file>

<file path=xl/externalLinks/externalLink2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ucap"/>
      <sheetName val="nen"/>
      <sheetName val="mat"/>
      <sheetName val="atgt"/>
      <sheetName val="cong"/>
      <sheetName val="vua"/>
      <sheetName val="gVL"/>
      <sheetName val="dtctiet-k86-Bn=21m"/>
      <sheetName val="dt-thop-k86-Bn=21m"/>
      <sheetName val="th-kphi-k86-Bn=21m"/>
      <sheetName val="ctieuXD"/>
      <sheetName val="gpmb"/>
      <sheetName val="dtoan-k85-Bn=21m-2"/>
      <sheetName val="Sheet2"/>
      <sheetName val="dap-k86-Bn=21m"/>
      <sheetName val="dap"/>
      <sheetName val="00000000"/>
      <sheetName val="XL4Poppy"/>
      <sheetName val="C47-456"/>
      <sheetName val="C46"/>
      <sheetName val="C47-PII"/>
      <sheetName val="XL4Test5"/>
      <sheetName val="tong hop"/>
      <sheetName val="phan tich DG"/>
      <sheetName val="gia vat lieu"/>
      <sheetName val="gia xe may"/>
      <sheetName val="gia nhan cong"/>
      <sheetName val="31-08"/>
      <sheetName val="01-09"/>
      <sheetName val="02-09"/>
      <sheetName val="03-09"/>
      <sheetName val="04-09"/>
      <sheetName val="05-9"/>
      <sheetName val="06-09"/>
      <sheetName val="07-09"/>
      <sheetName val="08-09"/>
      <sheetName val="TD da"/>
      <sheetName val="THKP"/>
      <sheetName val="DTTH"/>
      <sheetName val="PTDG_duong"/>
      <sheetName val="PTDG cau"/>
      <sheetName val="luong"/>
      <sheetName val="TT-06"/>
      <sheetName val="vc"/>
      <sheetName val="Sheet1"/>
      <sheetName val="Sheet3"/>
      <sheetName val="CTLT"/>
      <sheetName val="CTG4"/>
      <sheetName val="KSTK-cu"/>
      <sheetName val="Bang don gia ks-cu"/>
      <sheetName val="th1"/>
      <sheetName val="denbu"/>
      <sheetName val="TB"/>
      <sheetName val="KSTK-BVTC"/>
      <sheetName val="KSTK-BVTC (2)"/>
      <sheetName val="trabang2"/>
      <sheetName val="VCTbi"/>
      <sheetName val="VC-DC-DH"/>
      <sheetName val="XXXXXXXX"/>
      <sheetName val="XXXXXXX0"/>
      <sheetName val="XXXXXXX1"/>
      <sheetName val="DTCT"/>
      <sheetName val="tra-vat-lieu"/>
      <sheetName val="ctTBA"/>
      <sheetName val="dtct cong"/>
      <sheetName val="SG"/>
      <sheetName val="MTL$-INTER"/>
      <sheetName val="MONTHLY MA (VND)"/>
      <sheetName val="DOAM0654CAS"/>
      <sheetName val="hold5"/>
      <sheetName val="hold6"/>
      <sheetName val="SPS"/>
      <sheetName val="XL4Popr{"/>
      <sheetName val="KSTK-BVTC (2_x0009_"/>
      <sheetName val="Tra_bang"/>
      <sheetName val="thu"/>
      <sheetName val="THANG01"/>
      <sheetName val="THANG02"/>
      <sheetName val="BDAN&amp;TKEO"/>
      <sheetName val="THANG03 "/>
      <sheetName val="THANG06  (2)"/>
      <sheetName val="THANG04"/>
      <sheetName val="THANG05 "/>
      <sheetName val="THANG06 "/>
      <sheetName val="THANG07"/>
      <sheetName val="THANG08 (2)"/>
      <sheetName val="THANG08"/>
      <sheetName val="THANG09 "/>
      <sheetName val="TKEO&amp;BDAN"/>
      <sheetName val="10000000"/>
      <sheetName val="Ctinh 10kV"/>
      <sheetName val="Bang don gia ks-c3_x0000__x0000__x0000__x0000__x0000__x0000__x0000__x0000__x0000__x0000__x0000__x0000__x0000_"/>
      <sheetName val="KSTK-BVTC (2 "/>
      <sheetName val="Bang don gia ks-c3?????????????"/>
      <sheetName val="TSO_CHUNG"/>
      <sheetName val="daq"/>
      <sheetName val="dt-thop-聫86-Bn=21m"/>
      <sheetName val="lt-tl"/>
      <sheetName val="px3-tl"/>
      <sheetName val="px1-tl"/>
      <sheetName val="vp-tl"/>
      <sheetName val="px2,tb-tl"/>
      <sheetName val="th-qt"/>
      <sheetName val="bqt"/>
      <sheetName val="tl-khovt"/>
      <sheetName val="dtkhovt"/>
      <sheetName val="Sheet8"/>
      <sheetName val="Sheet9"/>
      <sheetName val="Sheet10"/>
      <sheetName val="Sheet11"/>
      <sheetName val="Sheet12"/>
      <sheetName val="Sheet13"/>
      <sheetName val="Sheet14"/>
      <sheetName val="Sheet15"/>
      <sheetName val="Sheet16"/>
      <sheetName val="Sheet17"/>
      <sheetName val="Sheet18"/>
      <sheetName val="CDPS"/>
      <sheetName val="ESTI."/>
      <sheetName val="DI-ESTI"/>
      <sheetName val="deÿÿu"/>
      <sheetName val="Bang don gia ks-c3_____________"/>
      <sheetName val="IBASE"/>
      <sheetName val="dt-thop-k86-Rn=21m"/>
      <sheetName val="dtctiet-k84-Bn=21m"/>
      <sheetName val="TVL"/>
      <sheetName val="tra_vat_lieu"/>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refreshError="1"/>
      <sheetData sheetId="72" refreshError="1"/>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sheetData sheetId="121" refreshError="1"/>
      <sheetData sheetId="122" refreshError="1"/>
      <sheetData sheetId="123"/>
      <sheetData sheetId="124"/>
      <sheetData sheetId="125" refreshError="1"/>
      <sheetData sheetId="126"/>
    </sheetDataSet>
  </externalBook>
</externalLink>
</file>

<file path=xl/externalLinks/externalLink2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121A"/>
      <sheetName val="Sheet2"/>
      <sheetName val=" thue"/>
      <sheetName val="Sheet3"/>
      <sheetName val="Sheet3 (2)"/>
      <sheetName val="Sheet1"/>
      <sheetName val="T6"/>
      <sheetName val="T7"/>
      <sheetName val="T9"/>
      <sheetName val="T10"/>
      <sheetName val="1111"/>
      <sheetName val="154212"/>
      <sheetName val="KC1pa"/>
      <sheetName val="KCDT1pa"/>
      <sheetName val="CTGS1pa"/>
      <sheetName val="KC3pa"/>
      <sheetName val="DT3pa "/>
      <sheetName val="ctgs3388"/>
      <sheetName val="CTGS3pa"/>
      <sheetName val="13121"/>
      <sheetName val="TH13121"/>
      <sheetName val="3388"/>
      <sheetName val="TH 1384"/>
      <sheetName val="TH3388"/>
      <sheetName val="141"/>
      <sheetName val="TH141"/>
      <sheetName val="13641"/>
      <sheetName val="1121B"/>
      <sheetName val="33111"/>
      <sheetName val="TH3311"/>
      <sheetName val="1384"/>
      <sheetName val="TH1384"/>
      <sheetName val="334NN"/>
      <sheetName val="152121"/>
      <sheetName val="152122"/>
      <sheetName val="152131"/>
      <sheetName val="15218"/>
      <sheetName val="1525"/>
      <sheetName val="1531"/>
      <sheetName val="13648"/>
      <sheetName val="15222"/>
      <sheetName val="1421-3"/>
      <sheetName val="PBCT"/>
      <sheetName val="kho T3"/>
      <sheetName val="luong"/>
      <sheetName val="CTGS"/>
      <sheetName val="00000000"/>
      <sheetName val="10000000"/>
      <sheetName val="20000000"/>
      <sheetName val="30000000"/>
      <sheetName val="40000000"/>
      <sheetName val="50000000"/>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refreshError="1"/>
      <sheetData sheetId="50" refreshError="1"/>
      <sheetData sheetId="51" refreshError="1"/>
    </sheetDataSet>
  </externalBook>
</externalLink>
</file>

<file path=xl/externalLinks/externalLink2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DMTK"/>
      <sheetName val="SOKTMAY"/>
      <sheetName val="NKTHUTIEN"/>
      <sheetName val="NKCHITIEN"/>
      <sheetName val="NKMHCHIU"/>
      <sheetName val="NKBHCHIU"/>
      <sheetName val="NKC"/>
      <sheetName val="SOCAITK"/>
      <sheetName val="SOQUYTM"/>
      <sheetName val="SOTGNH"/>
      <sheetName val="SOCTKH"/>
      <sheetName val="SOCTHTK"/>
      <sheetName val="THCT152"/>
      <sheetName val="THCT153"/>
      <sheetName val="THCT155"/>
      <sheetName val="THCT156"/>
      <sheetName val="BTHCTTK131"/>
      <sheetName val="BTHCTTK331"/>
      <sheetName val="SOCT621"/>
      <sheetName val="SOCT622"/>
      <sheetName val="SOCT627"/>
      <sheetName val="SOCT154"/>
      <sheetName val="SOCT632"/>
      <sheetName val="SOCT641"/>
      <sheetName val="SOCT642"/>
      <sheetName val="BCDPS"/>
      <sheetName val="BCDKT"/>
      <sheetName val="BCKQKD01"/>
      <sheetName val="BCKQKD02"/>
      <sheetName val="BCKQKD03"/>
      <sheetName val="BCLCTT"/>
      <sheetName val="BKMVao5%-10%"/>
      <sheetName val="BKMVao0%"/>
      <sheetName val="BKBRa"/>
      <sheetName val="TKGTGT"/>
      <sheetName val="VUNGDK"/>
      <sheetName val="00000000"/>
      <sheetName val="XL4Poppy"/>
    </sheetNames>
    <sheetDataSet>
      <sheetData sheetId="0" refreshError="1">
        <row r="2">
          <cell r="F2" t="str">
            <v>SOÁ DÖ
ÑAÀU KYØ</v>
          </cell>
        </row>
        <row r="3">
          <cell r="F3">
            <v>1336953264</v>
          </cell>
        </row>
        <row r="4">
          <cell r="F4">
            <v>8979096</v>
          </cell>
        </row>
        <row r="5">
          <cell r="F5">
            <v>34407452</v>
          </cell>
        </row>
        <row r="6">
          <cell r="F6">
            <v>954469545</v>
          </cell>
        </row>
        <row r="8">
          <cell r="F8">
            <v>26657431</v>
          </cell>
        </row>
        <row r="9">
          <cell r="F9">
            <v>-4310177074</v>
          </cell>
        </row>
        <row r="10">
          <cell r="F10">
            <v>-29917575</v>
          </cell>
        </row>
        <row r="14">
          <cell r="F14">
            <v>55989520</v>
          </cell>
        </row>
        <row r="17">
          <cell r="F17">
            <v>-439969174</v>
          </cell>
        </row>
        <row r="21">
          <cell r="F21">
            <v>486715</v>
          </cell>
        </row>
        <row r="24">
          <cell r="F24">
            <v>12419565</v>
          </cell>
        </row>
        <row r="28">
          <cell r="F28">
            <v>97279549</v>
          </cell>
        </row>
        <row r="30">
          <cell r="F30">
            <v>3333702</v>
          </cell>
        </row>
        <row r="31">
          <cell r="F31">
            <v>-59</v>
          </cell>
        </row>
        <row r="33">
          <cell r="F33">
            <v>44148934</v>
          </cell>
        </row>
        <row r="37">
          <cell r="F37">
            <v>710570</v>
          </cell>
        </row>
        <row r="38">
          <cell r="F38">
            <v>6670387</v>
          </cell>
        </row>
        <row r="40">
          <cell r="F40">
            <v>22000000</v>
          </cell>
        </row>
        <row r="41">
          <cell r="F41">
            <v>-147129550</v>
          </cell>
        </row>
        <row r="42">
          <cell r="F42">
            <v>921365494</v>
          </cell>
        </row>
        <row r="43">
          <cell r="F43">
            <v>284107309</v>
          </cell>
        </row>
        <row r="46">
          <cell r="F46">
            <v>558376368</v>
          </cell>
        </row>
        <row r="50">
          <cell r="F50">
            <v>1296687782</v>
          </cell>
        </row>
        <row r="52">
          <cell r="F52">
            <v>1213255495</v>
          </cell>
        </row>
        <row r="53">
          <cell r="F53">
            <v>29145196</v>
          </cell>
        </row>
        <row r="55">
          <cell r="F55">
            <v>10213988538</v>
          </cell>
        </row>
        <row r="56">
          <cell r="F56">
            <v>2990981425</v>
          </cell>
        </row>
        <row r="58">
          <cell r="F58">
            <v>5997012300</v>
          </cell>
        </row>
        <row r="61">
          <cell r="F61">
            <v>1378013729</v>
          </cell>
        </row>
        <row r="70">
          <cell r="F70">
            <v>740632</v>
          </cell>
        </row>
        <row r="76">
          <cell r="F76">
            <v>-2639896</v>
          </cell>
        </row>
        <row r="77">
          <cell r="F77">
            <v>13560235</v>
          </cell>
        </row>
        <row r="78">
          <cell r="F78">
            <v>79800000</v>
          </cell>
        </row>
        <row r="80">
          <cell r="F80">
            <v>500000</v>
          </cell>
        </row>
        <row r="81">
          <cell r="F81">
            <v>9784000</v>
          </cell>
        </row>
        <row r="82">
          <cell r="F82">
            <v>-1480000</v>
          </cell>
        </row>
        <row r="85">
          <cell r="F85">
            <v>923895</v>
          </cell>
        </row>
        <row r="87">
          <cell r="F87">
            <v>3517000000</v>
          </cell>
        </row>
        <row r="88">
          <cell r="F88">
            <v>101112965</v>
          </cell>
        </row>
        <row r="89">
          <cell r="F89">
            <v>-26346105</v>
          </cell>
        </row>
        <row r="90">
          <cell r="F90">
            <v>-1868135155</v>
          </cell>
        </row>
        <row r="91">
          <cell r="F91">
            <v>3410455</v>
          </cell>
        </row>
        <row r="107">
          <cell r="F107">
            <v>24388476960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_0,4KV"/>
      <sheetName val="BDuyet"/>
      <sheetName val="TT_35"/>
      <sheetName val="T_35KV"/>
      <sheetName val="35KV"/>
      <sheetName val="T_TBA"/>
      <sheetName val="TBA "/>
      <sheetName val="TT-TBA"/>
      <sheetName val="T_0,4KV"/>
      <sheetName val="0,4KV"/>
      <sheetName val="CP_Xaylap"/>
      <sheetName val="CP_Thietbi"/>
      <sheetName val="CP_Khac"/>
      <sheetName val="Tong_DT"/>
      <sheetName val="Sheet1"/>
      <sheetName val="chao35"/>
      <sheetName val="chaotba"/>
      <sheetName val="chao0,4"/>
      <sheetName val="tto¸n"/>
      <sheetName val="Gia_GC_Satthep"/>
      <sheetName val="giachao"/>
      <sheetName val="XL4Poppy"/>
      <sheetName val="TT_0_4KV"/>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3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TBA"/>
      <sheetName val="BB"/>
      <sheetName val="QD"/>
      <sheetName val="ZThanh"/>
      <sheetName val="TONGHOP"/>
      <sheetName val="KSTK"/>
      <sheetName val="TH-TBA"/>
      <sheetName val="TB-VLNCMTC-TBA"/>
      <sheetName val="TH-DZ35KV"/>
      <sheetName val="VLNCMTCDZ35"/>
      <sheetName val="TT-DZ35"/>
      <sheetName val="ke HC 35"/>
      <sheetName val="kho bai"/>
      <sheetName val="Gia VL mong"/>
      <sheetName val="TTVanChuyen"/>
      <sheetName val="ChuyenQuan"/>
      <sheetName val="00000000"/>
      <sheetName val="XL4Poppy"/>
      <sheetName val="TT_TB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3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CT NVLIEU"/>
      <sheetName val="SOCHITIET"/>
      <sheetName val="trunggian"/>
      <sheetName val="Chitiet"/>
      <sheetName val="NXT HH"/>
    </sheetNames>
    <sheetDataSet>
      <sheetData sheetId="0"/>
      <sheetData sheetId="1"/>
      <sheetData sheetId="2"/>
      <sheetData sheetId="3" refreshError="1">
        <row r="7">
          <cell r="E7" t="str">
            <v>Keo giaáy hoät</v>
          </cell>
          <cell r="H7">
            <v>500</v>
          </cell>
          <cell r="J7">
            <v>2047500</v>
          </cell>
        </row>
        <row r="8">
          <cell r="E8" t="str">
            <v>Nuùt sômi</v>
          </cell>
          <cell r="H8">
            <v>18480</v>
          </cell>
          <cell r="J8">
            <v>2310000</v>
          </cell>
        </row>
        <row r="9">
          <cell r="E9" t="str">
            <v>Chæ  may caùc loaïi</v>
          </cell>
          <cell r="H9">
            <v>50</v>
          </cell>
          <cell r="J9">
            <v>1215676</v>
          </cell>
        </row>
        <row r="10">
          <cell r="E10" t="str">
            <v>Thun 3P (1 cuoän = 50 meùt)</v>
          </cell>
          <cell r="H10">
            <v>1000</v>
          </cell>
          <cell r="J10">
            <v>800000</v>
          </cell>
        </row>
        <row r="11">
          <cell r="E11" t="str">
            <v>Nuùt sômi</v>
          </cell>
          <cell r="H11">
            <v>9504</v>
          </cell>
          <cell r="J11">
            <v>1330560</v>
          </cell>
        </row>
        <row r="12">
          <cell r="E12" t="str">
            <v>Muùt ñeäm vai</v>
          </cell>
          <cell r="H12">
            <v>4000</v>
          </cell>
          <cell r="J12">
            <v>680000</v>
          </cell>
        </row>
        <row r="13">
          <cell r="E13" t="str">
            <v>Vaûi 226Q 3VA2FO</v>
          </cell>
          <cell r="H13">
            <v>9244</v>
          </cell>
          <cell r="J13">
            <v>193232139</v>
          </cell>
        </row>
        <row r="14">
          <cell r="E14" t="str">
            <v>Maïc daùn aùo</v>
          </cell>
          <cell r="H14">
            <v>20000</v>
          </cell>
          <cell r="J14">
            <v>2100000</v>
          </cell>
        </row>
        <row r="15">
          <cell r="E15" t="str">
            <v>Muùt ñeäm vai</v>
          </cell>
          <cell r="H15">
            <v>1000</v>
          </cell>
          <cell r="J15">
            <v>175000</v>
          </cell>
        </row>
        <row r="16">
          <cell r="E16" t="str">
            <v>Thun 4P ( 1baùnh = 50meùt )</v>
          </cell>
          <cell r="H16">
            <v>2500</v>
          </cell>
          <cell r="J16">
            <v>2550000</v>
          </cell>
        </row>
        <row r="17">
          <cell r="E17" t="str">
            <v>Chæ  may caùc loaïi</v>
          </cell>
          <cell r="H17">
            <v>17</v>
          </cell>
          <cell r="J17">
            <v>289000</v>
          </cell>
        </row>
      </sheetData>
      <sheetData sheetId="4"/>
    </sheetDataSet>
  </externalBook>
</externalLink>
</file>

<file path=xl/externalLinks/externalLink3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tt-dn"/>
      <sheetName val="DanhMuc"/>
      <sheetName val="soketoan"/>
      <sheetName val="soketoan2"/>
      <sheetName val="inphieu"/>
      <sheetName val="cn+vt"/>
      <sheetName val="bctaichinh"/>
      <sheetName val="dmtk"/>
      <sheetName val="dmvt"/>
      <sheetName val="dmcn"/>
      <sheetName val="huongdan"/>
      <sheetName val="bct"/>
      <sheetName val="dmctgs"/>
      <sheetName val="capnhat"/>
      <sheetName val="muavao"/>
      <sheetName val="muavao2"/>
      <sheetName val="banra"/>
      <sheetName val="nkc"/>
      <sheetName val="nksc"/>
      <sheetName val="phieuchi"/>
      <sheetName val="sodkctgs"/>
      <sheetName val="ctgs-tuan"/>
      <sheetName val="ctgs-tuan2"/>
      <sheetName val="sochitiet"/>
      <sheetName val="sotonghop"/>
      <sheetName val="soquy"/>
      <sheetName val="112"/>
      <sheetName val="133CT"/>
      <sheetName val="152ct"/>
      <sheetName val="ctttoan"/>
      <sheetName val="3331"/>
      <sheetName val="sobanhang"/>
      <sheetName val="621"/>
      <sheetName val="622"/>
      <sheetName val="627"/>
      <sheetName val="632"/>
      <sheetName val="635"/>
      <sheetName val="641"/>
      <sheetName val="642"/>
      <sheetName val="cdps"/>
      <sheetName val="cdkt"/>
      <sheetName val="kqkd"/>
      <sheetName val="tkhai"/>
      <sheetName val="hd"/>
      <sheetName val="hd_sd"/>
      <sheetName val="hd_dm"/>
      <sheetName val="hd_capnhat"/>
      <sheetName val="cn_tonghop"/>
      <sheetName val="XL4Popp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3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HATKY"/>
      <sheetName val="TONQUY"/>
      <sheetName val="SOCAI"/>
      <sheetName val="MATK"/>
      <sheetName val="CANDOI"/>
      <sheetName val="CDKT"/>
      <sheetName val="KQKD"/>
      <sheetName val="TKHAI"/>
      <sheetName val="XL4Poppy"/>
    </sheetNames>
    <sheetDataSet>
      <sheetData sheetId="0" refreshError="1">
        <row r="7">
          <cell r="F7">
            <v>131</v>
          </cell>
          <cell r="H7">
            <v>2000000</v>
          </cell>
        </row>
        <row r="8">
          <cell r="F8">
            <v>111</v>
          </cell>
          <cell r="H8">
            <v>533300</v>
          </cell>
        </row>
        <row r="9">
          <cell r="F9">
            <v>111</v>
          </cell>
          <cell r="H9">
            <v>1500000</v>
          </cell>
        </row>
        <row r="10">
          <cell r="F10">
            <v>111</v>
          </cell>
          <cell r="H10">
            <v>700000</v>
          </cell>
        </row>
        <row r="11">
          <cell r="F11">
            <v>111</v>
          </cell>
          <cell r="H11">
            <v>7908995</v>
          </cell>
        </row>
        <row r="12">
          <cell r="F12">
            <v>334</v>
          </cell>
          <cell r="H12">
            <v>7908995</v>
          </cell>
        </row>
        <row r="13">
          <cell r="F13">
            <v>111</v>
          </cell>
          <cell r="H13">
            <v>330000</v>
          </cell>
        </row>
        <row r="14">
          <cell r="F14">
            <v>111</v>
          </cell>
          <cell r="H14">
            <v>390000</v>
          </cell>
        </row>
        <row r="15">
          <cell r="F15">
            <v>111</v>
          </cell>
          <cell r="H15">
            <v>1920000</v>
          </cell>
        </row>
        <row r="16">
          <cell r="F16">
            <v>111</v>
          </cell>
          <cell r="H16">
            <v>281409</v>
          </cell>
        </row>
        <row r="17">
          <cell r="F17">
            <v>111</v>
          </cell>
          <cell r="H17">
            <v>28141</v>
          </cell>
        </row>
        <row r="18">
          <cell r="F18">
            <v>111</v>
          </cell>
          <cell r="H18">
            <v>1200000</v>
          </cell>
        </row>
        <row r="19">
          <cell r="F19">
            <v>141</v>
          </cell>
          <cell r="H19">
            <v>1200000</v>
          </cell>
        </row>
        <row r="20">
          <cell r="F20">
            <v>111</v>
          </cell>
          <cell r="H20">
            <v>1000000</v>
          </cell>
        </row>
        <row r="21">
          <cell r="F21">
            <v>131</v>
          </cell>
          <cell r="H21">
            <v>9000000</v>
          </cell>
        </row>
        <row r="22">
          <cell r="F22">
            <v>111</v>
          </cell>
          <cell r="H22">
            <v>64273</v>
          </cell>
        </row>
        <row r="23">
          <cell r="F23">
            <v>111</v>
          </cell>
          <cell r="H23">
            <v>6427</v>
          </cell>
        </row>
        <row r="24">
          <cell r="F24">
            <v>111</v>
          </cell>
          <cell r="H24">
            <v>195455</v>
          </cell>
        </row>
        <row r="25">
          <cell r="F25">
            <v>111</v>
          </cell>
          <cell r="H25">
            <v>19545</v>
          </cell>
        </row>
        <row r="26">
          <cell r="F26">
            <v>111</v>
          </cell>
          <cell r="H26">
            <v>2000000</v>
          </cell>
        </row>
        <row r="27">
          <cell r="F27">
            <v>111</v>
          </cell>
          <cell r="H27">
            <v>833600</v>
          </cell>
        </row>
        <row r="28">
          <cell r="F28">
            <v>111</v>
          </cell>
          <cell r="H28">
            <v>1600</v>
          </cell>
        </row>
        <row r="29">
          <cell r="F29">
            <v>111</v>
          </cell>
          <cell r="H29">
            <v>735360</v>
          </cell>
        </row>
        <row r="30">
          <cell r="F30">
            <v>111</v>
          </cell>
          <cell r="H30">
            <v>73536</v>
          </cell>
        </row>
        <row r="31">
          <cell r="F31">
            <v>111</v>
          </cell>
          <cell r="H31">
            <v>395922</v>
          </cell>
        </row>
        <row r="32">
          <cell r="F32">
            <v>111</v>
          </cell>
          <cell r="H32">
            <v>39592</v>
          </cell>
        </row>
        <row r="33">
          <cell r="F33">
            <v>111</v>
          </cell>
          <cell r="H33">
            <v>300000</v>
          </cell>
        </row>
        <row r="34">
          <cell r="F34">
            <v>111</v>
          </cell>
          <cell r="H34">
            <v>6000000</v>
          </cell>
        </row>
        <row r="35">
          <cell r="F35">
            <v>111</v>
          </cell>
          <cell r="H35">
            <v>1200000</v>
          </cell>
        </row>
        <row r="36">
          <cell r="F36">
            <v>141</v>
          </cell>
          <cell r="H36">
            <v>1200000</v>
          </cell>
        </row>
        <row r="37">
          <cell r="F37">
            <v>111</v>
          </cell>
          <cell r="H37">
            <v>332439</v>
          </cell>
        </row>
        <row r="38">
          <cell r="F38">
            <v>111</v>
          </cell>
          <cell r="H38">
            <v>40061</v>
          </cell>
        </row>
        <row r="39">
          <cell r="F39">
            <v>141</v>
          </cell>
          <cell r="H39">
            <v>1000000</v>
          </cell>
        </row>
        <row r="40">
          <cell r="F40">
            <v>111</v>
          </cell>
          <cell r="H40">
            <v>1000000</v>
          </cell>
        </row>
        <row r="41">
          <cell r="F41">
            <v>141</v>
          </cell>
          <cell r="H41">
            <v>620000</v>
          </cell>
        </row>
        <row r="42">
          <cell r="F42">
            <v>141</v>
          </cell>
          <cell r="H42">
            <v>368932.03883495147</v>
          </cell>
        </row>
        <row r="43">
          <cell r="F43">
            <v>141</v>
          </cell>
          <cell r="H43">
            <v>11067.961165048531</v>
          </cell>
        </row>
        <row r="44">
          <cell r="F44">
            <v>111</v>
          </cell>
          <cell r="H44">
            <v>18500</v>
          </cell>
        </row>
        <row r="45">
          <cell r="F45">
            <v>141</v>
          </cell>
          <cell r="H45">
            <v>983005</v>
          </cell>
        </row>
        <row r="46">
          <cell r="F46">
            <v>141</v>
          </cell>
          <cell r="H46">
            <v>16995</v>
          </cell>
        </row>
        <row r="47">
          <cell r="F47">
            <v>111</v>
          </cell>
          <cell r="H47">
            <v>1000000</v>
          </cell>
        </row>
        <row r="48">
          <cell r="F48">
            <v>131</v>
          </cell>
          <cell r="H48">
            <v>5700000</v>
          </cell>
        </row>
        <row r="49">
          <cell r="F49">
            <v>111</v>
          </cell>
          <cell r="H49">
            <v>1327485</v>
          </cell>
        </row>
        <row r="50">
          <cell r="F50">
            <v>111</v>
          </cell>
          <cell r="H50">
            <v>132749</v>
          </cell>
        </row>
        <row r="51">
          <cell r="F51">
            <v>111</v>
          </cell>
          <cell r="H51">
            <v>394610</v>
          </cell>
        </row>
        <row r="52">
          <cell r="F52">
            <v>111</v>
          </cell>
          <cell r="H52">
            <v>1000000</v>
          </cell>
        </row>
        <row r="53">
          <cell r="F53">
            <v>111</v>
          </cell>
          <cell r="H53">
            <v>12100000</v>
          </cell>
        </row>
        <row r="54">
          <cell r="F54">
            <v>334</v>
          </cell>
          <cell r="H54">
            <v>12100000</v>
          </cell>
        </row>
        <row r="55">
          <cell r="F55">
            <v>511</v>
          </cell>
          <cell r="H55">
            <v>3000000</v>
          </cell>
        </row>
        <row r="56">
          <cell r="F56">
            <v>3331</v>
          </cell>
          <cell r="H56">
            <v>300000</v>
          </cell>
        </row>
        <row r="57">
          <cell r="F57">
            <v>111</v>
          </cell>
          <cell r="H57">
            <v>4493564</v>
          </cell>
        </row>
        <row r="58">
          <cell r="F58">
            <v>131</v>
          </cell>
          <cell r="H58">
            <v>14277336</v>
          </cell>
        </row>
        <row r="59">
          <cell r="F59">
            <v>111</v>
          </cell>
          <cell r="H59">
            <v>34200</v>
          </cell>
        </row>
        <row r="60">
          <cell r="F60">
            <v>131</v>
          </cell>
          <cell r="H60">
            <v>26000000</v>
          </cell>
        </row>
        <row r="61">
          <cell r="F61">
            <v>131</v>
          </cell>
          <cell r="H61">
            <v>40000000</v>
          </cell>
        </row>
        <row r="62">
          <cell r="F62">
            <v>141</v>
          </cell>
          <cell r="H62">
            <v>362615</v>
          </cell>
        </row>
        <row r="63">
          <cell r="F63">
            <v>141</v>
          </cell>
          <cell r="H63">
            <v>1621824</v>
          </cell>
        </row>
        <row r="64">
          <cell r="F64">
            <v>141</v>
          </cell>
          <cell r="H64">
            <v>15561</v>
          </cell>
        </row>
        <row r="65">
          <cell r="F65">
            <v>111</v>
          </cell>
          <cell r="H65">
            <v>591818</v>
          </cell>
        </row>
        <row r="66">
          <cell r="F66">
            <v>111</v>
          </cell>
          <cell r="H66">
            <v>59182</v>
          </cell>
        </row>
        <row r="67">
          <cell r="F67">
            <v>111</v>
          </cell>
          <cell r="H67">
            <v>1104563</v>
          </cell>
        </row>
        <row r="68">
          <cell r="F68">
            <v>111</v>
          </cell>
          <cell r="H68">
            <v>81437</v>
          </cell>
        </row>
        <row r="69">
          <cell r="F69">
            <v>111</v>
          </cell>
          <cell r="H69">
            <v>95000</v>
          </cell>
        </row>
        <row r="70">
          <cell r="F70">
            <v>111</v>
          </cell>
          <cell r="H70">
            <v>1056056</v>
          </cell>
        </row>
        <row r="71">
          <cell r="F71">
            <v>111</v>
          </cell>
          <cell r="H71">
            <v>109944</v>
          </cell>
        </row>
        <row r="72">
          <cell r="F72">
            <v>141</v>
          </cell>
          <cell r="H72">
            <v>6000000</v>
          </cell>
        </row>
        <row r="73">
          <cell r="F73">
            <v>111</v>
          </cell>
          <cell r="H73">
            <v>206594</v>
          </cell>
        </row>
        <row r="74">
          <cell r="F74">
            <v>111</v>
          </cell>
          <cell r="H74">
            <v>38406</v>
          </cell>
        </row>
        <row r="75">
          <cell r="F75">
            <v>141</v>
          </cell>
          <cell r="H75">
            <v>1000000</v>
          </cell>
        </row>
        <row r="76">
          <cell r="F76">
            <v>111</v>
          </cell>
          <cell r="H76">
            <v>101942</v>
          </cell>
        </row>
        <row r="77">
          <cell r="F77">
            <v>111</v>
          </cell>
          <cell r="H77">
            <v>3058</v>
          </cell>
        </row>
        <row r="78">
          <cell r="F78">
            <v>511</v>
          </cell>
          <cell r="H78">
            <v>48634090.909090906</v>
          </cell>
        </row>
        <row r="79">
          <cell r="F79">
            <v>3331</v>
          </cell>
          <cell r="H79">
            <v>4863409.0909090936</v>
          </cell>
        </row>
        <row r="80">
          <cell r="F80">
            <v>154</v>
          </cell>
          <cell r="H80">
            <v>330000</v>
          </cell>
        </row>
        <row r="81">
          <cell r="F81">
            <v>154</v>
          </cell>
          <cell r="H81">
            <v>7488437</v>
          </cell>
        </row>
        <row r="82">
          <cell r="F82">
            <v>154</v>
          </cell>
          <cell r="H82">
            <v>10000</v>
          </cell>
        </row>
        <row r="83">
          <cell r="F83" t="str">
            <v>622</v>
          </cell>
          <cell r="H83">
            <v>20008995</v>
          </cell>
        </row>
        <row r="84">
          <cell r="F84">
            <v>642</v>
          </cell>
          <cell r="H84">
            <v>17033246.038834952</v>
          </cell>
        </row>
        <row r="85">
          <cell r="F85">
            <v>911</v>
          </cell>
          <cell r="H85">
            <v>51634091</v>
          </cell>
        </row>
        <row r="86">
          <cell r="F86">
            <v>421</v>
          </cell>
          <cell r="H86">
            <v>7178393</v>
          </cell>
        </row>
        <row r="87">
          <cell r="F87">
            <v>142</v>
          </cell>
          <cell r="H87">
            <v>327133</v>
          </cell>
        </row>
        <row r="88">
          <cell r="F88">
            <v>214</v>
          </cell>
          <cell r="H88">
            <v>164944</v>
          </cell>
        </row>
        <row r="89">
          <cell r="F89">
            <v>214</v>
          </cell>
          <cell r="H89">
            <v>164944</v>
          </cell>
        </row>
        <row r="90">
          <cell r="F90">
            <v>214</v>
          </cell>
          <cell r="H90">
            <v>166667</v>
          </cell>
        </row>
        <row r="91">
          <cell r="F91">
            <v>214</v>
          </cell>
          <cell r="H91">
            <v>138889</v>
          </cell>
        </row>
        <row r="92">
          <cell r="F92">
            <v>214</v>
          </cell>
          <cell r="H92">
            <v>162116</v>
          </cell>
        </row>
        <row r="93">
          <cell r="F93">
            <v>214</v>
          </cell>
          <cell r="H93">
            <v>62972</v>
          </cell>
        </row>
        <row r="94">
          <cell r="F94">
            <v>214</v>
          </cell>
          <cell r="H94">
            <v>3070833</v>
          </cell>
        </row>
        <row r="95">
          <cell r="F95">
            <v>133</v>
          </cell>
          <cell r="H95">
            <v>667660.96116504853</v>
          </cell>
        </row>
        <row r="96">
          <cell r="F96">
            <v>632</v>
          </cell>
          <cell r="H96">
            <v>27837432</v>
          </cell>
        </row>
        <row r="97">
          <cell r="F97">
            <v>131</v>
          </cell>
          <cell r="H97">
            <v>2750000</v>
          </cell>
        </row>
        <row r="98">
          <cell r="F98">
            <v>711</v>
          </cell>
          <cell r="H98">
            <v>414980</v>
          </cell>
        </row>
        <row r="99">
          <cell r="F99">
            <v>911</v>
          </cell>
          <cell r="H99">
            <v>414980</v>
          </cell>
        </row>
      </sheetData>
      <sheetData sheetId="1"/>
      <sheetData sheetId="2"/>
      <sheetData sheetId="3"/>
      <sheetData sheetId="4"/>
      <sheetData sheetId="5"/>
      <sheetData sheetId="6"/>
      <sheetData sheetId="7"/>
      <sheetData sheetId="8"/>
    </sheetDataSet>
  </externalBook>
</externalLink>
</file>

<file path=xl/externalLinks/externalLink3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irder"/>
      <sheetName val="Sheet1"/>
      <sheetName val="DULIEUCHUNG"/>
      <sheetName val="TAITRONG"/>
      <sheetName val="TOHOP"/>
      <sheetName val="MOHINH"/>
      <sheetName val="KETQUA"/>
      <sheetName val="Phuluc"/>
      <sheetName val="XL4Poppy"/>
      <sheetName val="Check C"/>
      <sheetName val="Load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S.C"/>
      <sheetName val="RATE"/>
      <sheetName val="S.A"/>
      <sheetName val="Cable"/>
      <sheetName val="annex cable"/>
      <sheetName val="A.TR"/>
      <sheetName val="Lighting.1"/>
      <sheetName val="Lighting.2"/>
      <sheetName val="Lighting"/>
      <sheetName val="DHKK.1"/>
      <sheetName val="DHKK.2"/>
      <sheetName val="Buvc"/>
      <sheetName val="tam"/>
      <sheetName val="CHITIET VL-NC-TT1p"/>
      <sheetName val="Dinh nghia"/>
      <sheetName val="dongia_tn"/>
      <sheetName val="dg-VTu"/>
      <sheetName val="PLtinhtoan-MOCAY-TV3"/>
      <sheetName val="DI-ESTI"/>
      <sheetName val="dtct cong"/>
      <sheetName val="S_C"/>
      <sheetName val="S_A"/>
      <sheetName val="annex_cable"/>
      <sheetName val="A_TR"/>
      <sheetName val="Lighting_1"/>
      <sheetName val="Lighting_2"/>
      <sheetName val="DHKK_1"/>
      <sheetName val="DHKK_2"/>
      <sheetName val="CHITIET_VL-NC-TT1p"/>
      <sheetName val="Dinh_nghia"/>
      <sheetName val="Chi Tiet"/>
      <sheetName val="Dinh Muc VT"/>
      <sheetName val="Tien Luong"/>
      <sheetName val="CHITIET VL-NC-TT -1p"/>
      <sheetName val="TDTKP1"/>
      <sheetName val="NHATKY"/>
      <sheetName val="S_C1"/>
      <sheetName val="S_A1"/>
      <sheetName val="annex_cable1"/>
      <sheetName val="A_TR1"/>
      <sheetName val="Lighting_11"/>
      <sheetName val="Lighting_21"/>
      <sheetName val="DHKK_11"/>
      <sheetName val="DHKK_21"/>
      <sheetName val="CHITIET_VL-NC-TT1p1"/>
      <sheetName val="Dinh_nghia1"/>
      <sheetName val="Chi_Tiet"/>
      <sheetName val="dtct_cong"/>
      <sheetName val="S_C2"/>
      <sheetName val="S_A2"/>
      <sheetName val="annex_cable2"/>
      <sheetName val="A_TR2"/>
      <sheetName val="Lighting_12"/>
      <sheetName val="Lighting_22"/>
      <sheetName val="DHKK_12"/>
      <sheetName val="DHKK_22"/>
      <sheetName val="CHITIET_VL-NC-TT1p2"/>
      <sheetName val="Dinh_nghia2"/>
      <sheetName val="S_C3"/>
      <sheetName val="S_A3"/>
      <sheetName val="annex_cable3"/>
      <sheetName val="A_TR3"/>
      <sheetName val="Lighting_13"/>
      <sheetName val="Lighting_23"/>
      <sheetName val="DHKK_13"/>
      <sheetName val="DHKK_23"/>
      <sheetName val="CHITIET_VL-NC-TT1p3"/>
      <sheetName val="Dinh_nghia3"/>
      <sheetName val="S_C4"/>
      <sheetName val="S_A4"/>
      <sheetName val="annex_cable4"/>
      <sheetName val="A_TR4"/>
      <sheetName val="Lighting_14"/>
      <sheetName val="Lighting_24"/>
      <sheetName val="DHKK_14"/>
      <sheetName val="DHKK_24"/>
      <sheetName val="CHITIET_VL-NC-TT1p4"/>
      <sheetName val="Dinh_nghia4"/>
      <sheetName val="TT-TBA"/>
      <sheetName val="7606(DZ)"/>
      <sheetName val="ESTI_"/>
      <sheetName val="DI_ESTI"/>
      <sheetName val="Ctinh 10kV"/>
      <sheetName val="VL10KV"/>
      <sheetName val="TBA 250"/>
      <sheetName val="VL 0,4KV"/>
      <sheetName val="VLCong to"/>
      <sheetName val="CHIET TINH DZ 10 KV"/>
      <sheetName val="ctTBA"/>
      <sheetName val="gvl"/>
      <sheetName val="ESTI."/>
      <sheetName val="tu"/>
    </sheetNames>
    <sheetDataSet>
      <sheetData sheetId="0" refreshError="1">
        <row r="2">
          <cell r="B2" t="str">
            <v>TRAÏM 110/22KV MOÛ CAØY</v>
          </cell>
        </row>
      </sheetData>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3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thop"/>
      <sheetName val="bton"/>
      <sheetName val="DD 10KV"/>
      <sheetName val="TTDD10KV"/>
      <sheetName val="gcsat"/>
      <sheetName val="00000000"/>
      <sheetName val="XL4Poppy"/>
    </sheetNames>
    <sheetDataSet>
      <sheetData sheetId="0"/>
      <sheetData sheetId="1"/>
      <sheetData sheetId="2"/>
      <sheetData sheetId="3"/>
      <sheetData sheetId="4"/>
      <sheetData sheetId="5"/>
      <sheetData sheetId="6"/>
      <sheetData sheetId="7"/>
    </sheetDataSet>
  </externalBook>
</externalLink>
</file>

<file path=xl/externalLinks/externalLink3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i khoan"/>
      <sheetName val="So KT"/>
      <sheetName val="Module2"/>
      <sheetName val="Module1"/>
      <sheetName val="Module3"/>
      <sheetName val="Congty"/>
      <sheetName val="VPPN"/>
      <sheetName val="XN74"/>
      <sheetName val="XN54"/>
      <sheetName val="XN33"/>
      <sheetName val="NK96"/>
      <sheetName val="XL4Test5"/>
      <sheetName val="tong hop"/>
      <sheetName val="phan tich DG"/>
      <sheetName val="gia vat lieu"/>
      <sheetName val="gia xe may"/>
      <sheetName val="gia nhan cong"/>
      <sheetName val="Sheet2"/>
      <sheetName val="Sheet1"/>
      <sheetName val="00000000"/>
      <sheetName val="28-9"/>
      <sheetName val="27-9"/>
      <sheetName val="26-9"/>
      <sheetName val="25-9"/>
      <sheetName val="24-9"/>
      <sheetName val="23-9"/>
      <sheetName val="22-9"/>
      <sheetName val="21-9"/>
      <sheetName val="20-9"/>
      <sheetName val="19-9"/>
      <sheetName val="18-9"/>
      <sheetName val="17-9"/>
      <sheetName val="16-9"/>
      <sheetName val="15-9"/>
      <sheetName val="14-9"/>
      <sheetName val="13-9"/>
      <sheetName val="12-9"/>
      <sheetName val="11-9"/>
      <sheetName val="10-9"/>
      <sheetName val="9-9"/>
      <sheetName val="8-9"/>
      <sheetName val="7-9"/>
      <sheetName val="6-9"/>
      <sheetName val="5-9"/>
      <sheetName val="4-9"/>
      <sheetName val="3-9"/>
      <sheetName val="2-9"/>
      <sheetName val="1-9"/>
      <sheetName val="30-8"/>
      <sheetName val="29-8"/>
      <sheetName val="28-8"/>
      <sheetName val="27-8"/>
      <sheetName val="26-8"/>
      <sheetName val="25-8"/>
      <sheetName val="24-8"/>
      <sheetName val="23-8"/>
      <sheetName val="22-8"/>
      <sheetName val="21-8"/>
      <sheetName val="20-8"/>
      <sheetName val="19-8"/>
      <sheetName val="18-8"/>
      <sheetName val="17-8"/>
      <sheetName val="16-8"/>
      <sheetName val="15-8"/>
      <sheetName val="14-8"/>
      <sheetName val="13-8"/>
      <sheetName val="12-8"/>
      <sheetName val="11-8"/>
      <sheetName val="10-8"/>
      <sheetName val="9-8"/>
      <sheetName val="8-8"/>
      <sheetName val="7-8"/>
      <sheetName val="6-8"/>
      <sheetName val="5-8"/>
      <sheetName val="4-8"/>
      <sheetName val="03-8"/>
      <sheetName val="02-8"/>
      <sheetName val="01-8"/>
      <sheetName val="31-7"/>
      <sheetName val="30-7"/>
      <sheetName val="29-7"/>
      <sheetName val="28-7"/>
      <sheetName val="mau"/>
      <sheetName val="10000000"/>
      <sheetName val="Do Thi Tho M.M (1)"/>
      <sheetName val="Nguyen Van Ly M.M (2)"/>
      <sheetName val="Dinh Van Hai M.M (3)"/>
      <sheetName val="Tran Van Thai  M.M (4) "/>
      <sheetName val="Tran Thi lan  M.M (5) "/>
      <sheetName val="Pham Thi Thin  M.M (6)"/>
      <sheetName val="Pham Thi Thuong  M.M (7)"/>
      <sheetName val="le Thi Thuc  M.M (8)"/>
      <sheetName val="Ngo Van Nhan M.M (9)"/>
      <sheetName val="Le Tat Ve M.M (10)"/>
      <sheetName val="Le Tat Ve M.M (11)"/>
      <sheetName val="Le Thi Nhan M.M (12)"/>
      <sheetName val="Le Thi Nhan 12(2)"/>
      <sheetName val="Doan Van Chin 13(1)"/>
      <sheetName val="Doan Van Chin 13(2)"/>
      <sheetName val="Dinh Van Ranh 14(1)"/>
      <sheetName val="Nguyen Duy Lien 15(2)"/>
      <sheetName val="Le Huu Hanh 16(1)"/>
      <sheetName val="Le Huu Hanh 16(2)"/>
      <sheetName val="Le Tat Ve 17(2)"/>
      <sheetName val="Phung Thi Hien 18(1)"/>
      <sheetName val="Phung Thi Hien 18(2)"/>
      <sheetName val="Ngo Xuan Dap 19(2)"/>
      <sheetName val="Le Huu Hung 20(2)"/>
      <sheetName val="Le Tri An 21(2)"/>
      <sheetName val="Hoang Van Chuong 22(2)"/>
      <sheetName val="Le Thi Ly 23(2)"/>
      <sheetName val="Vu Dinh Tre 24(2)"/>
      <sheetName val="Le Huu Hoa 25(2)"/>
      <sheetName val="Le Tat Ve 26(2)"/>
      <sheetName val="Hoang Thi Binh 27(2)"/>
      <sheetName val="Hoang Thi Binh 28(2)"/>
      <sheetName val="Le Huu Thuy 29(2)"/>
      <sheetName val="Mau moi"/>
      <sheetName val="PV THIEU(2)"/>
      <sheetName val="NTMEN4(1)"/>
      <sheetName val="XL4Poppy"/>
      <sheetName val="TN"/>
      <sheetName val="ND"/>
      <sheetName val="VL"/>
      <sheetName val="400-415.37"/>
      <sheetName val="KL NR2"/>
      <sheetName val="NR2 565 PQ DQ"/>
      <sheetName val="565 DD"/>
      <sheetName val="M2-415.37"/>
      <sheetName val="Cong"/>
      <sheetName val="507 PQ"/>
      <sheetName val="507 DD"/>
      <sheetName val=" Subbase"/>
      <sheetName val="NR2"/>
      <sheetName val="MTL$-INTER"/>
      <sheetName val="THCP"/>
      <sheetName val="BQT"/>
      <sheetName val="RG"/>
      <sheetName val="Sheet3"/>
      <sheetName val="BCVT"/>
      <sheetName val="BKHD"/>
      <sheetName val="NEW-PANEL"/>
      <sheetName val="GVL"/>
      <sheetName val="KQHDKD"/>
      <sheetName val="KHOI_DONG"/>
      <sheetName val="Inctiettk"/>
      <sheetName val="cd taikhoan"/>
      <sheetName val="NK_CHUNG"/>
      <sheetName val="CD_PSINH"/>
      <sheetName val="CDKT"/>
      <sheetName val="MAKHACH"/>
      <sheetName val="TH_CNO"/>
      <sheetName val="DOAM0654CAS"/>
      <sheetName val="hold5"/>
      <sheetName val="hold6"/>
      <sheetName val="tienluong"/>
      <sheetName val="Phu cap"/>
      <sheetName val="phu cap nam"/>
      <sheetName val="Mau 1 PGD"/>
      <sheetName val="Mau 2PGD"/>
      <sheetName val="Mau 3 PGD"/>
      <sheetName val="mau so 01A"/>
      <sheetName val="mau so 2"/>
      <sheetName val="mau so 3"/>
      <sheetName val="PCCM"/>
      <sheetName val="C/ngty"/>
      <sheetName val=""/>
      <sheetName val="VC"/>
      <sheetName val="chitiet"/>
      <sheetName val="TT"/>
      <sheetName val="Hoang Van Chuong _x0000_2(2)"/>
      <sheetName val="X_x0000_4Test5"/>
      <sheetName val="DI-ESTI"/>
      <sheetName val="sat"/>
      <sheetName val="ptvt"/>
      <sheetName val="Le Huu Thuy 2_x0019_(2)"/>
      <sheetName val="Phung Thi HIen 18(2_x0009_"/>
      <sheetName val="Le Tri An 2_x0011_(2)"/>
      <sheetName val="H/ang Van Chuong 22(2)"/>
      <sheetName val="Le_x0000_Huu Hoa 25(2)"/>
      <sheetName val="klnd"/>
      <sheetName val="DTmd"/>
      <sheetName val="thnl"/>
      <sheetName val="htxl"/>
      <sheetName val="bvl"/>
      <sheetName val="kpct"/>
      <sheetName val="THKP"/>
      <sheetName val="DI_ESTI"/>
      <sheetName val="ଶᐭ8"/>
      <sheetName val="Le Tat Ve M.M (1ÿÿ"/>
      <sheetName val="Le ThÿÿNhan M.M (12)"/>
      <sheetName val="LIST"/>
      <sheetName val="Phung Thi HIen 18(2 "/>
      <sheetName val="Nguyen Duy Lien ႀ￸(2)"/>
      <sheetName val="BTH phi"/>
      <sheetName val="BLT phi"/>
      <sheetName val="phi,le phi"/>
      <sheetName val="Bien Lai TON"/>
      <sheetName val="BCQT "/>
      <sheetName val="Giay di duong"/>
      <sheetName val="BC QT cua tung ap"/>
      <sheetName val="GIAO CHI TIEU THU QUY 07"/>
      <sheetName val="BANG TONG HOP GIAY NOP TIEN"/>
      <sheetName val="XJ74"/>
      <sheetName val="Truot_nen"/>
      <sheetName val="DD 10KV"/>
      <sheetName val="Le Thi Ly 23(2_x0009_"/>
      <sheetName val="DG chi tiet"/>
      <sheetName val="SPL4"/>
      <sheetName val="ma_pt"/>
      <sheetName val="Nguyen Duy Lien ??(2)"/>
      <sheetName val="Le?Huu Hoa 25(2)"/>
      <sheetName val="Hoang Van Chuong ?2(2)"/>
      <sheetName val="X?4Test5"/>
      <sheetName val="tra-vat-lieu"/>
      <sheetName val="LDC"/>
      <sheetName val="LDB"/>
      <sheetName val="LDA"/>
      <sheetName val="LD"/>
      <sheetName val="Le"/>
      <sheetName val="??8"/>
      <sheetName val="Tra_bang"/>
      <sheetName val="NR2Ƞ565 PQ DQ"/>
      <sheetName val="PTDG"/>
      <sheetName val="MïJule2"/>
      <sheetName val="T11,12-2001"/>
      <sheetName val="General"/>
      <sheetName val="CSDL"/>
      <sheetName val="BK"/>
      <sheetName val="PNK"/>
      <sheetName val="PXK"/>
      <sheetName val="PTL"/>
      <sheetName val="NXT"/>
      <sheetName val="STH131"/>
      <sheetName val="MAU PX"/>
      <sheetName val="331"/>
      <sheetName val="Tai_khoan"/>
      <sheetName val="So_KT"/>
      <sheetName val="tong_hop"/>
      <sheetName val="phan_tich_DG"/>
      <sheetName val="gia_vat_lieu"/>
      <sheetName val="gia_xe_may"/>
      <sheetName val="gia_nhan_cong"/>
      <sheetName val="cd_taikhoan"/>
      <sheetName val="Do_Thi_Tho_M_M_(1)"/>
      <sheetName val="Nguyen_Van_Ly_M_M_(2)"/>
      <sheetName val="Dinh_Van_Hai_M_M_(3)"/>
      <sheetName val="Tran_Van_Thai__M_M_(4)_"/>
      <sheetName val="Tran_Thi_lan__M_M_(5)_"/>
      <sheetName val="Pham_Thi_Thin__M_M_(6)"/>
      <sheetName val="Pham_Thi_Thuong__M_M_(7)"/>
      <sheetName val="le_Thi_Thuc__M_M_(8)"/>
      <sheetName val="Ngo_Van_Nhan_M_M_(9)"/>
      <sheetName val="Le_Tat_Ve_M_M_(10)"/>
      <sheetName val="Le_Tat_Ve_M_M_(11)"/>
      <sheetName val="Le_Thi_Nhan_M_M_(12)"/>
      <sheetName val="Le_Thi_Nhan_12(2)"/>
      <sheetName val="Doan_Van_Chin_13(1)"/>
      <sheetName val="Doan_Van_Chin_13(2)"/>
      <sheetName val="Dinh_Van_Ranh_14(1)"/>
      <sheetName val="Nguyen_Duy_Lien_15(2)"/>
      <sheetName val="Le_Huu_Hanh_16(1)"/>
      <sheetName val="Le_Huu_Hanh_16(2)"/>
      <sheetName val="Le_Tat_Ve_17(2)"/>
      <sheetName val="Phung_Thi_Hien_18(1)"/>
      <sheetName val="Phung_Thi_Hien_18(2)"/>
      <sheetName val="Ngo_Xuan_Dap_19(2)"/>
      <sheetName val="Le_Huu_Hung_20(2)"/>
      <sheetName val="Le_Tri_An_21(2)"/>
      <sheetName val="Hoang_Van_Chuong_22(2)"/>
      <sheetName val="Le_Thi_Ly_23(2)"/>
      <sheetName val="Vu_Dinh_Tre_24(2)"/>
      <sheetName val="Le_Huu_Hoa_25(2)"/>
      <sheetName val="Le_Tat_Ve_26(2)"/>
      <sheetName val="Hoang_Thi_Binh_27(2)"/>
      <sheetName val="Hoang_Thi_Binh_28(2)"/>
      <sheetName val="Le_Huu_Thuy_29(2)"/>
      <sheetName val="Mau_moi"/>
      <sheetName val="PV_THIEU(2)"/>
      <sheetName val="400-415_37"/>
      <sheetName val="KL_NR2"/>
      <sheetName val="NR2_565_PQ_DQ"/>
      <sheetName val="565_DD"/>
      <sheetName val="M2-415_37"/>
      <sheetName val="507_PQ"/>
      <sheetName val="507_DD"/>
      <sheetName val="_Subbase"/>
      <sheetName val="Phu_cap"/>
      <sheetName val="phu_cap_nam"/>
      <sheetName val="Mau_1_PGD"/>
      <sheetName val="Mau_2PGD"/>
      <sheetName val="Mau_3_PGD"/>
      <sheetName val="mau_so_01A"/>
      <sheetName val="mau_so_2"/>
      <sheetName val="mau_so_3"/>
      <sheetName val="Hoang Van Chuong "/>
      <sheetName val="X"/>
      <sheetName val="Pham Thi Thuong  M.M (7i"/>
      <sheetName val="Le Heu Hoa 25(2_x0009_"/>
      <sheetName val="Hoang Thi Binh 08(2)"/>
      <sheetName val="THONG KE"/>
      <sheetName val="Sbq18"/>
      <sheetName val="SOKT-Q3CT"/>
      <sheetName val="Girder"/>
      <sheetName val="C_ngty"/>
      <sheetName val="H_ang Van Chuong 22(2)"/>
      <sheetName val="Le Thi Nha_x0000__x0000_f_x0000__x0001__x0000__x0000_"/>
      <sheetName val="_x0002__x0000_"/>
      <sheetName val="IBASE"/>
      <sheetName val="13)8"/>
      <sheetName val="ESTI."/>
      <sheetName val="Nguyen Duy Lien __(2)"/>
      <sheetName val="Le_Huu Hoa 25(2)"/>
      <sheetName val="__8"/>
      <sheetName val="Hoang Van Chuong _2(2)"/>
      <sheetName val="X_4Test5"/>
      <sheetName val="_x0011_3-8"/>
      <sheetName val="Pham ThiðThuong  M.M (7)"/>
      <sheetName val="Le Tat Ve M.M (19)"/>
      <sheetName val="Le Thi Nha"/>
      <sheetName val="Sheet26"/>
      <sheetName val="Chi Tiet"/>
      <sheetName val="VL10KV"/>
      <sheetName val="TBA 250"/>
      <sheetName val="VL 0_4KV"/>
      <sheetName val="VLCong to"/>
      <sheetName val="_x0004_OAM0654CAS"/>
      <sheetName val="tra_vat_lieu"/>
      <sheetName val="Module#"/>
      <sheetName val="DMTK"/>
      <sheetName val="400-015.37"/>
      <sheetName val="PR THIEU(2)"/>
      <sheetName val="Le Thi Ly 23(2 "/>
      <sheetName val="SumSBU"/>
      <sheetName val="Book 1 Summary"/>
      <sheetName val="KEM NGHIEN GIA CONG"/>
      <sheetName val="Le_x0000_Huu Hanh 16(1)"/>
      <sheetName val="Le Thi_x0000_Nhan M.M (12)"/>
      <sheetName val="Parem"/>
      <sheetName val="N61"/>
      <sheetName val="so chi tiet"/>
      <sheetName val="FD"/>
      <sheetName val="GI"/>
      <sheetName val="EE (3)"/>
      <sheetName val="PAVEMENT"/>
      <sheetName val="TRAFFIC"/>
      <sheetName val="Le Thi Nha??f?_x0001_??"/>
      <sheetName val="_x0002_?"/>
      <sheetName val="Le Hue Hanh 16(2)"/>
      <sheetName val="Dinh nghia"/>
      <sheetName val="MTO REV.0"/>
      <sheetName val="NR2?565 PQ DQ"/>
      <sheetName val="hgld5"/>
      <sheetName val="Pham T(i Thuong  M.M (7)"/>
      <sheetName val="MTO REV.2(ARMOR)"/>
      <sheetName val="Le Heu Hoa 25(2 "/>
      <sheetName val="nhap theo ngay vao"/>
      <sheetName val="ctTBA"/>
      <sheetName val="Pham Thi(Thuong  M.M (7)"/>
      <sheetName val="NHATKY"/>
      <sheetName val="NHATKYC"/>
      <sheetName val="DANGBAN"/>
      <sheetName val="Le?Huu Hanh 16(1)"/>
      <sheetName val="Le Thi?Nhan M.M (12)"/>
      <sheetName val="Le2_x0000__x0000_ Hoa 25(2)"/>
      <sheetName val="Le Thi"/>
      <sheetName val="ptdg "/>
      <sheetName val="ptke"/>
      <sheetName val="Le Thi Nha__f__x0001___"/>
      <sheetName val="_x0002__"/>
      <sheetName val="Le2"/>
      <sheetName val="NR2_565 PQ DQ"/>
      <sheetName val="Le2?? Hoa 25(2)"/>
      <sheetName val="DTCT"/>
      <sheetName val="Le Thi Nha?f?_x0001_?"/>
      <sheetName val="Tables"/>
      <sheetName val="ma-pt"/>
      <sheetName val="28-8_x0000__x0000__x0000__x0000__x0000__x0000__x0000__x0000__x0000__x0000__x0000__x0000_㢈ȣ_x0000__x0004__x0000__x0000__x0000__x0000__x0000__x0000_䴀ȣ_x0000__x0000__x0000_"/>
      <sheetName val="Look_up_table"/>
      <sheetName val="Loading"/>
      <sheetName val="Solieu"/>
      <sheetName val="Doan Van ࡃhin 13(1)"/>
      <sheetName val="Main"/>
      <sheetName val="phu_x0000_cap nam"/>
      <sheetName val="tuong"/>
      <sheetName val="t-h HA THE"/>
      <sheetName val="Le Thi Nha_f__x0001__"/>
      <sheetName val="28-8????????????㢈ȣ?_x0004_??????䴀ȣ???"/>
      <sheetName val="28-8____________㢈ȣ__x0004_______䴀ȣ___"/>
      <sheetName val="Le_Huu Hanh 16(1)"/>
      <sheetName val="Le Thi_Nhan M.M (12)"/>
      <sheetName val="Le2__ Hoa 25(2)"/>
      <sheetName val="Tai_khoan1"/>
      <sheetName val="So_KT1"/>
      <sheetName val="tong_hop1"/>
      <sheetName val="phan_tich_DG1"/>
      <sheetName val="gia_vat_lieu1"/>
      <sheetName val="gia_xe_may1"/>
      <sheetName val="gia_nhan_cong1"/>
      <sheetName val="Do_Thi_Tho_M_M_(1)1"/>
      <sheetName val="Nguyen_Van_Ly_M_M_(2)1"/>
      <sheetName val="Dinh_Van_Hai_M_M_(3)1"/>
      <sheetName val="Tran_Van_Thai__M_M_(4)_1"/>
      <sheetName val="Tran_Thi_lan__M_M_(5)_1"/>
      <sheetName val="Pham_Thi_Thin__M_M_(6)1"/>
      <sheetName val="Pham_Thi_Thuong__M_M_(7)1"/>
      <sheetName val="le_Thi_Thuc__M_M_(8)1"/>
      <sheetName val="Ngo_Van_Nhan_M_M_(9)1"/>
      <sheetName val="Le_Tat_Ve_M_M_(10)1"/>
      <sheetName val="Le_Tat_Ve_M_M_(11)1"/>
      <sheetName val="Le_Thi_Nhan_M_M_(12)1"/>
      <sheetName val="Le_Thi_Nhan_12(2)1"/>
      <sheetName val="Doan_Van_Chin_13(1)1"/>
      <sheetName val="Doan_Van_Chin_13(2)1"/>
      <sheetName val="Dinh_Van_Ranh_14(1)1"/>
      <sheetName val="Nguyen_Duy_Lien_15(2)1"/>
      <sheetName val="Le_Huu_Hanh_16(1)1"/>
      <sheetName val="Le_Huu_Hanh_16(2)1"/>
      <sheetName val="Le_Tat_Ve_17(2)1"/>
      <sheetName val="Phung_Thi_Hien_18(1)1"/>
      <sheetName val="Phung_Thi_Hien_18(2)1"/>
      <sheetName val="Ngo_Xuan_Dap_19(2)1"/>
      <sheetName val="Le_Huu_Hung_20(2)1"/>
      <sheetName val="Le_Tri_An_21(2)1"/>
      <sheetName val="Hoang_Van_Chuong_22(2)1"/>
      <sheetName val="Le_Thi_Ly_23(2)1"/>
      <sheetName val="Vu_Dinh_Tre_24(2)1"/>
      <sheetName val="Le_Huu_Hoa_25(2)1"/>
      <sheetName val="Le_Tat_Ve_26(2)1"/>
      <sheetName val="Hoang_Thi_Binh_27(2)1"/>
      <sheetName val="Hoang_Thi_Binh_28(2)1"/>
      <sheetName val="Le_Huu_Thuy_29(2)1"/>
      <sheetName val="Mau_moi1"/>
      <sheetName val="PV_THIEU(2)1"/>
      <sheetName val="400-415_371"/>
      <sheetName val="KL_NR21"/>
      <sheetName val="NR2_565_PQ_DQ1"/>
      <sheetName val="565_DD1"/>
      <sheetName val="M2-415_371"/>
      <sheetName val="507_PQ1"/>
      <sheetName val="507_DD1"/>
      <sheetName val="_Subbase1"/>
      <sheetName val="cd_taikhoan1"/>
      <sheetName val="Phu_cap1"/>
      <sheetName val="phu_cap_nam1"/>
      <sheetName val="Mau_1_PGD1"/>
      <sheetName val="Mau_2PGD1"/>
      <sheetName val="Mau_3_PGD1"/>
      <sheetName val="mau_so_01A1"/>
      <sheetName val="mau_so_21"/>
      <sheetName val="mau_so_31"/>
      <sheetName val="Hoang_Van_Chuong_2(2)"/>
      <sheetName val="Phung_Thi_HIen_18(2_1"/>
      <sheetName val="Le_Tri_An_2(2)"/>
      <sheetName val="H/ang_Van_Chuong_22(2)"/>
      <sheetName val="LeHuu_Hoa_25(2)"/>
      <sheetName val="Phung_Thi_HIen_18(2_"/>
      <sheetName val="Nguyen_Duy_Lien_ႀ￸(2)"/>
      <sheetName val="Nguyen_Duy_Lien_??(2)"/>
      <sheetName val="DG_chi_tiet"/>
      <sheetName val="Le?Huu_Hoa_25(2)"/>
      <sheetName val="Le_Huu_Thuy_2(2)"/>
      <sheetName val="BTH_phi"/>
      <sheetName val="BLT_phi"/>
      <sheetName val="phi,le_phi"/>
      <sheetName val="Bien_Lai_TON"/>
      <sheetName val="BCQT_"/>
      <sheetName val="Giay_di_duong"/>
      <sheetName val="BC_QT_cua_tung_ap"/>
      <sheetName val="GIAO_CHI_TIEU_THU_QUY_07"/>
      <sheetName val="BANG_TONG_HOP_GIAY_NOP_TIEN"/>
      <sheetName val="Le_Tat_Ve_M_M_(1ÿÿ"/>
      <sheetName val="Le_ThÿÿNhan_M_M_(12)"/>
      <sheetName val="Le_Thi_Ly_23(2_1"/>
      <sheetName val="Hoang_Van_Chuong_?2(2)"/>
      <sheetName val="H_ang_Van_Chuong_22(2)"/>
      <sheetName val="Hoang_Van_Chuong_"/>
      <sheetName val="MAU_PX"/>
      <sheetName val="KEM_NGHIEN_GIA_CONG"/>
      <sheetName val="NR2Ƞ565_PQ_DQ"/>
      <sheetName val="Nguyen_Duy_Lien___(2)"/>
      <sheetName val="Le_Huu_Hoa_25(2)2"/>
      <sheetName val="Hoang_Van_Chuong__2(2)"/>
      <sheetName val="Le_Thi_Nhaf"/>
      <sheetName val="OAM0654CAS"/>
      <sheetName val="DD_10KV"/>
      <sheetName val="Pham_Thi_Thuong__M_M_(7i"/>
      <sheetName val="3-8"/>
      <sheetName val="Le_Heu_Hoa_25(2_"/>
      <sheetName val="Hoang_Thi_Binh_08(2)"/>
      <sheetName val="THONG_KE"/>
      <sheetName val="PR_THIEU(2)"/>
      <sheetName val="Le_Thi_Nha"/>
      <sheetName val="TBA_250"/>
      <sheetName val="VL_0_4KV"/>
      <sheetName val="VLCong_to"/>
      <sheetName val="Le_Thi_Ly_23(2_"/>
      <sheetName val="Le_Thi_Nha??f???"/>
      <sheetName val="?"/>
      <sheetName val="BDMTK"/>
      <sheetName val="SOKTMAY"/>
      <sheetName val="SUMMARY-BILL4"/>
      <sheetName val="Phung_Thi_HIen_18(2 "/>
      <sheetName val="H/ang_Van_Chuong_22(2)1"/>
      <sheetName val="Le_Tat_Ve_M_M_(1ÿÿ1"/>
      <sheetName val="Le_ThÿÿNhan_M_M_(12)1"/>
      <sheetName val="THONG_KE1"/>
      <sheetName val="Phung_Thi_HIen_18(2_2"/>
      <sheetName val="Nguyen_Duy_Lien_ႀ￸(2)1"/>
      <sheetName val="Nguyen_Duy_Lien_??(2)1"/>
      <sheetName val="DG_chi_tiet1"/>
      <sheetName val="Xuly_DTHU"/>
      <sheetName val="?_x0000__x0000_6_x0000__x0000__x0000__x0000__x0000__x0000__x0000__x0000__x0000__x0000__x0000__x0000__x0000__x0000__x0000__x0013_[SOKT-Q3CT."/>
      <sheetName val="DULIEU"/>
      <sheetName val="Le _x0014_hi Nhan M.M (12)"/>
      <sheetName val="Le _x0002__x0002__x0000__x0000_NîZ_x0000_&quot;_x0000__x0002__x0000_"/>
      <sheetName val="_x0003__x0000__x0000_138_x0002__x000d_"/>
      <sheetName val="KKKKKKKK"/>
      <sheetName val="Mau mo)"/>
      <sheetName val="#REF!"/>
      <sheetName val="phu?cap nam"/>
      <sheetName val="17-9_x0000_Ǝ鞜_x000c_饼Ǝ⳪_x000c_"/>
      <sheetName val="17-9?Ǝ鞜_x000c_饼Ǝ⳪_x000c_"/>
      <sheetName val="12KV"/>
      <sheetName val="Modulm3"/>
      <sheetName val="3-_x0019_"/>
      <sheetName val="_x0012_2-8"/>
      <sheetName val="_x0011_4-8"/>
      <sheetName val="1_x0013_-8"/>
      <sheetName val="0_x0013_-8"/>
      <sheetName val="10_x0010_00000"/>
      <sheetName val="Dinh Van HAi M.M (_x0013_)"/>
      <sheetName val="Pham Thi_x0000_Thin  M.M (6)"/>
      <sheetName val="le Thi Thuc _x0000_M.M (8)"/>
      <sheetName val="Dinh Van Ranh_x0000_14(1)"/>
      <sheetName val="Le Huu Hanh_x0000_16(2)"/>
      <sheetName val="Phung Thi Hien_x0000_18(2)"/>
      <sheetName val="Le Tri An 21(2_x0009_"/>
      <sheetName val="pp1p"/>
      <sheetName val="pp3p "/>
      <sheetName val="pp3p_NC"/>
      <sheetName val="ppht"/>
      <sheetName val="TT04"/>
      <sheetName val="thang1-06"/>
      <sheetName val="thang2-06"/>
      <sheetName val="thang3-06"/>
      <sheetName val="thang4-06"/>
      <sheetName val="NKC"/>
      <sheetName val="???6???????????????_x0013_[SOKT-Q3CT."/>
      <sheetName val="Le _x0002__x0002_??NîZ?&quot;?_x0002_?"/>
      <sheetName val="_x0003_??138_x0002__x000d_"/>
      <sheetName val="Chi_Tiet"/>
      <sheetName val="_"/>
      <sheetName val="Tai_khoan2"/>
      <sheetName val="So_KT2"/>
      <sheetName val="tong_hop2"/>
      <sheetName val="phan_tich_DG2"/>
      <sheetName val="gia_vat_lieu2"/>
      <sheetName val="gia_xe_may2"/>
    </sheetNames>
    <sheetDataSet>
      <sheetData sheetId="0" refreshError="1">
        <row r="3">
          <cell r="A3" t="str">
            <v>111</v>
          </cell>
          <cell r="B3" t="str">
            <v>TiÒn mÆt - VN§</v>
          </cell>
          <cell r="C3" t="str">
            <v>Nî</v>
          </cell>
        </row>
        <row r="4">
          <cell r="A4" t="str">
            <v>1121</v>
          </cell>
          <cell r="B4" t="str">
            <v>TiÒn göi ng©n hµng - VN§</v>
          </cell>
          <cell r="C4" t="str">
            <v>Nî</v>
          </cell>
        </row>
        <row r="5">
          <cell r="A5" t="str">
            <v>1122</v>
          </cell>
          <cell r="B5" t="str">
            <v>TiÒn göi ng©n hµng - ngo¹i tÖ</v>
          </cell>
          <cell r="C5" t="str">
            <v>Nî</v>
          </cell>
        </row>
        <row r="6">
          <cell r="A6" t="str">
            <v>131</v>
          </cell>
          <cell r="B6" t="str">
            <v>ph¶i thu kh¸ch hµng</v>
          </cell>
          <cell r="C6" t="str">
            <v>Nî</v>
          </cell>
        </row>
        <row r="7">
          <cell r="A7" t="str">
            <v>133</v>
          </cell>
          <cell r="B7" t="str">
            <v>ThuÕ GTGT ®­îc khÊu trõ</v>
          </cell>
          <cell r="C7" t="str">
            <v>Nî</v>
          </cell>
        </row>
        <row r="8">
          <cell r="A8" t="str">
            <v>136</v>
          </cell>
          <cell r="B8" t="str">
            <v xml:space="preserve">Ph¶i thu néi bé </v>
          </cell>
          <cell r="C8" t="str">
            <v>Nî</v>
          </cell>
        </row>
        <row r="9">
          <cell r="A9" t="str">
            <v>138</v>
          </cell>
          <cell r="B9" t="str">
            <v>Ph¶i thu kh¸c</v>
          </cell>
          <cell r="C9" t="str">
            <v>Nî</v>
          </cell>
        </row>
        <row r="10">
          <cell r="A10" t="str">
            <v>141</v>
          </cell>
          <cell r="B10" t="str">
            <v>T¹m øng</v>
          </cell>
          <cell r="C10" t="str">
            <v>Nî</v>
          </cell>
        </row>
        <row r="11">
          <cell r="A11" t="str">
            <v>142</v>
          </cell>
          <cell r="B11" t="str">
            <v>Chi phÝ chê ph©n bæ</v>
          </cell>
          <cell r="C11" t="str">
            <v>Nî</v>
          </cell>
        </row>
        <row r="12">
          <cell r="A12" t="str">
            <v>144</v>
          </cell>
          <cell r="B12" t="str">
            <v>ThÕ chÊp ký quü ký c­îc</v>
          </cell>
          <cell r="C12" t="str">
            <v>Nî</v>
          </cell>
        </row>
        <row r="13">
          <cell r="A13" t="str">
            <v>152</v>
          </cell>
          <cell r="B13" t="str">
            <v>Nguyªn liÖu, vËt liÖu</v>
          </cell>
          <cell r="C13" t="str">
            <v>Nî</v>
          </cell>
        </row>
        <row r="14">
          <cell r="A14" t="str">
            <v>153</v>
          </cell>
          <cell r="B14" t="str">
            <v>C«ng cô, dông cô</v>
          </cell>
          <cell r="C14" t="str">
            <v>Nî</v>
          </cell>
        </row>
        <row r="15">
          <cell r="A15" t="str">
            <v>154</v>
          </cell>
          <cell r="B15" t="str">
            <v xml:space="preserve">Chi phÝ SXKD dë dang </v>
          </cell>
          <cell r="C15" t="str">
            <v>Nî</v>
          </cell>
        </row>
        <row r="16">
          <cell r="A16" t="str">
            <v>155</v>
          </cell>
          <cell r="B16" t="str">
            <v>Thµnh phÈm</v>
          </cell>
          <cell r="C16" t="str">
            <v>Nî</v>
          </cell>
        </row>
        <row r="17">
          <cell r="A17" t="str">
            <v>156</v>
          </cell>
          <cell r="B17" t="str">
            <v>Hµng ho¸</v>
          </cell>
          <cell r="C17" t="str">
            <v>Nî</v>
          </cell>
        </row>
        <row r="18">
          <cell r="A18" t="str">
            <v>211</v>
          </cell>
          <cell r="B18" t="str">
            <v>Tµi s¶n cè ®Þnh h÷u h×nh</v>
          </cell>
          <cell r="C18" t="str">
            <v>Nî</v>
          </cell>
        </row>
        <row r="19">
          <cell r="A19" t="str">
            <v>214</v>
          </cell>
          <cell r="B19" t="str">
            <v xml:space="preserve">Hao mßn TSC§ </v>
          </cell>
          <cell r="C19" t="str">
            <v>Cã</v>
          </cell>
        </row>
        <row r="20">
          <cell r="A20" t="str">
            <v>311</v>
          </cell>
          <cell r="B20" t="str">
            <v>Vay ng¾n h¹n</v>
          </cell>
          <cell r="C20" t="str">
            <v>Cã</v>
          </cell>
        </row>
        <row r="21">
          <cell r="A21" t="str">
            <v>331</v>
          </cell>
          <cell r="B21" t="str">
            <v>Ph¶i tr¶ ng­êi b¸n</v>
          </cell>
          <cell r="C21" t="str">
            <v>Cã</v>
          </cell>
        </row>
        <row r="22">
          <cell r="A22" t="str">
            <v>133</v>
          </cell>
          <cell r="B22" t="str">
            <v>ThuÕ GTGT ®­îc khÊu trõ</v>
          </cell>
          <cell r="C22" t="str">
            <v>Nî</v>
          </cell>
        </row>
        <row r="23">
          <cell r="A23" t="str">
            <v>3331</v>
          </cell>
          <cell r="B23" t="str">
            <v>ThuÕ gi¸ trÞ gia t¨ng ph¶i nép</v>
          </cell>
          <cell r="C23" t="str">
            <v>Cã</v>
          </cell>
        </row>
        <row r="24">
          <cell r="A24" t="str">
            <v>3333</v>
          </cell>
          <cell r="B24" t="str">
            <v>ThuÕ nhËp khÈu</v>
          </cell>
          <cell r="C24" t="str">
            <v>Cã</v>
          </cell>
        </row>
        <row r="25">
          <cell r="A25" t="str">
            <v>3337</v>
          </cell>
          <cell r="B25" t="str">
            <v>ThuÕ nhµ ®Êt, tiÒn thuª ®Êt</v>
          </cell>
          <cell r="C25" t="str">
            <v>Cã</v>
          </cell>
        </row>
        <row r="26">
          <cell r="A26" t="str">
            <v>3338</v>
          </cell>
          <cell r="B26" t="str">
            <v>C¸c lo¹i thuÕ kh¸c</v>
          </cell>
          <cell r="C26" t="str">
            <v>Cã</v>
          </cell>
        </row>
        <row r="27">
          <cell r="A27" t="str">
            <v>334</v>
          </cell>
          <cell r="B27" t="str">
            <v>Ph¶i tr¶ c«ng nh©n viªn</v>
          </cell>
          <cell r="C27" t="str">
            <v>Cã</v>
          </cell>
        </row>
        <row r="28">
          <cell r="A28" t="str">
            <v>336</v>
          </cell>
          <cell r="B28" t="str">
            <v>Ph¶i tr¶ néi bé</v>
          </cell>
          <cell r="C28" t="str">
            <v>Cã</v>
          </cell>
        </row>
        <row r="29">
          <cell r="A29" t="str">
            <v>3382</v>
          </cell>
          <cell r="B29" t="str">
            <v>Kinh phÝ c«ng ®oµn</v>
          </cell>
          <cell r="C29" t="str">
            <v>Cã</v>
          </cell>
        </row>
        <row r="30">
          <cell r="A30" t="str">
            <v>3383</v>
          </cell>
          <cell r="B30" t="str">
            <v>B¶o hiÓm x· héi</v>
          </cell>
          <cell r="C30" t="str">
            <v>Cã</v>
          </cell>
        </row>
        <row r="31">
          <cell r="A31" t="str">
            <v>3384</v>
          </cell>
          <cell r="B31" t="str">
            <v>B¶o hiÓm YTÕ</v>
          </cell>
          <cell r="C31" t="str">
            <v>Cã</v>
          </cell>
        </row>
        <row r="32">
          <cell r="A32" t="str">
            <v>3388</v>
          </cell>
          <cell r="B32" t="str">
            <v>Ph¶i tr¶, ph¶i nép kh¸c</v>
          </cell>
          <cell r="C32" t="str">
            <v>Cã</v>
          </cell>
        </row>
        <row r="33">
          <cell r="A33" t="str">
            <v>341</v>
          </cell>
          <cell r="B33" t="str">
            <v>Vay dµi h¹n</v>
          </cell>
          <cell r="C33" t="str">
            <v>Cã</v>
          </cell>
        </row>
        <row r="34">
          <cell r="A34" t="str">
            <v>411</v>
          </cell>
          <cell r="B34" t="str">
            <v>Nguån vèn kinh doanh</v>
          </cell>
          <cell r="C34" t="str">
            <v>Cã</v>
          </cell>
        </row>
        <row r="35">
          <cell r="A35" t="str">
            <v>412</v>
          </cell>
          <cell r="B35" t="str">
            <v>chªnh lÖch ®¸nh gi¸ tµI s¶n</v>
          </cell>
          <cell r="C35" t="str">
            <v>L</v>
          </cell>
        </row>
        <row r="36">
          <cell r="A36" t="str">
            <v>413</v>
          </cell>
          <cell r="B36" t="str">
            <v>Chªnh lÖch tû gi¸</v>
          </cell>
          <cell r="C36" t="str">
            <v>L</v>
          </cell>
        </row>
        <row r="37">
          <cell r="A37" t="str">
            <v>421</v>
          </cell>
          <cell r="B37" t="str">
            <v xml:space="preserve">L·i /lç ch­a ph©n phèi </v>
          </cell>
          <cell r="C37" t="str">
            <v>L</v>
          </cell>
        </row>
        <row r="38">
          <cell r="A38" t="str">
            <v>511</v>
          </cell>
          <cell r="B38" t="str">
            <v>Doanh thu b¸n s¶n phÈm</v>
          </cell>
          <cell r="C38" t="str">
            <v>Cã</v>
          </cell>
        </row>
        <row r="39">
          <cell r="A39" t="str">
            <v>531</v>
          </cell>
          <cell r="B39" t="str">
            <v>Gi¶m gi¸ hµng b¸n</v>
          </cell>
          <cell r="C39" t="str">
            <v>Cã</v>
          </cell>
        </row>
        <row r="40">
          <cell r="A40" t="str">
            <v>532</v>
          </cell>
          <cell r="B40" t="str">
            <v>Hµng b¸n bÞ tr¶ l¹i</v>
          </cell>
          <cell r="C40" t="str">
            <v>Cã</v>
          </cell>
        </row>
        <row r="41">
          <cell r="A41" t="str">
            <v>621</v>
          </cell>
          <cell r="B41" t="str">
            <v>Chi phÝ NVLiÖu trùc tiÕp</v>
          </cell>
          <cell r="C41" t="str">
            <v>Nî</v>
          </cell>
        </row>
        <row r="42">
          <cell r="A42" t="str">
            <v>622</v>
          </cell>
          <cell r="B42" t="str">
            <v>Chi phÝ nh©n c«ng trùc tiÕp</v>
          </cell>
          <cell r="C42" t="str">
            <v>Nî</v>
          </cell>
        </row>
        <row r="43">
          <cell r="A43" t="str">
            <v>627</v>
          </cell>
          <cell r="B43" t="str">
            <v xml:space="preserve">Chi phÝ s¶n xuÊt chung </v>
          </cell>
          <cell r="C43" t="str">
            <v>Nî</v>
          </cell>
        </row>
        <row r="44">
          <cell r="A44" t="str">
            <v>632</v>
          </cell>
          <cell r="B44" t="str">
            <v>Gi¸ vèn b¸n hµng</v>
          </cell>
          <cell r="C44" t="str">
            <v>Nî</v>
          </cell>
        </row>
        <row r="45">
          <cell r="A45" t="str">
            <v>641</v>
          </cell>
          <cell r="B45" t="str">
            <v xml:space="preserve">Chi phÝ b¸n hµng </v>
          </cell>
          <cell r="C45" t="str">
            <v>Nî</v>
          </cell>
        </row>
        <row r="46">
          <cell r="A46" t="str">
            <v>642</v>
          </cell>
          <cell r="B46" t="str">
            <v>Chi phÝ qu¶n lý doanh nghiÖp</v>
          </cell>
          <cell r="C46" t="str">
            <v>Nî</v>
          </cell>
        </row>
        <row r="47">
          <cell r="A47" t="str">
            <v>711</v>
          </cell>
          <cell r="B47" t="str">
            <v>Thu nhËp ho¹t ®éng tµi chÝnh</v>
          </cell>
          <cell r="C47" t="str">
            <v>Cã</v>
          </cell>
        </row>
        <row r="48">
          <cell r="A48" t="str">
            <v>721</v>
          </cell>
          <cell r="B48" t="str">
            <v>Thu nhËp bÊt th­êng</v>
          </cell>
          <cell r="C48" t="str">
            <v>Cã</v>
          </cell>
        </row>
        <row r="49">
          <cell r="A49" t="str">
            <v>811</v>
          </cell>
          <cell r="B49" t="str">
            <v>Chi phÝ ho¹t ®éng tµi chÝnh</v>
          </cell>
          <cell r="C49" t="str">
            <v>Nî</v>
          </cell>
        </row>
        <row r="50">
          <cell r="A50" t="str">
            <v>821</v>
          </cell>
          <cell r="B50" t="str">
            <v>Chi phÝ ho¹t ®éng tµi chÝnh</v>
          </cell>
          <cell r="C50" t="str">
            <v>Nî</v>
          </cell>
        </row>
        <row r="51">
          <cell r="A51" t="str">
            <v>911</v>
          </cell>
          <cell r="B51" t="str">
            <v>X¸c ®Þnh kÕt qu¶ kinh doanh</v>
          </cell>
          <cell r="C51" t="str">
            <v>L</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refreshError="1"/>
      <sheetData sheetId="167" refreshError="1"/>
      <sheetData sheetId="168" refreshError="1"/>
      <sheetData sheetId="169" refreshError="1"/>
      <sheetData sheetId="170" refreshError="1"/>
      <sheetData sheetId="171" refreshError="1"/>
      <sheetData sheetId="172"/>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sheetData sheetId="213"/>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sheetData sheetId="359" refreshError="1"/>
      <sheetData sheetId="360" refreshError="1"/>
      <sheetData sheetId="361" refreshError="1"/>
      <sheetData sheetId="362" refreshError="1"/>
      <sheetData sheetId="363" refreshError="1"/>
      <sheetData sheetId="364"/>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sheetData sheetId="382" refreshError="1"/>
      <sheetData sheetId="383"/>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refreshError="1"/>
      <sheetData sheetId="512" refreshError="1"/>
      <sheetData sheetId="513" refreshError="1"/>
      <sheetData sheetId="514"/>
      <sheetData sheetId="515" refreshError="1"/>
      <sheetData sheetId="516" refreshError="1"/>
      <sheetData sheetId="517"/>
      <sheetData sheetId="518"/>
      <sheetData sheetId="519" refreshError="1"/>
      <sheetData sheetId="520" refreshError="1"/>
      <sheetData sheetId="521"/>
      <sheetData sheetId="522" refreshError="1"/>
      <sheetData sheetId="523" refreshError="1"/>
      <sheetData sheetId="524" refreshError="1"/>
      <sheetData sheetId="525"/>
      <sheetData sheetId="526"/>
      <sheetData sheetId="527"/>
      <sheetData sheetId="528"/>
      <sheetData sheetId="529"/>
      <sheetData sheetId="530"/>
      <sheetData sheetId="531"/>
      <sheetData sheetId="532"/>
      <sheetData sheetId="533"/>
      <sheetData sheetId="534" refreshError="1"/>
      <sheetData sheetId="535" refreshError="1"/>
      <sheetData sheetId="536"/>
      <sheetData sheetId="537" refreshError="1"/>
      <sheetData sheetId="538" refreshError="1"/>
      <sheetData sheetId="539" refreshError="1"/>
      <sheetData sheetId="540" refreshError="1"/>
      <sheetData sheetId="541" refreshError="1"/>
      <sheetData sheetId="542" refreshError="1"/>
      <sheetData sheetId="543"/>
      <sheetData sheetId="544"/>
      <sheetData sheetId="545"/>
      <sheetData sheetId="546"/>
      <sheetData sheetId="547" refreshError="1"/>
      <sheetData sheetId="548" refreshError="1"/>
      <sheetData sheetId="549" refreshError="1"/>
      <sheetData sheetId="550" refreshError="1"/>
      <sheetData sheetId="551"/>
      <sheetData sheetId="552"/>
      <sheetData sheetId="553" refreshError="1"/>
      <sheetData sheetId="554"/>
      <sheetData sheetId="555" refreshError="1"/>
      <sheetData sheetId="556" refreshError="1"/>
      <sheetData sheetId="557" refreshError="1"/>
      <sheetData sheetId="558"/>
    </sheetDataSet>
  </externalBook>
</externalLink>
</file>

<file path=xl/externalLinks/externalLink3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i¸"/>
      <sheetName val="b¶ng dù trï PS"/>
      <sheetName val="b¶ng tæng hîp"/>
      <sheetName val="BT"/>
      <sheetName val="Sheet9"/>
      <sheetName val="Sheet10"/>
      <sheetName val="Sheet11"/>
      <sheetName val="Sheet12"/>
      <sheetName val="Sheet13"/>
      <sheetName val="Sheet14"/>
      <sheetName val="Sheet15"/>
      <sheetName val="Sheet16"/>
      <sheetName val="_gi_"/>
    </sheetNames>
    <sheetDataSet>
      <sheetData sheetId="0" refreshError="1">
        <row r="2">
          <cell r="B2" t="str">
            <v>H¹ng môc c«ng viÖc</v>
          </cell>
          <cell r="C2" t="str">
            <v>vÞ</v>
          </cell>
          <cell r="D2" t="str">
            <v>§¬n gi¸</v>
          </cell>
          <cell r="E2" t="str">
            <v>§¬n vÞ NC</v>
          </cell>
          <cell r="F2" t="str">
            <v>TL</v>
          </cell>
          <cell r="G2" t="str">
            <v>sø vËt liÖu</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Set>
  </externalBook>
</externalLink>
</file>

<file path=xl/externalLinks/externalLink3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g KL"/>
      <sheetName val="Phan tich"/>
      <sheetName val="Vat tu"/>
      <sheetName val="Nhan cong"/>
      <sheetName val="May TC"/>
      <sheetName val="Thiet bi"/>
      <sheetName val="TL"/>
      <sheetName val="TH Kinh phi"/>
      <sheetName val="Bang du thau"/>
      <sheetName val="PT ngang"/>
      <sheetName val="DM.ChiPhi"/>
    </sheetNames>
    <sheetDataSet>
      <sheetData sheetId="0" refreshError="1">
        <row r="2">
          <cell r="G2" t="str">
            <v>C¤NG TR×NH : x©y kÌ vµ san lÊp khu ®Êt nhµ ®hsx ®iÖn lùc b×nh giang</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INHPHI "/>
      <sheetName val="KINHPHI(2)"/>
      <sheetName val="0000000"/>
      <sheetName val="TDT"/>
      <sheetName val="TH"/>
      <sheetName val="THVON"/>
      <sheetName val="KS-TKPHI"/>
      <sheetName val="TH35"/>
      <sheetName val="V-N-M35"/>
      <sheetName val="MS35"/>
      <sheetName val="VNM0.4CS"/>
      <sheetName val="MS0.4CS"/>
      <sheetName val="CT0.4CS "/>
      <sheetName val="data35"/>
      <sheetName val="VC35"/>
      <sheetName val="VCTC35"/>
      <sheetName val="CL35"/>
      <sheetName val="BU35"/>
      <sheetName val="TN35"/>
      <sheetName val="Ddat"/>
      <sheetName val="VCVUA"/>
      <sheetName val="chitietTC"/>
      <sheetName val="phulucTC"/>
      <sheetName val="PTVLXD"/>
      <sheetName val="BPHU"/>
      <sheetName val="DT"/>
      <sheetName val="CHLECH"/>
      <sheetName val="PTVT"/>
      <sheetName val="KLCHITIET"/>
      <sheetName val="pl1"/>
      <sheetName val="pl1a"/>
      <sheetName val="pl2"/>
      <sheetName val="pl3"/>
      <sheetName val="THVT"/>
      <sheetName val="THVT (2)"/>
      <sheetName val="KLCHITIET (2)"/>
      <sheetName val="TONGKL"/>
      <sheetName val="TONGVT"/>
      <sheetName val="KLC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efreshError="1"/>
      <sheetData sheetId="27"/>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refreshError="1"/>
      <sheetData sheetId="38" refreshError="1"/>
    </sheetDataSet>
  </externalBook>
</externalLink>
</file>

<file path=xl/externalLinks/externalLink3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L$-INTER"/>
      <sheetName val="MTL$-TRUNCK-AG"/>
      <sheetName val="MTL$-PRODTANK-UG"/>
      <sheetName val="MTL$-PRODTANK-AG"/>
      <sheetName val="MTL$-JETTY"/>
      <sheetName val="MTL$-TRUNCK-UG"/>
      <sheetName val="XL4Poppy"/>
    </sheetNames>
    <sheetDataSet>
      <sheetData sheetId="0"/>
      <sheetData sheetId="1"/>
      <sheetData sheetId="2"/>
      <sheetData sheetId="3"/>
      <sheetData sheetId="4"/>
      <sheetData sheetId="5"/>
      <sheetData sheetId="6"/>
    </sheetDataSet>
  </externalBook>
</externalLink>
</file>

<file path=xl/externalLinks/externalLink3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H-Q1,Q2,01"/>
      <sheetName val="BCCTQT-XLD4"/>
      <sheetName val="BCQT-TTD1"/>
      <sheetName val="CT-chuacoDT"/>
      <sheetName val="Sheet5"/>
      <sheetName val="Sheet6"/>
      <sheetName val="Sheet7"/>
      <sheetName val="Sheet8"/>
      <sheetName val="Sheet9"/>
      <sheetName val="Sheet10"/>
      <sheetName val="Sheet11"/>
      <sheetName val="Sheet12"/>
      <sheetName val="Sheet13"/>
      <sheetName val="Sheet14"/>
      <sheetName val="Sheet15"/>
      <sheetName val="Sheet16"/>
      <sheetName val="Sheet17"/>
      <sheetName val="Sheet18"/>
      <sheetName val="Sheet19"/>
      <sheetName val="Sheet20"/>
      <sheetName val="XL4Popp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3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_35"/>
    </sheetNames>
    <sheetDataSet>
      <sheetData sheetId="0"/>
    </sheetDataSet>
  </externalBook>
</externalLink>
</file>

<file path=xl/externalLinks/externalLink3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nghop"/>
      <sheetName val="0"/>
      <sheetName val="4"/>
      <sheetName val="5"/>
      <sheetName val="6"/>
      <sheetName val="7"/>
      <sheetName val="8"/>
      <sheetName val="9"/>
      <sheetName val="10"/>
      <sheetName val="11"/>
      <sheetName val="12"/>
      <sheetName val="13"/>
      <sheetName val="14"/>
      <sheetName val="15"/>
      <sheetName val="16"/>
    </sheetNames>
    <sheetDataSet>
      <sheetData sheetId="0" refreshError="1"/>
      <sheetData sheetId="1" refreshError="1"/>
      <sheetData sheetId="2" refreshError="1">
        <row r="13">
          <cell r="K13">
            <v>4400</v>
          </cell>
        </row>
        <row r="14">
          <cell r="K14">
            <v>4400</v>
          </cell>
        </row>
        <row r="16">
          <cell r="K16">
            <v>4849.9000000000005</v>
          </cell>
        </row>
        <row r="23">
          <cell r="K23">
            <v>5149.9000000000005</v>
          </cell>
        </row>
        <row r="24">
          <cell r="K24">
            <v>5149.9000000000005</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ongso"/>
      <sheetName val="DGXDCB"/>
      <sheetName val="VC"/>
      <sheetName val="CTBT"/>
      <sheetName val="CT35"/>
      <sheetName val="DT35"/>
      <sheetName val="CTTBA"/>
      <sheetName val="DTTBA"/>
      <sheetName val="CT0,4"/>
      <sheetName val="DT0,4"/>
      <sheetName val="CTCTo"/>
      <sheetName val="DTCto"/>
      <sheetName val="TH"/>
      <sheetName val="VXL"/>
      <sheetName val="Thu hoi"/>
      <sheetName val="XL4Poppy"/>
    </sheetNames>
    <sheetDataSet>
      <sheetData sheetId="0" refreshError="1">
        <row r="3">
          <cell r="B3">
            <v>14000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_0,4KV"/>
    </sheetNames>
    <sheetDataSet>
      <sheetData sheetId="0">
        <row r="10">
          <cell r="L10">
            <v>4400</v>
          </cell>
        </row>
      </sheetData>
    </sheetDataSet>
  </externalBook>
</externalLink>
</file>

<file path=xl/externalLinks/externalLink3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Tr"/>
      <sheetName val="TLuong"/>
      <sheetName val="NhatThu"/>
      <sheetName val="TT35"/>
      <sheetName val="TT04"/>
      <sheetName val="TTCto"/>
      <sheetName val="CSNDK"/>
      <sheetName val="ttmc,tru"/>
      <sheetName val="Mong,tru"/>
      <sheetName val="vc"/>
      <sheetName val="ps (2)"/>
      <sheetName val="Cai tao NDK"/>
      <sheetName val="gtcl"/>
      <sheetName val="chenhlech"/>
      <sheetName val="bt"/>
      <sheetName val="NT-MC"/>
      <sheetName val="NhiThu"/>
      <sheetName val="DTT"/>
      <sheetName val="diachi"/>
      <sheetName val="ps"/>
      <sheetName val="datdao"/>
      <sheetName val="thtb"/>
      <sheetName val="TONG HOP"/>
      <sheetName val="XL4Poppy"/>
      <sheetName val="4"/>
      <sheetName val="DLDT"/>
      <sheetName val="KH-Q1,Q2,01"/>
      <sheetName val="KB"/>
      <sheetName val="Sheet2"/>
      <sheetName val="DZ 0.4"/>
      <sheetName val="TTDZ22"/>
      <sheetName val="TT_35"/>
      <sheetName val="_x0000__x0000__x0000__x0000__x0000__x0000__x0000__x0000_"/>
      <sheetName val="ps_(2)"/>
      <sheetName val="Cai_tao_NDK"/>
      <sheetName val="TONG_HOP"/>
      <sheetName val="DZ_0_4"/>
      <sheetName val="dongia"/>
      <sheetName val="TT_0,4KV"/>
      <sheetName val="Cto"/>
      <sheetName val="T.Tinh"/>
      <sheetName val="KKKKKKKK"/>
      <sheetName val="19"/>
      <sheetName val="Out"/>
      <sheetName val="Gia vat tu"/>
      <sheetName val="List-VLGoc"/>
      <sheetName val="PhaDoMong"/>
      <sheetName val="????????"/>
      <sheetName val="Names"/>
      <sheetName val="________"/>
      <sheetName val="ESTI."/>
      <sheetName val="DI-ESTI"/>
      <sheetName val="giaVL"/>
      <sheetName val="VCVl"/>
      <sheetName val="Du Toan"/>
      <sheetName val="B.KE"/>
      <sheetName val="[THOXUAN QUYET TOANCL.xlsUTTCto"/>
      <sheetName val="[THOXUAN QUYET TOANCL.xlsUTONG "/>
      <sheetName val="KH_Q1_Q2_01"/>
      <sheetName val="dmu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row r="20">
          <cell r="C20">
            <v>9760</v>
          </cell>
        </row>
      </sheetData>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3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Cong-Day-Su"/>
      <sheetName val="Du-lieu"/>
      <sheetName val="Don-gia"/>
      <sheetName val="THDT-35"/>
      <sheetName val="TDT"/>
      <sheetName val="THVL-NC"/>
      <sheetName val="Dao dat"/>
      <sheetName val="Mong"/>
      <sheetName val="Cot"/>
      <sheetName val="Xa"/>
      <sheetName val="VC-TC"/>
      <sheetName val="VC-D-Dai"/>
      <sheetName val="Thinghiem"/>
      <sheetName val="BT-1m3- DSu-phu kien"/>
      <sheetName val="Culi-VC"/>
      <sheetName val="KHAO-SAT"/>
      <sheetName val="Kho bai"/>
      <sheetName val="DMTK"/>
      <sheetName val="Sheet16"/>
      <sheetName val="XL4Popp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3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DT"/>
      <sheetName val="VL"/>
      <sheetName val="DG"/>
      <sheetName val="THop"/>
      <sheetName val="Kluong"/>
      <sheetName val="H.so"/>
      <sheetName val="Tvan"/>
    </sheetNames>
    <sheetDataSet>
      <sheetData sheetId="0" refreshError="1">
        <row r="88">
          <cell r="D88">
            <v>118135008251.60049</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IET TINH TBA"/>
      <sheetName val="BIA QT"/>
      <sheetName val="Z "/>
      <sheetName val="TONG HOP QT"/>
      <sheetName val="TONG HOP DZ 35"/>
      <sheetName val="VL-NC-MTC DZ35 KV"/>
      <sheetName val="CHIET TINH DZ 35 KV"/>
      <sheetName val="CUOC 36 DZ 35 KV"/>
      <sheetName val="TONG HOP TBA"/>
      <sheetName val="VL-NC-MTCTBA"/>
      <sheetName val="CUOC 36 TBA"/>
      <sheetName val="TONG HOP DZ 0,4 KV"/>
      <sheetName val=" VL-NC-MTC DZ0,4 KV"/>
      <sheetName val="CHIET TINH DZ 0,4 KV"/>
      <sheetName val="CUOC 89 DZ 0,4 KV"/>
      <sheetName val="TONG HOP CCT"/>
      <sheetName val="VL-NC-MTC CTO"/>
      <sheetName val="CHIET TINH CCT"/>
      <sheetName val="CUOC 89 CCT"/>
      <sheetName val="XL4Popp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3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uc thanh"/>
      <sheetName val="QL1A-QL1A moi"/>
      <sheetName val="C.Bong Lang"/>
      <sheetName val="Vanh dai III (TKKT)"/>
      <sheetName val="SL-NC-MB"/>
      <sheetName val="CX-AD-LC"/>
      <sheetName val="Cau-YBai-Tam"/>
      <sheetName val="XL4Poppy"/>
      <sheetName val="KluongKm2,4"/>
      <sheetName val="B.cao"/>
      <sheetName val="T.tiet"/>
      <sheetName val="T.N"/>
      <sheetName val="00000000"/>
      <sheetName val="733,14-km238"/>
      <sheetName val="Km237_733,14"/>
      <sheetName val="Km236"/>
      <sheetName val="Km235"/>
      <sheetName val="Km234"/>
      <sheetName val="Km233s,"/>
      <sheetName val="Km232s"/>
      <sheetName val="Km231,"/>
      <sheetName val="Km230"/>
      <sheetName val="Km229s,"/>
      <sheetName val="228_100-229s"/>
      <sheetName val="Km227_838-228_100"/>
      <sheetName val="Km227-227_838s,"/>
      <sheetName val="Km226"/>
      <sheetName val="Km225,"/>
      <sheetName val="Tong KLBS"/>
      <sheetName val="THKLNT(lantruoc)"/>
      <sheetName val="BGThau"/>
      <sheetName val="00000001"/>
      <sheetName val="XL4Test5"/>
      <sheetName val="VL"/>
      <sheetName val="NHAN CONG"/>
      <sheetName val="MAY"/>
      <sheetName val="VUA"/>
      <sheetName val="DG CAU"/>
      <sheetName val="THOP CAU"/>
      <sheetName val="TLP CAU"/>
      <sheetName val="DAKT1"/>
      <sheetName val="Sheet3"/>
      <sheetName val="XL4Poppy (2)"/>
      <sheetName val="KTQT-AFC"/>
      <sheetName val="CLDG"/>
      <sheetName val="CLKL"/>
      <sheetName val="Bang du toan"/>
      <sheetName val="Tonghop"/>
      <sheetName val="Bu gia"/>
      <sheetName val="PT vat tu"/>
      <sheetName val="PTVT"/>
      <sheetName val="Sheet1"/>
      <sheetName val="Sheet2"/>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To trinh"/>
      <sheetName val="bang2"/>
      <sheetName val="coHoan"/>
      <sheetName val="Congty"/>
      <sheetName val="VPPN"/>
      <sheetName val="XN74"/>
      <sheetName val="XN54"/>
      <sheetName val="XN33"/>
      <sheetName val="NK96"/>
      <sheetName val="TH"/>
      <sheetName val="ETH"/>
      <sheetName val="1"/>
      <sheetName val="2"/>
      <sheetName val="3"/>
      <sheetName val="4"/>
      <sheetName val="5"/>
      <sheetName val="6"/>
      <sheetName val="7"/>
      <sheetName val="DT1"/>
      <sheetName val="DT2"/>
      <sheetName val="solieu"/>
      <sheetName val="PLV"/>
      <sheetName val="Dongia"/>
      <sheetName val="DTCTtaluy"/>
      <sheetName val="KLDGTT&lt;120%"/>
      <sheetName val="PL2"/>
      <sheetName val="DTnen"/>
      <sheetName val="PL"/>
      <sheetName val="THKL nghiemthu"/>
      <sheetName val="DTCTtaluy (2)"/>
      <sheetName val="KLDGTT&lt;120% (2)"/>
      <sheetName val="TH (2)"/>
      <sheetName val="xxxxxxxx"/>
      <sheetName val="XXXXXXX0"/>
      <sheetName val="10000000"/>
      <sheetName val="XXXXXXX1"/>
      <sheetName val="20000000"/>
      <sheetName val="30000000"/>
      <sheetName val="Nam 2001"/>
      <sheetName val="Tang TSCD 98-02"/>
      <sheetName val="BIEN DONG"/>
      <sheetName val="TSCD 2001"/>
      <sheetName val="Quy 1-2002"/>
      <sheetName val="Quy 2-2002"/>
      <sheetName val="Quy 3-2002"/>
      <sheetName val="Quy 4-02"/>
      <sheetName val="boHoan"/>
      <sheetName val="XN79"/>
      <sheetName val="CTMT"/>
      <sheetName val="C.     Lang"/>
      <sheetName val="DG CAࡕ"/>
      <sheetName val="QL1A-QL1Q moi"/>
      <sheetName val="SL)NC-MB"/>
      <sheetName val="chi tieu HV"/>
      <sheetName val="sx-tt-tk"/>
      <sheetName val="tsach &amp; thu hoi"/>
      <sheetName val="KK than ton   (2)"/>
      <sheetName val="TT cac ho"/>
      <sheetName val="TT trong nganh"/>
      <sheetName val="chi tiet KHM"/>
      <sheetName val="Pham cap"/>
      <sheetName val="DT than"/>
      <sheetName val="Doanh thu"/>
      <sheetName val="gia tri SX"/>
      <sheetName val="Maumoi"/>
      <sheetName val="So Cong nghiep"/>
      <sheetName val="Bia BC"/>
      <sheetName val="TH thanton"/>
      <sheetName val="Dat da thai"/>
      <sheetName val="XNGB-BMD2004"/>
      <sheetName val="GTSX (TT)"/>
      <sheetName val="XNGBQI"/>
      <sheetName val="XNGBQI (2)"/>
      <sheetName val="XNGBQI-04 (2)"/>
      <sheetName val="XNGBQII-04 (2)"/>
      <sheetName val="XNGBQII-04 (3)"/>
      <sheetName val="XNGBQIII-04 (2)"/>
      <sheetName val="XNGBQIII-04 (3)"/>
      <sheetName val="XNGBQIV-04 (2)"/>
      <sheetName val="XNGBQIV-04 (3)"/>
      <sheetName val="XNGBQI-05"/>
      <sheetName val="XNGBQI-05 (02)"/>
      <sheetName val="Gia ban NK bq"/>
      <sheetName val="Sheet19"/>
      <sheetName val="Sheet20"/>
      <sheetName val="Sheet21"/>
      <sheetName val="Sheet22"/>
      <sheetName val="Sheet23"/>
      <sheetName val="Sheet24"/>
      <sheetName val="Sheet25"/>
      <sheetName val="Sheet26"/>
      <sheetName val="Sheet27"/>
      <sheetName val="Sheet28"/>
      <sheetName val="Sheet29"/>
      <sheetName val="Sheet30"/>
      <sheetName val="000000000000"/>
      <sheetName val="100000000000"/>
      <sheetName val="200000000000"/>
      <sheetName val="gVL"/>
      <sheetName val="KluongKm2_x000c_4"/>
      <sheetName val="BDCNH"/>
      <sheetName val="bcdtk"/>
      <sheetName val="BCDKTNH"/>
      <sheetName val="BCDKTTHUE"/>
      <sheetName val="tscd"/>
      <sheetName val="CT doanh thu 2005"/>
      <sheetName val="Dthu 2006 sua"/>
      <sheetName val="Doanh thu gia thanh"/>
      <sheetName val="6 thang 2006"/>
      <sheetName val="Bao cao thue (2)"/>
      <sheetName val="Tong hop CP T10"/>
      <sheetName val="Bao cao thue"/>
      <sheetName val="Thue cong trinh"/>
      <sheetName val="Gia thanh"/>
      <sheetName val="Pke toan"/>
      <sheetName val="Gia thanh cong trinh - Hoa"/>
      <sheetName val="Ke toan thuc hien cong trinh"/>
      <sheetName val="Du kien DT 9 thang de nop"/>
      <sheetName val="TK331D"/>
      <sheetName val="334 d"/>
      <sheetName val="lt-tl"/>
      <sheetName val="px3-tl"/>
      <sheetName val="px1-tl"/>
      <sheetName val="vp-tl"/>
      <sheetName val="px2,tb-tl"/>
      <sheetName val="th-qt"/>
      <sheetName val="bqt"/>
      <sheetName val="tl-khovt"/>
      <sheetName val="dtkhovt"/>
      <sheetName val="Sheet17"/>
      <sheetName val="Sheet18"/>
      <sheetName val="Tai khoan"/>
      <sheetName val="MTO REV.0"/>
      <sheetName val="HK1"/>
      <sheetName val="HK2"/>
      <sheetName val="CANAM"/>
      <sheetName val="C.   ( Lang"/>
      <sheetName val="P_x000c_V"/>
      <sheetName val="DG "/>
      <sheetName val="Tojg KLBS"/>
      <sheetName val="TTDZ22"/>
      <sheetName val="Maumo)"/>
      <sheetName val="ɂIEN DONG"/>
      <sheetName val="XL@Test5"/>
      <sheetName val="DG CA?"/>
      <sheetName val="NCong-Day-Su"/>
      <sheetName val="¶"/>
      <sheetName val="KH-Q1,Q2,01"/>
      <sheetName val="?IEN DONG"/>
      <sheetName val="giathanh1"/>
      <sheetName val="Tonchop"/>
      <sheetName val="Quy_x0000_2-2002"/>
      <sheetName val="dmuc"/>
      <sheetName val="NC"/>
      <sheetName val="S29_x0007__x0000__x0000_S"/>
      <sheetName val="KK bo sung"/>
      <sheetName val="BGThau_x0008__x0000__x0000_0000000_x0001__x0006__x0000__x0000_Sheet1_x0008__x0000__x0000_To"/>
      <sheetName val="S`eet12"/>
      <sheetName val="XHXPXXX1"/>
      <sheetName val="0000000!"/>
      <sheetName val="To tri.h"/>
      <sheetName val="cnHoan"/>
      <sheetName val="V_x0010_PN"/>
      <sheetName val="Bu gi`"/>
      <sheetName val="IBASE"/>
      <sheetName val="˜Ünh m÷c"/>
      <sheetName val="PTVL"/>
      <sheetName val="bia"/>
      <sheetName val="rotoduc"/>
      <sheetName val="Truc"/>
      <sheetName val="roto truc"/>
      <sheetName val="stato"/>
      <sheetName val="Day dt"/>
      <sheetName val="statoday"/>
      <sheetName val="stato tam say"/>
      <sheetName val="Than"/>
      <sheetName val="Stato ep"/>
      <sheetName val="Canh gio"/>
      <sheetName val="Napgio"/>
      <sheetName val="Nap-Hopcuc"/>
      <sheetName val="laprap"/>
      <sheetName val="Cocau"/>
      <sheetName val="Ss Z- GB"/>
      <sheetName val="Ünh m÷c"/>
      <sheetName val="NEW-PANEL"/>
      <sheetName val="TDT"/>
      <sheetName val="tuong"/>
      <sheetName val="Girder"/>
      <sheetName val="Tendon"/>
      <sheetName val="NHAN_x0000_CONG"/>
      <sheetName val="Na2_x0000__x0000_01"/>
      <sheetName val="XL4Te3t5"/>
      <sheetName val="THPDMoi  (2)"/>
      <sheetName val="dongia (2)"/>
      <sheetName val="gtrinh"/>
      <sheetName val="phuluc1"/>
      <sheetName val="TONG HOP VL-NC"/>
      <sheetName val="lam-moi"/>
      <sheetName val="chitiet"/>
      <sheetName val="TONGKE3p "/>
      <sheetName val="TH VL, NC, DDHT Thanhphuoc"/>
      <sheetName val="#REF"/>
      <sheetName val="thao-go"/>
      <sheetName val="DON GIA"/>
      <sheetName val="TONGKE-HT"/>
      <sheetName val="DG"/>
      <sheetName val="LKVL-CK-HT-GD1"/>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4_x0004__x0000__x0000_XN54_x0004__x0000__x0000_XN33_x0004__x0000__x0000_NK96_x0006__x0000__x0000_Sheet4"/>
      <sheetName val="Quy"/>
      <sheetName val="S29_x0007_"/>
      <sheetName val="XL4@oppy"/>
      <sheetName val="Km&quot;33s,"/>
      <sheetName val="Km227O838-228_100"/>
      <sheetName val="Dang TSCD 98-02"/>
      <sheetName val="dtkhovd"/>
      <sheetName val="CDMT"/>
      <sheetName val="Sêeet9"/>
      <sheetName val="CHIET TINH TBA"/>
      <sheetName val="XNGBQII-_x0010_4 (3)"/>
      <sheetName val="CT_x0000_doanh thu 2005"/>
      <sheetName val="DO AM DT"/>
      <sheetName val="_x0000__x0000_쫀䃝Z"/>
      <sheetName val="_x0000__x0000__x0000__x0000_¢é@Z_x0000__x000d__x0000__x0004_"/>
      <sheetName val="data"/>
      <sheetName val="phi"/>
      <sheetName val="Tang TRCD 98-02"/>
      <sheetName val="TSCD 2000"/>
      <sheetName val="Bang TK goc"/>
      <sheetName val="DGchitiet "/>
      <sheetName val="DG CA_"/>
      <sheetName val="_IEN DONG"/>
      <sheetName val="DT1????????"/>
      <sheetName val="Quy?2-2002"/>
      <sheetName val="DT1?"/>
      <sheetName val="S29_x0007_??S"/>
      <sheetName val="S29_x0007_?S"/>
      <sheetName val="CĮ     Lang"/>
      <sheetName val="Q3-01-duyet"/>
      <sheetName val="MTO REV.2(ARMOR)"/>
      <sheetName val="Sheetr"/>
      <sheetName val="Km225_838-228_100"/>
      <sheetName val="ptdg"/>
      <sheetName val="PPVT"/>
      <sheetName val="çha tri SX"/>
      <sheetName val="So Conç!îfhiep"/>
      <sheetName val="XLÿÿest5"/>
      <sheetName val="THANG1_2004"/>
      <sheetName val="QBINH"/>
      <sheetName val="QTRI"/>
      <sheetName val="HUE"/>
      <sheetName val="DNANG"/>
      <sheetName val="QNAM"/>
      <sheetName val="QNGAI"/>
      <sheetName val="BDINH"/>
      <sheetName val="PYEN"/>
      <sheetName val="KHOA"/>
      <sheetName val="GLAI"/>
      <sheetName val="KTUM"/>
      <sheetName val="DLAK"/>
      <sheetName val="CQUAN"/>
      <sheetName val="TND"/>
      <sheetName val="TKD"/>
      <sheetName val="NTHON"/>
      <sheetName val="MTINH"/>
      <sheetName val="CODIEN"/>
      <sheetName val="VTU"/>
      <sheetName val="LUOI"/>
      <sheetName val="VUANHO"/>
      <sheetName val="VIEN"/>
      <sheetName val="KSAN"/>
      <sheetName val="Thang2_2004"/>
      <sheetName val="XNGBQI-01 (02)"/>
      <sheetName val="tra-vat-lieu"/>
      <sheetName val="Km227Э227_838s,"/>
      <sheetName val="INV"/>
      <sheetName val="XXXXXXX2"/>
      <sheetName val="XXXXXXX3"/>
      <sheetName val="XXXXXXX4"/>
      <sheetName val="Thuc_thanh"/>
      <sheetName val="QL1A-QL1A_moi"/>
      <sheetName val="C_Bong_Lang"/>
      <sheetName val="Vanh_dai_III_(TKKT)"/>
      <sheetName val="NHAN_CONG"/>
      <sheetName val="DG_CAU"/>
      <sheetName val="THOP_CAU"/>
      <sheetName val="TLP_CAU"/>
      <sheetName val="XL4Poppy_(2)"/>
      <sheetName val="B_cao"/>
      <sheetName val="T_tiet"/>
      <sheetName val="T_N"/>
      <sheetName val="Tong_KLBS"/>
      <sheetName val="To_trinh"/>
      <sheetName val="Bang_du_toan"/>
      <sheetName val="Bu_gia"/>
      <sheetName val="PT_vat_tu"/>
      <sheetName val="Nam_2001"/>
      <sheetName val="Tang_TSCD_98-02"/>
      <sheetName val="BIEN_DONG"/>
      <sheetName val="TSCD_2001"/>
      <sheetName val="Quy_1-2002"/>
      <sheetName val="Quy_2-2002"/>
      <sheetName val="Quy_3-2002"/>
      <sheetName val="Quy_4-02"/>
      <sheetName val="THKL_nghiemthu"/>
      <sheetName val="DTCTtaluy_(2)"/>
      <sheetName val="KLDGTT&lt;120%_(2)"/>
      <sheetName val="TH_(2)"/>
      <sheetName val="C______Lang"/>
      <sheetName val="QL1A-QL1Q_moi"/>
      <sheetName val="KluongKm24"/>
      <sheetName val="DG_CAࡕ"/>
      <sheetName val="chi_tieu_HV"/>
      <sheetName val="tsach_&amp;_thu_hoi"/>
      <sheetName val="KK_than_ton___(2)"/>
      <sheetName val="TT_cac_ho"/>
      <sheetName val="TT_trong_nganh"/>
      <sheetName val="chi_tiet_KHM"/>
      <sheetName val="Pham_cap"/>
      <sheetName val="DT_than"/>
      <sheetName val="Doanh_thu"/>
      <sheetName val="gia_tri_SX"/>
      <sheetName val="So_Cong_nghiep"/>
      <sheetName val="Bia_BC"/>
      <sheetName val="TH_thanton"/>
      <sheetName val="Dat_da_thai"/>
      <sheetName val="GTSX_(TT)"/>
      <sheetName val="XNGBQI_(2)"/>
      <sheetName val="XNGBQI-04_(2)"/>
      <sheetName val="XNGBQII-04_(2)"/>
      <sheetName val="XNGBQII-04_(3)"/>
      <sheetName val="XNGBQIII-04_(2)"/>
      <sheetName val="XNGBQIII-04_(3)"/>
      <sheetName val="XNGBQIV-04_(2)"/>
      <sheetName val="XNGBQIV-04_(3)"/>
      <sheetName val="XNGBQI-05_(02)"/>
      <sheetName val="Gia_ban_NK_bq"/>
      <sheetName val="334_d"/>
      <sheetName val="Tai_khoan"/>
      <sheetName val="CT_doanh_thu_2005"/>
      <sheetName val="Dthu_2006_sua"/>
      <sheetName val="Doanh_thu_gia_thanh"/>
      <sheetName val="6_thang_2006"/>
      <sheetName val="Bao_cao_thue_(2)"/>
      <sheetName val="Tong_hop_CP_T10"/>
      <sheetName val="Bao_cao_thue"/>
      <sheetName val="Thue_cong_trinh"/>
      <sheetName val="Gia_thanh"/>
      <sheetName val="Pke_toan"/>
      <sheetName val="Gia_thanh_cong_trinh_-_Hoa"/>
      <sheetName val="Ke_toan_thuc_hien_cong_trinh"/>
      <sheetName val="Du_kien_DT_9_thang_de_nop"/>
      <sheetName val="DG_"/>
      <sheetName val="PV"/>
      <sheetName val="C____(_Lang"/>
      <sheetName val="Tojg_KLBS"/>
      <sheetName val="MTO_REV_0"/>
      <sheetName val="KK_bo_sung"/>
      <sheetName val="126"/>
      <sheetName val="127"/>
      <sheetName val="128"/>
      <sheetName val="129"/>
      <sheetName val="130"/>
      <sheetName val="131"/>
      <sheetName val="132"/>
      <sheetName val="133"/>
      <sheetName val="Chart1"/>
      <sheetName val="134"/>
      <sheetName val="135"/>
      <sheetName val="136"/>
      <sheetName val="137"/>
      <sheetName val="138"/>
      <sheetName val="139"/>
      <sheetName val="KHUPHO8"/>
      <sheetName val="THONGKE"/>
      <sheetName val="Hạng mục 2"/>
      <sheetName val="M+MC"/>
      <sheetName val="coctuatrenda"/>
      <sheetName val="tienluong"/>
      <sheetName val="BGThau_x0008_"/>
      <sheetName val="ctTBA"/>
      <sheetName val="DI-ESTI"/>
      <sheetName val="NHAN"/>
      <sheetName val="DT1________"/>
      <sheetName val="DT1_"/>
      <sheetName val="S29_x0007___S"/>
      <sheetName val="S29_x0007__S"/>
      <sheetName val="BGThau_x0008__x0000_0000000_x0001__x0006__x0000_Sheet1_x0008__x0000_To dr"/>
      <sheetName val="GVL-NC-M"/>
      <sheetName val="CT"/>
      <sheetName val="Na2"/>
      <sheetName val="4_x0004_"/>
      <sheetName val=""/>
      <sheetName val="NHAN CWNG"/>
      <sheetName val="Quy $-02"/>
      <sheetName val="DO_AM_DT"/>
      <sheetName val="ɂIEN_DONG"/>
      <sheetName val="DG_CA?"/>
      <sheetName val="_x0000__x0000__x0000__x0000_¢é@Z_x0000__x000a__x0000__x0004_"/>
      <sheetName val="KTQT-AF_x0003_"/>
      <sheetName val="KLDGT_x0014_&lt;120%"/>
      <sheetName val="Congt9"/>
      <sheetName val="Km227?227_838s,"/>
      <sheetName val="CI     Lang"/>
      <sheetName val="Du kien DT 9 thang de fop"/>
      <sheetName val="Na2_x0000__x0000_€01"/>
      <sheetName val="name"/>
      <sheetName val="Pier"/>
      <sheetName val="Pile"/>
      <sheetName val="NHAN?CONG"/>
      <sheetName val="BGThau_x0008_??0000000_x0001__x0006_??Sheet1_x0008_??To"/>
      <sheetName val="DTCTtallu"/>
      <sheetName val="Vong KLBS"/>
      <sheetName val="Tgng hop CP T10"/>
      <sheetName val="TT_10KV"/>
      <sheetName val="00000003"/>
      <sheetName val="Khoi luong"/>
      <sheetName val="H?ng m?c 2"/>
      <sheetName val="_x0000__x0000_??Z"/>
      <sheetName val="C?     Lang"/>
      <sheetName val="TTTram"/>
      <sheetName val="HGCHINGS"/>
      <sheetName val="T11-01"/>
      <sheetName val="T12-01"/>
      <sheetName val="01-02"/>
      <sheetName val="02-02"/>
      <sheetName val="03-02"/>
      <sheetName val="T04-02"/>
      <sheetName val="T05-02"/>
      <sheetName val="T06-T02"/>
      <sheetName val="T07-03"/>
      <sheetName val="T08-03"/>
      <sheetName val="T09-03"/>
      <sheetName val="T10-03"/>
      <sheetName val="T11-03"/>
      <sheetName val="T12-03"/>
      <sheetName val="NPLT01-04"/>
      <sheetName val="NPLT02-04"/>
      <sheetName val="NPLT03-04"/>
      <sheetName val="NPLT04-04"/>
      <sheetName val="NPLT05-04"/>
      <sheetName val="NPLT06-04"/>
      <sheetName val="NPLT07-04"/>
      <sheetName val="NPLT08-04"/>
      <sheetName val="NPLT09-04"/>
      <sheetName val="NPLT10-04"/>
      <sheetName val="NPLT11-04"/>
      <sheetName val="NPLT12-04"/>
      <sheetName val="NXT -T12 B"/>
      <sheetName val="NXT -T01-05"/>
      <sheetName val="NXT-T01-05 B"/>
      <sheetName val="NXT-T02-05"/>
      <sheetName val="NXT-T02-05B"/>
      <sheetName val="NXT-T03-05"/>
      <sheetName val="NXT-T03-05 B"/>
      <sheetName val="NXT -T04-05"/>
      <sheetName val="NXT-T05-05"/>
      <sheetName val="NXT -T06-05"/>
      <sheetName val="NXT -T07-05"/>
      <sheetName val="HGHW3"/>
      <sheetName val="HGHW4"/>
      <sheetName val="HGHW5"/>
      <sheetName val="HGCW6"/>
      <sheetName val="CH1"/>
      <sheetName val="EXP2"/>
      <sheetName val="XNGBQIV-02_x0000__x0000_)"/>
      <sheetName val="_x0000__x0000__x0017_[Q3-01-duyet.xls]Maumo)_x0000_?_x0000__x0000__x0000_"/>
      <sheetName val="?IEN_DONG"/>
      <sheetName val="DG _x0000__x0000__x0000__x0000__x0000__x0000__x0000__x0000__x0000__x0009__x0000_᲌Ա_x0000__x0004__x0000__x0000__x0000__x0000__x0000__x0000_窰԰_x0000__x0000__x0000__x0000__x0000_"/>
      <sheetName val="Exterior Walls Finishes"/>
      <sheetName val="Thep-MatCat"/>
      <sheetName val="Kiem-Toan"/>
      <sheetName val="NhapSL"/>
      <sheetName val="CPQL"/>
      <sheetName val="THCPQL"/>
      <sheetName val="BGThau_x0008_?0000000_x0001__x0006_?Sheet1_x0008_?To dr"/>
      <sheetName val="Na2??01"/>
      <sheetName val="CT?doanh thu 2005"/>
      <sheetName val="4_x0004_??XN54_x0004_??XN33_x0004_??NK96_x0006_??Sheet4"/>
      <sheetName val="??쫀䃝Z"/>
      <sheetName val="????¢é@Z?_x000d_?_x0004_"/>
      <sheetName val="BGThau_x0008_?0000000_x0001__x0006_?Sheet1_x0008_?To"/>
      <sheetName val="Du Toan"/>
      <sheetName val="DSMo (2)"/>
      <sheetName val="DSMo"/>
      <sheetName val="TH Mo"/>
      <sheetName val="21B"/>
      <sheetName val="143"/>
      <sheetName val="141"/>
      <sheetName val="172"/>
      <sheetName val="171"/>
      <sheetName val="170"/>
      <sheetName val="169"/>
      <sheetName val="168"/>
      <sheetName val="167"/>
      <sheetName val="166"/>
      <sheetName val="165"/>
      <sheetName val="164"/>
      <sheetName val="163"/>
      <sheetName val="162"/>
      <sheetName val="161"/>
      <sheetName val="160"/>
      <sheetName val="159"/>
      <sheetName val="158"/>
      <sheetName val="157"/>
      <sheetName val="156"/>
      <sheetName val="155"/>
      <sheetName val="154"/>
      <sheetName val="173"/>
      <sheetName val="152"/>
      <sheetName val="151"/>
      <sheetName val="150"/>
      <sheetName val="149"/>
      <sheetName val="148"/>
      <sheetName val="147"/>
      <sheetName val="146"/>
      <sheetName val="145"/>
      <sheetName val="144"/>
      <sheetName val="142"/>
      <sheetName val="140"/>
      <sheetName val="TH ho"/>
      <sheetName val="TH138-173"/>
      <sheetName val="_x0000__x0001__x0000__x0000__x0000__x0000__x0000__x0000__x0000__x0000__x0000__x0000__x0000__x0002__x0000__x0000__x0000__x0000__x0000__x0000__x0000_Ƥ_x0000_Ő_x0000__x0000__x0000_㋎˴_x0000_"/>
      <sheetName val="GIAVLIEU"/>
      <sheetName val="Km23"/>
      <sheetName val="_x0000__x0000__x0000__x0000_€¢é@Z_x0000__x000d__x0000__x0004_"/>
      <sheetName val="Hedging"/>
      <sheetName val="mtk_b"/>
      <sheetName val="[Q3-01-duyet.xlsUboHoan"/>
      <sheetName val="Tonghmp"/>
      <sheetName val="Qheet19"/>
      <sheetName val="THKL nghiamthu"/>
      <sheetName val="Balg du toan"/>
      <sheetName val="c`i tiet KHM"/>
      <sheetName val="_x0000__x0000__x0000__x0000_€¢é@Z_x0000__x000a__x0000__x0004_"/>
      <sheetName val="��nh m�c"/>
      <sheetName val="Na2_x0000__x0000_�01"/>
      <sheetName val="S�eet9"/>
      <sheetName val="_x0000__x0000__x0000__x0000__x0000__x0000__x0000__x0000_ (2)"/>
      <sheetName val="ThongSo"/>
      <sheetName val="Km2_x0000__x0000_,"/>
      <sheetName val="�ha tri SX"/>
      <sheetName val="So Con�!�fhiep"/>
      <sheetName val="ESTI."/>
      <sheetName val="DG_CA_"/>
      <sheetName val="TH (2+"/>
      <sheetName val="100000p0"/>
      <sheetName val="30000:00"/>
      <sheetName val="T.tidt"/>
      <sheetName val="coJoan"/>
      <sheetName val="XN&lt;4"/>
      <sheetName val="CL_x0007_G"/>
      <sheetName val="Tongh$p"/>
      <sheetName val="Tang TSCD 90-02"/>
      <sheetName val="Qy 1-2002"/>
      <sheetName val="Quy 3-2x02"/>
      <sheetName val="C/     Lang"/>
      <sheetName val="4_x0004_?XN54_x0004_?XN33_x0004_?NK96_x0006_?Sheet4"/>
      <sheetName val="SDH TP"/>
      <sheetName val="Shѥet10"/>
      <sheetName val="KKKKKKKK"/>
      <sheetName val="KKKKKKKK (2)"/>
      <sheetName val="KKKKKKKK_(2)"/>
      <sheetName val="Thuc_thanh1"/>
      <sheetName val="QL1A-QL1A_moi1"/>
      <sheetName val="C_Bong_Lang1"/>
      <sheetName val="Km227_227_838s,"/>
      <sheetName val="XL��est5"/>
      <sheetName val="_x0000__x0000__x0000__x0000_���@Z_x0000__x000d__x0000__x0004_"/>
      <sheetName val="Tai_khկ_x0000_缀"/>
      <sheetName val="diachi"/>
      <sheetName val="Na2??€01"/>
      <sheetName val="KH_Q1_Q2_01"/>
      <sheetName val="MTO REV.0_x0000__x0000__x0000__x0000__x0000__x0000__x0000__x0000__x0000__x0009__x0000_쫀Ӛ_x0000__x0004__x0000__x0000__x0000__x0000__x0000__x0000__xdd0c_"/>
      <sheetName val="B-B"/>
      <sheetName val="Analysis"/>
      <sheetName val="C-C"/>
      <sheetName val="D-D"/>
      <sheetName val="೼_xffff_uc thanh"/>
      <sheetName val="C.Bojg Lang"/>
      <sheetName val="CHITIET VL-N_x0003_-TT-3p"/>
      <sheetName val="Quy_2-20021"/>
      <sheetName val="To_tri_h"/>
      <sheetName val="VPN"/>
      <sheetName val="Bu_gi`"/>
      <sheetName val="˜Ünh_m÷c"/>
      <sheetName val="roto_truc"/>
      <sheetName val="Day_dt"/>
      <sheetName val="Hat5mm&lt;3%"/>
      <sheetName val="PboCPQ1-03"/>
      <sheetName val="Km033s,"/>
      <sheetName val="TONGKE1P"/>
      <sheetName val="stato_tam_say"/>
      <sheetName val="Stato_ep"/>
      <sheetName val="Canh_gio"/>
      <sheetName val="Ss_Z-_GB"/>
      <sheetName val="Ünh_m÷c"/>
      <sheetName val="S29S"/>
    </sheetNames>
    <sheetDataSet>
      <sheetData sheetId="0" refreshError="1">
        <row r="29">
          <cell r="E29">
            <v>9566000</v>
          </cell>
        </row>
      </sheetData>
      <sheetData sheetId="1"/>
      <sheetData sheetId="2"/>
      <sheetData sheetId="3"/>
      <sheetData sheetId="4"/>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refreshError="1"/>
      <sheetData sheetId="198" refreshError="1"/>
      <sheetData sheetId="199"/>
      <sheetData sheetId="200"/>
      <sheetData sheetId="201"/>
      <sheetData sheetId="202"/>
      <sheetData sheetId="203"/>
      <sheetData sheetId="204" refreshError="1"/>
      <sheetData sheetId="205"/>
      <sheetData sheetId="206" refreshError="1"/>
      <sheetData sheetId="207"/>
      <sheetData sheetId="208"/>
      <sheetData sheetId="209"/>
      <sheetData sheetId="210" refreshError="1"/>
      <sheetData sheetId="211" refreshError="1"/>
      <sheetData sheetId="212"/>
      <sheetData sheetId="213" refreshError="1"/>
      <sheetData sheetId="214" refreshError="1"/>
      <sheetData sheetId="215" refreshError="1"/>
      <sheetData sheetId="216"/>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sheetData sheetId="230"/>
      <sheetData sheetId="231" refreshError="1"/>
      <sheetData sheetId="232" refreshError="1"/>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sheetData sheetId="256"/>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sheetData sheetId="288"/>
      <sheetData sheetId="289"/>
      <sheetData sheetId="290"/>
      <sheetData sheetId="291"/>
      <sheetData sheetId="292"/>
      <sheetData sheetId="293"/>
      <sheetData sheetId="294" refreshError="1"/>
      <sheetData sheetId="295" refreshError="1"/>
      <sheetData sheetId="296" refreshError="1"/>
      <sheetData sheetId="297"/>
      <sheetData sheetId="298"/>
      <sheetData sheetId="299" refreshError="1"/>
      <sheetData sheetId="300" refreshError="1"/>
      <sheetData sheetId="301" refreshError="1"/>
      <sheetData sheetId="302" refreshError="1"/>
      <sheetData sheetId="303" refreshError="1"/>
      <sheetData sheetId="304"/>
      <sheetData sheetId="305"/>
      <sheetData sheetId="306" refreshError="1"/>
      <sheetData sheetId="307" refreshError="1"/>
      <sheetData sheetId="308" refreshError="1"/>
      <sheetData sheetId="309"/>
      <sheetData sheetId="310"/>
      <sheetData sheetId="311"/>
      <sheetData sheetId="312"/>
      <sheetData sheetId="313"/>
      <sheetData sheetId="314"/>
      <sheetData sheetId="315"/>
      <sheetData sheetId="316" refreshError="1"/>
      <sheetData sheetId="317" refreshError="1"/>
      <sheetData sheetId="318"/>
      <sheetData sheetId="319"/>
      <sheetData sheetId="320" refreshError="1"/>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sheetData sheetId="353"/>
      <sheetData sheetId="354"/>
      <sheetData sheetId="355"/>
      <sheetData sheetId="356"/>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sheetData sheetId="438"/>
      <sheetData sheetId="439"/>
      <sheetData sheetId="440"/>
      <sheetData sheetId="441"/>
      <sheetData sheetId="442"/>
      <sheetData sheetId="443"/>
      <sheetData sheetId="444" refreshError="1"/>
      <sheetData sheetId="445"/>
      <sheetData sheetId="446"/>
      <sheetData sheetId="447"/>
      <sheetData sheetId="448"/>
      <sheetData sheetId="449"/>
      <sheetData sheetId="450"/>
      <sheetData sheetId="451"/>
      <sheetData sheetId="452"/>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sheetData sheetId="466" refreshError="1"/>
      <sheetData sheetId="467" refreshError="1"/>
      <sheetData sheetId="468" refreshError="1"/>
      <sheetData sheetId="469" refreshError="1"/>
      <sheetData sheetId="470" refreshError="1"/>
      <sheetData sheetId="471"/>
      <sheetData sheetId="472"/>
      <sheetData sheetId="473" refreshError="1"/>
      <sheetData sheetId="474" refreshError="1"/>
      <sheetData sheetId="475" refreshError="1"/>
      <sheetData sheetId="476" refreshError="1"/>
      <sheetData sheetId="477"/>
      <sheetData sheetId="478"/>
      <sheetData sheetId="479"/>
      <sheetData sheetId="480" refreshError="1"/>
      <sheetData sheetId="481" refreshError="1"/>
      <sheetData sheetId="482"/>
      <sheetData sheetId="483"/>
      <sheetData sheetId="484" refreshError="1"/>
      <sheetData sheetId="485" refreshError="1"/>
      <sheetData sheetId="486" refreshError="1"/>
      <sheetData sheetId="487"/>
      <sheetData sheetId="488" refreshError="1"/>
      <sheetData sheetId="489"/>
      <sheetData sheetId="490"/>
      <sheetData sheetId="491"/>
      <sheetData sheetId="492" refreshError="1"/>
      <sheetData sheetId="493" refreshError="1"/>
      <sheetData sheetId="494" refreshError="1"/>
      <sheetData sheetId="495" refreshError="1"/>
      <sheetData sheetId="496" refreshError="1"/>
      <sheetData sheetId="497" refreshError="1"/>
      <sheetData sheetId="498" refreshError="1"/>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refreshError="1"/>
      <sheetData sheetId="545" refreshError="1"/>
      <sheetData sheetId="546" refreshError="1"/>
      <sheetData sheetId="547" refreshError="1"/>
      <sheetData sheetId="548" refreshError="1"/>
      <sheetData sheetId="549" refreshError="1"/>
      <sheetData sheetId="550" refreshError="1"/>
      <sheetData sheetId="551"/>
      <sheetData sheetId="552"/>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refreshError="1"/>
      <sheetData sheetId="601" refreshError="1"/>
      <sheetData sheetId="602" refreshError="1"/>
      <sheetData sheetId="603" refreshError="1"/>
      <sheetData sheetId="604" refreshError="1"/>
      <sheetData sheetId="605" refreshError="1"/>
      <sheetData sheetId="606"/>
      <sheetData sheetId="607" refreshError="1"/>
      <sheetData sheetId="608"/>
      <sheetData sheetId="609" refreshError="1"/>
      <sheetData sheetId="610"/>
      <sheetData sheetId="611"/>
      <sheetData sheetId="612" refreshError="1"/>
      <sheetData sheetId="613" refreshError="1"/>
      <sheetData sheetId="614" refreshError="1"/>
      <sheetData sheetId="615" refreshError="1"/>
      <sheetData sheetId="616"/>
      <sheetData sheetId="617" refreshError="1"/>
      <sheetData sheetId="618"/>
      <sheetData sheetId="619" refreshError="1"/>
      <sheetData sheetId="620" refreshError="1"/>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sheetData sheetId="639"/>
      <sheetData sheetId="640" refreshError="1"/>
      <sheetData sheetId="641"/>
      <sheetData sheetId="642"/>
      <sheetData sheetId="643"/>
      <sheetData sheetId="644" refreshError="1"/>
      <sheetData sheetId="645" refreshError="1"/>
      <sheetData sheetId="646" refreshError="1"/>
      <sheetData sheetId="647" refreshError="1"/>
      <sheetData sheetId="648" refreshError="1"/>
      <sheetData sheetId="649"/>
      <sheetData sheetId="650" refreshError="1"/>
      <sheetData sheetId="651"/>
      <sheetData sheetId="652"/>
      <sheetData sheetId="653"/>
      <sheetData sheetId="654"/>
      <sheetData sheetId="655"/>
      <sheetData sheetId="656" refreshError="1"/>
      <sheetData sheetId="657"/>
      <sheetData sheetId="658" refreshError="1"/>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Set>
  </externalBook>
</externalLink>
</file>

<file path=xl/externalLinks/externalLink3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N phia Bac"/>
      <sheetName val="Mau BC"/>
      <sheetName val="Cong ty"/>
      <sheetName val="T01"/>
      <sheetName val="T02"/>
      <sheetName val="T03"/>
      <sheetName val="T04"/>
      <sheetName val="T05"/>
      <sheetName val="T6"/>
      <sheetName val="T7"/>
      <sheetName val="T8"/>
      <sheetName val="T9"/>
      <sheetName val="T(10)"/>
      <sheetName val="T(11)"/>
      <sheetName val="T(12)"/>
      <sheetName val="TetND"/>
      <sheetName val="HC"/>
      <sheetName val="25-3"/>
      <sheetName val="30-4"/>
      <sheetName val="Thuong6T"/>
      <sheetName val="02-9"/>
      <sheetName val="15nam"/>
      <sheetName val="22-12"/>
      <sheetName val="Van phong CT"/>
      <sheetName val="Phe duyet"/>
      <sheetName val="Tam tinh"/>
      <sheetName val="AV"/>
      <sheetName val="Quy luong AV"/>
      <sheetName val="BC9t"/>
      <sheetName val="AVuong"/>
      <sheetName val="BCTNBQIII"/>
      <sheetName val="BCnoluong"/>
      <sheetName val="Chi tiet"/>
      <sheetName val="00000000"/>
      <sheetName val="XL4Poppy"/>
      <sheetName val="XL4Test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9">
          <cell r="C9" t="str">
            <v>V¨n phßng c«ng ty</v>
          </cell>
          <cell r="D9">
            <v>91</v>
          </cell>
          <cell r="H9">
            <v>84188200</v>
          </cell>
          <cell r="I9">
            <v>84188200</v>
          </cell>
          <cell r="J9">
            <v>0</v>
          </cell>
        </row>
        <row r="10">
          <cell r="C10" t="str">
            <v>Ban ®iÒu hµnh Dung QuÊt</v>
          </cell>
          <cell r="J10">
            <v>0</v>
          </cell>
        </row>
        <row r="11">
          <cell r="C11" t="str">
            <v>C«ng tr­êng Dung quÊt</v>
          </cell>
          <cell r="D11">
            <v>26</v>
          </cell>
          <cell r="H11">
            <v>15275500</v>
          </cell>
          <cell r="I11">
            <v>15275500</v>
          </cell>
          <cell r="J11">
            <v>0</v>
          </cell>
        </row>
        <row r="12">
          <cell r="C12" t="str">
            <v>Ban ®iÒu hµnh ®­êng HCM</v>
          </cell>
          <cell r="D12">
            <v>14</v>
          </cell>
          <cell r="H12">
            <v>10396500</v>
          </cell>
          <cell r="I12">
            <v>10396500</v>
          </cell>
          <cell r="J12">
            <v>0</v>
          </cell>
        </row>
        <row r="13">
          <cell r="C13" t="str">
            <v>C«ng tr­êng Hå chÝ minh</v>
          </cell>
          <cell r="D13">
            <v>14</v>
          </cell>
          <cell r="H13">
            <v>6272400</v>
          </cell>
          <cell r="I13">
            <v>6272400</v>
          </cell>
          <cell r="J13">
            <v>0</v>
          </cell>
        </row>
        <row r="14">
          <cell r="C14" t="str">
            <v>Bom m×n Phó Mü</v>
          </cell>
          <cell r="J14">
            <v>0</v>
          </cell>
        </row>
        <row r="15">
          <cell r="C15" t="str">
            <v>BM B¾c Hßn «ng</v>
          </cell>
          <cell r="J15">
            <v>0</v>
          </cell>
        </row>
        <row r="16">
          <cell r="C16" t="str">
            <v>RPBM Gi¶m nhÑ thiªn tai</v>
          </cell>
          <cell r="D16">
            <v>4</v>
          </cell>
          <cell r="H16">
            <v>2217000</v>
          </cell>
          <cell r="I16">
            <v>2217000</v>
          </cell>
          <cell r="J16">
            <v>0</v>
          </cell>
        </row>
        <row r="17">
          <cell r="C17" t="str">
            <v>Bom m×n Xekaman</v>
          </cell>
          <cell r="D17">
            <v>1</v>
          </cell>
          <cell r="H17">
            <v>3704029</v>
          </cell>
          <cell r="I17">
            <v>3704029</v>
          </cell>
          <cell r="J17">
            <v>0</v>
          </cell>
        </row>
        <row r="18">
          <cell r="C18" t="str">
            <v>Bom m×n Cöa lß - NghÖ an</v>
          </cell>
          <cell r="D18">
            <v>20</v>
          </cell>
          <cell r="H18">
            <v>5683500</v>
          </cell>
          <cell r="I18">
            <v>5683500</v>
          </cell>
          <cell r="J18">
            <v>0</v>
          </cell>
        </row>
        <row r="19">
          <cell r="C19" t="str">
            <v>Bom m×n Cam ranh</v>
          </cell>
          <cell r="D19">
            <v>69</v>
          </cell>
          <cell r="H19">
            <v>15501900</v>
          </cell>
          <cell r="I19">
            <v>15501900</v>
          </cell>
          <cell r="J19">
            <v>0</v>
          </cell>
        </row>
        <row r="20">
          <cell r="C20" t="str">
            <v>CT C¶ng c¸ Gµnh hµo - B¹c Liªu</v>
          </cell>
          <cell r="D20">
            <v>0</v>
          </cell>
          <cell r="H20">
            <v>1819700</v>
          </cell>
          <cell r="I20">
            <v>1819700</v>
          </cell>
          <cell r="J20">
            <v>0</v>
          </cell>
        </row>
        <row r="21">
          <cell r="C21" t="str">
            <v>B§H Thuû ®iÖn A V­¬ng</v>
          </cell>
          <cell r="H21">
            <v>5384500</v>
          </cell>
          <cell r="I21">
            <v>5384500</v>
          </cell>
          <cell r="J21">
            <v>0</v>
          </cell>
        </row>
        <row r="22">
          <cell r="C22" t="str">
            <v>CT  phÇn hë CNN</v>
          </cell>
          <cell r="H22">
            <v>16919700</v>
          </cell>
          <cell r="I22">
            <v>16919700</v>
          </cell>
          <cell r="J22">
            <v>0</v>
          </cell>
        </row>
        <row r="23">
          <cell r="C23" t="str">
            <v>CT Thi c«ng ng¸ch sè 1</v>
          </cell>
          <cell r="D23">
            <v>115</v>
          </cell>
          <cell r="H23">
            <v>35689200</v>
          </cell>
          <cell r="I23">
            <v>35689200</v>
          </cell>
          <cell r="J23">
            <v>0</v>
          </cell>
        </row>
        <row r="24">
          <cell r="C24" t="str">
            <v>CT Thi c«ng ng¸ch sè 2</v>
          </cell>
          <cell r="D24">
            <v>147</v>
          </cell>
          <cell r="H24">
            <v>35074600</v>
          </cell>
          <cell r="I24">
            <v>35074600</v>
          </cell>
          <cell r="J24">
            <v>0</v>
          </cell>
        </row>
        <row r="25">
          <cell r="C25" t="str">
            <v>CT Thi c«ng th¸p ®iÒu ¸p</v>
          </cell>
          <cell r="D25">
            <v>31</v>
          </cell>
          <cell r="H25">
            <v>7162700</v>
          </cell>
          <cell r="I25">
            <v>7162700</v>
          </cell>
          <cell r="J25">
            <v>0</v>
          </cell>
        </row>
        <row r="26">
          <cell r="C26" t="str">
            <v>CT RPBM Thuû ®iÖn A V­¬ng</v>
          </cell>
        </row>
        <row r="27">
          <cell r="C27" t="str">
            <v>V¨n phßng ®¹i diÖn miÒn Nam</v>
          </cell>
          <cell r="D27">
            <v>8</v>
          </cell>
          <cell r="H27">
            <v>4815400</v>
          </cell>
          <cell r="I27">
            <v>4815400</v>
          </cell>
          <cell r="J27">
            <v>0</v>
          </cell>
        </row>
        <row r="28">
          <cell r="C28" t="str">
            <v>Khèi xÝ nghiÖp</v>
          </cell>
        </row>
        <row r="29">
          <cell r="C29" t="str">
            <v>XÝ nghiÖp cÇu ®­êng 25/3</v>
          </cell>
          <cell r="D29">
            <v>147</v>
          </cell>
          <cell r="H29">
            <v>54514000</v>
          </cell>
          <cell r="I29">
            <v>54514000</v>
          </cell>
        </row>
        <row r="30">
          <cell r="C30" t="str">
            <v>XÝ nghiÖp CT NgÇm</v>
          </cell>
          <cell r="D30">
            <v>115</v>
          </cell>
          <cell r="H30">
            <v>41500000</v>
          </cell>
          <cell r="I30">
            <v>41500000</v>
          </cell>
        </row>
        <row r="31">
          <cell r="C31" t="str">
            <v>XÝ nghiÖp S©n ®­êng c¶ng</v>
          </cell>
          <cell r="H31">
            <v>87897860</v>
          </cell>
          <cell r="I31">
            <v>87897860</v>
          </cell>
        </row>
        <row r="32">
          <cell r="C32" t="str">
            <v>XÝ nghiÖp XL phÝa Nam</v>
          </cell>
        </row>
        <row r="33">
          <cell r="C33" t="str">
            <v>XN XL PhÝa B¾c</v>
          </cell>
        </row>
        <row r="34">
          <cell r="C34" t="str">
            <v>XN XLMT &amp; ¦DVL Næ</v>
          </cell>
        </row>
        <row r="35">
          <cell r="C35" t="str">
            <v>XN Kh¶o s¸t TK &amp; TVXD</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3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enluong"/>
      <sheetName val="kinhphi"/>
      <sheetName val="ptvt"/>
      <sheetName val="sat"/>
      <sheetName val="clechvt"/>
      <sheetName val="dongia"/>
      <sheetName val="tonghop"/>
      <sheetName val="ctttc"/>
      <sheetName val="bia"/>
      <sheetName val="TN NEW"/>
      <sheetName val="285"/>
      <sheetName val="phangoithau"/>
      <sheetName val="TDT"/>
      <sheetName val="THCPXD"/>
      <sheetName val="cpkhac"/>
      <sheetName val="CP CBSX"/>
      <sheetName val="THTN"/>
      <sheetName val="TN CT"/>
      <sheetName val="VLNCMTC TN"/>
      <sheetName val="CT day dan su phu kien"/>
      <sheetName val="CT xa - tiep dia"/>
      <sheetName val="THEP HINH"/>
      <sheetName val="CT cot"/>
      <sheetName val="Ct BT mong"/>
      <sheetName val="DatDao"/>
      <sheetName val="K LUONG duong day"/>
      <sheetName val="DG"/>
      <sheetName val="TH CTO"/>
      <sheetName val="VL-NC CTo"/>
      <sheetName val="CT cong to"/>
      <sheetName val="KL CONG TO"/>
      <sheetName val="VL DAU THAU"/>
      <sheetName val="TH DZ0,4"/>
      <sheetName val="TT"/>
      <sheetName val="VCDD"/>
      <sheetName val="VL-NC DZ0,4"/>
      <sheetName val="TH THAO DO"/>
      <sheetName val="VL-NC-MTC thao do"/>
      <sheetName val="CT THAO DO"/>
      <sheetName val="KL Thao Do"/>
      <sheetName val="00000000"/>
      <sheetName val="Sheet1"/>
      <sheetName val="Sheet2"/>
      <sheetName val="Sheet3"/>
      <sheetName val="XL4Poppy"/>
      <sheetName val="Thuc thanh"/>
      <sheetName val="Xlc5nguyhiem"/>
      <sheetName val="CosoXL"/>
      <sheetName val="KhuTG"/>
      <sheetName val="10000000"/>
      <sheetName val="XL4Test5"/>
      <sheetName val="THDT"/>
      <sheetName val="THDG"/>
      <sheetName val="CTDG"/>
      <sheetName val="CTBT"/>
      <sheetName val="CPBT"/>
      <sheetName val="TB"/>
      <sheetName val="VC"/>
      <sheetName val="BANG KE"/>
      <sheetName val="DS-nop"/>
      <sheetName val="BC-ThuChi"/>
      <sheetName val="DS-nop T10.03"/>
      <sheetName val="DS-nop T12.03"/>
      <sheetName val="DS nop quý IV"/>
      <sheetName val="DS nop quý IV.04"/>
      <sheetName val="DSnop quý III.04"/>
      <sheetName val="DSnop quý II.04"/>
      <sheetName val="DSnop quý I.04"/>
      <sheetName val="DS-nop T11.03"/>
      <sheetName val="thang12"/>
      <sheetName val="thang11"/>
      <sheetName val="thang10"/>
      <sheetName val="thang9"/>
      <sheetName val="thang8"/>
      <sheetName val="thang7"/>
      <sheetName val="thang6"/>
      <sheetName val="thang5"/>
      <sheetName val="thang4"/>
      <sheetName val="thang3"/>
      <sheetName val="thang2"/>
      <sheetName val="thang1"/>
      <sheetName val="giathanh1"/>
      <sheetName val="CT cong?to"/>
      <sheetName val="CT cong_x0000_to"/>
      <sheetName val="DL2"/>
      <sheetName val="CT cong_to"/>
      <sheetName val="CT cong"/>
      <sheetName val="ESTI."/>
      <sheetName val="DI-ESTI"/>
      <sheetName val="Sheet4"/>
      <sheetName val="KH-Q1,Q2,01"/>
      <sheetName val="data"/>
      <sheetName val="phi"/>
      <sheetName val="#pkhac"/>
      <sheetName val="4"/>
      <sheetName val="BY CATEGORY"/>
      <sheetName val="001N99"/>
      <sheetName val="TONGKE1P"/>
      <sheetName val="TDTKP"/>
      <sheetName val="DG3285"/>
      <sheetName val="THANG1_2004"/>
      <sheetName val="QBINH"/>
      <sheetName val="QTRI"/>
      <sheetName val="HUE"/>
      <sheetName val="DNANG"/>
      <sheetName val="QNAM"/>
      <sheetName val="QNGAI"/>
      <sheetName val="BDINH"/>
      <sheetName val="PYEN"/>
      <sheetName val="KHOA"/>
      <sheetName val="GLAI"/>
      <sheetName val="KTUM"/>
      <sheetName val="DLAK"/>
      <sheetName val="CQUAN"/>
      <sheetName val="TND"/>
      <sheetName val="TKD"/>
      <sheetName val="NTHON"/>
      <sheetName val="MTINH"/>
      <sheetName val="CODIEN"/>
      <sheetName val="VTU"/>
      <sheetName val="LUOI"/>
      <sheetName val="VUANHO"/>
      <sheetName val="VIEN"/>
      <sheetName val="KSAN"/>
      <sheetName val="Thang2_2004"/>
      <sheetName val="Database"/>
      <sheetName val="Ban"/>
      <sheetName val="GS"/>
      <sheetName val="CD"/>
      <sheetName val="331"/>
      <sheetName val="CP"/>
      <sheetName val="Mua"/>
      <sheetName val="TK"/>
      <sheetName val="XNT"/>
      <sheetName val="BH"/>
      <sheetName val="BK MB"/>
      <sheetName val="So Cai"/>
      <sheetName val="Quy"/>
      <sheetName val="Luong"/>
      <sheetName val="name"/>
      <sheetName val="TTDZ22"/>
      <sheetName val="TT_0,4KV"/>
      <sheetName val="TN_NEW"/>
      <sheetName val="CP_CBSX"/>
      <sheetName val="TN_CT"/>
      <sheetName val="VLNCMTC_TN"/>
      <sheetName val="CT_day_dan_su_phu_kien"/>
      <sheetName val="CT_xa_-_tiep_dia"/>
      <sheetName val="THEP_HINH"/>
      <sheetName val="CT_cot"/>
      <sheetName val="Ct_BT_mong"/>
      <sheetName val="K_LUONG_duong_day"/>
      <sheetName val="TH_CTO"/>
      <sheetName val="VL-NC_CTo"/>
      <sheetName val="CT_cong_to"/>
      <sheetName val="KL_CONG_TO"/>
      <sheetName val="VL_DAU_THAU"/>
      <sheetName val="TH_DZ0,4"/>
      <sheetName val="VL-NC_DZ0,4"/>
      <sheetName val="TH_THAO_DO"/>
      <sheetName val="VL-NC-MTC_thao_do"/>
      <sheetName val="CT_THAO_DO"/>
      <sheetName val="KL_Thao_Do"/>
      <sheetName val="Thuc_thanh"/>
      <sheetName val="BANG_KE"/>
      <sheetName val="DS-nop_T10_03"/>
      <sheetName val="DS-nop_T12_03"/>
      <sheetName val="DS_nop_quý_IV"/>
      <sheetName val="DS_nop_quý_IV_04"/>
      <sheetName val="DSnop_quý_III_04"/>
      <sheetName val="DSnop_quý_II_04"/>
      <sheetName val="DSnop_quý_I_04"/>
      <sheetName val="DS-nop_T11_03"/>
      <sheetName val="CT_cong?to"/>
      <sheetName val="CT_congto"/>
      <sheetName val="ESTI_"/>
      <sheetName val="CT_cong_to1"/>
      <sheetName val="CT_cong"/>
      <sheetName val="Tieu chuan thep"/>
      <sheetName val="KH_Q1_Q2_01"/>
      <sheetName val="TH dz 22"/>
      <sheetName val="VCDD_22"/>
      <sheetName val="vt 22"/>
      <sheetName val="khluong"/>
      <sheetName val="TN_NEW1"/>
      <sheetName val="CP_CBSX1"/>
      <sheetName val="TN_CT1"/>
      <sheetName val="VLNCMTC_TN1"/>
      <sheetName val="CT_day_dan_su_phu_kien1"/>
      <sheetName val="CT_xa_-_tiep_dia1"/>
      <sheetName val="THEP_HINH1"/>
      <sheetName val="CT_cot1"/>
      <sheetName val="Ct_BT_mong1"/>
      <sheetName val="K_LUONG_duong_day1"/>
      <sheetName val="TH_CTO1"/>
      <sheetName val="VL-NC_CTo1"/>
      <sheetName val="CT_cong_to2"/>
      <sheetName val="KL_CONG_TO1"/>
      <sheetName val="VL_DAU_THAU1"/>
      <sheetName val="TH_DZ0,41"/>
      <sheetName val="VL-NC_DZ0,41"/>
      <sheetName val="TH_THAO_DO1"/>
      <sheetName val="VL-NC-MTC_thao_do1"/>
      <sheetName val="CT_THAO_DO1"/>
      <sheetName val="KL_Thao_Do1"/>
      <sheetName val="Thuc_thanh1"/>
      <sheetName val="DS-nop_T10_031"/>
      <sheetName val="DS-nop_T12_031"/>
      <sheetName val="DS_nop_quý_IV1"/>
      <sheetName val="DS_nop_quý_IV_041"/>
      <sheetName val="DSnop_quý_III_041"/>
      <sheetName val="DSnop_quý_II_041"/>
      <sheetName val="DSnop_quý_I_041"/>
      <sheetName val="DS-nop_T11_031"/>
      <sheetName val="BANG_KE1"/>
      <sheetName val="CT_cong?to1"/>
      <sheetName val="ESTI_1"/>
      <sheetName val="CT_cong_to3"/>
      <sheetName val="CT_cong1"/>
      <sheetName val="BY_CATEGORY"/>
      <sheetName val="Tieu_chuan_thep"/>
      <sheetName val="KK bo sung"/>
      <sheetName val="chitimc"/>
      <sheetName val="HESO"/>
      <sheetName val="dtxl"/>
      <sheetName val="khung ten TD"/>
      <sheetName val="QTCNVHHK"/>
      <sheetName val="Loai-4-5"/>
      <sheetName val="om"/>
      <sheetName val="OM6"/>
      <sheetName val="om05"/>
      <sheetName val="NSU"/>
      <sheetName val="SPL4-TOTAL"/>
      <sheetName val="Input"/>
      <sheetName val="ptdg "/>
      <sheetName val="ptke"/>
      <sheetName val="ptdg"/>
      <sheetName val="IBASE"/>
      <sheetName val="(24)-Truc 9"/>
      <sheetName val="clecÿÿt"/>
      <sheetName val="ÿÿngia"/>
      <sheetName val="CHITIET VL-NC-TT1p"/>
      <sheetName val="TONGKE3p"/>
      <sheetName val="DON GIA"/>
      <sheetName val="CHITIET VL-NC"/>
      <sheetName val=" XE 43K"/>
      <sheetName val="SO LIEU"/>
      <sheetName val="DCV"/>
      <sheetName val="DONVI"/>
      <sheetName val="VL10KV"/>
      <sheetName val="TBA 250"/>
      <sheetName val="VL 0,4KV"/>
      <sheetName val="VLCong to"/>
      <sheetName val="CHIET TINH TBA"/>
      <sheetName val="pp1p"/>
      <sheetName val="pp3p_NC"/>
      <sheetName val="pp3p "/>
      <sheetName val="1_x0000_ƛ_x0000__x0000__x0000__x0000__x0000__x0000__x0000__x0000__x0001__x0000_娈ƛ_x0000__x0004__x0000__x0000__x0000__x0000__x0000__x0000_Ⲽƛ_x0000__x0000__x0000__x0000__x0000__x0000_"/>
      <sheetName val="cuoc vc"/>
      <sheetName val="Khoi luong"/>
      <sheetName val="CT cong_x005f_x0000_to"/>
      <sheetName val="BK_MB"/>
      <sheetName val="So_Cai"/>
      <sheetName val="Thuc_thanh2"/>
      <sheetName val="TN_NEW2"/>
      <sheetName val="CP_CBSX2"/>
      <sheetName val="TN_CT2"/>
      <sheetName val="VLNCMTC_TN2"/>
      <sheetName val="CT_day_dan_su_phu_kien2"/>
      <sheetName val="CT_xa_-_tiep_dia2"/>
      <sheetName val="THEP_HINH2"/>
      <sheetName val="CT_cot2"/>
      <sheetName val="Ct_BT_mong2"/>
      <sheetName val="K_LUONG_duong_day2"/>
      <sheetName val="TH_CTO2"/>
      <sheetName val="VL-NC_CTo2"/>
      <sheetName val="CT_cong_to4"/>
      <sheetName val="KL_CONG_TO2"/>
      <sheetName val="VL_DAU_THAU2"/>
      <sheetName val="TH_DZ0,42"/>
      <sheetName val="VL-NC_DZ0,42"/>
      <sheetName val="TH_THAO_DO2"/>
      <sheetName val="VL-NC-MTC_thao_do2"/>
      <sheetName val="CT_THAO_DO2"/>
      <sheetName val="KL_Thao_Do2"/>
      <sheetName val="BANG_KE2"/>
      <sheetName val="CT_cong?to2"/>
      <sheetName val="DS-nop_T10_032"/>
      <sheetName val="DS-nop_T12_032"/>
      <sheetName val="DS_nop_quý_IV2"/>
      <sheetName val="DS_nop_quý_IV_042"/>
      <sheetName val="DSnop_quý_III_042"/>
      <sheetName val="DSnop_quý_II_042"/>
      <sheetName val="DSnop_quý_I_042"/>
      <sheetName val="DS-nop_T11_032"/>
      <sheetName val="ESTI_2"/>
      <sheetName val="BK_MB1"/>
      <sheetName val="So_Cai1"/>
      <sheetName val="CT_cong_to5"/>
      <sheetName val="CT_cong2"/>
      <sheetName val="Thuc_thanh3"/>
      <sheetName val="TN_NEW3"/>
      <sheetName val="CP_CBSX3"/>
      <sheetName val="TN_CT3"/>
      <sheetName val="VLNCMTC_TN3"/>
      <sheetName val="CT_day_dan_su_phu_kien3"/>
      <sheetName val="CT_xa_-_tiep_dia3"/>
      <sheetName val="THEP_HINH3"/>
      <sheetName val="CT_cot3"/>
      <sheetName val="Ct_BT_mong3"/>
      <sheetName val="K_LUONG_duong_day3"/>
      <sheetName val="TH_CTO3"/>
      <sheetName val="VL-NC_CTo3"/>
      <sheetName val="CT_cong_to6"/>
      <sheetName val="KL_CONG_TO3"/>
      <sheetName val="VL_DAU_THAU3"/>
      <sheetName val="TH_DZ0,43"/>
      <sheetName val="VL-NC_DZ0,43"/>
      <sheetName val="TH_THAO_DO3"/>
      <sheetName val="VL-NC-MTC_thao_do3"/>
      <sheetName val="CT_THAO_DO3"/>
      <sheetName val="KL_Thao_Do3"/>
      <sheetName val="BANG_KE3"/>
      <sheetName val="CT_cong?to3"/>
      <sheetName val="DS-nop_T10_033"/>
      <sheetName val="DS-nop_T12_033"/>
      <sheetName val="DS_nop_quý_IV3"/>
      <sheetName val="DS_nop_quý_IV_043"/>
      <sheetName val="DSnop_quý_III_043"/>
      <sheetName val="DSnop_quý_II_043"/>
      <sheetName val="DSnop_quý_I_043"/>
      <sheetName val="DS-nop_T11_033"/>
      <sheetName val="ESTI_3"/>
      <sheetName val="BK_MB2"/>
      <sheetName val="So_Cai2"/>
      <sheetName val="CT_cong_to7"/>
      <sheetName val="CT_cong3"/>
      <sheetName val="Thuc_thanh4"/>
      <sheetName val="TN_NEW4"/>
      <sheetName val="CP_CBSX4"/>
      <sheetName val="TN_CT4"/>
      <sheetName val="VLNCMTC_TN4"/>
      <sheetName val="CT_day_dan_su_phu_kien4"/>
      <sheetName val="CT_xa_-_tiep_dia4"/>
      <sheetName val="THEP_HINH4"/>
      <sheetName val="CT_cot4"/>
      <sheetName val="Ct_BT_mong4"/>
      <sheetName val="K_LUONG_duong_day4"/>
      <sheetName val="TH_CTO4"/>
      <sheetName val="VL-NC_CTo4"/>
      <sheetName val="CT_cong_to8"/>
      <sheetName val="KL_CONG_TO4"/>
      <sheetName val="VL_DAU_THAU4"/>
      <sheetName val="TH_DZ0,44"/>
      <sheetName val="VL-NC_DZ0,44"/>
      <sheetName val="TH_THAO_DO4"/>
      <sheetName val="VL-NC-MTC_thao_do4"/>
      <sheetName val="CT_THAO_DO4"/>
      <sheetName val="KL_Thao_Do4"/>
      <sheetName val="BANG_KE4"/>
      <sheetName val="CT_cong?to4"/>
      <sheetName val="DS-nop_T10_034"/>
      <sheetName val="DS-nop_T12_034"/>
      <sheetName val="DS_nop_quý_IV4"/>
      <sheetName val="DS_nop_quý_IV_044"/>
      <sheetName val="DSnop_quý_III_044"/>
      <sheetName val="DSnop_quý_II_044"/>
      <sheetName val="DSnop_quý_I_044"/>
      <sheetName val="DS-nop_T11_034"/>
      <sheetName val="ESTI_4"/>
      <sheetName val="BK_MB3"/>
      <sheetName val="So_Cai3"/>
      <sheetName val="CT_cong_to9"/>
      <sheetName val="CT_cong4"/>
      <sheetName val="[_x0000_TCNVHHK_x0000_XLS_x0000_Cos_x0000_XL"/>
      <sheetName val="MAKH"/>
      <sheetName val="KHDTCC"/>
      <sheetName val="1"/>
      <sheetName val="1?ƛ????????_x0001_?娈ƛ?_x0004_??????Ⲽƛ??????"/>
      <sheetName val="TH_dz_22"/>
      <sheetName val="vt_22"/>
      <sheetName val="TH_dz_221"/>
      <sheetName val="vt_221"/>
      <sheetName val="TH_dz_222"/>
      <sheetName val="vt_222"/>
      <sheetName val="TH_dz_223"/>
      <sheetName val="vt_223"/>
      <sheetName val="DS nop quý KV"/>
      <sheetName val="1_ƛ_________x0001__娈ƛ__x0004_______Ⲽƛ______"/>
      <sheetName val="CT35"/>
      <sheetName val="Mau 02"/>
      <sheetName val="CT cong_x005f_x005f_x005f_x0000_to"/>
      <sheetName val="PHU_LUC"/>
      <sheetName val="TONGHOPCHIPHIXAYLAP"/>
      <sheetName val="THUE_GTGT"/>
      <sheetName val="thunhap2"/>
      <sheetName val="15nam"/>
      <sheetName val="DK-KH"/>
      <sheetName val="_"/>
      <sheetName val="TN_NEW5"/>
      <sheetName val="CP_CBSX5"/>
      <sheetName val="TN_CT5"/>
      <sheetName val="VLNCMTC_TN5"/>
      <sheetName val="CT_day_dan_su_phu_kien5"/>
      <sheetName val="CT_xa_-_tiep_dia5"/>
      <sheetName val="THEP_HINH5"/>
      <sheetName val="CT_cot5"/>
      <sheetName val="Ct_BT_mong5"/>
      <sheetName val="K_LUONG_duong_day5"/>
      <sheetName val="TH_CTO5"/>
      <sheetName val="VL-NC_CTo5"/>
      <sheetName val="KL_CONG_TO5"/>
      <sheetName val="VL_DAU_THAU5"/>
      <sheetName val="TH_DZ0,45"/>
      <sheetName val="VL-NC_DZ0,45"/>
      <sheetName val="TH_THAO_DO5"/>
      <sheetName val="VL-NC-MTC_thao_do5"/>
      <sheetName val="CT_THAO_DO5"/>
      <sheetName val="KL_Thao_Do5"/>
      <sheetName val="Thuc_thanh5"/>
      <sheetName val="DS-nop_T10_035"/>
      <sheetName val="DS-nop_T12_035"/>
      <sheetName val="DS_nop_quý_IV5"/>
      <sheetName val="DS_nop_quý_IV_045"/>
      <sheetName val="DSnop_quý_III_045"/>
      <sheetName val="DSnop_quý_II_045"/>
      <sheetName val="DSnop_quý_I_045"/>
      <sheetName val="DS-nop_T11_035"/>
      <sheetName val="TN_NEW6"/>
      <sheetName val="CP_CBSX6"/>
      <sheetName val="TN_CT6"/>
      <sheetName val="VLNCMTC_TN6"/>
      <sheetName val="CT_day_dan_su_phu_kien6"/>
      <sheetName val="CT_xa_-_tiep_dia6"/>
      <sheetName val="THEP_HINH6"/>
      <sheetName val="CT_cot6"/>
      <sheetName val="Ct_BT_mong6"/>
      <sheetName val="K_LUONG_duong_day6"/>
      <sheetName val="TH_CTO6"/>
      <sheetName val="VL-NC_CTo6"/>
      <sheetName val="KL_CONG_TO6"/>
      <sheetName val="VL_DAU_THAU6"/>
      <sheetName val="TH_DZ0,46"/>
      <sheetName val="VL-NC_DZ0,46"/>
      <sheetName val="TH_THAO_DO6"/>
      <sheetName val="VL-NC-MTC_thao_do6"/>
      <sheetName val="CT_THAO_DO6"/>
      <sheetName val="KL_Thao_Do6"/>
      <sheetName val="Thuc_thanh6"/>
      <sheetName val="DS-nop_T10_036"/>
      <sheetName val="DS-nop_T12_036"/>
      <sheetName val="DS_nop_quý_IV6"/>
      <sheetName val="DS_nop_quý_IV_046"/>
      <sheetName val="DSnop_quý_III_046"/>
      <sheetName val="DSnop_quý_II_046"/>
      <sheetName val="DSnop_quý_I_046"/>
      <sheetName val="DS-nop_T11_036"/>
      <sheetName val="TN_NEW7"/>
      <sheetName val="CP_CBSX7"/>
      <sheetName val="TN_CT7"/>
      <sheetName val="VLNCMTC_TN7"/>
      <sheetName val="CT_day_dan_su_phu_kien7"/>
      <sheetName val="CT_xa_-_tiep_dia7"/>
      <sheetName val="THEP_HINH7"/>
      <sheetName val="CT_cot7"/>
      <sheetName val="Ct_BT_mong7"/>
      <sheetName val="K_LUONG_duong_day7"/>
      <sheetName val="TH_CTO7"/>
      <sheetName val="VL-NC_CTo7"/>
      <sheetName val="KL_CONG_TO7"/>
      <sheetName val="VL_DAU_THAU7"/>
      <sheetName val="TH_DZ0,47"/>
      <sheetName val="VL-NC_DZ0,47"/>
      <sheetName val="TH_THAO_DO7"/>
      <sheetName val="VL-NC-MTC_thao_do7"/>
      <sheetName val="CT_THAO_DO7"/>
      <sheetName val="KL_Thao_Do7"/>
      <sheetName val="Thuc_thanh7"/>
      <sheetName val="DS-nop_T10_037"/>
      <sheetName val="DS-nop_T12_037"/>
      <sheetName val="DS_nop_quý_IV7"/>
      <sheetName val="DS_nop_quý_IV_047"/>
      <sheetName val="DSnop_quý_III_047"/>
      <sheetName val="DSnop_quý_II_047"/>
      <sheetName val="DSnop_quý_I_047"/>
      <sheetName val="DS-nop_T11_037"/>
      <sheetName val="TN_NEW8"/>
      <sheetName val="CP_CBSX8"/>
      <sheetName val="TN_CT8"/>
      <sheetName val="VLNCMTC_TN8"/>
      <sheetName val="CT_day_dan_su_phu_kien8"/>
      <sheetName val="CT_xa_-_tiep_dia8"/>
      <sheetName val="THEP_HINH8"/>
      <sheetName val="CT_cot8"/>
      <sheetName val="Ct_BT_mong8"/>
      <sheetName val="K_LUONG_duong_day8"/>
      <sheetName val="TH_CTO8"/>
      <sheetName val="VL-NC_CTo8"/>
      <sheetName val="KL_CONG_TO8"/>
      <sheetName val="VL_DAU_THAU8"/>
      <sheetName val="TH_DZ0,48"/>
      <sheetName val="VL-NC_DZ0,48"/>
      <sheetName val="TH_THAO_DO8"/>
      <sheetName val="VL-NC-MTC_thao_do8"/>
      <sheetName val="CT_THAO_DO8"/>
      <sheetName val="KL_Thao_Do8"/>
      <sheetName val="Thuc_thanh8"/>
      <sheetName val="DS-nop_T10_038"/>
      <sheetName val="DS-nop_T12_038"/>
      <sheetName val="DS_nop_quý_IV8"/>
      <sheetName val="DS_nop_quý_IV_048"/>
      <sheetName val="DSnop_quý_III_048"/>
      <sheetName val="DSnop_quý_II_048"/>
      <sheetName val="DSnop_quý_I_048"/>
      <sheetName val="DS-nop_T11_038"/>
      <sheetName val="ptv"/>
      <sheetName val="ptdg_"/>
      <sheetName val="Du toan"/>
      <sheetName val="Phan tich vat tu"/>
      <sheetName val="Tong hop vat tu"/>
      <sheetName val="Gia tri vat tu"/>
      <sheetName val="chenh lech"/>
      <sheetName val="Chenh lech vat tu"/>
      <sheetName val="Chi phi van chuyen"/>
      <sheetName val="Don gia chi tiet"/>
      <sheetName val="TKLUONG1-2"/>
      <sheetName val="CTKLT1-2"/>
      <sheetName val="Tong hop kinh phi"/>
      <sheetName val="Bia du toan"/>
      <sheetName val="Tro giup"/>
      <sheetName val="Config"/>
      <sheetName val="(24)-Truc_9"/>
      <sheetName val="CHITIET_VL-NC-TT1p"/>
      <sheetName val="khung_ten_TD"/>
      <sheetName val="ptv_"/>
      <sheetName val="CHITIET VL-NCHT1 (2)"/>
      <sheetName val="Da ta"/>
      <sheetName val="2"/>
      <sheetName val="3"/>
      <sheetName val="5"/>
      <sheetName val="6"/>
      <sheetName val="7"/>
      <sheetName val="8"/>
      <sheetName val="ptdg_1"/>
      <sheetName val="(24)-Truc_91"/>
      <sheetName val="khung_ten_TD1"/>
      <sheetName val="DON_GIA"/>
      <sheetName val="CHITIET_VL-NC-TT1p1"/>
      <sheetName val="SO_LIEU"/>
      <sheetName val="Du_toan"/>
      <sheetName val="Phan_tich_vat_tu"/>
      <sheetName val="Tong_hop_vat_tu"/>
      <sheetName val="Gia_tri_vat_tu"/>
      <sheetName val="chenh_lech"/>
      <sheetName val="Chenh_lech_vat_tu"/>
      <sheetName val="Chi_phi_van_chuyen"/>
      <sheetName val="Don_gia_chi_tiet"/>
      <sheetName val="Tong_hop_kinh_phi"/>
      <sheetName val="Bia_du_toan"/>
      <sheetName val="Tro_giup"/>
      <sheetName val="CHITIET_VL-NC"/>
      <sheetName val="CHITIET_VL-NCHT1_(2)"/>
      <sheetName val="_XE_43K"/>
      <sheetName val="PTCT-1"/>
      <sheetName val="TKHT"/>
      <sheetName val="Bang 4.5_Bang TH vl-nc-m Ct"/>
      <sheetName val="Bang 4.2_Vl-Nc-M phan TT1pha"/>
      <sheetName val="Bang 4.1_Vl-Nc-M phan TT3pha"/>
      <sheetName val="Bang 4.1_Vl-Nc-M phan N.cap"/>
      <sheetName val="Bang 4.3_Bang TH vl-nc-m HTDL"/>
      <sheetName val="Bang 4.4_Bang TH vl-nc-m HTHH"/>
      <sheetName val="Bang 5_Chi tiet phan Dz"/>
      <sheetName val="Tke"/>
      <sheetName val="PP1PXDM"/>
      <sheetName val="PP3PXDM"/>
      <sheetName val="ptv?"/>
      <sheetName val="Parts"/>
      <sheetName val="Safety"/>
      <sheetName val="Sales"/>
      <sheetName val="NKChungTu"/>
      <sheetName val="[?TCNVHHK?XLS?Cos?XL"/>
      <sheetName val="diachi"/>
      <sheetName val="NCong-Day-Su"/>
    </sheetNames>
    <sheetDataSet>
      <sheetData sheetId="0"/>
      <sheetData sheetId="1"/>
      <sheetData sheetId="2" refreshError="1">
        <row r="6">
          <cell r="A6">
            <v>1</v>
          </cell>
          <cell r="B6">
            <v>2</v>
          </cell>
          <cell r="C6">
            <v>3</v>
          </cell>
          <cell r="D6">
            <v>4</v>
          </cell>
          <cell r="E6">
            <v>5</v>
          </cell>
          <cell r="F6">
            <v>6</v>
          </cell>
          <cell r="G6">
            <v>7</v>
          </cell>
          <cell r="H6">
            <v>8</v>
          </cell>
          <cell r="I6">
            <v>9</v>
          </cell>
          <cell r="J6">
            <v>10</v>
          </cell>
          <cell r="K6">
            <v>11</v>
          </cell>
          <cell r="L6">
            <v>12</v>
          </cell>
          <cell r="M6">
            <v>13</v>
          </cell>
          <cell r="N6">
            <v>14</v>
          </cell>
          <cell r="O6">
            <v>15</v>
          </cell>
          <cell r="P6">
            <v>16</v>
          </cell>
          <cell r="Q6">
            <v>17</v>
          </cell>
          <cell r="R6">
            <v>18</v>
          </cell>
          <cell r="S6">
            <v>19</v>
          </cell>
          <cell r="T6">
            <v>20</v>
          </cell>
          <cell r="U6">
            <v>21</v>
          </cell>
          <cell r="V6">
            <v>22</v>
          </cell>
          <cell r="W6">
            <v>23</v>
          </cell>
          <cell r="X6">
            <v>24</v>
          </cell>
        </row>
        <row r="7">
          <cell r="B7" t="str">
            <v>I. NÃÖN MOÏNG :</v>
          </cell>
          <cell r="C7">
            <v>0</v>
          </cell>
          <cell r="D7">
            <v>0</v>
          </cell>
          <cell r="E7">
            <v>0</v>
          </cell>
          <cell r="F7">
            <v>22169.059999999998</v>
          </cell>
          <cell r="G7">
            <v>22.68</v>
          </cell>
          <cell r="H7">
            <v>53.999999999999993</v>
          </cell>
          <cell r="I7">
            <v>10.17</v>
          </cell>
          <cell r="J7">
            <v>30.39</v>
          </cell>
          <cell r="K7">
            <v>110.8</v>
          </cell>
          <cell r="L7">
            <v>0</v>
          </cell>
          <cell r="M7">
            <v>8043.3</v>
          </cell>
          <cell r="N7">
            <v>5713</v>
          </cell>
          <cell r="O7">
            <v>0</v>
          </cell>
          <cell r="P7">
            <v>0</v>
          </cell>
          <cell r="Q7">
            <v>0</v>
          </cell>
          <cell r="R7">
            <v>0.67</v>
          </cell>
          <cell r="S7">
            <v>10.039999999999999</v>
          </cell>
          <cell r="T7">
            <v>0</v>
          </cell>
          <cell r="U7">
            <v>0</v>
          </cell>
          <cell r="V7">
            <v>0</v>
          </cell>
          <cell r="W7">
            <v>0</v>
          </cell>
          <cell r="X7">
            <v>1.45</v>
          </cell>
        </row>
        <row r="8">
          <cell r="A8" t="str">
            <v>221.110</v>
          </cell>
          <cell r="B8" t="str">
            <v>Bã täng loït moïng âaï 4x6 M50</v>
          </cell>
          <cell r="C8" t="str">
            <v>m3</v>
          </cell>
          <cell r="D8">
            <v>16.239999999999998</v>
          </cell>
          <cell r="E8">
            <v>16.649999999999999</v>
          </cell>
          <cell r="F8">
            <v>2573</v>
          </cell>
          <cell r="G8">
            <v>7.24</v>
          </cell>
          <cell r="H8">
            <v>0</v>
          </cell>
          <cell r="I8">
            <v>0</v>
          </cell>
          <cell r="J8">
            <v>12.44</v>
          </cell>
          <cell r="K8">
            <v>0</v>
          </cell>
          <cell r="L8">
            <v>0</v>
          </cell>
          <cell r="M8">
            <v>0</v>
          </cell>
          <cell r="N8">
            <v>0</v>
          </cell>
          <cell r="O8">
            <v>0</v>
          </cell>
          <cell r="P8">
            <v>0</v>
          </cell>
          <cell r="Q8">
            <v>0</v>
          </cell>
          <cell r="R8">
            <v>0</v>
          </cell>
          <cell r="S8">
            <v>0</v>
          </cell>
          <cell r="T8">
            <v>0</v>
          </cell>
          <cell r="U8">
            <v>0</v>
          </cell>
          <cell r="V8">
            <v>0</v>
          </cell>
          <cell r="W8">
            <v>0</v>
          </cell>
          <cell r="X8">
            <v>0</v>
          </cell>
        </row>
        <row r="9">
          <cell r="A9" t="str">
            <v>200.110</v>
          </cell>
          <cell r="B9" t="str">
            <v>Xáy âaï häüc væîa XM M75</v>
          </cell>
          <cell r="C9" t="str">
            <v>m3</v>
          </cell>
          <cell r="D9">
            <v>92.33</v>
          </cell>
          <cell r="E9">
            <v>38.78</v>
          </cell>
          <cell r="F9">
            <v>9987.7900000000009</v>
          </cell>
          <cell r="G9">
            <v>0</v>
          </cell>
          <cell r="H9">
            <v>43.36</v>
          </cell>
          <cell r="I9">
            <v>0</v>
          </cell>
          <cell r="J9">
            <v>0</v>
          </cell>
          <cell r="K9">
            <v>110.8</v>
          </cell>
          <cell r="L9">
            <v>0</v>
          </cell>
          <cell r="M9">
            <v>0</v>
          </cell>
          <cell r="N9">
            <v>0</v>
          </cell>
          <cell r="O9">
            <v>0</v>
          </cell>
          <cell r="P9">
            <v>0</v>
          </cell>
          <cell r="Q9">
            <v>0</v>
          </cell>
          <cell r="R9">
            <v>0</v>
          </cell>
          <cell r="S9">
            <v>0</v>
          </cell>
          <cell r="T9">
            <v>0</v>
          </cell>
          <cell r="U9">
            <v>0</v>
          </cell>
          <cell r="V9">
            <v>0</v>
          </cell>
          <cell r="W9">
            <v>0</v>
          </cell>
          <cell r="X9">
            <v>0</v>
          </cell>
        </row>
        <row r="10">
          <cell r="A10" t="str">
            <v>204.410</v>
          </cell>
          <cell r="B10" t="str">
            <v xml:space="preserve">Xáy gaûch âàûc væîa XM M75 báûc cáúp , bäön hoa </v>
          </cell>
          <cell r="C10" t="str">
            <v>m2</v>
          </cell>
          <cell r="D10">
            <v>9.93</v>
          </cell>
          <cell r="E10">
            <v>2.98</v>
          </cell>
          <cell r="F10">
            <v>767.5</v>
          </cell>
          <cell r="G10">
            <v>0</v>
          </cell>
          <cell r="H10">
            <v>3.33</v>
          </cell>
          <cell r="I10">
            <v>0</v>
          </cell>
          <cell r="J10">
            <v>0</v>
          </cell>
          <cell r="K10">
            <v>0</v>
          </cell>
          <cell r="L10">
            <v>0</v>
          </cell>
          <cell r="M10">
            <v>8043.3</v>
          </cell>
          <cell r="N10">
            <v>0</v>
          </cell>
          <cell r="O10">
            <v>0</v>
          </cell>
          <cell r="P10">
            <v>0</v>
          </cell>
          <cell r="Q10">
            <v>0</v>
          </cell>
          <cell r="R10">
            <v>0</v>
          </cell>
          <cell r="S10">
            <v>0</v>
          </cell>
          <cell r="T10">
            <v>0</v>
          </cell>
          <cell r="U10">
            <v>0</v>
          </cell>
          <cell r="V10">
            <v>0</v>
          </cell>
          <cell r="W10">
            <v>0</v>
          </cell>
          <cell r="X10">
            <v>0.03</v>
          </cell>
        </row>
        <row r="11">
          <cell r="A11" t="str">
            <v>224.110</v>
          </cell>
          <cell r="B11" t="str">
            <v>Bã täng giàòng moïng âaï 1x2 M200</v>
          </cell>
          <cell r="C11">
            <v>0</v>
          </cell>
          <cell r="D11">
            <v>8.52</v>
          </cell>
          <cell r="E11">
            <v>8.73</v>
          </cell>
          <cell r="F11">
            <v>2839</v>
          </cell>
          <cell r="G11">
            <v>3.6</v>
          </cell>
          <cell r="H11">
            <v>0</v>
          </cell>
          <cell r="I11">
            <v>7.34</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0.98</v>
          </cell>
        </row>
        <row r="12">
          <cell r="A12" t="str">
            <v>222.410</v>
          </cell>
          <cell r="B12" t="str">
            <v xml:space="preserve">Bã täng moïng cäüt M200 âaï 1x2 </v>
          </cell>
          <cell r="C12" t="str">
            <v>m3</v>
          </cell>
          <cell r="D12">
            <v>3.2899999999999996</v>
          </cell>
          <cell r="E12">
            <v>3.37</v>
          </cell>
          <cell r="F12">
            <v>1095.92</v>
          </cell>
          <cell r="G12">
            <v>1.39</v>
          </cell>
          <cell r="H12">
            <v>0</v>
          </cell>
          <cell r="I12">
            <v>2.83</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0.44</v>
          </cell>
        </row>
        <row r="13">
          <cell r="A13" t="str">
            <v>651.150</v>
          </cell>
          <cell r="B13" t="str">
            <v>Traït moïng tæåìng væîa XM M50 daìy 20</v>
          </cell>
          <cell r="C13" t="str">
            <v>m2</v>
          </cell>
          <cell r="D13">
            <v>25.27</v>
          </cell>
          <cell r="E13">
            <v>0.57999999999999996</v>
          </cell>
          <cell r="F13">
            <v>105.44</v>
          </cell>
          <cell r="G13">
            <v>0</v>
          </cell>
          <cell r="H13">
            <v>0.69</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row>
        <row r="14">
          <cell r="A14" t="str">
            <v>651.310</v>
          </cell>
          <cell r="B14" t="str">
            <v xml:space="preserve">Traït báûc cáúp væîa XM M75 daìy 20 âaïnh maìu </v>
          </cell>
          <cell r="C14" t="str">
            <v>m2</v>
          </cell>
          <cell r="D14">
            <v>38.61</v>
          </cell>
          <cell r="E14">
            <v>0.69</v>
          </cell>
          <cell r="F14">
            <v>177.71</v>
          </cell>
          <cell r="G14">
            <v>0</v>
          </cell>
          <cell r="H14">
            <v>0.77</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row>
        <row r="15">
          <cell r="A15" t="str">
            <v>651.130</v>
          </cell>
          <cell r="B15" t="str">
            <v>Traït bäön hoa væîa XM M75 daìy 15</v>
          </cell>
          <cell r="C15" t="str">
            <v>m2</v>
          </cell>
          <cell r="D15">
            <v>8.1999999999999993</v>
          </cell>
          <cell r="E15">
            <v>0.14000000000000001</v>
          </cell>
          <cell r="F15">
            <v>36.06</v>
          </cell>
          <cell r="G15">
            <v>0</v>
          </cell>
          <cell r="H15">
            <v>0.16</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row>
        <row r="16">
          <cell r="A16" t="str">
            <v>701.110</v>
          </cell>
          <cell r="B16" t="str">
            <v xml:space="preserve">Queït väi moïng tæåìng , bäön hoa 1 tràõng , 2 maìu </v>
          </cell>
          <cell r="C16" t="str">
            <v>m2</v>
          </cell>
          <cell r="D16">
            <v>33.47</v>
          </cell>
          <cell r="E16">
            <v>0</v>
          </cell>
          <cell r="F16">
            <v>0</v>
          </cell>
          <cell r="G16">
            <v>0</v>
          </cell>
          <cell r="H16">
            <v>0</v>
          </cell>
          <cell r="I16">
            <v>0</v>
          </cell>
          <cell r="J16">
            <v>0</v>
          </cell>
          <cell r="K16">
            <v>0</v>
          </cell>
          <cell r="L16">
            <v>0</v>
          </cell>
          <cell r="M16">
            <v>0</v>
          </cell>
          <cell r="N16">
            <v>0</v>
          </cell>
          <cell r="O16">
            <v>0</v>
          </cell>
          <cell r="P16">
            <v>0</v>
          </cell>
          <cell r="Q16">
            <v>0</v>
          </cell>
          <cell r="R16">
            <v>0.67</v>
          </cell>
          <cell r="S16">
            <v>10.039999999999999</v>
          </cell>
          <cell r="T16">
            <v>0</v>
          </cell>
          <cell r="U16">
            <v>0</v>
          </cell>
          <cell r="V16">
            <v>0</v>
          </cell>
          <cell r="W16">
            <v>0</v>
          </cell>
          <cell r="X16">
            <v>0</v>
          </cell>
        </row>
        <row r="17">
          <cell r="A17" t="str">
            <v>221.110</v>
          </cell>
          <cell r="B17" t="str">
            <v xml:space="preserve">Bã täng âaï 4x6 M50 nãön nhaì </v>
          </cell>
          <cell r="C17" t="str">
            <v>m3</v>
          </cell>
          <cell r="D17">
            <v>23.44</v>
          </cell>
          <cell r="E17">
            <v>24.03</v>
          </cell>
          <cell r="F17">
            <v>3714</v>
          </cell>
          <cell r="G17">
            <v>10.45</v>
          </cell>
          <cell r="H17">
            <v>0</v>
          </cell>
          <cell r="I17">
            <v>0</v>
          </cell>
          <cell r="J17">
            <v>17.95</v>
          </cell>
          <cell r="K17">
            <v>0</v>
          </cell>
          <cell r="L17">
            <v>0</v>
          </cell>
          <cell r="M17">
            <v>0</v>
          </cell>
          <cell r="N17">
            <v>0</v>
          </cell>
          <cell r="O17">
            <v>0</v>
          </cell>
          <cell r="P17">
            <v>0</v>
          </cell>
          <cell r="Q17">
            <v>0</v>
          </cell>
          <cell r="R17">
            <v>0</v>
          </cell>
          <cell r="S17">
            <v>0</v>
          </cell>
          <cell r="T17">
            <v>0</v>
          </cell>
          <cell r="U17">
            <v>0</v>
          </cell>
          <cell r="V17">
            <v>0</v>
          </cell>
          <cell r="W17">
            <v>0</v>
          </cell>
          <cell r="X17">
            <v>0</v>
          </cell>
        </row>
        <row r="18">
          <cell r="A18" t="str">
            <v>684.130</v>
          </cell>
          <cell r="B18" t="str">
            <v>Laït gaûch hoa XM væîa XM M50</v>
          </cell>
          <cell r="C18" t="str">
            <v>m2</v>
          </cell>
          <cell r="D18">
            <v>228.52</v>
          </cell>
          <cell r="E18">
            <v>4.8</v>
          </cell>
          <cell r="F18">
            <v>872.64</v>
          </cell>
          <cell r="G18">
            <v>0</v>
          </cell>
          <cell r="H18">
            <v>5.69</v>
          </cell>
          <cell r="I18">
            <v>0</v>
          </cell>
          <cell r="J18">
            <v>0</v>
          </cell>
          <cell r="K18">
            <v>0</v>
          </cell>
          <cell r="L18">
            <v>0</v>
          </cell>
          <cell r="M18">
            <v>0</v>
          </cell>
          <cell r="N18">
            <v>5713</v>
          </cell>
          <cell r="O18">
            <v>0</v>
          </cell>
          <cell r="P18">
            <v>0</v>
          </cell>
          <cell r="Q18">
            <v>0</v>
          </cell>
          <cell r="R18">
            <v>0</v>
          </cell>
          <cell r="S18">
            <v>0</v>
          </cell>
          <cell r="T18">
            <v>0</v>
          </cell>
          <cell r="U18">
            <v>0</v>
          </cell>
          <cell r="V18">
            <v>0</v>
          </cell>
          <cell r="W18">
            <v>0</v>
          </cell>
          <cell r="X18">
            <v>0</v>
          </cell>
        </row>
        <row r="19">
          <cell r="K19">
            <v>0</v>
          </cell>
          <cell r="L19">
            <v>0</v>
          </cell>
          <cell r="M19">
            <v>0</v>
          </cell>
          <cell r="N19">
            <v>0</v>
          </cell>
          <cell r="O19">
            <v>0</v>
          </cell>
          <cell r="P19">
            <v>0</v>
          </cell>
          <cell r="Q19">
            <v>0</v>
          </cell>
          <cell r="R19">
            <v>0.53</v>
          </cell>
          <cell r="S19">
            <v>8.02</v>
          </cell>
          <cell r="T19">
            <v>0</v>
          </cell>
          <cell r="U19">
            <v>0</v>
          </cell>
          <cell r="V19">
            <v>0</v>
          </cell>
          <cell r="W19">
            <v>0</v>
          </cell>
          <cell r="X19">
            <v>0</v>
          </cell>
        </row>
        <row r="20">
          <cell r="A20">
            <v>0</v>
          </cell>
          <cell r="B20" t="str">
            <v>II. THÁN NHAÌ :</v>
          </cell>
          <cell r="C20">
            <v>0</v>
          </cell>
          <cell r="D20">
            <v>0</v>
          </cell>
          <cell r="E20">
            <v>0</v>
          </cell>
          <cell r="F20">
            <v>10941.180000000002</v>
          </cell>
          <cell r="G20">
            <v>4.0500000000000007</v>
          </cell>
          <cell r="H20">
            <v>48.71</v>
          </cell>
          <cell r="I20">
            <v>8.26</v>
          </cell>
          <cell r="J20">
            <v>0</v>
          </cell>
          <cell r="K20">
            <v>0</v>
          </cell>
          <cell r="L20">
            <v>43421.97</v>
          </cell>
          <cell r="M20">
            <v>680.34</v>
          </cell>
          <cell r="N20">
            <v>0</v>
          </cell>
          <cell r="O20">
            <v>0</v>
          </cell>
          <cell r="P20">
            <v>0</v>
          </cell>
          <cell r="Q20">
            <v>0</v>
          </cell>
          <cell r="R20">
            <v>27.17</v>
          </cell>
          <cell r="S20">
            <v>426.23</v>
          </cell>
          <cell r="T20">
            <v>34.340000000000003</v>
          </cell>
          <cell r="U20">
            <v>0</v>
          </cell>
          <cell r="V20">
            <v>0</v>
          </cell>
          <cell r="W20">
            <v>0</v>
          </cell>
          <cell r="X20">
            <v>1.21</v>
          </cell>
        </row>
        <row r="21">
          <cell r="A21" t="str">
            <v>205.130</v>
          </cell>
          <cell r="B21" t="str">
            <v>Xáy tæåìng 220 gaûch äúng væîa XM M50 cao &lt;= 4m</v>
          </cell>
          <cell r="C21" t="str">
            <v>m3</v>
          </cell>
          <cell r="D21">
            <v>48.07</v>
          </cell>
          <cell r="E21">
            <v>7.93</v>
          </cell>
          <cell r="F21">
            <v>1441.67</v>
          </cell>
          <cell r="G21">
            <v>0</v>
          </cell>
          <cell r="H21">
            <v>9.4</v>
          </cell>
          <cell r="I21">
            <v>0</v>
          </cell>
          <cell r="J21">
            <v>0</v>
          </cell>
          <cell r="K21">
            <v>0</v>
          </cell>
          <cell r="L21">
            <v>21631.5</v>
          </cell>
          <cell r="M21">
            <v>0</v>
          </cell>
          <cell r="N21">
            <v>0</v>
          </cell>
          <cell r="O21">
            <v>0</v>
          </cell>
          <cell r="P21">
            <v>0</v>
          </cell>
          <cell r="Q21">
            <v>0</v>
          </cell>
          <cell r="R21">
            <v>0</v>
          </cell>
          <cell r="S21">
            <v>0</v>
          </cell>
          <cell r="T21">
            <v>0</v>
          </cell>
          <cell r="U21">
            <v>0</v>
          </cell>
          <cell r="V21">
            <v>0</v>
          </cell>
          <cell r="W21">
            <v>0</v>
          </cell>
          <cell r="X21">
            <v>0.14000000000000001</v>
          </cell>
        </row>
        <row r="22">
          <cell r="A22" t="str">
            <v>205.140</v>
          </cell>
          <cell r="B22" t="str">
            <v xml:space="preserve">Xáy tæåìng 220 gaûch äúng væîa XM M50 cao &gt; 4m : </v>
          </cell>
          <cell r="C22" t="str">
            <v>m3</v>
          </cell>
          <cell r="D22">
            <v>1.22</v>
          </cell>
          <cell r="E22">
            <v>0.2</v>
          </cell>
          <cell r="F22">
            <v>36.36</v>
          </cell>
          <cell r="G22">
            <v>0</v>
          </cell>
          <cell r="H22">
            <v>0.24</v>
          </cell>
          <cell r="I22">
            <v>0</v>
          </cell>
          <cell r="J22">
            <v>0</v>
          </cell>
          <cell r="K22">
            <v>0</v>
          </cell>
          <cell r="L22">
            <v>549</v>
          </cell>
          <cell r="M22">
            <v>0</v>
          </cell>
          <cell r="N22">
            <v>0</v>
          </cell>
          <cell r="O22">
            <v>0</v>
          </cell>
          <cell r="P22">
            <v>0</v>
          </cell>
          <cell r="Q22">
            <v>0</v>
          </cell>
          <cell r="R22">
            <v>0</v>
          </cell>
          <cell r="S22">
            <v>0</v>
          </cell>
          <cell r="T22">
            <v>0</v>
          </cell>
          <cell r="U22">
            <v>0</v>
          </cell>
          <cell r="V22">
            <v>0</v>
          </cell>
          <cell r="W22">
            <v>0</v>
          </cell>
          <cell r="X22">
            <v>0.01</v>
          </cell>
        </row>
        <row r="23">
          <cell r="A23" t="str">
            <v>205.110</v>
          </cell>
          <cell r="B23" t="str">
            <v>Xáy tæåìng 110 gaûch äúng væîa XM M50 cao &lt;= 4m</v>
          </cell>
          <cell r="C23" t="str">
            <v>m3</v>
          </cell>
          <cell r="D23">
            <v>41.357100000000003</v>
          </cell>
          <cell r="E23">
            <v>6.2</v>
          </cell>
          <cell r="F23">
            <v>1127.1600000000001</v>
          </cell>
          <cell r="G23">
            <v>0</v>
          </cell>
          <cell r="H23">
            <v>7.35</v>
          </cell>
          <cell r="I23">
            <v>0</v>
          </cell>
          <cell r="J23">
            <v>0</v>
          </cell>
          <cell r="K23">
            <v>0</v>
          </cell>
          <cell r="L23">
            <v>19024.27</v>
          </cell>
          <cell r="M23">
            <v>0</v>
          </cell>
          <cell r="N23">
            <v>0</v>
          </cell>
          <cell r="O23">
            <v>0</v>
          </cell>
          <cell r="P23">
            <v>0</v>
          </cell>
          <cell r="Q23">
            <v>0</v>
          </cell>
          <cell r="R23">
            <v>0</v>
          </cell>
          <cell r="S23">
            <v>0</v>
          </cell>
          <cell r="T23">
            <v>0</v>
          </cell>
          <cell r="U23">
            <v>0</v>
          </cell>
          <cell r="V23">
            <v>0</v>
          </cell>
          <cell r="W23">
            <v>0</v>
          </cell>
          <cell r="X23">
            <v>0.12</v>
          </cell>
        </row>
        <row r="24">
          <cell r="A24" t="str">
            <v>205.120</v>
          </cell>
          <cell r="B24" t="str">
            <v>Xáy tæåìng 110 gaûch äúng væîa XM M50 cao &gt; 4m</v>
          </cell>
          <cell r="C24" t="str">
            <v>m3</v>
          </cell>
          <cell r="D24">
            <v>4.82</v>
          </cell>
          <cell r="E24">
            <v>0.72</v>
          </cell>
          <cell r="F24">
            <v>130.9</v>
          </cell>
          <cell r="G24">
            <v>0</v>
          </cell>
          <cell r="H24">
            <v>0.85</v>
          </cell>
          <cell r="I24">
            <v>0</v>
          </cell>
          <cell r="J24">
            <v>0</v>
          </cell>
          <cell r="K24">
            <v>0</v>
          </cell>
          <cell r="L24">
            <v>2217.1999999999998</v>
          </cell>
          <cell r="M24">
            <v>0</v>
          </cell>
          <cell r="N24">
            <v>0</v>
          </cell>
          <cell r="O24">
            <v>0</v>
          </cell>
          <cell r="P24">
            <v>0</v>
          </cell>
          <cell r="Q24">
            <v>0</v>
          </cell>
          <cell r="R24">
            <v>0</v>
          </cell>
          <cell r="S24">
            <v>0</v>
          </cell>
          <cell r="T24">
            <v>0</v>
          </cell>
          <cell r="U24">
            <v>0</v>
          </cell>
          <cell r="V24">
            <v>0</v>
          </cell>
          <cell r="W24">
            <v>0</v>
          </cell>
          <cell r="X24">
            <v>0.05</v>
          </cell>
        </row>
        <row r="25">
          <cell r="A25" t="str">
            <v>651.130</v>
          </cell>
          <cell r="B25" t="str">
            <v>Traït tæåìng gaûch äúng cao &lt;= 4m væîa XM M50 daìy 15</v>
          </cell>
          <cell r="C25" t="str">
            <v>m2</v>
          </cell>
          <cell r="D25">
            <v>1226.18</v>
          </cell>
          <cell r="E25">
            <v>20.85</v>
          </cell>
          <cell r="F25">
            <v>3790.53</v>
          </cell>
          <cell r="G25">
            <v>0</v>
          </cell>
          <cell r="H25">
            <v>24.71</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row>
        <row r="26">
          <cell r="A26" t="str">
            <v>651.140</v>
          </cell>
          <cell r="B26" t="str">
            <v>Traït tæåìng gaûch äúng cao &gt; 4m væîa XM M50 daìy 15</v>
          </cell>
          <cell r="C26" t="str">
            <v>m2</v>
          </cell>
          <cell r="D26">
            <v>98.64</v>
          </cell>
          <cell r="E26">
            <v>1.68</v>
          </cell>
          <cell r="F26">
            <v>305.42</v>
          </cell>
          <cell r="G26">
            <v>0</v>
          </cell>
          <cell r="H26">
            <v>1.99</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row>
        <row r="27">
          <cell r="A27" t="str">
            <v>204.310</v>
          </cell>
          <cell r="B27" t="str">
            <v xml:space="preserve">Xáy äÚp truû væîa XM M75 gaûch âàûc </v>
          </cell>
          <cell r="C27" t="str">
            <v>m3</v>
          </cell>
          <cell r="D27">
            <v>0.87</v>
          </cell>
          <cell r="E27">
            <v>0.27</v>
          </cell>
          <cell r="F27">
            <v>69.540000000000006</v>
          </cell>
          <cell r="G27">
            <v>0.86</v>
          </cell>
          <cell r="H27">
            <v>0.3</v>
          </cell>
          <cell r="I27">
            <v>0</v>
          </cell>
          <cell r="J27">
            <v>0</v>
          </cell>
          <cell r="K27">
            <v>0</v>
          </cell>
          <cell r="L27">
            <v>0</v>
          </cell>
          <cell r="M27">
            <v>680.34</v>
          </cell>
          <cell r="N27">
            <v>0</v>
          </cell>
          <cell r="O27">
            <v>0</v>
          </cell>
          <cell r="P27">
            <v>0</v>
          </cell>
          <cell r="Q27">
            <v>0</v>
          </cell>
          <cell r="R27">
            <v>0</v>
          </cell>
          <cell r="S27">
            <v>0</v>
          </cell>
          <cell r="T27">
            <v>0</v>
          </cell>
          <cell r="U27">
            <v>0</v>
          </cell>
          <cell r="V27">
            <v>0</v>
          </cell>
          <cell r="W27">
            <v>0</v>
          </cell>
          <cell r="X27">
            <v>0</v>
          </cell>
        </row>
        <row r="28">
          <cell r="A28" t="str">
            <v>651.220</v>
          </cell>
          <cell r="B28" t="str">
            <v>Traït truû væîa XM M75 daìy 15</v>
          </cell>
          <cell r="C28" t="str">
            <v>m2</v>
          </cell>
          <cell r="D28">
            <v>7.92</v>
          </cell>
          <cell r="E28">
            <v>0.14000000000000001</v>
          </cell>
          <cell r="F28">
            <v>36.06</v>
          </cell>
          <cell r="G28">
            <v>0</v>
          </cell>
          <cell r="H28">
            <v>0.16</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row>
        <row r="29">
          <cell r="A29" t="str">
            <v>651.220</v>
          </cell>
          <cell r="B29" t="str">
            <v>Traït chaình cæía væîa XM M75 daìy 20</v>
          </cell>
          <cell r="C29" t="str">
            <v>m2</v>
          </cell>
          <cell r="D29">
            <v>54.48</v>
          </cell>
          <cell r="E29">
            <v>0.98</v>
          </cell>
          <cell r="F29">
            <v>252.4</v>
          </cell>
          <cell r="G29">
            <v>0</v>
          </cell>
          <cell r="H29">
            <v>1.1000000000000001</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row>
        <row r="30">
          <cell r="A30" t="str">
            <v>222.410</v>
          </cell>
          <cell r="B30" t="str">
            <v xml:space="preserve">Bã täng truû M200 âaï 1x2 </v>
          </cell>
          <cell r="C30" t="str">
            <v>m3</v>
          </cell>
          <cell r="D30">
            <v>1.1200000000000001</v>
          </cell>
          <cell r="E30">
            <v>1.1499999999999999</v>
          </cell>
          <cell r="F30">
            <v>373.98</v>
          </cell>
          <cell r="G30">
            <v>0.47</v>
          </cell>
          <cell r="H30">
            <v>0</v>
          </cell>
          <cell r="I30">
            <v>0.97</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0.15</v>
          </cell>
        </row>
        <row r="31">
          <cell r="A31" t="str">
            <v>300.510</v>
          </cell>
          <cell r="B31" t="str">
            <v xml:space="preserve">Bã täng lanh tä M200 âaï 1x2 </v>
          </cell>
          <cell r="C31" t="str">
            <v>m3</v>
          </cell>
          <cell r="D31">
            <v>2.0500000000000003</v>
          </cell>
          <cell r="E31">
            <v>2.08</v>
          </cell>
          <cell r="F31">
            <v>676.42</v>
          </cell>
          <cell r="G31">
            <v>0.86</v>
          </cell>
          <cell r="H31">
            <v>0</v>
          </cell>
          <cell r="I31">
            <v>1.75</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0.03</v>
          </cell>
        </row>
        <row r="32">
          <cell r="A32" t="str">
            <v>300.510</v>
          </cell>
          <cell r="B32" t="str">
            <v xml:space="preserve">Bã täng ä vàng M200 âaï 1x2 </v>
          </cell>
          <cell r="C32" t="str">
            <v>m3</v>
          </cell>
          <cell r="D32">
            <v>0.28000000000000003</v>
          </cell>
          <cell r="E32">
            <v>0.28000000000000003</v>
          </cell>
          <cell r="F32">
            <v>91.06</v>
          </cell>
          <cell r="G32">
            <v>0.12</v>
          </cell>
          <cell r="H32">
            <v>0</v>
          </cell>
          <cell r="I32">
            <v>0.24</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row>
        <row r="33">
          <cell r="A33" t="str">
            <v>651.320</v>
          </cell>
          <cell r="B33" t="str">
            <v>Traït ä vàng væîa XM M50 daìy 15</v>
          </cell>
          <cell r="C33" t="str">
            <v>m2</v>
          </cell>
          <cell r="D33">
            <v>4.62</v>
          </cell>
          <cell r="E33">
            <v>0.08</v>
          </cell>
          <cell r="F33">
            <v>14.54</v>
          </cell>
          <cell r="G33">
            <v>0</v>
          </cell>
          <cell r="H33">
            <v>0.09</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row>
        <row r="34">
          <cell r="A34" t="str">
            <v>672.110</v>
          </cell>
          <cell r="B34" t="str">
            <v>Laïng ä vàng væîa XM M75 daìy 20</v>
          </cell>
          <cell r="C34" t="str">
            <v>m2</v>
          </cell>
          <cell r="D34">
            <v>4.62</v>
          </cell>
          <cell r="E34">
            <v>0.06</v>
          </cell>
          <cell r="F34">
            <v>15.45</v>
          </cell>
          <cell r="G34">
            <v>0</v>
          </cell>
          <cell r="H34">
            <v>7.0000000000000007E-2</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row>
        <row r="35">
          <cell r="A35" t="str">
            <v>651.420</v>
          </cell>
          <cell r="B35" t="str">
            <v>Traït chè næåïc ä vàng væîa XM M75</v>
          </cell>
          <cell r="C35" t="str">
            <v>md</v>
          </cell>
          <cell r="D35">
            <v>16.100000000000001</v>
          </cell>
          <cell r="E35">
            <v>7.0000000000000007E-2</v>
          </cell>
          <cell r="F35">
            <v>18.03</v>
          </cell>
          <cell r="G35">
            <v>0</v>
          </cell>
          <cell r="H35">
            <v>0.08</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row>
        <row r="36">
          <cell r="A36" t="str">
            <v>651.330</v>
          </cell>
          <cell r="B36" t="str">
            <v xml:space="preserve">Traït häö dáöu vaìo ä vàng </v>
          </cell>
          <cell r="C36" t="str">
            <v>m2</v>
          </cell>
          <cell r="D36">
            <v>9.24</v>
          </cell>
          <cell r="E36">
            <v>0</v>
          </cell>
          <cell r="F36">
            <v>10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row>
        <row r="37">
          <cell r="A37" t="str">
            <v>651.220</v>
          </cell>
          <cell r="B37" t="str">
            <v>Traït truû truûc A væîa XM M75 daìy 15</v>
          </cell>
          <cell r="C37" t="str">
            <v>m2</v>
          </cell>
          <cell r="D37">
            <v>25.76</v>
          </cell>
          <cell r="E37">
            <v>0.46</v>
          </cell>
          <cell r="F37">
            <v>118.47</v>
          </cell>
          <cell r="G37">
            <v>0</v>
          </cell>
          <cell r="H37">
            <v>0.51</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row>
        <row r="38">
          <cell r="A38" t="str">
            <v>224.110</v>
          </cell>
          <cell r="B38" t="str">
            <v xml:space="preserve">Bã täng dáöm M200 âaï 1x2 </v>
          </cell>
          <cell r="C38" t="str">
            <v>m3</v>
          </cell>
          <cell r="D38">
            <v>6.1499999999999995</v>
          </cell>
          <cell r="E38">
            <v>6.3</v>
          </cell>
          <cell r="F38">
            <v>2048.7600000000002</v>
          </cell>
          <cell r="G38">
            <v>2.6</v>
          </cell>
          <cell r="H38">
            <v>0</v>
          </cell>
          <cell r="I38">
            <v>5.3</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0.71</v>
          </cell>
        </row>
        <row r="39">
          <cell r="A39" t="str">
            <v>651.330</v>
          </cell>
          <cell r="B39" t="str">
            <v>Traït dáöm væîa XM M50 daìy 15</v>
          </cell>
          <cell r="C39" t="str">
            <v>m2</v>
          </cell>
          <cell r="D39">
            <v>87.44</v>
          </cell>
          <cell r="E39">
            <v>1.57</v>
          </cell>
          <cell r="F39">
            <v>285.43</v>
          </cell>
          <cell r="G39">
            <v>0</v>
          </cell>
          <cell r="H39">
            <v>1.86</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row>
        <row r="40">
          <cell r="A40" t="str">
            <v>651.330</v>
          </cell>
          <cell r="B40" t="str">
            <v xml:space="preserve">Traït häö dáöu vaìo âáöm bã täng </v>
          </cell>
          <cell r="C40" t="str">
            <v>m2</v>
          </cell>
          <cell r="D40">
            <v>87.44</v>
          </cell>
          <cell r="E40">
            <v>0</v>
          </cell>
          <cell r="F40">
            <v>99</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row>
        <row r="41">
          <cell r="A41" t="str">
            <v>701.110</v>
          </cell>
          <cell r="B41" t="str">
            <v xml:space="preserve">Queït väi tæåìng truû 1 tràõng 2 maìu </v>
          </cell>
          <cell r="C41" t="str">
            <v>m2</v>
          </cell>
          <cell r="D41">
            <v>1358.5000000000002</v>
          </cell>
          <cell r="E41">
            <v>0</v>
          </cell>
          <cell r="F41">
            <v>0</v>
          </cell>
          <cell r="G41">
            <v>0</v>
          </cell>
          <cell r="H41">
            <v>0</v>
          </cell>
          <cell r="I41">
            <v>0</v>
          </cell>
          <cell r="J41">
            <v>0</v>
          </cell>
          <cell r="K41">
            <v>0</v>
          </cell>
          <cell r="L41">
            <v>0</v>
          </cell>
          <cell r="M41">
            <v>0</v>
          </cell>
          <cell r="N41">
            <v>0</v>
          </cell>
          <cell r="O41">
            <v>0</v>
          </cell>
          <cell r="P41">
            <v>0</v>
          </cell>
          <cell r="Q41">
            <v>0</v>
          </cell>
          <cell r="R41">
            <v>27.17</v>
          </cell>
          <cell r="S41">
            <v>407.55</v>
          </cell>
          <cell r="T41">
            <v>0</v>
          </cell>
          <cell r="U41">
            <v>0</v>
          </cell>
          <cell r="V41">
            <v>0</v>
          </cell>
          <cell r="W41">
            <v>0</v>
          </cell>
          <cell r="X41">
            <v>0</v>
          </cell>
        </row>
        <row r="42">
          <cell r="A42" t="str">
            <v>701.130</v>
          </cell>
          <cell r="B42" t="str">
            <v>Queït väi chaình cæía , ä vàng , lanh tä 3 næåïc tràõng</v>
          </cell>
          <cell r="C42" t="str">
            <v>m2</v>
          </cell>
          <cell r="D42">
            <v>59.099999999999994</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18.68</v>
          </cell>
          <cell r="T42">
            <v>0</v>
          </cell>
          <cell r="U42">
            <v>0</v>
          </cell>
          <cell r="V42">
            <v>0</v>
          </cell>
          <cell r="W42">
            <v>0</v>
          </cell>
          <cell r="X42">
            <v>0</v>
          </cell>
        </row>
        <row r="43">
          <cell r="A43" t="str">
            <v>703.440</v>
          </cell>
          <cell r="B43" t="str">
            <v xml:space="preserve">Sån cæía âi, säø panä, panä kênh 3 næåïc  maìu xaïm </v>
          </cell>
          <cell r="C43" t="str">
            <v>m2</v>
          </cell>
          <cell r="D43">
            <v>113.4</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25.52</v>
          </cell>
          <cell r="U43">
            <v>0</v>
          </cell>
          <cell r="V43">
            <v>0</v>
          </cell>
          <cell r="W43">
            <v>0</v>
          </cell>
          <cell r="X43">
            <v>0</v>
          </cell>
        </row>
        <row r="44">
          <cell r="A44" t="str">
            <v>703.440</v>
          </cell>
          <cell r="B44" t="str">
            <v xml:space="preserve">Sån cæía säø sàõt chåïp kênh 3 næåïc maìu xaïm </v>
          </cell>
          <cell r="C44" t="str">
            <v>m2</v>
          </cell>
          <cell r="D44">
            <v>39.200000000000003</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8.82</v>
          </cell>
          <cell r="U44">
            <v>0</v>
          </cell>
          <cell r="V44">
            <v>0</v>
          </cell>
          <cell r="W44">
            <v>0</v>
          </cell>
          <cell r="X44">
            <v>0</v>
          </cell>
        </row>
        <row r="45">
          <cell r="A45">
            <v>0</v>
          </cell>
          <cell r="B45" t="str">
            <v>III. TRÁÖN + MAÏI NHAÌ :</v>
          </cell>
          <cell r="C45">
            <v>0</v>
          </cell>
          <cell r="D45">
            <v>0</v>
          </cell>
          <cell r="E45">
            <v>0</v>
          </cell>
          <cell r="F45">
            <v>2651.1300000000006</v>
          </cell>
          <cell r="G45">
            <v>2.1</v>
          </cell>
          <cell r="H45">
            <v>4.4899999999999993</v>
          </cell>
          <cell r="I45">
            <v>4.2600000000000007</v>
          </cell>
          <cell r="J45">
            <v>0</v>
          </cell>
          <cell r="K45">
            <v>0</v>
          </cell>
          <cell r="L45">
            <v>0</v>
          </cell>
          <cell r="M45">
            <v>713.4</v>
          </cell>
          <cell r="N45">
            <v>0</v>
          </cell>
          <cell r="O45">
            <v>0</v>
          </cell>
          <cell r="P45">
            <v>0</v>
          </cell>
          <cell r="Q45">
            <v>0</v>
          </cell>
          <cell r="R45">
            <v>0.53</v>
          </cell>
          <cell r="S45">
            <v>33.880000000000003</v>
          </cell>
          <cell r="T45">
            <v>51.07</v>
          </cell>
          <cell r="U45">
            <v>6.6899999999999995</v>
          </cell>
          <cell r="V45">
            <v>355.45</v>
          </cell>
          <cell r="W45">
            <v>175.56</v>
          </cell>
          <cell r="X45">
            <v>0.5</v>
          </cell>
        </row>
        <row r="46">
          <cell r="A46" t="str">
            <v>225.110</v>
          </cell>
          <cell r="B46" t="str">
            <v xml:space="preserve">Bã täng saìn maïi M200 âaï 1x2 </v>
          </cell>
          <cell r="C46" t="str">
            <v>m3</v>
          </cell>
          <cell r="D46">
            <v>3.71</v>
          </cell>
          <cell r="E46">
            <v>3.8</v>
          </cell>
          <cell r="F46">
            <v>1235.76</v>
          </cell>
          <cell r="G46">
            <v>1.57</v>
          </cell>
          <cell r="H46">
            <v>0</v>
          </cell>
          <cell r="I46">
            <v>3.2</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0.37</v>
          </cell>
        </row>
        <row r="47">
          <cell r="A47" t="str">
            <v>225.210</v>
          </cell>
          <cell r="B47" t="str">
            <v xml:space="preserve">Bã täng sã nä M200 âaï 1x2 </v>
          </cell>
          <cell r="C47" t="str">
            <v>m3</v>
          </cell>
          <cell r="D47">
            <v>0.77</v>
          </cell>
          <cell r="E47">
            <v>0.79</v>
          </cell>
          <cell r="F47">
            <v>256.91000000000003</v>
          </cell>
          <cell r="G47">
            <v>0.33</v>
          </cell>
          <cell r="H47">
            <v>0</v>
          </cell>
          <cell r="I47">
            <v>0.66</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0.08</v>
          </cell>
        </row>
        <row r="48">
          <cell r="A48" t="str">
            <v>651.320</v>
          </cell>
          <cell r="B48" t="str">
            <v>Traït saìn maïi sã nä væîa XM M50 daìy 15</v>
          </cell>
          <cell r="C48" t="str">
            <v>m2</v>
          </cell>
          <cell r="D48">
            <v>52.94</v>
          </cell>
          <cell r="E48">
            <v>0.95</v>
          </cell>
          <cell r="F48">
            <v>172.71</v>
          </cell>
          <cell r="G48">
            <v>0</v>
          </cell>
          <cell r="H48">
            <v>1.1299999999999999</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row>
        <row r="49">
          <cell r="A49" t="str">
            <v>671.140</v>
          </cell>
          <cell r="B49" t="str">
            <v>Laïng saìn maïi væîa XM M75 daìy 30</v>
          </cell>
          <cell r="C49" t="str">
            <v>m2</v>
          </cell>
          <cell r="D49">
            <v>49.96</v>
          </cell>
          <cell r="E49">
            <v>1.75</v>
          </cell>
          <cell r="F49">
            <v>450.71</v>
          </cell>
          <cell r="G49">
            <v>0</v>
          </cell>
          <cell r="H49">
            <v>1.96</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row>
        <row r="50">
          <cell r="A50" t="str">
            <v>651.330</v>
          </cell>
          <cell r="B50" t="str">
            <v xml:space="preserve">Ngám næåïc XM chäúng tháúm saìn </v>
          </cell>
          <cell r="C50" t="str">
            <v>m2</v>
          </cell>
          <cell r="D50">
            <v>49.96</v>
          </cell>
          <cell r="E50">
            <v>0</v>
          </cell>
          <cell r="F50">
            <v>57</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row>
        <row r="51">
          <cell r="A51" t="str">
            <v>651.510</v>
          </cell>
          <cell r="B51" t="str">
            <v>Traït thaình sã nä væîa XM M75 trong vaì ngoaìi  daìy 15</v>
          </cell>
          <cell r="C51" t="str">
            <v>m2</v>
          </cell>
          <cell r="D51">
            <v>26.72</v>
          </cell>
          <cell r="E51">
            <v>0.32</v>
          </cell>
          <cell r="F51">
            <v>82.42</v>
          </cell>
          <cell r="G51">
            <v>2.73</v>
          </cell>
          <cell r="H51">
            <v>0.36</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row>
        <row r="52">
          <cell r="A52" t="str">
            <v>225.210</v>
          </cell>
          <cell r="B52" t="str">
            <v xml:space="preserve">Bã täng lam ngang M200 âaï 1x2 </v>
          </cell>
          <cell r="C52" t="str">
            <v>m3</v>
          </cell>
          <cell r="D52">
            <v>0.47</v>
          </cell>
          <cell r="E52">
            <v>0.48</v>
          </cell>
          <cell r="F52">
            <v>156.1</v>
          </cell>
          <cell r="G52">
            <v>0.2</v>
          </cell>
          <cell r="H52">
            <v>0</v>
          </cell>
          <cell r="I52">
            <v>0.4</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0.05</v>
          </cell>
        </row>
        <row r="53">
          <cell r="A53" t="str">
            <v>651.310</v>
          </cell>
          <cell r="B53" t="str">
            <v>Traït lam ngang væîa XM M75 daìy 15</v>
          </cell>
          <cell r="C53" t="str">
            <v>m2</v>
          </cell>
          <cell r="D53">
            <v>17.64</v>
          </cell>
          <cell r="E53">
            <v>0.32</v>
          </cell>
          <cell r="F53">
            <v>82.42</v>
          </cell>
          <cell r="G53">
            <v>0</v>
          </cell>
          <cell r="H53">
            <v>0.36</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row>
        <row r="54">
          <cell r="A54" t="str">
            <v>701.130</v>
          </cell>
          <cell r="B54" t="str">
            <v xml:space="preserve">Queït väi lam ngang , tráön 3 næåïc tràõng </v>
          </cell>
          <cell r="C54" t="str">
            <v>m2</v>
          </cell>
          <cell r="D54">
            <v>70.58</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22.3</v>
          </cell>
          <cell r="T54">
            <v>0</v>
          </cell>
          <cell r="U54">
            <v>0</v>
          </cell>
          <cell r="V54">
            <v>0</v>
          </cell>
          <cell r="W54">
            <v>0</v>
          </cell>
          <cell r="X54">
            <v>0</v>
          </cell>
        </row>
        <row r="55">
          <cell r="A55" t="str">
            <v>701.120</v>
          </cell>
          <cell r="B55" t="str">
            <v xml:space="preserve">Queït väi sã nä 1 tràõng , 2 maìu </v>
          </cell>
          <cell r="C55" t="str">
            <v>m2</v>
          </cell>
          <cell r="D55">
            <v>26.72</v>
          </cell>
          <cell r="E55">
            <v>0</v>
          </cell>
          <cell r="F55">
            <v>0</v>
          </cell>
          <cell r="G55">
            <v>0</v>
          </cell>
          <cell r="H55">
            <v>0</v>
          </cell>
          <cell r="I55">
            <v>0</v>
          </cell>
          <cell r="J55">
            <v>0</v>
          </cell>
          <cell r="K55">
            <v>0</v>
          </cell>
          <cell r="L55">
            <v>0</v>
          </cell>
          <cell r="M55">
            <v>0</v>
          </cell>
          <cell r="N55">
            <v>0</v>
          </cell>
          <cell r="O55">
            <v>0</v>
          </cell>
          <cell r="P55">
            <v>0</v>
          </cell>
          <cell r="Q55">
            <v>0</v>
          </cell>
          <cell r="R55">
            <v>0.53</v>
          </cell>
          <cell r="S55">
            <v>8.02</v>
          </cell>
          <cell r="T55">
            <v>0</v>
          </cell>
          <cell r="U55">
            <v>0</v>
          </cell>
          <cell r="V55">
            <v>0</v>
          </cell>
          <cell r="W55">
            <v>0</v>
          </cell>
          <cell r="X55">
            <v>0</v>
          </cell>
        </row>
        <row r="56">
          <cell r="A56" t="str">
            <v>694.110</v>
          </cell>
          <cell r="B56" t="str">
            <v xml:space="preserve">Gia cäng âoïng tráön vaïn eïp </v>
          </cell>
          <cell r="C56" t="str">
            <v>m2</v>
          </cell>
          <cell r="D56">
            <v>159.6</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3.19</v>
          </cell>
          <cell r="V56">
            <v>0</v>
          </cell>
          <cell r="W56">
            <v>175.56</v>
          </cell>
          <cell r="X56">
            <v>0</v>
          </cell>
        </row>
        <row r="57">
          <cell r="A57" t="str">
            <v>703.220</v>
          </cell>
          <cell r="B57" t="str">
            <v xml:space="preserve">Sån tráön vaïn eïp 3 næåïc tràõng </v>
          </cell>
          <cell r="C57" t="str">
            <v>m2</v>
          </cell>
          <cell r="D57">
            <v>159.6</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51.07</v>
          </cell>
          <cell r="U57">
            <v>0</v>
          </cell>
          <cell r="V57">
            <v>0</v>
          </cell>
          <cell r="W57">
            <v>0</v>
          </cell>
          <cell r="X57">
            <v>0</v>
          </cell>
        </row>
        <row r="58">
          <cell r="A58" t="str">
            <v>401.420</v>
          </cell>
          <cell r="B58" t="str">
            <v>Gia cäng xaì gäö gäù maïi nhaì ( gäù nhoïm 3 )</v>
          </cell>
          <cell r="C58" t="str">
            <v>m3</v>
          </cell>
          <cell r="D58">
            <v>3.18</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3.5</v>
          </cell>
          <cell r="V58">
            <v>0</v>
          </cell>
          <cell r="W58">
            <v>0</v>
          </cell>
          <cell r="X58">
            <v>0</v>
          </cell>
        </row>
        <row r="59">
          <cell r="A59" t="str">
            <v>605.210</v>
          </cell>
          <cell r="B59" t="str">
            <v xml:space="preserve">Låüp tän traïng keîm maïi nhaì </v>
          </cell>
          <cell r="C59" t="str">
            <v>m2</v>
          </cell>
          <cell r="D59">
            <v>269.27999999999997</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355.45</v>
          </cell>
          <cell r="W59">
            <v>0</v>
          </cell>
          <cell r="X59">
            <v>0</v>
          </cell>
        </row>
        <row r="60">
          <cell r="A60" t="str">
            <v>204.420</v>
          </cell>
          <cell r="B60" t="str">
            <v>Xáy båì chaíy gaûch âàûc væîa XM M75</v>
          </cell>
          <cell r="C60" t="str">
            <v>m3</v>
          </cell>
          <cell r="D60">
            <v>0.87</v>
          </cell>
          <cell r="E60">
            <v>0.26</v>
          </cell>
          <cell r="F60">
            <v>66.959999999999994</v>
          </cell>
          <cell r="G60">
            <v>0</v>
          </cell>
          <cell r="H60">
            <v>0.28999999999999998</v>
          </cell>
          <cell r="I60">
            <v>0</v>
          </cell>
          <cell r="J60">
            <v>0</v>
          </cell>
          <cell r="K60">
            <v>0</v>
          </cell>
          <cell r="L60">
            <v>0</v>
          </cell>
          <cell r="M60">
            <v>713.4</v>
          </cell>
        </row>
        <row r="61">
          <cell r="A61" t="str">
            <v>651.140</v>
          </cell>
          <cell r="B61" t="str">
            <v>Traït båì chaíy væîa XM M75 daìy 15</v>
          </cell>
          <cell r="C61" t="str">
            <v>m2</v>
          </cell>
          <cell r="D61">
            <v>11.88</v>
          </cell>
          <cell r="E61">
            <v>0.2</v>
          </cell>
          <cell r="F61">
            <v>51.51</v>
          </cell>
          <cell r="G61">
            <v>0</v>
          </cell>
          <cell r="H61">
            <v>0.22</v>
          </cell>
        </row>
        <row r="62">
          <cell r="A62" t="str">
            <v>701.120</v>
          </cell>
          <cell r="B62" t="str">
            <v>Queït väi båì chaíy 3 næåïc tràõng</v>
          </cell>
          <cell r="C62" t="str">
            <v>m2</v>
          </cell>
          <cell r="D62">
            <v>11.88</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3.56</v>
          </cell>
        </row>
        <row r="63">
          <cell r="A63" t="str">
            <v>651.420</v>
          </cell>
          <cell r="B63" t="str">
            <v>Traït chè næåïc sã nä</v>
          </cell>
          <cell r="C63" t="str">
            <v>m</v>
          </cell>
          <cell r="D63">
            <v>33.200000000000003</v>
          </cell>
          <cell r="E63">
            <v>0.15</v>
          </cell>
          <cell r="F63">
            <v>38.630000000000003</v>
          </cell>
          <cell r="G63">
            <v>0</v>
          </cell>
          <cell r="H63">
            <v>0.17</v>
          </cell>
        </row>
        <row r="64">
          <cell r="A64">
            <v>0</v>
          </cell>
          <cell r="B64" t="str">
            <v>IV. KHU VÃÛ SINH - BÃØ TÆÛ HOAÛI - BÃÚP - HÄÚ GA :</v>
          </cell>
          <cell r="C64">
            <v>0</v>
          </cell>
          <cell r="D64">
            <v>0</v>
          </cell>
          <cell r="E64">
            <v>0</v>
          </cell>
          <cell r="F64">
            <v>3304.2599999999998</v>
          </cell>
          <cell r="G64">
            <v>2.27</v>
          </cell>
          <cell r="H64">
            <v>9.629999999999999</v>
          </cell>
          <cell r="I64">
            <v>1.67</v>
          </cell>
          <cell r="J64">
            <v>2.68</v>
          </cell>
          <cell r="K64">
            <v>0</v>
          </cell>
          <cell r="L64">
            <v>0</v>
          </cell>
          <cell r="M64">
            <v>10479.6</v>
          </cell>
          <cell r="N64">
            <v>0</v>
          </cell>
          <cell r="O64">
            <v>13.51</v>
          </cell>
          <cell r="P64">
            <v>5664.75</v>
          </cell>
          <cell r="Q64">
            <v>50.769999999999996</v>
          </cell>
          <cell r="R64">
            <v>0.27</v>
          </cell>
          <cell r="S64">
            <v>4.12</v>
          </cell>
          <cell r="T64">
            <v>0</v>
          </cell>
          <cell r="U64">
            <v>0</v>
          </cell>
          <cell r="V64">
            <v>0</v>
          </cell>
          <cell r="W64">
            <v>0</v>
          </cell>
          <cell r="X64">
            <v>6.0000000000000005E-2</v>
          </cell>
        </row>
        <row r="65">
          <cell r="A65">
            <v>0</v>
          </cell>
          <cell r="B65" t="str">
            <v>a, Khu vãû sinh :</v>
          </cell>
          <cell r="C65">
            <v>0</v>
          </cell>
          <cell r="D65">
            <v>0</v>
          </cell>
          <cell r="E65">
            <v>0</v>
          </cell>
          <cell r="F65">
            <v>0</v>
          </cell>
          <cell r="G65">
            <v>0</v>
          </cell>
          <cell r="H65">
            <v>0</v>
          </cell>
          <cell r="I65">
            <v>0.3</v>
          </cell>
        </row>
        <row r="66">
          <cell r="A66" t="str">
            <v>204.410</v>
          </cell>
          <cell r="B66" t="str">
            <v xml:space="preserve">Xáy thaình bãø næåïc khu vãû sinh daìy 110 væîa XM M75 </v>
          </cell>
          <cell r="C66" t="str">
            <v>m3</v>
          </cell>
          <cell r="D66">
            <v>0.65</v>
          </cell>
          <cell r="E66">
            <v>0.2</v>
          </cell>
          <cell r="F66">
            <v>51.51</v>
          </cell>
          <cell r="G66">
            <v>0</v>
          </cell>
          <cell r="H66">
            <v>0.22</v>
          </cell>
          <cell r="I66">
            <v>0</v>
          </cell>
          <cell r="J66">
            <v>0</v>
          </cell>
          <cell r="K66">
            <v>0</v>
          </cell>
          <cell r="L66">
            <v>0</v>
          </cell>
          <cell r="M66">
            <v>533</v>
          </cell>
          <cell r="N66">
            <v>0</v>
          </cell>
          <cell r="O66">
            <v>0</v>
          </cell>
          <cell r="P66">
            <v>0</v>
          </cell>
          <cell r="Q66">
            <v>0</v>
          </cell>
          <cell r="R66">
            <v>0</v>
          </cell>
          <cell r="S66">
            <v>0</v>
          </cell>
          <cell r="T66">
            <v>0</v>
          </cell>
          <cell r="U66">
            <v>0</v>
          </cell>
          <cell r="V66">
            <v>0</v>
          </cell>
          <cell r="W66">
            <v>0</v>
          </cell>
          <cell r="X66">
            <v>0</v>
          </cell>
        </row>
        <row r="67">
          <cell r="A67" t="str">
            <v>651.510</v>
          </cell>
          <cell r="B67" t="str">
            <v>Traït thaình bãø næåïc væîa XM M75 daìy 20</v>
          </cell>
          <cell r="C67" t="str">
            <v>m2</v>
          </cell>
          <cell r="D67">
            <v>7.35</v>
          </cell>
          <cell r="E67">
            <v>0.09</v>
          </cell>
          <cell r="F67">
            <v>23.18</v>
          </cell>
          <cell r="G67">
            <v>0</v>
          </cell>
          <cell r="H67">
            <v>0.1</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row>
        <row r="68">
          <cell r="A68" t="str">
            <v>672.120</v>
          </cell>
          <cell r="B68" t="str">
            <v xml:space="preserve">Laïng bãø næåïc , xê xäøm væîa XM M75 daìy 30 âaïnh maìu </v>
          </cell>
          <cell r="C68" t="str">
            <v>m2</v>
          </cell>
          <cell r="D68">
            <v>8.19</v>
          </cell>
          <cell r="E68">
            <v>0.18</v>
          </cell>
          <cell r="F68">
            <v>46.36</v>
          </cell>
          <cell r="G68">
            <v>0</v>
          </cell>
          <cell r="H68">
            <v>0.2</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row>
        <row r="69">
          <cell r="A69" t="str">
            <v>651.330</v>
          </cell>
          <cell r="B69" t="str">
            <v xml:space="preserve">Âaïnh maìu thaình bãø næåïc bàòng xi màng nguyãn cháút </v>
          </cell>
          <cell r="C69" t="str">
            <v>m2</v>
          </cell>
          <cell r="D69">
            <v>7.35</v>
          </cell>
          <cell r="E69">
            <v>0</v>
          </cell>
          <cell r="F69">
            <v>8</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row>
        <row r="70">
          <cell r="A70" t="str">
            <v>685.130</v>
          </cell>
          <cell r="B70" t="str">
            <v>ÄÚp gaûch men Trung Quäúc loaûi 11x11 khu vãû sinh</v>
          </cell>
          <cell r="C70" t="str">
            <v>m2</v>
          </cell>
          <cell r="D70">
            <v>68.25</v>
          </cell>
          <cell r="E70">
            <v>1.43</v>
          </cell>
          <cell r="F70">
            <v>259.97000000000003</v>
          </cell>
          <cell r="G70">
            <v>0</v>
          </cell>
          <cell r="H70">
            <v>1.69</v>
          </cell>
          <cell r="I70">
            <v>0</v>
          </cell>
          <cell r="J70">
            <v>0</v>
          </cell>
          <cell r="K70">
            <v>0</v>
          </cell>
          <cell r="L70">
            <v>0</v>
          </cell>
          <cell r="M70">
            <v>0</v>
          </cell>
          <cell r="N70">
            <v>0</v>
          </cell>
          <cell r="O70">
            <v>0</v>
          </cell>
          <cell r="P70">
            <v>5664.75</v>
          </cell>
          <cell r="Q70">
            <v>23.89</v>
          </cell>
          <cell r="R70">
            <v>0</v>
          </cell>
          <cell r="S70">
            <v>0</v>
          </cell>
          <cell r="T70">
            <v>0</v>
          </cell>
          <cell r="U70">
            <v>0</v>
          </cell>
          <cell r="V70">
            <v>0</v>
          </cell>
          <cell r="W70">
            <v>0</v>
          </cell>
          <cell r="X70">
            <v>0</v>
          </cell>
        </row>
        <row r="71">
          <cell r="A71" t="str">
            <v>686.110</v>
          </cell>
          <cell r="B71" t="str">
            <v>Laït gaûch vé khu vãû sinh 300x300</v>
          </cell>
          <cell r="C71" t="str">
            <v>m2</v>
          </cell>
          <cell r="D71">
            <v>13.44</v>
          </cell>
          <cell r="E71">
            <v>0.21</v>
          </cell>
          <cell r="F71">
            <v>38.18</v>
          </cell>
          <cell r="G71">
            <v>0</v>
          </cell>
          <cell r="H71">
            <v>0.25</v>
          </cell>
          <cell r="I71">
            <v>0</v>
          </cell>
          <cell r="J71">
            <v>0</v>
          </cell>
          <cell r="K71">
            <v>0</v>
          </cell>
          <cell r="L71">
            <v>0</v>
          </cell>
          <cell r="M71">
            <v>0</v>
          </cell>
          <cell r="N71">
            <v>0</v>
          </cell>
          <cell r="O71">
            <v>13.51</v>
          </cell>
          <cell r="P71">
            <v>0</v>
          </cell>
          <cell r="Q71">
            <v>26.88</v>
          </cell>
          <cell r="R71">
            <v>0</v>
          </cell>
          <cell r="S71">
            <v>0</v>
          </cell>
          <cell r="T71">
            <v>0</v>
          </cell>
          <cell r="U71">
            <v>0</v>
          </cell>
          <cell r="V71">
            <v>0</v>
          </cell>
          <cell r="W71">
            <v>0</v>
          </cell>
          <cell r="X71">
            <v>0</v>
          </cell>
        </row>
        <row r="72">
          <cell r="A72">
            <v>0</v>
          </cell>
          <cell r="B72" t="str">
            <v xml:space="preserve">b, Bãø tæû hoaûi : </v>
          </cell>
          <cell r="C72">
            <v>0</v>
          </cell>
          <cell r="D72">
            <v>0</v>
          </cell>
        </row>
        <row r="73">
          <cell r="A73" t="str">
            <v>221.110</v>
          </cell>
          <cell r="B73" t="str">
            <v xml:space="preserve">Bã täng loït âaï 4x6 M100 bãø tæû hoaûi </v>
          </cell>
          <cell r="C73" t="str">
            <v>m3</v>
          </cell>
          <cell r="D73">
            <v>2.38</v>
          </cell>
          <cell r="E73">
            <v>2.44</v>
          </cell>
          <cell r="F73">
            <v>490</v>
          </cell>
          <cell r="G73">
            <v>1.2</v>
          </cell>
          <cell r="H73">
            <v>0</v>
          </cell>
          <cell r="I73">
            <v>0</v>
          </cell>
          <cell r="J73">
            <v>2.25</v>
          </cell>
          <cell r="K73">
            <v>0</v>
          </cell>
          <cell r="L73">
            <v>0</v>
          </cell>
          <cell r="M73">
            <v>0</v>
          </cell>
          <cell r="N73">
            <v>0</v>
          </cell>
          <cell r="O73">
            <v>0</v>
          </cell>
          <cell r="P73">
            <v>0</v>
          </cell>
          <cell r="Q73">
            <v>0</v>
          </cell>
          <cell r="R73">
            <v>0</v>
          </cell>
          <cell r="S73">
            <v>0</v>
          </cell>
          <cell r="T73">
            <v>0</v>
          </cell>
          <cell r="U73">
            <v>0</v>
          </cell>
          <cell r="V73">
            <v>0</v>
          </cell>
          <cell r="W73">
            <v>0</v>
          </cell>
          <cell r="X73">
            <v>0</v>
          </cell>
        </row>
        <row r="74">
          <cell r="A74" t="str">
            <v>204.410</v>
          </cell>
          <cell r="B74" t="str">
            <v xml:space="preserve">Xáy tæåìng häú ga væîa XM M75 gaûch âàûc </v>
          </cell>
          <cell r="C74" t="str">
            <v>m3</v>
          </cell>
          <cell r="D74">
            <v>10.3</v>
          </cell>
          <cell r="E74">
            <v>3.09</v>
          </cell>
          <cell r="F74">
            <v>795.83</v>
          </cell>
          <cell r="G74">
            <v>0</v>
          </cell>
          <cell r="H74">
            <v>3.45</v>
          </cell>
          <cell r="I74">
            <v>0</v>
          </cell>
          <cell r="J74">
            <v>0</v>
          </cell>
          <cell r="K74">
            <v>0</v>
          </cell>
          <cell r="L74">
            <v>0</v>
          </cell>
          <cell r="M74">
            <v>8446</v>
          </cell>
          <cell r="N74">
            <v>0</v>
          </cell>
          <cell r="O74">
            <v>0</v>
          </cell>
          <cell r="P74">
            <v>0</v>
          </cell>
          <cell r="Q74">
            <v>0</v>
          </cell>
          <cell r="R74">
            <v>0</v>
          </cell>
          <cell r="S74">
            <v>0</v>
          </cell>
          <cell r="T74">
            <v>0</v>
          </cell>
          <cell r="U74">
            <v>0</v>
          </cell>
          <cell r="V74">
            <v>0</v>
          </cell>
          <cell r="W74">
            <v>0</v>
          </cell>
          <cell r="X74">
            <v>0.03</v>
          </cell>
        </row>
        <row r="75">
          <cell r="A75" t="str">
            <v>651.150</v>
          </cell>
          <cell r="B75" t="str">
            <v>Traït thaình trong bãø tæû hoaûi væîa XM M75 daìy 20</v>
          </cell>
          <cell r="C75" t="str">
            <v>m2</v>
          </cell>
          <cell r="D75">
            <v>65.099999999999994</v>
          </cell>
          <cell r="E75">
            <v>1.5</v>
          </cell>
          <cell r="F75">
            <v>386.33</v>
          </cell>
          <cell r="G75">
            <v>0</v>
          </cell>
          <cell r="H75">
            <v>1.68</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row>
        <row r="76">
          <cell r="A76" t="str">
            <v>651.330</v>
          </cell>
          <cell r="B76" t="str">
            <v xml:space="preserve">Âaïnh maìu bàòng XM nguyãn cháút bãø tæû hoaûi </v>
          </cell>
          <cell r="C76" t="str">
            <v>m2</v>
          </cell>
          <cell r="D76">
            <v>65.099999999999994</v>
          </cell>
          <cell r="E76">
            <v>0</v>
          </cell>
          <cell r="F76">
            <v>74</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row>
        <row r="77">
          <cell r="A77" t="str">
            <v>671.110</v>
          </cell>
          <cell r="B77" t="str">
            <v xml:space="preserve">Laïng âaïy bãø væîa XM M75 daìy 20 âaïnh maìu </v>
          </cell>
          <cell r="C77" t="str">
            <v>m2</v>
          </cell>
          <cell r="D77">
            <v>8.64</v>
          </cell>
          <cell r="E77">
            <v>0.22</v>
          </cell>
          <cell r="F77">
            <v>56.66</v>
          </cell>
          <cell r="G77">
            <v>0</v>
          </cell>
          <cell r="H77">
            <v>0.25</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row>
        <row r="78">
          <cell r="A78" t="str">
            <v>651.130</v>
          </cell>
          <cell r="B78" t="str">
            <v>Traït thaình ngoaìi bãø tæû hoaûi væîa XM M50 daìy 15</v>
          </cell>
          <cell r="C78" t="str">
            <v>m2</v>
          </cell>
          <cell r="D78">
            <v>15.08</v>
          </cell>
          <cell r="E78">
            <v>0.26</v>
          </cell>
          <cell r="F78">
            <v>47.27</v>
          </cell>
          <cell r="G78">
            <v>0</v>
          </cell>
          <cell r="H78">
            <v>0.31</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row>
        <row r="79">
          <cell r="A79" t="str">
            <v>300.510</v>
          </cell>
          <cell r="B79" t="str">
            <v xml:space="preserve">Bã täng táúm âan M200 âaï 1x2 âuïc sàôn </v>
          </cell>
          <cell r="C79" t="str">
            <v>m3</v>
          </cell>
          <cell r="D79">
            <v>1.38</v>
          </cell>
          <cell r="E79">
            <v>1.4</v>
          </cell>
          <cell r="F79">
            <v>455.28</v>
          </cell>
          <cell r="G79">
            <v>0.57999999999999996</v>
          </cell>
          <cell r="H79">
            <v>0</v>
          </cell>
          <cell r="I79">
            <v>1.18</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0.02</v>
          </cell>
        </row>
        <row r="80">
          <cell r="A80">
            <v>0</v>
          </cell>
          <cell r="B80" t="str">
            <v xml:space="preserve">c, Bãúp : </v>
          </cell>
          <cell r="C80">
            <v>0</v>
          </cell>
          <cell r="D80">
            <v>0</v>
          </cell>
        </row>
        <row r="81">
          <cell r="A81" t="str">
            <v>204.410</v>
          </cell>
          <cell r="B81" t="str">
            <v xml:space="preserve">Xáy tæåìng 110 væîa XM M50 gaûch âàûc </v>
          </cell>
          <cell r="C81" t="str">
            <v>m3</v>
          </cell>
          <cell r="D81">
            <v>0.75</v>
          </cell>
          <cell r="E81">
            <v>0.23</v>
          </cell>
          <cell r="F81">
            <v>41.81</v>
          </cell>
          <cell r="G81">
            <v>0</v>
          </cell>
          <cell r="H81">
            <v>0.27</v>
          </cell>
          <cell r="I81">
            <v>0</v>
          </cell>
          <cell r="J81">
            <v>0</v>
          </cell>
          <cell r="K81">
            <v>0</v>
          </cell>
          <cell r="L81">
            <v>0</v>
          </cell>
          <cell r="M81">
            <v>615</v>
          </cell>
          <cell r="N81">
            <v>0</v>
          </cell>
          <cell r="O81">
            <v>0</v>
          </cell>
          <cell r="P81">
            <v>0</v>
          </cell>
          <cell r="Q81">
            <v>0</v>
          </cell>
          <cell r="R81">
            <v>0</v>
          </cell>
          <cell r="S81">
            <v>0</v>
          </cell>
          <cell r="T81">
            <v>0</v>
          </cell>
          <cell r="U81">
            <v>0</v>
          </cell>
          <cell r="V81">
            <v>0</v>
          </cell>
          <cell r="W81">
            <v>0</v>
          </cell>
          <cell r="X81">
            <v>0</v>
          </cell>
        </row>
        <row r="82">
          <cell r="A82" t="str">
            <v>651.130</v>
          </cell>
          <cell r="B82" t="str">
            <v xml:space="preserve">Traït tæåìng væîa XM M75 bãû bãúp </v>
          </cell>
          <cell r="C82" t="str">
            <v>m2</v>
          </cell>
          <cell r="D82">
            <v>13.72</v>
          </cell>
          <cell r="E82">
            <v>0.23</v>
          </cell>
          <cell r="F82">
            <v>59.24</v>
          </cell>
          <cell r="G82">
            <v>0</v>
          </cell>
          <cell r="H82">
            <v>0.26</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row>
        <row r="83">
          <cell r="A83" t="str">
            <v>701.110</v>
          </cell>
          <cell r="B83" t="str">
            <v xml:space="preserve">Queït väi thaình bãû bãúp 1 tràõng 2 maìu </v>
          </cell>
          <cell r="C83" t="str">
            <v>m2</v>
          </cell>
          <cell r="D83">
            <v>13.72</v>
          </cell>
          <cell r="E83">
            <v>0</v>
          </cell>
          <cell r="F83">
            <v>0</v>
          </cell>
          <cell r="G83">
            <v>0</v>
          </cell>
          <cell r="H83">
            <v>0</v>
          </cell>
          <cell r="I83">
            <v>0</v>
          </cell>
          <cell r="J83">
            <v>0</v>
          </cell>
          <cell r="K83">
            <v>0</v>
          </cell>
          <cell r="L83">
            <v>0</v>
          </cell>
          <cell r="M83">
            <v>0</v>
          </cell>
          <cell r="N83">
            <v>0</v>
          </cell>
          <cell r="O83">
            <v>0</v>
          </cell>
          <cell r="P83">
            <v>0</v>
          </cell>
          <cell r="Q83">
            <v>0</v>
          </cell>
          <cell r="R83">
            <v>0.27</v>
          </cell>
          <cell r="S83">
            <v>4.12</v>
          </cell>
          <cell r="T83">
            <v>0</v>
          </cell>
          <cell r="U83">
            <v>0</v>
          </cell>
          <cell r="V83">
            <v>0</v>
          </cell>
          <cell r="W83">
            <v>0</v>
          </cell>
          <cell r="X83">
            <v>0</v>
          </cell>
        </row>
        <row r="84">
          <cell r="A84" t="str">
            <v>300.510</v>
          </cell>
          <cell r="B84" t="str">
            <v xml:space="preserve">Bã täng táúm âan bãû bãúp </v>
          </cell>
          <cell r="C84" t="str">
            <v>m3</v>
          </cell>
          <cell r="D84">
            <v>0.34</v>
          </cell>
          <cell r="E84">
            <v>0.35</v>
          </cell>
          <cell r="F84">
            <v>113.82</v>
          </cell>
          <cell r="G84">
            <v>0.14000000000000001</v>
          </cell>
          <cell r="H84">
            <v>0</v>
          </cell>
          <cell r="I84">
            <v>0.28999999999999998</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0.01</v>
          </cell>
        </row>
        <row r="85">
          <cell r="A85" t="str">
            <v>651.320</v>
          </cell>
          <cell r="B85" t="str">
            <v>Traït thaình dæåïi vaì trãn bãû bãúp væîa XM M75 daìy 15</v>
          </cell>
          <cell r="C85" t="str">
            <v>m2</v>
          </cell>
          <cell r="D85">
            <v>9.8000000000000007</v>
          </cell>
          <cell r="E85">
            <v>0.18</v>
          </cell>
          <cell r="F85">
            <v>46.36</v>
          </cell>
          <cell r="G85">
            <v>0</v>
          </cell>
          <cell r="H85">
            <v>0.2</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row>
        <row r="86">
          <cell r="A86" t="str">
            <v>651.330</v>
          </cell>
          <cell r="B86" t="str">
            <v xml:space="preserve">Âaïnh maìu màût trãn bãû bãúp </v>
          </cell>
          <cell r="C86" t="str">
            <v>m2</v>
          </cell>
          <cell r="D86">
            <v>4.9000000000000004</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row>
        <row r="87">
          <cell r="A87">
            <v>0</v>
          </cell>
          <cell r="B87" t="str">
            <v>d, Häú ga :</v>
          </cell>
          <cell r="C87">
            <v>0</v>
          </cell>
          <cell r="D87">
            <v>0</v>
          </cell>
        </row>
        <row r="88">
          <cell r="A88" t="str">
            <v>221.110</v>
          </cell>
          <cell r="B88" t="str">
            <v>Bã täng loït âaï 4x6 M50</v>
          </cell>
          <cell r="C88" t="str">
            <v>m3</v>
          </cell>
          <cell r="D88">
            <v>0.56999999999999995</v>
          </cell>
          <cell r="E88">
            <v>0.57999999999999996</v>
          </cell>
          <cell r="F88">
            <v>90</v>
          </cell>
          <cell r="G88">
            <v>0.25</v>
          </cell>
          <cell r="H88">
            <v>0</v>
          </cell>
          <cell r="I88">
            <v>0</v>
          </cell>
          <cell r="J88">
            <v>0.43</v>
          </cell>
          <cell r="K88">
            <v>0</v>
          </cell>
          <cell r="L88">
            <v>0</v>
          </cell>
          <cell r="M88">
            <v>0</v>
          </cell>
          <cell r="N88">
            <v>0</v>
          </cell>
          <cell r="O88">
            <v>0</v>
          </cell>
          <cell r="P88">
            <v>0</v>
          </cell>
          <cell r="Q88">
            <v>0</v>
          </cell>
          <cell r="R88">
            <v>0</v>
          </cell>
          <cell r="S88">
            <v>0</v>
          </cell>
          <cell r="T88">
            <v>0</v>
          </cell>
          <cell r="U88">
            <v>0</v>
          </cell>
          <cell r="V88">
            <v>0</v>
          </cell>
          <cell r="W88">
            <v>0</v>
          </cell>
          <cell r="X88">
            <v>0</v>
          </cell>
        </row>
        <row r="89">
          <cell r="A89" t="str">
            <v>204.410</v>
          </cell>
          <cell r="B89" t="str">
            <v>Xáy tæåìng 110 häú ga væîa XM M75</v>
          </cell>
          <cell r="C89" t="str">
            <v>m3</v>
          </cell>
          <cell r="D89">
            <v>1.08</v>
          </cell>
          <cell r="E89">
            <v>0.32</v>
          </cell>
          <cell r="F89">
            <v>82.42</v>
          </cell>
          <cell r="G89">
            <v>0</v>
          </cell>
          <cell r="H89">
            <v>0.36</v>
          </cell>
          <cell r="I89">
            <v>0</v>
          </cell>
          <cell r="J89">
            <v>0</v>
          </cell>
          <cell r="K89">
            <v>0</v>
          </cell>
          <cell r="L89">
            <v>0</v>
          </cell>
          <cell r="M89">
            <v>885.6</v>
          </cell>
          <cell r="N89">
            <v>0</v>
          </cell>
          <cell r="O89">
            <v>0</v>
          </cell>
          <cell r="P89">
            <v>0</v>
          </cell>
          <cell r="Q89">
            <v>0</v>
          </cell>
          <cell r="R89">
            <v>0</v>
          </cell>
          <cell r="S89">
            <v>0</v>
          </cell>
          <cell r="T89">
            <v>0</v>
          </cell>
          <cell r="U89">
            <v>0</v>
          </cell>
          <cell r="V89">
            <v>0</v>
          </cell>
          <cell r="W89">
            <v>0</v>
          </cell>
          <cell r="X89">
            <v>0</v>
          </cell>
        </row>
        <row r="90">
          <cell r="A90" t="str">
            <v>651.130</v>
          </cell>
          <cell r="B90" t="str">
            <v>Traït thaình trong vaì ngoaìi häú ga væîa XM M50 daìy 15</v>
          </cell>
          <cell r="C90" t="str">
            <v>m2</v>
          </cell>
          <cell r="D90">
            <v>19.600000000000001</v>
          </cell>
          <cell r="E90">
            <v>0.33</v>
          </cell>
          <cell r="F90">
            <v>59.99</v>
          </cell>
          <cell r="G90">
            <v>0</v>
          </cell>
          <cell r="H90">
            <v>0.39</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row>
        <row r="91">
          <cell r="A91" t="str">
            <v>300.510</v>
          </cell>
          <cell r="B91" t="str">
            <v xml:space="preserve">Bã täng táúm âan M200 âaï 1x2 </v>
          </cell>
          <cell r="C91" t="str">
            <v>m3</v>
          </cell>
          <cell r="D91">
            <v>0.24</v>
          </cell>
          <cell r="E91">
            <v>0.24</v>
          </cell>
          <cell r="F91">
            <v>78.05</v>
          </cell>
          <cell r="G91">
            <v>0.1</v>
          </cell>
          <cell r="H91">
            <v>0</v>
          </cell>
          <cell r="I91">
            <v>0.2</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row>
        <row r="92">
          <cell r="A92">
            <v>0</v>
          </cell>
          <cell r="B92" t="str">
            <v xml:space="preserve">V. THAÏP NÆÅÏC </v>
          </cell>
          <cell r="C92">
            <v>0</v>
          </cell>
          <cell r="D92">
            <v>0</v>
          </cell>
          <cell r="E92">
            <v>0</v>
          </cell>
          <cell r="F92">
            <v>3249.1</v>
          </cell>
          <cell r="G92">
            <v>3.69</v>
          </cell>
          <cell r="H92">
            <v>2.11</v>
          </cell>
          <cell r="I92">
            <v>6.3500000000000005</v>
          </cell>
          <cell r="J92">
            <v>1.1000000000000001</v>
          </cell>
          <cell r="K92">
            <v>0</v>
          </cell>
          <cell r="L92">
            <v>0</v>
          </cell>
          <cell r="M92">
            <v>1385.8</v>
          </cell>
          <cell r="N92">
            <v>0</v>
          </cell>
          <cell r="O92">
            <v>0</v>
          </cell>
          <cell r="P92">
            <v>0</v>
          </cell>
          <cell r="Q92">
            <v>0</v>
          </cell>
          <cell r="R92">
            <v>0.83</v>
          </cell>
          <cell r="S92">
            <v>12.49</v>
          </cell>
          <cell r="T92">
            <v>0</v>
          </cell>
          <cell r="U92">
            <v>0</v>
          </cell>
          <cell r="V92">
            <v>0</v>
          </cell>
          <cell r="W92">
            <v>0</v>
          </cell>
          <cell r="X92">
            <v>0.8600000000000001</v>
          </cell>
        </row>
        <row r="93">
          <cell r="A93" t="str">
            <v>221.110</v>
          </cell>
          <cell r="B93" t="str">
            <v>Bã täng loït moïng âaï 4x6 M100</v>
          </cell>
          <cell r="C93" t="str">
            <v>m3</v>
          </cell>
          <cell r="D93">
            <v>1.1599999999999999</v>
          </cell>
          <cell r="E93">
            <v>1.19</v>
          </cell>
          <cell r="F93">
            <v>239</v>
          </cell>
          <cell r="G93">
            <v>0.57999999999999996</v>
          </cell>
          <cell r="H93">
            <v>0</v>
          </cell>
          <cell r="I93">
            <v>0</v>
          </cell>
          <cell r="J93">
            <v>1.1000000000000001</v>
          </cell>
          <cell r="K93">
            <v>0</v>
          </cell>
          <cell r="L93">
            <v>0</v>
          </cell>
          <cell r="M93">
            <v>0</v>
          </cell>
          <cell r="N93">
            <v>0</v>
          </cell>
          <cell r="O93">
            <v>0</v>
          </cell>
          <cell r="P93">
            <v>0</v>
          </cell>
          <cell r="Q93">
            <v>0</v>
          </cell>
          <cell r="R93">
            <v>0</v>
          </cell>
          <cell r="S93">
            <v>0</v>
          </cell>
          <cell r="T93">
            <v>0</v>
          </cell>
          <cell r="U93">
            <v>0</v>
          </cell>
          <cell r="V93">
            <v>0</v>
          </cell>
          <cell r="W93">
            <v>0</v>
          </cell>
          <cell r="X93">
            <v>0</v>
          </cell>
        </row>
        <row r="94">
          <cell r="A94" t="str">
            <v>221.340</v>
          </cell>
          <cell r="B94" t="str">
            <v>Bã täng moïng cäüt M200 âaï 1x2</v>
          </cell>
          <cell r="C94" t="str">
            <v>m3</v>
          </cell>
          <cell r="D94">
            <v>4.29</v>
          </cell>
          <cell r="E94">
            <v>4.4000000000000004</v>
          </cell>
          <cell r="F94">
            <v>1430.88</v>
          </cell>
          <cell r="G94">
            <v>1.81</v>
          </cell>
          <cell r="H94">
            <v>0</v>
          </cell>
          <cell r="I94">
            <v>3.7</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7.0000000000000007E-2</v>
          </cell>
        </row>
        <row r="95">
          <cell r="A95" t="str">
            <v>226.210</v>
          </cell>
          <cell r="B95" t="str">
            <v xml:space="preserve">Bã täng thaïp næåïc M200 âaï 1x2 </v>
          </cell>
          <cell r="C95" t="str">
            <v>m3</v>
          </cell>
          <cell r="D95">
            <v>2.73</v>
          </cell>
          <cell r="E95">
            <v>2.8</v>
          </cell>
          <cell r="F95">
            <v>910.56</v>
          </cell>
          <cell r="G95">
            <v>1.1499999999999999</v>
          </cell>
          <cell r="H95">
            <v>0</v>
          </cell>
          <cell r="I95">
            <v>2.35</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0.76</v>
          </cell>
        </row>
        <row r="96">
          <cell r="A96" t="str">
            <v>204.420</v>
          </cell>
          <cell r="B96" t="str">
            <v>Xáy thaình thaïp næåïc gaûch âàûc væîa XM M75 daìy 20</v>
          </cell>
          <cell r="C96" t="str">
            <v>m3</v>
          </cell>
          <cell r="D96">
            <v>1.69</v>
          </cell>
          <cell r="E96">
            <v>0.51</v>
          </cell>
          <cell r="F96">
            <v>131.35</v>
          </cell>
          <cell r="G96">
            <v>0</v>
          </cell>
          <cell r="H96">
            <v>0.56999999999999995</v>
          </cell>
          <cell r="I96">
            <v>0</v>
          </cell>
          <cell r="J96">
            <v>0</v>
          </cell>
          <cell r="K96">
            <v>0</v>
          </cell>
          <cell r="L96">
            <v>0</v>
          </cell>
          <cell r="M96">
            <v>1385.8</v>
          </cell>
          <cell r="N96">
            <v>0</v>
          </cell>
          <cell r="O96">
            <v>0</v>
          </cell>
          <cell r="P96">
            <v>0</v>
          </cell>
          <cell r="Q96">
            <v>0</v>
          </cell>
          <cell r="R96">
            <v>0</v>
          </cell>
          <cell r="S96">
            <v>0</v>
          </cell>
          <cell r="T96">
            <v>0</v>
          </cell>
          <cell r="U96">
            <v>0</v>
          </cell>
          <cell r="V96">
            <v>0</v>
          </cell>
          <cell r="W96">
            <v>0</v>
          </cell>
          <cell r="X96">
            <v>0.02</v>
          </cell>
        </row>
        <row r="97">
          <cell r="A97" t="str">
            <v>300.510</v>
          </cell>
          <cell r="B97" t="str">
            <v xml:space="preserve">Bã täng táúm âan âáûy bãø M200 âaï 1x2 </v>
          </cell>
          <cell r="C97" t="str">
            <v>m3</v>
          </cell>
          <cell r="D97">
            <v>0.35</v>
          </cell>
          <cell r="E97">
            <v>0.36</v>
          </cell>
          <cell r="F97">
            <v>117.07</v>
          </cell>
          <cell r="G97">
            <v>0.15</v>
          </cell>
          <cell r="H97">
            <v>0</v>
          </cell>
          <cell r="I97">
            <v>0.3</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0.01</v>
          </cell>
        </row>
        <row r="98">
          <cell r="A98" t="str">
            <v>651.140</v>
          </cell>
          <cell r="B98" t="str">
            <v>Traït thaình trong bãø næåïc 2 låïp væîa XM M75</v>
          </cell>
          <cell r="C98" t="str">
            <v>m2</v>
          </cell>
          <cell r="D98">
            <v>21.83</v>
          </cell>
          <cell r="E98">
            <v>0.37</v>
          </cell>
          <cell r="F98">
            <v>95.29</v>
          </cell>
          <cell r="G98">
            <v>0</v>
          </cell>
          <cell r="H98">
            <v>0.41</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row>
        <row r="99">
          <cell r="A99" t="str">
            <v>651.330</v>
          </cell>
          <cell r="B99" t="str">
            <v xml:space="preserve">Âaïnh maìu bàòng XM nguyãn cháút thaình bãø </v>
          </cell>
          <cell r="C99" t="str">
            <v>m2</v>
          </cell>
          <cell r="D99">
            <v>21.83</v>
          </cell>
          <cell r="E99">
            <v>0</v>
          </cell>
          <cell r="F99">
            <v>25</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row>
        <row r="100">
          <cell r="A100" t="str">
            <v>672.120</v>
          </cell>
          <cell r="B100" t="str">
            <v xml:space="preserve">Laïng âaïy bãø væîa XM M75 daìy 20 âaïnh maìu </v>
          </cell>
          <cell r="C100" t="str">
            <v>m2</v>
          </cell>
          <cell r="D100">
            <v>5.76</v>
          </cell>
          <cell r="E100">
            <v>0.13</v>
          </cell>
          <cell r="F100">
            <v>33.479999999999997</v>
          </cell>
          <cell r="G100">
            <v>0</v>
          </cell>
          <cell r="H100">
            <v>0.15</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row>
        <row r="101">
          <cell r="A101" t="str">
            <v>651.220</v>
          </cell>
          <cell r="B101" t="str">
            <v>Traït cäüt thaïp næåïc væîa XM M75 daìy 15</v>
          </cell>
          <cell r="C101" t="str">
            <v>m2</v>
          </cell>
          <cell r="D101">
            <v>12.8</v>
          </cell>
          <cell r="E101">
            <v>0.23</v>
          </cell>
          <cell r="F101">
            <v>59.24</v>
          </cell>
          <cell r="G101">
            <v>0</v>
          </cell>
          <cell r="H101">
            <v>0.26</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row>
        <row r="102">
          <cell r="A102" t="str">
            <v>651.310</v>
          </cell>
          <cell r="B102" t="str">
            <v>Traït dáöm væîa XM M75 daìy 15 : Dáöm DB1</v>
          </cell>
          <cell r="C102" t="str">
            <v>m2</v>
          </cell>
          <cell r="D102">
            <v>9.6</v>
          </cell>
          <cell r="E102">
            <v>0.17</v>
          </cell>
          <cell r="F102">
            <v>43.78</v>
          </cell>
          <cell r="G102">
            <v>0</v>
          </cell>
          <cell r="H102">
            <v>0.19</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row>
        <row r="103">
          <cell r="A103" t="str">
            <v>651.320</v>
          </cell>
          <cell r="B103" t="str">
            <v>Traït âaïy bãø væîa XM M75 daìy 15</v>
          </cell>
          <cell r="C103" t="str">
            <v>m2</v>
          </cell>
          <cell r="D103">
            <v>6.76</v>
          </cell>
          <cell r="E103">
            <v>0.12</v>
          </cell>
          <cell r="F103">
            <v>30.91</v>
          </cell>
          <cell r="G103">
            <v>0</v>
          </cell>
          <cell r="H103">
            <v>0.13</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row>
        <row r="104">
          <cell r="A104" t="str">
            <v>651.140</v>
          </cell>
          <cell r="B104" t="str">
            <v>Traït thaình ngoaìi bãø væîa XM M75 daìy 15</v>
          </cell>
          <cell r="C104" t="str">
            <v>m2</v>
          </cell>
          <cell r="D104">
            <v>12.48</v>
          </cell>
          <cell r="E104">
            <v>0.21</v>
          </cell>
          <cell r="F104">
            <v>54.09</v>
          </cell>
          <cell r="G104">
            <v>0</v>
          </cell>
          <cell r="H104">
            <v>0.23</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row>
        <row r="105">
          <cell r="A105" t="str">
            <v>651.510</v>
          </cell>
          <cell r="B105" t="str">
            <v>Traït âan væîa XM M50 daìy 15</v>
          </cell>
          <cell r="C105" t="str">
            <v>m2</v>
          </cell>
          <cell r="D105">
            <v>11.52</v>
          </cell>
          <cell r="E105">
            <v>0.14000000000000001</v>
          </cell>
          <cell r="F105">
            <v>25.45</v>
          </cell>
          <cell r="G105">
            <v>0</v>
          </cell>
          <cell r="H105">
            <v>0.17</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row>
        <row r="106">
          <cell r="A106" t="str">
            <v>651.330</v>
          </cell>
          <cell r="B106" t="str">
            <v xml:space="preserve">Traït XM nguyãn cháút vaìo cáúu kiãûn bã täng </v>
          </cell>
          <cell r="C106" t="str">
            <v>m2</v>
          </cell>
          <cell r="D106">
            <v>46.44</v>
          </cell>
          <cell r="E106">
            <v>0</v>
          </cell>
          <cell r="F106">
            <v>53</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row>
        <row r="107">
          <cell r="A107" t="str">
            <v>701.110</v>
          </cell>
          <cell r="B107" t="str">
            <v xml:space="preserve">Queït väi bãø næåïc 1 tràõng 2 maìu </v>
          </cell>
          <cell r="C107" t="str">
            <v>m2</v>
          </cell>
          <cell r="D107">
            <v>41.64</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0.83</v>
          </cell>
          <cell r="S107">
            <v>12.49</v>
          </cell>
          <cell r="T107">
            <v>0</v>
          </cell>
          <cell r="U107">
            <v>0</v>
          </cell>
          <cell r="V107">
            <v>0</v>
          </cell>
          <cell r="W107">
            <v>0</v>
          </cell>
          <cell r="X107">
            <v>0</v>
          </cell>
        </row>
        <row r="108">
          <cell r="A108">
            <v>0</v>
          </cell>
          <cell r="B108" t="str">
            <v xml:space="preserve">VIII. HAÌNG RAÌO - CÄØNG NGOÎ </v>
          </cell>
          <cell r="C108">
            <v>0</v>
          </cell>
          <cell r="D108">
            <v>0</v>
          </cell>
          <cell r="E108">
            <v>0</v>
          </cell>
          <cell r="F108">
            <v>1569.02</v>
          </cell>
          <cell r="G108">
            <v>1.3599999999999999</v>
          </cell>
          <cell r="H108">
            <v>4.63</v>
          </cell>
          <cell r="I108">
            <v>1.51</v>
          </cell>
          <cell r="J108">
            <v>1.06</v>
          </cell>
          <cell r="K108">
            <v>5.28</v>
          </cell>
          <cell r="L108">
            <v>0</v>
          </cell>
          <cell r="M108">
            <v>2314.7200000000003</v>
          </cell>
          <cell r="N108">
            <v>0</v>
          </cell>
          <cell r="O108">
            <v>0</v>
          </cell>
          <cell r="P108">
            <v>0</v>
          </cell>
          <cell r="Q108">
            <v>0</v>
          </cell>
          <cell r="R108">
            <v>1.3399999999999999</v>
          </cell>
          <cell r="S108">
            <v>20.18</v>
          </cell>
          <cell r="T108">
            <v>9.77</v>
          </cell>
          <cell r="U108">
            <v>0</v>
          </cell>
          <cell r="V108">
            <v>0</v>
          </cell>
          <cell r="W108">
            <v>0</v>
          </cell>
          <cell r="X108">
            <v>0.02</v>
          </cell>
        </row>
        <row r="109">
          <cell r="A109">
            <v>0</v>
          </cell>
          <cell r="B109" t="str">
            <v>1, Cäøng ngoî :</v>
          </cell>
          <cell r="C109">
            <v>0</v>
          </cell>
          <cell r="D109">
            <v>0</v>
          </cell>
        </row>
        <row r="110">
          <cell r="A110" t="str">
            <v>221.110</v>
          </cell>
          <cell r="B110" t="str">
            <v>Bã täng loït âaï 4x6 M50</v>
          </cell>
          <cell r="C110" t="str">
            <v>m3</v>
          </cell>
          <cell r="D110">
            <v>7.0000000000000007E-2</v>
          </cell>
          <cell r="E110">
            <v>7.0000000000000007E-2</v>
          </cell>
          <cell r="F110">
            <v>11</v>
          </cell>
          <cell r="G110">
            <v>0.03</v>
          </cell>
          <cell r="H110">
            <v>0</v>
          </cell>
          <cell r="I110">
            <v>0</v>
          </cell>
          <cell r="J110">
            <v>0.05</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row>
        <row r="111">
          <cell r="A111" t="str">
            <v>204.310</v>
          </cell>
          <cell r="B111" t="str">
            <v xml:space="preserve">Xáy gaûch âàûc væîa XM M75 truû cäøng </v>
          </cell>
          <cell r="C111" t="str">
            <v>m3</v>
          </cell>
          <cell r="D111">
            <v>0.93</v>
          </cell>
          <cell r="E111">
            <v>0.28999999999999998</v>
          </cell>
          <cell r="F111">
            <v>74.69</v>
          </cell>
          <cell r="G111">
            <v>0</v>
          </cell>
          <cell r="H111">
            <v>0.32</v>
          </cell>
          <cell r="I111">
            <v>0</v>
          </cell>
          <cell r="J111">
            <v>0</v>
          </cell>
          <cell r="K111">
            <v>0</v>
          </cell>
          <cell r="L111">
            <v>0</v>
          </cell>
          <cell r="M111">
            <v>727.26</v>
          </cell>
          <cell r="N111">
            <v>0</v>
          </cell>
          <cell r="O111">
            <v>0</v>
          </cell>
          <cell r="P111">
            <v>0</v>
          </cell>
          <cell r="Q111">
            <v>0</v>
          </cell>
          <cell r="R111">
            <v>0</v>
          </cell>
          <cell r="S111">
            <v>0</v>
          </cell>
          <cell r="T111">
            <v>0</v>
          </cell>
          <cell r="U111">
            <v>0</v>
          </cell>
          <cell r="V111">
            <v>0</v>
          </cell>
          <cell r="W111">
            <v>0</v>
          </cell>
          <cell r="X111">
            <v>0</v>
          </cell>
        </row>
        <row r="112">
          <cell r="A112" t="str">
            <v>651.220</v>
          </cell>
          <cell r="B112" t="str">
            <v>Traït truû cäøng væîa XM M75 daìy 15</v>
          </cell>
          <cell r="C112" t="str">
            <v>m2</v>
          </cell>
          <cell r="D112">
            <v>6.4</v>
          </cell>
          <cell r="E112">
            <v>0.12</v>
          </cell>
          <cell r="F112">
            <v>30.91</v>
          </cell>
          <cell r="G112">
            <v>0</v>
          </cell>
          <cell r="H112">
            <v>0.13</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row>
        <row r="113">
          <cell r="A113" t="str">
            <v>703.440</v>
          </cell>
          <cell r="B113" t="str">
            <v>Sån cæía haìng raìo song sàõt 3 næåïc maìu ghi</v>
          </cell>
          <cell r="C113" t="str">
            <v>m2</v>
          </cell>
          <cell r="D113">
            <v>6</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1.35</v>
          </cell>
          <cell r="U113">
            <v>0</v>
          </cell>
          <cell r="V113">
            <v>0</v>
          </cell>
          <cell r="W113">
            <v>0</v>
          </cell>
          <cell r="X113">
            <v>0</v>
          </cell>
        </row>
        <row r="114">
          <cell r="A114" t="str">
            <v>701.110</v>
          </cell>
          <cell r="B114" t="str">
            <v xml:space="preserve">Queït väi truû cäøng 3 næåïc </v>
          </cell>
          <cell r="C114" t="str">
            <v>m2</v>
          </cell>
          <cell r="D114">
            <v>6.4</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0.13</v>
          </cell>
          <cell r="S114">
            <v>1.92</v>
          </cell>
          <cell r="T114">
            <v>0</v>
          </cell>
          <cell r="U114">
            <v>0</v>
          </cell>
          <cell r="V114">
            <v>0</v>
          </cell>
          <cell r="W114">
            <v>0</v>
          </cell>
          <cell r="X114">
            <v>0</v>
          </cell>
        </row>
        <row r="115">
          <cell r="A115">
            <v>0</v>
          </cell>
          <cell r="B115" t="str">
            <v>2, tæåìng raìo :</v>
          </cell>
          <cell r="C115">
            <v>0</v>
          </cell>
          <cell r="D115">
            <v>0</v>
          </cell>
        </row>
        <row r="116">
          <cell r="A116" t="str">
            <v>221.110</v>
          </cell>
          <cell r="B116" t="str">
            <v>Bã täng loït moïng âaï 4x6 M50</v>
          </cell>
          <cell r="C116" t="str">
            <v>m3</v>
          </cell>
          <cell r="D116">
            <v>1.32</v>
          </cell>
          <cell r="E116">
            <v>1.35</v>
          </cell>
          <cell r="F116">
            <v>209</v>
          </cell>
          <cell r="G116">
            <v>0.59</v>
          </cell>
          <cell r="H116">
            <v>0</v>
          </cell>
          <cell r="I116">
            <v>0</v>
          </cell>
          <cell r="J116">
            <v>1.01</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row>
        <row r="117">
          <cell r="A117" t="str">
            <v>200.110</v>
          </cell>
          <cell r="B117" t="str">
            <v>Xáy moïng âaï häüc væîa XM M50</v>
          </cell>
          <cell r="C117" t="str">
            <v>m3</v>
          </cell>
          <cell r="D117">
            <v>4.4000000000000004</v>
          </cell>
          <cell r="E117">
            <v>1.85</v>
          </cell>
          <cell r="F117">
            <v>336.33</v>
          </cell>
          <cell r="G117">
            <v>0</v>
          </cell>
          <cell r="H117">
            <v>2.19</v>
          </cell>
          <cell r="I117">
            <v>0</v>
          </cell>
          <cell r="J117">
            <v>0</v>
          </cell>
          <cell r="K117">
            <v>5.28</v>
          </cell>
          <cell r="L117">
            <v>0</v>
          </cell>
          <cell r="M117">
            <v>0</v>
          </cell>
          <cell r="N117">
            <v>0</v>
          </cell>
          <cell r="O117">
            <v>0</v>
          </cell>
          <cell r="P117">
            <v>0</v>
          </cell>
          <cell r="Q117">
            <v>0</v>
          </cell>
          <cell r="R117">
            <v>0</v>
          </cell>
          <cell r="S117">
            <v>0</v>
          </cell>
          <cell r="T117">
            <v>0</v>
          </cell>
          <cell r="U117">
            <v>0</v>
          </cell>
          <cell r="V117">
            <v>0</v>
          </cell>
          <cell r="W117">
            <v>0</v>
          </cell>
          <cell r="X117">
            <v>0</v>
          </cell>
        </row>
        <row r="118">
          <cell r="A118" t="str">
            <v>204.310</v>
          </cell>
          <cell r="B118" t="str">
            <v>Xáy truû tæåìng raìo væîa XM M75 cao &lt; 4m</v>
          </cell>
          <cell r="C118" t="str">
            <v>m3</v>
          </cell>
          <cell r="D118">
            <v>0.68</v>
          </cell>
          <cell r="E118">
            <v>0.21</v>
          </cell>
          <cell r="F118">
            <v>54.09</v>
          </cell>
          <cell r="G118">
            <v>0</v>
          </cell>
          <cell r="H118">
            <v>0.23</v>
          </cell>
          <cell r="I118">
            <v>0</v>
          </cell>
          <cell r="J118">
            <v>0</v>
          </cell>
          <cell r="K118">
            <v>0</v>
          </cell>
          <cell r="L118">
            <v>0</v>
          </cell>
          <cell r="M118">
            <v>531.76</v>
          </cell>
          <cell r="N118">
            <v>0</v>
          </cell>
          <cell r="O118">
            <v>0</v>
          </cell>
          <cell r="P118">
            <v>0</v>
          </cell>
          <cell r="Q118">
            <v>0</v>
          </cell>
          <cell r="R118">
            <v>0</v>
          </cell>
          <cell r="S118">
            <v>0</v>
          </cell>
          <cell r="T118">
            <v>0</v>
          </cell>
          <cell r="U118">
            <v>0</v>
          </cell>
          <cell r="V118">
            <v>0</v>
          </cell>
          <cell r="W118">
            <v>0</v>
          </cell>
          <cell r="X118">
            <v>0</v>
          </cell>
        </row>
        <row r="119">
          <cell r="A119" t="str">
            <v>651.220</v>
          </cell>
          <cell r="B119" t="str">
            <v>Traït truû tæåìng raìo væîa XM M50 daìy 15</v>
          </cell>
          <cell r="C119" t="str">
            <v>m2</v>
          </cell>
          <cell r="D119">
            <v>12.32</v>
          </cell>
          <cell r="E119">
            <v>0.22</v>
          </cell>
          <cell r="F119">
            <v>40</v>
          </cell>
          <cell r="G119">
            <v>0</v>
          </cell>
          <cell r="H119">
            <v>0.26</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row>
        <row r="120">
          <cell r="A120" t="str">
            <v>204.250</v>
          </cell>
          <cell r="B120" t="str">
            <v>Xáy tæåìng raìo daìy 220 væîaM M50</v>
          </cell>
          <cell r="C120" t="str">
            <v>m3</v>
          </cell>
          <cell r="D120">
            <v>1.35</v>
          </cell>
          <cell r="E120">
            <v>0.42</v>
          </cell>
          <cell r="F120">
            <v>76.36</v>
          </cell>
          <cell r="G120">
            <v>0</v>
          </cell>
          <cell r="H120">
            <v>0.5</v>
          </cell>
          <cell r="I120">
            <v>0</v>
          </cell>
          <cell r="J120">
            <v>0</v>
          </cell>
          <cell r="K120">
            <v>0</v>
          </cell>
          <cell r="L120">
            <v>0</v>
          </cell>
          <cell r="M120">
            <v>1055.7</v>
          </cell>
          <cell r="N120">
            <v>0</v>
          </cell>
          <cell r="O120">
            <v>0</v>
          </cell>
          <cell r="P120">
            <v>0</v>
          </cell>
          <cell r="Q120">
            <v>0</v>
          </cell>
          <cell r="R120">
            <v>0</v>
          </cell>
          <cell r="S120">
            <v>0</v>
          </cell>
          <cell r="T120">
            <v>0</v>
          </cell>
          <cell r="U120">
            <v>0</v>
          </cell>
          <cell r="V120">
            <v>0</v>
          </cell>
          <cell r="W120">
            <v>0</v>
          </cell>
          <cell r="X120">
            <v>0</v>
          </cell>
        </row>
        <row r="121">
          <cell r="A121" t="str">
            <v>651.130</v>
          </cell>
          <cell r="B121" t="str">
            <v>Traït tæåìng raìo væîa XM M50 daìy 15</v>
          </cell>
          <cell r="C121" t="str">
            <v>m2</v>
          </cell>
          <cell r="D121">
            <v>17.34</v>
          </cell>
          <cell r="E121">
            <v>0.28999999999999998</v>
          </cell>
          <cell r="F121">
            <v>52.72</v>
          </cell>
          <cell r="G121">
            <v>0</v>
          </cell>
          <cell r="H121">
            <v>0.34</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row>
        <row r="122">
          <cell r="A122" t="str">
            <v>701.110</v>
          </cell>
          <cell r="B122" t="str">
            <v xml:space="preserve">Queït tæåìng raìo, truû 3 næåïc : 1 tràõng 2 maìu </v>
          </cell>
          <cell r="C122" t="str">
            <v>m2</v>
          </cell>
          <cell r="D122">
            <v>29.66</v>
          </cell>
          <cell r="E122">
            <v>0</v>
          </cell>
          <cell r="F122">
            <v>0</v>
          </cell>
          <cell r="G122">
            <v>0</v>
          </cell>
          <cell r="H122">
            <v>0</v>
          </cell>
          <cell r="I122">
            <v>0</v>
          </cell>
          <cell r="J122">
            <v>0</v>
          </cell>
          <cell r="K122">
            <v>0</v>
          </cell>
          <cell r="L122">
            <v>0</v>
          </cell>
          <cell r="M122">
            <v>0</v>
          </cell>
          <cell r="N122">
            <v>0</v>
          </cell>
          <cell r="O122">
            <v>0</v>
          </cell>
          <cell r="P122">
            <v>0</v>
          </cell>
          <cell r="Q122">
            <v>0</v>
          </cell>
          <cell r="R122">
            <v>0.59</v>
          </cell>
          <cell r="S122">
            <v>8.9</v>
          </cell>
          <cell r="T122">
            <v>0</v>
          </cell>
          <cell r="U122">
            <v>0</v>
          </cell>
          <cell r="V122">
            <v>0</v>
          </cell>
          <cell r="W122">
            <v>0</v>
          </cell>
          <cell r="X122">
            <v>0</v>
          </cell>
        </row>
        <row r="123">
          <cell r="A123" t="str">
            <v>703.440</v>
          </cell>
          <cell r="B123" t="str">
            <v xml:space="preserve">Sån haìng raìo song sàõt 3 næåïc </v>
          </cell>
          <cell r="C123" t="str">
            <v>m2</v>
          </cell>
          <cell r="D123">
            <v>37.4</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8.42</v>
          </cell>
          <cell r="U123">
            <v>0</v>
          </cell>
          <cell r="V123">
            <v>0</v>
          </cell>
          <cell r="W123">
            <v>0</v>
          </cell>
          <cell r="X123">
            <v>0</v>
          </cell>
        </row>
        <row r="124">
          <cell r="A124" t="str">
            <v>221.110</v>
          </cell>
          <cell r="B124" t="str">
            <v>Bã täng loït moïng cäüt âaï 4x6 M50</v>
          </cell>
          <cell r="C124" t="str">
            <v>m3</v>
          </cell>
          <cell r="D124">
            <v>0.23</v>
          </cell>
          <cell r="E124">
            <v>0.24</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row>
        <row r="125">
          <cell r="A125" t="str">
            <v>300.210</v>
          </cell>
          <cell r="B125" t="str">
            <v xml:space="preserve">Bã täng âuïc sàôn cäüt haìng raìo </v>
          </cell>
          <cell r="C125" t="str">
            <v>m3</v>
          </cell>
          <cell r="D125">
            <v>1.76</v>
          </cell>
          <cell r="E125">
            <v>1.79</v>
          </cell>
          <cell r="F125">
            <v>582.11</v>
          </cell>
          <cell r="G125">
            <v>0.74</v>
          </cell>
          <cell r="H125">
            <v>0</v>
          </cell>
          <cell r="I125">
            <v>1.51</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0.02</v>
          </cell>
        </row>
        <row r="126">
          <cell r="A126" t="str">
            <v>651.220</v>
          </cell>
          <cell r="B126" t="str">
            <v>Traït cäüt haìng raìo væîa XM M50 daìy 15</v>
          </cell>
          <cell r="C126" t="str">
            <v>m2</v>
          </cell>
          <cell r="D126">
            <v>31.2</v>
          </cell>
          <cell r="E126">
            <v>0.56000000000000005</v>
          </cell>
          <cell r="F126">
            <v>101.81</v>
          </cell>
          <cell r="G126">
            <v>0</v>
          </cell>
          <cell r="H126">
            <v>0.66</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row>
        <row r="127">
          <cell r="A127" t="str">
            <v>701.110</v>
          </cell>
          <cell r="B127" t="str">
            <v xml:space="preserve">Queït väi cäüt haìng raìo </v>
          </cell>
          <cell r="C127" t="str">
            <v>m2</v>
          </cell>
          <cell r="D127">
            <v>31.2</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0.62</v>
          </cell>
          <cell r="S127">
            <v>9.36</v>
          </cell>
          <cell r="T127">
            <v>0</v>
          </cell>
          <cell r="U127">
            <v>0</v>
          </cell>
          <cell r="V127">
            <v>0</v>
          </cell>
          <cell r="W127">
            <v>0</v>
          </cell>
          <cell r="X127">
            <v>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sheetData sheetId="94" refreshError="1"/>
      <sheetData sheetId="95" refreshError="1"/>
      <sheetData sheetId="96" refreshError="1"/>
      <sheetData sheetId="97" refreshError="1"/>
      <sheetData sheetId="98" refreshError="1"/>
      <sheetData sheetId="99" refreshError="1"/>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refreshError="1"/>
      <sheetData sheetId="179" refreshError="1"/>
      <sheetData sheetId="180" refreshError="1"/>
      <sheetData sheetId="181" refreshError="1"/>
      <sheetData sheetId="182" refreshError="1"/>
      <sheetData sheetId="183" refreshError="1"/>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refreshError="1"/>
      <sheetData sheetId="222" refreshError="1"/>
      <sheetData sheetId="223"/>
      <sheetData sheetId="224" refreshError="1"/>
      <sheetData sheetId="225" refreshError="1"/>
      <sheetData sheetId="226" refreshError="1"/>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refreshError="1"/>
      <sheetData sheetId="375" refreshError="1"/>
      <sheetData sheetId="376" refreshError="1"/>
      <sheetData sheetId="377" refreshError="1"/>
      <sheetData sheetId="378" refreshError="1"/>
      <sheetData sheetId="379"/>
      <sheetData sheetId="380"/>
      <sheetData sheetId="381"/>
      <sheetData sheetId="382"/>
      <sheetData sheetId="383"/>
      <sheetData sheetId="384"/>
      <sheetData sheetId="385"/>
      <sheetData sheetId="386"/>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Set>
  </externalBook>
</externalLink>
</file>

<file path=xl/externalLinks/externalLink3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NGHOP "/>
      <sheetName val="LG VP"/>
      <sheetName val="CCVP"/>
      <sheetName val="BGD2"/>
      <sheetName val="KD02.09"/>
      <sheetName val="Dat"/>
      <sheetName val="Dat (2)"/>
      <sheetName val="khong dat"/>
      <sheetName val="khong dat (2)"/>
      <sheetName val="NGHIVIECVP"/>
      <sheetName val="LGSX"/>
      <sheetName val="CCSX"/>
      <sheetName val="CG02"/>
      <sheetName val="NGHIVIECSX"/>
      <sheetName val="DSCNKP01-17"/>
      <sheetName val="XL4Poppy"/>
      <sheetName val="XL4Test5"/>
    </sheetNames>
    <sheetDataSet>
      <sheetData sheetId="0"/>
      <sheetData sheetId="1"/>
      <sheetData sheetId="2"/>
      <sheetData sheetId="3"/>
      <sheetData sheetId="4"/>
      <sheetData sheetId="5"/>
      <sheetData sheetId="6"/>
      <sheetData sheetId="7"/>
      <sheetData sheetId="8"/>
      <sheetData sheetId="9"/>
      <sheetData sheetId="10" refreshError="1">
        <row r="10">
          <cell r="A10">
            <v>1</v>
          </cell>
        </row>
        <row r="11">
          <cell r="A11">
            <v>1</v>
          </cell>
        </row>
        <row r="12">
          <cell r="A12">
            <v>4</v>
          </cell>
        </row>
        <row r="13">
          <cell r="A13">
            <v>2</v>
          </cell>
        </row>
        <row r="14">
          <cell r="A14">
            <v>1</v>
          </cell>
        </row>
        <row r="15">
          <cell r="A15">
            <v>2</v>
          </cell>
        </row>
        <row r="16">
          <cell r="A16">
            <v>2</v>
          </cell>
        </row>
        <row r="17">
          <cell r="A17">
            <v>1</v>
          </cell>
        </row>
        <row r="18">
          <cell r="A18">
            <v>2</v>
          </cell>
        </row>
        <row r="19">
          <cell r="A19">
            <v>22</v>
          </cell>
        </row>
        <row r="20">
          <cell r="A20">
            <v>1</v>
          </cell>
        </row>
        <row r="21">
          <cell r="A21">
            <v>2</v>
          </cell>
        </row>
        <row r="22">
          <cell r="A22">
            <v>3</v>
          </cell>
        </row>
        <row r="23">
          <cell r="A23">
            <v>4</v>
          </cell>
        </row>
        <row r="24">
          <cell r="A24">
            <v>5</v>
          </cell>
        </row>
        <row r="25">
          <cell r="A25">
            <v>6</v>
          </cell>
        </row>
        <row r="26">
          <cell r="A26">
            <v>7</v>
          </cell>
        </row>
        <row r="27">
          <cell r="A27">
            <v>8</v>
          </cell>
        </row>
        <row r="28">
          <cell r="A28">
            <v>9</v>
          </cell>
        </row>
        <row r="29">
          <cell r="A29">
            <v>10</v>
          </cell>
        </row>
        <row r="30">
          <cell r="A30">
            <v>11</v>
          </cell>
        </row>
        <row r="31">
          <cell r="A31">
            <v>12</v>
          </cell>
        </row>
        <row r="32">
          <cell r="A32">
            <v>13</v>
          </cell>
        </row>
        <row r="33">
          <cell r="A33">
            <v>14</v>
          </cell>
        </row>
        <row r="34">
          <cell r="A34">
            <v>15</v>
          </cell>
        </row>
        <row r="35">
          <cell r="A35">
            <v>16</v>
          </cell>
        </row>
        <row r="36">
          <cell r="A36">
            <v>17</v>
          </cell>
        </row>
        <row r="37">
          <cell r="A37">
            <v>18</v>
          </cell>
        </row>
        <row r="38">
          <cell r="A38">
            <v>19</v>
          </cell>
        </row>
        <row r="39">
          <cell r="A39">
            <v>20</v>
          </cell>
        </row>
        <row r="40">
          <cell r="A40">
            <v>21</v>
          </cell>
        </row>
        <row r="41">
          <cell r="A41">
            <v>22</v>
          </cell>
        </row>
        <row r="42">
          <cell r="A42">
            <v>29</v>
          </cell>
        </row>
        <row r="43">
          <cell r="A43">
            <v>17</v>
          </cell>
        </row>
        <row r="44">
          <cell r="A44">
            <v>1</v>
          </cell>
        </row>
        <row r="45">
          <cell r="A45">
            <v>2</v>
          </cell>
        </row>
        <row r="46">
          <cell r="A46">
            <v>3</v>
          </cell>
        </row>
        <row r="47">
          <cell r="A47">
            <v>4</v>
          </cell>
        </row>
        <row r="48">
          <cell r="A48">
            <v>5</v>
          </cell>
        </row>
        <row r="49">
          <cell r="A49">
            <v>6</v>
          </cell>
        </row>
        <row r="50">
          <cell r="A50">
            <v>7</v>
          </cell>
        </row>
        <row r="51">
          <cell r="A51">
            <v>8</v>
          </cell>
        </row>
        <row r="52">
          <cell r="A52">
            <v>9</v>
          </cell>
        </row>
        <row r="53">
          <cell r="A53">
            <v>10</v>
          </cell>
        </row>
        <row r="54">
          <cell r="A54">
            <v>11</v>
          </cell>
        </row>
        <row r="55">
          <cell r="A55">
            <v>12</v>
          </cell>
        </row>
        <row r="56">
          <cell r="A56">
            <v>13</v>
          </cell>
        </row>
        <row r="57">
          <cell r="A57">
            <v>14</v>
          </cell>
        </row>
        <row r="58">
          <cell r="A58">
            <v>15</v>
          </cell>
        </row>
        <row r="59">
          <cell r="A59">
            <v>16</v>
          </cell>
        </row>
        <row r="60">
          <cell r="A60">
            <v>17</v>
          </cell>
        </row>
        <row r="61">
          <cell r="A61">
            <v>6</v>
          </cell>
        </row>
        <row r="62">
          <cell r="A62">
            <v>1</v>
          </cell>
        </row>
        <row r="63">
          <cell r="A63">
            <v>2</v>
          </cell>
        </row>
        <row r="64">
          <cell r="A64">
            <v>3</v>
          </cell>
        </row>
        <row r="65">
          <cell r="A65">
            <v>4</v>
          </cell>
        </row>
        <row r="66">
          <cell r="A66">
            <v>5</v>
          </cell>
        </row>
        <row r="67">
          <cell r="A67">
            <v>6</v>
          </cell>
        </row>
        <row r="68">
          <cell r="A68">
            <v>6</v>
          </cell>
        </row>
        <row r="69">
          <cell r="A69">
            <v>1</v>
          </cell>
        </row>
        <row r="70">
          <cell r="A70">
            <v>2</v>
          </cell>
        </row>
        <row r="71">
          <cell r="A71">
            <v>3</v>
          </cell>
        </row>
        <row r="72">
          <cell r="A72">
            <v>4</v>
          </cell>
        </row>
        <row r="73">
          <cell r="A73">
            <v>5</v>
          </cell>
        </row>
        <row r="74">
          <cell r="A74">
            <v>6</v>
          </cell>
        </row>
        <row r="75">
          <cell r="A75">
            <v>17</v>
          </cell>
        </row>
        <row r="76">
          <cell r="A76">
            <v>4</v>
          </cell>
        </row>
        <row r="77">
          <cell r="A77">
            <v>1</v>
          </cell>
        </row>
        <row r="78">
          <cell r="A78">
            <v>2</v>
          </cell>
        </row>
        <row r="79">
          <cell r="A79">
            <v>3</v>
          </cell>
        </row>
        <row r="80">
          <cell r="A80">
            <v>4</v>
          </cell>
        </row>
        <row r="81">
          <cell r="A81">
            <v>7</v>
          </cell>
        </row>
        <row r="82">
          <cell r="A82">
            <v>1</v>
          </cell>
        </row>
        <row r="83">
          <cell r="A83">
            <v>2</v>
          </cell>
        </row>
        <row r="84">
          <cell r="A84">
            <v>3</v>
          </cell>
        </row>
        <row r="85">
          <cell r="A85">
            <v>4</v>
          </cell>
        </row>
        <row r="86">
          <cell r="A86">
            <v>5</v>
          </cell>
        </row>
        <row r="87">
          <cell r="A87">
            <v>6</v>
          </cell>
        </row>
        <row r="88">
          <cell r="A88">
            <v>7</v>
          </cell>
        </row>
        <row r="89">
          <cell r="A89">
            <v>6</v>
          </cell>
        </row>
        <row r="90">
          <cell r="A90">
            <v>1</v>
          </cell>
        </row>
        <row r="91">
          <cell r="A91">
            <v>2</v>
          </cell>
        </row>
        <row r="92">
          <cell r="A92">
            <v>3</v>
          </cell>
        </row>
        <row r="93">
          <cell r="A93">
            <v>4</v>
          </cell>
        </row>
        <row r="94">
          <cell r="A94">
            <v>5</v>
          </cell>
        </row>
        <row r="95">
          <cell r="A95">
            <v>6</v>
          </cell>
        </row>
        <row r="96">
          <cell r="A96">
            <v>8</v>
          </cell>
        </row>
        <row r="97">
          <cell r="A97">
            <v>5</v>
          </cell>
        </row>
        <row r="98">
          <cell r="A98">
            <v>1</v>
          </cell>
        </row>
        <row r="99">
          <cell r="A99">
            <v>2</v>
          </cell>
        </row>
        <row r="100">
          <cell r="A100">
            <v>3</v>
          </cell>
        </row>
        <row r="101">
          <cell r="A101">
            <v>4</v>
          </cell>
        </row>
        <row r="102">
          <cell r="A102">
            <v>5</v>
          </cell>
        </row>
        <row r="103">
          <cell r="A103">
            <v>3</v>
          </cell>
        </row>
        <row r="104">
          <cell r="A104">
            <v>1</v>
          </cell>
        </row>
        <row r="105">
          <cell r="A105">
            <v>2</v>
          </cell>
        </row>
        <row r="106">
          <cell r="A106">
            <v>3</v>
          </cell>
        </row>
        <row r="107">
          <cell r="A107">
            <v>4</v>
          </cell>
        </row>
        <row r="108">
          <cell r="A108">
            <v>2</v>
          </cell>
        </row>
        <row r="109">
          <cell r="A109">
            <v>1</v>
          </cell>
        </row>
        <row r="110">
          <cell r="A110">
            <v>2</v>
          </cell>
        </row>
        <row r="111">
          <cell r="A111">
            <v>2</v>
          </cell>
        </row>
        <row r="112">
          <cell r="A112">
            <v>1</v>
          </cell>
        </row>
        <row r="113">
          <cell r="A113">
            <v>2</v>
          </cell>
        </row>
        <row r="114">
          <cell r="A114">
            <v>38</v>
          </cell>
        </row>
        <row r="115">
          <cell r="A115">
            <v>3</v>
          </cell>
        </row>
        <row r="116">
          <cell r="A116">
            <v>1</v>
          </cell>
        </row>
        <row r="117">
          <cell r="A117">
            <v>2</v>
          </cell>
        </row>
        <row r="118">
          <cell r="A118">
            <v>3</v>
          </cell>
        </row>
        <row r="119">
          <cell r="A119">
            <v>14</v>
          </cell>
        </row>
        <row r="120">
          <cell r="A120">
            <v>1</v>
          </cell>
        </row>
        <row r="121">
          <cell r="A121">
            <v>2</v>
          </cell>
        </row>
        <row r="122">
          <cell r="A122">
            <v>3</v>
          </cell>
        </row>
        <row r="123">
          <cell r="A123">
            <v>4</v>
          </cell>
        </row>
        <row r="124">
          <cell r="A124">
            <v>5</v>
          </cell>
        </row>
        <row r="125">
          <cell r="A125">
            <v>6</v>
          </cell>
        </row>
        <row r="126">
          <cell r="A126">
            <v>7</v>
          </cell>
        </row>
        <row r="127">
          <cell r="A127">
            <v>8</v>
          </cell>
        </row>
        <row r="128">
          <cell r="A128">
            <v>9</v>
          </cell>
        </row>
        <row r="129">
          <cell r="A129">
            <v>10</v>
          </cell>
        </row>
        <row r="130">
          <cell r="A130">
            <v>11</v>
          </cell>
        </row>
        <row r="131">
          <cell r="A131">
            <v>12</v>
          </cell>
        </row>
        <row r="132">
          <cell r="A132">
            <v>13</v>
          </cell>
        </row>
        <row r="133">
          <cell r="A133">
            <v>14</v>
          </cell>
        </row>
        <row r="134">
          <cell r="A134">
            <v>12</v>
          </cell>
        </row>
        <row r="135">
          <cell r="A135">
            <v>1</v>
          </cell>
        </row>
        <row r="136">
          <cell r="A136">
            <v>2</v>
          </cell>
        </row>
        <row r="137">
          <cell r="A137">
            <v>3</v>
          </cell>
        </row>
        <row r="138">
          <cell r="A138">
            <v>4</v>
          </cell>
        </row>
        <row r="139">
          <cell r="A139">
            <v>5</v>
          </cell>
        </row>
        <row r="140">
          <cell r="A140">
            <v>6</v>
          </cell>
        </row>
        <row r="141">
          <cell r="A141">
            <v>7</v>
          </cell>
        </row>
        <row r="142">
          <cell r="A142">
            <v>8</v>
          </cell>
        </row>
        <row r="143">
          <cell r="A143">
            <v>9</v>
          </cell>
        </row>
        <row r="144">
          <cell r="A144">
            <v>10</v>
          </cell>
        </row>
        <row r="145">
          <cell r="A145">
            <v>11</v>
          </cell>
        </row>
        <row r="146">
          <cell r="A146">
            <v>12</v>
          </cell>
        </row>
        <row r="147">
          <cell r="A147">
            <v>4</v>
          </cell>
        </row>
        <row r="148">
          <cell r="A148">
            <v>1</v>
          </cell>
        </row>
        <row r="149">
          <cell r="A149">
            <v>2</v>
          </cell>
        </row>
        <row r="150">
          <cell r="A150">
            <v>3</v>
          </cell>
        </row>
        <row r="151">
          <cell r="A151">
            <v>4</v>
          </cell>
        </row>
        <row r="152">
          <cell r="A152">
            <v>5</v>
          </cell>
        </row>
        <row r="153">
          <cell r="A153">
            <v>1</v>
          </cell>
        </row>
        <row r="154">
          <cell r="A154">
            <v>2</v>
          </cell>
        </row>
        <row r="155">
          <cell r="A155">
            <v>3</v>
          </cell>
        </row>
        <row r="156">
          <cell r="A156">
            <v>4</v>
          </cell>
        </row>
        <row r="157">
          <cell r="A157">
            <v>5</v>
          </cell>
        </row>
        <row r="158">
          <cell r="A158">
            <v>14</v>
          </cell>
        </row>
        <row r="159">
          <cell r="A159">
            <v>4</v>
          </cell>
        </row>
        <row r="160">
          <cell r="A160">
            <v>1</v>
          </cell>
        </row>
        <row r="161">
          <cell r="A161">
            <v>2</v>
          </cell>
        </row>
        <row r="162">
          <cell r="A162">
            <v>3</v>
          </cell>
        </row>
        <row r="163">
          <cell r="A163">
            <v>4</v>
          </cell>
        </row>
        <row r="164">
          <cell r="A164">
            <v>5</v>
          </cell>
        </row>
        <row r="165">
          <cell r="A165">
            <v>1</v>
          </cell>
        </row>
        <row r="166">
          <cell r="A166">
            <v>2</v>
          </cell>
        </row>
        <row r="167">
          <cell r="A167">
            <v>3</v>
          </cell>
        </row>
        <row r="168">
          <cell r="A168">
            <v>4</v>
          </cell>
        </row>
        <row r="169">
          <cell r="A169">
            <v>5</v>
          </cell>
        </row>
        <row r="170">
          <cell r="A170">
            <v>5</v>
          </cell>
        </row>
        <row r="171">
          <cell r="A171">
            <v>1</v>
          </cell>
        </row>
        <row r="172">
          <cell r="A172">
            <v>2</v>
          </cell>
        </row>
        <row r="173">
          <cell r="A173">
            <v>3</v>
          </cell>
        </row>
        <row r="174">
          <cell r="A174">
            <v>4</v>
          </cell>
        </row>
        <row r="175">
          <cell r="A175">
            <v>5</v>
          </cell>
        </row>
        <row r="176">
          <cell r="A176">
            <v>34</v>
          </cell>
        </row>
        <row r="177">
          <cell r="A177">
            <v>16</v>
          </cell>
        </row>
        <row r="178">
          <cell r="A178">
            <v>1</v>
          </cell>
        </row>
        <row r="179">
          <cell r="A179">
            <v>2</v>
          </cell>
        </row>
        <row r="180">
          <cell r="A180">
            <v>3</v>
          </cell>
        </row>
        <row r="181">
          <cell r="A181">
            <v>4</v>
          </cell>
        </row>
        <row r="182">
          <cell r="A182">
            <v>5</v>
          </cell>
        </row>
        <row r="183">
          <cell r="A183">
            <v>6</v>
          </cell>
        </row>
        <row r="184">
          <cell r="A184">
            <v>7</v>
          </cell>
        </row>
        <row r="185">
          <cell r="A185">
            <v>8</v>
          </cell>
        </row>
        <row r="186">
          <cell r="A186">
            <v>9</v>
          </cell>
        </row>
        <row r="187">
          <cell r="A187">
            <v>10</v>
          </cell>
        </row>
        <row r="188">
          <cell r="A188">
            <v>11</v>
          </cell>
        </row>
        <row r="189">
          <cell r="A189">
            <v>12</v>
          </cell>
        </row>
        <row r="190">
          <cell r="A190">
            <v>13</v>
          </cell>
        </row>
        <row r="191">
          <cell r="A191">
            <v>14</v>
          </cell>
        </row>
        <row r="192">
          <cell r="A192">
            <v>15</v>
          </cell>
        </row>
        <row r="193">
          <cell r="A193">
            <v>16</v>
          </cell>
        </row>
        <row r="194">
          <cell r="A194">
            <v>17</v>
          </cell>
        </row>
        <row r="195">
          <cell r="A195">
            <v>18</v>
          </cell>
        </row>
        <row r="196">
          <cell r="A196">
            <v>1</v>
          </cell>
        </row>
        <row r="197">
          <cell r="A197">
            <v>2</v>
          </cell>
        </row>
        <row r="198">
          <cell r="A198">
            <v>3</v>
          </cell>
        </row>
        <row r="199">
          <cell r="A199">
            <v>4</v>
          </cell>
        </row>
        <row r="200">
          <cell r="A200">
            <v>5</v>
          </cell>
        </row>
        <row r="201">
          <cell r="A201">
            <v>6</v>
          </cell>
        </row>
        <row r="202">
          <cell r="A202">
            <v>7</v>
          </cell>
        </row>
        <row r="203">
          <cell r="A203">
            <v>8</v>
          </cell>
        </row>
        <row r="204">
          <cell r="A204">
            <v>9</v>
          </cell>
        </row>
        <row r="205">
          <cell r="A205">
            <v>10</v>
          </cell>
        </row>
        <row r="206">
          <cell r="A206">
            <v>11</v>
          </cell>
        </row>
        <row r="207">
          <cell r="A207">
            <v>12</v>
          </cell>
        </row>
        <row r="208">
          <cell r="A208">
            <v>13</v>
          </cell>
        </row>
        <row r="209">
          <cell r="A209">
            <v>14</v>
          </cell>
        </row>
        <row r="210">
          <cell r="A210">
            <v>15</v>
          </cell>
        </row>
        <row r="211">
          <cell r="A211">
            <v>16</v>
          </cell>
        </row>
        <row r="212">
          <cell r="A212">
            <v>17</v>
          </cell>
        </row>
        <row r="213">
          <cell r="A213">
            <v>18</v>
          </cell>
        </row>
        <row r="214">
          <cell r="A214">
            <v>16</v>
          </cell>
        </row>
        <row r="215">
          <cell r="A215">
            <v>3</v>
          </cell>
        </row>
        <row r="216">
          <cell r="A216">
            <v>1</v>
          </cell>
        </row>
        <row r="217">
          <cell r="A217">
            <v>2</v>
          </cell>
        </row>
        <row r="218">
          <cell r="A218">
            <v>3</v>
          </cell>
        </row>
        <row r="219">
          <cell r="A219">
            <v>6</v>
          </cell>
        </row>
        <row r="220">
          <cell r="A220">
            <v>1</v>
          </cell>
        </row>
        <row r="221">
          <cell r="A221">
            <v>2</v>
          </cell>
        </row>
        <row r="222">
          <cell r="A222">
            <v>3</v>
          </cell>
        </row>
        <row r="223">
          <cell r="A223">
            <v>4</v>
          </cell>
        </row>
        <row r="224">
          <cell r="A224">
            <v>5</v>
          </cell>
        </row>
        <row r="225">
          <cell r="A225">
            <v>6</v>
          </cell>
        </row>
        <row r="226">
          <cell r="A226">
            <v>7</v>
          </cell>
        </row>
        <row r="227">
          <cell r="A227">
            <v>1</v>
          </cell>
        </row>
        <row r="228">
          <cell r="A228">
            <v>2</v>
          </cell>
        </row>
        <row r="229">
          <cell r="A229">
            <v>3</v>
          </cell>
        </row>
        <row r="230">
          <cell r="A230">
            <v>4</v>
          </cell>
        </row>
        <row r="231">
          <cell r="A231">
            <v>5</v>
          </cell>
        </row>
        <row r="232">
          <cell r="A232">
            <v>6</v>
          </cell>
        </row>
        <row r="233">
          <cell r="A233">
            <v>7</v>
          </cell>
        </row>
        <row r="234">
          <cell r="A234">
            <v>59</v>
          </cell>
        </row>
        <row r="235">
          <cell r="A235">
            <v>3</v>
          </cell>
        </row>
        <row r="236">
          <cell r="A236">
            <v>1</v>
          </cell>
        </row>
        <row r="237">
          <cell r="A237">
            <v>2</v>
          </cell>
        </row>
        <row r="238">
          <cell r="A238">
            <v>3</v>
          </cell>
        </row>
        <row r="239">
          <cell r="A239">
            <v>27</v>
          </cell>
        </row>
        <row r="240">
          <cell r="A240">
            <v>1</v>
          </cell>
        </row>
        <row r="241">
          <cell r="A241">
            <v>2</v>
          </cell>
        </row>
        <row r="242">
          <cell r="A242">
            <v>3</v>
          </cell>
        </row>
        <row r="243">
          <cell r="A243">
            <v>4</v>
          </cell>
        </row>
        <row r="244">
          <cell r="A244">
            <v>5</v>
          </cell>
        </row>
        <row r="245">
          <cell r="A245">
            <v>6</v>
          </cell>
        </row>
        <row r="246">
          <cell r="A246">
            <v>7</v>
          </cell>
        </row>
        <row r="247">
          <cell r="A247">
            <v>8</v>
          </cell>
        </row>
        <row r="248">
          <cell r="A248">
            <v>9</v>
          </cell>
        </row>
        <row r="249">
          <cell r="A249">
            <v>10</v>
          </cell>
        </row>
        <row r="250">
          <cell r="A250">
            <v>11</v>
          </cell>
        </row>
        <row r="251">
          <cell r="A251">
            <v>12</v>
          </cell>
        </row>
        <row r="252">
          <cell r="A252">
            <v>13</v>
          </cell>
        </row>
        <row r="253">
          <cell r="A253">
            <v>14</v>
          </cell>
        </row>
        <row r="254">
          <cell r="A254">
            <v>15</v>
          </cell>
        </row>
        <row r="255">
          <cell r="A255">
            <v>16</v>
          </cell>
        </row>
        <row r="256">
          <cell r="A256">
            <v>17</v>
          </cell>
        </row>
        <row r="257">
          <cell r="A257">
            <v>18</v>
          </cell>
        </row>
        <row r="258">
          <cell r="A258">
            <v>19</v>
          </cell>
        </row>
        <row r="259">
          <cell r="A259">
            <v>20</v>
          </cell>
        </row>
        <row r="260">
          <cell r="A260">
            <v>21</v>
          </cell>
        </row>
        <row r="261">
          <cell r="A261">
            <v>22</v>
          </cell>
        </row>
        <row r="262">
          <cell r="A262">
            <v>23</v>
          </cell>
        </row>
        <row r="263">
          <cell r="A263">
            <v>24</v>
          </cell>
        </row>
        <row r="264">
          <cell r="A264">
            <v>25</v>
          </cell>
        </row>
        <row r="265">
          <cell r="A265">
            <v>26</v>
          </cell>
        </row>
        <row r="266">
          <cell r="A266">
            <v>27</v>
          </cell>
        </row>
        <row r="267">
          <cell r="A267">
            <v>29</v>
          </cell>
        </row>
        <row r="268">
          <cell r="A268">
            <v>1</v>
          </cell>
        </row>
        <row r="269">
          <cell r="A269">
            <v>2</v>
          </cell>
        </row>
        <row r="270">
          <cell r="A270">
            <v>3</v>
          </cell>
        </row>
        <row r="271">
          <cell r="A271">
            <v>4</v>
          </cell>
        </row>
        <row r="272">
          <cell r="A272">
            <v>5</v>
          </cell>
        </row>
        <row r="273">
          <cell r="A273">
            <v>6</v>
          </cell>
        </row>
        <row r="274">
          <cell r="A274">
            <v>7</v>
          </cell>
        </row>
        <row r="275">
          <cell r="A275">
            <v>8</v>
          </cell>
        </row>
        <row r="276">
          <cell r="A276">
            <v>9</v>
          </cell>
        </row>
        <row r="277">
          <cell r="A277">
            <v>10</v>
          </cell>
        </row>
        <row r="278">
          <cell r="A278">
            <v>11</v>
          </cell>
        </row>
        <row r="279">
          <cell r="A279">
            <v>12</v>
          </cell>
        </row>
        <row r="280">
          <cell r="A280">
            <v>13</v>
          </cell>
        </row>
        <row r="281">
          <cell r="A281">
            <v>14</v>
          </cell>
        </row>
        <row r="282">
          <cell r="A282">
            <v>15</v>
          </cell>
        </row>
        <row r="283">
          <cell r="A283">
            <v>16</v>
          </cell>
        </row>
        <row r="284">
          <cell r="A284">
            <v>17</v>
          </cell>
        </row>
        <row r="285">
          <cell r="A285">
            <v>18</v>
          </cell>
        </row>
        <row r="286">
          <cell r="A286">
            <v>19</v>
          </cell>
        </row>
        <row r="287">
          <cell r="A287">
            <v>20</v>
          </cell>
        </row>
        <row r="288">
          <cell r="A288">
            <v>21</v>
          </cell>
        </row>
        <row r="289">
          <cell r="A289">
            <v>22</v>
          </cell>
        </row>
        <row r="290">
          <cell r="A290">
            <v>23</v>
          </cell>
        </row>
        <row r="291">
          <cell r="A291">
            <v>24</v>
          </cell>
        </row>
        <row r="292">
          <cell r="A292">
            <v>25</v>
          </cell>
        </row>
        <row r="293">
          <cell r="A293">
            <v>26</v>
          </cell>
        </row>
        <row r="294">
          <cell r="A294">
            <v>27</v>
          </cell>
        </row>
        <row r="295">
          <cell r="A295">
            <v>28</v>
          </cell>
        </row>
        <row r="296">
          <cell r="A296">
            <v>29</v>
          </cell>
        </row>
        <row r="297">
          <cell r="A297">
            <v>10</v>
          </cell>
        </row>
        <row r="298">
          <cell r="A298">
            <v>1</v>
          </cell>
        </row>
        <row r="299">
          <cell r="A299">
            <v>2</v>
          </cell>
        </row>
        <row r="300">
          <cell r="A300">
            <v>3</v>
          </cell>
        </row>
        <row r="301">
          <cell r="A301">
            <v>4</v>
          </cell>
        </row>
        <row r="302">
          <cell r="A302">
            <v>5</v>
          </cell>
        </row>
        <row r="303">
          <cell r="A303">
            <v>6</v>
          </cell>
        </row>
        <row r="304">
          <cell r="A304">
            <v>7</v>
          </cell>
        </row>
        <row r="305">
          <cell r="A305">
            <v>8</v>
          </cell>
        </row>
        <row r="306">
          <cell r="A306">
            <v>9</v>
          </cell>
        </row>
        <row r="307">
          <cell r="A307">
            <v>10</v>
          </cell>
        </row>
        <row r="308">
          <cell r="A308">
            <v>4</v>
          </cell>
        </row>
      </sheetData>
      <sheetData sheetId="11"/>
      <sheetData sheetId="12"/>
      <sheetData sheetId="13"/>
      <sheetData sheetId="14"/>
      <sheetData sheetId="15"/>
      <sheetData sheetId="16"/>
    </sheetDataSet>
  </externalBook>
</externalLink>
</file>

<file path=xl/externalLinks/externalLink3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DT"/>
      <sheetName val="Lke-in"/>
      <sheetName val="Lke"/>
      <sheetName val="Du-lieu"/>
      <sheetName val="Don-gia"/>
      <sheetName val="CapVanXoan"/>
      <sheetName val="THDT"/>
      <sheetName val="THVL-NC"/>
      <sheetName val="Thao do"/>
      <sheetName val="Thiet bi"/>
      <sheetName val="VCDai-Cap"/>
      <sheetName val="Lap dat tram"/>
      <sheetName val="BT&amp;VLDien"/>
      <sheetName val="Mong"/>
      <sheetName val="Cot"/>
      <sheetName val="Xa"/>
      <sheetName val="VC-TC"/>
      <sheetName val="VCDai-35KV"/>
      <sheetName val="VCDai-04KV"/>
      <sheetName val="VCDai-Tram"/>
      <sheetName val="VCDai-Cto"/>
      <sheetName val="Lapdat-DSu"/>
      <sheetName val="Culi-VC"/>
      <sheetName val="K-SAT35KV"/>
      <sheetName val="K-SAT04KV"/>
      <sheetName val="K-SAT-Tram"/>
      <sheetName val="K-SAT-Cto"/>
      <sheetName val="TH-KS"/>
      <sheetName val="Kho bai"/>
      <sheetName val="DMTK"/>
      <sheetName val="Dao dat"/>
      <sheetName val="Thi nghiem"/>
      <sheetName val="Den bu &amp; Cto"/>
      <sheetName val="Luong KS"/>
      <sheetName val="00000000"/>
      <sheetName val="10000000"/>
      <sheetName val="20000000"/>
      <sheetName val="30000000"/>
      <sheetName val="40000000"/>
      <sheetName val="50000000"/>
      <sheetName val="60000000"/>
      <sheetName val="70000000"/>
      <sheetName val="80000000"/>
      <sheetName val="90000000"/>
      <sheetName val="a0000000"/>
      <sheetName val="XL4Popp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Set>
  </externalBook>
</externalLink>
</file>

<file path=xl/externalLinks/externalLink3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K"/>
      <sheetName val="No112"/>
      <sheetName val="thu qua CTy"/>
      <sheetName val="co112"/>
      <sheetName val="No111"/>
      <sheetName val="co111"/>
      <sheetName val="co311"/>
      <sheetName val="cacloai"/>
      <sheetName val="Tokhoan"/>
      <sheetName val="VN3"/>
      <sheetName val="PTD"/>
      <sheetName val="Doi5"/>
      <sheetName val="To xl"/>
      <sheetName val="Doi6"/>
      <sheetName val="00000000"/>
      <sheetName val="10000000"/>
      <sheetName val="00000001"/>
      <sheetName val="00000002"/>
      <sheetName val="20000000"/>
      <sheetName val="30000000"/>
      <sheetName val="40000000"/>
      <sheetName val="50000000"/>
      <sheetName val="60000000"/>
      <sheetName val="70000000"/>
      <sheetName val="80000000"/>
      <sheetName val="XL4Test5"/>
      <sheetName val="TD"/>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VC"/>
      <sheetName val="tra-vat-lieu"/>
      <sheetName val="ptdg-duong"/>
      <sheetName val="thop"/>
      <sheetName val="thop (Anh)"/>
      <sheetName val="trabang"/>
      <sheetName val="DPHONG"/>
      <sheetName val="1E"/>
      <sheetName val="3E"/>
      <sheetName val="6E"/>
      <sheetName val="7D"/>
      <sheetName val="8D"/>
      <sheetName val="26P"/>
      <sheetName val="27p"/>
      <sheetName val="28P"/>
      <sheetName val="SOIDO"/>
      <sheetName val="DAT"/>
      <sheetName val="34P"/>
      <sheetName val="34P1"/>
      <sheetName val="30P"/>
      <sheetName val="khoiluong"/>
      <sheetName val="KLCONG"/>
      <sheetName val="Tonghop"/>
      <sheetName val="luong-sua"/>
      <sheetName val="luong"/>
      <sheetName val="TK"/>
      <sheetName val="tra_tLe"/>
      <sheetName val="CHITIETCONG"/>
      <sheetName val="#REF"/>
      <sheetName val="ptdg_duong"/>
      <sheetName val="bb s.3"/>
      <sheetName val="so 2"/>
      <sheetName val="so 1"/>
      <sheetName val="bdso3"/>
      <sheetName val="so 3"/>
      <sheetName val="Sheet6"/>
      <sheetName val="Sheet7"/>
      <sheetName val="Sheet8"/>
      <sheetName val="Sheet9"/>
      <sheetName val="Sheet10"/>
      <sheetName val="Sheet11"/>
      <sheetName val="Sheet12"/>
      <sheetName val="Sheet13"/>
      <sheetName val="Sheet14"/>
      <sheetName val="Sheet15"/>
      <sheetName val="Sheet16"/>
      <sheetName val="XL4Poppy"/>
      <sheetName val="#REF!"/>
      <sheetName val="tra-vat¼-ieu"/>
      <sheetName val="ptdg"/>
      <sheetName val="Tai khoan"/>
      <sheetName val="Loading"/>
      <sheetName val="LEGEND"/>
      <sheetName val="DTCT"/>
      <sheetName val=" SH 1"/>
      <sheetName val=" SH 2"/>
      <sheetName val="   BD"/>
      <sheetName val="   CN-01-05"/>
      <sheetName val="   VP XUONG"/>
      <sheetName val="  T.H  UNG XUONG 2"/>
      <sheetName val="T.H Nguon chi"/>
      <sheetName val="XXXXXXXX"/>
      <sheetName val="Don gia-cau"/>
      <sheetName val="t(op (Anh)"/>
      <sheetName val="thop_(Anh)"/>
      <sheetName val="bb_s_3"/>
      <sheetName val="so_2"/>
      <sheetName val="so_1"/>
      <sheetName val="so_3"/>
      <sheetName val="Tai_khoan"/>
      <sheetName val="thop_(Anh)1"/>
      <sheetName val="bb_s_31"/>
      <sheetName val="so_21"/>
      <sheetName val="so_11"/>
      <sheetName val="so_31"/>
      <sheetName val="Tai_khoan1"/>
      <sheetName val="Thuc thanh"/>
    </sheetNames>
    <sheetDataSet>
      <sheetData sheetId="0" refreshError="1"/>
      <sheetData sheetId="1" refreshError="1"/>
      <sheetData sheetId="2" refreshError="1">
        <row r="2">
          <cell r="C2" t="str">
            <v>tuyÕn ®­êng : hßa kh¸nh</v>
          </cell>
        </row>
        <row r="4">
          <cell r="C4" t="str">
            <v>§µo ®Êt lßng ®­êng</v>
          </cell>
        </row>
        <row r="5">
          <cell r="C5" t="str">
            <v>m3</v>
          </cell>
        </row>
        <row r="9">
          <cell r="C9" t="str">
            <v>tuyÕn ®­êng : hßa kh¸nh</v>
          </cell>
        </row>
        <row r="10">
          <cell r="C10">
            <v>0</v>
          </cell>
        </row>
        <row r="11">
          <cell r="C11" t="str">
            <v>§¾p ®Êt cÊp phèi ®åi K=0,98</v>
          </cell>
        </row>
        <row r="12">
          <cell r="C12" t="str">
            <v>m3</v>
          </cell>
        </row>
        <row r="15">
          <cell r="C15" t="str">
            <v>chi tiÕt</v>
          </cell>
        </row>
        <row r="16">
          <cell r="C16" t="str">
            <v>CÊp bËc 3/7</v>
          </cell>
        </row>
        <row r="17">
          <cell r="C17" t="str">
            <v>Nh©n c«ng ®¾p</v>
          </cell>
        </row>
        <row r="18">
          <cell r="C18" t="str">
            <v>Nh©n c«ng ®µo ®Êt ®Ó ®¾p</v>
          </cell>
        </row>
        <row r="19">
          <cell r="C19" t="str">
            <v/>
          </cell>
        </row>
        <row r="20">
          <cell r="C20" t="str">
            <v/>
          </cell>
        </row>
        <row r="21">
          <cell r="C21" t="str">
            <v>Tæng (A)</v>
          </cell>
        </row>
        <row r="23">
          <cell r="C23" t="str">
            <v>M¸y ®Çm 25T</v>
          </cell>
        </row>
        <row r="24">
          <cell r="C24" t="str">
            <v>M¸y ñi 110cv</v>
          </cell>
        </row>
        <row r="25">
          <cell r="C25" t="str">
            <v>M¸y san 110cv</v>
          </cell>
        </row>
        <row r="26">
          <cell r="C26" t="str">
            <v>M¸y ®µo &lt;=1,25m3</v>
          </cell>
        </row>
        <row r="27">
          <cell r="C27" t="str">
            <v>M¸y ñi 110cv</v>
          </cell>
        </row>
        <row r="28">
          <cell r="C28" t="str">
            <v>¤t« tù ®æ 10T</v>
          </cell>
        </row>
        <row r="29">
          <cell r="C29" t="str">
            <v>(vËn chuyÓn ®Êt cù ly Ltb=20Km)</v>
          </cell>
        </row>
        <row r="30">
          <cell r="C30" t="str">
            <v/>
          </cell>
        </row>
        <row r="31">
          <cell r="C31" t="str">
            <v>Tæng (B)</v>
          </cell>
        </row>
        <row r="33">
          <cell r="C33" t="str">
            <v>§Êt ®¾p</v>
          </cell>
        </row>
        <row r="34">
          <cell r="C34" t="str">
            <v/>
          </cell>
        </row>
        <row r="35">
          <cell r="C35" t="str">
            <v/>
          </cell>
        </row>
        <row r="36">
          <cell r="C36" t="str">
            <v/>
          </cell>
        </row>
        <row r="37">
          <cell r="C37" t="str">
            <v/>
          </cell>
        </row>
        <row r="38">
          <cell r="C38" t="str">
            <v>Tæng (C)</v>
          </cell>
        </row>
        <row r="39">
          <cell r="C39" t="str">
            <v>D=A+B+C</v>
          </cell>
        </row>
        <row r="40">
          <cell r="C40" t="str">
            <v>E=A*66%</v>
          </cell>
        </row>
        <row r="41">
          <cell r="C41" t="str">
            <v>F=(D+E)*6%</v>
          </cell>
        </row>
        <row r="42">
          <cell r="C42" t="str">
            <v>Z=D+E+F</v>
          </cell>
        </row>
        <row r="43">
          <cell r="C43" t="str">
            <v>VAT=Z*5%</v>
          </cell>
        </row>
        <row r="44">
          <cell r="C44" t="str">
            <v>G=Z+VAT</v>
          </cell>
        </row>
        <row r="48">
          <cell r="C48" t="str">
            <v>tuyÕn ®­êng : hßa kh¸nh</v>
          </cell>
        </row>
        <row r="49">
          <cell r="C49">
            <v>0</v>
          </cell>
        </row>
        <row r="50">
          <cell r="C50" t="str">
            <v>§¾p ®Êt nÒn ®­êng K=0,95</v>
          </cell>
        </row>
        <row r="51">
          <cell r="C51" t="str">
            <v>m3</v>
          </cell>
        </row>
        <row r="53">
          <cell r="C53" t="str">
            <v>bk.4123</v>
          </cell>
        </row>
        <row r="54">
          <cell r="C54" t="str">
            <v>chi tiÕt</v>
          </cell>
        </row>
        <row r="55">
          <cell r="C55" t="str">
            <v>CÊp bËc 3/7</v>
          </cell>
        </row>
        <row r="56">
          <cell r="C56" t="str">
            <v>Nh©n c«ng ®¾p</v>
          </cell>
        </row>
        <row r="57">
          <cell r="C57" t="str">
            <v>Nh©n c«ng ®µo ®Êt ®Ó ®¾p</v>
          </cell>
        </row>
        <row r="58">
          <cell r="C58" t="str">
            <v/>
          </cell>
        </row>
        <row r="60">
          <cell r="C60" t="str">
            <v>Tæng (A)</v>
          </cell>
        </row>
        <row r="62">
          <cell r="C62" t="str">
            <v>M¸y ®Çm 9T</v>
          </cell>
        </row>
        <row r="63">
          <cell r="C63" t="str">
            <v>M¸y ñi 110cv</v>
          </cell>
        </row>
        <row r="64">
          <cell r="C64" t="str">
            <v>M¸y ®µo &lt;=1,25m3</v>
          </cell>
        </row>
        <row r="65">
          <cell r="C65" t="str">
            <v>M¸y ñi 110cv</v>
          </cell>
        </row>
        <row r="66">
          <cell r="C66" t="str">
            <v>¤t« tù ®æ 10T</v>
          </cell>
        </row>
        <row r="67">
          <cell r="C67" t="str">
            <v>(vËn chuyÓn ®Êt cù ly Ltb=20Km)</v>
          </cell>
        </row>
        <row r="68">
          <cell r="C68" t="str">
            <v/>
          </cell>
        </row>
        <row r="69">
          <cell r="C69" t="str">
            <v>Tæng (B)</v>
          </cell>
        </row>
        <row r="71">
          <cell r="C71" t="str">
            <v>§Êt ®¾p</v>
          </cell>
        </row>
        <row r="72">
          <cell r="C72" t="str">
            <v/>
          </cell>
        </row>
        <row r="73">
          <cell r="C73" t="str">
            <v/>
          </cell>
        </row>
        <row r="74">
          <cell r="C74" t="str">
            <v/>
          </cell>
        </row>
        <row r="75">
          <cell r="C75" t="str">
            <v/>
          </cell>
        </row>
        <row r="76">
          <cell r="C76" t="str">
            <v/>
          </cell>
        </row>
        <row r="77">
          <cell r="C77" t="str">
            <v>Tæng (C)</v>
          </cell>
        </row>
        <row r="78">
          <cell r="C78" t="str">
            <v>D=A+B+C</v>
          </cell>
        </row>
        <row r="79">
          <cell r="C79" t="str">
            <v>E=A*66%</v>
          </cell>
        </row>
        <row r="80">
          <cell r="C80" t="str">
            <v>F=(D+E)*6%</v>
          </cell>
        </row>
        <row r="81">
          <cell r="C81" t="str">
            <v>Z=D+E+F</v>
          </cell>
        </row>
        <row r="82">
          <cell r="C82" t="str">
            <v>VAT=Z*5%</v>
          </cell>
        </row>
        <row r="83">
          <cell r="C83" t="str">
            <v>G=Z+VAT</v>
          </cell>
        </row>
        <row r="87">
          <cell r="C87" t="str">
            <v>tuyÕn ®­êng : hßa kh¸nh</v>
          </cell>
        </row>
        <row r="88">
          <cell r="C88">
            <v>0</v>
          </cell>
        </row>
        <row r="89">
          <cell r="C89" t="str">
            <v>Bªt«ng èng cèng F1000mm</v>
          </cell>
        </row>
        <row r="90">
          <cell r="C90" t="str">
            <v>md cèng F100</v>
          </cell>
        </row>
        <row r="93">
          <cell r="C93" t="str">
            <v>chi tiÕt</v>
          </cell>
        </row>
        <row r="94">
          <cell r="C94" t="str">
            <v>CÊp bËc 4,5/7</v>
          </cell>
        </row>
        <row r="95">
          <cell r="C95" t="str">
            <v>Nh©n c«ng phôc vô</v>
          </cell>
        </row>
        <row r="96">
          <cell r="C96" t="str">
            <v/>
          </cell>
        </row>
        <row r="98">
          <cell r="C98" t="str">
            <v/>
          </cell>
        </row>
        <row r="100">
          <cell r="C100" t="str">
            <v/>
          </cell>
        </row>
        <row r="102">
          <cell r="C102" t="str">
            <v>Tæng (A)</v>
          </cell>
        </row>
        <row r="104">
          <cell r="C104" t="str">
            <v>M¸y trén 250l</v>
          </cell>
        </row>
        <row r="105">
          <cell r="C105" t="str">
            <v>M¸y ®Çm dïi 1,5KW</v>
          </cell>
        </row>
        <row r="106">
          <cell r="C106" t="str">
            <v>M¸y hµn 23KW</v>
          </cell>
        </row>
        <row r="107">
          <cell r="C107" t="str">
            <v/>
          </cell>
        </row>
        <row r="108">
          <cell r="C108" t="str">
            <v/>
          </cell>
        </row>
        <row r="109">
          <cell r="C109" t="str">
            <v/>
          </cell>
        </row>
        <row r="110">
          <cell r="C110" t="str">
            <v>Tæng (B)</v>
          </cell>
        </row>
        <row r="112">
          <cell r="C112" t="str">
            <v>Xim¨ng</v>
          </cell>
        </row>
        <row r="113">
          <cell r="C113" t="str">
            <v>§¸ d¨m 1x2</v>
          </cell>
        </row>
        <row r="114">
          <cell r="C114" t="str">
            <v>C¸t vµng</v>
          </cell>
        </row>
        <row r="115">
          <cell r="C115" t="str">
            <v>T«n l¸</v>
          </cell>
        </row>
        <row r="116">
          <cell r="C116" t="str">
            <v>ThÐp gãc</v>
          </cell>
        </row>
        <row r="117">
          <cell r="C117" t="str">
            <v>Bul«ng</v>
          </cell>
        </row>
        <row r="118">
          <cell r="C118" t="str">
            <v>ThÐp trßn d=10mm</v>
          </cell>
        </row>
        <row r="119">
          <cell r="C119" t="str">
            <v>Que hµn</v>
          </cell>
        </row>
        <row r="120">
          <cell r="C120" t="str">
            <v>Tæng (C)</v>
          </cell>
        </row>
        <row r="121">
          <cell r="C121" t="str">
            <v>D=A+B+C</v>
          </cell>
        </row>
        <row r="122">
          <cell r="C122" t="str">
            <v>E=A*66%</v>
          </cell>
        </row>
        <row r="123">
          <cell r="C123" t="str">
            <v>F=(D+E)*6%</v>
          </cell>
        </row>
        <row r="124">
          <cell r="C124" t="str">
            <v>Z=D+E+F</v>
          </cell>
        </row>
        <row r="125">
          <cell r="C125" t="str">
            <v>VAT=Z*5%</v>
          </cell>
        </row>
        <row r="126">
          <cell r="C126" t="str">
            <v>G=Z+VAT</v>
          </cell>
        </row>
        <row r="131">
          <cell r="C131" t="str">
            <v>tuyÕn ®­êng : hßa kh¸nh</v>
          </cell>
        </row>
        <row r="132">
          <cell r="C132">
            <v>0</v>
          </cell>
        </row>
        <row r="133">
          <cell r="C133" t="str">
            <v>Gia c«ng thÐp trßn F&lt;=10mm</v>
          </cell>
        </row>
        <row r="134">
          <cell r="C134" t="str">
            <v>MD cèng F=1000</v>
          </cell>
        </row>
        <row r="137">
          <cell r="C137" t="str">
            <v>chi tiÕt</v>
          </cell>
        </row>
        <row r="138">
          <cell r="C138" t="str">
            <v>CÊp bËc 4,0/7</v>
          </cell>
        </row>
        <row r="139">
          <cell r="C139" t="str">
            <v>Nh©n c«ng gia c«ng cèt thÐp</v>
          </cell>
        </row>
        <row r="140">
          <cell r="C140" t="str">
            <v>(26,61Kg x 0,02378 c«ng/Kg)</v>
          </cell>
        </row>
        <row r="142">
          <cell r="C142" t="str">
            <v/>
          </cell>
        </row>
        <row r="144">
          <cell r="C144" t="str">
            <v/>
          </cell>
        </row>
        <row r="146">
          <cell r="C146" t="str">
            <v>Tæng (A)</v>
          </cell>
        </row>
        <row r="148">
          <cell r="C148" t="str">
            <v>M¸y c¾t uèn cèt thÐp</v>
          </cell>
        </row>
        <row r="149">
          <cell r="C149" t="str">
            <v>(26,61Kg*0,0004ca/Kg)</v>
          </cell>
        </row>
        <row r="151">
          <cell r="C151" t="str">
            <v/>
          </cell>
        </row>
        <row r="152">
          <cell r="C152" t="str">
            <v/>
          </cell>
        </row>
        <row r="153">
          <cell r="C153" t="str">
            <v>Tæng (B)</v>
          </cell>
        </row>
        <row r="155">
          <cell r="C155" t="str">
            <v>ThÐp trßn d=10mm</v>
          </cell>
        </row>
        <row r="157">
          <cell r="C157" t="str">
            <v>(26,61Kg*1,005)</v>
          </cell>
        </row>
        <row r="158">
          <cell r="C158" t="str">
            <v>D©y thÐp d=3mm</v>
          </cell>
        </row>
        <row r="159">
          <cell r="C159" t="str">
            <v>(26,61Kg*0,02142)</v>
          </cell>
        </row>
        <row r="161">
          <cell r="C161" t="str">
            <v/>
          </cell>
        </row>
        <row r="162">
          <cell r="C162" t="str">
            <v/>
          </cell>
        </row>
        <row r="163">
          <cell r="C163" t="str">
            <v/>
          </cell>
        </row>
        <row r="164">
          <cell r="C164" t="str">
            <v/>
          </cell>
        </row>
        <row r="165">
          <cell r="C165" t="str">
            <v>Tæng (C)</v>
          </cell>
        </row>
        <row r="166">
          <cell r="C166" t="str">
            <v>D=A+B+C</v>
          </cell>
        </row>
        <row r="167">
          <cell r="C167" t="str">
            <v>E=A*66%</v>
          </cell>
        </row>
        <row r="168">
          <cell r="C168" t="str">
            <v>F=(D+E)*6%</v>
          </cell>
        </row>
        <row r="169">
          <cell r="C169" t="str">
            <v>Z=D+E+F</v>
          </cell>
        </row>
        <row r="170">
          <cell r="C170" t="str">
            <v>VAT=Z*5%</v>
          </cell>
        </row>
        <row r="171">
          <cell r="C171" t="str">
            <v>G=Z+VAT</v>
          </cell>
        </row>
        <row r="176">
          <cell r="C176" t="str">
            <v>tuyÕn ®­êng : hßa kh¸nh</v>
          </cell>
        </row>
        <row r="177">
          <cell r="C177">
            <v>0</v>
          </cell>
        </row>
        <row r="178">
          <cell r="C178" t="str">
            <v>L¾p ®Æt èng cèng F=100cm</v>
          </cell>
        </row>
        <row r="179">
          <cell r="C179" t="str">
            <v>md</v>
          </cell>
        </row>
        <row r="182">
          <cell r="C182" t="str">
            <v>chi tiÕt</v>
          </cell>
        </row>
        <row r="183">
          <cell r="C183" t="str">
            <v>CÊp bËc</v>
          </cell>
        </row>
        <row r="184">
          <cell r="C184" t="str">
            <v>§µo hè mãng (1,38 c«ng/m3 x 9,92m3)</v>
          </cell>
        </row>
        <row r="185">
          <cell r="C185" t="str">
            <v>CÊp bËc 2,7/7</v>
          </cell>
        </row>
        <row r="186">
          <cell r="C186" t="str">
            <v>§¾p ®Êt (0,62 c«ng /m3 x 5,57m3)</v>
          </cell>
        </row>
        <row r="187">
          <cell r="C187" t="str">
            <v>CÊp bËc 3/7</v>
          </cell>
        </row>
        <row r="188">
          <cell r="C188" t="str">
            <v>QuÐt nhùa bitum NC3,5/7</v>
          </cell>
        </row>
        <row r="189">
          <cell r="C189" t="str">
            <v>D¨m s¹n ®Öm NC3/7</v>
          </cell>
        </row>
        <row r="190">
          <cell r="C190" t="str">
            <v>Nh©n c«ng l¾p ®Æt èng cèng F100cm</v>
          </cell>
        </row>
        <row r="191">
          <cell r="C191" t="str">
            <v>CÊp bËc 3/7</v>
          </cell>
        </row>
        <row r="192">
          <cell r="C192" t="str">
            <v>Tæng (A)</v>
          </cell>
        </row>
        <row r="194">
          <cell r="C194" t="str">
            <v>CÈu 5T</v>
          </cell>
        </row>
        <row r="195">
          <cell r="C195" t="str">
            <v/>
          </cell>
        </row>
        <row r="196">
          <cell r="C196" t="str">
            <v>Tæng (B)</v>
          </cell>
        </row>
        <row r="198">
          <cell r="C198" t="str">
            <v>Bªt«ng èng cèng F=1000mm</v>
          </cell>
        </row>
        <row r="199">
          <cell r="C199" t="str">
            <v>Cèt thÐp èng cèng</v>
          </cell>
        </row>
        <row r="200">
          <cell r="C200" t="str">
            <v>§¸ d¨m 4x6</v>
          </cell>
        </row>
        <row r="201">
          <cell r="C201" t="str">
            <v>Nhùa ®­êng</v>
          </cell>
        </row>
        <row r="202">
          <cell r="C202" t="str">
            <v>Bét ®¸</v>
          </cell>
        </row>
        <row r="203">
          <cell r="C203" t="str">
            <v>Gç v¸n</v>
          </cell>
        </row>
        <row r="204">
          <cell r="C204" t="str">
            <v>Xim¨ng</v>
          </cell>
        </row>
        <row r="205">
          <cell r="C205" t="str">
            <v>C¸t vµng</v>
          </cell>
        </row>
        <row r="206">
          <cell r="C206" t="str">
            <v>Bao t¶i.</v>
          </cell>
        </row>
        <row r="207">
          <cell r="C207" t="str">
            <v/>
          </cell>
        </row>
        <row r="208">
          <cell r="C208" t="str">
            <v>Tæng (C)</v>
          </cell>
        </row>
        <row r="209">
          <cell r="C209" t="str">
            <v>D=A+B+C</v>
          </cell>
        </row>
        <row r="210">
          <cell r="C210" t="str">
            <v>E=A*66%</v>
          </cell>
        </row>
        <row r="211">
          <cell r="C211" t="str">
            <v>F=(D+E)*6%</v>
          </cell>
        </row>
        <row r="212">
          <cell r="C212" t="str">
            <v>Z=D+E+F</v>
          </cell>
        </row>
        <row r="213">
          <cell r="C213" t="str">
            <v>VAT=Z*5%</v>
          </cell>
        </row>
        <row r="214">
          <cell r="C214" t="str">
            <v>G=Z+VAT</v>
          </cell>
        </row>
        <row r="220">
          <cell r="C220" t="str">
            <v>tuyÕn ®­êng : hßa kh¸nh</v>
          </cell>
        </row>
        <row r="221">
          <cell r="C221">
            <v>0</v>
          </cell>
        </row>
        <row r="222">
          <cell r="C222" t="str">
            <v>§µo ®Êt cÊp 3</v>
          </cell>
        </row>
        <row r="223">
          <cell r="C223" t="str">
            <v>m3</v>
          </cell>
        </row>
        <row r="226">
          <cell r="C226" t="str">
            <v>chi tiÕt</v>
          </cell>
        </row>
        <row r="227">
          <cell r="C227" t="str">
            <v>CÊp bËc 3/7</v>
          </cell>
        </row>
        <row r="228">
          <cell r="C228" t="str">
            <v>Nh©n c«ng phôc vô</v>
          </cell>
        </row>
        <row r="232">
          <cell r="C232" t="str">
            <v>Tæng (A)</v>
          </cell>
        </row>
        <row r="234">
          <cell r="C234" t="str">
            <v>M¸y ®µo &lt;=1,25m3</v>
          </cell>
        </row>
        <row r="235">
          <cell r="C235" t="str">
            <v>¤t« tù ®æ 10T</v>
          </cell>
        </row>
        <row r="236">
          <cell r="C236" t="str">
            <v>(VËn chuyÓn ®æ ®I L=7Km)</v>
          </cell>
        </row>
        <row r="237">
          <cell r="C237" t="str">
            <v>M¸y ñi 110cv</v>
          </cell>
        </row>
        <row r="238">
          <cell r="C238" t="str">
            <v>Tæng (B)</v>
          </cell>
        </row>
        <row r="240">
          <cell r="C240" t="str">
            <v/>
          </cell>
        </row>
        <row r="241">
          <cell r="C241" t="str">
            <v/>
          </cell>
        </row>
        <row r="242">
          <cell r="C242" t="str">
            <v/>
          </cell>
        </row>
        <row r="243">
          <cell r="C243" t="str">
            <v/>
          </cell>
        </row>
        <row r="244">
          <cell r="C244" t="str">
            <v/>
          </cell>
        </row>
        <row r="245">
          <cell r="C245" t="str">
            <v>Tæng (C)</v>
          </cell>
        </row>
        <row r="246">
          <cell r="C246" t="str">
            <v>D=A+B+C</v>
          </cell>
        </row>
        <row r="247">
          <cell r="C247" t="str">
            <v>E=A*66%</v>
          </cell>
        </row>
        <row r="248">
          <cell r="C248" t="str">
            <v>F=(D+E)*6%</v>
          </cell>
        </row>
        <row r="249">
          <cell r="C249" t="str">
            <v>Z=D+E+F</v>
          </cell>
        </row>
        <row r="250">
          <cell r="C250" t="str">
            <v>VAT=Z*5%</v>
          </cell>
        </row>
        <row r="251">
          <cell r="C251" t="str">
            <v>G=Z+VAT</v>
          </cell>
        </row>
        <row r="255">
          <cell r="C255" t="str">
            <v>tuyÕn ®­êng : hßa kh¸nh</v>
          </cell>
        </row>
        <row r="256">
          <cell r="C256">
            <v>0</v>
          </cell>
        </row>
        <row r="257">
          <cell r="C257" t="str">
            <v>§¾p ®Êt nÒn ®­êng K=0,95</v>
          </cell>
        </row>
        <row r="258">
          <cell r="C258" t="str">
            <v>m3</v>
          </cell>
        </row>
        <row r="260">
          <cell r="C260" t="str">
            <v>bk.4123</v>
          </cell>
        </row>
        <row r="261">
          <cell r="C261" t="str">
            <v>chi tiÕt</v>
          </cell>
        </row>
        <row r="262">
          <cell r="C262" t="str">
            <v>CÊp bËc 3/7</v>
          </cell>
        </row>
        <row r="263">
          <cell r="C263" t="str">
            <v>Nh©n c«ng ®¾p</v>
          </cell>
        </row>
        <row r="264">
          <cell r="C264" t="str">
            <v>Nh©n c«ng ®µo ®Êt ®Ó ®¾p</v>
          </cell>
        </row>
        <row r="265">
          <cell r="C265" t="str">
            <v/>
          </cell>
        </row>
        <row r="267">
          <cell r="C267" t="str">
            <v>Tæng (A)</v>
          </cell>
        </row>
        <row r="269">
          <cell r="C269" t="str">
            <v>M¸y ®Çm 9T</v>
          </cell>
        </row>
        <row r="270">
          <cell r="C270" t="str">
            <v>M¸y ñi 110cv</v>
          </cell>
        </row>
        <row r="271">
          <cell r="C271" t="str">
            <v>M¸y ®µo &lt;=1,25m3</v>
          </cell>
        </row>
        <row r="272">
          <cell r="C272" t="str">
            <v>M¸y ñi 110cv</v>
          </cell>
        </row>
        <row r="273">
          <cell r="C273" t="str">
            <v>¤t« tù ®æ 10T</v>
          </cell>
        </row>
        <row r="274">
          <cell r="C274" t="str">
            <v>(vËn chuyÓn ®Êt cù ly Ltb=5Km)</v>
          </cell>
        </row>
        <row r="275">
          <cell r="C275" t="str">
            <v/>
          </cell>
        </row>
        <row r="276">
          <cell r="C276" t="str">
            <v>Tæng (B)</v>
          </cell>
        </row>
        <row r="278">
          <cell r="C278" t="str">
            <v>§Êt ®¾p</v>
          </cell>
        </row>
        <row r="279">
          <cell r="C279" t="str">
            <v/>
          </cell>
        </row>
        <row r="280">
          <cell r="C280" t="str">
            <v/>
          </cell>
        </row>
        <row r="281">
          <cell r="C281" t="str">
            <v/>
          </cell>
        </row>
        <row r="282">
          <cell r="C282" t="str">
            <v/>
          </cell>
        </row>
        <row r="283">
          <cell r="C283" t="str">
            <v/>
          </cell>
        </row>
        <row r="284">
          <cell r="C284" t="str">
            <v>Tæng (C)</v>
          </cell>
        </row>
        <row r="285">
          <cell r="C285" t="str">
            <v>D=A+B+C</v>
          </cell>
        </row>
        <row r="286">
          <cell r="C286" t="str">
            <v>E=A*66%</v>
          </cell>
        </row>
        <row r="287">
          <cell r="C287" t="str">
            <v>F=(D+E)*6%</v>
          </cell>
        </row>
        <row r="288">
          <cell r="C288" t="str">
            <v>Z=D+E+F</v>
          </cell>
        </row>
        <row r="289">
          <cell r="C289" t="str">
            <v>VAT=Z*5%</v>
          </cell>
        </row>
        <row r="290">
          <cell r="C290" t="str">
            <v>G=Z+VAT</v>
          </cell>
        </row>
        <row r="296">
          <cell r="C296" t="str">
            <v>tuyÕn ®­êng : hßa kh¸nh</v>
          </cell>
        </row>
        <row r="297">
          <cell r="C297">
            <v>0</v>
          </cell>
        </row>
        <row r="298">
          <cell r="C298" t="str">
            <v>Bªt«ng èng cèng F1000mm</v>
          </cell>
        </row>
        <row r="299">
          <cell r="C299" t="str">
            <v>md cèng F100</v>
          </cell>
        </row>
        <row r="302">
          <cell r="C302" t="str">
            <v>chi tiÕt</v>
          </cell>
        </row>
        <row r="303">
          <cell r="C303" t="str">
            <v>CÊp bËc 4,5/7</v>
          </cell>
        </row>
        <row r="304">
          <cell r="C304" t="str">
            <v>Nh©n c«ng phôc vô</v>
          </cell>
        </row>
        <row r="305">
          <cell r="C305" t="str">
            <v/>
          </cell>
        </row>
        <row r="307">
          <cell r="C307" t="str">
            <v/>
          </cell>
        </row>
        <row r="309">
          <cell r="C309" t="str">
            <v/>
          </cell>
        </row>
        <row r="311">
          <cell r="C311" t="str">
            <v>Tæng (A)</v>
          </cell>
        </row>
        <row r="313">
          <cell r="C313" t="str">
            <v>M¸y trén 250l</v>
          </cell>
        </row>
        <row r="314">
          <cell r="C314" t="str">
            <v>M¸y ®Çm dïi 1,5KW</v>
          </cell>
        </row>
        <row r="315">
          <cell r="C315" t="str">
            <v>M¸y hµn 23KW</v>
          </cell>
        </row>
        <row r="316">
          <cell r="C316" t="str">
            <v/>
          </cell>
        </row>
        <row r="317">
          <cell r="C317" t="str">
            <v/>
          </cell>
        </row>
        <row r="318">
          <cell r="C318" t="str">
            <v/>
          </cell>
        </row>
        <row r="319">
          <cell r="C319" t="str">
            <v>Tæng (B)</v>
          </cell>
        </row>
        <row r="321">
          <cell r="C321" t="str">
            <v>Xim¨ng</v>
          </cell>
        </row>
        <row r="322">
          <cell r="C322" t="str">
            <v>§¸ d¨m 1x2</v>
          </cell>
        </row>
        <row r="323">
          <cell r="C323" t="str">
            <v>C¸t vµng</v>
          </cell>
        </row>
        <row r="324">
          <cell r="C324" t="str">
            <v>T«n l¸</v>
          </cell>
        </row>
        <row r="325">
          <cell r="C325" t="str">
            <v>ThÐp gãc</v>
          </cell>
        </row>
        <row r="326">
          <cell r="C326" t="str">
            <v>Bul«ng</v>
          </cell>
        </row>
        <row r="327">
          <cell r="C327" t="str">
            <v>ThÐp trßn d=10mm</v>
          </cell>
        </row>
        <row r="328">
          <cell r="C328" t="str">
            <v>Que hµn</v>
          </cell>
        </row>
        <row r="329">
          <cell r="C329" t="str">
            <v>Tæng (C)</v>
          </cell>
        </row>
        <row r="330">
          <cell r="C330" t="str">
            <v>D=A+B+C</v>
          </cell>
        </row>
        <row r="331">
          <cell r="C331" t="str">
            <v>E=A*66%</v>
          </cell>
        </row>
        <row r="332">
          <cell r="C332" t="str">
            <v>F=(D+E)*6%</v>
          </cell>
        </row>
        <row r="333">
          <cell r="C333" t="str">
            <v>Z=D+E+F</v>
          </cell>
        </row>
        <row r="334">
          <cell r="C334" t="str">
            <v>VAT=Z*5%</v>
          </cell>
        </row>
        <row r="335">
          <cell r="C335" t="str">
            <v>G=Z+VAT</v>
          </cell>
        </row>
        <row r="338">
          <cell r="C338" t="str">
            <v/>
          </cell>
        </row>
        <row r="340">
          <cell r="C340" t="str">
            <v>tuyÕn ®­êng : hßa kh¸nh</v>
          </cell>
        </row>
        <row r="341">
          <cell r="C341">
            <v>0</v>
          </cell>
        </row>
        <row r="342">
          <cell r="C342" t="str">
            <v>Gia c«ng thÐp trßn F&lt;=10mm</v>
          </cell>
        </row>
        <row r="343">
          <cell r="C343" t="str">
            <v>MD cèng F=1000</v>
          </cell>
        </row>
        <row r="346">
          <cell r="C346" t="str">
            <v>chi tiÕt</v>
          </cell>
        </row>
        <row r="347">
          <cell r="C347" t="str">
            <v>CÊp bËc 4,0/7</v>
          </cell>
        </row>
        <row r="348">
          <cell r="C348" t="str">
            <v>Nh©n c«ng gia c«ng cèt thÐp</v>
          </cell>
        </row>
        <row r="349">
          <cell r="C349" t="str">
            <v>(26,61Kg x 0,02378 c«ng/Kg)</v>
          </cell>
        </row>
        <row r="351">
          <cell r="C351" t="str">
            <v/>
          </cell>
        </row>
        <row r="353">
          <cell r="C353" t="str">
            <v/>
          </cell>
        </row>
        <row r="355">
          <cell r="C355" t="str">
            <v>Tæng (A)</v>
          </cell>
        </row>
        <row r="357">
          <cell r="C357" t="str">
            <v>M¸y c¾t uèn cèt thÐp</v>
          </cell>
        </row>
        <row r="358">
          <cell r="C358" t="str">
            <v>(26,61Kg*0,0004ca/Kg)</v>
          </cell>
        </row>
        <row r="360">
          <cell r="C360" t="str">
            <v/>
          </cell>
        </row>
        <row r="361">
          <cell r="C361" t="str">
            <v/>
          </cell>
        </row>
        <row r="362">
          <cell r="C362" t="str">
            <v>Tæng (B)</v>
          </cell>
        </row>
        <row r="364">
          <cell r="C364" t="str">
            <v>ThÐp trßn d=10mm</v>
          </cell>
        </row>
        <row r="366">
          <cell r="C366" t="str">
            <v>(26,61Kg*1,005)</v>
          </cell>
        </row>
        <row r="367">
          <cell r="C367" t="str">
            <v>D©y thÐp d=3mm</v>
          </cell>
        </row>
        <row r="368">
          <cell r="C368" t="str">
            <v>(26,61Kg*0,02142)</v>
          </cell>
        </row>
        <row r="370">
          <cell r="C370" t="str">
            <v/>
          </cell>
        </row>
        <row r="371">
          <cell r="C371" t="str">
            <v/>
          </cell>
        </row>
        <row r="372">
          <cell r="C372" t="str">
            <v/>
          </cell>
        </row>
        <row r="373">
          <cell r="C373" t="str">
            <v/>
          </cell>
        </row>
        <row r="374">
          <cell r="C374" t="str">
            <v>Tæng (C)</v>
          </cell>
        </row>
        <row r="375">
          <cell r="C375" t="str">
            <v>D=A+B+C</v>
          </cell>
        </row>
        <row r="376">
          <cell r="C376" t="str">
            <v>E=A*66%</v>
          </cell>
        </row>
        <row r="377">
          <cell r="C377" t="str">
            <v>F=(D+E)*6%</v>
          </cell>
        </row>
        <row r="378">
          <cell r="C378" t="str">
            <v>Z=D+E+F</v>
          </cell>
        </row>
        <row r="379">
          <cell r="C379" t="str">
            <v>VAT=Z*5%</v>
          </cell>
        </row>
        <row r="380">
          <cell r="C380" t="str">
            <v>G=Z+VAT</v>
          </cell>
        </row>
        <row r="384">
          <cell r="C384" t="str">
            <v>tuyÕn ®­êng : hßa kh¸nh</v>
          </cell>
        </row>
        <row r="385">
          <cell r="C385">
            <v>0</v>
          </cell>
        </row>
        <row r="386">
          <cell r="C386" t="str">
            <v>L¾p ®Æt èng cèng F=75cm</v>
          </cell>
        </row>
        <row r="387">
          <cell r="C387" t="str">
            <v>md</v>
          </cell>
        </row>
        <row r="390">
          <cell r="C390" t="str">
            <v>chi tiÕt</v>
          </cell>
        </row>
        <row r="391">
          <cell r="C391" t="str">
            <v>CÊp bËc</v>
          </cell>
        </row>
        <row r="392">
          <cell r="C392" t="str">
            <v>§µo hè mãng (1,38 c«ng/m3 x 5,7m3)</v>
          </cell>
        </row>
        <row r="393">
          <cell r="C393" t="str">
            <v>CÊp bËc 2,7/7</v>
          </cell>
        </row>
        <row r="394">
          <cell r="C394" t="str">
            <v>§¾p ®Êt (0,62 c«ng /m3 x 4,57m3)</v>
          </cell>
        </row>
        <row r="395">
          <cell r="C395" t="str">
            <v>CÊp bËc 3/7</v>
          </cell>
        </row>
        <row r="396">
          <cell r="C396" t="str">
            <v>QuÐt nhùa bitum NC3,5/7</v>
          </cell>
        </row>
        <row r="397">
          <cell r="C397" t="str">
            <v>D¨m s¹n ®Öm NC3/7</v>
          </cell>
        </row>
        <row r="398">
          <cell r="C398" t="str">
            <v>Nh©n c«ng l¾p ®Æt èng cèng F750mm</v>
          </cell>
        </row>
        <row r="399">
          <cell r="C399" t="str">
            <v>CÊp bËc 3/7</v>
          </cell>
        </row>
        <row r="400">
          <cell r="C400" t="str">
            <v>Tæng (A)</v>
          </cell>
        </row>
        <row r="402">
          <cell r="C402" t="str">
            <v>CÈu 5T</v>
          </cell>
        </row>
        <row r="403">
          <cell r="C403" t="str">
            <v/>
          </cell>
        </row>
        <row r="404">
          <cell r="C404" t="str">
            <v>Tæng (B)</v>
          </cell>
        </row>
        <row r="406">
          <cell r="C406" t="str">
            <v>Bªt«ng èng cèng F=750mm</v>
          </cell>
        </row>
        <row r="407">
          <cell r="C407" t="str">
            <v>Cèt thÐp èng cèng</v>
          </cell>
        </row>
        <row r="408">
          <cell r="C408" t="str">
            <v>§¸ d¨m 4x6</v>
          </cell>
        </row>
        <row r="409">
          <cell r="C409" t="str">
            <v>Nhùa ®­êng</v>
          </cell>
        </row>
        <row r="410">
          <cell r="C410" t="str">
            <v>Bét ®¸</v>
          </cell>
        </row>
        <row r="411">
          <cell r="C411" t="str">
            <v>Gç v¸n</v>
          </cell>
        </row>
        <row r="412">
          <cell r="C412" t="str">
            <v>Xim¨ng</v>
          </cell>
        </row>
        <row r="413">
          <cell r="C413" t="str">
            <v>C¸t vµng</v>
          </cell>
        </row>
        <row r="414">
          <cell r="C414" t="str">
            <v>Bao t¶i.</v>
          </cell>
        </row>
        <row r="415">
          <cell r="C415" t="str">
            <v/>
          </cell>
        </row>
        <row r="416">
          <cell r="C416" t="str">
            <v>Tæng (C)</v>
          </cell>
        </row>
        <row r="417">
          <cell r="C417" t="str">
            <v>D=A+B+C</v>
          </cell>
        </row>
        <row r="418">
          <cell r="C418" t="str">
            <v>E=A*66%</v>
          </cell>
        </row>
        <row r="419">
          <cell r="C419" t="str">
            <v>F=(D+E)*6%</v>
          </cell>
        </row>
        <row r="420">
          <cell r="C420" t="str">
            <v>Z=D+E+F</v>
          </cell>
        </row>
        <row r="421">
          <cell r="C421" t="str">
            <v>VAT=Z*5%</v>
          </cell>
        </row>
        <row r="422">
          <cell r="C422" t="str">
            <v>G=Z+VAT</v>
          </cell>
        </row>
        <row r="427">
          <cell r="C427" t="str">
            <v>tuyÕn ®­êng : hßa kh¸nh</v>
          </cell>
        </row>
        <row r="428">
          <cell r="C428">
            <v>0</v>
          </cell>
        </row>
        <row r="429">
          <cell r="C429" t="str">
            <v>Bªt«ng èng cèng F750mm</v>
          </cell>
        </row>
        <row r="430">
          <cell r="C430" t="str">
            <v>md</v>
          </cell>
        </row>
        <row r="433">
          <cell r="C433" t="str">
            <v>chi tiÕt</v>
          </cell>
        </row>
        <row r="434">
          <cell r="C434" t="str">
            <v>CÊp bËc 4,5/7</v>
          </cell>
        </row>
        <row r="435">
          <cell r="C435" t="str">
            <v>Nh©n c«ng phôc vô</v>
          </cell>
        </row>
        <row r="436">
          <cell r="C436" t="str">
            <v/>
          </cell>
        </row>
        <row r="438">
          <cell r="C438" t="str">
            <v/>
          </cell>
        </row>
        <row r="440">
          <cell r="C440" t="str">
            <v/>
          </cell>
        </row>
        <row r="442">
          <cell r="C442" t="str">
            <v>Tæng (A)</v>
          </cell>
        </row>
        <row r="444">
          <cell r="C444" t="str">
            <v>M¸y trén 250l</v>
          </cell>
        </row>
        <row r="445">
          <cell r="C445" t="str">
            <v>M¸y ®Çm dïi 1,5KW</v>
          </cell>
        </row>
        <row r="446">
          <cell r="C446" t="str">
            <v>M¸y hµn 23KW</v>
          </cell>
        </row>
        <row r="447">
          <cell r="C447" t="str">
            <v/>
          </cell>
        </row>
        <row r="448">
          <cell r="C448" t="str">
            <v/>
          </cell>
        </row>
        <row r="449">
          <cell r="C449" t="str">
            <v/>
          </cell>
        </row>
        <row r="450">
          <cell r="C450" t="str">
            <v>Tæng (B)</v>
          </cell>
        </row>
        <row r="452">
          <cell r="C452" t="str">
            <v>Xim¨ng</v>
          </cell>
        </row>
        <row r="453">
          <cell r="C453" t="str">
            <v>§¸ d¨m 1x2</v>
          </cell>
        </row>
        <row r="454">
          <cell r="C454" t="str">
            <v>C¸t vµng</v>
          </cell>
        </row>
        <row r="455">
          <cell r="C455" t="str">
            <v>T«n l¸</v>
          </cell>
        </row>
        <row r="456">
          <cell r="C456" t="str">
            <v>S¾t gãc</v>
          </cell>
        </row>
        <row r="457">
          <cell r="C457" t="str">
            <v>Bul«ng</v>
          </cell>
        </row>
        <row r="458">
          <cell r="C458" t="str">
            <v>S¾t trßn</v>
          </cell>
        </row>
        <row r="459">
          <cell r="C459" t="str">
            <v>Que hµn</v>
          </cell>
        </row>
        <row r="460">
          <cell r="C460" t="str">
            <v>Tæng (C)</v>
          </cell>
        </row>
        <row r="461">
          <cell r="C461" t="str">
            <v>D=A+B+C</v>
          </cell>
        </row>
        <row r="462">
          <cell r="C462" t="str">
            <v>E=A*66%</v>
          </cell>
        </row>
        <row r="463">
          <cell r="C463" t="str">
            <v>F=(D+E)*6%</v>
          </cell>
        </row>
        <row r="464">
          <cell r="C464" t="str">
            <v>Z=D+E+F</v>
          </cell>
        </row>
        <row r="465">
          <cell r="C465" t="str">
            <v>VAT=Z*5%</v>
          </cell>
        </row>
        <row r="466">
          <cell r="C466" t="str">
            <v>G=Z+VAT</v>
          </cell>
        </row>
        <row r="470">
          <cell r="C470" t="str">
            <v>tuyÕn ®­êng : hßa kh¸nh</v>
          </cell>
        </row>
        <row r="471">
          <cell r="C471">
            <v>0</v>
          </cell>
        </row>
        <row r="472">
          <cell r="C472" t="str">
            <v>Gia c«ng thÐp trßn F&lt;=10mm</v>
          </cell>
        </row>
        <row r="473">
          <cell r="C473" t="str">
            <v>MD cèng F=750</v>
          </cell>
        </row>
        <row r="476">
          <cell r="C476" t="str">
            <v>chi tiÕt</v>
          </cell>
        </row>
        <row r="477">
          <cell r="C477" t="str">
            <v>CÊp bËc 4,0/7</v>
          </cell>
        </row>
        <row r="478">
          <cell r="C478" t="str">
            <v>Nh©n c«ng gia c«ng cèt thÐp</v>
          </cell>
        </row>
        <row r="479">
          <cell r="C479" t="str">
            <v>(20,47Kg x 0,02378 c«ng/Kg)</v>
          </cell>
        </row>
        <row r="481">
          <cell r="C481" t="str">
            <v/>
          </cell>
        </row>
        <row r="483">
          <cell r="C483" t="str">
            <v/>
          </cell>
        </row>
        <row r="485">
          <cell r="C485" t="str">
            <v>Tæng (A)</v>
          </cell>
        </row>
        <row r="487">
          <cell r="C487" t="str">
            <v>M¸y c¾t uèn cèt thÐp</v>
          </cell>
        </row>
        <row r="488">
          <cell r="C488" t="str">
            <v>(20,47Kg*0,0004ca/Kg)</v>
          </cell>
        </row>
        <row r="490">
          <cell r="C490" t="str">
            <v/>
          </cell>
        </row>
        <row r="491">
          <cell r="C491" t="str">
            <v/>
          </cell>
        </row>
        <row r="492">
          <cell r="C492" t="str">
            <v>Tæng (B)</v>
          </cell>
        </row>
        <row r="494">
          <cell r="C494" t="str">
            <v>ThÐp trßn d=10mm</v>
          </cell>
        </row>
        <row r="496">
          <cell r="C496" t="str">
            <v>(20,47Kg*1,005)</v>
          </cell>
        </row>
        <row r="497">
          <cell r="C497" t="str">
            <v>D©y thÐp d=3mm</v>
          </cell>
        </row>
        <row r="498">
          <cell r="C498" t="str">
            <v>(20,47Kg*0,02142)</v>
          </cell>
        </row>
        <row r="500">
          <cell r="C500" t="str">
            <v/>
          </cell>
        </row>
        <row r="501">
          <cell r="C501" t="str">
            <v/>
          </cell>
        </row>
        <row r="502">
          <cell r="C502" t="str">
            <v/>
          </cell>
        </row>
        <row r="503">
          <cell r="C503" t="str">
            <v/>
          </cell>
        </row>
        <row r="504">
          <cell r="C504" t="str">
            <v>Tæng (C)</v>
          </cell>
        </row>
        <row r="505">
          <cell r="C505" t="str">
            <v>D=A+B+C</v>
          </cell>
        </row>
        <row r="506">
          <cell r="C506" t="str">
            <v>E=A*66%</v>
          </cell>
        </row>
        <row r="507">
          <cell r="C507" t="str">
            <v>F=(D+E)*6%</v>
          </cell>
        </row>
        <row r="508">
          <cell r="C508" t="str">
            <v>Z=D+E+F</v>
          </cell>
        </row>
        <row r="509">
          <cell r="C509" t="str">
            <v>VAT=Z*5%</v>
          </cell>
        </row>
        <row r="510">
          <cell r="C510" t="str">
            <v>G=Z+VAT</v>
          </cell>
        </row>
        <row r="514">
          <cell r="C514" t="str">
            <v>tuyÕn ®­êng : hßa kh¸nh</v>
          </cell>
        </row>
        <row r="515">
          <cell r="C515">
            <v>0</v>
          </cell>
        </row>
        <row r="516">
          <cell r="C516" t="str">
            <v>Bªt«ng dÇm M300</v>
          </cell>
        </row>
        <row r="517">
          <cell r="C517" t="str">
            <v>m3</v>
          </cell>
        </row>
        <row r="519">
          <cell r="C519" t="str">
            <v>HG.7430</v>
          </cell>
        </row>
        <row r="520">
          <cell r="C520" t="str">
            <v>chi tiÕt</v>
          </cell>
        </row>
        <row r="521">
          <cell r="C521" t="str">
            <v>CÊp bËc 4,0/7</v>
          </cell>
        </row>
        <row r="522">
          <cell r="C522" t="str">
            <v>Nh©n c«ng phôc vô</v>
          </cell>
        </row>
        <row r="524">
          <cell r="C524">
            <v>1.0249999999999999</v>
          </cell>
        </row>
        <row r="526">
          <cell r="C526" t="str">
            <v>Tæng (A)</v>
          </cell>
        </row>
        <row r="528">
          <cell r="C528" t="str">
            <v>M¸y trén 250l</v>
          </cell>
        </row>
        <row r="529">
          <cell r="C529" t="str">
            <v>M¸y ®Çm dïi 1,5KW</v>
          </cell>
        </row>
        <row r="530">
          <cell r="C530" t="str">
            <v>M¸y ®Çm bµn 1KW</v>
          </cell>
        </row>
        <row r="531">
          <cell r="C531" t="str">
            <v>M¸y kh¸c</v>
          </cell>
        </row>
        <row r="532">
          <cell r="C532" t="str">
            <v>Tæng (B)</v>
          </cell>
        </row>
        <row r="534">
          <cell r="C534" t="str">
            <v>Xim¨ng</v>
          </cell>
        </row>
        <row r="535">
          <cell r="C535" t="str">
            <v>C¸t vµng</v>
          </cell>
        </row>
        <row r="536">
          <cell r="C536" t="str">
            <v>§¸ d¨m 1x2</v>
          </cell>
        </row>
        <row r="537">
          <cell r="C537" t="str">
            <v>N­íc</v>
          </cell>
        </row>
        <row r="538">
          <cell r="C538" t="str">
            <v/>
          </cell>
        </row>
        <row r="539">
          <cell r="C539" t="str">
            <v>Tæng (C)</v>
          </cell>
        </row>
        <row r="540">
          <cell r="C540" t="str">
            <v>D=A+B+C</v>
          </cell>
        </row>
        <row r="541">
          <cell r="C541" t="str">
            <v>E=A*66%</v>
          </cell>
        </row>
        <row r="542">
          <cell r="C542" t="str">
            <v>F=(D+E)*6%</v>
          </cell>
        </row>
        <row r="543">
          <cell r="C543" t="str">
            <v>Z=D+E+F</v>
          </cell>
        </row>
        <row r="544">
          <cell r="C544" t="str">
            <v>VAT=Z*5%</v>
          </cell>
        </row>
        <row r="545">
          <cell r="C545" t="str">
            <v>G=Z+VAT</v>
          </cell>
        </row>
        <row r="550">
          <cell r="C550" t="str">
            <v>tuyÕn ®­êng : hßa kh¸nh</v>
          </cell>
        </row>
        <row r="551">
          <cell r="C551">
            <v>0</v>
          </cell>
        </row>
        <row r="552">
          <cell r="C552" t="str">
            <v>Bªt«ng mè cÇu M300</v>
          </cell>
        </row>
        <row r="553">
          <cell r="C553" t="str">
            <v>m3</v>
          </cell>
        </row>
        <row r="555">
          <cell r="C555" t="str">
            <v>HA.6110</v>
          </cell>
        </row>
        <row r="556">
          <cell r="C556" t="str">
            <v>chi tiÕt</v>
          </cell>
        </row>
        <row r="557">
          <cell r="C557" t="str">
            <v>CÊp bËc 4,0/7</v>
          </cell>
        </row>
        <row r="560">
          <cell r="C560" t="str">
            <v>Nh©n c«ng phôc vô</v>
          </cell>
        </row>
        <row r="564">
          <cell r="C564" t="str">
            <v>Tæng (A)</v>
          </cell>
        </row>
        <row r="566">
          <cell r="C566" t="str">
            <v>M¸y trén 250l</v>
          </cell>
        </row>
        <row r="567">
          <cell r="C567" t="str">
            <v>M¸y ®Çm dïi 1,5KW</v>
          </cell>
        </row>
        <row r="568">
          <cell r="C568" t="str">
            <v>M¸y ®Çm bµn 1KW</v>
          </cell>
        </row>
        <row r="569">
          <cell r="C569" t="str">
            <v>M¸y kh¸c</v>
          </cell>
        </row>
        <row r="570">
          <cell r="C570" t="str">
            <v>Tæng (B)</v>
          </cell>
        </row>
        <row r="572">
          <cell r="C572" t="str">
            <v>Xim¨ng</v>
          </cell>
        </row>
        <row r="573">
          <cell r="C573" t="str">
            <v>C¸t vµng</v>
          </cell>
        </row>
        <row r="574">
          <cell r="C574" t="str">
            <v>§¸ d¨m 1x2</v>
          </cell>
        </row>
        <row r="575">
          <cell r="C575" t="str">
            <v>N­íc</v>
          </cell>
        </row>
        <row r="576">
          <cell r="C576" t="str">
            <v/>
          </cell>
        </row>
        <row r="577">
          <cell r="C577" t="str">
            <v>Tæng (C)</v>
          </cell>
        </row>
        <row r="578">
          <cell r="C578" t="str">
            <v>D=A+B+C</v>
          </cell>
        </row>
        <row r="579">
          <cell r="C579" t="str">
            <v>E=A*66%</v>
          </cell>
        </row>
        <row r="580">
          <cell r="C580" t="str">
            <v>F=(D+E)*6%</v>
          </cell>
        </row>
        <row r="581">
          <cell r="C581" t="str">
            <v>Z=D+E+F</v>
          </cell>
        </row>
        <row r="582">
          <cell r="C582" t="str">
            <v>VAT=Z*5%</v>
          </cell>
        </row>
        <row r="583">
          <cell r="C583" t="str">
            <v>G=Z+VAT</v>
          </cell>
        </row>
        <row r="585">
          <cell r="C585" t="str">
            <v>VAT=Z*5%</v>
          </cell>
        </row>
        <row r="586">
          <cell r="C586" t="str">
            <v>G=Z+VAT</v>
          </cell>
        </row>
        <row r="589">
          <cell r="C589" t="str">
            <v>tuyÕn ®­êng : hßa kh¸nh</v>
          </cell>
        </row>
        <row r="590">
          <cell r="C590">
            <v>0</v>
          </cell>
        </row>
        <row r="591">
          <cell r="C591" t="str">
            <v>Bªt«ng trô dÉn h­íng + trô c¶n M250</v>
          </cell>
        </row>
        <row r="592">
          <cell r="C592" t="str">
            <v>m3</v>
          </cell>
        </row>
        <row r="594">
          <cell r="C594" t="str">
            <v>ha.2340</v>
          </cell>
        </row>
        <row r="595">
          <cell r="C595" t="str">
            <v>chi tiÕt</v>
          </cell>
        </row>
        <row r="596">
          <cell r="C596" t="str">
            <v>CÊp bËc 3,5/7</v>
          </cell>
        </row>
        <row r="597">
          <cell r="C597" t="str">
            <v xml:space="preserve">Nh©n c«ng </v>
          </cell>
        </row>
        <row r="601">
          <cell r="C601" t="str">
            <v>Tæng (A)</v>
          </cell>
        </row>
        <row r="603">
          <cell r="C603" t="str">
            <v>M¸y trén 250l</v>
          </cell>
        </row>
        <row r="604">
          <cell r="C604" t="str">
            <v>M¸y ®Çm dïi 1,5KW</v>
          </cell>
        </row>
        <row r="605">
          <cell r="C605" t="str">
            <v>M¸y vËn th¨ng 0,8T</v>
          </cell>
        </row>
        <row r="606">
          <cell r="C606" t="str">
            <v/>
          </cell>
        </row>
        <row r="607">
          <cell r="C607" t="str">
            <v/>
          </cell>
        </row>
        <row r="609">
          <cell r="C609" t="str">
            <v/>
          </cell>
        </row>
        <row r="610">
          <cell r="C610" t="str">
            <v>Tæng (B)</v>
          </cell>
        </row>
        <row r="612">
          <cell r="C612" t="str">
            <v>Xim¨ng</v>
          </cell>
        </row>
        <row r="613">
          <cell r="C613" t="str">
            <v>C¸t vµng</v>
          </cell>
        </row>
        <row r="614">
          <cell r="C614" t="str">
            <v>§¸ d¨m 1x2</v>
          </cell>
        </row>
        <row r="615">
          <cell r="C615" t="str">
            <v>N­íc</v>
          </cell>
        </row>
        <row r="616">
          <cell r="C616" t="str">
            <v>Gç v¸n</v>
          </cell>
        </row>
        <row r="617">
          <cell r="C617" t="str">
            <v>§inh</v>
          </cell>
        </row>
        <row r="618">
          <cell r="C618" t="str">
            <v xml:space="preserve">§inh ®Üa </v>
          </cell>
        </row>
        <row r="619">
          <cell r="C619" t="str">
            <v>VËt liÖu kh¸c</v>
          </cell>
        </row>
        <row r="620">
          <cell r="C620" t="str">
            <v/>
          </cell>
        </row>
        <row r="621">
          <cell r="C621" t="str">
            <v>Tæng (C)</v>
          </cell>
        </row>
        <row r="622">
          <cell r="C622" t="str">
            <v>D=A+B+C</v>
          </cell>
        </row>
        <row r="623">
          <cell r="C623" t="str">
            <v>E=A*66%</v>
          </cell>
        </row>
        <row r="624">
          <cell r="C624" t="str">
            <v>F=(D+E)*6%</v>
          </cell>
        </row>
        <row r="625">
          <cell r="C625" t="str">
            <v>Z=D+E+F</v>
          </cell>
        </row>
        <row r="626">
          <cell r="C626" t="str">
            <v>VAT=Z*5%</v>
          </cell>
        </row>
        <row r="627">
          <cell r="C627" t="str">
            <v>G=Z+VAT</v>
          </cell>
        </row>
        <row r="631">
          <cell r="C631" t="str">
            <v>tuyÕn ®­êng : hßa kh¸nh</v>
          </cell>
        </row>
        <row r="632">
          <cell r="C632">
            <v>0</v>
          </cell>
        </row>
        <row r="633">
          <cell r="C633" t="str">
            <v>Cèt thÐp d&lt;10mm</v>
          </cell>
        </row>
        <row r="634">
          <cell r="C634" t="str">
            <v xml:space="preserve">TÊn </v>
          </cell>
        </row>
        <row r="636">
          <cell r="C636" t="str">
            <v>IA.5111</v>
          </cell>
        </row>
        <row r="637">
          <cell r="C637" t="str">
            <v>chi tiÕt</v>
          </cell>
        </row>
        <row r="638">
          <cell r="C638" t="str">
            <v>CÊp bËc 4,0/7</v>
          </cell>
        </row>
        <row r="639">
          <cell r="C639" t="str">
            <v xml:space="preserve">Nh©n c«ng </v>
          </cell>
        </row>
        <row r="641">
          <cell r="C641" t="str">
            <v>G=Z+VAT</v>
          </cell>
        </row>
        <row r="643">
          <cell r="C643" t="str">
            <v>Tæng (A)</v>
          </cell>
        </row>
        <row r="645">
          <cell r="C645" t="str">
            <v>M¸y c¾t uèn cèt thÐp</v>
          </cell>
        </row>
        <row r="646">
          <cell r="C646" t="str">
            <v/>
          </cell>
        </row>
        <row r="647">
          <cell r="C647" t="str">
            <v/>
          </cell>
        </row>
        <row r="648">
          <cell r="C648" t="str">
            <v/>
          </cell>
        </row>
        <row r="649">
          <cell r="C649" t="str">
            <v/>
          </cell>
        </row>
        <row r="650">
          <cell r="C650" t="str">
            <v/>
          </cell>
        </row>
        <row r="651">
          <cell r="C651" t="str">
            <v/>
          </cell>
        </row>
        <row r="652">
          <cell r="C652" t="str">
            <v>Tæng (B)</v>
          </cell>
        </row>
        <row r="654">
          <cell r="C654" t="str">
            <v>ThÐp trßn d=10mm</v>
          </cell>
        </row>
        <row r="655">
          <cell r="C655" t="str">
            <v>D©y thÐp d=3mm</v>
          </cell>
        </row>
        <row r="656">
          <cell r="C656" t="str">
            <v/>
          </cell>
        </row>
        <row r="657">
          <cell r="C657" t="str">
            <v/>
          </cell>
        </row>
        <row r="658">
          <cell r="C658" t="str">
            <v/>
          </cell>
        </row>
        <row r="659">
          <cell r="C659" t="str">
            <v/>
          </cell>
        </row>
        <row r="660">
          <cell r="C660" t="str">
            <v>Tæng (C)</v>
          </cell>
        </row>
        <row r="661">
          <cell r="C661" t="str">
            <v>D=A+B+C</v>
          </cell>
        </row>
        <row r="662">
          <cell r="C662" t="str">
            <v>E=A*66%</v>
          </cell>
        </row>
        <row r="663">
          <cell r="C663" t="str">
            <v>F=(D+E)*6%</v>
          </cell>
        </row>
        <row r="664">
          <cell r="C664" t="str">
            <v>Z=D+E+F</v>
          </cell>
        </row>
        <row r="665">
          <cell r="C665" t="str">
            <v>VAT=Z*5%</v>
          </cell>
        </row>
        <row r="666">
          <cell r="C666" t="str">
            <v>G=Z+VAT</v>
          </cell>
        </row>
        <row r="670">
          <cell r="C670" t="str">
            <v>tuyÕn ®­êng : hßa kh¸nh</v>
          </cell>
        </row>
        <row r="671">
          <cell r="C671">
            <v>0</v>
          </cell>
        </row>
        <row r="672">
          <cell r="C672" t="str">
            <v>Cèt thÐp d&gt;10</v>
          </cell>
        </row>
        <row r="673">
          <cell r="C673" t="str">
            <v xml:space="preserve">TÊn </v>
          </cell>
        </row>
        <row r="676">
          <cell r="C676" t="str">
            <v>chi tiÕt</v>
          </cell>
        </row>
        <row r="677">
          <cell r="C677" t="str">
            <v>CÊp bËc 4,0/7</v>
          </cell>
        </row>
        <row r="678">
          <cell r="C678" t="str">
            <v>Nh©n c«ng ®¾p</v>
          </cell>
        </row>
        <row r="679">
          <cell r="C679" t="str">
            <v/>
          </cell>
        </row>
        <row r="680">
          <cell r="C680" t="str">
            <v/>
          </cell>
        </row>
        <row r="681">
          <cell r="C681" t="str">
            <v>Tæng (A)</v>
          </cell>
        </row>
        <row r="683">
          <cell r="C683" t="str">
            <v>M¸y c¾t uèn cèt thÐp</v>
          </cell>
        </row>
        <row r="684">
          <cell r="C684" t="str">
            <v/>
          </cell>
        </row>
        <row r="690">
          <cell r="C690" t="str">
            <v/>
          </cell>
        </row>
        <row r="691">
          <cell r="C691" t="str">
            <v>Tæng (B)</v>
          </cell>
        </row>
        <row r="693">
          <cell r="C693" t="str">
            <v>ThÐp trßn d=12mm</v>
          </cell>
        </row>
        <row r="694">
          <cell r="C694" t="str">
            <v>D©y thÐp d=3mm</v>
          </cell>
        </row>
        <row r="695">
          <cell r="C695" t="str">
            <v/>
          </cell>
        </row>
        <row r="696">
          <cell r="C696" t="str">
            <v/>
          </cell>
        </row>
        <row r="697">
          <cell r="C697" t="str">
            <v/>
          </cell>
        </row>
        <row r="698">
          <cell r="C698" t="str">
            <v/>
          </cell>
        </row>
        <row r="699">
          <cell r="C699" t="str">
            <v>Tæng (C)</v>
          </cell>
        </row>
        <row r="700">
          <cell r="C700" t="str">
            <v>D=A+B+C</v>
          </cell>
        </row>
        <row r="701">
          <cell r="C701" t="str">
            <v>E=A*66%</v>
          </cell>
        </row>
        <row r="702">
          <cell r="C702" t="str">
            <v>F=(D+E)*6%</v>
          </cell>
        </row>
        <row r="703">
          <cell r="C703" t="str">
            <v>Z=D+E+F</v>
          </cell>
        </row>
        <row r="704">
          <cell r="C704" t="str">
            <v>VAT=Z*5%</v>
          </cell>
        </row>
        <row r="705">
          <cell r="C705" t="str">
            <v>G=Z+VAT</v>
          </cell>
        </row>
        <row r="708">
          <cell r="C708" t="str">
            <v>tuyÕn ®­êng : hßa kh¸nh</v>
          </cell>
        </row>
        <row r="709">
          <cell r="C709">
            <v>0</v>
          </cell>
        </row>
        <row r="710">
          <cell r="C710" t="str">
            <v>§¾p ®Êt nÒn ®­êng K=0,95</v>
          </cell>
        </row>
        <row r="711">
          <cell r="C711" t="str">
            <v>m3</v>
          </cell>
        </row>
        <row r="713">
          <cell r="C713" t="str">
            <v>bk.4123</v>
          </cell>
        </row>
        <row r="714">
          <cell r="C714" t="str">
            <v>chi tiÕt</v>
          </cell>
        </row>
        <row r="715">
          <cell r="C715" t="str">
            <v>CÊp bËc 3/7</v>
          </cell>
        </row>
        <row r="716">
          <cell r="C716" t="str">
            <v>Nh©n c«ng ®¾p</v>
          </cell>
        </row>
        <row r="717">
          <cell r="C717" t="str">
            <v>Nh©n c«ng ®µo ®Êt ®Ó ®¾p</v>
          </cell>
        </row>
        <row r="718">
          <cell r="C718" t="str">
            <v/>
          </cell>
        </row>
        <row r="720">
          <cell r="C720" t="str">
            <v>Tæng (A)</v>
          </cell>
        </row>
        <row r="722">
          <cell r="C722" t="str">
            <v>M¸y ®Çm 9T</v>
          </cell>
        </row>
        <row r="723">
          <cell r="C723" t="str">
            <v>M¸y ñi 110cv</v>
          </cell>
        </row>
        <row r="724">
          <cell r="C724" t="str">
            <v>M¸y ®µo &lt;=1,25m3</v>
          </cell>
        </row>
        <row r="725">
          <cell r="C725" t="str">
            <v>M¸y ñi 110cv</v>
          </cell>
        </row>
        <row r="726">
          <cell r="C726" t="str">
            <v>¤t« tù ®æ 7T</v>
          </cell>
        </row>
        <row r="727">
          <cell r="C727" t="str">
            <v>(vËn chuyÓn ®Êt cù ly Ltb=10Km)</v>
          </cell>
        </row>
        <row r="728">
          <cell r="C728" t="str">
            <v/>
          </cell>
        </row>
        <row r="729">
          <cell r="C729" t="str">
            <v>Tæng (B)</v>
          </cell>
        </row>
        <row r="731">
          <cell r="C731" t="str">
            <v>§Êt ®¾p</v>
          </cell>
        </row>
        <row r="732">
          <cell r="C732" t="str">
            <v/>
          </cell>
        </row>
        <row r="733">
          <cell r="C733" t="str">
            <v/>
          </cell>
        </row>
        <row r="734">
          <cell r="C734" t="str">
            <v/>
          </cell>
        </row>
        <row r="735">
          <cell r="C735" t="str">
            <v/>
          </cell>
        </row>
        <row r="736">
          <cell r="C736" t="str">
            <v/>
          </cell>
        </row>
        <row r="737">
          <cell r="C737" t="str">
            <v>Tæng (C)</v>
          </cell>
        </row>
        <row r="738">
          <cell r="C738" t="str">
            <v>D=A+B+C</v>
          </cell>
        </row>
        <row r="739">
          <cell r="C739" t="str">
            <v>E=A*66%</v>
          </cell>
        </row>
        <row r="740">
          <cell r="C740" t="str">
            <v>F=(D+E)*6%</v>
          </cell>
        </row>
        <row r="741">
          <cell r="C741" t="str">
            <v>Z=D+E+F</v>
          </cell>
        </row>
        <row r="742">
          <cell r="C742" t="str">
            <v>VAT=Z*5%</v>
          </cell>
        </row>
        <row r="743">
          <cell r="C743" t="str">
            <v>G=Z+VAT</v>
          </cell>
        </row>
        <row r="747">
          <cell r="C747" t="str">
            <v>tuyÕn ®­êng : hßa kh¸nh</v>
          </cell>
        </row>
        <row r="748">
          <cell r="C748">
            <v>0</v>
          </cell>
        </row>
        <row r="749">
          <cell r="C749" t="str">
            <v>§µo ®¸</v>
          </cell>
        </row>
        <row r="750">
          <cell r="C750" t="str">
            <v>m3</v>
          </cell>
        </row>
        <row r="752">
          <cell r="C752" t="str">
            <v>BL.1312</v>
          </cell>
        </row>
        <row r="753">
          <cell r="C753" t="str">
            <v>chi tiÕt</v>
          </cell>
        </row>
        <row r="754">
          <cell r="C754" t="str">
            <v>CÊp bËc 3,5/7</v>
          </cell>
        </row>
        <row r="755">
          <cell r="C755" t="str">
            <v xml:space="preserve">Nh©n c«ng </v>
          </cell>
        </row>
        <row r="759">
          <cell r="C759" t="str">
            <v>Tæng (A)</v>
          </cell>
        </row>
        <row r="761">
          <cell r="C761" t="str">
            <v>M¸y khoan xoay ®Ëp F 65mm</v>
          </cell>
        </row>
        <row r="762">
          <cell r="C762" t="str">
            <v>M¸y nÐn khÝ 17m3/h</v>
          </cell>
        </row>
        <row r="763">
          <cell r="C763" t="str">
            <v>M¸y khoan cÇm tay F =42mm</v>
          </cell>
        </row>
        <row r="764">
          <cell r="C764" t="str">
            <v>M¸y nÐn khÝ 10m3/h</v>
          </cell>
        </row>
        <row r="765">
          <cell r="C765" t="str">
            <v>M¸y ñi 140cv</v>
          </cell>
        </row>
        <row r="766">
          <cell r="C766" t="str">
            <v>M¸y kh¸c</v>
          </cell>
        </row>
        <row r="767">
          <cell r="C767" t="str">
            <v>Tæng (B)</v>
          </cell>
        </row>
        <row r="769">
          <cell r="C769" t="str">
            <v>Thuèc næ Am«nÝt</v>
          </cell>
        </row>
        <row r="770">
          <cell r="C770" t="str">
            <v>KÝp ®iÖn</v>
          </cell>
        </row>
        <row r="771">
          <cell r="C771" t="str">
            <v>D©y ®iÖn</v>
          </cell>
        </row>
        <row r="772">
          <cell r="C772" t="str">
            <v>D©y næ</v>
          </cell>
        </row>
        <row r="773">
          <cell r="C773" t="str">
            <v>D©y ch¸y chËm</v>
          </cell>
        </row>
        <row r="774">
          <cell r="C774" t="str">
            <v>VËt liÖu kh¸c</v>
          </cell>
        </row>
        <row r="775">
          <cell r="C775" t="str">
            <v>Tæng (C)</v>
          </cell>
        </row>
        <row r="776">
          <cell r="C776" t="str">
            <v>D=A+B+C</v>
          </cell>
        </row>
        <row r="777">
          <cell r="C777" t="str">
            <v>E=A*66%</v>
          </cell>
        </row>
        <row r="778">
          <cell r="C778" t="str">
            <v>F=(D+E)*6%</v>
          </cell>
        </row>
        <row r="779">
          <cell r="C779" t="str">
            <v>Z=D+E+F</v>
          </cell>
        </row>
        <row r="780">
          <cell r="C780" t="str">
            <v>VAT=Z*5%</v>
          </cell>
        </row>
        <row r="781">
          <cell r="C781" t="str">
            <v>G=Z+VAT</v>
          </cell>
        </row>
        <row r="786">
          <cell r="C786" t="str">
            <v>tuyÕn ®­êng : hßa kh¸nh</v>
          </cell>
        </row>
        <row r="787">
          <cell r="C787">
            <v>0</v>
          </cell>
        </row>
        <row r="788">
          <cell r="C788" t="str">
            <v>§¸ héc x©y ®­êng trµn M100</v>
          </cell>
        </row>
        <row r="789">
          <cell r="C789" t="str">
            <v>m3</v>
          </cell>
        </row>
        <row r="791">
          <cell r="C791" t="str">
            <v>GA.4110</v>
          </cell>
        </row>
        <row r="792">
          <cell r="C792" t="str">
            <v>chi tiÕt</v>
          </cell>
        </row>
        <row r="793">
          <cell r="C793" t="str">
            <v>CÊp bËc 3,5/7</v>
          </cell>
        </row>
        <row r="794">
          <cell r="C794" t="str">
            <v xml:space="preserve">Nh©n c«ng </v>
          </cell>
        </row>
        <row r="798">
          <cell r="C798" t="str">
            <v>Tæng (A)</v>
          </cell>
        </row>
        <row r="800">
          <cell r="C800" t="str">
            <v/>
          </cell>
        </row>
        <row r="801">
          <cell r="C801" t="str">
            <v/>
          </cell>
        </row>
        <row r="802">
          <cell r="C802" t="str">
            <v/>
          </cell>
        </row>
        <row r="803">
          <cell r="C803" t="str">
            <v/>
          </cell>
        </row>
        <row r="804">
          <cell r="C804" t="str">
            <v/>
          </cell>
        </row>
        <row r="805">
          <cell r="C805" t="str">
            <v/>
          </cell>
        </row>
        <row r="806">
          <cell r="C806" t="str">
            <v>Tæng (B)</v>
          </cell>
        </row>
        <row r="808">
          <cell r="C808" t="str">
            <v xml:space="preserve">§¸ héc </v>
          </cell>
        </row>
        <row r="809">
          <cell r="C809" t="str">
            <v>§¸ d¨m 4x6</v>
          </cell>
        </row>
        <row r="810">
          <cell r="C810" t="str">
            <v>Xim¨ng</v>
          </cell>
        </row>
        <row r="811">
          <cell r="C811" t="str">
            <v>C¸t vµng</v>
          </cell>
        </row>
        <row r="812">
          <cell r="C812" t="str">
            <v/>
          </cell>
        </row>
        <row r="813">
          <cell r="C813" t="str">
            <v/>
          </cell>
        </row>
        <row r="814">
          <cell r="C814" t="str">
            <v>Tæng (C)</v>
          </cell>
        </row>
        <row r="815">
          <cell r="C815" t="str">
            <v>D=A+B+C</v>
          </cell>
        </row>
        <row r="816">
          <cell r="C816" t="str">
            <v>E=A*66%</v>
          </cell>
        </row>
        <row r="817">
          <cell r="C817" t="str">
            <v>F=(D+E)*6%</v>
          </cell>
        </row>
        <row r="818">
          <cell r="C818" t="str">
            <v>Z=D+E+F</v>
          </cell>
        </row>
        <row r="819">
          <cell r="C819" t="str">
            <v>VAT=Z*5%</v>
          </cell>
        </row>
        <row r="820">
          <cell r="C820" t="str">
            <v>G=Z+VAT</v>
          </cell>
        </row>
        <row r="824">
          <cell r="C824" t="str">
            <v>tuyÕn ®­êng : hßa kh¸nh</v>
          </cell>
        </row>
        <row r="825">
          <cell r="C825">
            <v>0</v>
          </cell>
        </row>
        <row r="826">
          <cell r="C826" t="str">
            <v>D¨m s¹n ®Öm</v>
          </cell>
        </row>
        <row r="827">
          <cell r="C827" t="str">
            <v>m3</v>
          </cell>
        </row>
        <row r="829">
          <cell r="C829" t="str">
            <v>UD.5122</v>
          </cell>
        </row>
        <row r="830">
          <cell r="C830" t="str">
            <v>chi tiÕt</v>
          </cell>
        </row>
        <row r="831">
          <cell r="C831" t="str">
            <v>CÊp bËc 3/7</v>
          </cell>
        </row>
        <row r="832">
          <cell r="C832" t="str">
            <v xml:space="preserve">Nh©n c«ng </v>
          </cell>
        </row>
        <row r="836">
          <cell r="C836" t="str">
            <v>Tæng (A)</v>
          </cell>
        </row>
        <row r="838">
          <cell r="C838" t="str">
            <v/>
          </cell>
        </row>
        <row r="839">
          <cell r="C839" t="str">
            <v/>
          </cell>
        </row>
        <row r="840">
          <cell r="C840" t="str">
            <v/>
          </cell>
        </row>
        <row r="841">
          <cell r="C841" t="str">
            <v/>
          </cell>
        </row>
        <row r="842">
          <cell r="C842" t="str">
            <v/>
          </cell>
        </row>
        <row r="843">
          <cell r="C843" t="str">
            <v/>
          </cell>
        </row>
        <row r="844">
          <cell r="C844" t="str">
            <v>Tæng (B)</v>
          </cell>
        </row>
        <row r="846">
          <cell r="C846" t="str">
            <v>§¸ d¨m 4x6</v>
          </cell>
        </row>
        <row r="847">
          <cell r="C847" t="str">
            <v/>
          </cell>
        </row>
        <row r="848">
          <cell r="C848" t="str">
            <v/>
          </cell>
        </row>
        <row r="849">
          <cell r="C849" t="str">
            <v/>
          </cell>
        </row>
        <row r="850">
          <cell r="C850" t="str">
            <v/>
          </cell>
        </row>
        <row r="851">
          <cell r="C851" t="str">
            <v>Tæng (C)</v>
          </cell>
        </row>
        <row r="852">
          <cell r="C852" t="str">
            <v>D=A+B+C</v>
          </cell>
        </row>
        <row r="853">
          <cell r="C853" t="str">
            <v>E=A*66%</v>
          </cell>
        </row>
        <row r="854">
          <cell r="C854" t="str">
            <v>F=(D+E)*6%</v>
          </cell>
        </row>
        <row r="855">
          <cell r="C855" t="str">
            <v>Z=D+E+F</v>
          </cell>
        </row>
        <row r="856">
          <cell r="C856" t="str">
            <v>VAT=Z*5%</v>
          </cell>
        </row>
        <row r="857">
          <cell r="C857" t="str">
            <v>G=Z+VAT</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sheetData sheetId="32"/>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 sheetId="60"/>
      <sheetData sheetId="61"/>
      <sheetData sheetId="62" refreshError="1"/>
      <sheetData sheetId="63" refreshError="1"/>
      <sheetData sheetId="64"/>
      <sheetData sheetId="65"/>
      <sheetData sheetId="66"/>
      <sheetData sheetId="67"/>
      <sheetData sheetId="68"/>
      <sheetData sheetId="69"/>
      <sheetData sheetId="70"/>
      <sheetData sheetId="71"/>
      <sheetData sheetId="72"/>
      <sheetData sheetId="73"/>
      <sheetData sheetId="74"/>
      <sheetData sheetId="75"/>
      <sheetData sheetId="76" refreshError="1"/>
    </sheetDataSet>
  </externalBook>
</externalLink>
</file>

<file path=xl/externalLinks/externalLink3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Tong_ke"/>
      <sheetName val="Cau_kien "/>
      <sheetName val="T hop-C kien"/>
      <sheetName val="Phan_day"/>
      <sheetName val="C to"/>
      <sheetName val="T hop-C to"/>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Sheet17"/>
      <sheetName val="Sheet18"/>
      <sheetName val="Sheet19"/>
      <sheetName val="Sheet20"/>
      <sheetName val="Du Toan"/>
      <sheetName val="Tongke"/>
      <sheetName val="PhanOday"/>
      <sheetName val="Sheed8"/>
      <sheetName val="She%t14"/>
      <sheetName val="PTDG"/>
      <sheetName val="ptdg-duong"/>
      <sheetName val="dieuchinh"/>
      <sheetName val="TH"/>
    </sheetNames>
    <sheetDataSet>
      <sheetData sheetId="0"/>
      <sheetData sheetId="1" refreshError="1">
        <row r="5">
          <cell r="Q5" t="str">
            <v>H4</v>
          </cell>
        </row>
        <row r="6">
          <cell r="Q6" t="str">
            <v>H4</v>
          </cell>
        </row>
        <row r="7">
          <cell r="R7" t="str">
            <v>H2</v>
          </cell>
        </row>
        <row r="8">
          <cell r="R8" t="str">
            <v>H2</v>
          </cell>
        </row>
        <row r="10">
          <cell r="R10" t="str">
            <v>H2</v>
          </cell>
        </row>
        <row r="13">
          <cell r="R13" t="str">
            <v>H2</v>
          </cell>
        </row>
        <row r="14">
          <cell r="R14" t="str">
            <v>H2</v>
          </cell>
        </row>
        <row r="15">
          <cell r="R15" t="str">
            <v>H2</v>
          </cell>
        </row>
        <row r="16">
          <cell r="R16" t="str">
            <v>H2</v>
          </cell>
        </row>
        <row r="18">
          <cell r="Q18" t="str">
            <v>H4</v>
          </cell>
        </row>
        <row r="19">
          <cell r="R19" t="str">
            <v>H2</v>
          </cell>
        </row>
        <row r="20">
          <cell r="R20" t="str">
            <v>H2</v>
          </cell>
        </row>
        <row r="21">
          <cell r="Q21" t="str">
            <v>H4</v>
          </cell>
        </row>
        <row r="23">
          <cell r="R23" t="str">
            <v>H2</v>
          </cell>
        </row>
        <row r="25">
          <cell r="Q25" t="str">
            <v>H4</v>
          </cell>
        </row>
        <row r="27">
          <cell r="R27" t="str">
            <v>H2</v>
          </cell>
        </row>
        <row r="28">
          <cell r="R28" t="str">
            <v>H2</v>
          </cell>
        </row>
        <row r="30">
          <cell r="R30" t="str">
            <v>H2</v>
          </cell>
        </row>
        <row r="32">
          <cell r="R32" t="str">
            <v>H2</v>
          </cell>
        </row>
        <row r="38">
          <cell r="R38" t="str">
            <v>H2</v>
          </cell>
        </row>
        <row r="39">
          <cell r="R39" t="str">
            <v>H2</v>
          </cell>
        </row>
        <row r="42">
          <cell r="R42" t="str">
            <v>H2</v>
          </cell>
        </row>
        <row r="43">
          <cell r="Q43" t="str">
            <v>2H6</v>
          </cell>
        </row>
        <row r="44">
          <cell r="Q44" t="str">
            <v>H6</v>
          </cell>
        </row>
        <row r="45">
          <cell r="R45" t="str">
            <v>H2</v>
          </cell>
        </row>
        <row r="48">
          <cell r="R48" t="str">
            <v>H2</v>
          </cell>
        </row>
        <row r="49">
          <cell r="Q49" t="str">
            <v>H4</v>
          </cell>
        </row>
        <row r="50">
          <cell r="R50" t="str">
            <v>H2</v>
          </cell>
        </row>
        <row r="51">
          <cell r="R51" t="str">
            <v>H2</v>
          </cell>
        </row>
        <row r="52">
          <cell r="Q52" t="str">
            <v>H4</v>
          </cell>
        </row>
        <row r="53">
          <cell r="R53" t="str">
            <v>H2</v>
          </cell>
        </row>
        <row r="54">
          <cell r="Q54" t="str">
            <v>H6</v>
          </cell>
        </row>
        <row r="55">
          <cell r="Q55" t="str">
            <v>H4</v>
          </cell>
        </row>
        <row r="56">
          <cell r="Q56" t="str">
            <v>H4</v>
          </cell>
        </row>
        <row r="57">
          <cell r="Q57" t="str">
            <v>H4</v>
          </cell>
        </row>
        <row r="58">
          <cell r="Q58" t="str">
            <v>H4</v>
          </cell>
        </row>
        <row r="59">
          <cell r="Q59" t="str">
            <v>H4</v>
          </cell>
        </row>
        <row r="60">
          <cell r="Q60" t="str">
            <v>H4</v>
          </cell>
        </row>
        <row r="61">
          <cell r="Q61" t="str">
            <v>H4</v>
          </cell>
        </row>
        <row r="62">
          <cell r="R62" t="str">
            <v>H2</v>
          </cell>
        </row>
        <row r="63">
          <cell r="Q63" t="str">
            <v>H4</v>
          </cell>
        </row>
        <row r="64">
          <cell r="Q64" t="str">
            <v>H4</v>
          </cell>
        </row>
        <row r="65">
          <cell r="Q65" t="str">
            <v>H6</v>
          </cell>
        </row>
        <row r="66">
          <cell r="Q66" t="str">
            <v>2H6</v>
          </cell>
        </row>
        <row r="67">
          <cell r="R67" t="str">
            <v>H2</v>
          </cell>
        </row>
        <row r="68">
          <cell r="Q68" t="str">
            <v>H6</v>
          </cell>
        </row>
        <row r="69">
          <cell r="Q69" t="str">
            <v>H6</v>
          </cell>
        </row>
        <row r="70">
          <cell r="R70" t="str">
            <v>H2</v>
          </cell>
        </row>
        <row r="71">
          <cell r="R71" t="str">
            <v>H2</v>
          </cell>
        </row>
        <row r="72">
          <cell r="Q72" t="str">
            <v>H4</v>
          </cell>
        </row>
        <row r="73">
          <cell r="Q73" t="str">
            <v>H4</v>
          </cell>
        </row>
        <row r="74">
          <cell r="R74" t="str">
            <v>H2</v>
          </cell>
        </row>
        <row r="75">
          <cell r="Q75" t="str">
            <v>2H6</v>
          </cell>
        </row>
        <row r="76">
          <cell r="Q76" t="str">
            <v>H4</v>
          </cell>
        </row>
        <row r="77">
          <cell r="Q77" t="str">
            <v>H4</v>
          </cell>
        </row>
        <row r="78">
          <cell r="Q78" t="str">
            <v>H4</v>
          </cell>
        </row>
        <row r="79">
          <cell r="Q79" t="str">
            <v>H4</v>
          </cell>
        </row>
        <row r="80">
          <cell r="R80" t="str">
            <v>H2</v>
          </cell>
        </row>
        <row r="82">
          <cell r="R82" t="str">
            <v>H2</v>
          </cell>
        </row>
        <row r="83">
          <cell r="Q83" t="str">
            <v>H4</v>
          </cell>
        </row>
        <row r="84">
          <cell r="R84" t="str">
            <v>H2</v>
          </cell>
        </row>
        <row r="85">
          <cell r="R85" t="str">
            <v>H2</v>
          </cell>
        </row>
        <row r="86">
          <cell r="Q86" t="str">
            <v>H4</v>
          </cell>
        </row>
        <row r="87">
          <cell r="R87" t="str">
            <v>H2</v>
          </cell>
        </row>
        <row r="88">
          <cell r="Q88" t="str">
            <v>H4</v>
          </cell>
        </row>
        <row r="89">
          <cell r="Q89" t="str">
            <v>H4</v>
          </cell>
        </row>
        <row r="91">
          <cell r="R91" t="str">
            <v>H2</v>
          </cell>
        </row>
        <row r="92">
          <cell r="Q92" t="str">
            <v>H4</v>
          </cell>
        </row>
        <row r="97">
          <cell r="R97" t="str">
            <v>H2</v>
          </cell>
        </row>
        <row r="99">
          <cell r="Q99" t="str">
            <v>H4</v>
          </cell>
        </row>
        <row r="100">
          <cell r="R100" t="str">
            <v>H2</v>
          </cell>
        </row>
        <row r="104">
          <cell r="R104" t="str">
            <v>H2</v>
          </cell>
        </row>
        <row r="105">
          <cell r="Q105" t="str">
            <v>H4</v>
          </cell>
        </row>
        <row r="124">
          <cell r="Q124" t="str">
            <v>H4</v>
          </cell>
        </row>
        <row r="128">
          <cell r="R128" t="str">
            <v>H2</v>
          </cell>
        </row>
        <row r="130">
          <cell r="Q130" t="str">
            <v>H4</v>
          </cell>
        </row>
        <row r="131">
          <cell r="Q131" t="str">
            <v>2H4</v>
          </cell>
        </row>
        <row r="132">
          <cell r="Q132" t="str">
            <v>H6</v>
          </cell>
        </row>
        <row r="133">
          <cell r="Q133" t="str">
            <v>2H6</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sheetData sheetId="30"/>
      <sheetData sheetId="31"/>
      <sheetData sheetId="32" refreshError="1"/>
      <sheetData sheetId="33" refreshError="1"/>
      <sheetData sheetId="34" refreshError="1"/>
      <sheetData sheetId="35" refreshError="1"/>
    </sheetDataSet>
  </externalBook>
</externalLink>
</file>

<file path=xl/externalLinks/externalLink3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VC"/>
      <sheetName val="TVLIEU"/>
      <sheetName val="PTDG"/>
      <sheetName val="Tra"/>
      <sheetName val="DTCT"/>
      <sheetName val="TH"/>
      <sheetName val="cong"/>
      <sheetName val="QLO27"/>
      <sheetName val="dtct cau"/>
      <sheetName val="ptdg-duong"/>
    </sheetNames>
    <sheetDataSet>
      <sheetData sheetId="0" refreshError="1"/>
      <sheetData sheetId="1" refreshError="1"/>
      <sheetData sheetId="2" refreshError="1"/>
      <sheetData sheetId="3" refreshError="1">
        <row r="12">
          <cell r="C12" t="str">
            <v>DÇm BTCT th­êng L=12m</v>
          </cell>
          <cell r="D12" t="str">
            <v>DÇm</v>
          </cell>
          <cell r="I12">
            <v>34000000</v>
          </cell>
        </row>
        <row r="13">
          <cell r="C13" t="str">
            <v>Lao l¾p dÇm BTCT L=12m</v>
          </cell>
          <cell r="D13" t="str">
            <v>DÇm</v>
          </cell>
          <cell r="F13" t="e">
            <v>#N/A</v>
          </cell>
          <cell r="G13" t="e">
            <v>#N/A</v>
          </cell>
          <cell r="H13" t="e">
            <v>#N/A</v>
          </cell>
          <cell r="I13">
            <v>15000000</v>
          </cell>
        </row>
        <row r="15">
          <cell r="C15" t="str">
            <v>DÇm BTCT th­êng L=6m</v>
          </cell>
          <cell r="D15" t="str">
            <v>DÇm</v>
          </cell>
          <cell r="I15">
            <v>25000000</v>
          </cell>
        </row>
        <row r="16">
          <cell r="C16" t="str">
            <v>L¾p dÇm BTCT L=6m</v>
          </cell>
          <cell r="D16" t="str">
            <v>DÇm</v>
          </cell>
          <cell r="F16" t="e">
            <v>#N/A</v>
          </cell>
          <cell r="G16" t="e">
            <v>#N/A</v>
          </cell>
          <cell r="H16" t="e">
            <v>#N/A</v>
          </cell>
          <cell r="I16">
            <v>15000000</v>
          </cell>
        </row>
        <row r="18">
          <cell r="C18" t="str">
            <v>DÇm BTCT th­êng L=15m</v>
          </cell>
          <cell r="D18" t="str">
            <v>DÇm</v>
          </cell>
          <cell r="I18">
            <v>42000000</v>
          </cell>
        </row>
        <row r="19">
          <cell r="C19" t="str">
            <v>Lao l¾p dÇm BTCT L=15m</v>
          </cell>
          <cell r="D19" t="str">
            <v>DÇm</v>
          </cell>
          <cell r="F19" t="e">
            <v>#N/A</v>
          </cell>
          <cell r="G19" t="e">
            <v>#N/A</v>
          </cell>
          <cell r="H19" t="e">
            <v>#N/A</v>
          </cell>
          <cell r="I19">
            <v>18000000</v>
          </cell>
        </row>
        <row r="21">
          <cell r="C21" t="str">
            <v>DÇm BTCT th­êng L=18m</v>
          </cell>
          <cell r="D21" t="str">
            <v>DÇm</v>
          </cell>
          <cell r="I21">
            <v>50000000</v>
          </cell>
        </row>
        <row r="22">
          <cell r="C22" t="str">
            <v>Lao l¾p dÇm BTCT L=18m</v>
          </cell>
          <cell r="D22" t="str">
            <v>DÇm</v>
          </cell>
          <cell r="F22" t="e">
            <v>#N/A</v>
          </cell>
          <cell r="G22" t="e">
            <v>#N/A</v>
          </cell>
          <cell r="H22" t="e">
            <v>#N/A</v>
          </cell>
          <cell r="I22">
            <v>20000000</v>
          </cell>
        </row>
        <row r="24">
          <cell r="C24" t="str">
            <v>B¶n D¦L L=9m</v>
          </cell>
          <cell r="D24" t="str">
            <v>DÇm</v>
          </cell>
          <cell r="I24">
            <v>25000000</v>
          </cell>
        </row>
        <row r="25">
          <cell r="C25" t="str">
            <v>Lao l¾p dÇm BTCT D¦L L=9m</v>
          </cell>
          <cell r="D25" t="str">
            <v>DÇm</v>
          </cell>
          <cell r="F25" t="e">
            <v>#N/A</v>
          </cell>
          <cell r="G25" t="e">
            <v>#N/A</v>
          </cell>
          <cell r="H25" t="e">
            <v>#N/A</v>
          </cell>
          <cell r="I25">
            <v>12000000</v>
          </cell>
        </row>
        <row r="27">
          <cell r="C27" t="str">
            <v>DÇm BTCT D¦L L=21m (DÇm T)</v>
          </cell>
          <cell r="D27" t="str">
            <v>DÇm</v>
          </cell>
          <cell r="F27" t="e">
            <v>#N/A</v>
          </cell>
          <cell r="G27" t="e">
            <v>#N/A</v>
          </cell>
          <cell r="H27" t="e">
            <v>#N/A</v>
          </cell>
          <cell r="I27">
            <v>87500000</v>
          </cell>
        </row>
        <row r="28">
          <cell r="C28" t="str">
            <v>Lao l¾p dÇm BTCT D¦L L=21m (DÇmT)</v>
          </cell>
          <cell r="D28" t="str">
            <v>DÇm</v>
          </cell>
          <cell r="F28" t="e">
            <v>#N/A</v>
          </cell>
          <cell r="G28" t="e">
            <v>#N/A</v>
          </cell>
          <cell r="H28" t="e">
            <v>#N/A</v>
          </cell>
          <cell r="I28">
            <v>28000000</v>
          </cell>
        </row>
        <row r="30">
          <cell r="C30" t="str">
            <v>DÇm BTCT D¦L L=21m (DÇm I)</v>
          </cell>
          <cell r="D30" t="str">
            <v>DÇm</v>
          </cell>
          <cell r="F30" t="e">
            <v>#N/A</v>
          </cell>
          <cell r="G30" t="e">
            <v>#N/A</v>
          </cell>
          <cell r="H30" t="e">
            <v>#N/A</v>
          </cell>
          <cell r="I30">
            <v>100000000</v>
          </cell>
        </row>
        <row r="31">
          <cell r="C31" t="str">
            <v>Lao l¾p dÇm BTCT D¦L L=21m (DÇmI)</v>
          </cell>
          <cell r="D31" t="str">
            <v>DÇm</v>
          </cell>
          <cell r="F31" t="e">
            <v>#N/A</v>
          </cell>
          <cell r="G31" t="e">
            <v>#N/A</v>
          </cell>
          <cell r="H31" t="e">
            <v>#N/A</v>
          </cell>
          <cell r="I31">
            <v>32000000</v>
          </cell>
        </row>
        <row r="33">
          <cell r="C33" t="str">
            <v>DÇm BTCT D¦L L=24m</v>
          </cell>
          <cell r="D33" t="str">
            <v>DÇm</v>
          </cell>
          <cell r="F33" t="e">
            <v>#N/A</v>
          </cell>
          <cell r="G33" t="e">
            <v>#N/A</v>
          </cell>
          <cell r="H33" t="e">
            <v>#N/A</v>
          </cell>
          <cell r="I33">
            <v>100000000</v>
          </cell>
        </row>
        <row r="34">
          <cell r="C34" t="str">
            <v>Lao l¾p dÇm BTCT D¦L L=24m</v>
          </cell>
          <cell r="D34" t="str">
            <v>DÇm</v>
          </cell>
          <cell r="F34" t="e">
            <v>#N/A</v>
          </cell>
          <cell r="G34" t="e">
            <v>#N/A</v>
          </cell>
          <cell r="H34" t="e">
            <v>#N/A</v>
          </cell>
          <cell r="I34">
            <v>28000000</v>
          </cell>
        </row>
        <row r="36">
          <cell r="C36" t="str">
            <v>DÇm BTCT  D¦L L=33m</v>
          </cell>
          <cell r="D36" t="str">
            <v>DÇm</v>
          </cell>
          <cell r="I36">
            <v>130000000</v>
          </cell>
        </row>
        <row r="37">
          <cell r="C37" t="str">
            <v>Lao l¾p dÇm BTCT D¦L L=33m</v>
          </cell>
          <cell r="D37" t="str">
            <v>DÇm</v>
          </cell>
          <cell r="F37" t="e">
            <v>#N/A</v>
          </cell>
          <cell r="G37" t="e">
            <v>#N/A</v>
          </cell>
          <cell r="H37" t="e">
            <v>#N/A</v>
          </cell>
          <cell r="I37">
            <v>32000000</v>
          </cell>
        </row>
        <row r="38">
          <cell r="C38" t="str">
            <v>Mua vµ l¾p ®Æt gèi cÇu b»ng cao su</v>
          </cell>
          <cell r="D38" t="str">
            <v>Gèi</v>
          </cell>
          <cell r="F38">
            <v>727260</v>
          </cell>
          <cell r="G38">
            <v>30683.100000000002</v>
          </cell>
          <cell r="H38">
            <v>0</v>
          </cell>
          <cell r="I38">
            <v>1100000</v>
          </cell>
        </row>
        <row r="39">
          <cell r="C39" t="str">
            <v>2. Líp phñ mÆt cÇu</v>
          </cell>
        </row>
        <row r="40">
          <cell r="C40" t="str">
            <v>Bª t«ng t¹o dèc M300</v>
          </cell>
          <cell r="D40" t="str">
            <v>m3</v>
          </cell>
          <cell r="F40">
            <v>574369.22931885719</v>
          </cell>
          <cell r="G40">
            <v>40910.799999999996</v>
          </cell>
          <cell r="H40">
            <v>12642.59325</v>
          </cell>
          <cell r="I40">
            <v>1009479.7829222868</v>
          </cell>
        </row>
        <row r="41">
          <cell r="C41" t="str">
            <v>BTN h¹t mÞn dµy 5cm</v>
          </cell>
          <cell r="D41" t="str">
            <v>m2</v>
          </cell>
          <cell r="F41">
            <v>42468.434871299731</v>
          </cell>
          <cell r="G41">
            <v>329.74254000000002</v>
          </cell>
          <cell r="H41">
            <v>2021.9958464000001</v>
          </cell>
          <cell r="I41">
            <v>57176.14270663201</v>
          </cell>
        </row>
        <row r="42">
          <cell r="C42" t="str">
            <v>Cèt thÐp c¸c lo¹i</v>
          </cell>
          <cell r="D42" t="str">
            <v>TÊn</v>
          </cell>
          <cell r="F42">
            <v>4911215.3371428577</v>
          </cell>
          <cell r="G42">
            <v>159406.01</v>
          </cell>
          <cell r="H42">
            <v>99583.053999999989</v>
          </cell>
          <cell r="I42">
            <v>7048906.4433338922</v>
          </cell>
        </row>
        <row r="43">
          <cell r="C43" t="str">
            <v>3. Lan can tay vÞn</v>
          </cell>
          <cell r="D43" t="str">
            <v>md</v>
          </cell>
          <cell r="I43">
            <v>400000</v>
          </cell>
        </row>
        <row r="44">
          <cell r="C44" t="str">
            <v>4. B¶n dÉn KT(300x220x20)cm</v>
          </cell>
          <cell r="D44" t="str">
            <v>b¶n</v>
          </cell>
          <cell r="I44">
            <v>2100000</v>
          </cell>
        </row>
        <row r="45">
          <cell r="C45" t="str">
            <v>5. Khe co d·n cao su</v>
          </cell>
          <cell r="D45" t="str">
            <v>md</v>
          </cell>
          <cell r="I45">
            <v>2200000</v>
          </cell>
        </row>
        <row r="46">
          <cell r="C46" t="str">
            <v>6. T­êng hé lan mÒm</v>
          </cell>
          <cell r="D46" t="str">
            <v>md</v>
          </cell>
          <cell r="I46">
            <v>400000</v>
          </cell>
        </row>
        <row r="47">
          <cell r="C47" t="str">
            <v>7. Mè cÇu</v>
          </cell>
        </row>
        <row r="48">
          <cell r="C48" t="str">
            <v>Bª t«ng M300</v>
          </cell>
          <cell r="D48" t="str">
            <v>m3</v>
          </cell>
          <cell r="F48">
            <v>563323.6672165714</v>
          </cell>
          <cell r="G48">
            <v>83931.68</v>
          </cell>
          <cell r="H48">
            <v>50524.219980000002</v>
          </cell>
          <cell r="I48">
            <v>1266041.0902363798</v>
          </cell>
        </row>
        <row r="49">
          <cell r="C49" t="str">
            <v>Bª t«ng M250</v>
          </cell>
          <cell r="D49" t="str">
            <v>m3</v>
          </cell>
          <cell r="F49">
            <v>467896.36724971433</v>
          </cell>
          <cell r="G49">
            <v>44651.040000000001</v>
          </cell>
          <cell r="H49">
            <v>50524.219980000002</v>
          </cell>
          <cell r="I49">
            <v>943445.5772731374</v>
          </cell>
        </row>
        <row r="50">
          <cell r="C50" t="str">
            <v>Bª t«ng M200</v>
          </cell>
          <cell r="D50" t="str">
            <v>m3</v>
          </cell>
          <cell r="F50">
            <v>467896.36724971433</v>
          </cell>
          <cell r="G50">
            <v>44651.040000000001</v>
          </cell>
          <cell r="H50">
            <v>50524.219980000002</v>
          </cell>
          <cell r="I50">
            <v>886838.84263674915</v>
          </cell>
        </row>
        <row r="51">
          <cell r="C51" t="str">
            <v>Bª t«ng M150</v>
          </cell>
          <cell r="D51" t="str">
            <v>m3</v>
          </cell>
          <cell r="F51">
            <v>467896.36724971433</v>
          </cell>
          <cell r="G51">
            <v>44651.040000000001</v>
          </cell>
          <cell r="H51">
            <v>50524.219980000002</v>
          </cell>
          <cell r="I51">
            <v>798154.9583730743</v>
          </cell>
        </row>
        <row r="52">
          <cell r="C52" t="str">
            <v>Bª t«ng lãt mãng M100 ®¸ 4x6</v>
          </cell>
          <cell r="D52" t="str">
            <v>m3</v>
          </cell>
          <cell r="F52">
            <v>261846.0050055357</v>
          </cell>
          <cell r="G52">
            <v>22898.699999999997</v>
          </cell>
          <cell r="H52">
            <v>12040.565000000001</v>
          </cell>
          <cell r="I52">
            <v>491194.92691334966</v>
          </cell>
        </row>
        <row r="53">
          <cell r="C53" t="str">
            <v>Bª t«ng mãng ch©n khay M100</v>
          </cell>
          <cell r="D53" t="str">
            <v>m3</v>
          </cell>
          <cell r="F53">
            <v>264464.46505559108</v>
          </cell>
          <cell r="G53">
            <v>22759.919999999998</v>
          </cell>
          <cell r="H53">
            <v>12479.423999999999</v>
          </cell>
          <cell r="I53">
            <v>494836.2040995945</v>
          </cell>
        </row>
        <row r="54">
          <cell r="C54" t="str">
            <v>Cèt thÐp c¸c lo¹i</v>
          </cell>
          <cell r="D54" t="str">
            <v>TÊn</v>
          </cell>
          <cell r="F54">
            <v>4932735.3371428577</v>
          </cell>
          <cell r="G54">
            <v>179831.68000000002</v>
          </cell>
          <cell r="H54">
            <v>210581.53</v>
          </cell>
          <cell r="I54">
            <v>7333978.4848529529</v>
          </cell>
        </row>
        <row r="55">
          <cell r="C55" t="str">
            <v>§¸ héc x©y tø nãn M100</v>
          </cell>
          <cell r="D55" t="str">
            <v>m3</v>
          </cell>
          <cell r="F55">
            <v>278810.8254982286</v>
          </cell>
          <cell r="G55">
            <v>35358.619999999995</v>
          </cell>
          <cell r="H55">
            <v>0</v>
          </cell>
          <cell r="I55">
            <v>509217.70423758938</v>
          </cell>
        </row>
        <row r="56">
          <cell r="C56" t="str">
            <v>§¸ héc x©y taluy v÷a M100</v>
          </cell>
          <cell r="D56" t="str">
            <v>m3</v>
          </cell>
          <cell r="F56">
            <v>248531.96105274287</v>
          </cell>
          <cell r="G56">
            <v>31998.09</v>
          </cell>
          <cell r="H56">
            <v>0</v>
          </cell>
          <cell r="I56">
            <v>456058.5217841526</v>
          </cell>
        </row>
        <row r="57">
          <cell r="C57" t="str">
            <v>§¸ héc x©y mãng, ch©n khay M100</v>
          </cell>
          <cell r="D57" t="str">
            <v>m3</v>
          </cell>
          <cell r="F57">
            <v>248531.96105274287</v>
          </cell>
          <cell r="G57">
            <v>27907.01</v>
          </cell>
          <cell r="H57">
            <v>0</v>
          </cell>
          <cell r="I57">
            <v>437780.94143624703</v>
          </cell>
        </row>
        <row r="58">
          <cell r="C58" t="str">
            <v>§¸ héc x©y v÷a M100 gia cè lßng s«ng</v>
          </cell>
          <cell r="D58" t="str">
            <v>m3</v>
          </cell>
          <cell r="F58">
            <v>248531.96105274287</v>
          </cell>
          <cell r="G58">
            <v>30390.880000000001</v>
          </cell>
          <cell r="H58">
            <v>0</v>
          </cell>
          <cell r="I58">
            <v>448878.04379033257</v>
          </cell>
        </row>
        <row r="59">
          <cell r="C59" t="str">
            <v xml:space="preserve">D¨m s¹n ®Öm </v>
          </cell>
          <cell r="D59" t="str">
            <v>m3</v>
          </cell>
          <cell r="F59">
            <v>135855.41509523807</v>
          </cell>
          <cell r="G59">
            <v>30115.26</v>
          </cell>
          <cell r="H59">
            <v>0</v>
          </cell>
          <cell r="I59">
            <v>305696.22342087119</v>
          </cell>
        </row>
        <row r="60">
          <cell r="C60" t="str">
            <v xml:space="preserve">§µo mãng ®Êt cÊp 3 </v>
          </cell>
          <cell r="D60" t="str">
            <v>m3</v>
          </cell>
          <cell r="F60">
            <v>0</v>
          </cell>
          <cell r="G60">
            <v>5890.0582800000002</v>
          </cell>
          <cell r="H60">
            <v>2404.6233119999997</v>
          </cell>
          <cell r="I60">
            <v>29926.261486024719</v>
          </cell>
        </row>
        <row r="61">
          <cell r="C61" t="str">
            <v>§¾p ®Êt cÊp 3</v>
          </cell>
          <cell r="D61" t="str">
            <v>m3</v>
          </cell>
          <cell r="F61">
            <v>0</v>
          </cell>
          <cell r="G61">
            <v>9298.26</v>
          </cell>
          <cell r="H61">
            <v>0</v>
          </cell>
          <cell r="I61">
            <v>37765.020982615984</v>
          </cell>
        </row>
        <row r="62">
          <cell r="C62" t="str">
            <v>Thi c«ng mè</v>
          </cell>
          <cell r="D62" t="str">
            <v>TB</v>
          </cell>
        </row>
        <row r="63">
          <cell r="C63" t="str">
            <v xml:space="preserve">8. Cäc BTCT (35x35)cm </v>
          </cell>
          <cell r="D63" t="str">
            <v>md</v>
          </cell>
          <cell r="I63">
            <v>380000</v>
          </cell>
        </row>
        <row r="64">
          <cell r="C64" t="str">
            <v>9. H¹ng môc kh¸c</v>
          </cell>
        </row>
        <row r="65">
          <cell r="C65" t="str">
            <v>§¾p ®Êt ®ª quai</v>
          </cell>
          <cell r="D65" t="str">
            <v>m3</v>
          </cell>
          <cell r="F65">
            <v>0</v>
          </cell>
          <cell r="G65">
            <v>29528.04</v>
          </cell>
          <cell r="H65">
            <v>0</v>
          </cell>
          <cell r="I65">
            <v>131921.42994421284</v>
          </cell>
        </row>
        <row r="66">
          <cell r="C66" t="str">
            <v>M¸y b¬m n­íc</v>
          </cell>
          <cell r="D66" t="str">
            <v>Ca</v>
          </cell>
          <cell r="F66">
            <v>0</v>
          </cell>
          <cell r="G66">
            <v>0</v>
          </cell>
          <cell r="H66">
            <v>466499</v>
          </cell>
          <cell r="I66">
            <v>636930.66625209944</v>
          </cell>
        </row>
        <row r="67">
          <cell r="C67" t="str">
            <v>§Ëp bá bª t«ng cÇu cò</v>
          </cell>
          <cell r="D67" t="str">
            <v>m3</v>
          </cell>
          <cell r="F67">
            <v>0</v>
          </cell>
          <cell r="G67">
            <v>68671.7</v>
          </cell>
          <cell r="H67">
            <v>0</v>
          </cell>
          <cell r="I67">
            <v>278911.1286855723</v>
          </cell>
        </row>
        <row r="68">
          <cell r="C68" t="str">
            <v>Mua vµ l¾p ®Æt biÓn b¸o tªn cÇu, t¶i träng</v>
          </cell>
          <cell r="D68" t="str">
            <v>Bé</v>
          </cell>
          <cell r="F68">
            <v>594310.03418620001</v>
          </cell>
          <cell r="G68">
            <v>9170.9856</v>
          </cell>
          <cell r="H68">
            <v>2246.2963200000004</v>
          </cell>
          <cell r="I68">
            <v>750000</v>
          </cell>
        </row>
        <row r="69">
          <cell r="C69" t="str">
            <v>10. TuyÕn tr¸nh</v>
          </cell>
        </row>
        <row r="70">
          <cell r="C70" t="str">
            <v>DÇm I500 lµm cÇu t¹m</v>
          </cell>
          <cell r="D70" t="str">
            <v>TÊn</v>
          </cell>
          <cell r="F70">
            <v>999886.30761904758</v>
          </cell>
          <cell r="G70">
            <v>346912.49600000004</v>
          </cell>
          <cell r="H70">
            <v>446151.53</v>
          </cell>
          <cell r="I70">
            <v>3479615.0983236479</v>
          </cell>
        </row>
        <row r="71">
          <cell r="C71" t="str">
            <v>L¾p dùng vµ th¸o dì cÇu t¹m</v>
          </cell>
          <cell r="D71" t="str">
            <v>TÊn</v>
          </cell>
          <cell r="F71">
            <v>278999.99999999994</v>
          </cell>
          <cell r="G71">
            <v>218652</v>
          </cell>
          <cell r="H71">
            <v>543277.45000000007</v>
          </cell>
          <cell r="I71">
            <v>2144285.1460820115</v>
          </cell>
        </row>
        <row r="72">
          <cell r="C72" t="str">
            <v>L¾p ®Æt vµ th¸o dì rä ®¸</v>
          </cell>
          <cell r="D72" t="str">
            <v>Rä</v>
          </cell>
          <cell r="F72">
            <v>167311.23357142857</v>
          </cell>
          <cell r="G72">
            <v>63119.520000000004</v>
          </cell>
          <cell r="H72">
            <v>0</v>
          </cell>
          <cell r="I72">
            <v>492776.43235519837</v>
          </cell>
        </row>
        <row r="73">
          <cell r="C73" t="str">
            <v>Cèng trßn d=150cm</v>
          </cell>
          <cell r="D73" t="str">
            <v>èng</v>
          </cell>
          <cell r="F73">
            <v>385000</v>
          </cell>
          <cell r="G73">
            <v>15957.76</v>
          </cell>
          <cell r="H73">
            <v>30775.550000000003</v>
          </cell>
          <cell r="I73">
            <v>602539.82172982884</v>
          </cell>
        </row>
        <row r="74">
          <cell r="C74" t="str">
            <v>Cäc tiªu</v>
          </cell>
          <cell r="D74" t="str">
            <v>cäc</v>
          </cell>
          <cell r="F74">
            <v>26250</v>
          </cell>
          <cell r="G74">
            <v>4383.3</v>
          </cell>
          <cell r="H74">
            <v>0</v>
          </cell>
          <cell r="I74">
            <v>52652.995176327422</v>
          </cell>
        </row>
        <row r="75">
          <cell r="C75" t="str">
            <v>V÷a xim¨ng M100 dµy 5cm</v>
          </cell>
          <cell r="D75" t="str">
            <v>m2</v>
          </cell>
          <cell r="F75">
            <v>18319.242963657151</v>
          </cell>
          <cell r="G75">
            <v>2593.2959999999998</v>
          </cell>
          <cell r="H75">
            <v>317.05799999999999</v>
          </cell>
          <cell r="I75">
            <v>35140.83145108843</v>
          </cell>
        </row>
        <row r="76">
          <cell r="C76" t="str">
            <v>San ®Çm mÆt b»ng</v>
          </cell>
          <cell r="D76" t="str">
            <v>100m3</v>
          </cell>
          <cell r="F76">
            <v>0</v>
          </cell>
          <cell r="G76">
            <v>0</v>
          </cell>
          <cell r="H76">
            <v>213313.93200000003</v>
          </cell>
          <cell r="I76">
            <v>320371.11186214024</v>
          </cell>
        </row>
        <row r="77">
          <cell r="C77" t="str">
            <v xml:space="preserve">§¾p ®Êt mÆt b»ng </v>
          </cell>
          <cell r="D77" t="str">
            <v>m3</v>
          </cell>
          <cell r="F77">
            <v>2400</v>
          </cell>
          <cell r="G77">
            <v>2973.43896</v>
          </cell>
          <cell r="H77">
            <v>16215.547368</v>
          </cell>
          <cell r="I77">
            <v>40661.608616180776</v>
          </cell>
        </row>
        <row r="78">
          <cell r="C78" t="str">
            <v xml:space="preserve">§¾p ®Êt nÒn ®­êng K95 </v>
          </cell>
          <cell r="D78" t="str">
            <v>m3</v>
          </cell>
          <cell r="F78">
            <v>2400</v>
          </cell>
          <cell r="G78">
            <v>2973.43896</v>
          </cell>
          <cell r="H78">
            <v>16215.547368</v>
          </cell>
          <cell r="I78">
            <v>40661.608616180776</v>
          </cell>
        </row>
        <row r="79">
          <cell r="C79" t="str">
            <v>Mãng cÊp phèi ®¸ d¨m lo¹i 1</v>
          </cell>
          <cell r="D79" t="str">
            <v>m3</v>
          </cell>
          <cell r="F79">
            <v>211603.89028571427</v>
          </cell>
          <cell r="G79">
            <v>675.13600000000008</v>
          </cell>
          <cell r="H79">
            <v>7602.8820839999989</v>
          </cell>
          <cell r="I79">
            <v>256047.42392078004</v>
          </cell>
        </row>
      </sheetData>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ia KS"/>
      <sheetName val="KCN-KDV"/>
      <sheetName val="cau T.Phuoc-NT"/>
      <sheetName val="ptn"/>
      <sheetName val="XXXXXXXX"/>
    </sheetNames>
    <sheetDataSet>
      <sheetData sheetId="0" refreshError="1">
        <row r="4">
          <cell r="A4" t="str">
            <v>09.2.005</v>
          </cell>
          <cell r="B4" t="str">
            <v xml:space="preserve">Thuû chuÈn h¹ng IV </v>
          </cell>
          <cell r="C4">
            <v>5</v>
          </cell>
          <cell r="D4" t="str">
            <v>Km</v>
          </cell>
          <cell r="E4">
            <v>6950</v>
          </cell>
          <cell r="F4">
            <v>442436</v>
          </cell>
          <cell r="G4">
            <v>24548</v>
          </cell>
          <cell r="H4">
            <v>832479.01360000006</v>
          </cell>
        </row>
        <row r="5">
          <cell r="A5" t="str">
            <v>08.2.005</v>
          </cell>
          <cell r="B5" t="str">
            <v>Tø gi¸c tr¾c ®Þa</v>
          </cell>
          <cell r="C5">
            <v>5</v>
          </cell>
          <cell r="D5" t="str">
            <v>®iÓm</v>
          </cell>
          <cell r="E5">
            <v>72783</v>
          </cell>
          <cell r="F5">
            <v>2248640</v>
          </cell>
          <cell r="G5">
            <v>455673</v>
          </cell>
          <cell r="H5">
            <v>4646023.5766000003</v>
          </cell>
        </row>
        <row r="6">
          <cell r="A6" t="str">
            <v>09.3.005</v>
          </cell>
          <cell r="B6" t="str">
            <v>Thuû chuÈn kü thuËt</v>
          </cell>
          <cell r="C6">
            <v>5</v>
          </cell>
          <cell r="D6" t="str">
            <v>Km</v>
          </cell>
          <cell r="E6">
            <v>812</v>
          </cell>
          <cell r="F6">
            <v>270092</v>
          </cell>
          <cell r="G6">
            <v>15106</v>
          </cell>
          <cell r="H6">
            <v>504699.72919999994</v>
          </cell>
        </row>
        <row r="7">
          <cell r="A7" t="str">
            <v>08.6.005</v>
          </cell>
          <cell r="B7" t="str">
            <v>§­êng chuyÒn cÊp 2</v>
          </cell>
          <cell r="C7">
            <v>5</v>
          </cell>
          <cell r="D7" t="str">
            <v>§iÓm</v>
          </cell>
          <cell r="E7">
            <v>13037</v>
          </cell>
          <cell r="F7">
            <v>499026</v>
          </cell>
          <cell r="G7">
            <v>53786</v>
          </cell>
          <cell r="H7">
            <v>974068.15320000006</v>
          </cell>
        </row>
        <row r="8">
          <cell r="A8" t="str">
            <v>10.4.105</v>
          </cell>
          <cell r="B8" t="str">
            <v>§o vÏ b×nh ®å trªn c¹n TL1/2000 ddm 1m</v>
          </cell>
          <cell r="C8">
            <v>5</v>
          </cell>
          <cell r="D8" t="str">
            <v>100 Ha</v>
          </cell>
          <cell r="E8">
            <v>65778</v>
          </cell>
          <cell r="F8">
            <v>10289200</v>
          </cell>
          <cell r="G8">
            <v>883989</v>
          </cell>
          <cell r="H8">
            <v>19613483.403800003</v>
          </cell>
        </row>
        <row r="9">
          <cell r="A9" t="str">
            <v>11.4.105</v>
          </cell>
          <cell r="B9" t="str">
            <v>§o vÏ b×nh ®å d­íi n­íc TL1/2000 ddm 1m</v>
          </cell>
          <cell r="C9">
            <v>5</v>
          </cell>
          <cell r="D9" t="str">
            <v>100 Ha</v>
          </cell>
          <cell r="E9">
            <v>65778</v>
          </cell>
          <cell r="F9">
            <v>13375960</v>
          </cell>
          <cell r="G9">
            <v>709150</v>
          </cell>
          <cell r="H9">
            <v>24977522.530000001</v>
          </cell>
        </row>
        <row r="10">
          <cell r="A10" t="str">
            <v>10.3.105</v>
          </cell>
          <cell r="B10" t="str">
            <v>§o vÏ b×nh ®å trªn c¹n TL1/1000 ddm 1m</v>
          </cell>
          <cell r="C10">
            <v>5</v>
          </cell>
          <cell r="D10" t="str">
            <v>100 Ha</v>
          </cell>
          <cell r="E10">
            <v>225851</v>
          </cell>
          <cell r="F10">
            <v>20063940</v>
          </cell>
          <cell r="G10">
            <v>2218984</v>
          </cell>
          <cell r="H10">
            <v>38911393.592800006</v>
          </cell>
        </row>
        <row r="11">
          <cell r="A11" t="str">
            <v>11.3.105</v>
          </cell>
          <cell r="B11" t="str">
            <v>§o vÏ b×nh ®å d­íi n­íc TL1/1000 ddm 1m</v>
          </cell>
          <cell r="C11">
            <v>5</v>
          </cell>
          <cell r="D11" t="str">
            <v>100 Ha</v>
          </cell>
          <cell r="E11">
            <v>193651</v>
          </cell>
          <cell r="F11">
            <v>26083122</v>
          </cell>
          <cell r="G11">
            <v>1756449</v>
          </cell>
          <cell r="H11">
            <v>49199220.359800003</v>
          </cell>
        </row>
        <row r="12">
          <cell r="A12" t="str">
            <v>10.2.205</v>
          </cell>
          <cell r="B12" t="str">
            <v>§o vÏ b×nh ®å trªn c¹n TL1/500 ddm 1m</v>
          </cell>
          <cell r="C12">
            <v>5</v>
          </cell>
          <cell r="D12" t="str">
            <v>Ha</v>
          </cell>
          <cell r="E12">
            <v>10348</v>
          </cell>
          <cell r="F12">
            <v>576195</v>
          </cell>
          <cell r="G12">
            <v>54530</v>
          </cell>
          <cell r="H12">
            <v>1111120.196</v>
          </cell>
        </row>
        <row r="13">
          <cell r="A13" t="str">
            <v>11.2.205</v>
          </cell>
          <cell r="B13" t="str">
            <v>§o vÏ b×nh ®å d­íi n­íc TL1/500 ddm 1m</v>
          </cell>
          <cell r="C13">
            <v>5</v>
          </cell>
          <cell r="D13" t="str">
            <v>Ha</v>
          </cell>
          <cell r="E13">
            <v>10348</v>
          </cell>
          <cell r="F13">
            <v>749054</v>
          </cell>
          <cell r="G13">
            <v>43782</v>
          </cell>
          <cell r="H13">
            <v>1410421.7323999999</v>
          </cell>
        </row>
        <row r="14">
          <cell r="A14" t="str">
            <v>11.7.305</v>
          </cell>
          <cell r="B14" t="str">
            <v>§o vÏ tr¾c däc lßng s«ng</v>
          </cell>
          <cell r="C14">
            <v>5</v>
          </cell>
          <cell r="D14" t="str">
            <v>100 m</v>
          </cell>
          <cell r="E14">
            <v>50090</v>
          </cell>
          <cell r="F14">
            <v>204498</v>
          </cell>
          <cell r="G14">
            <v>33458</v>
          </cell>
          <cell r="H14">
            <v>459548.85960000003</v>
          </cell>
        </row>
        <row r="15">
          <cell r="A15" t="str">
            <v>11.7.105</v>
          </cell>
          <cell r="B15" t="str">
            <v>§o vÏ tr¾c däc trªn c¹n</v>
          </cell>
          <cell r="C15">
            <v>5</v>
          </cell>
          <cell r="D15" t="str">
            <v>100 m</v>
          </cell>
          <cell r="E15">
            <v>50090</v>
          </cell>
          <cell r="F15">
            <v>134531</v>
          </cell>
          <cell r="G15">
            <v>15279</v>
          </cell>
          <cell r="H15">
            <v>312849.70380000002</v>
          </cell>
        </row>
        <row r="16">
          <cell r="A16" t="str">
            <v>11.7.405</v>
          </cell>
          <cell r="B16" t="str">
            <v>§o vÏ tr¾c ngang d­íi n­íc</v>
          </cell>
          <cell r="C16">
            <v>5</v>
          </cell>
          <cell r="D16" t="str">
            <v>100 m</v>
          </cell>
          <cell r="E16">
            <v>29285</v>
          </cell>
          <cell r="F16">
            <v>262375</v>
          </cell>
          <cell r="G16">
            <v>45073</v>
          </cell>
          <cell r="H16">
            <v>554963.64659999998</v>
          </cell>
        </row>
        <row r="17">
          <cell r="A17" t="str">
            <v>11.7.205</v>
          </cell>
          <cell r="B17" t="str">
            <v>§o vÏ tr¾c ngang trªn c¹n</v>
          </cell>
          <cell r="C17">
            <v>5</v>
          </cell>
          <cell r="D17" t="str">
            <v>100 m</v>
          </cell>
          <cell r="E17">
            <v>32590</v>
          </cell>
          <cell r="F17">
            <v>174916</v>
          </cell>
          <cell r="G17">
            <v>27366</v>
          </cell>
          <cell r="H17">
            <v>380782.54920000001</v>
          </cell>
        </row>
        <row r="18">
          <cell r="A18" t="str">
            <v>08.1.005</v>
          </cell>
          <cell r="B18" t="str">
            <v>Mèc GPS</v>
          </cell>
          <cell r="C18" t="str">
            <v>Tam gi¸c h¹ng IV (§H 5)</v>
          </cell>
          <cell r="D18" t="str">
            <v>®iÓm</v>
          </cell>
          <cell r="E18">
            <v>95629</v>
          </cell>
          <cell r="F18">
            <v>2895124</v>
          </cell>
          <cell r="G18">
            <v>502581</v>
          </cell>
          <cell r="H18">
            <v>5888407.5581999999</v>
          </cell>
        </row>
        <row r="19">
          <cell r="A19" t="str">
            <v>03.1.001</v>
          </cell>
          <cell r="B19" t="str">
            <v>Khoan m¸y cÊp ®Êt ®¸ I-III trªn c¹n (®é s©u ®Õn 30m)</v>
          </cell>
          <cell r="C19" t="str">
            <v>®é s©u ®Õn 30m</v>
          </cell>
          <cell r="D19" t="str">
            <v>m</v>
          </cell>
          <cell r="E19">
            <v>72411</v>
          </cell>
          <cell r="F19">
            <v>86429</v>
          </cell>
          <cell r="G19">
            <v>77705</v>
          </cell>
          <cell r="H19">
            <v>320633.72899999999</v>
          </cell>
        </row>
        <row r="20">
          <cell r="A20" t="str">
            <v>03.1.002</v>
          </cell>
          <cell r="B20" t="str">
            <v>Khoan m¸y cÊp ®Êt ®¸ IV-VI trªn c¹n (®é s©u ®Õn 30m)</v>
          </cell>
          <cell r="C20" t="str">
            <v>®é s©u ®Õn 30m</v>
          </cell>
          <cell r="D20" t="str">
            <v>m</v>
          </cell>
          <cell r="E20">
            <v>96522</v>
          </cell>
          <cell r="F20">
            <v>116268</v>
          </cell>
          <cell r="G20">
            <v>171767</v>
          </cell>
          <cell r="H20">
            <v>506646.38740000012</v>
          </cell>
        </row>
        <row r="21">
          <cell r="A21" t="str">
            <v>03.1.003</v>
          </cell>
          <cell r="B21" t="str">
            <v>Khoan m¸y cÊp ®Êt ®¸ VII-VIII trªn c¹n (®é s©u ®Õn 30m)</v>
          </cell>
          <cell r="C21" t="str">
            <v>®é s©u ®Õn 30m</v>
          </cell>
          <cell r="D21" t="str">
            <v>m</v>
          </cell>
          <cell r="E21">
            <v>132673</v>
          </cell>
          <cell r="F21">
            <v>159740</v>
          </cell>
          <cell r="G21">
            <v>290369</v>
          </cell>
          <cell r="H21">
            <v>757821.3798</v>
          </cell>
        </row>
        <row r="22">
          <cell r="A22" t="str">
            <v>04.1.001</v>
          </cell>
          <cell r="B22" t="str">
            <v>Khoan m¸y cÊp ®Êt ®¸ I-III d­íi n­íc (®é s©u ®Õn 30m)</v>
          </cell>
          <cell r="C22" t="str">
            <v>®é s©u ®Õn 30m</v>
          </cell>
          <cell r="D22" t="str">
            <v>m</v>
          </cell>
          <cell r="E22">
            <v>78807</v>
          </cell>
          <cell r="F22">
            <v>137387</v>
          </cell>
          <cell r="G22">
            <v>94063</v>
          </cell>
          <cell r="H22">
            <v>437793.04859999998</v>
          </cell>
        </row>
        <row r="23">
          <cell r="A23" t="str">
            <v>04.1.002</v>
          </cell>
          <cell r="B23" t="str">
            <v>Khoan m¸y cÊp ®Êt ®¸ IV-VI d­íi n­íc (®é s©u ®Õn 30m)</v>
          </cell>
          <cell r="C23" t="str">
            <v>®é s©u ®Õn 30m</v>
          </cell>
          <cell r="D23" t="str">
            <v>m</v>
          </cell>
          <cell r="E23">
            <v>104712</v>
          </cell>
          <cell r="F23">
            <v>183004</v>
          </cell>
          <cell r="G23">
            <v>208575</v>
          </cell>
          <cell r="H23">
            <v>677333.69299999997</v>
          </cell>
        </row>
        <row r="24">
          <cell r="A24" t="str">
            <v>04.1.003</v>
          </cell>
          <cell r="B24" t="str">
            <v>Khoan m¸y cÊp ®Êt ®¸ VII-VIII d­íi n­íc (®é s©u ®Õn 30m)</v>
          </cell>
          <cell r="C24" t="str">
            <v>®é s©u ®Õn 30m</v>
          </cell>
          <cell r="D24" t="str">
            <v>m</v>
          </cell>
          <cell r="E24">
            <v>145903</v>
          </cell>
          <cell r="F24">
            <v>249163</v>
          </cell>
          <cell r="G24">
            <v>343535</v>
          </cell>
          <cell r="H24">
            <v>993286.30300000007</v>
          </cell>
        </row>
        <row r="25">
          <cell r="A25" t="str">
            <v>03.2.001</v>
          </cell>
          <cell r="B25" t="str">
            <v>Khoan m¸y cÊp ®Êt ®¸ I-III trªn c¹n (®é s©u ®Õn 60m)</v>
          </cell>
          <cell r="C25" t="str">
            <v>®é s©u ®Õn 60m</v>
          </cell>
          <cell r="D25" t="str">
            <v>m</v>
          </cell>
          <cell r="E25">
            <v>72575</v>
          </cell>
          <cell r="F25">
            <v>99502</v>
          </cell>
          <cell r="G25">
            <v>81794</v>
          </cell>
          <cell r="H25">
            <v>349002.85879999999</v>
          </cell>
        </row>
        <row r="26">
          <cell r="A26" t="str">
            <v>03.2.002</v>
          </cell>
          <cell r="B26" t="str">
            <v>Khoan m¸y cÊp ®Êt ®¸ IV-VI trªn c¹n (®é s©u ®Õn 60m)</v>
          </cell>
          <cell r="C26" t="str">
            <v>®é s©u ®Õn 60m</v>
          </cell>
          <cell r="D26" t="str">
            <v>m</v>
          </cell>
          <cell r="E26">
            <v>97042</v>
          </cell>
          <cell r="F26">
            <v>133794</v>
          </cell>
          <cell r="G26">
            <v>184037</v>
          </cell>
          <cell r="H26">
            <v>552696.07339999999</v>
          </cell>
        </row>
        <row r="27">
          <cell r="A27" t="str">
            <v>03.2.003</v>
          </cell>
          <cell r="B27" t="str">
            <v>Khoan m¸y cÊp ®Êt ®¸ VII-VIII trªn c¹n (®é s©u ®Õn 60m)</v>
          </cell>
          <cell r="C27" t="str">
            <v>®é s©u ®Õn 60m</v>
          </cell>
          <cell r="D27" t="str">
            <v>m</v>
          </cell>
          <cell r="E27">
            <v>132764</v>
          </cell>
          <cell r="F27">
            <v>183545</v>
          </cell>
          <cell r="G27">
            <v>318997</v>
          </cell>
          <cell r="H27">
            <v>833284.32740000007</v>
          </cell>
        </row>
        <row r="28">
          <cell r="A28" t="str">
            <v>04.2.001</v>
          </cell>
          <cell r="B28" t="str">
            <v>Khoan m¸y cÊp ®Êt ®¸ I-III d­íi n­íc (®é s©u ®Õn 60m)</v>
          </cell>
          <cell r="C28" t="str">
            <v>®é s©u ®Õn 60m</v>
          </cell>
          <cell r="D28" t="str">
            <v>m</v>
          </cell>
          <cell r="E28">
            <v>79112</v>
          </cell>
          <cell r="F28">
            <v>148972</v>
          </cell>
          <cell r="G28">
            <v>98153</v>
          </cell>
          <cell r="H28">
            <v>463631.39659999998</v>
          </cell>
        </row>
        <row r="29">
          <cell r="A29" t="str">
            <v>04.2.002</v>
          </cell>
          <cell r="B29" t="str">
            <v>Khoan m¸y cÊp ®Êt ®¸ IV-VI d­íi n­íc (®é s©u ®Õn 60m)</v>
          </cell>
          <cell r="C29" t="str">
            <v>®é s©u ®Õn 60m</v>
          </cell>
          <cell r="D29" t="str">
            <v>m</v>
          </cell>
          <cell r="E29">
            <v>106620</v>
          </cell>
          <cell r="F29">
            <v>200691</v>
          </cell>
          <cell r="G29">
            <v>220844</v>
          </cell>
          <cell r="H29">
            <v>725143.6468000001</v>
          </cell>
        </row>
        <row r="30">
          <cell r="A30" t="str">
            <v>04.2.003</v>
          </cell>
          <cell r="B30" t="str">
            <v>Khoan m¸y cÊp ®Êt ®¸ VII-VIII d­íi n­íc (®é s©u ®Õn 60m)</v>
          </cell>
          <cell r="C30" t="str">
            <v>®é s©u ®Õn 60m</v>
          </cell>
          <cell r="D30" t="str">
            <v>m</v>
          </cell>
          <cell r="E30">
            <v>146684</v>
          </cell>
          <cell r="F30">
            <v>275458</v>
          </cell>
          <cell r="G30">
            <v>384432</v>
          </cell>
          <cell r="H30">
            <v>1087883.1304000001</v>
          </cell>
        </row>
        <row r="31">
          <cell r="A31" t="str">
            <v>03.3.001</v>
          </cell>
          <cell r="B31" t="str">
            <v>Khoan m¸y cÊp ®Êt ®¸ I-III trªn c¹n (®é s©u ®Õn 100m)</v>
          </cell>
          <cell r="C31" t="str">
            <v>®é s©u ®Õn 100m</v>
          </cell>
          <cell r="D31" t="str">
            <v>m</v>
          </cell>
          <cell r="E31">
            <v>73160</v>
          </cell>
          <cell r="F31">
            <v>108497</v>
          </cell>
          <cell r="G31">
            <v>89973</v>
          </cell>
          <cell r="H31">
            <v>375108.57060000004</v>
          </cell>
        </row>
        <row r="32">
          <cell r="A32" t="str">
            <v>03.3.002</v>
          </cell>
          <cell r="B32" t="str">
            <v>Khoan m¸y cÊp ®Êt ®¸ IV-VI trªn c¹n (®é s©u ®Õn 100m)</v>
          </cell>
          <cell r="C32" t="str">
            <v>®é s©u ®Õn 100m</v>
          </cell>
          <cell r="D32" t="str">
            <v>m</v>
          </cell>
          <cell r="E32">
            <v>98907</v>
          </cell>
          <cell r="F32">
            <v>147848</v>
          </cell>
          <cell r="G32">
            <v>208575</v>
          </cell>
          <cell r="H32">
            <v>607829.28099999996</v>
          </cell>
        </row>
        <row r="33">
          <cell r="A33" t="str">
            <v>03.3.003</v>
          </cell>
          <cell r="B33" t="str">
            <v>Khoan m¸y cÊp ®Êt ®¸ VII-VIII trªn c¹n (®é s©u ®Õn 100m)</v>
          </cell>
          <cell r="C33" t="str">
            <v>®é s©u ®Õn 100m</v>
          </cell>
          <cell r="D33" t="str">
            <v>m</v>
          </cell>
          <cell r="E33">
            <v>135554</v>
          </cell>
          <cell r="F33">
            <v>199848</v>
          </cell>
          <cell r="G33">
            <v>343535</v>
          </cell>
          <cell r="H33">
            <v>893450.73300000001</v>
          </cell>
        </row>
        <row r="34">
          <cell r="A34" t="str">
            <v>04.3.001</v>
          </cell>
          <cell r="B34" t="str">
            <v>Khoan m¸y cÊp ®Êt ®¸ I-III d­íi n­íc (®é s©u ®Õn 100m)</v>
          </cell>
          <cell r="C34" t="str">
            <v>®é s©u ®Õn 100m</v>
          </cell>
          <cell r="D34" t="str">
            <v>m</v>
          </cell>
          <cell r="E34">
            <v>79894</v>
          </cell>
          <cell r="F34">
            <v>157405</v>
          </cell>
          <cell r="G34">
            <v>110422</v>
          </cell>
          <cell r="H34">
            <v>493572.08240000001</v>
          </cell>
        </row>
        <row r="35">
          <cell r="A35" t="str">
            <v>04.3.002</v>
          </cell>
          <cell r="B35" t="str">
            <v>Khoan m¸y cÊp ®Êt ®¸ IV-VI d­íi n­íc (®é s©u ®Õn 100m)</v>
          </cell>
          <cell r="C35" t="str">
            <v>®é s©u ®Õn 100m</v>
          </cell>
          <cell r="D35" t="str">
            <v>m</v>
          </cell>
          <cell r="E35">
            <v>109037</v>
          </cell>
          <cell r="F35">
            <v>212496</v>
          </cell>
          <cell r="G35">
            <v>249472</v>
          </cell>
          <cell r="H35">
            <v>781448.1544</v>
          </cell>
        </row>
        <row r="36">
          <cell r="A36" t="str">
            <v>04.3.003</v>
          </cell>
          <cell r="B36" t="str">
            <v>Khoan m¸y cÊp ®Êt ®¸ VII-VIII d­íi n­íc (®é s©u ®Õn 100m)</v>
          </cell>
          <cell r="C36" t="str">
            <v>®é s©u ®Õn 100m</v>
          </cell>
          <cell r="D36" t="str">
            <v>m</v>
          </cell>
          <cell r="E36">
            <v>151070</v>
          </cell>
          <cell r="F36">
            <v>293166</v>
          </cell>
          <cell r="G36">
            <v>408970</v>
          </cell>
          <cell r="H36">
            <v>1152273.1059999999</v>
          </cell>
        </row>
        <row r="37">
          <cell r="A37" t="str">
            <v>01.1.101</v>
          </cell>
          <cell r="B37" t="str">
            <v>Hè ®µo ®Þa chÊt cÊp ®Êt I-III (®é s©u ®Õn 2m)</v>
          </cell>
          <cell r="C37" t="str">
            <v>§µo kh«ng chèng</v>
          </cell>
          <cell r="D37" t="str">
            <v>m3</v>
          </cell>
          <cell r="E37">
            <v>24211</v>
          </cell>
          <cell r="F37">
            <v>63279</v>
          </cell>
          <cell r="H37">
            <v>139692.41800000001</v>
          </cell>
        </row>
        <row r="38">
          <cell r="A38" t="str">
            <v>01.1.102</v>
          </cell>
          <cell r="B38" t="str">
            <v>Hè ®µo ®Þa chÊt cÊp ®Êt IV-V (®é s©u ®Õn 2m)</v>
          </cell>
          <cell r="C38" t="str">
            <v>§µo kh«ng chèng</v>
          </cell>
          <cell r="D38" t="str">
            <v>m3</v>
          </cell>
          <cell r="E38">
            <v>24211</v>
          </cell>
          <cell r="F38">
            <v>94918</v>
          </cell>
          <cell r="H38">
            <v>196705.89600000001</v>
          </cell>
        </row>
        <row r="39">
          <cell r="A39" t="str">
            <v>12.1.701</v>
          </cell>
          <cell r="B39" t="str">
            <v>ThÝ nghiÖm chØ tiªu c¬ lý mÉu ®¸</v>
          </cell>
          <cell r="D39" t="str">
            <v>mÉu</v>
          </cell>
          <cell r="E39">
            <v>28037</v>
          </cell>
          <cell r="F39">
            <v>172344</v>
          </cell>
          <cell r="G39">
            <v>147154</v>
          </cell>
          <cell r="H39">
            <v>507185.17480000004</v>
          </cell>
        </row>
        <row r="40">
          <cell r="A40" t="str">
            <v>12.1.301a</v>
          </cell>
          <cell r="B40" t="str">
            <v>ThÝ nghiÖm chØ tiªu c¬ lý mÉu ®Êt nguyªn d¹ng</v>
          </cell>
          <cell r="D40" t="str">
            <v>mÉu</v>
          </cell>
          <cell r="E40">
            <v>29557</v>
          </cell>
          <cell r="F40">
            <v>162005</v>
          </cell>
          <cell r="G40">
            <v>86559</v>
          </cell>
          <cell r="H40">
            <v>421438.64780000004</v>
          </cell>
        </row>
        <row r="41">
          <cell r="A41" t="str">
            <v>12.1.301b</v>
          </cell>
          <cell r="B41" t="str">
            <v>ThÝ nghiÖm chØ tiªu c¬ lý (9 chØ tiªu)</v>
          </cell>
          <cell r="D41" t="str">
            <v>mÉu</v>
          </cell>
          <cell r="E41">
            <v>29557</v>
          </cell>
          <cell r="F41">
            <v>89102.75</v>
          </cell>
          <cell r="G41">
            <v>47607.450000000004</v>
          </cell>
          <cell r="H41">
            <v>245889.94529</v>
          </cell>
        </row>
        <row r="42">
          <cell r="A42" t="str">
            <v>13.1.401</v>
          </cell>
          <cell r="B42" t="str">
            <v>ThÝ nghiÖm SPT</v>
          </cell>
          <cell r="D42" t="str">
            <v>LÇn</v>
          </cell>
          <cell r="E42">
            <v>79467</v>
          </cell>
          <cell r="F42">
            <v>30868</v>
          </cell>
          <cell r="G42">
            <v>49577</v>
          </cell>
          <cell r="H42">
            <v>196089.38940000001</v>
          </cell>
        </row>
        <row r="43">
          <cell r="A43" t="str">
            <v>12.1.401a</v>
          </cell>
          <cell r="B43" t="str">
            <v>X¸c ®Þnh chØ tiªu mÉu ®Êt 3 trôc (mÉu CU)</v>
          </cell>
          <cell r="D43" t="str">
            <v>mÉu</v>
          </cell>
          <cell r="E43">
            <v>225226</v>
          </cell>
          <cell r="F43">
            <v>463014</v>
          </cell>
          <cell r="G43">
            <v>2340183</v>
          </cell>
          <cell r="H43">
            <v>3727326.3465999998</v>
          </cell>
        </row>
        <row r="44">
          <cell r="A44" t="str">
            <v>12.1.401b</v>
          </cell>
          <cell r="B44" t="str">
            <v>X¸c ®Þnh chØ tiªu mÉu ®Êt 3 trôc (mÉu UU)</v>
          </cell>
          <cell r="D44" t="str">
            <v>mÉu</v>
          </cell>
          <cell r="E44">
            <v>225226</v>
          </cell>
          <cell r="F44">
            <v>231507</v>
          </cell>
          <cell r="G44">
            <v>1170091.5</v>
          </cell>
          <cell r="H44">
            <v>1983032.9533000002</v>
          </cell>
        </row>
        <row r="45">
          <cell r="A45" t="str">
            <v>13.1.111</v>
          </cell>
          <cell r="B45" t="str">
            <v>Móc n­íc thÝ nghiÖm trong lç khoan</v>
          </cell>
          <cell r="D45" t="str">
            <v>lÇn móc</v>
          </cell>
          <cell r="E45">
            <v>10736</v>
          </cell>
          <cell r="F45">
            <v>180061</v>
          </cell>
          <cell r="G45">
            <v>44460</v>
          </cell>
          <cell r="H45">
            <v>386276.614</v>
          </cell>
        </row>
        <row r="46">
          <cell r="A46" t="str">
            <v>12.1.100</v>
          </cell>
          <cell r="B46" t="str">
            <v>X¸c ®Þnh chØ tiªu ho¸ lý cña mÉu n­íc toµn phÇn</v>
          </cell>
          <cell r="D46" t="str">
            <v>mÉu</v>
          </cell>
          <cell r="E46">
            <v>38361</v>
          </cell>
          <cell r="F46">
            <v>128615</v>
          </cell>
          <cell r="G46">
            <v>100861</v>
          </cell>
          <cell r="H46">
            <v>386823.4362</v>
          </cell>
        </row>
        <row r="47">
          <cell r="A47" t="str">
            <v>13.1.301</v>
          </cell>
          <cell r="B47" t="str">
            <v>ThÝ nghiÖm c¾t c¸nh</v>
          </cell>
          <cell r="D47" t="str">
            <v>®iÓm</v>
          </cell>
          <cell r="E47">
            <v>5431</v>
          </cell>
          <cell r="F47">
            <v>51446</v>
          </cell>
          <cell r="G47">
            <v>34113</v>
          </cell>
          <cell r="H47">
            <v>137153.5166</v>
          </cell>
        </row>
        <row r="48">
          <cell r="A48" t="str">
            <v>13.1.101</v>
          </cell>
          <cell r="B48" t="str">
            <v>ThÝ nghiÖm xuyªn tÜnh</v>
          </cell>
          <cell r="D48" t="str">
            <v>m xuyªn</v>
          </cell>
          <cell r="E48">
            <v>4384</v>
          </cell>
          <cell r="F48">
            <v>30868</v>
          </cell>
          <cell r="G48">
            <v>30100</v>
          </cell>
          <cell r="H48">
            <v>94410.596000000005</v>
          </cell>
        </row>
        <row r="49">
          <cell r="A49" t="str">
            <v>17.1.100</v>
          </cell>
          <cell r="B49" t="str">
            <v>Kh¶o s¸t tuyÕn BCNCKT ®­êng cÊp 2 ®Þa h×nh cÊp 5</v>
          </cell>
          <cell r="D49" t="str">
            <v>Km</v>
          </cell>
          <cell r="H49">
            <v>4747954.4915300002</v>
          </cell>
        </row>
        <row r="50">
          <cell r="A50" t="str">
            <v>17.6.139</v>
          </cell>
          <cell r="B50" t="str">
            <v>Quan tr¾c mùc n­íc s«ng cã ¶nh h­ëng thuû triÒu</v>
          </cell>
          <cell r="C50">
            <v>5</v>
          </cell>
          <cell r="D50" t="str">
            <v>Tr¹m/
th¸ng</v>
          </cell>
          <cell r="E50">
            <v>2077711</v>
          </cell>
          <cell r="F50">
            <v>3657811</v>
          </cell>
          <cell r="G50">
            <v>74777</v>
          </cell>
          <cell r="H50">
            <v>8878561.1554000005</v>
          </cell>
        </row>
        <row r="51">
          <cell r="A51" t="str">
            <v>17.7.113</v>
          </cell>
          <cell r="B51" t="str">
            <v>Quan tr¾c l­u tèc dßng n­íc</v>
          </cell>
          <cell r="C51" t="str">
            <v>®­êng thñy trùc 3</v>
          </cell>
          <cell r="D51" t="str">
            <v>®/QT 1 kú triÒu</v>
          </cell>
          <cell r="E51">
            <v>3621384</v>
          </cell>
          <cell r="F51">
            <v>34170433.199999996</v>
          </cell>
          <cell r="G51">
            <v>13521671</v>
          </cell>
          <cell r="H51">
            <v>80750066.9146</v>
          </cell>
        </row>
        <row r="53">
          <cell r="A53" t="str">
            <v xml:space="preserve">Ghi chó : </v>
          </cell>
          <cell r="B53" t="str">
            <v>§¬n gi¸ = VL*1.06 + NC*1.802 + M*1.06*1.07</v>
          </cell>
        </row>
        <row r="54">
          <cell r="B54" t="str">
            <v>1.07 : HÖ sè vïng n­íc lî n­íc mÆn, vïng nói cao</v>
          </cell>
        </row>
      </sheetData>
      <sheetData sheetId="1" refreshError="1"/>
      <sheetData sheetId="2" refreshError="1"/>
      <sheetData sheetId="3" refreshError="1"/>
      <sheetData sheetId="4" refreshError="1"/>
    </sheetDataSet>
  </externalBook>
</externalLink>
</file>

<file path=xl/externalLinks/externalLink3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L,NC"/>
      <sheetName val="BCNC duong"/>
      <sheetName val="KT duong"/>
      <sheetName val="BV duong"/>
      <sheetName val="KS duong cu"/>
      <sheetName val="BD 1-500"/>
      <sheetName val="BD 1-200"/>
      <sheetName val="CD"/>
      <sheetName val="TN"/>
      <sheetName val="Khong che do cao"/>
      <sheetName val="Khoan tren can"/>
      <sheetName val="Khoan duoi nuoc"/>
      <sheetName val="Thi nghiem"/>
      <sheetName val="VL_NC"/>
      <sheetName val="Jhoan tren can"/>
    </sheetNames>
    <sheetDataSet>
      <sheetData sheetId="0" refreshError="1">
        <row r="4">
          <cell r="B4" t="str">
            <v>VËt liÖu</v>
          </cell>
        </row>
        <row r="5">
          <cell r="A5">
            <v>1</v>
          </cell>
          <cell r="B5" t="str">
            <v>¸p kÕ (250bav)</v>
          </cell>
          <cell r="C5" t="str">
            <v>c¸i</v>
          </cell>
          <cell r="D5">
            <v>200000</v>
          </cell>
        </row>
        <row r="6">
          <cell r="A6">
            <v>2</v>
          </cell>
          <cell r="B6" t="str">
            <v>¸p kÕ (5-25-100bav)</v>
          </cell>
          <cell r="C6" t="str">
            <v>bé</v>
          </cell>
          <cell r="D6">
            <v>200000</v>
          </cell>
        </row>
        <row r="7">
          <cell r="A7">
            <v>3</v>
          </cell>
          <cell r="B7" t="str">
            <v>¸p kÕ b×nh h¬i (25bav)</v>
          </cell>
          <cell r="C7" t="str">
            <v>c¸i</v>
          </cell>
          <cell r="D7">
            <v>200000</v>
          </cell>
        </row>
        <row r="8">
          <cell r="A8">
            <v>4</v>
          </cell>
          <cell r="B8" t="str">
            <v>§¸ d¨m</v>
          </cell>
          <cell r="C8" t="str">
            <v>m3</v>
          </cell>
          <cell r="D8">
            <v>70000</v>
          </cell>
        </row>
        <row r="9">
          <cell r="A9">
            <v>5</v>
          </cell>
          <cell r="B9" t="str">
            <v>§¸ héc</v>
          </cell>
          <cell r="C9" t="str">
            <v>m3</v>
          </cell>
          <cell r="D9">
            <v>50000</v>
          </cell>
        </row>
        <row r="10">
          <cell r="A10">
            <v>6</v>
          </cell>
          <cell r="B10" t="str">
            <v>§¸ sái 1x2</v>
          </cell>
          <cell r="C10" t="str">
            <v>m3</v>
          </cell>
          <cell r="D10">
            <v>70000</v>
          </cell>
        </row>
        <row r="11">
          <cell r="A11">
            <v>7</v>
          </cell>
          <cell r="B11" t="str">
            <v>§µn ®o lón</v>
          </cell>
          <cell r="C11" t="str">
            <v>bé</v>
          </cell>
          <cell r="D11">
            <v>2000000</v>
          </cell>
        </row>
        <row r="12">
          <cell r="A12">
            <v>8</v>
          </cell>
          <cell r="B12" t="str">
            <v>§ång hå ®iÖn ®o v¹n n¨ng</v>
          </cell>
          <cell r="C12" t="str">
            <v>chiÕc</v>
          </cell>
          <cell r="D12">
            <v>500000</v>
          </cell>
        </row>
        <row r="13">
          <cell r="A13">
            <v>9</v>
          </cell>
          <cell r="B13" t="str">
            <v>§ång hå ®o ¸p lùc</v>
          </cell>
          <cell r="C13" t="str">
            <v>c¸i</v>
          </cell>
          <cell r="D13">
            <v>300000</v>
          </cell>
        </row>
        <row r="14">
          <cell r="A14">
            <v>10</v>
          </cell>
          <cell r="B14" t="str">
            <v>§ång hå ®o ¸p lùc 4kg/cm2</v>
          </cell>
          <cell r="C14" t="str">
            <v>c¸i</v>
          </cell>
          <cell r="D14">
            <v>300000</v>
          </cell>
        </row>
        <row r="15">
          <cell r="A15">
            <v>11</v>
          </cell>
          <cell r="B15" t="str">
            <v>§ång hå ®o ®iÖn</v>
          </cell>
          <cell r="C15" t="str">
            <v>chiÕc</v>
          </cell>
          <cell r="D15">
            <v>500000</v>
          </cell>
        </row>
        <row r="16">
          <cell r="A16">
            <v>12</v>
          </cell>
          <cell r="B16" t="str">
            <v>§ång hå ®Ó bµn</v>
          </cell>
          <cell r="C16" t="str">
            <v>c¸i</v>
          </cell>
          <cell r="D16">
            <v>15000</v>
          </cell>
        </row>
        <row r="17">
          <cell r="A17">
            <v>13</v>
          </cell>
          <cell r="B17" t="str">
            <v>§ång hå ®o biÕn d¹ng</v>
          </cell>
          <cell r="C17" t="str">
            <v>c¸i</v>
          </cell>
          <cell r="D17">
            <v>500000</v>
          </cell>
        </row>
        <row r="18">
          <cell r="A18">
            <v>14</v>
          </cell>
          <cell r="B18" t="str">
            <v>§ång hå ®o lón</v>
          </cell>
          <cell r="C18" t="str">
            <v>c¸i</v>
          </cell>
          <cell r="D18">
            <v>800000</v>
          </cell>
        </row>
        <row r="19">
          <cell r="A19">
            <v>15</v>
          </cell>
          <cell r="B19" t="str">
            <v>§ång hå ®o l­u l­îng 3m3/h</v>
          </cell>
          <cell r="C19" t="str">
            <v>c¸i</v>
          </cell>
          <cell r="D19">
            <v>150000</v>
          </cell>
        </row>
        <row r="20">
          <cell r="A20">
            <v>16</v>
          </cell>
          <cell r="B20" t="str">
            <v>§ång hå ®o møc n­íc</v>
          </cell>
          <cell r="C20" t="str">
            <v>c¸i</v>
          </cell>
          <cell r="D20">
            <v>200000</v>
          </cell>
        </row>
        <row r="21">
          <cell r="A21">
            <v>17</v>
          </cell>
          <cell r="B21" t="str">
            <v>§ång hå ®o n­íc</v>
          </cell>
          <cell r="C21" t="str">
            <v>c¸i</v>
          </cell>
          <cell r="D21">
            <v>300000</v>
          </cell>
        </row>
        <row r="22">
          <cell r="A22">
            <v>18</v>
          </cell>
          <cell r="B22" t="str">
            <v>§ång hå bÊm gi©y</v>
          </cell>
          <cell r="C22" t="str">
            <v>c¸i</v>
          </cell>
          <cell r="D22">
            <v>120000</v>
          </cell>
        </row>
        <row r="23">
          <cell r="A23">
            <v>19</v>
          </cell>
          <cell r="B23" t="str">
            <v>§ång hå l­u l­îng</v>
          </cell>
          <cell r="C23" t="str">
            <v>c¸i</v>
          </cell>
          <cell r="D23">
            <v>200000</v>
          </cell>
        </row>
        <row r="24">
          <cell r="A24">
            <v>20</v>
          </cell>
          <cell r="B24" t="str">
            <v>§Çu nèi cÇn</v>
          </cell>
          <cell r="C24" t="str">
            <v>bé</v>
          </cell>
          <cell r="D24">
            <v>180000</v>
          </cell>
        </row>
        <row r="25">
          <cell r="A25">
            <v>21</v>
          </cell>
          <cell r="B25" t="str">
            <v>§Çu nèi èng chèng</v>
          </cell>
          <cell r="C25" t="str">
            <v>c¸i</v>
          </cell>
          <cell r="D25">
            <v>40000</v>
          </cell>
        </row>
        <row r="26">
          <cell r="A26">
            <v>22</v>
          </cell>
          <cell r="B26" t="str">
            <v>§e ghÌ ®¸</v>
          </cell>
          <cell r="C26" t="str">
            <v>c¸i</v>
          </cell>
          <cell r="D26">
            <v>20000</v>
          </cell>
        </row>
        <row r="27">
          <cell r="A27">
            <v>23</v>
          </cell>
          <cell r="B27" t="str">
            <v xml:space="preserve">§iezel </v>
          </cell>
          <cell r="C27" t="str">
            <v>kg</v>
          </cell>
          <cell r="D27">
            <v>5000</v>
          </cell>
        </row>
        <row r="28">
          <cell r="A28">
            <v>24</v>
          </cell>
          <cell r="B28" t="str">
            <v>§inh</v>
          </cell>
          <cell r="C28" t="str">
            <v>kg</v>
          </cell>
          <cell r="D28">
            <v>5000</v>
          </cell>
        </row>
        <row r="29">
          <cell r="A29">
            <v>25</v>
          </cell>
          <cell r="B29" t="str">
            <v>§inh + d©y thÐp</v>
          </cell>
          <cell r="C29" t="str">
            <v>kg</v>
          </cell>
          <cell r="D29">
            <v>5000</v>
          </cell>
        </row>
        <row r="30">
          <cell r="A30">
            <v>26</v>
          </cell>
          <cell r="B30" t="str">
            <v>§inh ®Üa</v>
          </cell>
          <cell r="C30" t="str">
            <v>kg</v>
          </cell>
          <cell r="D30">
            <v>5000</v>
          </cell>
        </row>
        <row r="31">
          <cell r="A31">
            <v>27</v>
          </cell>
          <cell r="B31" t="str">
            <v>§inh 10 cm</v>
          </cell>
          <cell r="C31" t="str">
            <v>kg</v>
          </cell>
          <cell r="D31">
            <v>5000</v>
          </cell>
        </row>
        <row r="32">
          <cell r="A32">
            <v>28</v>
          </cell>
          <cell r="B32" t="str">
            <v>§inh 3 cm</v>
          </cell>
          <cell r="C32" t="str">
            <v>kg</v>
          </cell>
          <cell r="D32">
            <v>5000</v>
          </cell>
        </row>
        <row r="33">
          <cell r="A33">
            <v>29</v>
          </cell>
          <cell r="B33" t="str">
            <v>§inh ch÷ U</v>
          </cell>
          <cell r="C33" t="str">
            <v>kg</v>
          </cell>
          <cell r="D33">
            <v>5000</v>
          </cell>
        </row>
        <row r="34">
          <cell r="A34">
            <v>30</v>
          </cell>
          <cell r="B34" t="str">
            <v>§iÖn cùc ®ång</v>
          </cell>
          <cell r="C34" t="str">
            <v>c¸i</v>
          </cell>
          <cell r="D34">
            <v>30000</v>
          </cell>
        </row>
        <row r="35">
          <cell r="A35">
            <v>31</v>
          </cell>
          <cell r="B35" t="str">
            <v>§iÖn cùc kh«ng ph©n cùc</v>
          </cell>
          <cell r="C35" t="str">
            <v>c¸i</v>
          </cell>
          <cell r="D35">
            <v>400000</v>
          </cell>
        </row>
        <row r="36">
          <cell r="A36">
            <v>32</v>
          </cell>
          <cell r="B36" t="str">
            <v>§iÖn cùc s¾t</v>
          </cell>
          <cell r="C36" t="str">
            <v>c¸i</v>
          </cell>
          <cell r="D36">
            <v>15000</v>
          </cell>
        </row>
        <row r="37">
          <cell r="A37">
            <v>33</v>
          </cell>
          <cell r="B37" t="str">
            <v>§Þa bµn ®Þa chÊt</v>
          </cell>
          <cell r="C37" t="str">
            <v>c¸i</v>
          </cell>
          <cell r="D37">
            <v>350000</v>
          </cell>
        </row>
        <row r="38">
          <cell r="A38">
            <v>34</v>
          </cell>
          <cell r="B38" t="str">
            <v>§Üa s¾t tr¸ng men</v>
          </cell>
          <cell r="C38" t="str">
            <v>c¸i</v>
          </cell>
          <cell r="D38">
            <v>8000</v>
          </cell>
        </row>
        <row r="39">
          <cell r="A39">
            <v>35</v>
          </cell>
          <cell r="B39" t="str">
            <v>§ui ®iÖn</v>
          </cell>
          <cell r="C39" t="str">
            <v>c¸i</v>
          </cell>
          <cell r="D39">
            <v>500</v>
          </cell>
        </row>
        <row r="40">
          <cell r="A40">
            <v>36</v>
          </cell>
          <cell r="B40" t="str">
            <v>¶nh mµu (9x12)</v>
          </cell>
          <cell r="C40" t="str">
            <v>kiÓu</v>
          </cell>
          <cell r="D40">
            <v>5000</v>
          </cell>
        </row>
        <row r="41">
          <cell r="A41">
            <v>37</v>
          </cell>
          <cell r="B41" t="str">
            <v>¾c quy</v>
          </cell>
          <cell r="C41" t="str">
            <v>c¸i</v>
          </cell>
          <cell r="D41">
            <v>250000</v>
          </cell>
        </row>
        <row r="42">
          <cell r="A42">
            <v>38</v>
          </cell>
          <cell r="B42" t="str">
            <v>¾c quy (12Vx2) + (6Vx1)</v>
          </cell>
          <cell r="C42" t="str">
            <v>bé</v>
          </cell>
          <cell r="D42">
            <v>250000</v>
          </cell>
        </row>
        <row r="43">
          <cell r="A43">
            <v>39</v>
          </cell>
          <cell r="B43" t="str">
            <v>Ac quy 12v</v>
          </cell>
          <cell r="C43" t="str">
            <v>bé</v>
          </cell>
          <cell r="D43">
            <v>300000</v>
          </cell>
        </row>
        <row r="44">
          <cell r="A44">
            <v>40</v>
          </cell>
          <cell r="B44" t="str">
            <v>Ac quy 24v</v>
          </cell>
          <cell r="C44" t="str">
            <v>b×nh</v>
          </cell>
          <cell r="D44">
            <v>420000</v>
          </cell>
        </row>
        <row r="45">
          <cell r="A45">
            <v>41</v>
          </cell>
          <cell r="B45" t="str">
            <v>AxÝt axalic</v>
          </cell>
          <cell r="C45" t="str">
            <v>kg</v>
          </cell>
          <cell r="D45">
            <v>40000</v>
          </cell>
        </row>
        <row r="46">
          <cell r="A46">
            <v>42</v>
          </cell>
          <cell r="B46" t="str">
            <v>AxÝt nit¬ric ®Æc</v>
          </cell>
          <cell r="C46" t="str">
            <v>gam</v>
          </cell>
          <cell r="D46">
            <v>40</v>
          </cell>
        </row>
        <row r="47">
          <cell r="A47">
            <v>43</v>
          </cell>
          <cell r="B47" t="str">
            <v>B¨ng m¸y håi ©m</v>
          </cell>
          <cell r="C47" t="str">
            <v>cuén</v>
          </cell>
          <cell r="D47">
            <v>10000</v>
          </cell>
        </row>
        <row r="48">
          <cell r="A48">
            <v>44</v>
          </cell>
          <cell r="B48" t="str">
            <v>B¸t s¾t tr¸ng men</v>
          </cell>
          <cell r="C48" t="str">
            <v>c¸i</v>
          </cell>
          <cell r="D48">
            <v>8000</v>
          </cell>
        </row>
        <row r="49">
          <cell r="A49">
            <v>45</v>
          </cell>
          <cell r="B49" t="str">
            <v>B×nh bãp n­íc</v>
          </cell>
          <cell r="C49" t="str">
            <v>c¸i</v>
          </cell>
          <cell r="D49">
            <v>10000</v>
          </cell>
        </row>
        <row r="50">
          <cell r="A50">
            <v>46</v>
          </cell>
          <cell r="B50" t="str">
            <v>B×nh hót Èm</v>
          </cell>
          <cell r="C50" t="str">
            <v>c¸i</v>
          </cell>
          <cell r="D50">
            <v>10000</v>
          </cell>
        </row>
        <row r="51">
          <cell r="A51">
            <v>47</v>
          </cell>
          <cell r="B51" t="str">
            <v>B×nh hót Èm cã vßi</v>
          </cell>
          <cell r="C51" t="str">
            <v>c¸i</v>
          </cell>
          <cell r="D51">
            <v>10000</v>
          </cell>
        </row>
        <row r="52">
          <cell r="A52">
            <v>48</v>
          </cell>
          <cell r="B52" t="str">
            <v>B×nh hót Èm, b×nh gi÷ Èm</v>
          </cell>
          <cell r="C52" t="str">
            <v>c¸i</v>
          </cell>
          <cell r="D52">
            <v>10000</v>
          </cell>
        </row>
        <row r="53">
          <cell r="A53">
            <v>49</v>
          </cell>
          <cell r="B53" t="str">
            <v>B×nh khÝ CO2 - (100bav)</v>
          </cell>
          <cell r="C53" t="str">
            <v>b×nh</v>
          </cell>
          <cell r="D53">
            <v>100000</v>
          </cell>
        </row>
        <row r="54">
          <cell r="A54">
            <v>50</v>
          </cell>
          <cell r="B54" t="str">
            <v>B×nh thñy tinh</v>
          </cell>
          <cell r="C54" t="str">
            <v>c¸i</v>
          </cell>
          <cell r="D54">
            <v>30000</v>
          </cell>
        </row>
        <row r="55">
          <cell r="A55">
            <v>51</v>
          </cell>
          <cell r="B55" t="str">
            <v>B×nh thñy tinh (100 - 1000)ml</v>
          </cell>
          <cell r="C55" t="str">
            <v>c¸i</v>
          </cell>
          <cell r="D55">
            <v>30000</v>
          </cell>
        </row>
        <row r="56">
          <cell r="A56">
            <v>52</v>
          </cell>
          <cell r="B56" t="str">
            <v>B×nh thñy tinh tam gi¸c (50-1000)ml</v>
          </cell>
          <cell r="C56" t="str">
            <v>c¸i</v>
          </cell>
          <cell r="D56">
            <v>30000</v>
          </cell>
        </row>
        <row r="57">
          <cell r="A57">
            <v>53</v>
          </cell>
          <cell r="B57" t="str">
            <v>B×nh tiªu b¶n</v>
          </cell>
          <cell r="C57" t="str">
            <v>c¸i</v>
          </cell>
          <cell r="D57">
            <v>15000</v>
          </cell>
        </row>
        <row r="58">
          <cell r="A58">
            <v>54</v>
          </cell>
          <cell r="B58" t="str">
            <v>B×nh tû träng</v>
          </cell>
          <cell r="C58" t="str">
            <v>c¸i</v>
          </cell>
          <cell r="D58">
            <v>15000</v>
          </cell>
        </row>
        <row r="59">
          <cell r="A59">
            <v>55</v>
          </cell>
          <cell r="B59" t="str">
            <v>B×nh tû träng 1000ml</v>
          </cell>
          <cell r="C59" t="str">
            <v>c¸i</v>
          </cell>
          <cell r="D59">
            <v>15000</v>
          </cell>
        </row>
        <row r="60">
          <cell r="A60">
            <v>56</v>
          </cell>
          <cell r="B60" t="str">
            <v>Bµn ®Ëp</v>
          </cell>
          <cell r="C60" t="str">
            <v>chiÕc</v>
          </cell>
          <cell r="D60">
            <v>50000</v>
          </cell>
        </row>
        <row r="61">
          <cell r="A61">
            <v>57</v>
          </cell>
          <cell r="B61" t="str">
            <v>Bµn ®Öm</v>
          </cell>
          <cell r="C61" t="str">
            <v>chiÕc</v>
          </cell>
          <cell r="D61">
            <v>50000</v>
          </cell>
        </row>
        <row r="62">
          <cell r="A62">
            <v>58</v>
          </cell>
          <cell r="B62" t="str">
            <v>Bµn nÐn D = 34cm</v>
          </cell>
          <cell r="C62" t="str">
            <v>c¸i</v>
          </cell>
          <cell r="D62">
            <v>400000</v>
          </cell>
        </row>
        <row r="63">
          <cell r="A63">
            <v>59</v>
          </cell>
          <cell r="B63" t="str">
            <v>B¶n gç 60 x 60</v>
          </cell>
          <cell r="C63" t="str">
            <v>c¸i</v>
          </cell>
          <cell r="D63">
            <v>10000</v>
          </cell>
        </row>
        <row r="64">
          <cell r="A64">
            <v>60</v>
          </cell>
          <cell r="B64" t="str">
            <v>Bãng ®iÖn</v>
          </cell>
          <cell r="C64" t="str">
            <v>c¸i</v>
          </cell>
          <cell r="D64">
            <v>15000</v>
          </cell>
        </row>
        <row r="65">
          <cell r="A65">
            <v>61</v>
          </cell>
          <cell r="B65" t="str">
            <v>Bãng ®iÖn 100W</v>
          </cell>
          <cell r="C65" t="str">
            <v>c¸i</v>
          </cell>
          <cell r="D65">
            <v>15000</v>
          </cell>
        </row>
        <row r="66">
          <cell r="A66">
            <v>62</v>
          </cell>
          <cell r="B66" t="str">
            <v>Bãng ®iÖn 110v - 100W</v>
          </cell>
          <cell r="C66" t="str">
            <v>c¸i</v>
          </cell>
          <cell r="D66">
            <v>15000</v>
          </cell>
        </row>
        <row r="67">
          <cell r="A67">
            <v>63</v>
          </cell>
          <cell r="B67" t="str">
            <v>Bãng ®iÖn 220V - 200W</v>
          </cell>
          <cell r="C67" t="str">
            <v>c¸i</v>
          </cell>
          <cell r="D67">
            <v>10000</v>
          </cell>
        </row>
        <row r="68">
          <cell r="A68">
            <v>64</v>
          </cell>
          <cell r="B68" t="str">
            <v>Bãng ®iÖn 36V - 40W</v>
          </cell>
          <cell r="C68" t="str">
            <v>c¸i</v>
          </cell>
          <cell r="D68">
            <v>10000</v>
          </cell>
        </row>
        <row r="69">
          <cell r="A69">
            <v>65</v>
          </cell>
          <cell r="B69" t="str">
            <v>Bãng ®iÖn 36W</v>
          </cell>
          <cell r="C69" t="str">
            <v>c¸i</v>
          </cell>
          <cell r="D69">
            <v>10000</v>
          </cell>
        </row>
        <row r="70">
          <cell r="A70">
            <v>66</v>
          </cell>
          <cell r="B70" t="str">
            <v>Bao cao su</v>
          </cell>
          <cell r="C70" t="str">
            <v>c¸i</v>
          </cell>
          <cell r="D70">
            <v>8000</v>
          </cell>
        </row>
        <row r="71">
          <cell r="A71">
            <v>67</v>
          </cell>
          <cell r="B71" t="str">
            <v>Bé èng mÉu nguyªn d¹ng</v>
          </cell>
          <cell r="C71" t="str">
            <v>bé</v>
          </cell>
          <cell r="D71">
            <v>500000</v>
          </cell>
        </row>
        <row r="72">
          <cell r="A72">
            <v>68</v>
          </cell>
          <cell r="B72" t="str">
            <v>Bé gia mèc cÇn khoan</v>
          </cell>
          <cell r="C72" t="str">
            <v>bé</v>
          </cell>
          <cell r="D72">
            <v>120000</v>
          </cell>
        </row>
        <row r="73">
          <cell r="A73">
            <v>69</v>
          </cell>
          <cell r="B73" t="str">
            <v>Bé kÝnh Ðp</v>
          </cell>
          <cell r="C73" t="str">
            <v>bé</v>
          </cell>
          <cell r="D73">
            <v>500000</v>
          </cell>
        </row>
        <row r="74">
          <cell r="A74">
            <v>70</v>
          </cell>
          <cell r="B74" t="str">
            <v>Bé më réng kim c­¬ng</v>
          </cell>
          <cell r="C74" t="str">
            <v>bé</v>
          </cell>
          <cell r="D74">
            <v>2500000</v>
          </cell>
        </row>
        <row r="75">
          <cell r="A75">
            <v>71</v>
          </cell>
          <cell r="B75" t="str">
            <v>Bé r©y ®Þa chÊt F 20cm</v>
          </cell>
          <cell r="C75" t="str">
            <v>bé</v>
          </cell>
          <cell r="D75">
            <v>1300000</v>
          </cell>
        </row>
        <row r="76">
          <cell r="A76">
            <v>72</v>
          </cell>
          <cell r="B76" t="str">
            <v>Bé r©y sái</v>
          </cell>
          <cell r="C76" t="str">
            <v>bé</v>
          </cell>
          <cell r="D76">
            <v>1750000</v>
          </cell>
        </row>
        <row r="77">
          <cell r="A77">
            <v>73</v>
          </cell>
          <cell r="B77" t="str">
            <v>Bé x¹c ac quy</v>
          </cell>
          <cell r="C77" t="str">
            <v>bé</v>
          </cell>
          <cell r="D77">
            <v>1000000</v>
          </cell>
        </row>
        <row r="78">
          <cell r="A78">
            <v>74</v>
          </cell>
          <cell r="B78" t="str">
            <v>Bóa</v>
          </cell>
          <cell r="C78" t="str">
            <v>chiÕc</v>
          </cell>
          <cell r="D78">
            <v>50000</v>
          </cell>
        </row>
        <row r="79">
          <cell r="A79">
            <v>75</v>
          </cell>
          <cell r="B79" t="str">
            <v>Bóa ®Þa chÊt</v>
          </cell>
          <cell r="C79" t="str">
            <v>c¸i</v>
          </cell>
          <cell r="D79">
            <v>50000</v>
          </cell>
        </row>
        <row r="80">
          <cell r="A80">
            <v>76</v>
          </cell>
          <cell r="B80" t="str">
            <v>Bót ch× ®en</v>
          </cell>
          <cell r="C80" t="str">
            <v>c¸i</v>
          </cell>
          <cell r="D80">
            <v>15000</v>
          </cell>
        </row>
        <row r="81">
          <cell r="A81">
            <v>77</v>
          </cell>
          <cell r="B81" t="str">
            <v>Bót l«ng cì nhá F 5, F 2cm, F 1cm</v>
          </cell>
          <cell r="C81" t="str">
            <v>bé</v>
          </cell>
          <cell r="D81">
            <v>1000000</v>
          </cell>
        </row>
        <row r="82">
          <cell r="A82">
            <v>78</v>
          </cell>
          <cell r="B82" t="str">
            <v>C¸nh s¾t (E60-E70-E100)</v>
          </cell>
          <cell r="C82" t="str">
            <v>bé</v>
          </cell>
          <cell r="D82">
            <v>8000</v>
          </cell>
        </row>
        <row r="83">
          <cell r="A83">
            <v>79</v>
          </cell>
          <cell r="B83" t="str">
            <v>C¸p</v>
          </cell>
          <cell r="C83" t="str">
            <v>m</v>
          </cell>
          <cell r="D83">
            <v>8000</v>
          </cell>
        </row>
        <row r="84">
          <cell r="A84">
            <v>80</v>
          </cell>
          <cell r="B84" t="str">
            <v>C¸p §K 6mm</v>
          </cell>
          <cell r="C84" t="str">
            <v>m</v>
          </cell>
          <cell r="D84">
            <v>6000</v>
          </cell>
        </row>
        <row r="85">
          <cell r="A85">
            <v>81</v>
          </cell>
          <cell r="B85" t="str">
            <v>C¸p móc n­íc</v>
          </cell>
          <cell r="C85" t="str">
            <v>m</v>
          </cell>
          <cell r="D85">
            <v>70000</v>
          </cell>
        </row>
        <row r="86">
          <cell r="A86">
            <v>82</v>
          </cell>
          <cell r="B86" t="str">
            <v>C¸p thÐp d©y F6 - F8 mm</v>
          </cell>
          <cell r="C86" t="str">
            <v>m</v>
          </cell>
          <cell r="D86">
            <v>10000</v>
          </cell>
        </row>
        <row r="87">
          <cell r="A87">
            <v>83</v>
          </cell>
          <cell r="B87" t="str">
            <v>C¸t chuÈn</v>
          </cell>
          <cell r="C87" t="str">
            <v>kg</v>
          </cell>
          <cell r="D87">
            <v>20</v>
          </cell>
        </row>
        <row r="88">
          <cell r="A88">
            <v>84</v>
          </cell>
          <cell r="B88" t="str">
            <v>C¸t sái</v>
          </cell>
          <cell r="C88" t="str">
            <v>m3</v>
          </cell>
          <cell r="D88">
            <v>50000</v>
          </cell>
        </row>
        <row r="89">
          <cell r="A89">
            <v>85</v>
          </cell>
          <cell r="B89" t="str">
            <v>C¸t vµng</v>
          </cell>
          <cell r="C89" t="str">
            <v>m3</v>
          </cell>
          <cell r="D89">
            <v>11500</v>
          </cell>
        </row>
        <row r="90">
          <cell r="A90">
            <v>86</v>
          </cell>
          <cell r="B90" t="str">
            <v>Cäc bªt«ng 8 x 8 x 60</v>
          </cell>
          <cell r="C90" t="str">
            <v>c¸i</v>
          </cell>
          <cell r="D90">
            <v>2500</v>
          </cell>
        </row>
        <row r="91">
          <cell r="A91">
            <v>87</v>
          </cell>
          <cell r="B91" t="str">
            <v>Cäc gç</v>
          </cell>
          <cell r="C91" t="str">
            <v>c¸i</v>
          </cell>
          <cell r="D91">
            <v>2500</v>
          </cell>
        </row>
        <row r="92">
          <cell r="A92">
            <v>88</v>
          </cell>
          <cell r="B92" t="str">
            <v>Cäc gç 0,04 x 0,04m</v>
          </cell>
          <cell r="C92" t="str">
            <v>c¸i</v>
          </cell>
          <cell r="D92">
            <v>2500</v>
          </cell>
        </row>
        <row r="93">
          <cell r="A93">
            <v>89</v>
          </cell>
          <cell r="B93" t="str">
            <v>Cäc gç 10 x 10 x 80</v>
          </cell>
          <cell r="C93" t="str">
            <v>c¸i</v>
          </cell>
          <cell r="D93">
            <v>2500</v>
          </cell>
        </row>
        <row r="94">
          <cell r="A94">
            <v>90</v>
          </cell>
          <cell r="B94" t="str">
            <v>Cäc gç 15 x 15 x 200</v>
          </cell>
          <cell r="C94" t="str">
            <v>cäc</v>
          </cell>
          <cell r="D94">
            <v>2500</v>
          </cell>
        </row>
        <row r="95">
          <cell r="A95">
            <v>91</v>
          </cell>
          <cell r="B95" t="str">
            <v>Cäc gç 4 x 4 x 30</v>
          </cell>
          <cell r="C95" t="str">
            <v>cäc</v>
          </cell>
          <cell r="D95">
            <v>2500</v>
          </cell>
        </row>
        <row r="96">
          <cell r="A96">
            <v>92</v>
          </cell>
          <cell r="B96" t="str">
            <v>Cäc gç 4x4x40cm</v>
          </cell>
          <cell r="C96" t="str">
            <v>c¸i</v>
          </cell>
          <cell r="D96">
            <v>2500</v>
          </cell>
        </row>
        <row r="97">
          <cell r="A97">
            <v>93</v>
          </cell>
          <cell r="B97" t="str">
            <v>Cäc gç 5 x 5 x 40</v>
          </cell>
          <cell r="C97" t="str">
            <v>c¸i</v>
          </cell>
          <cell r="D97">
            <v>2500</v>
          </cell>
        </row>
        <row r="98">
          <cell r="A98">
            <v>94</v>
          </cell>
          <cell r="B98" t="str">
            <v>Cäc mèc gç</v>
          </cell>
          <cell r="C98" t="str">
            <v>c¸i</v>
          </cell>
          <cell r="D98">
            <v>2500</v>
          </cell>
        </row>
        <row r="99">
          <cell r="A99">
            <v>95</v>
          </cell>
          <cell r="B99" t="str">
            <v>Cäc mèc xim¨ng</v>
          </cell>
          <cell r="C99" t="str">
            <v>c¸i</v>
          </cell>
          <cell r="D99">
            <v>10000</v>
          </cell>
        </row>
        <row r="100">
          <cell r="A100">
            <v>96</v>
          </cell>
          <cell r="B100" t="str">
            <v>Cäc neo</v>
          </cell>
          <cell r="C100" t="str">
            <v>bé</v>
          </cell>
          <cell r="D100">
            <v>10000</v>
          </cell>
        </row>
        <row r="101">
          <cell r="A101">
            <v>97</v>
          </cell>
          <cell r="B101" t="str">
            <v>Cäc s¾t §K 10 x 300mm</v>
          </cell>
          <cell r="C101" t="str">
            <v>cäc</v>
          </cell>
          <cell r="D101">
            <v>8000</v>
          </cell>
        </row>
        <row r="102">
          <cell r="A102">
            <v>98</v>
          </cell>
          <cell r="B102" t="str">
            <v>CÆp ®¨ng ký ®o ®¹c</v>
          </cell>
          <cell r="C102" t="str">
            <v>c¸i</v>
          </cell>
          <cell r="D102">
            <v>8000</v>
          </cell>
        </row>
        <row r="103">
          <cell r="A103">
            <v>99</v>
          </cell>
          <cell r="B103" t="str">
            <v>Cãt Ðp</v>
          </cell>
          <cell r="C103" t="str">
            <v>m2</v>
          </cell>
          <cell r="D103">
            <v>20000</v>
          </cell>
        </row>
        <row r="104">
          <cell r="A104">
            <v>100</v>
          </cell>
          <cell r="B104" t="str">
            <v>CÇn c¾t c¸nh (40c¸i)</v>
          </cell>
          <cell r="C104" t="str">
            <v>bé</v>
          </cell>
          <cell r="D104">
            <v>1000000</v>
          </cell>
        </row>
        <row r="105">
          <cell r="A105">
            <v>101</v>
          </cell>
          <cell r="B105" t="str">
            <v>CÇn chèt</v>
          </cell>
          <cell r="C105" t="str">
            <v>m</v>
          </cell>
          <cell r="D105">
            <v>400000</v>
          </cell>
        </row>
        <row r="106">
          <cell r="A106">
            <v>102</v>
          </cell>
          <cell r="B106" t="str">
            <v>CÇn khoan</v>
          </cell>
          <cell r="C106" t="str">
            <v>m</v>
          </cell>
          <cell r="D106">
            <v>80000</v>
          </cell>
        </row>
        <row r="107">
          <cell r="A107">
            <v>103</v>
          </cell>
          <cell r="B107" t="str">
            <v>CÇn khoan 25 x 105 x 800</v>
          </cell>
          <cell r="C107" t="str">
            <v>c¸i</v>
          </cell>
          <cell r="D107">
            <v>80000</v>
          </cell>
        </row>
        <row r="108">
          <cell r="A108">
            <v>104</v>
          </cell>
          <cell r="B108" t="str">
            <v>CÇn xo¾n</v>
          </cell>
          <cell r="C108" t="str">
            <v>m</v>
          </cell>
          <cell r="D108">
            <v>450000</v>
          </cell>
        </row>
        <row r="109">
          <cell r="A109">
            <v>105</v>
          </cell>
          <cell r="B109" t="str">
            <v>CÇn xuyªn</v>
          </cell>
          <cell r="C109" t="str">
            <v>m</v>
          </cell>
          <cell r="D109">
            <v>450000</v>
          </cell>
        </row>
        <row r="110">
          <cell r="A110">
            <v>106</v>
          </cell>
          <cell r="B110" t="str">
            <v>CÇu ch× sø</v>
          </cell>
          <cell r="C110" t="str">
            <v>c¸i</v>
          </cell>
          <cell r="D110">
            <v>5000</v>
          </cell>
        </row>
        <row r="111">
          <cell r="A111">
            <v>107</v>
          </cell>
          <cell r="B111" t="str">
            <v>CÇu dao ®iÖn 3 pha</v>
          </cell>
          <cell r="C111" t="str">
            <v>c¸i</v>
          </cell>
          <cell r="D111">
            <v>15000</v>
          </cell>
        </row>
        <row r="112">
          <cell r="A112">
            <v>108</v>
          </cell>
          <cell r="B112" t="str">
            <v>Cèc ®Êt luyÖn, cµng vaxiliep</v>
          </cell>
          <cell r="C112" t="str">
            <v>bé</v>
          </cell>
          <cell r="D112">
            <v>200000</v>
          </cell>
        </row>
        <row r="113">
          <cell r="A113">
            <v>109</v>
          </cell>
          <cell r="B113" t="str">
            <v>Cèc má nh«m (®un thµnh phÇn h¹t)</v>
          </cell>
          <cell r="C113" t="str">
            <v>c¸i</v>
          </cell>
          <cell r="D113">
            <v>8000</v>
          </cell>
        </row>
        <row r="114">
          <cell r="A114">
            <v>110</v>
          </cell>
          <cell r="B114" t="str">
            <v>Cèc thñy tinh</v>
          </cell>
          <cell r="C114" t="str">
            <v>c¸i</v>
          </cell>
          <cell r="D114">
            <v>18000</v>
          </cell>
        </row>
        <row r="115">
          <cell r="A115">
            <v>111</v>
          </cell>
          <cell r="B115" t="str">
            <v>Cèc thñy tinh (50-1000)ml</v>
          </cell>
          <cell r="C115" t="str">
            <v>c¸i</v>
          </cell>
          <cell r="D115">
            <v>18000</v>
          </cell>
        </row>
        <row r="116">
          <cell r="A116">
            <v>112</v>
          </cell>
          <cell r="B116" t="str">
            <v>Cèc thñy tinh 1000ml</v>
          </cell>
          <cell r="C116" t="str">
            <v>c¸i</v>
          </cell>
          <cell r="D116">
            <v>18000</v>
          </cell>
        </row>
        <row r="117">
          <cell r="A117">
            <v>113</v>
          </cell>
          <cell r="B117" t="str">
            <v>Cèi chµy ®ång</v>
          </cell>
          <cell r="C117" t="str">
            <v>bé</v>
          </cell>
          <cell r="D117">
            <v>300000</v>
          </cell>
        </row>
        <row r="118">
          <cell r="A118">
            <v>114</v>
          </cell>
          <cell r="B118" t="str">
            <v>Cèi chµy sø</v>
          </cell>
          <cell r="C118" t="str">
            <v>bé</v>
          </cell>
          <cell r="D118">
            <v>35000</v>
          </cell>
        </row>
        <row r="119">
          <cell r="A119">
            <v>115</v>
          </cell>
          <cell r="B119" t="str">
            <v>Cèi chµy thñy tinh</v>
          </cell>
          <cell r="C119" t="str">
            <v>bé</v>
          </cell>
          <cell r="D119">
            <v>120000</v>
          </cell>
        </row>
        <row r="120">
          <cell r="A120">
            <v>116</v>
          </cell>
          <cell r="B120" t="str">
            <v>Cèi chÕ bÞ</v>
          </cell>
          <cell r="C120" t="str">
            <v>bé</v>
          </cell>
          <cell r="D120">
            <v>600000</v>
          </cell>
        </row>
        <row r="121">
          <cell r="A121">
            <v>117</v>
          </cell>
          <cell r="B121" t="str">
            <v>Cèi chÕ bÞ (Anh)</v>
          </cell>
          <cell r="C121" t="str">
            <v>bé</v>
          </cell>
          <cell r="D121">
            <v>800000</v>
          </cell>
        </row>
        <row r="122">
          <cell r="A122">
            <v>118</v>
          </cell>
          <cell r="B122" t="str">
            <v>Cèi gi· ®¸</v>
          </cell>
          <cell r="C122" t="str">
            <v>bé</v>
          </cell>
          <cell r="D122">
            <v>700000</v>
          </cell>
        </row>
        <row r="123">
          <cell r="A123">
            <v>119</v>
          </cell>
          <cell r="B123" t="str">
            <v>Cét s¾t ®Æt m¸y ®o giã</v>
          </cell>
          <cell r="C123" t="str">
            <v>c¸i</v>
          </cell>
          <cell r="D123">
            <v>30000</v>
          </cell>
        </row>
        <row r="124">
          <cell r="A124">
            <v>120</v>
          </cell>
          <cell r="B124" t="str">
            <v>Cét s¾t ®Æt m¸y ®o sãng</v>
          </cell>
          <cell r="C124" t="str">
            <v>c¸i</v>
          </cell>
          <cell r="D124">
            <v>30000</v>
          </cell>
        </row>
        <row r="125">
          <cell r="A125">
            <v>121</v>
          </cell>
          <cell r="B125" t="str">
            <v>Chµy ®Çm ®Êt</v>
          </cell>
          <cell r="C125" t="str">
            <v>c¸i</v>
          </cell>
          <cell r="D125">
            <v>200000</v>
          </cell>
        </row>
        <row r="126">
          <cell r="A126">
            <v>122</v>
          </cell>
          <cell r="B126" t="str">
            <v>Chai nót mµi</v>
          </cell>
          <cell r="C126" t="str">
            <v>c¸i</v>
          </cell>
          <cell r="D126">
            <v>15000</v>
          </cell>
        </row>
        <row r="127">
          <cell r="A127">
            <v>123</v>
          </cell>
          <cell r="B127" t="str">
            <v>ChÐn nung</v>
          </cell>
          <cell r="C127" t="str">
            <v>c¸i</v>
          </cell>
          <cell r="D127">
            <v>6500</v>
          </cell>
        </row>
        <row r="128">
          <cell r="A128">
            <v>124</v>
          </cell>
          <cell r="B128" t="str">
            <v>ChÐn sø</v>
          </cell>
          <cell r="C128" t="str">
            <v>c¸i</v>
          </cell>
          <cell r="D128">
            <v>5000</v>
          </cell>
        </row>
        <row r="129">
          <cell r="A129">
            <v>125</v>
          </cell>
          <cell r="B129" t="str">
            <v>Chèt bóa</v>
          </cell>
          <cell r="C129" t="str">
            <v>chiÕc</v>
          </cell>
          <cell r="D129">
            <v>200000</v>
          </cell>
        </row>
        <row r="130">
          <cell r="A130">
            <v>126</v>
          </cell>
          <cell r="B130" t="str">
            <v>Chèt cÇn</v>
          </cell>
          <cell r="C130" t="str">
            <v>c¸i</v>
          </cell>
          <cell r="D130">
            <v>25000</v>
          </cell>
        </row>
        <row r="131">
          <cell r="A131">
            <v>127</v>
          </cell>
          <cell r="B131" t="str">
            <v>ChËu nh«m F 30cm</v>
          </cell>
          <cell r="C131" t="str">
            <v>c¸i</v>
          </cell>
          <cell r="D131">
            <v>30000</v>
          </cell>
        </row>
        <row r="132">
          <cell r="A132">
            <v>128</v>
          </cell>
          <cell r="B132" t="str">
            <v>ChËu thñy tinh</v>
          </cell>
          <cell r="C132" t="str">
            <v>c¸i</v>
          </cell>
          <cell r="D132">
            <v>30000</v>
          </cell>
        </row>
        <row r="133">
          <cell r="A133">
            <v>129</v>
          </cell>
          <cell r="B133" t="str">
            <v>ChËu thñy tinh F 20cm</v>
          </cell>
          <cell r="C133" t="str">
            <v>c¸i</v>
          </cell>
          <cell r="D133">
            <v>30000</v>
          </cell>
        </row>
        <row r="134">
          <cell r="A134">
            <v>130</v>
          </cell>
          <cell r="B134" t="str">
            <v>Chïy vaxiliep</v>
          </cell>
          <cell r="C134" t="str">
            <v>c¸i</v>
          </cell>
          <cell r="D134">
            <v>200000</v>
          </cell>
        </row>
        <row r="135">
          <cell r="A135">
            <v>131</v>
          </cell>
          <cell r="B135" t="str">
            <v>Choßng c¸nh tr¸ng hîp kim cøng</v>
          </cell>
          <cell r="C135" t="str">
            <v>c¸i</v>
          </cell>
          <cell r="D135">
            <v>500000</v>
          </cell>
        </row>
        <row r="136">
          <cell r="A136">
            <v>132</v>
          </cell>
          <cell r="B136" t="str">
            <v>Cßi ®o n­íc</v>
          </cell>
          <cell r="C136" t="str">
            <v>c¸i</v>
          </cell>
          <cell r="D136">
            <v>10000</v>
          </cell>
        </row>
        <row r="137">
          <cell r="A137">
            <v>133</v>
          </cell>
          <cell r="B137" t="str">
            <v>Cùc thu sãng däc</v>
          </cell>
          <cell r="C137" t="str">
            <v>chiÕc</v>
          </cell>
          <cell r="D137">
            <v>250000</v>
          </cell>
        </row>
        <row r="138">
          <cell r="A138">
            <v>134</v>
          </cell>
          <cell r="B138" t="str">
            <v>Cùc thu sãng ngang</v>
          </cell>
          <cell r="C138" t="str">
            <v>chiÕc</v>
          </cell>
          <cell r="D138">
            <v>300000</v>
          </cell>
        </row>
        <row r="139">
          <cell r="A139">
            <v>135</v>
          </cell>
          <cell r="B139" t="str">
            <v>Cuèc chim</v>
          </cell>
          <cell r="C139" t="str">
            <v>c¸i</v>
          </cell>
          <cell r="D139">
            <v>20000</v>
          </cell>
        </row>
        <row r="140">
          <cell r="A140">
            <v>136</v>
          </cell>
          <cell r="B140" t="str">
            <v>D©y ®iÖn</v>
          </cell>
          <cell r="C140" t="str">
            <v>m</v>
          </cell>
          <cell r="D140">
            <v>8000</v>
          </cell>
        </row>
        <row r="141">
          <cell r="A141">
            <v>137</v>
          </cell>
          <cell r="B141" t="str">
            <v>D©y ®iÖn næ m×n</v>
          </cell>
          <cell r="C141" t="str">
            <v>m</v>
          </cell>
          <cell r="D141">
            <v>8000</v>
          </cell>
        </row>
        <row r="142">
          <cell r="A142">
            <v>138</v>
          </cell>
          <cell r="B142" t="str">
            <v>D©y ®iÖn sóp</v>
          </cell>
          <cell r="C142" t="str">
            <v>m</v>
          </cell>
          <cell r="D142">
            <v>20000</v>
          </cell>
        </row>
        <row r="143">
          <cell r="A143">
            <v>139</v>
          </cell>
          <cell r="B143" t="str">
            <v>D©y ®o</v>
          </cell>
          <cell r="C143" t="str">
            <v>m</v>
          </cell>
          <cell r="D143">
            <v>8000</v>
          </cell>
        </row>
        <row r="144">
          <cell r="A144">
            <v>140</v>
          </cell>
          <cell r="B144" t="str">
            <v>D©y ®Þa chÊn</v>
          </cell>
          <cell r="C144" t="str">
            <v>m</v>
          </cell>
          <cell r="D144">
            <v>3500</v>
          </cell>
        </row>
        <row r="145">
          <cell r="A145">
            <v>141</v>
          </cell>
          <cell r="B145" t="str">
            <v>D©y ®Þa vËt lý (thu, ph¸t)</v>
          </cell>
          <cell r="C145" t="str">
            <v>m</v>
          </cell>
          <cell r="D145">
            <v>3500</v>
          </cell>
        </row>
        <row r="146">
          <cell r="A146">
            <v>142</v>
          </cell>
          <cell r="B146" t="str">
            <v>D©y c¸p §K 3 mm</v>
          </cell>
          <cell r="C146" t="str">
            <v>m</v>
          </cell>
          <cell r="D146">
            <v>8000</v>
          </cell>
        </row>
        <row r="147">
          <cell r="A147">
            <v>143</v>
          </cell>
          <cell r="B147" t="str">
            <v>D©y c¸p ®iÖn 3 pha</v>
          </cell>
          <cell r="C147" t="str">
            <v>m</v>
          </cell>
          <cell r="D147">
            <v>20000</v>
          </cell>
        </row>
        <row r="148">
          <cell r="A148">
            <v>144</v>
          </cell>
          <cell r="B148" t="str">
            <v>D©y cao su F 8ml (®Ó lµm thÊm vµ b·o hßa n­íc)</v>
          </cell>
          <cell r="C148" t="str">
            <v>m</v>
          </cell>
          <cell r="D148">
            <v>12000</v>
          </cell>
        </row>
        <row r="149">
          <cell r="A149">
            <v>145</v>
          </cell>
          <cell r="B149" t="str">
            <v>D©y thÐp F 2-3</v>
          </cell>
          <cell r="C149" t="str">
            <v>kg</v>
          </cell>
          <cell r="D149">
            <v>5000</v>
          </cell>
        </row>
        <row r="150">
          <cell r="A150">
            <v>146</v>
          </cell>
          <cell r="B150" t="str">
            <v>D©y thÐp vµ ®inh 5cm</v>
          </cell>
          <cell r="C150" t="str">
            <v>kg</v>
          </cell>
          <cell r="D150">
            <v>5000</v>
          </cell>
        </row>
        <row r="151">
          <cell r="A151">
            <v>147</v>
          </cell>
          <cell r="B151" t="str">
            <v>Dao rùa chÆt ®Êt</v>
          </cell>
          <cell r="C151" t="str">
            <v>c¸i</v>
          </cell>
          <cell r="D151">
            <v>30000</v>
          </cell>
        </row>
        <row r="152">
          <cell r="A152">
            <v>148</v>
          </cell>
          <cell r="B152" t="str">
            <v>Dao g¹t ®Êt</v>
          </cell>
          <cell r="C152" t="str">
            <v>c¸i</v>
          </cell>
          <cell r="D152">
            <v>30000</v>
          </cell>
        </row>
        <row r="153">
          <cell r="A153">
            <v>149</v>
          </cell>
          <cell r="B153" t="str">
            <v>Dao gät ®Êt</v>
          </cell>
          <cell r="C153" t="str">
            <v>c¸i</v>
          </cell>
          <cell r="D153">
            <v>30000</v>
          </cell>
        </row>
        <row r="154">
          <cell r="A154">
            <v>150</v>
          </cell>
          <cell r="B154" t="str">
            <v>Dao luyÖn ®Êt</v>
          </cell>
          <cell r="C154" t="str">
            <v>c¸i</v>
          </cell>
          <cell r="D154">
            <v>30000</v>
          </cell>
        </row>
        <row r="155">
          <cell r="A155">
            <v>151</v>
          </cell>
          <cell r="B155" t="str">
            <v>Dao nÐn, dao c¾t</v>
          </cell>
          <cell r="C155" t="str">
            <v>c¸i</v>
          </cell>
          <cell r="D155">
            <v>30000</v>
          </cell>
        </row>
        <row r="156">
          <cell r="A156">
            <v>152</v>
          </cell>
          <cell r="B156" t="str">
            <v>Dao vßng hîp kim</v>
          </cell>
          <cell r="C156" t="str">
            <v>c¸i</v>
          </cell>
          <cell r="D156">
            <v>30000</v>
          </cell>
        </row>
        <row r="157">
          <cell r="A157">
            <v>153</v>
          </cell>
          <cell r="B157" t="str">
            <v>Dao vßng nÐn</v>
          </cell>
          <cell r="C157" t="str">
            <v>c¸i</v>
          </cell>
          <cell r="D157">
            <v>30000</v>
          </cell>
        </row>
        <row r="158">
          <cell r="A158">
            <v>154</v>
          </cell>
          <cell r="B158" t="str">
            <v>Dao vßng thÊm</v>
          </cell>
          <cell r="C158" t="str">
            <v>c¸i</v>
          </cell>
          <cell r="D158">
            <v>30000</v>
          </cell>
        </row>
        <row r="159">
          <cell r="A159">
            <v>155</v>
          </cell>
          <cell r="B159" t="str">
            <v>DÇm I300 - 350 dµi h¬n 3,5m</v>
          </cell>
          <cell r="C159" t="str">
            <v>kg</v>
          </cell>
          <cell r="D159">
            <v>5000</v>
          </cell>
        </row>
        <row r="160">
          <cell r="A160">
            <v>156</v>
          </cell>
          <cell r="B160" t="str">
            <v>DÇu ®iezel</v>
          </cell>
          <cell r="C160" t="str">
            <v>kg</v>
          </cell>
          <cell r="D160">
            <v>5000</v>
          </cell>
        </row>
        <row r="161">
          <cell r="A161">
            <v>157</v>
          </cell>
          <cell r="B161" t="str">
            <v>DÇu c«ng nghiÖp 20</v>
          </cell>
          <cell r="C161" t="str">
            <v>kg</v>
          </cell>
          <cell r="D161">
            <v>8000</v>
          </cell>
        </row>
        <row r="162">
          <cell r="A162">
            <v>158</v>
          </cell>
          <cell r="B162" t="str">
            <v>DÇu kÝch</v>
          </cell>
          <cell r="C162" t="str">
            <v>kg</v>
          </cell>
          <cell r="D162">
            <v>8000</v>
          </cell>
        </row>
        <row r="163">
          <cell r="A163">
            <v>159</v>
          </cell>
          <cell r="B163" t="str">
            <v>DÇu mì phô</v>
          </cell>
          <cell r="C163" t="str">
            <v>kg</v>
          </cell>
          <cell r="D163">
            <v>5000</v>
          </cell>
        </row>
        <row r="164">
          <cell r="A164">
            <v>160</v>
          </cell>
          <cell r="B164" t="str">
            <v>Dông cô thÝ nghiÖm ®Çm nÐn</v>
          </cell>
          <cell r="C164" t="str">
            <v>bé</v>
          </cell>
          <cell r="D164">
            <v>300000</v>
          </cell>
        </row>
        <row r="165">
          <cell r="A165">
            <v>161</v>
          </cell>
          <cell r="B165" t="str">
            <v>Dông cô x¸c ®Þnh ®é tan r·</v>
          </cell>
          <cell r="C165" t="str">
            <v>c¸i</v>
          </cell>
          <cell r="D165">
            <v>400000</v>
          </cell>
        </row>
        <row r="166">
          <cell r="A166">
            <v>162</v>
          </cell>
          <cell r="B166" t="str">
            <v>Dông cô x¸c ®Þnh tr­¬ng në</v>
          </cell>
          <cell r="C166" t="str">
            <v>c¸i</v>
          </cell>
          <cell r="D166">
            <v>1500000</v>
          </cell>
        </row>
        <row r="167">
          <cell r="A167">
            <v>163</v>
          </cell>
          <cell r="B167" t="str">
            <v>Dông cô x¸c ®Þnh gãc nghØ cña c¸t</v>
          </cell>
          <cell r="C167" t="str">
            <v>bé</v>
          </cell>
          <cell r="D167">
            <v>200000</v>
          </cell>
        </row>
        <row r="168">
          <cell r="A168">
            <v>164</v>
          </cell>
          <cell r="B168" t="str">
            <v>èng ®o thÝ nghiÖm</v>
          </cell>
          <cell r="C168" t="str">
            <v>c¸i</v>
          </cell>
          <cell r="D168">
            <v>50000</v>
          </cell>
        </row>
        <row r="169">
          <cell r="A169">
            <v>165</v>
          </cell>
          <cell r="B169" t="str">
            <v>èng ®ong thñy tinh 1000ml</v>
          </cell>
          <cell r="C169" t="str">
            <v>c¸i</v>
          </cell>
          <cell r="D169">
            <v>50000</v>
          </cell>
        </row>
        <row r="170">
          <cell r="A170">
            <v>166</v>
          </cell>
          <cell r="B170" t="str">
            <v>èng ®ong thñy tinh 1000ml, 500ml, 200ml</v>
          </cell>
          <cell r="C170" t="str">
            <v>c¸i</v>
          </cell>
          <cell r="D170">
            <v>50000</v>
          </cell>
        </row>
        <row r="171">
          <cell r="A171">
            <v>167</v>
          </cell>
          <cell r="B171" t="str">
            <v>èng ®Þnh t©m cè ®Þnh d¹ng Thôy sü</v>
          </cell>
          <cell r="C171" t="str">
            <v>c¸i</v>
          </cell>
          <cell r="D171">
            <v>50000</v>
          </cell>
        </row>
        <row r="172">
          <cell r="A172">
            <v>168</v>
          </cell>
          <cell r="B172" t="str">
            <v>èng cao su dÉn n­íc</v>
          </cell>
          <cell r="C172" t="str">
            <v>m</v>
          </cell>
          <cell r="D172">
            <v>5000</v>
          </cell>
        </row>
        <row r="173">
          <cell r="A173">
            <v>169</v>
          </cell>
          <cell r="B173" t="str">
            <v>èng cao su dÉn n­íc F 16mm</v>
          </cell>
          <cell r="C173" t="str">
            <v>m</v>
          </cell>
          <cell r="D173">
            <v>5000</v>
          </cell>
        </row>
        <row r="174">
          <cell r="A174">
            <v>170</v>
          </cell>
          <cell r="B174" t="str">
            <v>èng cao su F 16 - F 18mm</v>
          </cell>
          <cell r="C174" t="str">
            <v>m</v>
          </cell>
          <cell r="D174">
            <v>5000</v>
          </cell>
        </row>
        <row r="175">
          <cell r="A175">
            <v>171</v>
          </cell>
          <cell r="B175" t="str">
            <v>èng cao su mÒm</v>
          </cell>
          <cell r="C175" t="str">
            <v>m</v>
          </cell>
          <cell r="D175">
            <v>5000</v>
          </cell>
        </row>
        <row r="176">
          <cell r="A176">
            <v>172</v>
          </cell>
          <cell r="B176" t="str">
            <v>èng chèng</v>
          </cell>
          <cell r="C176" t="str">
            <v>m</v>
          </cell>
          <cell r="D176">
            <v>8000</v>
          </cell>
        </row>
        <row r="177">
          <cell r="A177">
            <v>173</v>
          </cell>
          <cell r="B177" t="str">
            <v>èng chuÈn ®é 25ml</v>
          </cell>
          <cell r="C177" t="str">
            <v>c¸i</v>
          </cell>
          <cell r="D177">
            <v>60000</v>
          </cell>
        </row>
        <row r="178">
          <cell r="A178">
            <v>174</v>
          </cell>
          <cell r="B178" t="str">
            <v>èng day ®ång trôc F 25 &amp; F 50</v>
          </cell>
          <cell r="C178" t="str">
            <v>bé</v>
          </cell>
          <cell r="D178">
            <v>200000</v>
          </cell>
        </row>
        <row r="179">
          <cell r="A179">
            <v>175</v>
          </cell>
          <cell r="B179" t="str">
            <v>èng hót thñy tinh (2-100)ml</v>
          </cell>
          <cell r="C179" t="str">
            <v>c¸i</v>
          </cell>
          <cell r="D179">
            <v>50000</v>
          </cell>
        </row>
        <row r="180">
          <cell r="A180">
            <v>176</v>
          </cell>
          <cell r="B180" t="str">
            <v>èng kÏm F 32</v>
          </cell>
          <cell r="C180" t="str">
            <v>m</v>
          </cell>
          <cell r="D180">
            <v>20000</v>
          </cell>
        </row>
        <row r="181">
          <cell r="A181">
            <v>177</v>
          </cell>
          <cell r="B181" t="str">
            <v>èng läc l­íi ®ång (F 100 - F 200)mm</v>
          </cell>
          <cell r="C181" t="str">
            <v>m</v>
          </cell>
          <cell r="D181">
            <v>50000</v>
          </cell>
        </row>
        <row r="182">
          <cell r="A182">
            <v>178</v>
          </cell>
          <cell r="B182" t="str">
            <v>èng mÉu</v>
          </cell>
          <cell r="C182" t="str">
            <v>èng</v>
          </cell>
          <cell r="D182">
            <v>300000</v>
          </cell>
        </row>
        <row r="183">
          <cell r="A183">
            <v>179</v>
          </cell>
          <cell r="B183" t="str">
            <v>èng mÉu ®¬n</v>
          </cell>
          <cell r="C183" t="str">
            <v>m</v>
          </cell>
          <cell r="D183">
            <v>300000</v>
          </cell>
        </row>
        <row r="184">
          <cell r="A184">
            <v>180</v>
          </cell>
          <cell r="B184" t="str">
            <v>èng mÉu kÐp</v>
          </cell>
          <cell r="C184" t="str">
            <v>c¸i</v>
          </cell>
          <cell r="D184">
            <v>1200000</v>
          </cell>
        </row>
        <row r="185">
          <cell r="A185">
            <v>181</v>
          </cell>
          <cell r="B185" t="str">
            <v>èng mÉu nguyªn d¹ng</v>
          </cell>
          <cell r="C185" t="str">
            <v>m</v>
          </cell>
          <cell r="D185">
            <v>600000</v>
          </cell>
        </row>
        <row r="186">
          <cell r="A186">
            <v>182</v>
          </cell>
          <cell r="B186" t="str">
            <v>èng mÉu xo¾n</v>
          </cell>
          <cell r="C186" t="str">
            <v>m</v>
          </cell>
          <cell r="D186">
            <v>600000</v>
          </cell>
        </row>
        <row r="187">
          <cell r="A187">
            <v>183</v>
          </cell>
          <cell r="B187" t="str">
            <v>èng móc n­íc dµi 2m</v>
          </cell>
          <cell r="C187" t="str">
            <v>c¸i</v>
          </cell>
          <cell r="D187">
            <v>50000</v>
          </cell>
        </row>
        <row r="188">
          <cell r="A188">
            <v>184</v>
          </cell>
          <cell r="B188" t="str">
            <v>èng ngoµi F 16</v>
          </cell>
          <cell r="C188" t="str">
            <v>m</v>
          </cell>
          <cell r="D188">
            <v>10000</v>
          </cell>
        </row>
        <row r="189">
          <cell r="A189">
            <v>185</v>
          </cell>
          <cell r="B189" t="str">
            <v>èng n­íc F 50</v>
          </cell>
          <cell r="C189" t="str">
            <v>m</v>
          </cell>
          <cell r="D189">
            <v>20000</v>
          </cell>
        </row>
        <row r="190">
          <cell r="A190">
            <v>186</v>
          </cell>
          <cell r="B190" t="str">
            <v>èng sóng + qu¶ ®¹n</v>
          </cell>
          <cell r="C190" t="str">
            <v>chiÕc</v>
          </cell>
          <cell r="D190">
            <v>2000000</v>
          </cell>
        </row>
        <row r="191">
          <cell r="A191">
            <v>187</v>
          </cell>
          <cell r="B191" t="str">
            <v>èng tæ ong dµi 1m</v>
          </cell>
          <cell r="C191" t="str">
            <v>èng</v>
          </cell>
          <cell r="D191">
            <v>100000</v>
          </cell>
        </row>
        <row r="192">
          <cell r="A192">
            <v>188</v>
          </cell>
          <cell r="B192" t="str">
            <v>èng thñy tinh ch÷ T F 8</v>
          </cell>
          <cell r="C192" t="str">
            <v>c¸i</v>
          </cell>
          <cell r="D192">
            <v>50000</v>
          </cell>
        </row>
        <row r="193">
          <cell r="A193">
            <v>189</v>
          </cell>
          <cell r="B193" t="str">
            <v>èng thñy tinh F 8ml dµi 1m lµm thÊm</v>
          </cell>
          <cell r="C193" t="str">
            <v>c¸i</v>
          </cell>
          <cell r="D193">
            <v>50000</v>
          </cell>
        </row>
        <row r="194">
          <cell r="A194">
            <v>190</v>
          </cell>
          <cell r="B194" t="str">
            <v>èng trong F 42 (cÇn khoan)</v>
          </cell>
          <cell r="C194" t="str">
            <v>m</v>
          </cell>
          <cell r="D194">
            <v>50000</v>
          </cell>
        </row>
        <row r="195">
          <cell r="A195">
            <v>191</v>
          </cell>
          <cell r="B195" t="str">
            <v>èng x¸c ®Þnh chuyÓn dÞch</v>
          </cell>
          <cell r="C195" t="str">
            <v>c¸i</v>
          </cell>
          <cell r="D195">
            <v>50000</v>
          </cell>
        </row>
        <row r="196">
          <cell r="A196">
            <v>192</v>
          </cell>
          <cell r="B196" t="str">
            <v>G¹ch chØ</v>
          </cell>
          <cell r="C196" t="str">
            <v>viªn</v>
          </cell>
          <cell r="D196">
            <v>300</v>
          </cell>
        </row>
        <row r="197">
          <cell r="A197">
            <v>193</v>
          </cell>
          <cell r="B197" t="str">
            <v>Gç chèng nhãm V F 18</v>
          </cell>
          <cell r="C197" t="str">
            <v>m3</v>
          </cell>
          <cell r="D197">
            <v>1500000</v>
          </cell>
        </row>
        <row r="198">
          <cell r="A198">
            <v>194</v>
          </cell>
          <cell r="B198" t="str">
            <v>Gç d¸n 40</v>
          </cell>
          <cell r="C198" t="str">
            <v>m2</v>
          </cell>
          <cell r="D198">
            <v>25000</v>
          </cell>
        </row>
        <row r="199">
          <cell r="A199">
            <v>195</v>
          </cell>
          <cell r="B199" t="str">
            <v>Gç dÇu 25</v>
          </cell>
          <cell r="C199" t="str">
            <v>m2</v>
          </cell>
          <cell r="D199">
            <v>25000</v>
          </cell>
        </row>
        <row r="200">
          <cell r="A200">
            <v>196</v>
          </cell>
          <cell r="B200" t="str">
            <v>Gç nhãm V</v>
          </cell>
          <cell r="C200" t="str">
            <v>m3</v>
          </cell>
          <cell r="D200">
            <v>1500000</v>
          </cell>
        </row>
        <row r="201">
          <cell r="A201">
            <v>197</v>
          </cell>
          <cell r="B201" t="str">
            <v>Gç tÊm</v>
          </cell>
          <cell r="C201" t="str">
            <v>m3</v>
          </cell>
          <cell r="D201">
            <v>2000000</v>
          </cell>
        </row>
        <row r="202">
          <cell r="A202">
            <v>198</v>
          </cell>
          <cell r="B202" t="str">
            <v>Gç v¸n 4 ph©n</v>
          </cell>
          <cell r="C202" t="str">
            <v>m3</v>
          </cell>
          <cell r="D202">
            <v>2000000</v>
          </cell>
        </row>
        <row r="203">
          <cell r="A203">
            <v>199</v>
          </cell>
          <cell r="B203" t="str">
            <v>Gç xÎ nhãm V</v>
          </cell>
          <cell r="C203" t="str">
            <v>m3</v>
          </cell>
          <cell r="D203">
            <v>1500000</v>
          </cell>
        </row>
        <row r="204">
          <cell r="A204">
            <v>200</v>
          </cell>
          <cell r="B204" t="str">
            <v>Ghen cao su F 63</v>
          </cell>
          <cell r="C204" t="str">
            <v>m</v>
          </cell>
          <cell r="D204">
            <v>10000</v>
          </cell>
        </row>
        <row r="205">
          <cell r="A205">
            <v>201</v>
          </cell>
          <cell r="B205" t="str">
            <v>Ghen kim lo¹i F 63</v>
          </cell>
          <cell r="C205" t="str">
            <v>m</v>
          </cell>
          <cell r="D205">
            <v>25000</v>
          </cell>
        </row>
        <row r="206">
          <cell r="A206">
            <v>202</v>
          </cell>
          <cell r="B206" t="str">
            <v>Gi¸ èng nghiÖm</v>
          </cell>
          <cell r="C206" t="str">
            <v>c¸i</v>
          </cell>
          <cell r="D206">
            <v>150000</v>
          </cell>
        </row>
        <row r="207">
          <cell r="A207">
            <v>203</v>
          </cell>
          <cell r="B207" t="str">
            <v>Gi¸ gç lµm thÊm</v>
          </cell>
          <cell r="C207" t="str">
            <v>c¸i</v>
          </cell>
          <cell r="D207">
            <v>150000</v>
          </cell>
        </row>
        <row r="208">
          <cell r="A208">
            <v>204</v>
          </cell>
          <cell r="B208" t="str">
            <v>GiÊy ®¨ng ký ®o ®¹c</v>
          </cell>
          <cell r="C208" t="str">
            <v>tê</v>
          </cell>
          <cell r="D208">
            <v>200</v>
          </cell>
        </row>
        <row r="209">
          <cell r="A209">
            <v>205</v>
          </cell>
          <cell r="B209" t="str">
            <v>GiÊy ®¸nh m¸y</v>
          </cell>
          <cell r="C209" t="str">
            <v>ram</v>
          </cell>
          <cell r="D209">
            <v>20000</v>
          </cell>
        </row>
        <row r="210">
          <cell r="A210">
            <v>206</v>
          </cell>
          <cell r="B210" t="str">
            <v>GiÊy ¶nh</v>
          </cell>
          <cell r="C210" t="str">
            <v>m</v>
          </cell>
          <cell r="D210">
            <v>50000</v>
          </cell>
        </row>
        <row r="211">
          <cell r="A211">
            <v>207</v>
          </cell>
          <cell r="B211" t="str">
            <v>GiÊy ¶nh khæ 140mm</v>
          </cell>
          <cell r="C211" t="str">
            <v>m</v>
          </cell>
          <cell r="D211">
            <v>100000</v>
          </cell>
        </row>
        <row r="212">
          <cell r="A212">
            <v>208</v>
          </cell>
          <cell r="B212" t="str">
            <v>GiÊy bãng can</v>
          </cell>
          <cell r="C212" t="str">
            <v>m</v>
          </cell>
          <cell r="D212">
            <v>2500</v>
          </cell>
        </row>
        <row r="213">
          <cell r="A213">
            <v>209</v>
          </cell>
          <cell r="B213" t="str">
            <v>GiÊy bãng can</v>
          </cell>
          <cell r="C213" t="str">
            <v>m2</v>
          </cell>
          <cell r="D213">
            <v>3000</v>
          </cell>
        </row>
        <row r="214">
          <cell r="A214">
            <v>210</v>
          </cell>
          <cell r="B214" t="str">
            <v>GiÊy can</v>
          </cell>
          <cell r="C214" t="str">
            <v>cuén</v>
          </cell>
          <cell r="D214">
            <v>200000</v>
          </cell>
        </row>
        <row r="215">
          <cell r="A215">
            <v>211</v>
          </cell>
          <cell r="B215" t="str">
            <v>GiÊy can</v>
          </cell>
          <cell r="C215" t="str">
            <v>m</v>
          </cell>
          <cell r="D215">
            <v>2500</v>
          </cell>
        </row>
        <row r="216">
          <cell r="A216">
            <v>212</v>
          </cell>
          <cell r="B216" t="str">
            <v>GiÊy can cao 0,3m</v>
          </cell>
          <cell r="C216" t="str">
            <v>m</v>
          </cell>
          <cell r="D216">
            <v>2500</v>
          </cell>
        </row>
        <row r="217">
          <cell r="A217">
            <v>213</v>
          </cell>
          <cell r="B217" t="str">
            <v>GiÊy Croki</v>
          </cell>
          <cell r="C217" t="str">
            <v>tê</v>
          </cell>
          <cell r="D217">
            <v>3400</v>
          </cell>
        </row>
        <row r="218">
          <cell r="A218">
            <v>214</v>
          </cell>
          <cell r="B218" t="str">
            <v>GiÊy gãi mÉu</v>
          </cell>
          <cell r="C218" t="str">
            <v>ram</v>
          </cell>
          <cell r="D218">
            <v>22000</v>
          </cell>
        </row>
        <row r="219">
          <cell r="A219">
            <v>215</v>
          </cell>
          <cell r="B219" t="str">
            <v>GiÊy in</v>
          </cell>
          <cell r="C219" t="str">
            <v>m2</v>
          </cell>
          <cell r="D219">
            <v>5000</v>
          </cell>
        </row>
        <row r="220">
          <cell r="A220">
            <v>216</v>
          </cell>
          <cell r="B220" t="str">
            <v>GiÊy kÎ ly</v>
          </cell>
          <cell r="C220" t="str">
            <v>m</v>
          </cell>
          <cell r="D220">
            <v>2600</v>
          </cell>
        </row>
        <row r="221">
          <cell r="A221">
            <v>217</v>
          </cell>
          <cell r="B221" t="str">
            <v>GiÊy kÎ ly</v>
          </cell>
          <cell r="C221" t="str">
            <v>tê</v>
          </cell>
          <cell r="D221">
            <v>2600</v>
          </cell>
        </row>
        <row r="222">
          <cell r="A222">
            <v>218</v>
          </cell>
          <cell r="B222" t="str">
            <v>GiÊy kÎ ly cao 0,3m</v>
          </cell>
          <cell r="C222" t="str">
            <v>m</v>
          </cell>
          <cell r="D222">
            <v>2600</v>
          </cell>
        </row>
        <row r="223">
          <cell r="A223">
            <v>219</v>
          </cell>
          <cell r="B223" t="str">
            <v>GiÊy kÎ ngang</v>
          </cell>
          <cell r="C223" t="str">
            <v>quyÓn</v>
          </cell>
          <cell r="D223">
            <v>2000</v>
          </cell>
        </row>
        <row r="224">
          <cell r="A224">
            <v>220</v>
          </cell>
          <cell r="B224" t="str">
            <v>GiÊy tr¾ng</v>
          </cell>
          <cell r="C224" t="str">
            <v>tËp</v>
          </cell>
          <cell r="D224">
            <v>2000</v>
          </cell>
        </row>
        <row r="225">
          <cell r="A225">
            <v>221</v>
          </cell>
          <cell r="B225" t="str">
            <v>GiÊy vÏ</v>
          </cell>
          <cell r="C225" t="str">
            <v>tê</v>
          </cell>
          <cell r="D225">
            <v>5000</v>
          </cell>
        </row>
        <row r="226">
          <cell r="A226">
            <v>222</v>
          </cell>
          <cell r="B226" t="str">
            <v>GiÊy vÏ b×nh ®å phao</v>
          </cell>
          <cell r="C226" t="str">
            <v>tê</v>
          </cell>
          <cell r="D226">
            <v>5000</v>
          </cell>
        </row>
        <row r="227">
          <cell r="A227">
            <v>223</v>
          </cell>
          <cell r="B227" t="str">
            <v>GiÊy vÏ b×nh ®å phao</v>
          </cell>
          <cell r="C227" t="str">
            <v>tê</v>
          </cell>
          <cell r="D227">
            <v>5000</v>
          </cell>
        </row>
        <row r="228">
          <cell r="A228">
            <v>224</v>
          </cell>
          <cell r="B228" t="str">
            <v>GiÊy vÏ b¶n ®å (50 x 50)</v>
          </cell>
          <cell r="C228" t="str">
            <v>tê</v>
          </cell>
          <cell r="D228">
            <v>5000</v>
          </cell>
        </row>
        <row r="229">
          <cell r="A229">
            <v>225</v>
          </cell>
          <cell r="B229" t="str">
            <v>GiÊy viÕt</v>
          </cell>
          <cell r="C229" t="str">
            <v>tËp</v>
          </cell>
          <cell r="D229">
            <v>2000</v>
          </cell>
        </row>
        <row r="230">
          <cell r="A230">
            <v>226</v>
          </cell>
          <cell r="B230" t="str">
            <v>Hãa chÊt</v>
          </cell>
          <cell r="C230" t="str">
            <v>kg</v>
          </cell>
          <cell r="D230">
            <v>40000</v>
          </cell>
        </row>
        <row r="231">
          <cell r="A231">
            <v>227</v>
          </cell>
          <cell r="B231" t="str">
            <v>Hãa chÊt (HCL, axetylen)</v>
          </cell>
          <cell r="C231" t="str">
            <v>kg</v>
          </cell>
          <cell r="D231">
            <v>40000</v>
          </cell>
        </row>
        <row r="232">
          <cell r="A232">
            <v>228</v>
          </cell>
          <cell r="B232" t="str">
            <v>Hãa chÊt c¸c lo¹i</v>
          </cell>
          <cell r="C232" t="str">
            <v>gam</v>
          </cell>
          <cell r="D232">
            <v>40</v>
          </cell>
        </row>
        <row r="233">
          <cell r="A233">
            <v>229</v>
          </cell>
          <cell r="B233" t="str">
            <v>Hép bét mµu</v>
          </cell>
          <cell r="C233" t="str">
            <v>hép</v>
          </cell>
          <cell r="D233">
            <v>15000</v>
          </cell>
        </row>
        <row r="234">
          <cell r="A234">
            <v>230</v>
          </cell>
          <cell r="B234" t="str">
            <v>Hép bót d¹ mµu</v>
          </cell>
          <cell r="C234" t="str">
            <v>hép</v>
          </cell>
          <cell r="D234">
            <v>15000</v>
          </cell>
        </row>
        <row r="235">
          <cell r="A235">
            <v>231</v>
          </cell>
          <cell r="B235" t="str">
            <v>Hép gç ®ùng mÉu</v>
          </cell>
          <cell r="C235" t="str">
            <v>hép</v>
          </cell>
          <cell r="D235">
            <v>8000</v>
          </cell>
        </row>
        <row r="236">
          <cell r="A236">
            <v>232</v>
          </cell>
          <cell r="B236" t="str">
            <v>Hép gç ®ùng mÉu 400 x 400 x 400</v>
          </cell>
          <cell r="C236" t="str">
            <v>hép</v>
          </cell>
          <cell r="D236">
            <v>35000</v>
          </cell>
        </row>
        <row r="237">
          <cell r="A237">
            <v>233</v>
          </cell>
          <cell r="B237" t="str">
            <v>Hép gç 24 « ®ùng mÉu l­u</v>
          </cell>
          <cell r="C237" t="str">
            <v>hép</v>
          </cell>
          <cell r="D237">
            <v>45000</v>
          </cell>
        </row>
        <row r="238">
          <cell r="A238">
            <v>234</v>
          </cell>
          <cell r="B238" t="str">
            <v>Hép gç 2 ng¨n dµi 1m</v>
          </cell>
          <cell r="C238" t="str">
            <v>hép</v>
          </cell>
          <cell r="D238">
            <v>15000</v>
          </cell>
        </row>
        <row r="239">
          <cell r="A239">
            <v>235</v>
          </cell>
          <cell r="B239" t="str">
            <v>Hép n¨ng l­îng</v>
          </cell>
          <cell r="C239" t="str">
            <v>hép</v>
          </cell>
          <cell r="D239">
            <v>500000</v>
          </cell>
        </row>
        <row r="240">
          <cell r="A240">
            <v>236</v>
          </cell>
          <cell r="B240" t="str">
            <v>Hép nh«m nhá</v>
          </cell>
          <cell r="C240" t="str">
            <v>hép</v>
          </cell>
          <cell r="D240">
            <v>8000</v>
          </cell>
        </row>
        <row r="241">
          <cell r="A241">
            <v>237</v>
          </cell>
          <cell r="B241" t="str">
            <v>Hép t«n 200 x 200 x 1</v>
          </cell>
          <cell r="C241" t="str">
            <v>hép</v>
          </cell>
          <cell r="D241">
            <v>12000</v>
          </cell>
        </row>
        <row r="242">
          <cell r="A242">
            <v>238</v>
          </cell>
          <cell r="B242" t="str">
            <v>Hép t«n 200 x 100 mm</v>
          </cell>
          <cell r="C242" t="str">
            <v>c¸i</v>
          </cell>
          <cell r="D242">
            <v>12000</v>
          </cell>
        </row>
        <row r="243">
          <cell r="A243">
            <v>239</v>
          </cell>
          <cell r="B243" t="str">
            <v>Kali thiocyarat</v>
          </cell>
          <cell r="C243" t="str">
            <v>gam</v>
          </cell>
          <cell r="D243">
            <v>40</v>
          </cell>
        </row>
        <row r="244">
          <cell r="A244">
            <v>240</v>
          </cell>
          <cell r="B244" t="str">
            <v>Khay men</v>
          </cell>
          <cell r="C244" t="str">
            <v>c¸i</v>
          </cell>
          <cell r="D244">
            <v>50000</v>
          </cell>
        </row>
        <row r="245">
          <cell r="A245">
            <v>241</v>
          </cell>
          <cell r="B245" t="str">
            <v>Khay men ch÷ nhËt</v>
          </cell>
          <cell r="C245" t="str">
            <v>c¸i</v>
          </cell>
          <cell r="D245">
            <v>50000</v>
          </cell>
        </row>
        <row r="246">
          <cell r="A246">
            <v>242</v>
          </cell>
          <cell r="B246" t="str">
            <v>Khay men to</v>
          </cell>
          <cell r="C246" t="str">
            <v>c¸i</v>
          </cell>
          <cell r="D246">
            <v>50000</v>
          </cell>
        </row>
        <row r="247">
          <cell r="A247">
            <v>243</v>
          </cell>
          <cell r="B247" t="str">
            <v>Khay men to + nhá</v>
          </cell>
          <cell r="C247" t="str">
            <v>c¸i</v>
          </cell>
          <cell r="D247">
            <v>50000</v>
          </cell>
        </row>
        <row r="248">
          <cell r="A248">
            <v>244</v>
          </cell>
          <cell r="B248" t="str">
            <v>Khay ñ ®Êt</v>
          </cell>
          <cell r="C248" t="str">
            <v>c¸i</v>
          </cell>
          <cell r="D248">
            <v>50000</v>
          </cell>
        </row>
        <row r="249">
          <cell r="A249">
            <v>245</v>
          </cell>
          <cell r="B249" t="str">
            <v>Khu«n t¹o mÉu</v>
          </cell>
          <cell r="C249" t="str">
            <v>c¸i</v>
          </cell>
          <cell r="D249">
            <v>50000</v>
          </cell>
        </row>
        <row r="250">
          <cell r="A250">
            <v>246</v>
          </cell>
          <cell r="B250" t="str">
            <v>KÝnh dÇy 10ly (20 x 40)cm (kÝnh mµi mê)</v>
          </cell>
          <cell r="C250" t="str">
            <v>c¸i</v>
          </cell>
          <cell r="D250">
            <v>50000</v>
          </cell>
        </row>
        <row r="251">
          <cell r="A251">
            <v>247</v>
          </cell>
          <cell r="B251" t="str">
            <v>KÝnh lËp thÓ</v>
          </cell>
          <cell r="C251" t="str">
            <v>c¸i</v>
          </cell>
          <cell r="D251">
            <v>100000</v>
          </cell>
        </row>
        <row r="252">
          <cell r="A252">
            <v>248</v>
          </cell>
          <cell r="B252" t="str">
            <v>KÝnh lóp</v>
          </cell>
          <cell r="C252" t="str">
            <v>c¸i</v>
          </cell>
          <cell r="D252">
            <v>60000</v>
          </cell>
        </row>
        <row r="253">
          <cell r="A253">
            <v>249</v>
          </cell>
          <cell r="B253" t="str">
            <v>KÝnh mµi mê</v>
          </cell>
          <cell r="C253" t="str">
            <v>c¸i</v>
          </cell>
          <cell r="D253">
            <v>50000</v>
          </cell>
        </row>
        <row r="254">
          <cell r="A254">
            <v>250</v>
          </cell>
          <cell r="B254" t="str">
            <v>KÝnh tr¾ng (2x30x50)mm</v>
          </cell>
          <cell r="C254" t="str">
            <v>c¸i</v>
          </cell>
          <cell r="D254">
            <v>50000</v>
          </cell>
        </row>
        <row r="255">
          <cell r="A255">
            <v>251</v>
          </cell>
          <cell r="B255" t="str">
            <v>KÝnh vu«ng 16 x 16</v>
          </cell>
          <cell r="C255" t="str">
            <v>c¸i</v>
          </cell>
          <cell r="D255">
            <v>5000</v>
          </cell>
        </row>
        <row r="256">
          <cell r="A256">
            <v>252</v>
          </cell>
          <cell r="B256" t="str">
            <v>KÝp ®iÖn vi sai</v>
          </cell>
          <cell r="C256" t="str">
            <v>c¸i</v>
          </cell>
          <cell r="D256">
            <v>3200</v>
          </cell>
        </row>
        <row r="257">
          <cell r="A257">
            <v>253</v>
          </cell>
          <cell r="B257" t="str">
            <v>La men</v>
          </cell>
          <cell r="C257" t="str">
            <v>kg</v>
          </cell>
          <cell r="D257">
            <v>15000</v>
          </cell>
        </row>
        <row r="258">
          <cell r="A258">
            <v>254</v>
          </cell>
          <cell r="B258" t="str">
            <v>L­ìi c¾t ®Êt</v>
          </cell>
          <cell r="C258" t="str">
            <v>c¸i</v>
          </cell>
          <cell r="D258">
            <v>30000</v>
          </cell>
        </row>
        <row r="259">
          <cell r="A259">
            <v>255</v>
          </cell>
          <cell r="B259" t="str">
            <v>Mµng buång n­íc F 270</v>
          </cell>
          <cell r="C259" t="str">
            <v>c¸i</v>
          </cell>
          <cell r="D259">
            <v>50000</v>
          </cell>
        </row>
        <row r="260">
          <cell r="A260">
            <v>256</v>
          </cell>
          <cell r="B260" t="str">
            <v>Mèc bªt«ng ®óc s½n</v>
          </cell>
          <cell r="C260" t="str">
            <v>c¸i</v>
          </cell>
          <cell r="D260">
            <v>25000</v>
          </cell>
        </row>
        <row r="261">
          <cell r="A261">
            <v>257</v>
          </cell>
          <cell r="B261" t="str">
            <v>Mia ®o mùc n­íc 150x40x1500</v>
          </cell>
          <cell r="C261" t="str">
            <v>c¸i</v>
          </cell>
          <cell r="D261">
            <v>65000</v>
          </cell>
        </row>
        <row r="262">
          <cell r="A262">
            <v>258</v>
          </cell>
          <cell r="B262" t="str">
            <v>Mòi khoan</v>
          </cell>
          <cell r="C262" t="str">
            <v>c¸i</v>
          </cell>
          <cell r="D262">
            <v>60000</v>
          </cell>
        </row>
        <row r="263">
          <cell r="A263">
            <v>259</v>
          </cell>
          <cell r="B263" t="str">
            <v>Mòi khoan ch÷ thËp F 46</v>
          </cell>
          <cell r="C263" t="str">
            <v>c¸i</v>
          </cell>
          <cell r="D263">
            <v>60000</v>
          </cell>
        </row>
        <row r="264">
          <cell r="A264">
            <v>260</v>
          </cell>
          <cell r="B264" t="str">
            <v>Mòi khoan h×nh xuyÕn g¾n r¨ng hîp kim cøng</v>
          </cell>
          <cell r="C264" t="str">
            <v>c¸i</v>
          </cell>
          <cell r="D264">
            <v>450000</v>
          </cell>
        </row>
        <row r="265">
          <cell r="A265">
            <v>261</v>
          </cell>
          <cell r="B265" t="str">
            <v>Mòi khoan hîp kim</v>
          </cell>
          <cell r="C265" t="str">
            <v>c¸i</v>
          </cell>
          <cell r="D265">
            <v>75000</v>
          </cell>
        </row>
        <row r="266">
          <cell r="A266">
            <v>262</v>
          </cell>
          <cell r="B266" t="str">
            <v>Mòi khoan kim c­¬ng</v>
          </cell>
          <cell r="C266" t="str">
            <v>c¸i</v>
          </cell>
          <cell r="D266">
            <v>1300000</v>
          </cell>
        </row>
        <row r="267">
          <cell r="A267">
            <v>263</v>
          </cell>
          <cell r="B267" t="str">
            <v>Mòi xuyªn</v>
          </cell>
          <cell r="C267" t="str">
            <v>c¸i</v>
          </cell>
          <cell r="D267">
            <v>600000</v>
          </cell>
        </row>
        <row r="268">
          <cell r="A268">
            <v>264</v>
          </cell>
          <cell r="B268" t="str">
            <v>Mòi xuyªn c¾t</v>
          </cell>
          <cell r="C268" t="str">
            <v>c¸i</v>
          </cell>
          <cell r="D268">
            <v>600000</v>
          </cell>
        </row>
        <row r="269">
          <cell r="A269">
            <v>265</v>
          </cell>
          <cell r="B269" t="str">
            <v>Mòi xuyªn h×nh nãn</v>
          </cell>
          <cell r="C269" t="str">
            <v>c¸i</v>
          </cell>
          <cell r="D269">
            <v>600000</v>
          </cell>
        </row>
        <row r="270">
          <cell r="A270">
            <v>266</v>
          </cell>
          <cell r="B270" t="str">
            <v>Mu«i xóc ®Êt</v>
          </cell>
          <cell r="C270" t="str">
            <v>c¸i</v>
          </cell>
          <cell r="D270">
            <v>200000</v>
          </cell>
        </row>
        <row r="271">
          <cell r="A271">
            <v>267</v>
          </cell>
          <cell r="B271" t="str">
            <v>Mùc can</v>
          </cell>
          <cell r="C271" t="str">
            <v>lä</v>
          </cell>
          <cell r="D271">
            <v>15000</v>
          </cell>
        </row>
        <row r="272">
          <cell r="A272">
            <v>268</v>
          </cell>
          <cell r="B272" t="str">
            <v>N¨ng l­îng ®iÖn</v>
          </cell>
          <cell r="C272" t="str">
            <v>kwh</v>
          </cell>
          <cell r="D272">
            <v>800</v>
          </cell>
        </row>
        <row r="273">
          <cell r="A273">
            <v>269</v>
          </cell>
          <cell r="B273" t="str">
            <v>Nåi ¸p suÊt hót ch©n kh«ng (®Ó lµm tû träng-b·o hßa)</v>
          </cell>
          <cell r="C273" t="str">
            <v>c¸i</v>
          </cell>
          <cell r="D273">
            <v>200000</v>
          </cell>
        </row>
        <row r="274">
          <cell r="A274">
            <v>270</v>
          </cell>
          <cell r="B274" t="str">
            <v>Neo 25kg</v>
          </cell>
          <cell r="C274" t="str">
            <v>c¸i</v>
          </cell>
          <cell r="D274">
            <v>290000</v>
          </cell>
        </row>
        <row r="275">
          <cell r="A275">
            <v>271</v>
          </cell>
          <cell r="B275" t="str">
            <v>NhËt ký kh¶o s¸t</v>
          </cell>
          <cell r="C275" t="str">
            <v>quyÓn</v>
          </cell>
          <cell r="D275">
            <v>5000</v>
          </cell>
        </row>
        <row r="276">
          <cell r="A276">
            <v>272</v>
          </cell>
          <cell r="B276" t="str">
            <v>NhiÖt kÕ</v>
          </cell>
          <cell r="C276" t="str">
            <v>c¸i</v>
          </cell>
          <cell r="D276">
            <v>100000</v>
          </cell>
        </row>
        <row r="277">
          <cell r="A277">
            <v>273</v>
          </cell>
          <cell r="B277" t="str">
            <v>NhiÖt kÕ 100oC -1500oC</v>
          </cell>
          <cell r="C277" t="str">
            <v>c¸i</v>
          </cell>
          <cell r="D277">
            <v>120000</v>
          </cell>
        </row>
        <row r="278">
          <cell r="A278">
            <v>274</v>
          </cell>
          <cell r="B278" t="str">
            <v>NhiÖt kÕ 10oC - 600oC</v>
          </cell>
          <cell r="C278" t="str">
            <v>c¸i</v>
          </cell>
          <cell r="D278">
            <v>200000</v>
          </cell>
        </row>
        <row r="279">
          <cell r="A279">
            <v>275</v>
          </cell>
          <cell r="B279" t="str">
            <v>NhiÖt kÕ 50oC, 300oC, 100oC, 200oC</v>
          </cell>
          <cell r="C279" t="str">
            <v>c¸i</v>
          </cell>
          <cell r="D279">
            <v>120000</v>
          </cell>
        </row>
        <row r="280">
          <cell r="A280">
            <v>276</v>
          </cell>
          <cell r="B280" t="str">
            <v>Nhùa ca na ®a</v>
          </cell>
          <cell r="C280" t="str">
            <v>kg</v>
          </cell>
          <cell r="D280">
            <v>20000</v>
          </cell>
        </row>
        <row r="281">
          <cell r="A281">
            <v>277</v>
          </cell>
          <cell r="B281" t="str">
            <v>N­íc cÊt</v>
          </cell>
          <cell r="C281" t="str">
            <v>lÝt</v>
          </cell>
          <cell r="D281">
            <v>15000</v>
          </cell>
        </row>
        <row r="282">
          <cell r="A282">
            <v>278</v>
          </cell>
          <cell r="B282" t="str">
            <v>Nit¬ benzen tinh khiÕt</v>
          </cell>
          <cell r="C282" t="str">
            <v>gam</v>
          </cell>
          <cell r="D282">
            <v>40</v>
          </cell>
        </row>
        <row r="283">
          <cell r="A283">
            <v>279</v>
          </cell>
          <cell r="B283" t="str">
            <v>Nit¬ rat b¹c</v>
          </cell>
          <cell r="C283" t="str">
            <v>gam</v>
          </cell>
          <cell r="D283">
            <v>40</v>
          </cell>
        </row>
        <row r="284">
          <cell r="A284">
            <v>280</v>
          </cell>
          <cell r="B284" t="str">
            <v>Paraphin</v>
          </cell>
          <cell r="C284" t="str">
            <v>kg</v>
          </cell>
          <cell r="D284">
            <v>12000</v>
          </cell>
        </row>
        <row r="285">
          <cell r="A285">
            <v>281</v>
          </cell>
          <cell r="B285" t="str">
            <v>Phao ®o sãng</v>
          </cell>
          <cell r="C285" t="str">
            <v>c¸i</v>
          </cell>
          <cell r="D285">
            <v>300000</v>
          </cell>
        </row>
        <row r="286">
          <cell r="A286">
            <v>282</v>
          </cell>
          <cell r="B286" t="str">
            <v>Phao thö ®é chÆt</v>
          </cell>
          <cell r="C286" t="str">
            <v>bé</v>
          </cell>
          <cell r="D286">
            <v>2000000</v>
          </cell>
        </row>
        <row r="287">
          <cell r="A287">
            <v>283</v>
          </cell>
          <cell r="B287" t="str">
            <v>Phao tû träng kÕ</v>
          </cell>
          <cell r="C287" t="str">
            <v>bé</v>
          </cell>
          <cell r="D287">
            <v>300000</v>
          </cell>
        </row>
        <row r="288">
          <cell r="A288">
            <v>284</v>
          </cell>
          <cell r="B288" t="str">
            <v>Phim + ¶nh mµu 9x12</v>
          </cell>
          <cell r="C288" t="str">
            <v>cuén</v>
          </cell>
          <cell r="D288">
            <v>50000</v>
          </cell>
        </row>
        <row r="289">
          <cell r="A289">
            <v>285</v>
          </cell>
          <cell r="B289" t="str">
            <v>PhÌn s¾t</v>
          </cell>
          <cell r="C289" t="str">
            <v>gam</v>
          </cell>
          <cell r="D289">
            <v>60000</v>
          </cell>
        </row>
        <row r="290">
          <cell r="A290">
            <v>286</v>
          </cell>
          <cell r="B290" t="str">
            <v>PhÔu rãt c¸t</v>
          </cell>
          <cell r="C290" t="str">
            <v>bé</v>
          </cell>
          <cell r="D290">
            <v>200000</v>
          </cell>
        </row>
        <row r="291">
          <cell r="A291">
            <v>287</v>
          </cell>
          <cell r="B291" t="str">
            <v>PhÔu s¾t F 5cm</v>
          </cell>
          <cell r="C291" t="str">
            <v>c¸i</v>
          </cell>
          <cell r="D291">
            <v>5000</v>
          </cell>
        </row>
        <row r="292">
          <cell r="A292">
            <v>288</v>
          </cell>
          <cell r="B292" t="str">
            <v>PhÔu thñy tinh</v>
          </cell>
          <cell r="C292" t="str">
            <v>c¸i</v>
          </cell>
          <cell r="D292">
            <v>6000</v>
          </cell>
        </row>
        <row r="293">
          <cell r="A293">
            <v>289</v>
          </cell>
          <cell r="B293" t="str">
            <v>PhÔu thñy tinh (60-100)mm</v>
          </cell>
          <cell r="C293" t="str">
            <v>c¸i</v>
          </cell>
          <cell r="D293">
            <v>2000</v>
          </cell>
        </row>
        <row r="294">
          <cell r="A294">
            <v>290</v>
          </cell>
          <cell r="B294" t="str">
            <v>Pin ®Ìn</v>
          </cell>
          <cell r="C294" t="str">
            <v>qu¶</v>
          </cell>
          <cell r="D294">
            <v>2000</v>
          </cell>
        </row>
        <row r="295">
          <cell r="A295">
            <v>291</v>
          </cell>
          <cell r="B295" t="str">
            <v>Pin ®o l­u tèc</v>
          </cell>
          <cell r="C295" t="str">
            <v>qu¶</v>
          </cell>
          <cell r="D295">
            <v>1000</v>
          </cell>
        </row>
        <row r="296">
          <cell r="A296">
            <v>292</v>
          </cell>
          <cell r="B296" t="str">
            <v>Pin 1,5V</v>
          </cell>
          <cell r="C296" t="str">
            <v>qu¶</v>
          </cell>
          <cell r="D296">
            <v>500000</v>
          </cell>
        </row>
        <row r="297">
          <cell r="A297">
            <v>293</v>
          </cell>
          <cell r="B297" t="str">
            <v>Pin 69V</v>
          </cell>
          <cell r="C297" t="str">
            <v>hßm</v>
          </cell>
          <cell r="D297">
            <v>800000</v>
          </cell>
        </row>
        <row r="298">
          <cell r="A298">
            <v>294</v>
          </cell>
          <cell r="B298" t="str">
            <v>Pin BTO-45</v>
          </cell>
          <cell r="C298" t="str">
            <v>hßm</v>
          </cell>
          <cell r="D298">
            <v>2000</v>
          </cell>
        </row>
        <row r="299">
          <cell r="A299">
            <v>295</v>
          </cell>
          <cell r="B299" t="str">
            <v>Pin dïng cho ®o n­íc</v>
          </cell>
          <cell r="C299" t="str">
            <v>®«i</v>
          </cell>
          <cell r="D299">
            <v>40000</v>
          </cell>
        </row>
        <row r="300">
          <cell r="A300">
            <v>296</v>
          </cell>
          <cell r="B300" t="str">
            <v>Qu¶ bo cao su</v>
          </cell>
          <cell r="C300" t="str">
            <v>qu¶</v>
          </cell>
          <cell r="D300">
            <v>7000</v>
          </cell>
        </row>
        <row r="301">
          <cell r="A301">
            <v>297</v>
          </cell>
          <cell r="B301" t="str">
            <v>Que hµn</v>
          </cell>
          <cell r="C301" t="str">
            <v>kg</v>
          </cell>
          <cell r="D301">
            <v>5000</v>
          </cell>
        </row>
        <row r="302">
          <cell r="A302">
            <v>298</v>
          </cell>
          <cell r="B302" t="str">
            <v>Que khuÊy ®Êt</v>
          </cell>
          <cell r="C302" t="str">
            <v>c¸i</v>
          </cell>
          <cell r="D302">
            <v>1300000</v>
          </cell>
        </row>
        <row r="303">
          <cell r="A303">
            <v>299</v>
          </cell>
          <cell r="B303" t="str">
            <v>R©y ®Þa chÊt c«ng tr×nh</v>
          </cell>
          <cell r="C303" t="str">
            <v>bé</v>
          </cell>
          <cell r="D303">
            <v>400000</v>
          </cell>
        </row>
        <row r="304">
          <cell r="A304">
            <v>300</v>
          </cell>
          <cell r="B304" t="str">
            <v>R©y ®Þa chÊt c«ng tr×nh (Anh)</v>
          </cell>
          <cell r="C304" t="str">
            <v>bé</v>
          </cell>
          <cell r="D304">
            <v>1500000</v>
          </cell>
        </row>
        <row r="305">
          <cell r="A305">
            <v>301</v>
          </cell>
          <cell r="B305" t="str">
            <v>R©y dông cô ®Çm nÖn</v>
          </cell>
          <cell r="C305" t="str">
            <v>bé</v>
          </cell>
          <cell r="D305">
            <v>1500000</v>
          </cell>
        </row>
        <row r="306">
          <cell r="A306">
            <v>302</v>
          </cell>
          <cell r="B306" t="str">
            <v>Rïa neo phao</v>
          </cell>
          <cell r="C306" t="str">
            <v>c¸i</v>
          </cell>
          <cell r="D306">
            <v>25000</v>
          </cell>
        </row>
        <row r="307">
          <cell r="A307">
            <v>303</v>
          </cell>
          <cell r="B307" t="str">
            <v>S¬n ®á</v>
          </cell>
          <cell r="C307" t="str">
            <v>kg</v>
          </cell>
          <cell r="D307">
            <v>25000</v>
          </cell>
        </row>
        <row r="308">
          <cell r="A308">
            <v>304</v>
          </cell>
          <cell r="B308" t="str">
            <v>S¬n ®á tr¾ng</v>
          </cell>
          <cell r="C308" t="str">
            <v>kg</v>
          </cell>
          <cell r="D308">
            <v>25000</v>
          </cell>
        </row>
        <row r="309">
          <cell r="A309">
            <v>305</v>
          </cell>
          <cell r="B309" t="str">
            <v>S¬n c¸c lo¹i</v>
          </cell>
          <cell r="C309" t="str">
            <v>kg</v>
          </cell>
          <cell r="D309">
            <v>25000</v>
          </cell>
        </row>
        <row r="310">
          <cell r="A310">
            <v>306</v>
          </cell>
          <cell r="B310" t="str">
            <v>S¾t trßn F14</v>
          </cell>
          <cell r="C310" t="str">
            <v>kg</v>
          </cell>
          <cell r="D310">
            <v>5000</v>
          </cell>
        </row>
        <row r="311">
          <cell r="A311">
            <v>307</v>
          </cell>
          <cell r="B311" t="str">
            <v>Sæ ®o</v>
          </cell>
          <cell r="C311" t="str">
            <v>quyÓn</v>
          </cell>
          <cell r="D311">
            <v>2000</v>
          </cell>
        </row>
        <row r="312">
          <cell r="A312">
            <v>308</v>
          </cell>
          <cell r="B312" t="str">
            <v>Sæ ®o ®¹c</v>
          </cell>
          <cell r="C312" t="str">
            <v>quyÓn</v>
          </cell>
          <cell r="D312">
            <v>2000</v>
          </cell>
        </row>
        <row r="313">
          <cell r="A313">
            <v>309</v>
          </cell>
          <cell r="B313" t="str">
            <v>Sæ ®o c¸c lo¹i</v>
          </cell>
          <cell r="C313" t="str">
            <v>quyÓn</v>
          </cell>
          <cell r="D313">
            <v>2000</v>
          </cell>
        </row>
        <row r="314">
          <cell r="A314">
            <v>310</v>
          </cell>
          <cell r="B314" t="str">
            <v>Sæ ®o lón</v>
          </cell>
          <cell r="C314" t="str">
            <v>quyÓn</v>
          </cell>
          <cell r="D314">
            <v>2000</v>
          </cell>
        </row>
        <row r="315">
          <cell r="A315">
            <v>311</v>
          </cell>
          <cell r="B315" t="str">
            <v>Sæ ®o n­íc</v>
          </cell>
          <cell r="C315" t="str">
            <v>quyÓn</v>
          </cell>
          <cell r="D315">
            <v>2000</v>
          </cell>
        </row>
        <row r="316">
          <cell r="A316">
            <v>312</v>
          </cell>
          <cell r="B316" t="str">
            <v>Sæ Ðp n­íc</v>
          </cell>
          <cell r="C316" t="str">
            <v>quyÓn</v>
          </cell>
          <cell r="D316">
            <v>2000</v>
          </cell>
        </row>
        <row r="317">
          <cell r="A317">
            <v>313</v>
          </cell>
          <cell r="B317" t="str">
            <v>Sæ hót n­íc</v>
          </cell>
          <cell r="C317" t="str">
            <v>quyÓn</v>
          </cell>
          <cell r="D317">
            <v>2000</v>
          </cell>
        </row>
        <row r="318">
          <cell r="A318">
            <v>314</v>
          </cell>
          <cell r="B318" t="str">
            <v>Sæ móc n­íc</v>
          </cell>
          <cell r="C318" t="str">
            <v>quyÓn</v>
          </cell>
          <cell r="D318">
            <v>2000</v>
          </cell>
        </row>
        <row r="319">
          <cell r="A319">
            <v>315</v>
          </cell>
          <cell r="B319" t="str">
            <v>Sæ tæng hîp ®é lón</v>
          </cell>
          <cell r="C319" t="str">
            <v>quyÓn</v>
          </cell>
          <cell r="D319">
            <v>2000</v>
          </cell>
        </row>
        <row r="320">
          <cell r="A320">
            <v>316</v>
          </cell>
          <cell r="B320" t="str">
            <v>Xoong nh«m ®un s¸p</v>
          </cell>
          <cell r="C320" t="str">
            <v>c¸i</v>
          </cell>
          <cell r="D320">
            <v>20000</v>
          </cell>
        </row>
        <row r="321">
          <cell r="A321">
            <v>317</v>
          </cell>
          <cell r="B321" t="str">
            <v>Sun f¸t ®ång</v>
          </cell>
          <cell r="C321" t="str">
            <v>kg</v>
          </cell>
          <cell r="D321">
            <v>4000</v>
          </cell>
        </row>
        <row r="322">
          <cell r="A322">
            <v>318</v>
          </cell>
          <cell r="B322" t="str">
            <v>T¹ c¸ gang 100kg</v>
          </cell>
          <cell r="C322" t="str">
            <v>qu¶</v>
          </cell>
          <cell r="D322">
            <v>350000</v>
          </cell>
        </row>
        <row r="323">
          <cell r="A323">
            <v>319</v>
          </cell>
          <cell r="B323" t="str">
            <v>T¹ c¸ gang 50kg</v>
          </cell>
          <cell r="C323" t="str">
            <v>qu¶</v>
          </cell>
          <cell r="D323">
            <v>175000</v>
          </cell>
        </row>
        <row r="324">
          <cell r="A324">
            <v>320</v>
          </cell>
          <cell r="B324" t="str">
            <v>T¹ ch× 15kg</v>
          </cell>
          <cell r="C324" t="str">
            <v>c¸i</v>
          </cell>
          <cell r="D324">
            <v>100000</v>
          </cell>
        </row>
        <row r="325">
          <cell r="A325">
            <v>321</v>
          </cell>
          <cell r="B325" t="str">
            <v>Têi ®Þa chÊn</v>
          </cell>
          <cell r="C325" t="str">
            <v>chiÕc</v>
          </cell>
          <cell r="D325">
            <v>120000</v>
          </cell>
        </row>
        <row r="326">
          <cell r="A326">
            <v>322</v>
          </cell>
          <cell r="B326" t="str">
            <v>Têi cuèn d©y</v>
          </cell>
          <cell r="C326" t="str">
            <v>c¸i</v>
          </cell>
          <cell r="D326">
            <v>100000</v>
          </cell>
        </row>
        <row r="327">
          <cell r="A327">
            <v>323</v>
          </cell>
          <cell r="B327" t="str">
            <v>Têi cuèn d©y ®Þa chÊn</v>
          </cell>
          <cell r="C327" t="str">
            <v>c¸i</v>
          </cell>
          <cell r="D327">
            <v>120000</v>
          </cell>
        </row>
        <row r="328">
          <cell r="A328">
            <v>324</v>
          </cell>
          <cell r="B328" t="str">
            <v>tÊm kÑp ng©m b·o hßa</v>
          </cell>
          <cell r="C328" t="str">
            <v>c¸i</v>
          </cell>
          <cell r="D328">
            <v>50000</v>
          </cell>
        </row>
        <row r="329">
          <cell r="A329">
            <v>325</v>
          </cell>
          <cell r="B329" t="str">
            <v>ThÐp dÇm I vµ kÝch c¸c lo¹i</v>
          </cell>
          <cell r="C329" t="str">
            <v>kg</v>
          </cell>
          <cell r="D329">
            <v>5000</v>
          </cell>
        </row>
        <row r="330">
          <cell r="A330">
            <v>326</v>
          </cell>
          <cell r="B330" t="str">
            <v>ThÐp F8 - F10</v>
          </cell>
          <cell r="C330" t="str">
            <v>m</v>
          </cell>
          <cell r="D330">
            <v>5000</v>
          </cell>
        </row>
        <row r="331">
          <cell r="A331">
            <v>327</v>
          </cell>
          <cell r="B331" t="str">
            <v>ThÐp gai F 10</v>
          </cell>
          <cell r="C331" t="str">
            <v>kg</v>
          </cell>
          <cell r="D331">
            <v>5000</v>
          </cell>
        </row>
        <row r="332">
          <cell r="A332">
            <v>328</v>
          </cell>
          <cell r="B332" t="str">
            <v>ThÐp gai F 16</v>
          </cell>
          <cell r="C332" t="str">
            <v>kg</v>
          </cell>
          <cell r="D332">
            <v>5000</v>
          </cell>
        </row>
        <row r="333">
          <cell r="A333">
            <v>329</v>
          </cell>
          <cell r="B333" t="str">
            <v>ThÐp gai F 22</v>
          </cell>
          <cell r="C333" t="str">
            <v>kg</v>
          </cell>
          <cell r="D333">
            <v>5000</v>
          </cell>
        </row>
        <row r="334">
          <cell r="A334">
            <v>330</v>
          </cell>
          <cell r="B334" t="str">
            <v>ThÐp gai F 32-40</v>
          </cell>
          <cell r="C334" t="str">
            <v>kg</v>
          </cell>
          <cell r="D334">
            <v>5000</v>
          </cell>
        </row>
        <row r="335">
          <cell r="A335">
            <v>331</v>
          </cell>
          <cell r="B335" t="str">
            <v>Th­íc cuén 20m</v>
          </cell>
          <cell r="C335" t="str">
            <v>c¸i</v>
          </cell>
          <cell r="D335">
            <v>15000</v>
          </cell>
        </row>
        <row r="336">
          <cell r="A336">
            <v>332</v>
          </cell>
          <cell r="B336" t="str">
            <v>Th­íc d©y 50m</v>
          </cell>
          <cell r="C336" t="str">
            <v>c¸i</v>
          </cell>
          <cell r="D336">
            <v>15000</v>
          </cell>
        </row>
        <row r="337">
          <cell r="A337">
            <v>333</v>
          </cell>
          <cell r="B337" t="str">
            <v>Th­íc mÐt</v>
          </cell>
          <cell r="C337" t="str">
            <v>c¸i</v>
          </cell>
          <cell r="D337">
            <v>15000</v>
          </cell>
        </row>
        <row r="338">
          <cell r="A338">
            <v>334</v>
          </cell>
          <cell r="B338" t="str">
            <v>Th­íc thÐp</v>
          </cell>
          <cell r="C338" t="str">
            <v>c¸i</v>
          </cell>
          <cell r="D338">
            <v>25000</v>
          </cell>
        </row>
        <row r="339">
          <cell r="A339">
            <v>335</v>
          </cell>
          <cell r="B339" t="str">
            <v>Thïng ®o l­u l­îng n­íc</v>
          </cell>
          <cell r="C339" t="str">
            <v>c¸i</v>
          </cell>
          <cell r="D339">
            <v>250000</v>
          </cell>
        </row>
        <row r="340">
          <cell r="A340">
            <v>336</v>
          </cell>
          <cell r="B340" t="str">
            <v>Thïng ®ùng n­íc</v>
          </cell>
          <cell r="C340" t="str">
            <v>c¸i</v>
          </cell>
          <cell r="D340">
            <v>60000</v>
          </cell>
        </row>
        <row r="341">
          <cell r="A341">
            <v>337</v>
          </cell>
          <cell r="B341" t="str">
            <v>Thïng g¸nh n­íc</v>
          </cell>
          <cell r="C341" t="str">
            <v>®«i</v>
          </cell>
          <cell r="D341">
            <v>60000</v>
          </cell>
        </row>
        <row r="342">
          <cell r="A342">
            <v>338</v>
          </cell>
          <cell r="B342" t="str">
            <v>Thïng l­u l­îng 60 lÝt</v>
          </cell>
          <cell r="C342" t="str">
            <v>c¸i</v>
          </cell>
          <cell r="D342">
            <v>500000</v>
          </cell>
        </row>
        <row r="343">
          <cell r="A343">
            <v>339</v>
          </cell>
          <cell r="B343" t="str">
            <v>Thïng ng©m b·o hßa</v>
          </cell>
          <cell r="C343" t="str">
            <v>c¸i</v>
          </cell>
          <cell r="D343">
            <v>250000</v>
          </cell>
        </row>
        <row r="344">
          <cell r="A344">
            <v>340</v>
          </cell>
          <cell r="B344" t="str">
            <v>Thïng ph©n ly</v>
          </cell>
          <cell r="C344" t="str">
            <v>c¸i</v>
          </cell>
          <cell r="D344">
            <v>250000</v>
          </cell>
        </row>
        <row r="345">
          <cell r="A345">
            <v>341</v>
          </cell>
          <cell r="B345" t="str">
            <v>Thñy ng©n</v>
          </cell>
          <cell r="C345" t="str">
            <v>kg</v>
          </cell>
          <cell r="D345">
            <v>288000</v>
          </cell>
        </row>
        <row r="346">
          <cell r="A346">
            <v>342</v>
          </cell>
          <cell r="B346" t="str">
            <v>Thuæng ®µo ®Êt</v>
          </cell>
          <cell r="C346" t="str">
            <v>c¸i</v>
          </cell>
          <cell r="D346">
            <v>25000</v>
          </cell>
        </row>
        <row r="347">
          <cell r="A347">
            <v>343</v>
          </cell>
          <cell r="B347" t="str">
            <v>Thuèc ¶nh hiÖn vµ h·m</v>
          </cell>
          <cell r="C347" t="str">
            <v>lÝt</v>
          </cell>
          <cell r="D347">
            <v>50000</v>
          </cell>
        </row>
        <row r="348">
          <cell r="A348">
            <v>344</v>
          </cell>
          <cell r="B348" t="str">
            <v>Thuèc næ Am«nit</v>
          </cell>
          <cell r="C348" t="str">
            <v>kg</v>
          </cell>
          <cell r="D348">
            <v>10500</v>
          </cell>
        </row>
        <row r="349">
          <cell r="A349">
            <v>345</v>
          </cell>
          <cell r="B349" t="str">
            <v>Tói v¶i ®ùng mÉu</v>
          </cell>
          <cell r="C349" t="str">
            <v>c¸i</v>
          </cell>
          <cell r="D349">
            <v>5000</v>
          </cell>
        </row>
        <row r="350">
          <cell r="A350">
            <v>346</v>
          </cell>
          <cell r="B350" t="str">
            <v>Tre c©y</v>
          </cell>
          <cell r="C350" t="str">
            <v>c©y</v>
          </cell>
          <cell r="D350">
            <v>15000</v>
          </cell>
        </row>
        <row r="351">
          <cell r="A351">
            <v>347</v>
          </cell>
          <cell r="B351" t="str">
            <v>Tre lµm tiªu ng¾m</v>
          </cell>
          <cell r="C351" t="str">
            <v>c©y</v>
          </cell>
          <cell r="D351">
            <v>15000</v>
          </cell>
        </row>
        <row r="352">
          <cell r="A352">
            <v>348</v>
          </cell>
          <cell r="B352" t="str">
            <v>Trøng båi b¶n vÏ</v>
          </cell>
          <cell r="C352" t="str">
            <v>qu¶</v>
          </cell>
          <cell r="D352">
            <v>1500</v>
          </cell>
        </row>
        <row r="353">
          <cell r="A353">
            <v>349</v>
          </cell>
          <cell r="B353" t="str">
            <v>Tuy « dÉn n­íc</v>
          </cell>
          <cell r="C353" t="str">
            <v>m</v>
          </cell>
          <cell r="D353">
            <v>38000</v>
          </cell>
        </row>
        <row r="354">
          <cell r="A354">
            <v>350</v>
          </cell>
          <cell r="B354" t="str">
            <v>X¨ng</v>
          </cell>
          <cell r="C354" t="str">
            <v>kg</v>
          </cell>
          <cell r="D354">
            <v>5000</v>
          </cell>
        </row>
        <row r="355">
          <cell r="A355">
            <v>351</v>
          </cell>
          <cell r="B355" t="str">
            <v>X« mµn</v>
          </cell>
          <cell r="C355" t="str">
            <v>m</v>
          </cell>
          <cell r="D355">
            <v>5000</v>
          </cell>
        </row>
        <row r="356">
          <cell r="A356">
            <v>352</v>
          </cell>
          <cell r="B356" t="str">
            <v>X« móc n­íc</v>
          </cell>
          <cell r="C356" t="str">
            <v>c¸i</v>
          </cell>
          <cell r="D356">
            <v>10000</v>
          </cell>
        </row>
        <row r="357">
          <cell r="A357">
            <v>353</v>
          </cell>
          <cell r="B357" t="str">
            <v>Xi m¨ng</v>
          </cell>
          <cell r="C357" t="str">
            <v>kg</v>
          </cell>
          <cell r="D357">
            <v>800</v>
          </cell>
        </row>
        <row r="358">
          <cell r="A358">
            <v>354</v>
          </cell>
          <cell r="B358" t="str">
            <v>Xim¨ng PC30</v>
          </cell>
          <cell r="C358" t="str">
            <v>kg</v>
          </cell>
          <cell r="D358">
            <v>800</v>
          </cell>
        </row>
        <row r="359">
          <cell r="A359">
            <v>355</v>
          </cell>
          <cell r="B359" t="str">
            <v>XÎng</v>
          </cell>
          <cell r="C359" t="str">
            <v>c¸i</v>
          </cell>
          <cell r="D359">
            <v>20000</v>
          </cell>
        </row>
        <row r="360">
          <cell r="A360" t="str">
            <v/>
          </cell>
        </row>
        <row r="361">
          <cell r="A361">
            <v>356</v>
          </cell>
          <cell r="B361" t="str">
            <v>Nh©n c«ng</v>
          </cell>
          <cell r="D361" t="str">
            <v>l­¬ng 210.000</v>
          </cell>
        </row>
        <row r="362">
          <cell r="A362">
            <v>357</v>
          </cell>
          <cell r="B362" t="str">
            <v>CÊp bËc thî b×nh qu©n 4/7</v>
          </cell>
          <cell r="C362" t="str">
            <v>C«ng</v>
          </cell>
          <cell r="D362">
            <v>27150.070153846154</v>
          </cell>
        </row>
        <row r="363">
          <cell r="A363">
            <v>358</v>
          </cell>
          <cell r="B363" t="str">
            <v>CÊp bËc thî b×nh qu©n 4,5/7</v>
          </cell>
          <cell r="C363" t="str">
            <v>C«ng</v>
          </cell>
          <cell r="D363">
            <v>29769.983999999997</v>
          </cell>
        </row>
        <row r="364">
          <cell r="A364">
            <v>359</v>
          </cell>
          <cell r="B364" t="str">
            <v>CÊp bËc thî b×nh qu©n 5/7</v>
          </cell>
          <cell r="C364" t="str">
            <v>C«ng</v>
          </cell>
          <cell r="D364">
            <v>32389.89784615385</v>
          </cell>
        </row>
        <row r="365">
          <cell r="A365">
            <v>360</v>
          </cell>
          <cell r="B365" t="str">
            <v>CÊp bËc thî b×nh qu©n 4,2/7</v>
          </cell>
          <cell r="C365" t="str">
            <v>C«ng</v>
          </cell>
          <cell r="D365">
            <v>28198.035692307771</v>
          </cell>
        </row>
        <row r="366">
          <cell r="A366">
            <v>361</v>
          </cell>
          <cell r="B366" t="str">
            <v>Kü s­ 4,5/6</v>
          </cell>
          <cell r="C366" t="str">
            <v>C«ng</v>
          </cell>
        </row>
        <row r="367">
          <cell r="A367">
            <v>362</v>
          </cell>
          <cell r="B367" t="str">
            <v>Kü s­ 6/10</v>
          </cell>
          <cell r="C367" t="str">
            <v>C«ng</v>
          </cell>
        </row>
        <row r="368">
          <cell r="A368" t="str">
            <v/>
          </cell>
        </row>
        <row r="369">
          <cell r="A369">
            <v>363</v>
          </cell>
          <cell r="B369" t="str">
            <v>M¸y</v>
          </cell>
        </row>
        <row r="370">
          <cell r="A370">
            <v>364</v>
          </cell>
          <cell r="B370" t="str">
            <v>¤ t«</v>
          </cell>
          <cell r="C370" t="str">
            <v>ca</v>
          </cell>
          <cell r="D370" t="str">
            <v>v</v>
          </cell>
        </row>
        <row r="371">
          <cell r="A371">
            <v>365</v>
          </cell>
          <cell r="B371" t="str">
            <v>¤ t« t¶i 5 tÊn</v>
          </cell>
          <cell r="C371" t="str">
            <v>ca</v>
          </cell>
          <cell r="D371" t="str">
            <v>v</v>
          </cell>
        </row>
        <row r="372">
          <cell r="A372">
            <v>366</v>
          </cell>
          <cell r="B372" t="str">
            <v>§Þa bµn</v>
          </cell>
          <cell r="C372" t="str">
            <v>ca</v>
          </cell>
          <cell r="D372" t="str">
            <v>v</v>
          </cell>
        </row>
        <row r="373">
          <cell r="A373">
            <v>367</v>
          </cell>
          <cell r="B373" t="str">
            <v>M¸y ®ittom¸t</v>
          </cell>
          <cell r="C373" t="str">
            <v>ca</v>
          </cell>
          <cell r="D373">
            <v>151066</v>
          </cell>
        </row>
        <row r="374">
          <cell r="A374">
            <v>368</v>
          </cell>
          <cell r="B374" t="str">
            <v>Bé ®o mia ba la</v>
          </cell>
          <cell r="C374" t="str">
            <v>ca</v>
          </cell>
          <cell r="D374">
            <v>2006</v>
          </cell>
        </row>
        <row r="375">
          <cell r="A375">
            <v>369</v>
          </cell>
          <cell r="B375" t="str">
            <v>Bé cÇn benkenman</v>
          </cell>
          <cell r="C375" t="str">
            <v>ca</v>
          </cell>
          <cell r="D375">
            <v>16125</v>
          </cell>
        </row>
        <row r="376">
          <cell r="A376">
            <v>370</v>
          </cell>
          <cell r="B376" t="str">
            <v>Bé dông cô thÝ nghiÖm SPT</v>
          </cell>
          <cell r="C376" t="str">
            <v>ca</v>
          </cell>
          <cell r="D376">
            <v>12190</v>
          </cell>
        </row>
        <row r="377">
          <cell r="A377">
            <v>371</v>
          </cell>
          <cell r="B377" t="str">
            <v>Bé gi¸ khoan tay vµ têi</v>
          </cell>
          <cell r="C377" t="str">
            <v>ca</v>
          </cell>
          <cell r="D377">
            <v>26250</v>
          </cell>
        </row>
        <row r="378">
          <cell r="A378">
            <v>372</v>
          </cell>
          <cell r="B378" t="str">
            <v>Bé khoan tay</v>
          </cell>
          <cell r="C378" t="str">
            <v>ca</v>
          </cell>
          <cell r="D378">
            <v>37050</v>
          </cell>
        </row>
        <row r="379">
          <cell r="A379">
            <v>373</v>
          </cell>
          <cell r="B379" t="str">
            <v>Bé m¸y khoan cby-3ub hoÆc lo¹i t­¬ng tù</v>
          </cell>
          <cell r="C379" t="str">
            <v>ca</v>
          </cell>
          <cell r="D379">
            <v>400951</v>
          </cell>
        </row>
        <row r="380">
          <cell r="A380">
            <v>374</v>
          </cell>
          <cell r="B380" t="str">
            <v xml:space="preserve">Bé nÐn ngang GA hoÆc t­¬ng tù </v>
          </cell>
          <cell r="C380" t="str">
            <v>ca</v>
          </cell>
          <cell r="D380">
            <v>430000</v>
          </cell>
        </row>
        <row r="381">
          <cell r="A381">
            <v>375</v>
          </cell>
          <cell r="B381" t="str">
            <v>Bóa c¨n MO-10</v>
          </cell>
          <cell r="C381" t="str">
            <v>ca</v>
          </cell>
          <cell r="D381">
            <v>9223</v>
          </cell>
        </row>
        <row r="382">
          <cell r="A382">
            <v>376</v>
          </cell>
          <cell r="B382" t="str">
            <v>Bóa khoan tay P30</v>
          </cell>
          <cell r="C382" t="str">
            <v>ca</v>
          </cell>
          <cell r="D382">
            <v>19003</v>
          </cell>
        </row>
        <row r="383">
          <cell r="A383">
            <v>377</v>
          </cell>
          <cell r="B383" t="str">
            <v>BÕp ®iÖn</v>
          </cell>
          <cell r="C383" t="str">
            <v>ca</v>
          </cell>
          <cell r="D383">
            <v>310</v>
          </cell>
        </row>
        <row r="384">
          <cell r="A384">
            <v>378</v>
          </cell>
          <cell r="B384" t="str">
            <v>BÕp c¸t</v>
          </cell>
          <cell r="C384" t="str">
            <v>ca</v>
          </cell>
          <cell r="D384">
            <v>915</v>
          </cell>
        </row>
        <row r="385">
          <cell r="A385">
            <v>379</v>
          </cell>
          <cell r="B385" t="str">
            <v>C©n bµn</v>
          </cell>
          <cell r="C385" t="str">
            <v>ca</v>
          </cell>
          <cell r="D385">
            <v>3660</v>
          </cell>
        </row>
        <row r="386">
          <cell r="A386">
            <v>380</v>
          </cell>
          <cell r="B386" t="str">
            <v>C©n ph©n tÝch</v>
          </cell>
          <cell r="C386" t="str">
            <v>ca</v>
          </cell>
          <cell r="D386">
            <v>7320</v>
          </cell>
        </row>
        <row r="387">
          <cell r="A387">
            <v>381</v>
          </cell>
          <cell r="B387" t="str">
            <v>C©n ph©n tÝch vµ c©n ®iÖn</v>
          </cell>
          <cell r="C387" t="str">
            <v>ca</v>
          </cell>
          <cell r="D387" t="str">
            <v>v</v>
          </cell>
        </row>
        <row r="388">
          <cell r="A388">
            <v>382</v>
          </cell>
          <cell r="B388" t="str">
            <v>C©n ph©n tÝch vµ c©n kü thuËt</v>
          </cell>
          <cell r="C388" t="str">
            <v>ca</v>
          </cell>
          <cell r="D388">
            <v>7320</v>
          </cell>
        </row>
        <row r="389">
          <cell r="A389">
            <v>383</v>
          </cell>
          <cell r="B389" t="str">
            <v>Ca n« 150 CV</v>
          </cell>
          <cell r="C389" t="str">
            <v>ca</v>
          </cell>
          <cell r="D389">
            <v>280214</v>
          </cell>
        </row>
        <row r="390">
          <cell r="A390">
            <v>384</v>
          </cell>
          <cell r="B390" t="str">
            <v>CÇn cÈu 10T</v>
          </cell>
          <cell r="C390" t="str">
            <v>ca</v>
          </cell>
          <cell r="D390" t="str">
            <v>v</v>
          </cell>
        </row>
        <row r="391">
          <cell r="A391">
            <v>385</v>
          </cell>
          <cell r="B391" t="str">
            <v>CÈu tù hµnh b¸nh h¬i 10T</v>
          </cell>
          <cell r="C391" t="str">
            <v>ca</v>
          </cell>
          <cell r="D391">
            <v>546701</v>
          </cell>
        </row>
        <row r="392">
          <cell r="A392">
            <v>386</v>
          </cell>
          <cell r="B392" t="str">
            <v>§alta 020</v>
          </cell>
          <cell r="C392" t="str">
            <v>ca</v>
          </cell>
          <cell r="D392">
            <v>18540</v>
          </cell>
        </row>
        <row r="393">
          <cell r="A393">
            <v>387</v>
          </cell>
          <cell r="B393" t="str">
            <v>C©n ®iÖn</v>
          </cell>
          <cell r="C393" t="str">
            <v>ca</v>
          </cell>
          <cell r="D393" t="str">
            <v>v</v>
          </cell>
        </row>
        <row r="394">
          <cell r="A394">
            <v>388</v>
          </cell>
          <cell r="B394" t="str">
            <v>èng nhßm</v>
          </cell>
          <cell r="C394" t="str">
            <v>ca</v>
          </cell>
          <cell r="D394">
            <v>2472</v>
          </cell>
        </row>
        <row r="395">
          <cell r="A395">
            <v>389</v>
          </cell>
          <cell r="B395" t="str">
            <v>Khoan tay</v>
          </cell>
          <cell r="C395" t="str">
            <v>ca</v>
          </cell>
          <cell r="D395">
            <v>37050</v>
          </cell>
        </row>
        <row r="396">
          <cell r="A396">
            <v>390</v>
          </cell>
          <cell r="B396" t="str">
            <v>KÝch 100 tÊn</v>
          </cell>
          <cell r="C396" t="str">
            <v>ca</v>
          </cell>
          <cell r="D396">
            <v>42764</v>
          </cell>
        </row>
        <row r="397">
          <cell r="A397">
            <v>391</v>
          </cell>
          <cell r="B397" t="str">
            <v>KÝch th¸o mÉu</v>
          </cell>
          <cell r="C397" t="str">
            <v>ca</v>
          </cell>
          <cell r="D397">
            <v>30546</v>
          </cell>
        </row>
        <row r="398">
          <cell r="A398">
            <v>392</v>
          </cell>
          <cell r="B398" t="str">
            <v>KÝnh hiÓn vi</v>
          </cell>
          <cell r="C398" t="str">
            <v>ca</v>
          </cell>
          <cell r="D398">
            <v>10980</v>
          </cell>
        </row>
        <row r="399">
          <cell r="A399">
            <v>393</v>
          </cell>
          <cell r="B399" t="str">
            <v>Lß nung</v>
          </cell>
          <cell r="C399" t="str">
            <v>ca</v>
          </cell>
          <cell r="D399">
            <v>9548</v>
          </cell>
        </row>
        <row r="400">
          <cell r="A400">
            <v>394</v>
          </cell>
          <cell r="B400" t="str">
            <v>M¸y ®µm tho¹i</v>
          </cell>
          <cell r="C400" t="str">
            <v>ca</v>
          </cell>
          <cell r="D400">
            <v>5875</v>
          </cell>
        </row>
        <row r="401">
          <cell r="A401">
            <v>395</v>
          </cell>
          <cell r="B401" t="str">
            <v>M¸y ®Çm</v>
          </cell>
          <cell r="C401" t="str">
            <v>ca</v>
          </cell>
          <cell r="D401">
            <v>6405</v>
          </cell>
        </row>
        <row r="402">
          <cell r="A402">
            <v>396</v>
          </cell>
          <cell r="B402" t="str">
            <v>M¸y ®o giã</v>
          </cell>
          <cell r="C402" t="str">
            <v>ca</v>
          </cell>
          <cell r="D402">
            <v>10080</v>
          </cell>
        </row>
        <row r="403">
          <cell r="A403">
            <v>397</v>
          </cell>
          <cell r="B403" t="str">
            <v>M¸y ®o PH</v>
          </cell>
          <cell r="C403" t="str">
            <v>ca</v>
          </cell>
          <cell r="D403">
            <v>4575</v>
          </cell>
        </row>
        <row r="404">
          <cell r="A404">
            <v>398</v>
          </cell>
          <cell r="B404" t="str">
            <v>M¸y ®o sãng</v>
          </cell>
          <cell r="C404" t="str">
            <v>ca</v>
          </cell>
          <cell r="D404">
            <v>92400</v>
          </cell>
        </row>
        <row r="405">
          <cell r="A405">
            <v>399</v>
          </cell>
          <cell r="B405" t="str">
            <v>M¸y ®Þa chÊn 12 m¹ch</v>
          </cell>
          <cell r="C405" t="str">
            <v>ca</v>
          </cell>
          <cell r="D405">
            <v>258000</v>
          </cell>
        </row>
        <row r="406">
          <cell r="A406">
            <v>400</v>
          </cell>
          <cell r="B406" t="str">
            <v>M¸y ®Þa chÊn ES - 125</v>
          </cell>
          <cell r="C406" t="str">
            <v>ca</v>
          </cell>
          <cell r="D406">
            <v>86000</v>
          </cell>
        </row>
        <row r="407">
          <cell r="A407">
            <v>401</v>
          </cell>
          <cell r="B407" t="str">
            <v>M¸y ¶nh</v>
          </cell>
          <cell r="C407" t="str">
            <v>ca</v>
          </cell>
          <cell r="D407">
            <v>5640</v>
          </cell>
        </row>
        <row r="408">
          <cell r="A408">
            <v>402</v>
          </cell>
          <cell r="B408" t="str">
            <v>M¸y b¬m d100</v>
          </cell>
          <cell r="C408" t="str">
            <v>ca</v>
          </cell>
          <cell r="D408">
            <v>76300</v>
          </cell>
        </row>
        <row r="409">
          <cell r="A409">
            <v>403</v>
          </cell>
          <cell r="B409" t="str">
            <v>M¸y b¬m n­íc</v>
          </cell>
          <cell r="C409" t="str">
            <v>ca</v>
          </cell>
          <cell r="D409">
            <v>76300</v>
          </cell>
        </row>
        <row r="410">
          <cell r="A410">
            <v>404</v>
          </cell>
          <cell r="B410" t="str">
            <v>M¸y b¬m 250/50</v>
          </cell>
          <cell r="C410" t="str">
            <v>ca</v>
          </cell>
          <cell r="D410">
            <v>76300</v>
          </cell>
        </row>
        <row r="411">
          <cell r="A411">
            <v>405</v>
          </cell>
          <cell r="B411" t="str">
            <v>M¸y b¬m d48</v>
          </cell>
          <cell r="C411" t="str">
            <v>ca</v>
          </cell>
          <cell r="D411">
            <v>1830</v>
          </cell>
        </row>
        <row r="412">
          <cell r="A412">
            <v>406</v>
          </cell>
          <cell r="B412" t="str">
            <v>M¸y b¬m n­íc 7.5 KW</v>
          </cell>
          <cell r="C412" t="str">
            <v>ca</v>
          </cell>
          <cell r="D412">
            <v>10280</v>
          </cell>
        </row>
        <row r="413">
          <cell r="A413">
            <v>407</v>
          </cell>
          <cell r="B413" t="str">
            <v>M¸y b¬m n­íc 460W</v>
          </cell>
          <cell r="C413" t="str">
            <v>ca</v>
          </cell>
          <cell r="D413">
            <v>1830</v>
          </cell>
        </row>
        <row r="414">
          <cell r="A414">
            <v>408</v>
          </cell>
          <cell r="B414" t="str">
            <v>M¸y bé ®µm</v>
          </cell>
          <cell r="C414" t="str">
            <v>ca</v>
          </cell>
          <cell r="D414">
            <v>5875</v>
          </cell>
        </row>
        <row r="415">
          <cell r="A415">
            <v>409</v>
          </cell>
          <cell r="B415" t="str">
            <v>M¸y biÕn thÕ hµn 7,5KW</v>
          </cell>
          <cell r="C415" t="str">
            <v>ca</v>
          </cell>
          <cell r="D415">
            <v>9443</v>
          </cell>
        </row>
        <row r="416">
          <cell r="A416">
            <v>410</v>
          </cell>
          <cell r="B416" t="str">
            <v>M¸y biÕn thÕ th¾p s¸ng</v>
          </cell>
          <cell r="C416" t="str">
            <v>ca</v>
          </cell>
          <cell r="D416">
            <v>9443</v>
          </cell>
        </row>
        <row r="417">
          <cell r="A417">
            <v>411</v>
          </cell>
          <cell r="B417" t="str">
            <v>M¸y c­a ®¸ vµ mµi ®¸</v>
          </cell>
          <cell r="C417" t="str">
            <v>ca</v>
          </cell>
          <cell r="D417">
            <v>12200</v>
          </cell>
        </row>
        <row r="418">
          <cell r="A418">
            <v>412</v>
          </cell>
          <cell r="B418" t="str">
            <v>M¸y c¾t</v>
          </cell>
          <cell r="C418" t="str">
            <v>ca</v>
          </cell>
          <cell r="D418">
            <v>1647</v>
          </cell>
        </row>
        <row r="419">
          <cell r="A419">
            <v>413</v>
          </cell>
          <cell r="B419" t="str">
            <v>M¸y c¾t ba trôc</v>
          </cell>
          <cell r="C419" t="str">
            <v>ca</v>
          </cell>
          <cell r="D419">
            <v>328250</v>
          </cell>
        </row>
        <row r="420">
          <cell r="A420">
            <v>414</v>
          </cell>
          <cell r="B420" t="str">
            <v>M¸y c¾t mÉu lín (30x30)cm</v>
          </cell>
          <cell r="C420" t="str">
            <v>ca</v>
          </cell>
          <cell r="D420">
            <v>10980</v>
          </cell>
        </row>
        <row r="421">
          <cell r="A421">
            <v>415</v>
          </cell>
          <cell r="B421" t="str">
            <v>M¸y c¾t n­íc</v>
          </cell>
          <cell r="C421" t="str">
            <v>ca</v>
          </cell>
          <cell r="D421" t="str">
            <v>v</v>
          </cell>
        </row>
        <row r="422">
          <cell r="A422">
            <v>416</v>
          </cell>
          <cell r="B422" t="str">
            <v>M¸y c¾t nhá</v>
          </cell>
          <cell r="C422" t="str">
            <v>ca</v>
          </cell>
          <cell r="D422" t="str">
            <v>v</v>
          </cell>
        </row>
        <row r="423">
          <cell r="A423">
            <v>417</v>
          </cell>
          <cell r="B423" t="str">
            <v>M¸y c¾t øng biÕn</v>
          </cell>
          <cell r="C423" t="str">
            <v>ca</v>
          </cell>
          <cell r="D423">
            <v>109800</v>
          </cell>
        </row>
        <row r="424">
          <cell r="A424">
            <v>418</v>
          </cell>
          <cell r="B424" t="str">
            <v>M¸y caragrang (lµm thÝ nghiÖm ch¶y)</v>
          </cell>
          <cell r="C424" t="str">
            <v>ca</v>
          </cell>
          <cell r="D424">
            <v>4117</v>
          </cell>
        </row>
        <row r="425">
          <cell r="A425">
            <v>419</v>
          </cell>
          <cell r="B425" t="str">
            <v>M¸y ch­ng cÊt n­íc</v>
          </cell>
          <cell r="C425" t="str">
            <v>ca</v>
          </cell>
          <cell r="D425">
            <v>3978</v>
          </cell>
        </row>
        <row r="426">
          <cell r="A426">
            <v>420</v>
          </cell>
          <cell r="B426" t="str">
            <v>M¸y Ðp Litvinop</v>
          </cell>
          <cell r="C426" t="str">
            <v>ca</v>
          </cell>
          <cell r="D426">
            <v>16470</v>
          </cell>
        </row>
        <row r="427">
          <cell r="A427">
            <v>421</v>
          </cell>
          <cell r="B427" t="str">
            <v>M¸y Ðp mÉu ®¸</v>
          </cell>
          <cell r="C427" t="str">
            <v>ca</v>
          </cell>
          <cell r="D427">
            <v>100650</v>
          </cell>
        </row>
        <row r="428">
          <cell r="A428">
            <v>422</v>
          </cell>
          <cell r="B428" t="str">
            <v>M¸y Ên GA hoÆc t­¬ng tù</v>
          </cell>
          <cell r="C428" t="str">
            <v>ca</v>
          </cell>
          <cell r="D428">
            <v>243667</v>
          </cell>
        </row>
        <row r="429">
          <cell r="A429">
            <v>423</v>
          </cell>
          <cell r="B429" t="str">
            <v>M¸y håi ©m</v>
          </cell>
          <cell r="C429" t="str">
            <v>ca</v>
          </cell>
          <cell r="D429">
            <v>32250</v>
          </cell>
        </row>
        <row r="430">
          <cell r="A430">
            <v>424</v>
          </cell>
          <cell r="B430" t="str">
            <v>M¸y hót ch©n kh«ng</v>
          </cell>
          <cell r="C430" t="str">
            <v>ca</v>
          </cell>
          <cell r="D430">
            <v>7161</v>
          </cell>
        </row>
        <row r="431">
          <cell r="A431">
            <v>425</v>
          </cell>
          <cell r="B431" t="str">
            <v>M¸y khoan</v>
          </cell>
          <cell r="C431" t="str">
            <v>ca</v>
          </cell>
          <cell r="D431" t="str">
            <v>v</v>
          </cell>
        </row>
        <row r="432">
          <cell r="A432">
            <v>426</v>
          </cell>
          <cell r="B432" t="str">
            <v>M¸y khoan F-60L hoÆc B-40L</v>
          </cell>
          <cell r="C432" t="str">
            <v>ca</v>
          </cell>
          <cell r="D432">
            <v>790969</v>
          </cell>
        </row>
        <row r="433">
          <cell r="A433">
            <v>427</v>
          </cell>
          <cell r="B433" t="str">
            <v>M¸y khoan mÉu ®¸</v>
          </cell>
          <cell r="C433" t="str">
            <v>ca</v>
          </cell>
          <cell r="D433">
            <v>33855</v>
          </cell>
        </row>
        <row r="434">
          <cell r="A434">
            <v>428</v>
          </cell>
          <cell r="B434" t="str">
            <v>M¸y khoan Ykb - 25</v>
          </cell>
          <cell r="C434" t="str">
            <v>ca</v>
          </cell>
          <cell r="D434">
            <v>21500</v>
          </cell>
        </row>
        <row r="435">
          <cell r="A435">
            <v>429</v>
          </cell>
          <cell r="B435" t="str">
            <v>M¸y khoan CBY-150-3ub</v>
          </cell>
          <cell r="C435" t="str">
            <v>ca</v>
          </cell>
          <cell r="D435">
            <v>400951</v>
          </cell>
        </row>
        <row r="436">
          <cell r="A436">
            <v>430</v>
          </cell>
          <cell r="B436" t="str">
            <v>M¸y khoan Ykb 50 m hoÆc lo¹i t­¬ng tù</v>
          </cell>
          <cell r="C436" t="str">
            <v>ca</v>
          </cell>
          <cell r="D436" t="str">
            <v>v</v>
          </cell>
        </row>
        <row r="437">
          <cell r="A437">
            <v>431</v>
          </cell>
          <cell r="B437" t="str">
            <v>M¸y kinh vÜ theo 020</v>
          </cell>
          <cell r="C437" t="str">
            <v>ca</v>
          </cell>
          <cell r="D437">
            <v>27467</v>
          </cell>
        </row>
        <row r="438">
          <cell r="A438">
            <v>432</v>
          </cell>
          <cell r="B438" t="str">
            <v>M¸y l­u tèc BMM</v>
          </cell>
          <cell r="C438" t="str">
            <v>ca</v>
          </cell>
          <cell r="D438">
            <v>10080</v>
          </cell>
        </row>
        <row r="439">
          <cell r="A439">
            <v>433</v>
          </cell>
          <cell r="B439" t="str">
            <v>M¸y l­u tèc s«ng</v>
          </cell>
          <cell r="C439" t="str">
            <v>ca</v>
          </cell>
          <cell r="D439">
            <v>25200</v>
          </cell>
        </row>
        <row r="440">
          <cell r="A440">
            <v>434</v>
          </cell>
          <cell r="B440" t="str">
            <v>M¸y mµi ®¸</v>
          </cell>
          <cell r="C440" t="str">
            <v>ca</v>
          </cell>
          <cell r="D440">
            <v>12200</v>
          </cell>
        </row>
        <row r="441">
          <cell r="A441">
            <v>435</v>
          </cell>
          <cell r="B441" t="str">
            <v>M¸y MF-2-100</v>
          </cell>
          <cell r="C441" t="str">
            <v>ca</v>
          </cell>
          <cell r="D441">
            <v>32250</v>
          </cell>
        </row>
        <row r="442">
          <cell r="A442">
            <v>436</v>
          </cell>
          <cell r="B442" t="str">
            <v>M¸y nÐn</v>
          </cell>
          <cell r="C442" t="str">
            <v>ca</v>
          </cell>
          <cell r="D442">
            <v>10980</v>
          </cell>
        </row>
        <row r="443">
          <cell r="A443">
            <v>437</v>
          </cell>
          <cell r="B443" t="str">
            <v>M¸y nÐn mét trôc</v>
          </cell>
          <cell r="C443" t="str">
            <v>ca</v>
          </cell>
          <cell r="D443">
            <v>10980</v>
          </cell>
        </row>
        <row r="444">
          <cell r="A444">
            <v>438</v>
          </cell>
          <cell r="B444" t="str">
            <v>M¸y nÐn khÝ 600m3/h</v>
          </cell>
          <cell r="C444" t="str">
            <v>ca</v>
          </cell>
          <cell r="D444">
            <v>131387</v>
          </cell>
        </row>
        <row r="445">
          <cell r="A445">
            <v>439</v>
          </cell>
          <cell r="B445" t="str">
            <v>M¸y nÐn khÝ DK9 (600m3/h)</v>
          </cell>
          <cell r="C445" t="str">
            <v>ca</v>
          </cell>
          <cell r="D445">
            <v>131387</v>
          </cell>
        </row>
        <row r="446">
          <cell r="A446">
            <v>440</v>
          </cell>
          <cell r="B446" t="str">
            <v>M¸y nÐn khÝ B10 (1200m3/h)</v>
          </cell>
          <cell r="C446" t="str">
            <v>ca</v>
          </cell>
          <cell r="D446">
            <v>383236</v>
          </cell>
        </row>
        <row r="447">
          <cell r="A447">
            <v>441</v>
          </cell>
          <cell r="B447" t="str">
            <v>M¸y so mµu ngän löa</v>
          </cell>
          <cell r="C447" t="str">
            <v>ca</v>
          </cell>
          <cell r="D447">
            <v>25620</v>
          </cell>
        </row>
        <row r="448">
          <cell r="A448">
            <v>442</v>
          </cell>
          <cell r="B448" t="str">
            <v>M¸y so mµu quang ®iÖn</v>
          </cell>
          <cell r="C448" t="str">
            <v>ca</v>
          </cell>
          <cell r="D448">
            <v>67100</v>
          </cell>
        </row>
        <row r="449">
          <cell r="A449">
            <v>443</v>
          </cell>
          <cell r="B449" t="str">
            <v>M¸y thÊm</v>
          </cell>
          <cell r="C449" t="str">
            <v>ca</v>
          </cell>
          <cell r="D449" t="str">
            <v>v</v>
          </cell>
        </row>
        <row r="450">
          <cell r="A450">
            <v>444</v>
          </cell>
          <cell r="B450" t="str">
            <v>M¸y theo 010</v>
          </cell>
          <cell r="C450" t="str">
            <v>ca</v>
          </cell>
          <cell r="D450">
            <v>41200</v>
          </cell>
        </row>
        <row r="451">
          <cell r="A451">
            <v>445</v>
          </cell>
          <cell r="B451" t="str">
            <v>M¸y thñy b×nh NI 030</v>
          </cell>
          <cell r="C451" t="str">
            <v>ca</v>
          </cell>
          <cell r="D451">
            <v>18883</v>
          </cell>
        </row>
        <row r="452">
          <cell r="A452">
            <v>446</v>
          </cell>
          <cell r="B452" t="str">
            <v>M¸y thñy chuÈn NI 030</v>
          </cell>
          <cell r="C452" t="str">
            <v>ca</v>
          </cell>
          <cell r="D452">
            <v>18883</v>
          </cell>
        </row>
        <row r="453">
          <cell r="A453">
            <v>447</v>
          </cell>
          <cell r="B453" t="str">
            <v>M¸y trén ®Êt</v>
          </cell>
          <cell r="C453" t="str">
            <v>ca</v>
          </cell>
          <cell r="D453">
            <v>5490</v>
          </cell>
        </row>
        <row r="454">
          <cell r="A454">
            <v>448</v>
          </cell>
          <cell r="B454" t="str">
            <v>M¸y UJ-18</v>
          </cell>
          <cell r="C454" t="str">
            <v>ca</v>
          </cell>
          <cell r="D454">
            <v>32250</v>
          </cell>
        </row>
        <row r="455">
          <cell r="A455">
            <v>449</v>
          </cell>
          <cell r="B455" t="str">
            <v>M¸y vµ mia bala</v>
          </cell>
          <cell r="C455" t="str">
            <v>ca</v>
          </cell>
          <cell r="D455">
            <v>2006</v>
          </cell>
        </row>
        <row r="456">
          <cell r="A456">
            <v>450</v>
          </cell>
          <cell r="B456" t="str">
            <v>M¸y x¸c ®Þnh hÖ sè thÊm</v>
          </cell>
          <cell r="C456" t="str">
            <v>ca</v>
          </cell>
          <cell r="D456">
            <v>43920</v>
          </cell>
        </row>
        <row r="457">
          <cell r="A457">
            <v>451</v>
          </cell>
          <cell r="B457" t="str">
            <v>M¸y x¸c ®Þnh m«®un</v>
          </cell>
          <cell r="C457" t="str">
            <v>ca</v>
          </cell>
          <cell r="D457">
            <v>18300</v>
          </cell>
        </row>
        <row r="458">
          <cell r="A458">
            <v>452</v>
          </cell>
          <cell r="B458" t="str">
            <v>M¸y xuyªn ®éng RA - 50 hoÆc t­¬ng tù</v>
          </cell>
          <cell r="C458" t="str">
            <v>ca</v>
          </cell>
          <cell r="D458">
            <v>43000</v>
          </cell>
        </row>
        <row r="459">
          <cell r="A459">
            <v>453</v>
          </cell>
          <cell r="B459" t="str">
            <v>M¸y xuyªn tÜnh Gouda hoÆc t­¬ng tù</v>
          </cell>
          <cell r="C459" t="str">
            <v>ca</v>
          </cell>
          <cell r="D459">
            <v>376250</v>
          </cell>
        </row>
        <row r="460">
          <cell r="A460">
            <v>454</v>
          </cell>
          <cell r="B460" t="str">
            <v>NI 004</v>
          </cell>
          <cell r="C460" t="str">
            <v>ca</v>
          </cell>
          <cell r="D460" t="str">
            <v>v</v>
          </cell>
        </row>
        <row r="461">
          <cell r="A461">
            <v>455</v>
          </cell>
          <cell r="B461" t="str">
            <v>NI 030</v>
          </cell>
          <cell r="C461" t="str">
            <v>ca</v>
          </cell>
          <cell r="D461">
            <v>18883</v>
          </cell>
        </row>
        <row r="462">
          <cell r="A462">
            <v>456</v>
          </cell>
          <cell r="B462" t="str">
            <v>Qu¹t giã CB-5M</v>
          </cell>
          <cell r="C462" t="str">
            <v>ca</v>
          </cell>
          <cell r="D462">
            <v>10286</v>
          </cell>
        </row>
        <row r="463">
          <cell r="A463">
            <v>457</v>
          </cell>
          <cell r="B463" t="str">
            <v>Tæ hîp m¸y khoan vµ b¬m</v>
          </cell>
          <cell r="C463" t="str">
            <v>ca</v>
          </cell>
          <cell r="D463">
            <v>477251</v>
          </cell>
        </row>
        <row r="464">
          <cell r="A464">
            <v>458</v>
          </cell>
          <cell r="B464" t="str">
            <v>Têi th¶ m¸y</v>
          </cell>
          <cell r="C464" t="str">
            <v>ca</v>
          </cell>
          <cell r="D464">
            <v>17588</v>
          </cell>
        </row>
        <row r="465">
          <cell r="A465">
            <v>459</v>
          </cell>
          <cell r="B465" t="str">
            <v>Têi th¶ neo 5 tÊn</v>
          </cell>
          <cell r="C465" t="str">
            <v>ca</v>
          </cell>
          <cell r="D465">
            <v>34203</v>
          </cell>
        </row>
        <row r="466">
          <cell r="A466">
            <v>460</v>
          </cell>
          <cell r="B466" t="str">
            <v>Theo 010</v>
          </cell>
          <cell r="C466" t="str">
            <v>ca</v>
          </cell>
          <cell r="D466">
            <v>41200</v>
          </cell>
        </row>
        <row r="467">
          <cell r="A467">
            <v>461</v>
          </cell>
          <cell r="B467" t="str">
            <v>Theo 020</v>
          </cell>
          <cell r="C467" t="str">
            <v>ca</v>
          </cell>
          <cell r="D467">
            <v>27467</v>
          </cell>
        </row>
        <row r="468">
          <cell r="A468">
            <v>462</v>
          </cell>
          <cell r="B468" t="str">
            <v>Thïng trôc 0,5m3</v>
          </cell>
          <cell r="C468" t="str">
            <v>ca</v>
          </cell>
          <cell r="D468">
            <v>500</v>
          </cell>
        </row>
        <row r="469">
          <cell r="A469">
            <v>463</v>
          </cell>
          <cell r="B469" t="str">
            <v>ThuyÒn 5 tÊn</v>
          </cell>
          <cell r="C469" t="str">
            <v>ca</v>
          </cell>
          <cell r="D469">
            <v>48484</v>
          </cell>
        </row>
        <row r="470">
          <cell r="A470">
            <v>464</v>
          </cell>
          <cell r="B470" t="str">
            <v>ThuyÒn gç 5 tÊn</v>
          </cell>
          <cell r="C470" t="str">
            <v>ca</v>
          </cell>
          <cell r="D470">
            <v>48484</v>
          </cell>
        </row>
        <row r="471">
          <cell r="A471">
            <v>465</v>
          </cell>
          <cell r="B471" t="str">
            <v>Tñ hót ®éc</v>
          </cell>
          <cell r="C471" t="str">
            <v>ca</v>
          </cell>
          <cell r="D471">
            <v>7320</v>
          </cell>
        </row>
        <row r="472">
          <cell r="A472">
            <v>466</v>
          </cell>
          <cell r="B472" t="str">
            <v>Tñ sÊy</v>
          </cell>
          <cell r="C472" t="str">
            <v>ca</v>
          </cell>
          <cell r="D472">
            <v>9150</v>
          </cell>
        </row>
        <row r="473">
          <cell r="A473">
            <v>467</v>
          </cell>
          <cell r="B473" t="str">
            <v>Tñ sÊy 2KW</v>
          </cell>
          <cell r="C473" t="str">
            <v>ca</v>
          </cell>
          <cell r="D473">
            <v>9150</v>
          </cell>
        </row>
        <row r="474">
          <cell r="A474">
            <v>468</v>
          </cell>
          <cell r="B474" t="str">
            <v>TRIOSX - 12</v>
          </cell>
          <cell r="C474" t="str">
            <v>ca</v>
          </cell>
          <cell r="D474">
            <v>258000</v>
          </cell>
        </row>
        <row r="475">
          <cell r="A475">
            <v>469</v>
          </cell>
          <cell r="B475" t="str">
            <v>Xuång m¸y 30cv</v>
          </cell>
          <cell r="C475" t="str">
            <v>ca</v>
          </cell>
          <cell r="D475">
            <v>38144</v>
          </cell>
        </row>
        <row r="476">
          <cell r="A476">
            <v>470</v>
          </cell>
          <cell r="B476" t="str">
            <v>M¸y CBR (Anh hoÆc Ph¸p)</v>
          </cell>
          <cell r="C476" t="str">
            <v>ca</v>
          </cell>
          <cell r="D476">
            <v>91375</v>
          </cell>
        </row>
        <row r="477">
          <cell r="A477">
            <v>471</v>
          </cell>
          <cell r="B477" t="str">
            <v>M¸y ph¸t ®iÖn 2,5-3,0KW</v>
          </cell>
          <cell r="C477" t="str">
            <v>ca</v>
          </cell>
          <cell r="D477">
            <v>8226</v>
          </cell>
        </row>
        <row r="478">
          <cell r="A478">
            <v>472</v>
          </cell>
          <cell r="B478" t="str">
            <v>C©n kü thuËt</v>
          </cell>
          <cell r="C478" t="str">
            <v>ca</v>
          </cell>
          <cell r="D478">
            <v>5125</v>
          </cell>
        </row>
        <row r="479">
          <cell r="A479">
            <v>473</v>
          </cell>
          <cell r="B479" t="str">
            <v>KÝch thñy lùc 50 tÊn</v>
          </cell>
          <cell r="C479" t="str">
            <v>ca</v>
          </cell>
          <cell r="D479">
            <v>30546</v>
          </cell>
        </row>
        <row r="480">
          <cell r="A480">
            <v>474</v>
          </cell>
          <cell r="B480" t="str">
            <v>M¸y ®Þa chÊn TRIOSX - 24</v>
          </cell>
          <cell r="C480" t="str">
            <v>ca</v>
          </cell>
          <cell r="D480">
            <v>301000</v>
          </cell>
        </row>
        <row r="481">
          <cell r="A481">
            <v>475</v>
          </cell>
          <cell r="B481" t="str">
            <v>¤t« vËn chuyÓn (néi tuyÕn)</v>
          </cell>
          <cell r="C481" t="str">
            <v>ca</v>
          </cell>
          <cell r="D481">
            <v>161496</v>
          </cell>
        </row>
        <row r="482">
          <cell r="A482">
            <v>476</v>
          </cell>
          <cell r="B482" t="str">
            <v>¤t« t¶i tiªu chuÈn cã chÊt t¶i</v>
          </cell>
          <cell r="C482" t="str">
            <v>ca</v>
          </cell>
          <cell r="D482">
            <v>375750</v>
          </cell>
        </row>
        <row r="483">
          <cell r="A483">
            <v>477</v>
          </cell>
          <cell r="B483" t="str">
            <v>Theo 02N</v>
          </cell>
          <cell r="C483" t="str">
            <v>ca</v>
          </cell>
          <cell r="D483" t="str">
            <v>v</v>
          </cell>
        </row>
        <row r="484">
          <cell r="A484">
            <v>478</v>
          </cell>
          <cell r="B484" t="str">
            <v>ThuyÒn 7 tÊn</v>
          </cell>
          <cell r="C484" t="str">
            <v>ca</v>
          </cell>
          <cell r="D484">
            <v>66019</v>
          </cell>
        </row>
        <row r="485">
          <cell r="A485">
            <v>479</v>
          </cell>
          <cell r="B485" t="str">
            <v>WILD-T3</v>
          </cell>
          <cell r="C485" t="str">
            <v>ca</v>
          </cell>
          <cell r="D485">
            <v>41200</v>
          </cell>
        </row>
        <row r="486">
          <cell r="A486">
            <v>480</v>
          </cell>
          <cell r="B486" t="str">
            <v>M¸y khoan (dïng trong TN SPT)</v>
          </cell>
          <cell r="C486" t="str">
            <v>ca</v>
          </cell>
          <cell r="D486">
            <v>400951</v>
          </cell>
        </row>
        <row r="487">
          <cell r="A487">
            <v>481</v>
          </cell>
          <cell r="B487" t="str">
            <v>¤t« t¶i 12T</v>
          </cell>
          <cell r="C487" t="str">
            <v>ca</v>
          </cell>
          <cell r="D487">
            <v>363043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Set>
  </externalBook>
</externalLink>
</file>

<file path=xl/externalLinks/externalLink3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VC"/>
      <sheetName val="TVLIEU"/>
      <sheetName val="PTDG"/>
      <sheetName val="DTCT"/>
      <sheetName val="DS cau"/>
      <sheetName val="tong hop"/>
      <sheetName val="phan tich DG"/>
      <sheetName val="gia vat lieu"/>
      <sheetName val="gia xe may"/>
      <sheetName val="gia nhan cong"/>
      <sheetName val="XL4Test5"/>
      <sheetName val="DANH SACH"/>
      <sheetName val="Sheet1"/>
      <sheetName val="Sheet3"/>
      <sheetName val="00000000"/>
      <sheetName val="10000000"/>
      <sheetName val="PHAN TICH VAT TU NGANG"/>
      <sheetName val="BANG DU TOAN"/>
      <sheetName val="BANG DU TOAN DRC"/>
      <sheetName val="DIEN GIAI TIEN LUONG"/>
      <sheetName val="TONG HOP KINH PHI"/>
      <sheetName val="CHIET TINH DON GIA"/>
      <sheetName val="PHAN TICH KHOI LUONG"/>
      <sheetName val="TH VAT TU"/>
      <sheetName val="VC OTO"/>
      <sheetName val="VC BO"/>
      <sheetName val="PHAN TICH VAT TU"/>
      <sheetName val="PHAN TICH VAT TU THEO NHOM"/>
      <sheetName val="TONG HOP NHAN CONG"/>
      <sheetName val="TONG HOP CA MAY"/>
      <sheetName val="DON GIA TONG HOP"/>
      <sheetName val="DIEN GIAI CPSX"/>
      <sheetName val="BANG GIA DU TOAN THUY LOI"/>
      <sheetName val="DON GIA TONG HOP THUY LOI"/>
      <sheetName val="BANG GIA DAU THAU"/>
      <sheetName val="DIEN GIAI TIEN LUONG DRC"/>
      <sheetName val="BANG GIA DEN CHAN CT"/>
      <sheetName val="BANG BU VAN CHUYEN"/>
      <sheetName val="CHI PHI CA MAY"/>
      <sheetName val="CHI PHI NHAN CONG"/>
      <sheetName val="PHAN TICH DGCT"/>
      <sheetName val="PHAN TICH DGCT TP"/>
      <sheetName val="THKP"/>
      <sheetName val="GT"/>
      <sheetName val="DGTHDC"/>
      <sheetName val="GM"/>
      <sheetName val="GVL"/>
      <sheetName val="GNC"/>
      <sheetName val="DKTT"/>
      <sheetName val="CTPTTC"/>
      <sheetName val="NC"/>
      <sheetName val="DIEN GIAI KL"/>
      <sheetName val="KLTHEP"/>
      <sheetName val="KL DUONG GOM"/>
      <sheetName val="Sheet19"/>
      <sheetName val="TGTHUC HIEN"/>
      <sheetName val="KLLK THUC HIEN"/>
      <sheetName val="GTNTTTD1"/>
      <sheetName val="DGTHT"/>
      <sheetName val="PTCT MUONG"/>
      <sheetName val="DGTH MUONG"/>
      <sheetName val="Sheet24"/>
      <sheetName val="Sheet25"/>
      <sheetName val="Sheet26"/>
      <sheetName val="Sheet27"/>
      <sheetName val="Sheet28"/>
      <sheetName val="Sheet29"/>
      <sheetName val="Sheet30"/>
      <sheetName val="Sheet31"/>
      <sheetName val="Sheet32"/>
      <sheetName val="Sheet33"/>
      <sheetName val="Sheet34"/>
      <sheetName val="Sheet35"/>
      <sheetName val="Sheet36"/>
      <sheetName val="XXXXXXXX"/>
      <sheetName val="PHAN TICH`VAT TU"/>
      <sheetName val="GVT"/>
      <sheetName val="Sheet5_x0000__x0008__x0006__x0008__x0003_ဠ_x0000_蜰Ư༢_x0000_螸Ư༢_x0000_蠼Ư༢_x0000_裀Ư༢_x0000_襄Ư"/>
      <sheetName val="DO AM DT"/>
      <sheetName val="ctTBA"/>
      <sheetName val="Tongke"/>
      <sheetName val="Dot31"/>
      <sheetName val="Dot32"/>
      <sheetName val="Dot33"/>
      <sheetName val="Dot34"/>
      <sheetName val="Dot35"/>
      <sheetName val="Dot26"/>
      <sheetName val="Dot27"/>
      <sheetName val="Dot28"/>
      <sheetName val="Dot29"/>
      <sheetName val="Dot30"/>
      <sheetName val="Sheet2"/>
      <sheetName val="MTO REV.2(ARMOR)"/>
      <sheetName val="lt-tl"/>
      <sheetName val="px3-tl"/>
      <sheetName val="px1-tl"/>
      <sheetName val="vp-tl"/>
      <sheetName val="px2,tb-tl"/>
      <sheetName val="th-qt"/>
      <sheetName val="bqt"/>
      <sheetName val="tl-khovt"/>
      <sheetName val="dtkhovt"/>
      <sheetName val="Sheet8"/>
      <sheetName val="Sheet9"/>
      <sheetName val="Sheet10"/>
      <sheetName val="Sheet11"/>
      <sheetName val="Sheet12"/>
      <sheetName val="Sheet13"/>
      <sheetName val="Sheet14"/>
      <sheetName val="Sheet15"/>
      <sheetName val="Sheet16"/>
      <sheetName val="Sheet17"/>
      <sheetName val="Sheet18"/>
      <sheetName val="VL,NC"/>
      <sheetName val="TTTram"/>
      <sheetName val="Tien An T11"/>
      <sheetName val="DNPD-QL"/>
      <sheetName val="Bang luong"/>
      <sheetName val="Bang CC"/>
      <sheetName val=" Luong nghien "/>
      <sheetName val="QT-LN"/>
      <sheetName val="Giantiep"/>
      <sheetName val="Phuc vu"/>
      <sheetName val="May Phat"/>
      <sheetName val="1813"/>
      <sheetName val="BO"/>
      <sheetName val="Tai khoan"/>
      <sheetName val="BANG DU TGAN DRC"/>
      <sheetName val="VC B_x000f_"/>
      <sheetName val="PHAN DICH VAT TU"/>
      <sheetName val="DIEL GIAI KL"/>
      <sheetName val="KLDK THUC HIEN"/>
      <sheetName val="Shaet30"/>
      <sheetName val="Sheet#2"/>
      <sheetName val="Qheet36"/>
      <sheetName val="Thuc thanh"/>
      <sheetName val="giathanh1"/>
      <sheetName val="Luong T1- 03"/>
      <sheetName val="Luong T2- 03"/>
      <sheetName val="Luong T3- 03"/>
      <sheetName val="Sheet5_x0000__x0008__x0006__x0008__x0003_ဠ 蜰Ư༢_x0000_螸Ư༢_x0000_蠼Ư༢_x0000_裀Ư༢_x0000_襄Ư"/>
      <sheetName val="Sheet5"/>
      <sheetName val="Sheet5_x0000__x0008__x0006__x0008__x0003_ဠ_x0000_蜰Ư༢_x0000_螸Ư༢_x0000_蠼Ư༢_x0000_⋀_x000f_쀀꾈∁_x000f_"/>
      <sheetName val="?_x0000_?U?_x0000_?U?_x0000_?U?_x0000_?U?_x0000_?U?_x0000_?U?_x0000__x0000__x0000__x0000__x0000__x0000_"/>
      <sheetName val="Sheet5_x0000__x0008__x0006__x0008__x0003_?_x0000_?U?_x0000_?U?_x0000_?U?_x0000_?U?_x0000_?U"/>
      <sheetName val="Sheet5_x0000__x0008__x0006__x0008__x0003_?_x0000_?U?_x0000_?U?_x0000_?U?_x0000_?_x000f_???_x000f_"/>
      <sheetName val="TONG HOP K©N© 2ÈI"/>
      <sheetName val="DTCT-TB"/>
      <sheetName val="TONG KE DZ 0.4 KV"/>
      <sheetName val="Bia TQT"/>
      <sheetName val="Gia KS"/>
      <sheetName val="QTDG"/>
      <sheetName val="gia xe _x0000_ay"/>
      <sheetName val="TT04"/>
      <sheetName val="Sheet5?_x0008__x0006__x0008__x0003_ဠ?蜰Ư༢?螸Ư༢?蠼Ư༢?裀Ư༢?襄Ư"/>
      <sheetName val="TL rieng"/>
      <sheetName val="TONGSBU"/>
      <sheetName val="dtct cau"/>
      <sheetName val="?_x0000_?Ý?_x0000_?Ý?_x0000_?Ý?_x0000_?Ý?_x0000_?Ý?_x0000_?Ý?_x0000__x0000__x0000__x0000__x0000__x0000_"/>
      <sheetName val="Sheet5_x0000__x0008__x0006__x0008__x0003_?_x0000_?Ý?_x0000_?Ý?_x0000_?Ý?_x0000_?Ý?_x0000_?Ý"/>
      <sheetName val="Names"/>
      <sheetName val="?"/>
      <sheetName val="Sheet5?_x0008__x0006__x0008__x0003_ဠ?蜰Ư༢?螸Ư༢?蠼Ư༢?⋀_x000f_쀀꾈∁_x000f_"/>
      <sheetName val="???U???U???U???U???U???U???????"/>
      <sheetName val="Sheet5?_x0008__x0006__x0008__x0003_???U???U???U???U???U"/>
      <sheetName val="Sheet5?_x0008__x0006__x0008__x0003_???U???U???U???_x000f_???_x000f_"/>
      <sheetName val="???U???U???U???U???U???U??"/>
      <sheetName val="? ?U?_x0000_?U?_x0000_?U?_x0000_?U?_x0000_?U?_x0000_?U?_x0000__x0000__x0000__x0000__x0000__x0000_"/>
      <sheetName val="CHIET TINH DGN GIA"/>
      <sheetName val="ay (28-10-2005)_x0000__x0000_#2_Du toan nga"/>
      <sheetName val="Chi tiet1"/>
      <sheetName val="Sheet5?_x0008__x0006__x0008__x0003_ဠ 蜰Ư༢?螸Ư༢?蠼Ư༢?裀Ư༢?襄Ư"/>
      <sheetName val="gia xe ?ay"/>
      <sheetName val="dg"/>
      <sheetName val="TONG KE"/>
      <sheetName val="Electrical Breakdown"/>
      <sheetName val="DS_cau"/>
      <sheetName val="DANH_SACH"/>
      <sheetName val="tong_hop"/>
      <sheetName val="phan_tich_DG"/>
      <sheetName val="gia_vat_lieu"/>
      <sheetName val="gia_xe_may"/>
      <sheetName val="gia_nhan_cong"/>
      <sheetName val="PHAN_TICH_VAT_TU_NGANG"/>
      <sheetName val="BANG_DU_TOAN"/>
      <sheetName val="BANG_DU_TOAN_DRC"/>
      <sheetName val="DIEN_GIAI_TIEN_LUONG"/>
      <sheetName val="TONG_HOP_KINH_PHI"/>
      <sheetName val="CHIET_TINH_DON_GIA"/>
      <sheetName val="PHAN_TICH_KHOI_LUONG"/>
      <sheetName val="TH_VAT_TU"/>
      <sheetName val="VC_OTO"/>
      <sheetName val="VC_BO"/>
      <sheetName val="PHAN_TICH_VAT_TU"/>
      <sheetName val="PHAN_TICH_VAT_TU_THEO_NHOM"/>
      <sheetName val="TONG_HOP_NHAN_CONG"/>
      <sheetName val="TONG_HOP_CA_MAY"/>
      <sheetName val="DON_GIA_TONG_HOP"/>
      <sheetName val="DIEN_GIAI_CPSX"/>
      <sheetName val="BANG_GIA_DU_TOAN_THUY_LOI"/>
      <sheetName val="DON_GIA_TONG_HOP_THUY_LOI"/>
      <sheetName val="BANG_GIA_DAU_THAU"/>
      <sheetName val="DIEN_GIAI_TIEN_LUONG_DRC"/>
      <sheetName val="BANG_GIA_DEN_CHAN_CT"/>
      <sheetName val="BANG_BU_VAN_CHUYEN"/>
      <sheetName val="CHI_PHI_CA_MAY"/>
      <sheetName val="CHI_PHI_NHAN_CONG"/>
      <sheetName val="PHAN_TICH_DGCT"/>
      <sheetName val="PHAN_TICH_DGCT_TP"/>
      <sheetName val="Sheet5ဠ蜰Ư༢螸Ư༢蠼Ư༢裀Ư༢襄Ư༢览Ư༢"/>
      <sheetName val="DIEN_GIAI_KL"/>
      <sheetName val="KL_DUONG_GOM"/>
      <sheetName val="TGTHUC_HIEN"/>
      <sheetName val="KLLK_THUC_HIEN"/>
      <sheetName val="PTCT_MUONG"/>
      <sheetName val="DGTH_MUONG"/>
      <sheetName val="PHAN_TICH`VAT_TU"/>
      <sheetName val="Thuc_thanh"/>
      <sheetName val="Tien_An_T11"/>
      <sheetName val="Bang_luong"/>
      <sheetName val="Bang_CC"/>
      <sheetName val="_Luong_nghien_"/>
      <sheetName val="Phuc_vu"/>
      <sheetName val="May_Phat"/>
      <sheetName val="PTVT (MAU)"/>
      <sheetName val="DK-TT"/>
      <sheetName val="? ?U???U???U???U???U???U???????"/>
      <sheetName val="'ia nhan cong"/>
      <sheetName val="_"/>
      <sheetName val="gia xe "/>
      <sheetName val="PHAN TICH VAT T_x0015_ NGANG"/>
      <sheetName val="PHAN TACH VAT TU THEO NHOM"/>
      <sheetName val="TONG HOP NHAN CNNG"/>
      <sheetName val="DIEF GIAI CPSX"/>
      <sheetName val="BANG GIA DU UOAN THUY LOI"/>
      <sheetName val="Sheet5_x0000__x0008__x0006__x0008__x0003_? ?U?_x0000_?U?_x0000_?U?_x0000_?U?_x0000_?U"/>
      <sheetName val="Sheet5?_x0008__x0006__x0008__x0003_? ?U???U???U???U???U"/>
      <sheetName val="? ?U???U???U???U???U???U??"/>
      <sheetName val="Sheet5__x0008__x0006__x0008__x0003_ဠ_蜰Ư༢_螸Ư༢_蠼Ư༢_裀Ư༢_襄Ư"/>
      <sheetName val="Sheet5__x0008__x0006__x0008__x0003_ဠ_蜰Ư༢_螸Ư༢_蠼Ư༢_⋀_x000f_쀀꾈∁_x000f_"/>
      <sheetName val="___U___U___U___U___U___U_______"/>
      <sheetName val="Sheet5__x0008__x0006__x0008__x0003____U___U___U___U___U"/>
      <sheetName val="Sheet5__x0008__x0006__x0008__x0003____U___U___U____x000f_____x000f_"/>
      <sheetName val="___U___U___U___U___U___U__"/>
      <sheetName val="_ _U_"/>
      <sheetName val="Sheet5__x0008__x0006__x0008__x0003_ဠ 蜰Ư༢_螸Ư༢_蠼Ư༢_裀Ư༢_襄Ư"/>
      <sheetName val="gia xe _ay"/>
      <sheetName val="_ _U___U___U___U___U___U_______"/>
      <sheetName val="_ _U___U___U___U___U___U__"/>
      <sheetName val="Sheet5__x0008__x0006__x0008__x0003__ _U___U___U___U___U"/>
      <sheetName val="BC11cau-QL15A-3"/>
      <sheetName val=" lam_x0000__x000e_2_Goi 1 (TT04)_x0000_ 2_goi 1 d"/>
      <sheetName val="ay (28-10-2005)"/>
      <sheetName val="_ia nhan cong"/>
      <sheetName val=" lam"/>
      <sheetName val="VL_NC"/>
      <sheetName val="Thuc thanh_x0000_ס_x0000__x0000__x0000__x0000__x0000__x0000__x0000__x0000__x0009__x0000_忀ס_x0000__x0004__x0000__x0000__x0000__x0000__x0000_"/>
      <sheetName val="KLLK THUC @IEN"/>
      <sheetName val="Sheet5_x0000__x0008__x0006__x0008__x0003_?_x0000_?Ý?_x0000_?Ý?_x0000_?Ý?_x0000_?_x000f_???_x000f_"/>
      <sheetName val="? ?Ý?_x0000_?Ý?_x0000_?Ý?_x0000_?Ý?_x0000_?Ý?_x0000_?Ý?_x0000__x0000__x0000__x0000__x0000__x0000_"/>
      <sheetName val="???Ý???Ý???Ý???Ý???Ý???Ý???????"/>
      <sheetName val="Sheet5?_x0008__x0006__x0008__x0003_???Ý???Ý???Ý???Ý???Ý"/>
      <sheetName val="Sheet5?_x0008__x0006__x0008__x0003_???Ý???Ý???Ý???_x000f_???_x000f_"/>
      <sheetName val="? ?Ý???Ý???Ý???Ý???Ý???Ý???????"/>
      <sheetName val="dtct cong"/>
      <sheetName val="ay (28-10-2005)??#2_Du toan nga"/>
      <sheetName val="PONG HOP KINH PHI"/>
      <sheetName val="PHAN TICH KHOI HUONG"/>
      <sheetName val="DON CIA TONG HOP"/>
      <sheetName val="DO_AM_DT"/>
      <sheetName val="Tong_ke"/>
      <sheetName val="Dept"/>
      <sheetName val="TPSX"/>
      <sheetName val="TH VAL TU"/>
      <sheetName val="BANG BU VAN CxUYEN"/>
      <sheetName val="CHI PHI CÁ!MAY"/>
      <sheetName val="Sheet5__x0008__x0006__x0008__x0003_?_?U?_?U?_?U?_?U?_?U"/>
      <sheetName val="Sheet5__x0008__x0006__x0008__x0003_?_?U?_?U?_?U?_?_x000f_???_x000f_"/>
      <sheetName val="Sheet5__x0008__x0006__x0008__x0003_? ?U?_?U?_?U?_?U?_?U"/>
      <sheetName val="01 Bid Price summary"/>
      <sheetName val="Tiepdia"/>
      <sheetName val="BK QT BIEN LAI"/>
      <sheetName val="BK PHU LUC B"/>
      <sheetName val="Chart1"/>
      <sheetName val="BK PHU LUC B (2)"/>
      <sheetName val="BK PHU LUC B (3)"/>
      <sheetName val="BK PHU LUC B (4)"/>
      <sheetName val="BK PHU LUC BCHD (3)"/>
      <sheetName val="BK PHU LUC BCHD (4)"/>
      <sheetName val="BK PHU LUC C (2)"/>
      <sheetName val="BK PHUC LUC D HD"/>
      <sheetName val="BK PHUC LUC D 3 (2)"/>
      <sheetName val="BK PHUC LUC D CHD(3)"/>
      <sheetName val="BK PHUC LUC D CHD(4)"/>
      <sheetName val="Thuc thanh?ס????????_x0009_?忀ס?_x0004_?????"/>
      <sheetName val="DZ 22KV"/>
      <sheetName val="LEGEND"/>
      <sheetName val="Tra"/>
      <sheetName val="tra-vat-lieu"/>
      <sheetName val="uniBase"/>
      <sheetName val="vniBase"/>
      <sheetName val="abcBase"/>
      <sheetName val="chitiet"/>
      <sheetName val=" lam?_x000e_2_Goi 1 (TT04)? 2_goi 1 d"/>
      <sheetName val="Sheet5??U??U??U??U??U??U?"/>
      <sheetName val="Sheet5??U??U??U??U??U"/>
      <sheetName val="_x0000__x0000__x0000__x0000__x0000__x0000__x0000__x0000__x0000__x0000__x0000_![BC11cau-QL15A-3.xl"/>
      <sheetName val="Sheet5??Ý??Ý??Ý??Ý??Ý??Ý?"/>
      <sheetName val="Sheet5??Ý??Ý??Ý??Ý??Ý"/>
      <sheetName val="Sheet5?_x0008__x0006__x0008__x0003_???U???U???U???U??7U"/>
      <sheetName val=""/>
      <sheetName val="Sheet5_x0000__x0008__x0006__x0008__x0003_ဠ_x0000_蜰Ư༢_x0000_螸Ư༢_x0000_蠼Ư༢_x0000_⋀_x000f_쀀궈∁_x000f_"/>
      <sheetName val=" Luong nghiun "/>
      <sheetName val="Sheet5?_x0008__x0006__x0008__x0003_ဠ?蜰Ư༢?螸Ư༢?蠼Ư༢?⋀_x000f_쀀궈∁_x000f_"/>
      <sheetName val="VC BG"/>
      <sheetName val="Shɥet5_x0000__x0008__x0006__x0008__x0003_ဠ 蜰Ư༢_x0000_螸Ư༢_x0000_蠼Ư༢_x0000_裀Ư༢_x0000_襄Ư"/>
      <sheetName val="???????????![BC11cau-QL15A-3.xl"/>
      <sheetName val="___Ý___Ý___Ý___Ý___Ý___Ý_______"/>
      <sheetName val="Sheet5__x0008__x0006__x0008__x0003____Ý___Ý___Ý___Ý___Ý"/>
      <sheetName val="Thuc thanh_ס_________x0009__忀ס__x0004______"/>
      <sheetName val="_ _Ý_"/>
      <sheetName val="Sheet5__x0008__x0006__x0008__x0003____Ý___Ý___Ý____x000f_____x000f_"/>
      <sheetName val="_ _Ý___Ý___Ý___Ý___Ý___Ý_______"/>
      <sheetName val="ay (28-10-2005)__#2_Du toan nga"/>
      <sheetName val="___________!_BC11cau-QL15A-3.xl"/>
      <sheetName val="[BC11cau-Q"/>
      <sheetName val="Khoi luong"/>
      <sheetName val="Sheet5?_x0008__x0006__x0008__x0003_ဠ 蜰Ư༢?螸Ư༢?蠼Ư༢?裀Ưܢ?襄Ư"/>
      <sheetName val="BANG_BU_ËAN_CH+QE1"/>
      <sheetName val="? ?U?"/>
      <sheetName val="BOQ-1"/>
      <sheetName val="MAKHO"/>
      <sheetName val="Thuc thanh_x0000_ס_x0000_ 忀ס_x0000__x0004__x0000_鵀ס_x0000_怈ס_x0000_d_x0000_![BC"/>
      <sheetName val="Shee«"/>
      <sheetName val="She«3"/>
      <sheetName val="Sheet5__x0008__x0006__x0008__x0003_ဠ_蜰Ư༢_螸Ư༢_蠼Ư༢_⋀_x000f_쀀궈∁_x000f_"/>
      <sheetName val="Luong ¼1- 03"/>
      <sheetName val="Sales2002"/>
      <sheetName val="Thuc thanh_x0000_ס_x0000__x0009_忀ס_x0000__x0004__x0000_鵀ס_x0000_怈ס_x0000_d_x0000_![BC"/>
      <sheetName val="ay (28-10-2005)_x0000_#2_Du toan ngay"/>
      <sheetName val="Sheet09"/>
      <sheetName val="CHITIET VL-NC-TT-3p"/>
      <sheetName val="VCV-BE-TONG"/>
      <sheetName val="???Ý???Ý???Ý???Ý???Ý???Ý??"/>
      <sheetName val="Don gia-cau"/>
      <sheetName val="Thuc thanh_x0000_ס_x0000__x0000__x0000__x0000__x0000__x0000__x0000__x0000_ _x0000_忀ס_x0000__x0004__x0000__x0000__x0000__x0000__x0000_"/>
      <sheetName val="Sheet5__x0008__x0006__x0008__x0003_ဠ 蜰Ư༢_螸Ư༢_蠼Ư༢_裀Ưܢ_襄Ư"/>
      <sheetName val="KH-Q1,Q2,01"/>
      <sheetName val="Shɥet5"/>
      <sheetName val="Shɥet5?_x0008__x0006__x0008__x0003_ဠ 蜰Ư༢?螸Ư༢?蠼Ư༢?裀Ư༢?襄Ư"/>
      <sheetName val="Thuc thanh?ס???????? ?忀ס?_x0004_?????"/>
      <sheetName val="NKC"/>
      <sheetName val="Sheet5__x0008__x0006__x0008__x0000__x0000__x0000__x0000_&quot;@_x0010_*_x0000__x0000__x0000__x0000__x0000_&quot;@_x0010_*_x0000__x0000__x0000__x0000_"/>
      <sheetName val="Thuc thanh?ס? 忀ס?_x0004_?鵀ס?怈ס?d?![BC"/>
      <sheetName val="ay (28-10-2005)?#2_Du toan ngay"/>
      <sheetName val="Thuc thanh?ס?_x0009_忀ס?_x0004_?鵀ס?怈ס?d?![BC"/>
      <sheetName val="_x0000_hee_x0000_18"/>
      <sheetName val="Cuoc Vc"/>
      <sheetName val="DGCT"/>
      <sheetName val=" lam__x000e_2_Goi 1 (TT04)_ 2_goi 1 d"/>
      <sheetName val="Sheet5__x0008__x0006__x0008__x0003____U___U___U___U__7U"/>
      <sheetName val="VC"/>
      <sheetName val="Sheet5??U??U??U?????"/>
      <sheetName val="MTO_REV_2(ARMOR)"/>
      <sheetName val="TONG_HOP_K©N©_2ÈI"/>
      <sheetName val="TONG_KE_DZ_0_4_KV"/>
      <sheetName val="Bia_TQT"/>
      <sheetName val="BANG_DU_TGAN_DRC"/>
      <sheetName val="VC_B"/>
      <sheetName val="PHAN_DICH_VAT_TU"/>
      <sheetName val="DIEL_GIAI_KL"/>
      <sheetName val="KLDK_THUC_HIEN"/>
      <sheetName val="Tai_khoan"/>
      <sheetName val="DI-ESTI"/>
      <sheetName val="_BC11cau-Q"/>
      <sheetName val="SUMMARY"/>
      <sheetName val="Thuc thanh_x0000_?_x0000__x0000__x0000__x0000__x0000__x0000__x0000__x0000__x0009__x0000_??_x0000__x0004__x0000__x0000__x0000__x0000__x0000_"/>
      <sheetName val="Thuc thanh_x0000_?_x0000__x0009_??_x0000__x0004__x0000_??_x0000_??_x0000_d_x0000_![BC"/>
      <sheetName val="Thuc thanh??????????_x0009_????_x0004_?????"/>
      <sheetName val="MTL$-INTER"/>
      <sheetName val="Thuc thanh_ס________ _忀ס__x0004______"/>
      <sheetName val="Sheet5_x0000__x0008__x0006__x0008__x0003_ဠ_x0000_蜰Ư༢_x0000_螸Ư༢_x0000_蠼Ư༢_x0000_裀Ưഢ_x0000_襄Ư"/>
      <sheetName val="ShEet5_x0000__x0008__x0006__x0008__x0003_ဠ 蜰Ư༢_x0000_螸Ư༢_x0000_蠼Ə༢_x0000_裀Ư༢_x0000_襄Ư"/>
      <sheetName val="giath`nh1"/>
      <sheetName val="Luong T3- 0_x0013_"/>
      <sheetName val="?_x0000_îm??_x0000_ùn??_x0000_ÛÇ??_x0000_Á¸??_x0000_???_x0000__x0000__x0000__x0000__x0000__x0000_"/>
      <sheetName val="5_x0000__x0008__x0006__x0008__x0003_?_x0000_ãó??_x0000_îm??_x0000_ùn??_x0000_ÛÇ??_x0000_Á¸?"/>
      <sheetName val="et5_x0000__x0008__x0006__x0008__x0003_?_x0000_ãó??_x0000_îm??_x0000_ùn??_x0000_?_x000f_???_x000f_"/>
      <sheetName val="dt䡫hovt"/>
      <sheetName val="Sheet5????U???U???U???U???U"/>
      <sheetName val="Ktmo"/>
      <sheetName val="VC B_x005f_x000f_"/>
      <sheetName val="KKKKKKKK"/>
    </sheetNames>
    <sheetDataSet>
      <sheetData sheetId="0" refreshError="1"/>
      <sheetData sheetId="1" refreshError="1"/>
      <sheetData sheetId="2" refreshError="1"/>
      <sheetData sheetId="3" refreshError="1">
        <row r="10">
          <cell r="C10" t="str">
            <v>CÇu ®ång bôt km397+485.75</v>
          </cell>
          <cell r="D10"/>
          <cell r="E10"/>
          <cell r="F10"/>
          <cell r="G10"/>
          <cell r="H10"/>
          <cell r="I10"/>
          <cell r="J10">
            <v>1656805757.0816243</v>
          </cell>
        </row>
        <row r="11">
          <cell r="C11" t="str">
            <v>1. DÇm BTCT D¦L L=24m</v>
          </cell>
          <cell r="D11" t="str">
            <v>m3</v>
          </cell>
          <cell r="E11">
            <v>52.75</v>
          </cell>
          <cell r="F11">
            <v>278810.8254982286</v>
          </cell>
          <cell r="G11">
            <v>35358.619999999995</v>
          </cell>
          <cell r="H11">
            <v>0</v>
          </cell>
          <cell r="I11">
            <v>488783.70715874148</v>
          </cell>
          <cell r="J11">
            <v>528800000</v>
          </cell>
        </row>
        <row r="12">
          <cell r="C12" t="str">
            <v>DÇm BTCT D¦L L=24m</v>
          </cell>
          <cell r="D12" t="str">
            <v>DÇm</v>
          </cell>
          <cell r="E12">
            <v>4</v>
          </cell>
          <cell r="F12" t="e">
            <v>#N/A</v>
          </cell>
          <cell r="G12" t="e">
            <v>#N/A</v>
          </cell>
          <cell r="H12" t="e">
            <v>#N/A</v>
          </cell>
          <cell r="I12">
            <v>100000000</v>
          </cell>
          <cell r="J12">
            <v>400000000</v>
          </cell>
        </row>
        <row r="13">
          <cell r="C13" t="str">
            <v>Lao l¾p dÇm BTCT D¦L L=24m</v>
          </cell>
          <cell r="D13" t="str">
            <v>DÇm</v>
          </cell>
          <cell r="E13">
            <v>4</v>
          </cell>
          <cell r="F13" t="e">
            <v>#N/A</v>
          </cell>
          <cell r="G13" t="e">
            <v>#N/A</v>
          </cell>
          <cell r="H13" t="e">
            <v>#N/A</v>
          </cell>
          <cell r="I13">
            <v>28000000</v>
          </cell>
          <cell r="J13">
            <v>112000000</v>
          </cell>
        </row>
        <row r="14">
          <cell r="C14" t="str">
            <v>Mua vµ l¾p ®Æt gèi cÇu b»ng cao su</v>
          </cell>
          <cell r="D14" t="str">
            <v>Gèi</v>
          </cell>
          <cell r="E14">
            <v>8</v>
          </cell>
          <cell r="F14">
            <v>1581785.4</v>
          </cell>
          <cell r="G14">
            <v>30683.100000000002</v>
          </cell>
          <cell r="H14">
            <v>0</v>
          </cell>
          <cell r="I14">
            <v>2100000</v>
          </cell>
          <cell r="J14">
            <v>16800000</v>
          </cell>
        </row>
        <row r="15">
          <cell r="C15" t="str">
            <v>2. Líp phñ mÆt cÇu</v>
          </cell>
          <cell r="D15"/>
          <cell r="E15"/>
          <cell r="F15"/>
          <cell r="G15"/>
          <cell r="H15"/>
          <cell r="I15"/>
          <cell r="J15">
            <v>43209530.30685392</v>
          </cell>
        </row>
        <row r="16">
          <cell r="C16" t="str">
            <v>Bª t«ng t¹o dèc M300</v>
          </cell>
          <cell r="D16" t="str">
            <v>m3</v>
          </cell>
          <cell r="E16">
            <v>19.2</v>
          </cell>
          <cell r="F16">
            <v>574369.22931885719</v>
          </cell>
          <cell r="G16">
            <v>40910.799999999996</v>
          </cell>
          <cell r="H16">
            <v>12642.59325</v>
          </cell>
          <cell r="I16">
            <v>983321.19550532626</v>
          </cell>
          <cell r="J16">
            <v>18879766.953702264</v>
          </cell>
        </row>
        <row r="17">
          <cell r="C17" t="str">
            <v>BTN h¹t mÞn dµy 5cm</v>
          </cell>
          <cell r="D17" t="str">
            <v>m2</v>
          </cell>
          <cell r="E17">
            <v>192</v>
          </cell>
          <cell r="F17">
            <v>42468.434871299731</v>
          </cell>
          <cell r="G17">
            <v>329.74254000000002</v>
          </cell>
          <cell r="H17">
            <v>2021.9958464000001</v>
          </cell>
          <cell r="I17">
            <v>57176.14270663201</v>
          </cell>
          <cell r="J17">
            <v>10977819.399673346</v>
          </cell>
        </row>
        <row r="18">
          <cell r="C18" t="str">
            <v>Cèt thÐp c¸c lo¹i</v>
          </cell>
          <cell r="D18" t="str">
            <v>TÊn</v>
          </cell>
          <cell r="E18">
            <v>1.92</v>
          </cell>
          <cell r="F18">
            <v>4911215.3371428577</v>
          </cell>
          <cell r="G18">
            <v>159406.01</v>
          </cell>
          <cell r="H18">
            <v>99583.053999999989</v>
          </cell>
          <cell r="I18">
            <v>6954137.4757699519</v>
          </cell>
          <cell r="J18">
            <v>13351943.953478307</v>
          </cell>
        </row>
        <row r="19">
          <cell r="C19" t="str">
            <v>3. Lan can tay vÞn b»ng BTCT</v>
          </cell>
          <cell r="D19" t="str">
            <v>md</v>
          </cell>
          <cell r="E19">
            <v>68.8</v>
          </cell>
          <cell r="F19"/>
          <cell r="G19"/>
          <cell r="H19"/>
          <cell r="I19">
            <v>450000</v>
          </cell>
          <cell r="J19">
            <v>30960000</v>
          </cell>
        </row>
        <row r="20">
          <cell r="C20" t="str">
            <v>4. B¶n dÉn KT(300x220x20)cm</v>
          </cell>
          <cell r="D20" t="str">
            <v>b¶n</v>
          </cell>
          <cell r="E20">
            <v>8</v>
          </cell>
          <cell r="F20"/>
          <cell r="G20"/>
          <cell r="H20"/>
          <cell r="I20">
            <v>2200000</v>
          </cell>
          <cell r="J20">
            <v>17600000</v>
          </cell>
        </row>
        <row r="21">
          <cell r="C21" t="str">
            <v>5. Khe co d·n cao su</v>
          </cell>
          <cell r="D21" t="str">
            <v>md</v>
          </cell>
          <cell r="E21">
            <v>16</v>
          </cell>
          <cell r="F21"/>
          <cell r="G21"/>
          <cell r="H21"/>
          <cell r="I21">
            <v>2500000</v>
          </cell>
          <cell r="J21">
            <v>40000000</v>
          </cell>
        </row>
        <row r="22">
          <cell r="C22" t="str">
            <v>6. T­êng hé lan mÒm</v>
          </cell>
          <cell r="D22" t="str">
            <v>md</v>
          </cell>
          <cell r="E22">
            <v>40</v>
          </cell>
          <cell r="F22"/>
          <cell r="G22"/>
          <cell r="H22"/>
          <cell r="I22">
            <v>450000</v>
          </cell>
          <cell r="J22">
            <v>18000000</v>
          </cell>
        </row>
        <row r="23">
          <cell r="C23" t="str">
            <v>7. Mè cÇu</v>
          </cell>
          <cell r="D23"/>
          <cell r="E23"/>
          <cell r="F23"/>
          <cell r="G23"/>
          <cell r="H23"/>
          <cell r="I23"/>
          <cell r="J23">
            <v>910628027.20978248</v>
          </cell>
        </row>
        <row r="24">
          <cell r="C24" t="str">
            <v>Bª t«ng M300</v>
          </cell>
          <cell r="D24" t="str">
            <v>m3</v>
          </cell>
          <cell r="E24">
            <v>1.23</v>
          </cell>
          <cell r="F24">
            <v>563323.6672165714</v>
          </cell>
          <cell r="G24">
            <v>83931.68</v>
          </cell>
          <cell r="H24">
            <v>50524.219980000002</v>
          </cell>
          <cell r="I24">
            <v>1211661.7359944407</v>
          </cell>
          <cell r="J24">
            <v>1490343.9352731621</v>
          </cell>
        </row>
        <row r="25">
          <cell r="C25" t="str">
            <v>Bª t«ng M250</v>
          </cell>
          <cell r="D25" t="str">
            <v>m3</v>
          </cell>
          <cell r="E25">
            <v>410.45</v>
          </cell>
          <cell r="F25">
            <v>467896.36724971433</v>
          </cell>
          <cell r="G25">
            <v>44651.040000000001</v>
          </cell>
          <cell r="H25">
            <v>50524.219980000002</v>
          </cell>
          <cell r="I25">
            <v>913830.47055423819</v>
          </cell>
          <cell r="J25">
            <v>375081716.63898706</v>
          </cell>
        </row>
        <row r="26">
          <cell r="C26" t="str">
            <v>Bª t«ng lãt mãng M100 ®¸ 4x6</v>
          </cell>
          <cell r="D26" t="str">
            <v>m3</v>
          </cell>
          <cell r="E26">
            <v>9</v>
          </cell>
          <cell r="F26">
            <v>261846.0050055357</v>
          </cell>
          <cell r="G26">
            <v>22898.699999999997</v>
          </cell>
          <cell r="H26">
            <v>12040.565000000001</v>
          </cell>
          <cell r="I26">
            <v>476409.41943829454</v>
          </cell>
          <cell r="J26">
            <v>4287684.7749446509</v>
          </cell>
        </row>
        <row r="27">
          <cell r="C27" t="str">
            <v>Cèt thÐp c¸c lo¹i</v>
          </cell>
          <cell r="D27" t="str">
            <v>TÊn</v>
          </cell>
          <cell r="E27">
            <v>28.82</v>
          </cell>
          <cell r="F27">
            <v>4932735.3371428577</v>
          </cell>
          <cell r="G27">
            <v>179831.68000000002</v>
          </cell>
          <cell r="H27">
            <v>210581.53</v>
          </cell>
          <cell r="I27">
            <v>7224454.8297665929</v>
          </cell>
          <cell r="J27">
            <v>208208788.1938732</v>
          </cell>
        </row>
        <row r="28">
          <cell r="C28" t="str">
            <v>§¸ héc x©y tø nãn M100</v>
          </cell>
          <cell r="D28" t="str">
            <v>m3</v>
          </cell>
          <cell r="E28">
            <v>46.5</v>
          </cell>
          <cell r="F28">
            <v>278810.8254982286</v>
          </cell>
          <cell r="G28">
            <v>35358.619999999995</v>
          </cell>
          <cell r="H28">
            <v>0</v>
          </cell>
          <cell r="I28">
            <v>488783.70716064883</v>
          </cell>
          <cell r="J28">
            <v>22728442.382970169</v>
          </cell>
        </row>
        <row r="29">
          <cell r="C29" t="str">
            <v>§¸ héc x©y taluy v÷a M100</v>
          </cell>
          <cell r="D29" t="str">
            <v>m3</v>
          </cell>
          <cell r="E29">
            <v>96</v>
          </cell>
          <cell r="F29">
            <v>248531.96105274287</v>
          </cell>
          <cell r="G29">
            <v>31998.09</v>
          </cell>
          <cell r="H29">
            <v>0</v>
          </cell>
          <cell r="I29">
            <v>437566.59880956577</v>
          </cell>
          <cell r="J29">
            <v>42006393.48571831</v>
          </cell>
        </row>
        <row r="30">
          <cell r="C30" t="str">
            <v>§¸ héc x©y mãng, ch©n khay M100</v>
          </cell>
          <cell r="D30" t="str">
            <v>m3</v>
          </cell>
          <cell r="E30">
            <v>98.74</v>
          </cell>
          <cell r="F30">
            <v>248531.96105274287</v>
          </cell>
          <cell r="G30">
            <v>27907.01</v>
          </cell>
          <cell r="H30">
            <v>0</v>
          </cell>
          <cell r="I30">
            <v>421653.28258626495</v>
          </cell>
          <cell r="J30">
            <v>41634045.122567795</v>
          </cell>
        </row>
        <row r="31">
          <cell r="C31" t="str">
            <v xml:space="preserve">D¨m s¹n ®Öm </v>
          </cell>
          <cell r="D31" t="str">
            <v>m3</v>
          </cell>
          <cell r="E31">
            <v>63.58</v>
          </cell>
          <cell r="F31">
            <v>135855.41509523807</v>
          </cell>
          <cell r="G31">
            <v>30115.26</v>
          </cell>
          <cell r="H31">
            <v>0</v>
          </cell>
          <cell r="I31">
            <v>288292.40124649595</v>
          </cell>
          <cell r="J31">
            <v>18329630.871252213</v>
          </cell>
        </row>
        <row r="32">
          <cell r="C32" t="str">
            <v xml:space="preserve">§µo mãng ®Êt cÊp 3 </v>
          </cell>
          <cell r="D32" t="str">
            <v>m3</v>
          </cell>
          <cell r="E32">
            <v>1142.2</v>
          </cell>
          <cell r="F32">
            <v>0</v>
          </cell>
          <cell r="G32">
            <v>5890.0582800000002</v>
          </cell>
          <cell r="H32">
            <v>2404.6233119999997</v>
          </cell>
          <cell r="I32">
            <v>26458.435658106639</v>
          </cell>
          <cell r="J32">
            <v>30220825.208689403</v>
          </cell>
        </row>
        <row r="33">
          <cell r="C33" t="str">
            <v>§¾p ®Êt cÊp 3</v>
          </cell>
          <cell r="D33" t="str">
            <v>m3</v>
          </cell>
          <cell r="E33">
            <v>2229.6</v>
          </cell>
          <cell r="F33">
            <v>0</v>
          </cell>
          <cell r="G33">
            <v>9298.26</v>
          </cell>
          <cell r="H33">
            <v>0</v>
          </cell>
          <cell r="I33">
            <v>36167.992732107356</v>
          </cell>
          <cell r="J33">
            <v>80640156.595506564</v>
          </cell>
        </row>
        <row r="34">
          <cell r="C34" t="str">
            <v>Thi c«ng mè</v>
          </cell>
          <cell r="D34" t="str">
            <v>TB</v>
          </cell>
          <cell r="E34"/>
          <cell r="F34"/>
          <cell r="G34"/>
          <cell r="H34"/>
          <cell r="I34"/>
          <cell r="J34">
            <v>86000000</v>
          </cell>
        </row>
        <row r="35">
          <cell r="C35" t="str">
            <v xml:space="preserve">8. Cäc BTCT (35x35)cm </v>
          </cell>
          <cell r="D35" t="str">
            <v>md</v>
          </cell>
          <cell r="E35"/>
          <cell r="F35"/>
          <cell r="G35"/>
          <cell r="H35"/>
          <cell r="I35">
            <v>400000</v>
          </cell>
          <cell r="J35">
            <v>0</v>
          </cell>
        </row>
        <row r="36">
          <cell r="C36" t="str">
            <v>9. Ph¸ dì cÇu cò</v>
          </cell>
          <cell r="D36"/>
          <cell r="E36"/>
          <cell r="F36"/>
          <cell r="G36"/>
          <cell r="H36"/>
          <cell r="I36"/>
          <cell r="J36">
            <v>21608199.564987957</v>
          </cell>
        </row>
        <row r="37">
          <cell r="C37" t="str">
            <v>§Ëp bá bª t«ng cÇu cò</v>
          </cell>
          <cell r="D37" t="str">
            <v>m3</v>
          </cell>
          <cell r="E37">
            <v>17.55</v>
          </cell>
          <cell r="F37">
            <v>0</v>
          </cell>
          <cell r="G37">
            <v>68671.7</v>
          </cell>
          <cell r="H37">
            <v>0</v>
          </cell>
          <cell r="I37">
            <v>267116.37946255063</v>
          </cell>
          <cell r="J37">
            <v>4687892.4595677638</v>
          </cell>
        </row>
        <row r="38">
          <cell r="C38" t="str">
            <v>§Ëp bá ®¸ héc x©y cò</v>
          </cell>
          <cell r="D38" t="str">
            <v>m3</v>
          </cell>
          <cell r="E38">
            <v>90.96</v>
          </cell>
          <cell r="F38">
            <v>0</v>
          </cell>
          <cell r="G38">
            <v>22208.720000000001</v>
          </cell>
          <cell r="H38">
            <v>0</v>
          </cell>
          <cell r="I38">
            <v>86386.573783633401</v>
          </cell>
          <cell r="J38">
            <v>7857722.7513592932</v>
          </cell>
        </row>
        <row r="39">
          <cell r="C39" t="str">
            <v>Th¸o dì thÐp cÇu cò</v>
          </cell>
          <cell r="D39" t="str">
            <v>TÊn</v>
          </cell>
          <cell r="E39">
            <v>4.71</v>
          </cell>
          <cell r="F39">
            <v>215999.99999999997</v>
          </cell>
          <cell r="G39">
            <v>218652</v>
          </cell>
          <cell r="H39">
            <v>543277.45000000007</v>
          </cell>
          <cell r="I39">
            <v>1924115.5741105948</v>
          </cell>
          <cell r="J39">
            <v>9062584.3540609013</v>
          </cell>
        </row>
        <row r="40">
          <cell r="C40" t="str">
            <v>10. H¹ng môc kh¸c</v>
          </cell>
          <cell r="D40" t="str">
            <v>TB</v>
          </cell>
          <cell r="E40"/>
          <cell r="F40"/>
          <cell r="G40"/>
          <cell r="H40"/>
          <cell r="I40"/>
          <cell r="J40">
            <v>46000000</v>
          </cell>
        </row>
        <row r="41">
          <cell r="C41" t="str">
            <v>§¾p ®Êt ®ª quai</v>
          </cell>
          <cell r="D41" t="str">
            <v>m3</v>
          </cell>
          <cell r="E41">
            <v>80</v>
          </cell>
          <cell r="F41">
            <v>0</v>
          </cell>
          <cell r="G41">
            <v>29528.04</v>
          </cell>
          <cell r="H41">
            <v>0</v>
          </cell>
          <cell r="I41">
            <v>137828.35964320746</v>
          </cell>
          <cell r="J41">
            <v>11026268.771456596</v>
          </cell>
        </row>
        <row r="42">
          <cell r="C42" t="str">
            <v>M¸y b¬m n­íc</v>
          </cell>
          <cell r="D42" t="str">
            <v>Ca</v>
          </cell>
          <cell r="E42">
            <v>50</v>
          </cell>
          <cell r="F42">
            <v>0</v>
          </cell>
          <cell r="G42">
            <v>0</v>
          </cell>
          <cell r="H42">
            <v>466499</v>
          </cell>
          <cell r="I42">
            <v>625657.55711489427</v>
          </cell>
          <cell r="J42">
            <v>31282877.855744712</v>
          </cell>
        </row>
        <row r="43">
          <cell r="C43" t="str">
            <v>Mua vµ l¾p ®Æt biÓn b¸o ®­êng bé</v>
          </cell>
          <cell r="D43" t="str">
            <v>Bé</v>
          </cell>
          <cell r="E43">
            <v>4</v>
          </cell>
          <cell r="F43">
            <v>594310.03418620001</v>
          </cell>
          <cell r="G43">
            <v>9170.9856</v>
          </cell>
          <cell r="H43">
            <v>2246.2963200000004</v>
          </cell>
          <cell r="I43">
            <v>860000</v>
          </cell>
          <cell r="J43">
            <v>3440000</v>
          </cell>
        </row>
        <row r="44">
          <cell r="C44" t="str">
            <v>10. TuyÕn tr¸nh</v>
          </cell>
          <cell r="D44"/>
          <cell r="E44"/>
          <cell r="F44"/>
          <cell r="G44"/>
          <cell r="H44"/>
          <cell r="I44"/>
          <cell r="J44">
            <v>0</v>
          </cell>
        </row>
        <row r="45">
          <cell r="C45" t="str">
            <v>DÇm I500 lµm cÇu t¹m</v>
          </cell>
          <cell r="D45" t="str">
            <v>TÊn</v>
          </cell>
          <cell r="E45"/>
          <cell r="F45">
            <v>999886.30761904758</v>
          </cell>
          <cell r="G45">
            <v>346912.49600000004</v>
          </cell>
          <cell r="H45">
            <v>446151.53</v>
          </cell>
          <cell r="I45">
            <v>3623924.8854130441</v>
          </cell>
          <cell r="J45">
            <v>0</v>
          </cell>
        </row>
        <row r="46">
          <cell r="C46" t="str">
            <v>L¾p dùng vµ th¸o dì cÇu t¹m</v>
          </cell>
          <cell r="D46" t="str">
            <v>TÊn</v>
          </cell>
          <cell r="E46">
            <v>0</v>
          </cell>
          <cell r="F46">
            <v>278999.99999999994</v>
          </cell>
          <cell r="G46">
            <v>218652</v>
          </cell>
          <cell r="H46">
            <v>543277.45000000007</v>
          </cell>
          <cell r="I46">
            <v>2200391.9957527202</v>
          </cell>
          <cell r="J46">
            <v>0</v>
          </cell>
        </row>
        <row r="47">
          <cell r="C47" t="str">
            <v>L¾p ®Æt vµ th¸o dì rä ®¸</v>
          </cell>
          <cell r="D47" t="str">
            <v>Rä</v>
          </cell>
          <cell r="E47"/>
          <cell r="F47">
            <v>167311.23357142857</v>
          </cell>
          <cell r="G47">
            <v>63119.520000000004</v>
          </cell>
          <cell r="H47">
            <v>0</v>
          </cell>
          <cell r="I47">
            <v>498735.7040999615</v>
          </cell>
          <cell r="J47">
            <v>0</v>
          </cell>
        </row>
        <row r="48">
          <cell r="C48" t="str">
            <v xml:space="preserve">§¾p ®Êt nÒn ®­êng </v>
          </cell>
          <cell r="D48" t="str">
            <v>m3</v>
          </cell>
          <cell r="E48"/>
          <cell r="F48">
            <v>5714.2857142857138</v>
          </cell>
          <cell r="G48">
            <v>6287.7246742857133</v>
          </cell>
          <cell r="H48">
            <v>16215.547368</v>
          </cell>
          <cell r="I48">
            <v>60797.097711059716</v>
          </cell>
          <cell r="J48">
            <v>0</v>
          </cell>
        </row>
        <row r="49">
          <cell r="C49" t="str">
            <v>Mãng cÊp phèi ®¸ d¨m lo¹i 1</v>
          </cell>
          <cell r="D49" t="str">
            <v>m3</v>
          </cell>
          <cell r="E49"/>
          <cell r="F49">
            <v>211603.89028571427</v>
          </cell>
          <cell r="G49">
            <v>675.13600000000008</v>
          </cell>
          <cell r="H49">
            <v>7602.8820839999989</v>
          </cell>
          <cell r="I49">
            <v>256047.42392078004</v>
          </cell>
          <cell r="J49">
            <v>0</v>
          </cell>
        </row>
        <row r="50">
          <cell r="C50" t="str">
            <v>cÇu chÌ rÐn km399+647.55</v>
          </cell>
          <cell r="D50"/>
          <cell r="E50"/>
          <cell r="F50"/>
          <cell r="G50"/>
          <cell r="H50"/>
          <cell r="I50"/>
          <cell r="J50">
            <v>1429621416.0456164</v>
          </cell>
        </row>
        <row r="51">
          <cell r="C51" t="str">
            <v>1. DÇm BTCT th­êng L=12m</v>
          </cell>
          <cell r="D51"/>
          <cell r="E51"/>
          <cell r="F51"/>
          <cell r="G51"/>
          <cell r="H51"/>
          <cell r="I51"/>
          <cell r="J51">
            <v>271000000</v>
          </cell>
        </row>
        <row r="52">
          <cell r="C52" t="str">
            <v>DÇm BTCT th­êng L=12m</v>
          </cell>
          <cell r="D52" t="str">
            <v>DÇm</v>
          </cell>
          <cell r="E52">
            <v>5</v>
          </cell>
          <cell r="F52" t="e">
            <v>#N/A</v>
          </cell>
          <cell r="G52" t="e">
            <v>#N/A</v>
          </cell>
          <cell r="H52" t="e">
            <v>#N/A</v>
          </cell>
          <cell r="I52">
            <v>35000000</v>
          </cell>
          <cell r="J52">
            <v>175000000</v>
          </cell>
        </row>
        <row r="53">
          <cell r="C53" t="str">
            <v>Lao l¾p dÇm BTCT L=12m</v>
          </cell>
          <cell r="D53" t="str">
            <v>DÇm</v>
          </cell>
          <cell r="E53">
            <v>5</v>
          </cell>
          <cell r="F53" t="e">
            <v>#N/A</v>
          </cell>
          <cell r="G53" t="e">
            <v>#N/A</v>
          </cell>
          <cell r="H53" t="e">
            <v>#N/A</v>
          </cell>
          <cell r="I53">
            <v>15000000</v>
          </cell>
          <cell r="J53">
            <v>75000000</v>
          </cell>
        </row>
        <row r="54">
          <cell r="C54" t="str">
            <v>Mua vµ l¾p ®Æt gèi cÇu b»ng cao su</v>
          </cell>
          <cell r="D54" t="str">
            <v>Gèi</v>
          </cell>
          <cell r="E54">
            <v>10</v>
          </cell>
          <cell r="F54">
            <v>1581785.4</v>
          </cell>
          <cell r="G54">
            <v>30683.100000000002</v>
          </cell>
          <cell r="H54">
            <v>0</v>
          </cell>
          <cell r="I54">
            <v>2100000</v>
          </cell>
          <cell r="J54">
            <v>21000000</v>
          </cell>
        </row>
        <row r="55">
          <cell r="C55" t="str">
            <v>2. Líp phñ mÆt cÇu</v>
          </cell>
          <cell r="D55"/>
          <cell r="E55"/>
          <cell r="F55"/>
          <cell r="G55"/>
          <cell r="H55"/>
          <cell r="I55">
            <v>0</v>
          </cell>
          <cell r="J55">
            <v>21604765.15342696</v>
          </cell>
        </row>
        <row r="56">
          <cell r="C56" t="str">
            <v>Bª t«ng t¹o dèc M300</v>
          </cell>
          <cell r="D56" t="str">
            <v>m3</v>
          </cell>
          <cell r="E56">
            <v>9.6</v>
          </cell>
          <cell r="F56">
            <v>574369.22931885719</v>
          </cell>
          <cell r="G56">
            <v>40910.799999999996</v>
          </cell>
          <cell r="H56">
            <v>12642.59325</v>
          </cell>
          <cell r="I56">
            <v>983321.19550532626</v>
          </cell>
          <cell r="J56">
            <v>9439883.4768511318</v>
          </cell>
        </row>
        <row r="57">
          <cell r="C57" t="str">
            <v>BTN h¹t mÞn dµy 5cm</v>
          </cell>
          <cell r="D57" t="str">
            <v>m2</v>
          </cell>
          <cell r="E57">
            <v>96</v>
          </cell>
          <cell r="F57">
            <v>42468.434871299731</v>
          </cell>
          <cell r="G57">
            <v>329.74254000000002</v>
          </cell>
          <cell r="H57">
            <v>2021.9958464000001</v>
          </cell>
          <cell r="I57">
            <v>57176.14270663201</v>
          </cell>
          <cell r="J57">
            <v>5488909.6998366732</v>
          </cell>
        </row>
        <row r="58">
          <cell r="C58" t="str">
            <v>Cèt thÐp c¸c lo¹i</v>
          </cell>
          <cell r="D58" t="str">
            <v>TÊn</v>
          </cell>
          <cell r="E58">
            <v>0.96</v>
          </cell>
          <cell r="F58">
            <v>4911215.3371428577</v>
          </cell>
          <cell r="G58">
            <v>159406.01</v>
          </cell>
          <cell r="H58">
            <v>99583.053999999989</v>
          </cell>
          <cell r="I58">
            <v>6954137.4757699519</v>
          </cell>
          <cell r="J58">
            <v>6675971.9767391533</v>
          </cell>
        </row>
        <row r="59">
          <cell r="C59" t="str">
            <v>3. Lan can tay vÞn b»ng BTCT</v>
          </cell>
          <cell r="D59" t="str">
            <v>md</v>
          </cell>
          <cell r="E59">
            <v>43.76</v>
          </cell>
          <cell r="F59"/>
          <cell r="G59"/>
          <cell r="H59"/>
          <cell r="I59">
            <v>450000</v>
          </cell>
          <cell r="J59">
            <v>19692000</v>
          </cell>
        </row>
        <row r="60">
          <cell r="C60" t="str">
            <v>4. B¶n dÉn KT(300x220x20)cm</v>
          </cell>
          <cell r="D60" t="str">
            <v>b¶n</v>
          </cell>
          <cell r="E60">
            <v>8</v>
          </cell>
          <cell r="F60"/>
          <cell r="G60"/>
          <cell r="H60"/>
          <cell r="I60">
            <v>2200000</v>
          </cell>
          <cell r="J60">
            <v>17600000</v>
          </cell>
        </row>
        <row r="61">
          <cell r="C61" t="str">
            <v>5. Khe co d·n cao su</v>
          </cell>
          <cell r="D61" t="str">
            <v>md</v>
          </cell>
          <cell r="E61">
            <v>16</v>
          </cell>
          <cell r="F61"/>
          <cell r="G61"/>
          <cell r="H61"/>
          <cell r="I61">
            <v>2500000</v>
          </cell>
          <cell r="J61">
            <v>40000000</v>
          </cell>
        </row>
        <row r="62">
          <cell r="C62" t="str">
            <v>6. T­êng hé lan mÒm</v>
          </cell>
          <cell r="D62" t="str">
            <v>md</v>
          </cell>
          <cell r="E62">
            <v>40</v>
          </cell>
          <cell r="F62">
            <v>4911215.3371428577</v>
          </cell>
          <cell r="G62"/>
          <cell r="H62">
            <v>99583.053999999989</v>
          </cell>
          <cell r="I62">
            <v>450000</v>
          </cell>
          <cell r="J62">
            <v>18000000</v>
          </cell>
        </row>
        <row r="63">
          <cell r="C63" t="str">
            <v>7. Mè cÇu</v>
          </cell>
          <cell r="D63"/>
          <cell r="E63"/>
          <cell r="F63"/>
          <cell r="G63"/>
          <cell r="H63"/>
          <cell r="I63">
            <v>0</v>
          </cell>
          <cell r="J63">
            <v>951974066.90245414</v>
          </cell>
        </row>
        <row r="64">
          <cell r="C64" t="str">
            <v>Bª t«ng M300</v>
          </cell>
          <cell r="D64" t="str">
            <v>m3</v>
          </cell>
          <cell r="E64">
            <v>301.68</v>
          </cell>
          <cell r="F64">
            <v>563323.6672165714</v>
          </cell>
          <cell r="G64">
            <v>83931.68</v>
          </cell>
          <cell r="H64">
            <v>50524.219980000002</v>
          </cell>
          <cell r="I64">
            <v>1211661.7359944407</v>
          </cell>
          <cell r="J64">
            <v>365534112.51480287</v>
          </cell>
        </row>
        <row r="65">
          <cell r="C65" t="str">
            <v>Bª t«ng M250</v>
          </cell>
          <cell r="D65" t="str">
            <v>m3</v>
          </cell>
          <cell r="E65">
            <v>61.725000000000001</v>
          </cell>
          <cell r="F65">
            <v>467896.36724971433</v>
          </cell>
          <cell r="G65">
            <v>44651.040000000001</v>
          </cell>
          <cell r="H65">
            <v>50524.219980000002</v>
          </cell>
          <cell r="I65">
            <v>913830.47055423819</v>
          </cell>
          <cell r="J65">
            <v>56406185.79496035</v>
          </cell>
        </row>
        <row r="66">
          <cell r="C66" t="str">
            <v>Bª t«ng lãt mãng M100 ®¸ 4x6</v>
          </cell>
          <cell r="D66" t="str">
            <v>m3</v>
          </cell>
          <cell r="E66">
            <v>9</v>
          </cell>
          <cell r="F66">
            <v>261846.0050055357</v>
          </cell>
          <cell r="G66">
            <v>22898.699999999997</v>
          </cell>
          <cell r="H66">
            <v>12040.565000000001</v>
          </cell>
          <cell r="I66">
            <v>476409.41943829454</v>
          </cell>
          <cell r="J66">
            <v>4287684.7749446509</v>
          </cell>
        </row>
        <row r="67">
          <cell r="C67" t="str">
            <v>Cèt thÐp c¸c lo¹i</v>
          </cell>
          <cell r="D67" t="str">
            <v>TÊn</v>
          </cell>
          <cell r="E67">
            <v>25.437999999999999</v>
          </cell>
          <cell r="F67">
            <v>4932735.3371428577</v>
          </cell>
          <cell r="G67">
            <v>179831.68000000002</v>
          </cell>
          <cell r="H67">
            <v>210581.53</v>
          </cell>
          <cell r="I67">
            <v>7224454.8297665929</v>
          </cell>
          <cell r="J67">
            <v>183775681.95960259</v>
          </cell>
        </row>
        <row r="68">
          <cell r="C68" t="str">
            <v>§¸ héc x©y tø nãn M100</v>
          </cell>
          <cell r="D68" t="str">
            <v>m3</v>
          </cell>
          <cell r="E68">
            <v>16.96</v>
          </cell>
          <cell r="F68">
            <v>278810.8254982286</v>
          </cell>
          <cell r="G68">
            <v>35358.619999999995</v>
          </cell>
          <cell r="H68">
            <v>0</v>
          </cell>
          <cell r="I68">
            <v>488783.70716064883</v>
          </cell>
          <cell r="J68">
            <v>8289771.6734446045</v>
          </cell>
        </row>
        <row r="69">
          <cell r="C69" t="str">
            <v>§¸ héc x©y taluy v÷a M100</v>
          </cell>
          <cell r="D69" t="str">
            <v>m3</v>
          </cell>
          <cell r="E69">
            <v>45</v>
          </cell>
          <cell r="F69">
            <v>248531.96105274287</v>
          </cell>
          <cell r="G69">
            <v>31998.09</v>
          </cell>
          <cell r="H69">
            <v>0</v>
          </cell>
          <cell r="I69">
            <v>437566.59880956577</v>
          </cell>
          <cell r="J69">
            <v>19690496.94643046</v>
          </cell>
        </row>
        <row r="70">
          <cell r="C70" t="str">
            <v>§¸ héc x©y mãng, ch©n khay M100</v>
          </cell>
          <cell r="D70" t="str">
            <v>m3</v>
          </cell>
          <cell r="E70">
            <v>48.84</v>
          </cell>
          <cell r="F70">
            <v>248531.96105274287</v>
          </cell>
          <cell r="G70">
            <v>27907.01</v>
          </cell>
          <cell r="H70">
            <v>0</v>
          </cell>
          <cell r="I70">
            <v>421653.28258626495</v>
          </cell>
          <cell r="J70">
            <v>20593546.32151318</v>
          </cell>
        </row>
        <row r="71">
          <cell r="C71" t="str">
            <v xml:space="preserve">D¨m s¹n ®Öm </v>
          </cell>
          <cell r="D71" t="str">
            <v>m3</v>
          </cell>
          <cell r="E71">
            <v>38.79</v>
          </cell>
          <cell r="F71">
            <v>135855.41509523807</v>
          </cell>
          <cell r="G71">
            <v>30115.26</v>
          </cell>
          <cell r="H71">
            <v>0</v>
          </cell>
          <cell r="I71">
            <v>288292.40124649595</v>
          </cell>
          <cell r="J71">
            <v>11182862.244351577</v>
          </cell>
        </row>
        <row r="72">
          <cell r="C72" t="str">
            <v xml:space="preserve">§µo mãng ®Êt cÊp 3 </v>
          </cell>
          <cell r="D72" t="str">
            <v>m3</v>
          </cell>
          <cell r="E72">
            <v>3153.9</v>
          </cell>
          <cell r="F72">
            <v>0</v>
          </cell>
          <cell r="G72">
            <v>5890.0582800000002</v>
          </cell>
          <cell r="H72">
            <v>2404.6233119999997</v>
          </cell>
          <cell r="I72">
            <v>26458.435658106639</v>
          </cell>
          <cell r="J72">
            <v>83447260.222102523</v>
          </cell>
        </row>
        <row r="73">
          <cell r="C73" t="str">
            <v>§¾p ®Êt cÊp 3</v>
          </cell>
          <cell r="D73" t="str">
            <v>m3</v>
          </cell>
          <cell r="E73">
            <v>3394.34</v>
          </cell>
          <cell r="F73">
            <v>0</v>
          </cell>
          <cell r="G73">
            <v>9298.26</v>
          </cell>
          <cell r="H73">
            <v>0</v>
          </cell>
          <cell r="I73">
            <v>36167.992732107356</v>
          </cell>
          <cell r="J73">
            <v>122766464.45030129</v>
          </cell>
        </row>
        <row r="74">
          <cell r="C74" t="str">
            <v>Thi c«ng mè</v>
          </cell>
          <cell r="D74" t="str">
            <v>TB</v>
          </cell>
          <cell r="E74"/>
          <cell r="F74"/>
          <cell r="G74"/>
          <cell r="H74"/>
          <cell r="I74"/>
          <cell r="J74">
            <v>76000000</v>
          </cell>
        </row>
        <row r="75">
          <cell r="C75" t="str">
            <v>9. Ph¸ dì cÇu cò</v>
          </cell>
          <cell r="D75"/>
          <cell r="E75"/>
          <cell r="F75"/>
          <cell r="G75"/>
          <cell r="H75"/>
          <cell r="I75"/>
          <cell r="J75">
            <v>16750583.989735419</v>
          </cell>
        </row>
        <row r="76">
          <cell r="C76" t="str">
            <v>§Ëp bá bª t«ng cÇu cò</v>
          </cell>
          <cell r="D76" t="str">
            <v>m3</v>
          </cell>
          <cell r="E76">
            <v>31.08</v>
          </cell>
          <cell r="F76">
            <v>0</v>
          </cell>
          <cell r="G76">
            <v>68671.7</v>
          </cell>
          <cell r="H76">
            <v>0</v>
          </cell>
          <cell r="I76">
            <v>267116.37946255063</v>
          </cell>
          <cell r="J76">
            <v>8301977.0736960731</v>
          </cell>
        </row>
        <row r="77">
          <cell r="C77" t="str">
            <v>§Ëp bá ®¸ héc x©y cò</v>
          </cell>
          <cell r="D77" t="str">
            <v>m3</v>
          </cell>
          <cell r="E77">
            <v>97.8</v>
          </cell>
          <cell r="F77">
            <v>0</v>
          </cell>
          <cell r="G77">
            <v>22208.720000000001</v>
          </cell>
          <cell r="H77">
            <v>0</v>
          </cell>
          <cell r="I77">
            <v>86386.573783633401</v>
          </cell>
          <cell r="J77">
            <v>8448606.9160393458</v>
          </cell>
        </row>
        <row r="78">
          <cell r="C78" t="str">
            <v>Th¸o dì thÐp cÇu cò</v>
          </cell>
          <cell r="D78" t="str">
            <v>TÊn</v>
          </cell>
          <cell r="E78"/>
          <cell r="F78">
            <v>215999.99999999997</v>
          </cell>
          <cell r="G78">
            <v>218652</v>
          </cell>
          <cell r="H78">
            <v>543277.45000000007</v>
          </cell>
          <cell r="I78">
            <v>1924115.5741105948</v>
          </cell>
          <cell r="J78">
            <v>0</v>
          </cell>
        </row>
        <row r="79">
          <cell r="C79" t="str">
            <v>10. H¹ng môc kh¸c</v>
          </cell>
          <cell r="D79" t="str">
            <v>TB</v>
          </cell>
          <cell r="E79"/>
          <cell r="F79"/>
          <cell r="G79"/>
          <cell r="H79"/>
          <cell r="I79">
            <v>0</v>
          </cell>
          <cell r="J79">
            <v>73000000</v>
          </cell>
        </row>
        <row r="80">
          <cell r="C80" t="str">
            <v>§¾p ®Êt ®ª quai</v>
          </cell>
          <cell r="D80" t="str">
            <v>m3</v>
          </cell>
          <cell r="E80">
            <v>132</v>
          </cell>
          <cell r="F80">
            <v>0</v>
          </cell>
          <cell r="G80">
            <v>29528.04</v>
          </cell>
          <cell r="H80">
            <v>0</v>
          </cell>
          <cell r="I80">
            <v>137828.35964320746</v>
          </cell>
          <cell r="J80">
            <v>18193343.472903386</v>
          </cell>
        </row>
        <row r="81">
          <cell r="C81" t="str">
            <v>M¸y b¬m n­íc</v>
          </cell>
          <cell r="D81" t="str">
            <v>Ca</v>
          </cell>
          <cell r="E81">
            <v>62</v>
          </cell>
          <cell r="F81">
            <v>0</v>
          </cell>
          <cell r="G81">
            <v>0</v>
          </cell>
          <cell r="H81">
            <v>466499</v>
          </cell>
          <cell r="I81">
            <v>625657.55711489427</v>
          </cell>
          <cell r="J81">
            <v>38790768.541123442</v>
          </cell>
        </row>
        <row r="82">
          <cell r="C82" t="str">
            <v>Mua vµ l¾p ®Æt biÓn b¸o ®­êng bé</v>
          </cell>
          <cell r="D82" t="str">
            <v>Bé</v>
          </cell>
          <cell r="E82">
            <v>4</v>
          </cell>
          <cell r="F82">
            <v>594310.03418620001</v>
          </cell>
          <cell r="G82">
            <v>9170.9856</v>
          </cell>
          <cell r="H82">
            <v>2246.2963200000004</v>
          </cell>
          <cell r="I82">
            <v>860000</v>
          </cell>
          <cell r="J82">
            <v>3440000</v>
          </cell>
        </row>
        <row r="83">
          <cell r="C83" t="str">
            <v>cÇu khe chÑt km399+767.62</v>
          </cell>
          <cell r="D83"/>
          <cell r="E83"/>
          <cell r="F83"/>
          <cell r="G83"/>
          <cell r="H83"/>
          <cell r="I83"/>
          <cell r="J83">
            <v>1734440155.4768608</v>
          </cell>
        </row>
        <row r="84">
          <cell r="C84" t="str">
            <v>1. DÇm BTCT th­êng L=12m</v>
          </cell>
          <cell r="D84"/>
          <cell r="E84"/>
          <cell r="F84"/>
          <cell r="G84"/>
          <cell r="H84"/>
          <cell r="I84"/>
          <cell r="J84">
            <v>271000000</v>
          </cell>
        </row>
        <row r="85">
          <cell r="C85" t="str">
            <v>DÇm BTCT th­êng L=12m</v>
          </cell>
          <cell r="D85" t="str">
            <v>DÇm</v>
          </cell>
          <cell r="E85">
            <v>5</v>
          </cell>
          <cell r="F85" t="e">
            <v>#N/A</v>
          </cell>
          <cell r="G85" t="e">
            <v>#N/A</v>
          </cell>
          <cell r="H85" t="e">
            <v>#N/A</v>
          </cell>
          <cell r="I85">
            <v>35000000</v>
          </cell>
          <cell r="J85">
            <v>175000000</v>
          </cell>
        </row>
        <row r="86">
          <cell r="C86" t="str">
            <v>Lao l¾p dÇm BTCT L=12m</v>
          </cell>
          <cell r="D86" t="str">
            <v>DÇm</v>
          </cell>
          <cell r="E86">
            <v>5</v>
          </cell>
          <cell r="F86" t="e">
            <v>#N/A</v>
          </cell>
          <cell r="G86" t="e">
            <v>#N/A</v>
          </cell>
          <cell r="H86" t="e">
            <v>#N/A</v>
          </cell>
          <cell r="I86">
            <v>15000000</v>
          </cell>
          <cell r="J86">
            <v>75000000</v>
          </cell>
        </row>
        <row r="87">
          <cell r="C87" t="str">
            <v>Mua vµ l¾p ®Æt gèi cÇu b»ng cao su</v>
          </cell>
          <cell r="D87" t="str">
            <v>Gèi</v>
          </cell>
          <cell r="E87">
            <v>10</v>
          </cell>
          <cell r="F87">
            <v>1581785.4</v>
          </cell>
          <cell r="G87">
            <v>30683.100000000002</v>
          </cell>
          <cell r="H87">
            <v>0</v>
          </cell>
          <cell r="I87">
            <v>2100000</v>
          </cell>
          <cell r="J87">
            <v>21000000</v>
          </cell>
        </row>
        <row r="88">
          <cell r="C88" t="str">
            <v>2. Líp phñ mÆt cÇu</v>
          </cell>
          <cell r="D88"/>
          <cell r="E88"/>
          <cell r="F88"/>
          <cell r="G88"/>
          <cell r="H88"/>
          <cell r="I88">
            <v>0</v>
          </cell>
          <cell r="J88">
            <v>21604765.15342696</v>
          </cell>
        </row>
        <row r="89">
          <cell r="C89" t="str">
            <v>Bª t«ng t¹o dèc M300</v>
          </cell>
          <cell r="D89" t="str">
            <v>m3</v>
          </cell>
          <cell r="E89">
            <v>9.6</v>
          </cell>
          <cell r="F89">
            <v>574369.22931885719</v>
          </cell>
          <cell r="G89">
            <v>40910.799999999996</v>
          </cell>
          <cell r="H89">
            <v>12642.59325</v>
          </cell>
          <cell r="I89">
            <v>983321.19550532626</v>
          </cell>
          <cell r="J89">
            <v>9439883.4768511318</v>
          </cell>
        </row>
        <row r="90">
          <cell r="C90" t="str">
            <v>BTN h¹t mÞn dµy 5cm</v>
          </cell>
          <cell r="D90" t="str">
            <v>m2</v>
          </cell>
          <cell r="E90">
            <v>96</v>
          </cell>
          <cell r="F90">
            <v>42468.434871299731</v>
          </cell>
          <cell r="G90">
            <v>329.74254000000002</v>
          </cell>
          <cell r="H90">
            <v>2021.9958464000001</v>
          </cell>
          <cell r="I90">
            <v>57176.14270663201</v>
          </cell>
          <cell r="J90">
            <v>5488909.6998366732</v>
          </cell>
        </row>
        <row r="91">
          <cell r="C91" t="str">
            <v>Cèt thÐp c¸c lo¹i</v>
          </cell>
          <cell r="D91" t="str">
            <v>TÊn</v>
          </cell>
          <cell r="E91">
            <v>0.96</v>
          </cell>
          <cell r="F91">
            <v>4911215.3371428577</v>
          </cell>
          <cell r="G91">
            <v>159406.01</v>
          </cell>
          <cell r="H91">
            <v>99583.053999999989</v>
          </cell>
          <cell r="I91">
            <v>6954137.4757699519</v>
          </cell>
          <cell r="J91">
            <v>6675971.9767391533</v>
          </cell>
        </row>
        <row r="92">
          <cell r="C92" t="str">
            <v>3. Lan can tay vÞn b»ng BTCT</v>
          </cell>
          <cell r="D92" t="str">
            <v>md</v>
          </cell>
          <cell r="E92">
            <v>43.36</v>
          </cell>
          <cell r="F92"/>
          <cell r="G92"/>
          <cell r="H92"/>
          <cell r="I92">
            <v>450000</v>
          </cell>
          <cell r="J92">
            <v>19512000</v>
          </cell>
        </row>
        <row r="93">
          <cell r="C93" t="str">
            <v>4. B¶n dÉn KT(300x220x20)cm</v>
          </cell>
          <cell r="D93" t="str">
            <v>b¶n</v>
          </cell>
          <cell r="E93">
            <v>8</v>
          </cell>
          <cell r="F93"/>
          <cell r="G93"/>
          <cell r="H93"/>
          <cell r="I93">
            <v>2200000</v>
          </cell>
          <cell r="J93">
            <v>17600000</v>
          </cell>
        </row>
        <row r="94">
          <cell r="C94" t="str">
            <v>5. Khe co d·n cao su</v>
          </cell>
          <cell r="D94" t="str">
            <v>md</v>
          </cell>
          <cell r="E94">
            <v>16</v>
          </cell>
          <cell r="F94"/>
          <cell r="G94"/>
          <cell r="H94"/>
          <cell r="I94">
            <v>2500000</v>
          </cell>
          <cell r="J94">
            <v>40000000</v>
          </cell>
        </row>
        <row r="95">
          <cell r="C95" t="str">
            <v>6. T­êng hé lan mÒm</v>
          </cell>
          <cell r="D95" t="str">
            <v>md</v>
          </cell>
          <cell r="E95">
            <v>40</v>
          </cell>
          <cell r="F95"/>
          <cell r="G95"/>
          <cell r="H95"/>
          <cell r="I95">
            <v>450000</v>
          </cell>
          <cell r="J95">
            <v>18000000</v>
          </cell>
        </row>
        <row r="96">
          <cell r="C96" t="str">
            <v>7. Mè cÇu</v>
          </cell>
          <cell r="D96"/>
          <cell r="E96"/>
          <cell r="F96"/>
          <cell r="G96"/>
          <cell r="H96"/>
          <cell r="I96">
            <v>0</v>
          </cell>
          <cell r="J96">
            <v>1028767758.4093841</v>
          </cell>
        </row>
        <row r="97">
          <cell r="C97" t="str">
            <v>Bª t«ng M300</v>
          </cell>
          <cell r="D97" t="str">
            <v>m3</v>
          </cell>
          <cell r="E97">
            <v>299.88</v>
          </cell>
          <cell r="F97">
            <v>563323.6672165714</v>
          </cell>
          <cell r="G97">
            <v>83931.68</v>
          </cell>
          <cell r="H97">
            <v>50524.219980000002</v>
          </cell>
          <cell r="I97">
            <v>1211661.7359944407</v>
          </cell>
          <cell r="J97">
            <v>363353121.39001286</v>
          </cell>
        </row>
        <row r="98">
          <cell r="C98" t="str">
            <v>Bª t«ng M250</v>
          </cell>
          <cell r="D98" t="str">
            <v>m3</v>
          </cell>
          <cell r="E98">
            <v>60.77</v>
          </cell>
          <cell r="F98">
            <v>467896.36724971433</v>
          </cell>
          <cell r="G98">
            <v>44651.040000000001</v>
          </cell>
          <cell r="H98">
            <v>50524.219980000002</v>
          </cell>
          <cell r="I98">
            <v>913830.47055423819</v>
          </cell>
          <cell r="J98">
            <v>55533477.695581056</v>
          </cell>
        </row>
        <row r="99">
          <cell r="C99" t="str">
            <v>Bª t«ng lãt mãng M100 ®¸ 4x6</v>
          </cell>
          <cell r="D99" t="str">
            <v>m3</v>
          </cell>
          <cell r="E99">
            <v>9</v>
          </cell>
          <cell r="F99">
            <v>261846.0050055357</v>
          </cell>
          <cell r="G99">
            <v>22898.699999999997</v>
          </cell>
          <cell r="H99">
            <v>12040.565000000001</v>
          </cell>
          <cell r="I99">
            <v>476409.41943829454</v>
          </cell>
          <cell r="J99">
            <v>4287684.7749446509</v>
          </cell>
        </row>
        <row r="100">
          <cell r="C100" t="str">
            <v>Cèt thÐp c¸c lo¹i</v>
          </cell>
          <cell r="D100" t="str">
            <v>TÊn</v>
          </cell>
          <cell r="E100">
            <v>25.245000000000001</v>
          </cell>
          <cell r="F100">
            <v>4932735.3371428577</v>
          </cell>
          <cell r="G100">
            <v>179831.68000000002</v>
          </cell>
          <cell r="H100">
            <v>210581.53</v>
          </cell>
          <cell r="I100">
            <v>7224454.8297665929</v>
          </cell>
          <cell r="J100">
            <v>182381362.17745766</v>
          </cell>
        </row>
        <row r="101">
          <cell r="C101" t="str">
            <v>§¸ héc x©y tø nãn M100</v>
          </cell>
          <cell r="D101" t="str">
            <v>m3</v>
          </cell>
          <cell r="E101">
            <v>18.84</v>
          </cell>
          <cell r="F101">
            <v>278810.8254982286</v>
          </cell>
          <cell r="G101">
            <v>35358.619999999995</v>
          </cell>
          <cell r="H101">
            <v>0</v>
          </cell>
          <cell r="I101">
            <v>488783.70716064883</v>
          </cell>
          <cell r="J101">
            <v>9208685.0429066233</v>
          </cell>
        </row>
        <row r="102">
          <cell r="C102" t="str">
            <v>§¸ héc x©y taluy v÷a M100</v>
          </cell>
          <cell r="D102" t="str">
            <v>m3</v>
          </cell>
          <cell r="E102">
            <v>45</v>
          </cell>
          <cell r="F102">
            <v>248531.96105274287</v>
          </cell>
          <cell r="G102">
            <v>31998.09</v>
          </cell>
          <cell r="H102">
            <v>0</v>
          </cell>
          <cell r="I102">
            <v>437566.59880956577</v>
          </cell>
          <cell r="J102">
            <v>19690496.94643046</v>
          </cell>
        </row>
        <row r="103">
          <cell r="C103" t="str">
            <v>§¸ héc x©y mãng, ch©n khay M100</v>
          </cell>
          <cell r="D103" t="str">
            <v>m3</v>
          </cell>
          <cell r="E103">
            <v>51.2</v>
          </cell>
          <cell r="F103">
            <v>248531.96105274287</v>
          </cell>
          <cell r="G103">
            <v>27907.01</v>
          </cell>
          <cell r="H103">
            <v>0</v>
          </cell>
          <cell r="I103">
            <v>421653.28258626495</v>
          </cell>
          <cell r="J103">
            <v>21588648.068416767</v>
          </cell>
        </row>
        <row r="104">
          <cell r="C104" t="str">
            <v xml:space="preserve">D¨m s¹n ®Öm </v>
          </cell>
          <cell r="D104" t="str">
            <v>m3</v>
          </cell>
          <cell r="E104">
            <v>42.2</v>
          </cell>
          <cell r="F104">
            <v>135855.41509523807</v>
          </cell>
          <cell r="G104">
            <v>30115.26</v>
          </cell>
          <cell r="H104">
            <v>0</v>
          </cell>
          <cell r="I104">
            <v>288292.40124649595</v>
          </cell>
          <cell r="J104">
            <v>12165939.33260213</v>
          </cell>
        </row>
        <row r="105">
          <cell r="C105" t="str">
            <v xml:space="preserve">§µo mãng ®Êt cÊp 3 </v>
          </cell>
          <cell r="D105" t="str">
            <v>m3</v>
          </cell>
          <cell r="E105">
            <v>4314.8999999999996</v>
          </cell>
          <cell r="F105">
            <v>0</v>
          </cell>
          <cell r="G105">
            <v>5890.0582800000002</v>
          </cell>
          <cell r="H105">
            <v>2404.6233119999997</v>
          </cell>
          <cell r="I105">
            <v>26458.435658106639</v>
          </cell>
          <cell r="J105">
            <v>114165504.02116433</v>
          </cell>
        </row>
        <row r="106">
          <cell r="C106" t="str">
            <v>§¾p ®Êt cÊp 3</v>
          </cell>
          <cell r="D106" t="str">
            <v>m3</v>
          </cell>
          <cell r="E106">
            <v>4711.1499999999996</v>
          </cell>
          <cell r="F106">
            <v>0</v>
          </cell>
          <cell r="G106">
            <v>9298.26</v>
          </cell>
          <cell r="H106">
            <v>0</v>
          </cell>
          <cell r="I106">
            <v>36167.992732107356</v>
          </cell>
          <cell r="J106">
            <v>170392838.95986757</v>
          </cell>
        </row>
        <row r="107">
          <cell r="C107" t="str">
            <v>Thi c«ng mè</v>
          </cell>
          <cell r="D107" t="str">
            <v>TB</v>
          </cell>
          <cell r="E107"/>
          <cell r="F107"/>
          <cell r="G107"/>
          <cell r="H107"/>
          <cell r="I107"/>
          <cell r="J107">
            <v>76000000</v>
          </cell>
        </row>
        <row r="108">
          <cell r="C108" t="str">
            <v>9. H¹ng môc kh¸c</v>
          </cell>
          <cell r="D108" t="str">
            <v>TB</v>
          </cell>
          <cell r="E108"/>
          <cell r="F108"/>
          <cell r="G108"/>
          <cell r="H108"/>
          <cell r="I108">
            <v>0</v>
          </cell>
          <cell r="J108">
            <v>55000000</v>
          </cell>
        </row>
        <row r="109">
          <cell r="C109" t="str">
            <v>§¾p ®Êt ®ª quai</v>
          </cell>
          <cell r="D109" t="str">
            <v>m3</v>
          </cell>
          <cell r="E109">
            <v>145</v>
          </cell>
          <cell r="F109">
            <v>0</v>
          </cell>
          <cell r="G109">
            <v>29528.04</v>
          </cell>
          <cell r="H109">
            <v>0</v>
          </cell>
          <cell r="I109">
            <v>137828.35964320746</v>
          </cell>
          <cell r="J109">
            <v>19985112.148265082</v>
          </cell>
        </row>
        <row r="110">
          <cell r="C110" t="str">
            <v>M¸y b¬m n­íc</v>
          </cell>
          <cell r="D110" t="str">
            <v>Ca</v>
          </cell>
          <cell r="E110">
            <v>50</v>
          </cell>
          <cell r="F110">
            <v>0</v>
          </cell>
          <cell r="G110">
            <v>0</v>
          </cell>
          <cell r="H110">
            <v>466499</v>
          </cell>
          <cell r="I110">
            <v>625657.55711489427</v>
          </cell>
          <cell r="J110">
            <v>31282877.855744712</v>
          </cell>
        </row>
        <row r="111">
          <cell r="C111" t="str">
            <v>Mua vµ l¾p ®Æt biÓn b¸o ®­êng bé</v>
          </cell>
          <cell r="D111" t="str">
            <v>Bé</v>
          </cell>
          <cell r="E111">
            <v>4</v>
          </cell>
          <cell r="F111">
            <v>594310.03418620001</v>
          </cell>
          <cell r="G111">
            <v>9170.9856</v>
          </cell>
          <cell r="H111">
            <v>2246.2963200000004</v>
          </cell>
          <cell r="I111">
            <v>860000</v>
          </cell>
          <cell r="J111">
            <v>3440000</v>
          </cell>
        </row>
        <row r="112">
          <cell r="C112" t="str">
            <v>10. Ph¸ dì cÇu cò</v>
          </cell>
          <cell r="D112"/>
          <cell r="E112"/>
          <cell r="F112"/>
          <cell r="G112"/>
          <cell r="H112"/>
          <cell r="I112"/>
          <cell r="J112">
            <v>6037330.3086492335</v>
          </cell>
        </row>
        <row r="113">
          <cell r="C113" t="str">
            <v>§Ëp bá bª t«ng cÇu cò</v>
          </cell>
          <cell r="D113" t="str">
            <v>m3</v>
          </cell>
          <cell r="E113">
            <v>17.103999999999999</v>
          </cell>
          <cell r="F113">
            <v>0</v>
          </cell>
          <cell r="G113">
            <v>68671.7</v>
          </cell>
          <cell r="H113">
            <v>0</v>
          </cell>
          <cell r="I113">
            <v>267116.37946255063</v>
          </cell>
          <cell r="J113">
            <v>4568758.5543274656</v>
          </cell>
        </row>
        <row r="114">
          <cell r="C114" t="str">
            <v>§Ëp bá ®¸ héc x©y cò</v>
          </cell>
          <cell r="D114" t="str">
            <v>m3</v>
          </cell>
          <cell r="E114">
            <v>17</v>
          </cell>
          <cell r="F114">
            <v>0</v>
          </cell>
          <cell r="G114">
            <v>22208.720000000001</v>
          </cell>
          <cell r="H114">
            <v>0</v>
          </cell>
          <cell r="I114">
            <v>86386.573783633401</v>
          </cell>
          <cell r="J114">
            <v>1468571.7543217677</v>
          </cell>
        </row>
        <row r="115">
          <cell r="C115" t="str">
            <v>11. TuyÕn tr¸nh</v>
          </cell>
          <cell r="D115"/>
          <cell r="E115"/>
          <cell r="F115"/>
          <cell r="G115"/>
          <cell r="H115"/>
          <cell r="I115">
            <v>0</v>
          </cell>
          <cell r="J115">
            <v>256918301.60540026</v>
          </cell>
        </row>
        <row r="116">
          <cell r="C116" t="str">
            <v>DÇm I500 lµm cÇu t¹m</v>
          </cell>
          <cell r="D116" t="str">
            <v>TÊn</v>
          </cell>
          <cell r="E116">
            <v>7.5359999999999996</v>
          </cell>
          <cell r="F116">
            <v>999886.30761904758</v>
          </cell>
          <cell r="G116">
            <v>346912.49600000004</v>
          </cell>
          <cell r="H116">
            <v>446151.53</v>
          </cell>
          <cell r="I116">
            <v>3623924.8854130441</v>
          </cell>
          <cell r="J116">
            <v>27309897.936472699</v>
          </cell>
        </row>
        <row r="117">
          <cell r="C117" t="str">
            <v>L¾p dùng vµ th¸o dì cÇu t¹m</v>
          </cell>
          <cell r="D117" t="str">
            <v>TÊn</v>
          </cell>
          <cell r="E117">
            <v>7.5359999999999996</v>
          </cell>
          <cell r="F117">
            <v>278999.99999999994</v>
          </cell>
          <cell r="G117">
            <v>218652</v>
          </cell>
          <cell r="H117">
            <v>543277.45000000007</v>
          </cell>
          <cell r="I117">
            <v>2200391.9957527202</v>
          </cell>
          <cell r="J117">
            <v>16582154.079992497</v>
          </cell>
        </row>
        <row r="118">
          <cell r="C118" t="str">
            <v>L¾p ®Æt vµ th¸o dì rä ®¸</v>
          </cell>
          <cell r="D118" t="str">
            <v>Rä</v>
          </cell>
          <cell r="E118">
            <v>64</v>
          </cell>
          <cell r="F118">
            <v>167311.23357142857</v>
          </cell>
          <cell r="G118">
            <v>63119.520000000004</v>
          </cell>
          <cell r="H118">
            <v>0</v>
          </cell>
          <cell r="I118">
            <v>498735.7040999615</v>
          </cell>
          <cell r="J118">
            <v>31919085.062397536</v>
          </cell>
        </row>
        <row r="119">
          <cell r="C119" t="str">
            <v xml:space="preserve">§¾p ®Êt nÒn ®­êng </v>
          </cell>
          <cell r="D119" t="str">
            <v>m3</v>
          </cell>
          <cell r="E119">
            <v>2145</v>
          </cell>
          <cell r="F119">
            <v>5714.2857142857138</v>
          </cell>
          <cell r="G119">
            <v>6287.7246742857133</v>
          </cell>
          <cell r="H119">
            <v>16215.547368</v>
          </cell>
          <cell r="I119">
            <v>60797.097711059716</v>
          </cell>
          <cell r="J119">
            <v>130409774.59022309</v>
          </cell>
        </row>
        <row r="120">
          <cell r="C120" t="str">
            <v>Mãng cÊp phèi ®¸ d¨m lo¹i 1</v>
          </cell>
          <cell r="D120" t="str">
            <v>m3</v>
          </cell>
          <cell r="E120">
            <v>198</v>
          </cell>
          <cell r="F120">
            <v>211603.89028571427</v>
          </cell>
          <cell r="G120">
            <v>675.13600000000008</v>
          </cell>
          <cell r="H120">
            <v>7602.8820839999989</v>
          </cell>
          <cell r="I120">
            <v>256047.42392078004</v>
          </cell>
          <cell r="J120">
            <v>50697389.936314449</v>
          </cell>
        </row>
        <row r="121">
          <cell r="C121" t="str">
            <v>cÇu b¸nh r¸n km400+68.4</v>
          </cell>
          <cell r="D121"/>
          <cell r="E121"/>
          <cell r="F121"/>
          <cell r="G121"/>
          <cell r="H121"/>
          <cell r="I121"/>
          <cell r="J121">
            <v>1806954333.0773902</v>
          </cell>
        </row>
        <row r="122">
          <cell r="C122" t="str">
            <v>1. DÇm BTCT th­êng L=15m</v>
          </cell>
          <cell r="D122"/>
          <cell r="E122"/>
          <cell r="F122"/>
          <cell r="G122"/>
          <cell r="H122"/>
          <cell r="I122"/>
          <cell r="J122">
            <v>321000000</v>
          </cell>
        </row>
        <row r="123">
          <cell r="C123" t="str">
            <v>DÇm BTCT th­êng L=15m</v>
          </cell>
          <cell r="D123" t="str">
            <v>DÇm</v>
          </cell>
          <cell r="E123">
            <v>5</v>
          </cell>
          <cell r="F123" t="e">
            <v>#N/A</v>
          </cell>
          <cell r="G123" t="e">
            <v>#N/A</v>
          </cell>
          <cell r="H123" t="e">
            <v>#N/A</v>
          </cell>
          <cell r="I123">
            <v>42000000</v>
          </cell>
          <cell r="J123">
            <v>210000000</v>
          </cell>
        </row>
        <row r="124">
          <cell r="C124" t="str">
            <v>Lao l¾p dÇm BTCT L=15m</v>
          </cell>
          <cell r="D124" t="str">
            <v>DÇm</v>
          </cell>
          <cell r="E124">
            <v>5</v>
          </cell>
          <cell r="F124" t="e">
            <v>#N/A</v>
          </cell>
          <cell r="G124" t="e">
            <v>#N/A</v>
          </cell>
          <cell r="H124" t="e">
            <v>#N/A</v>
          </cell>
          <cell r="I124">
            <v>18000000</v>
          </cell>
          <cell r="J124">
            <v>90000000</v>
          </cell>
        </row>
        <row r="125">
          <cell r="C125" t="str">
            <v>Mua vµ l¾p ®Æt gèi cÇu b»ng cao su</v>
          </cell>
          <cell r="D125" t="str">
            <v>Gèi</v>
          </cell>
          <cell r="E125">
            <v>10</v>
          </cell>
          <cell r="F125">
            <v>1581785.4</v>
          </cell>
          <cell r="G125">
            <v>30683.100000000002</v>
          </cell>
          <cell r="H125">
            <v>0</v>
          </cell>
          <cell r="I125">
            <v>2100000</v>
          </cell>
          <cell r="J125">
            <v>21000000</v>
          </cell>
        </row>
        <row r="126">
          <cell r="C126" t="str">
            <v>2. Líp phñ mÆt cÇu</v>
          </cell>
          <cell r="D126"/>
          <cell r="E126"/>
          <cell r="F126"/>
          <cell r="G126"/>
          <cell r="H126"/>
          <cell r="I126">
            <v>0</v>
          </cell>
          <cell r="J126">
            <v>27005956.4417837</v>
          </cell>
        </row>
        <row r="127">
          <cell r="C127" t="str">
            <v>Bª t«ng t¹o dèc M300</v>
          </cell>
          <cell r="D127" t="str">
            <v>m3</v>
          </cell>
          <cell r="E127">
            <v>12</v>
          </cell>
          <cell r="F127">
            <v>574369.22931885719</v>
          </cell>
          <cell r="G127">
            <v>40910.799999999996</v>
          </cell>
          <cell r="H127">
            <v>12642.59325</v>
          </cell>
          <cell r="I127">
            <v>983321.19550532626</v>
          </cell>
          <cell r="J127">
            <v>11799854.346063916</v>
          </cell>
        </row>
        <row r="128">
          <cell r="C128" t="str">
            <v>BTN h¹t mÞn dµy 5cm</v>
          </cell>
          <cell r="D128" t="str">
            <v>m2</v>
          </cell>
          <cell r="E128">
            <v>120</v>
          </cell>
          <cell r="F128">
            <v>42468.434871299731</v>
          </cell>
          <cell r="G128">
            <v>329.74254000000002</v>
          </cell>
          <cell r="H128">
            <v>2021.9958464000001</v>
          </cell>
          <cell r="I128">
            <v>57176.14270663201</v>
          </cell>
          <cell r="J128">
            <v>6861137.1247958411</v>
          </cell>
        </row>
        <row r="129">
          <cell r="C129" t="str">
            <v>Cèt thÐp c¸c lo¹i</v>
          </cell>
          <cell r="D129" t="str">
            <v>TÊn</v>
          </cell>
          <cell r="E129">
            <v>1.2</v>
          </cell>
          <cell r="F129">
            <v>4911215.3371428577</v>
          </cell>
          <cell r="G129">
            <v>159406.01</v>
          </cell>
          <cell r="H129">
            <v>99583.053999999989</v>
          </cell>
          <cell r="I129">
            <v>6954137.4757699519</v>
          </cell>
          <cell r="J129">
            <v>8344964.9709239416</v>
          </cell>
        </row>
        <row r="130">
          <cell r="C130" t="str">
            <v>3. Lan can tay vÞn b»ng BTCT</v>
          </cell>
          <cell r="D130" t="str">
            <v>md</v>
          </cell>
          <cell r="E130">
            <v>56.36</v>
          </cell>
          <cell r="F130"/>
          <cell r="G130"/>
          <cell r="H130"/>
          <cell r="I130">
            <v>450000</v>
          </cell>
          <cell r="J130">
            <v>25362000</v>
          </cell>
        </row>
        <row r="131">
          <cell r="C131" t="str">
            <v>4. B¶n dÉn KT(300x220x20)cm</v>
          </cell>
          <cell r="D131" t="str">
            <v>b¶n</v>
          </cell>
          <cell r="E131">
            <v>8</v>
          </cell>
          <cell r="F131"/>
          <cell r="G131"/>
          <cell r="H131"/>
          <cell r="I131">
            <v>2200000</v>
          </cell>
          <cell r="J131">
            <v>17600000</v>
          </cell>
        </row>
        <row r="132">
          <cell r="C132" t="str">
            <v>5. Khe co d·n cao su</v>
          </cell>
          <cell r="D132" t="str">
            <v>md</v>
          </cell>
          <cell r="E132">
            <v>16</v>
          </cell>
          <cell r="F132"/>
          <cell r="G132"/>
          <cell r="H132"/>
          <cell r="I132">
            <v>2500000</v>
          </cell>
          <cell r="J132">
            <v>40000000</v>
          </cell>
        </row>
        <row r="133">
          <cell r="C133" t="str">
            <v>6. T­êng hé lan mÒm</v>
          </cell>
          <cell r="D133" t="str">
            <v>md</v>
          </cell>
          <cell r="E133">
            <v>40</v>
          </cell>
          <cell r="F133"/>
          <cell r="G133"/>
          <cell r="H133"/>
          <cell r="I133">
            <v>450000</v>
          </cell>
          <cell r="J133">
            <v>18000000</v>
          </cell>
        </row>
        <row r="134">
          <cell r="C134" t="str">
            <v>7. Mè cÇu</v>
          </cell>
          <cell r="D134"/>
          <cell r="E134"/>
          <cell r="F134"/>
          <cell r="G134"/>
          <cell r="H134"/>
          <cell r="I134">
            <v>0</v>
          </cell>
          <cell r="J134">
            <v>876493450.70468807</v>
          </cell>
        </row>
        <row r="135">
          <cell r="C135" t="str">
            <v>Bª t«ng M300</v>
          </cell>
          <cell r="D135" t="str">
            <v>m3</v>
          </cell>
          <cell r="E135">
            <v>248.58</v>
          </cell>
          <cell r="F135">
            <v>563323.6672165714</v>
          </cell>
          <cell r="G135">
            <v>83931.68</v>
          </cell>
          <cell r="H135">
            <v>50524.219980000002</v>
          </cell>
          <cell r="I135">
            <v>1211661.7359944407</v>
          </cell>
          <cell r="J135">
            <v>301194874.33349812</v>
          </cell>
        </row>
        <row r="136">
          <cell r="C136" t="str">
            <v>Bª t«ng M250</v>
          </cell>
          <cell r="D136" t="str">
            <v>m3</v>
          </cell>
          <cell r="E136">
            <v>56.58</v>
          </cell>
          <cell r="F136">
            <v>467896.36724971433</v>
          </cell>
          <cell r="G136">
            <v>44651.040000000001</v>
          </cell>
          <cell r="H136">
            <v>50524.219980000002</v>
          </cell>
          <cell r="I136">
            <v>913830.47055423819</v>
          </cell>
          <cell r="J136">
            <v>51704528.023958795</v>
          </cell>
        </row>
        <row r="137">
          <cell r="C137" t="str">
            <v>Bª t«ng lãt mãng M100 ®¸ 4x6</v>
          </cell>
          <cell r="D137" t="str">
            <v>m3</v>
          </cell>
          <cell r="E137">
            <v>7.2</v>
          </cell>
          <cell r="F137">
            <v>261846.0050055357</v>
          </cell>
          <cell r="G137">
            <v>22898.699999999997</v>
          </cell>
          <cell r="H137">
            <v>12040.565000000001</v>
          </cell>
          <cell r="I137">
            <v>476409.41943829454</v>
          </cell>
          <cell r="J137">
            <v>3430147.8199557206</v>
          </cell>
        </row>
        <row r="138">
          <cell r="C138" t="str">
            <v>Cèt thÐp c¸c lo¹i</v>
          </cell>
          <cell r="D138" t="str">
            <v>TÊn</v>
          </cell>
          <cell r="E138">
            <v>21.361000000000001</v>
          </cell>
          <cell r="F138">
            <v>4932735.3371428577</v>
          </cell>
          <cell r="G138">
            <v>179831.68000000002</v>
          </cell>
          <cell r="H138">
            <v>210581.53</v>
          </cell>
          <cell r="I138">
            <v>7224454.8297665929</v>
          </cell>
          <cell r="J138">
            <v>154321579.61864421</v>
          </cell>
        </row>
        <row r="139">
          <cell r="C139" t="str">
            <v>§¸ héc x©y tø nãn M100</v>
          </cell>
          <cell r="D139" t="str">
            <v>m3</v>
          </cell>
          <cell r="E139">
            <v>52.75</v>
          </cell>
          <cell r="F139">
            <v>278810.8254982286</v>
          </cell>
          <cell r="G139">
            <v>35358.619999999995</v>
          </cell>
          <cell r="H139">
            <v>0</v>
          </cell>
          <cell r="I139">
            <v>488783.70716064883</v>
          </cell>
          <cell r="J139">
            <v>25783340.552724227</v>
          </cell>
        </row>
        <row r="140">
          <cell r="C140" t="str">
            <v>§¸ héc x©y taluy v÷a M100</v>
          </cell>
          <cell r="D140" t="str">
            <v>m3</v>
          </cell>
          <cell r="E140">
            <v>75</v>
          </cell>
          <cell r="F140">
            <v>248531.96105274287</v>
          </cell>
          <cell r="G140">
            <v>31998.09</v>
          </cell>
          <cell r="H140">
            <v>0</v>
          </cell>
          <cell r="I140">
            <v>437566.59880956577</v>
          </cell>
          <cell r="J140">
            <v>32817494.910717431</v>
          </cell>
        </row>
        <row r="141">
          <cell r="C141" t="str">
            <v>§¸ héc x©y mãng, ch©n khay M100</v>
          </cell>
          <cell r="D141" t="str">
            <v>m3</v>
          </cell>
          <cell r="E141">
            <v>62.97</v>
          </cell>
          <cell r="F141">
            <v>248531.96105274287</v>
          </cell>
          <cell r="G141">
            <v>27907.01</v>
          </cell>
          <cell r="H141">
            <v>0</v>
          </cell>
          <cell r="I141">
            <v>421653.28258626495</v>
          </cell>
          <cell r="J141">
            <v>26551507.204457104</v>
          </cell>
        </row>
        <row r="142">
          <cell r="C142" t="str">
            <v xml:space="preserve">D¨m s¹n ®Öm </v>
          </cell>
          <cell r="D142" t="str">
            <v>m3</v>
          </cell>
          <cell r="E142">
            <v>68.55</v>
          </cell>
          <cell r="F142">
            <v>135855.41509523807</v>
          </cell>
          <cell r="G142">
            <v>30115.26</v>
          </cell>
          <cell r="H142">
            <v>0</v>
          </cell>
          <cell r="I142">
            <v>288292.40124649595</v>
          </cell>
          <cell r="J142">
            <v>19762444.105447296</v>
          </cell>
        </row>
        <row r="143">
          <cell r="C143" t="str">
            <v xml:space="preserve">§µo mãng ®Êt cÊp 3 </v>
          </cell>
          <cell r="D143" t="str">
            <v>m3</v>
          </cell>
          <cell r="E143">
            <v>3074.75</v>
          </cell>
          <cell r="F143">
            <v>0</v>
          </cell>
          <cell r="G143">
            <v>5890.0582800000002</v>
          </cell>
          <cell r="H143">
            <v>2404.6233119999997</v>
          </cell>
          <cell r="I143">
            <v>26458.435658106639</v>
          </cell>
          <cell r="J143">
            <v>81353075.039763391</v>
          </cell>
        </row>
        <row r="144">
          <cell r="C144" t="str">
            <v>§¾p ®Êt cÊp 3</v>
          </cell>
          <cell r="D144" t="str">
            <v>m3</v>
          </cell>
          <cell r="E144">
            <v>3195.49</v>
          </cell>
          <cell r="F144">
            <v>0</v>
          </cell>
          <cell r="G144">
            <v>9298.26</v>
          </cell>
          <cell r="H144">
            <v>0</v>
          </cell>
          <cell r="I144">
            <v>36167.992732107356</v>
          </cell>
          <cell r="J144">
            <v>115574459.09552172</v>
          </cell>
        </row>
        <row r="145">
          <cell r="C145" t="str">
            <v>Thi c«ng mè</v>
          </cell>
          <cell r="D145" t="str">
            <v>TB</v>
          </cell>
          <cell r="E145"/>
          <cell r="F145"/>
          <cell r="G145"/>
          <cell r="H145"/>
          <cell r="I145"/>
          <cell r="J145">
            <v>64000000</v>
          </cell>
        </row>
        <row r="146">
          <cell r="C146" t="str">
            <v xml:space="preserve">8. Cäc BTCT (35x35)cm </v>
          </cell>
          <cell r="D146" t="str">
            <v>md</v>
          </cell>
          <cell r="E146">
            <v>480</v>
          </cell>
          <cell r="F146"/>
          <cell r="G146"/>
          <cell r="H146"/>
          <cell r="I146">
            <v>400000</v>
          </cell>
          <cell r="J146">
            <v>192000000</v>
          </cell>
        </row>
        <row r="147">
          <cell r="C147" t="str">
            <v>9. Ph¸ dì cÇu cò</v>
          </cell>
          <cell r="D147"/>
          <cell r="E147"/>
          <cell r="F147"/>
          <cell r="G147"/>
          <cell r="H147"/>
          <cell r="I147"/>
          <cell r="J147">
            <v>27858183.286820337</v>
          </cell>
        </row>
        <row r="148">
          <cell r="C148" t="str">
            <v>§Ëp bá bª t«ng cÇu cò</v>
          </cell>
          <cell r="D148" t="str">
            <v>m3</v>
          </cell>
          <cell r="E148">
            <v>43.22</v>
          </cell>
          <cell r="F148">
            <v>0</v>
          </cell>
          <cell r="G148">
            <v>68671.7</v>
          </cell>
          <cell r="H148">
            <v>0</v>
          </cell>
          <cell r="I148">
            <v>267116.37946255063</v>
          </cell>
          <cell r="J148">
            <v>11544769.920371437</v>
          </cell>
        </row>
        <row r="149">
          <cell r="C149" t="str">
            <v>§Ëp bá ®¸ héc x©y cò</v>
          </cell>
          <cell r="D149" t="str">
            <v>m3</v>
          </cell>
          <cell r="E149">
            <v>188.84200000000001</v>
          </cell>
          <cell r="F149">
            <v>0</v>
          </cell>
          <cell r="G149">
            <v>22208.720000000001</v>
          </cell>
          <cell r="H149">
            <v>0</v>
          </cell>
          <cell r="I149">
            <v>86386.573783633401</v>
          </cell>
          <cell r="J149">
            <v>16313413.3664489</v>
          </cell>
        </row>
        <row r="150">
          <cell r="C150" t="str">
            <v>10. H¹ng môc kh¸c</v>
          </cell>
          <cell r="D150" t="str">
            <v>TB</v>
          </cell>
          <cell r="E150"/>
          <cell r="F150"/>
          <cell r="G150"/>
          <cell r="H150"/>
          <cell r="I150">
            <v>0</v>
          </cell>
          <cell r="J150">
            <v>52000000</v>
          </cell>
        </row>
        <row r="151">
          <cell r="C151" t="str">
            <v>§¾p ®Êt ®ª quai</v>
          </cell>
          <cell r="D151" t="str">
            <v>m3</v>
          </cell>
          <cell r="E151">
            <v>115</v>
          </cell>
          <cell r="F151">
            <v>0</v>
          </cell>
          <cell r="G151">
            <v>29528.04</v>
          </cell>
          <cell r="H151">
            <v>0</v>
          </cell>
          <cell r="I151">
            <v>137828.35964320746</v>
          </cell>
          <cell r="J151">
            <v>15850261.358968858</v>
          </cell>
        </row>
        <row r="152">
          <cell r="C152" t="str">
            <v>M¸y b¬m n­íc</v>
          </cell>
          <cell r="D152" t="str">
            <v>Ca</v>
          </cell>
          <cell r="E152">
            <v>52</v>
          </cell>
          <cell r="F152">
            <v>0</v>
          </cell>
          <cell r="G152">
            <v>0</v>
          </cell>
          <cell r="H152">
            <v>466499</v>
          </cell>
          <cell r="I152">
            <v>625657.55711489427</v>
          </cell>
          <cell r="J152">
            <v>32534192.969974503</v>
          </cell>
        </row>
        <row r="153">
          <cell r="C153" t="str">
            <v>Mua vµ l¾p ®Æt biÓn b¸o ®­êng bé</v>
          </cell>
          <cell r="D153" t="str">
            <v>Bé</v>
          </cell>
          <cell r="E153">
            <v>4</v>
          </cell>
          <cell r="F153">
            <v>594310.03418620001</v>
          </cell>
          <cell r="G153">
            <v>9170.9856</v>
          </cell>
          <cell r="H153">
            <v>2246.2963200000004</v>
          </cell>
          <cell r="I153">
            <v>860000</v>
          </cell>
          <cell r="J153">
            <v>3440000</v>
          </cell>
        </row>
        <row r="154">
          <cell r="C154" t="str">
            <v>11. TuyÕn tr¸nh</v>
          </cell>
          <cell r="D154" t="str">
            <v>Bé</v>
          </cell>
          <cell r="E154">
            <v>4</v>
          </cell>
          <cell r="F154">
            <v>594310.03418620001</v>
          </cell>
          <cell r="G154">
            <v>9170.9856</v>
          </cell>
          <cell r="H154">
            <v>2246.2963200000004</v>
          </cell>
          <cell r="I154">
            <v>0</v>
          </cell>
          <cell r="J154">
            <v>209634742.64409792</v>
          </cell>
        </row>
        <row r="155">
          <cell r="C155" t="str">
            <v>DÇm I500 lµm cÇu t¹m</v>
          </cell>
          <cell r="D155" t="str">
            <v>TÊn</v>
          </cell>
          <cell r="E155">
            <v>7.5359999999999996</v>
          </cell>
          <cell r="F155">
            <v>999886.30761904758</v>
          </cell>
          <cell r="G155">
            <v>346912.49600000004</v>
          </cell>
          <cell r="H155">
            <v>446151.53</v>
          </cell>
          <cell r="I155">
            <v>3623924.8854130441</v>
          </cell>
          <cell r="J155">
            <v>27309897.936472699</v>
          </cell>
        </row>
        <row r="156">
          <cell r="C156" t="str">
            <v>L¾p dùng vµ th¸o dì cÇu t¹m</v>
          </cell>
          <cell r="D156" t="str">
            <v>TÊn</v>
          </cell>
          <cell r="E156">
            <v>7.5359999999999996</v>
          </cell>
          <cell r="F156">
            <v>278999.99999999994</v>
          </cell>
          <cell r="G156">
            <v>218652</v>
          </cell>
          <cell r="H156">
            <v>543277.45000000007</v>
          </cell>
          <cell r="I156">
            <v>2200391.9957527202</v>
          </cell>
          <cell r="J156">
            <v>16582154.079992497</v>
          </cell>
        </row>
        <row r="157">
          <cell r="C157" t="str">
            <v>L¾p ®Æt vµ th¸o dì rä ®¸</v>
          </cell>
          <cell r="D157" t="str">
            <v>Rä</v>
          </cell>
          <cell r="E157">
            <v>80</v>
          </cell>
          <cell r="F157">
            <v>167311.23357142857</v>
          </cell>
          <cell r="G157">
            <v>63119.520000000004</v>
          </cell>
          <cell r="H157">
            <v>0</v>
          </cell>
          <cell r="I157">
            <v>498735.7040999615</v>
          </cell>
          <cell r="J157">
            <v>39898856.327996917</v>
          </cell>
        </row>
        <row r="158">
          <cell r="C158" t="str">
            <v xml:space="preserve">§¾p ®Êt nÒn ®­êng </v>
          </cell>
          <cell r="D158" t="str">
            <v>m3</v>
          </cell>
          <cell r="E158">
            <v>1375</v>
          </cell>
          <cell r="F158">
            <v>5714.2857142857138</v>
          </cell>
          <cell r="G158">
            <v>6287.7246742857133</v>
          </cell>
          <cell r="H158">
            <v>16215.547368</v>
          </cell>
          <cell r="I158">
            <v>60797.097711059716</v>
          </cell>
          <cell r="J158">
            <v>83596009.352707103</v>
          </cell>
        </row>
        <row r="159">
          <cell r="C159" t="str">
            <v>Mãng cÊp phèi ®¸ d¨m lo¹i 1</v>
          </cell>
          <cell r="D159" t="str">
            <v>m3</v>
          </cell>
          <cell r="E159">
            <v>165</v>
          </cell>
          <cell r="F159">
            <v>211603.89028571427</v>
          </cell>
          <cell r="G159">
            <v>675.13600000000008</v>
          </cell>
          <cell r="H159">
            <v>7602.8820839999989</v>
          </cell>
          <cell r="I159">
            <v>256047.42392078004</v>
          </cell>
          <cell r="J159">
            <v>42247824.94692871</v>
          </cell>
        </row>
        <row r="160">
          <cell r="C160" t="str">
            <v>cÇu c©y ng·i km401+18.63</v>
          </cell>
          <cell r="D160"/>
          <cell r="E160"/>
          <cell r="F160"/>
          <cell r="G160"/>
          <cell r="H160"/>
          <cell r="I160"/>
          <cell r="J160">
            <v>1511488655.496485</v>
          </cell>
        </row>
        <row r="161">
          <cell r="C161" t="str">
            <v>1. DÇm BTCT th­êng L=15m</v>
          </cell>
          <cell r="D161"/>
          <cell r="E161"/>
          <cell r="F161"/>
          <cell r="G161"/>
          <cell r="H161"/>
          <cell r="I161"/>
          <cell r="J161">
            <v>321000000</v>
          </cell>
        </row>
        <row r="162">
          <cell r="C162" t="str">
            <v>DÇm BTCT th­êng L=15m</v>
          </cell>
          <cell r="D162" t="str">
            <v>DÇm</v>
          </cell>
          <cell r="E162">
            <v>5</v>
          </cell>
          <cell r="F162" t="e">
            <v>#N/A</v>
          </cell>
          <cell r="G162" t="e">
            <v>#N/A</v>
          </cell>
          <cell r="H162" t="e">
            <v>#N/A</v>
          </cell>
          <cell r="I162">
            <v>42000000</v>
          </cell>
          <cell r="J162">
            <v>210000000</v>
          </cell>
        </row>
        <row r="163">
          <cell r="C163" t="str">
            <v>Lao l¾p dÇm BTCT L=15m</v>
          </cell>
          <cell r="D163" t="str">
            <v>DÇm</v>
          </cell>
          <cell r="E163">
            <v>5</v>
          </cell>
          <cell r="F163" t="e">
            <v>#N/A</v>
          </cell>
          <cell r="G163" t="e">
            <v>#N/A</v>
          </cell>
          <cell r="H163" t="e">
            <v>#N/A</v>
          </cell>
          <cell r="I163">
            <v>18000000</v>
          </cell>
          <cell r="J163">
            <v>90000000</v>
          </cell>
        </row>
        <row r="164">
          <cell r="C164" t="str">
            <v>Mua vµ l¾p ®Æt gèi cÇu b»ng cao su</v>
          </cell>
          <cell r="D164" t="str">
            <v>Gèi</v>
          </cell>
          <cell r="E164">
            <v>10</v>
          </cell>
          <cell r="F164">
            <v>1581785.4</v>
          </cell>
          <cell r="G164">
            <v>30683.100000000002</v>
          </cell>
          <cell r="H164">
            <v>0</v>
          </cell>
          <cell r="I164">
            <v>2100000</v>
          </cell>
          <cell r="J164">
            <v>21000000</v>
          </cell>
        </row>
        <row r="165">
          <cell r="C165" t="str">
            <v>2. Líp phñ mÆt cÇu</v>
          </cell>
          <cell r="D165"/>
          <cell r="E165"/>
          <cell r="F165"/>
          <cell r="G165"/>
          <cell r="H165"/>
          <cell r="I165">
            <v>0</v>
          </cell>
          <cell r="J165">
            <v>27005956.4417837</v>
          </cell>
        </row>
        <row r="166">
          <cell r="C166" t="str">
            <v>Bª t«ng t¹o dèc M300</v>
          </cell>
          <cell r="D166" t="str">
            <v>m3</v>
          </cell>
          <cell r="E166">
            <v>12</v>
          </cell>
          <cell r="F166">
            <v>574369.22931885719</v>
          </cell>
          <cell r="G166">
            <v>40910.799999999996</v>
          </cell>
          <cell r="H166">
            <v>12642.59325</v>
          </cell>
          <cell r="I166">
            <v>983321.19550532626</v>
          </cell>
          <cell r="J166">
            <v>11799854.346063916</v>
          </cell>
        </row>
        <row r="167">
          <cell r="C167" t="str">
            <v>BTN h¹t mÞn dµy 5cm</v>
          </cell>
          <cell r="D167" t="str">
            <v>m2</v>
          </cell>
          <cell r="E167">
            <v>120</v>
          </cell>
          <cell r="F167">
            <v>42468.434871299731</v>
          </cell>
          <cell r="G167">
            <v>329.74254000000002</v>
          </cell>
          <cell r="H167">
            <v>2021.9958464000001</v>
          </cell>
          <cell r="I167">
            <v>57176.14270663201</v>
          </cell>
          <cell r="J167">
            <v>6861137.1247958411</v>
          </cell>
        </row>
        <row r="168">
          <cell r="C168" t="str">
            <v>Cèt thÐp c¸c lo¹i</v>
          </cell>
          <cell r="D168" t="str">
            <v>TÊn</v>
          </cell>
          <cell r="E168">
            <v>1.2</v>
          </cell>
          <cell r="F168">
            <v>4911215.3371428577</v>
          </cell>
          <cell r="G168">
            <v>159406.01</v>
          </cell>
          <cell r="H168">
            <v>99583.053999999989</v>
          </cell>
          <cell r="I168">
            <v>6954137.4757699519</v>
          </cell>
          <cell r="J168">
            <v>8344964.9709239416</v>
          </cell>
        </row>
        <row r="169">
          <cell r="C169" t="str">
            <v>3. Lan can tay vÞn b»ng BTCT</v>
          </cell>
          <cell r="D169" t="str">
            <v>md</v>
          </cell>
          <cell r="E169">
            <v>44.04</v>
          </cell>
          <cell r="F169"/>
          <cell r="G169"/>
          <cell r="H169"/>
          <cell r="I169">
            <v>450000</v>
          </cell>
          <cell r="J169">
            <v>19818000</v>
          </cell>
        </row>
        <row r="170">
          <cell r="C170" t="str">
            <v>4. B¶n dÉn KT(300x220x20)cm</v>
          </cell>
          <cell r="D170" t="str">
            <v>b¶n</v>
          </cell>
          <cell r="E170">
            <v>8</v>
          </cell>
          <cell r="F170"/>
          <cell r="G170"/>
          <cell r="H170"/>
          <cell r="I170">
            <v>2200000</v>
          </cell>
          <cell r="J170">
            <v>17600000</v>
          </cell>
        </row>
        <row r="171">
          <cell r="C171" t="str">
            <v>5. Khe co d·n cao su</v>
          </cell>
          <cell r="D171" t="str">
            <v>md</v>
          </cell>
          <cell r="E171">
            <v>16</v>
          </cell>
          <cell r="F171"/>
          <cell r="G171"/>
          <cell r="H171"/>
          <cell r="I171">
            <v>2500000</v>
          </cell>
          <cell r="J171">
            <v>40000000</v>
          </cell>
        </row>
        <row r="172">
          <cell r="C172" t="str">
            <v>6. T­êng hé lan mÒm</v>
          </cell>
          <cell r="D172" t="str">
            <v>md</v>
          </cell>
          <cell r="E172">
            <v>40</v>
          </cell>
          <cell r="F172">
            <v>594310.03418620001</v>
          </cell>
          <cell r="G172">
            <v>9170.9856</v>
          </cell>
          <cell r="H172">
            <v>2246.2963200000004</v>
          </cell>
          <cell r="I172">
            <v>450000</v>
          </cell>
          <cell r="J172">
            <v>18000000</v>
          </cell>
        </row>
        <row r="173">
          <cell r="C173" t="str">
            <v>7. Mè cÇu</v>
          </cell>
          <cell r="D173"/>
          <cell r="E173"/>
          <cell r="F173"/>
          <cell r="G173"/>
          <cell r="H173"/>
          <cell r="I173">
            <v>0</v>
          </cell>
          <cell r="J173">
            <v>517250349.20303231</v>
          </cell>
        </row>
        <row r="174">
          <cell r="C174" t="str">
            <v>Bª t«ng M300</v>
          </cell>
          <cell r="D174" t="str">
            <v>m3</v>
          </cell>
          <cell r="E174">
            <v>146.88</v>
          </cell>
          <cell r="F174">
            <v>563323.6672165714</v>
          </cell>
          <cell r="G174">
            <v>83931.68</v>
          </cell>
          <cell r="H174">
            <v>50524.219980000002</v>
          </cell>
          <cell r="I174">
            <v>1211661.7359944407</v>
          </cell>
          <cell r="J174">
            <v>177968875.78286344</v>
          </cell>
        </row>
        <row r="175">
          <cell r="C175" t="str">
            <v>Bª t«ng M250</v>
          </cell>
          <cell r="D175" t="str">
            <v>m3</v>
          </cell>
          <cell r="E175">
            <v>18.32</v>
          </cell>
          <cell r="F175">
            <v>467896.36724971433</v>
          </cell>
          <cell r="G175">
            <v>44651.040000000001</v>
          </cell>
          <cell r="H175">
            <v>50524.219980000002</v>
          </cell>
          <cell r="I175">
            <v>913830.47055423819</v>
          </cell>
          <cell r="J175">
            <v>16741374.220553644</v>
          </cell>
        </row>
        <row r="176">
          <cell r="C176" t="str">
            <v>Bª t«ng lãt mãng M100 ®¸ 4x6</v>
          </cell>
          <cell r="D176" t="str">
            <v>m3</v>
          </cell>
          <cell r="E176">
            <v>6.3</v>
          </cell>
          <cell r="F176">
            <v>261846.0050055357</v>
          </cell>
          <cell r="G176">
            <v>22898.699999999997</v>
          </cell>
          <cell r="H176">
            <v>12040.565000000001</v>
          </cell>
          <cell r="I176">
            <v>476409.41943829454</v>
          </cell>
          <cell r="J176">
            <v>3001379.3424612554</v>
          </cell>
        </row>
        <row r="177">
          <cell r="C177" t="str">
            <v>Cèt thÐp c¸c lo¹i</v>
          </cell>
          <cell r="D177" t="str">
            <v>TÊn</v>
          </cell>
          <cell r="E177">
            <v>11.564</v>
          </cell>
          <cell r="F177">
            <v>4932735.3371428577</v>
          </cell>
          <cell r="G177">
            <v>179831.68000000002</v>
          </cell>
          <cell r="H177">
            <v>210581.53</v>
          </cell>
          <cell r="I177">
            <v>7224454.8297665929</v>
          </cell>
          <cell r="J177">
            <v>83543595.651420876</v>
          </cell>
        </row>
        <row r="178">
          <cell r="C178" t="str">
            <v>§¸ héc x©y tø nãn M100</v>
          </cell>
          <cell r="D178" t="str">
            <v>m3</v>
          </cell>
          <cell r="E178">
            <v>85.49</v>
          </cell>
          <cell r="F178">
            <v>278810.8254982286</v>
          </cell>
          <cell r="G178">
            <v>35358.619999999995</v>
          </cell>
          <cell r="H178">
            <v>0</v>
          </cell>
          <cell r="I178">
            <v>488783.70716064883</v>
          </cell>
          <cell r="J178">
            <v>41786119.125163868</v>
          </cell>
        </row>
        <row r="179">
          <cell r="C179" t="str">
            <v>§¸ héc x©y taluy v÷a M100</v>
          </cell>
          <cell r="D179" t="str">
            <v>m3</v>
          </cell>
          <cell r="E179">
            <v>81</v>
          </cell>
          <cell r="F179">
            <v>248531.96105274287</v>
          </cell>
          <cell r="G179">
            <v>31998.09</v>
          </cell>
          <cell r="H179">
            <v>0</v>
          </cell>
          <cell r="I179">
            <v>437566.59880956577</v>
          </cell>
          <cell r="J179">
            <v>35442894.503574826</v>
          </cell>
        </row>
        <row r="180">
          <cell r="C180" t="str">
            <v>§¸ héc x©y mãng, ch©n khay M100</v>
          </cell>
          <cell r="D180" t="str">
            <v>m3</v>
          </cell>
          <cell r="E180">
            <v>67.5</v>
          </cell>
          <cell r="F180">
            <v>248531.96105274287</v>
          </cell>
          <cell r="G180">
            <v>27907.01</v>
          </cell>
          <cell r="H180">
            <v>0</v>
          </cell>
          <cell r="I180">
            <v>421653.28258626495</v>
          </cell>
          <cell r="J180">
            <v>28461596.574572884</v>
          </cell>
        </row>
        <row r="181">
          <cell r="C181" t="str">
            <v xml:space="preserve">D¨m s¹n ®Öm </v>
          </cell>
          <cell r="D181" t="str">
            <v>m3</v>
          </cell>
          <cell r="E181">
            <v>71.09</v>
          </cell>
          <cell r="F181">
            <v>135855.41509523807</v>
          </cell>
          <cell r="G181">
            <v>30115.26</v>
          </cell>
          <cell r="H181">
            <v>0</v>
          </cell>
          <cell r="I181">
            <v>288292.40124649595</v>
          </cell>
          <cell r="J181">
            <v>20494706.804613397</v>
          </cell>
        </row>
        <row r="182">
          <cell r="C182" t="str">
            <v xml:space="preserve">§µo mãng ®Êt cÊp 3 </v>
          </cell>
          <cell r="D182" t="str">
            <v>m3</v>
          </cell>
          <cell r="E182">
            <v>708.5</v>
          </cell>
          <cell r="F182">
            <v>0</v>
          </cell>
          <cell r="G182">
            <v>5890.0582800000002</v>
          </cell>
          <cell r="H182">
            <v>2404.6233119999997</v>
          </cell>
          <cell r="I182">
            <v>26458.435658106639</v>
          </cell>
          <cell r="J182">
            <v>18745801.663768552</v>
          </cell>
        </row>
        <row r="183">
          <cell r="C183" t="str">
            <v>§¾p ®Êt cÊp 3</v>
          </cell>
          <cell r="D183" t="str">
            <v>m3</v>
          </cell>
          <cell r="E183">
            <v>1550.1</v>
          </cell>
          <cell r="F183">
            <v>0</v>
          </cell>
          <cell r="G183">
            <v>9298.26</v>
          </cell>
          <cell r="H183">
            <v>0</v>
          </cell>
          <cell r="I183">
            <v>36167.992732107356</v>
          </cell>
          <cell r="J183">
            <v>56064005.534039609</v>
          </cell>
        </row>
        <row r="184">
          <cell r="C184" t="str">
            <v>Thi c«ng mè</v>
          </cell>
          <cell r="D184" t="str">
            <v>TB</v>
          </cell>
          <cell r="E184"/>
          <cell r="F184"/>
          <cell r="G184"/>
          <cell r="H184"/>
          <cell r="I184"/>
          <cell r="J184">
            <v>35000000</v>
          </cell>
        </row>
        <row r="185">
          <cell r="C185" t="str">
            <v xml:space="preserve">8. Cäc BTCT (35x35)cm </v>
          </cell>
          <cell r="D185" t="str">
            <v>md</v>
          </cell>
          <cell r="E185">
            <v>360</v>
          </cell>
          <cell r="F185"/>
          <cell r="G185"/>
          <cell r="H185"/>
          <cell r="I185">
            <v>400000</v>
          </cell>
          <cell r="J185">
            <v>144000000</v>
          </cell>
        </row>
        <row r="186">
          <cell r="C186" t="str">
            <v>9. H¹ng môc kh¸c</v>
          </cell>
          <cell r="D186" t="str">
            <v>TB</v>
          </cell>
          <cell r="E186"/>
          <cell r="F186"/>
          <cell r="G186"/>
          <cell r="H186"/>
          <cell r="I186">
            <v>0</v>
          </cell>
          <cell r="J186">
            <v>30000000</v>
          </cell>
        </row>
        <row r="187">
          <cell r="C187" t="str">
            <v>§¾p ®Êt ®ª quai</v>
          </cell>
          <cell r="D187" t="str">
            <v>m3</v>
          </cell>
          <cell r="E187">
            <v>54.32</v>
          </cell>
          <cell r="F187">
            <v>0</v>
          </cell>
          <cell r="G187">
            <v>29528.04</v>
          </cell>
          <cell r="H187">
            <v>0</v>
          </cell>
          <cell r="I187">
            <v>137828.35964320746</v>
          </cell>
          <cell r="J187">
            <v>7486836.4958190294</v>
          </cell>
        </row>
        <row r="188">
          <cell r="C188" t="str">
            <v>M¸y b¬m n­íc</v>
          </cell>
          <cell r="D188" t="str">
            <v>Ca</v>
          </cell>
          <cell r="E188">
            <v>30</v>
          </cell>
          <cell r="F188">
            <v>0</v>
          </cell>
          <cell r="G188">
            <v>0</v>
          </cell>
          <cell r="H188">
            <v>466499</v>
          </cell>
          <cell r="I188">
            <v>625657.55711489427</v>
          </cell>
          <cell r="J188">
            <v>18769726.713446829</v>
          </cell>
        </row>
        <row r="189">
          <cell r="C189" t="str">
            <v>Mua vµ l¾p ®Æt biÓn b¸o ®­êng bé</v>
          </cell>
          <cell r="D189" t="str">
            <v>Bé</v>
          </cell>
          <cell r="E189">
            <v>4</v>
          </cell>
          <cell r="F189">
            <v>594310.03418620001</v>
          </cell>
          <cell r="G189">
            <v>9170.9856</v>
          </cell>
          <cell r="H189">
            <v>2246.2963200000004</v>
          </cell>
          <cell r="I189">
            <v>860000</v>
          </cell>
          <cell r="J189">
            <v>3440000</v>
          </cell>
        </row>
        <row r="190">
          <cell r="C190" t="str">
            <v>10. Ph¸ dì cÇu cò</v>
          </cell>
          <cell r="D190"/>
          <cell r="E190"/>
          <cell r="F190"/>
          <cell r="G190"/>
          <cell r="H190"/>
          <cell r="I190"/>
          <cell r="J190">
            <v>28093660.225139789</v>
          </cell>
        </row>
        <row r="191">
          <cell r="C191" t="str">
            <v>§Ëp bá bª t«ng cÇu cò</v>
          </cell>
          <cell r="D191" t="str">
            <v>m3</v>
          </cell>
          <cell r="E191">
            <v>28.46</v>
          </cell>
          <cell r="F191">
            <v>0</v>
          </cell>
          <cell r="G191">
            <v>68671.7</v>
          </cell>
          <cell r="H191">
            <v>0</v>
          </cell>
          <cell r="I191">
            <v>267116.37946255063</v>
          </cell>
          <cell r="J191">
            <v>7602132.159504191</v>
          </cell>
        </row>
        <row r="192">
          <cell r="C192" t="str">
            <v>§Ëp bá ®¸ héc x©y cò</v>
          </cell>
          <cell r="D192" t="str">
            <v>m3</v>
          </cell>
          <cell r="E192">
            <v>132.30000000000001</v>
          </cell>
          <cell r="F192">
            <v>0</v>
          </cell>
          <cell r="G192">
            <v>22208.720000000001</v>
          </cell>
          <cell r="H192">
            <v>0</v>
          </cell>
          <cell r="I192">
            <v>86386.573783633401</v>
          </cell>
          <cell r="J192">
            <v>11428943.7115747</v>
          </cell>
        </row>
        <row r="193">
          <cell r="C193" t="str">
            <v>Th¸o dì thÐp cÇu cò</v>
          </cell>
          <cell r="D193" t="str">
            <v>TÊn</v>
          </cell>
          <cell r="E193">
            <v>4.71</v>
          </cell>
          <cell r="F193">
            <v>215999.99999999997</v>
          </cell>
          <cell r="G193">
            <v>218652</v>
          </cell>
          <cell r="H193">
            <v>543277.45000000007</v>
          </cell>
          <cell r="I193">
            <v>1924115.5741105948</v>
          </cell>
          <cell r="J193">
            <v>9062584.3540609013</v>
          </cell>
        </row>
        <row r="194">
          <cell r="C194" t="str">
            <v>11. TuyÕn tr¸nh</v>
          </cell>
          <cell r="D194"/>
          <cell r="E194"/>
          <cell r="F194"/>
          <cell r="G194"/>
          <cell r="H194"/>
          <cell r="I194">
            <v>0</v>
          </cell>
          <cell r="J194">
            <v>348720689.6265291</v>
          </cell>
        </row>
        <row r="195">
          <cell r="C195" t="str">
            <v>DÇm I500 lµm cÇu t¹m</v>
          </cell>
          <cell r="D195" t="str">
            <v>TÊn</v>
          </cell>
          <cell r="E195">
            <v>7.5359999999999996</v>
          </cell>
          <cell r="F195">
            <v>999886.30761904758</v>
          </cell>
          <cell r="G195">
            <v>346912.49600000004</v>
          </cell>
          <cell r="H195">
            <v>446151.53</v>
          </cell>
          <cell r="I195">
            <v>3623924.8854130441</v>
          </cell>
          <cell r="J195">
            <v>27309897.936472699</v>
          </cell>
        </row>
        <row r="196">
          <cell r="C196" t="str">
            <v>L¾p dùng vµ th¸o dì cÇu t¹m</v>
          </cell>
          <cell r="D196" t="str">
            <v>TÊn</v>
          </cell>
          <cell r="E196">
            <v>7.5359999999999996</v>
          </cell>
          <cell r="F196">
            <v>278999.99999999994</v>
          </cell>
          <cell r="G196">
            <v>218652</v>
          </cell>
          <cell r="H196">
            <v>543277.45000000007</v>
          </cell>
          <cell r="I196">
            <v>2200391.9957527202</v>
          </cell>
          <cell r="J196">
            <v>16582154.079992497</v>
          </cell>
        </row>
        <row r="197">
          <cell r="C197" t="str">
            <v>L¾p ®Æt vµ th¸o dì rä ®¸</v>
          </cell>
          <cell r="D197" t="str">
            <v>Rä</v>
          </cell>
          <cell r="E197">
            <v>140</v>
          </cell>
          <cell r="F197">
            <v>167311.23357142857</v>
          </cell>
          <cell r="G197">
            <v>63119.520000000004</v>
          </cell>
          <cell r="H197">
            <v>0</v>
          </cell>
          <cell r="I197">
            <v>498735.7040999615</v>
          </cell>
          <cell r="J197">
            <v>69822998.573994607</v>
          </cell>
        </row>
        <row r="198">
          <cell r="C198" t="str">
            <v xml:space="preserve">§¾p ®Êt nÒn ®­êng </v>
          </cell>
          <cell r="D198" t="str">
            <v>m3</v>
          </cell>
          <cell r="E198">
            <v>3240</v>
          </cell>
          <cell r="F198">
            <v>5714.2857142857138</v>
          </cell>
          <cell r="G198">
            <v>6287.7246742857133</v>
          </cell>
          <cell r="H198">
            <v>16215.547368</v>
          </cell>
          <cell r="I198">
            <v>60797.097711059716</v>
          </cell>
          <cell r="J198">
            <v>196982596.58383349</v>
          </cell>
        </row>
        <row r="199">
          <cell r="C199" t="str">
            <v>Mãng cÊp phèi ®¸ d¨m lo¹i 1</v>
          </cell>
          <cell r="D199" t="str">
            <v>m3</v>
          </cell>
          <cell r="E199">
            <v>148.5</v>
          </cell>
          <cell r="F199">
            <v>211603.89028571427</v>
          </cell>
          <cell r="G199">
            <v>675.13600000000008</v>
          </cell>
          <cell r="H199">
            <v>7602.8820839999989</v>
          </cell>
          <cell r="I199">
            <v>256047.42392078004</v>
          </cell>
          <cell r="J199">
            <v>38023042.452235833</v>
          </cell>
        </row>
        <row r="200">
          <cell r="C200" t="str">
            <v>cÇu khe thê km401+362.66</v>
          </cell>
          <cell r="D200"/>
          <cell r="E200"/>
          <cell r="F200"/>
          <cell r="G200"/>
          <cell r="H200"/>
          <cell r="I200"/>
          <cell r="J200">
            <v>1659700711.0894449</v>
          </cell>
        </row>
        <row r="201">
          <cell r="C201" t="str">
            <v>1. DÇm b¶n BTCT D¦L L=9m</v>
          </cell>
          <cell r="D201"/>
          <cell r="E201"/>
          <cell r="F201"/>
          <cell r="G201"/>
          <cell r="H201"/>
          <cell r="I201"/>
          <cell r="J201">
            <v>333000000</v>
          </cell>
        </row>
        <row r="202">
          <cell r="C202" t="str">
            <v>DÇm b¶n BTCT D¦L L=9m</v>
          </cell>
          <cell r="D202" t="str">
            <v>DÇm</v>
          </cell>
          <cell r="E202">
            <v>9</v>
          </cell>
          <cell r="F202" t="e">
            <v>#N/A</v>
          </cell>
          <cell r="G202" t="e">
            <v>#N/A</v>
          </cell>
          <cell r="H202" t="e">
            <v>#N/A</v>
          </cell>
          <cell r="I202">
            <v>25000000</v>
          </cell>
          <cell r="J202">
            <v>225000000</v>
          </cell>
        </row>
        <row r="203">
          <cell r="C203" t="str">
            <v>Lao l¾p dÇm b¶n BTCT D¦L L=9m</v>
          </cell>
          <cell r="D203" t="str">
            <v>DÇm</v>
          </cell>
          <cell r="E203">
            <v>9</v>
          </cell>
          <cell r="F203" t="e">
            <v>#N/A</v>
          </cell>
          <cell r="G203" t="e">
            <v>#N/A</v>
          </cell>
          <cell r="H203" t="e">
            <v>#N/A</v>
          </cell>
          <cell r="I203">
            <v>12000000</v>
          </cell>
          <cell r="J203">
            <v>108000000</v>
          </cell>
        </row>
        <row r="204">
          <cell r="C204" t="str">
            <v>2. Líp phñ mÆt cÇu</v>
          </cell>
          <cell r="D204"/>
          <cell r="E204"/>
          <cell r="F204"/>
          <cell r="G204"/>
          <cell r="H204"/>
          <cell r="I204">
            <v>0</v>
          </cell>
          <cell r="J204">
            <v>18106924.370404184</v>
          </cell>
        </row>
        <row r="205">
          <cell r="C205" t="str">
            <v>Bª t«ng t¹o dèc M300</v>
          </cell>
          <cell r="D205" t="str">
            <v>m3</v>
          </cell>
          <cell r="E205">
            <v>7.7</v>
          </cell>
          <cell r="F205">
            <v>574369.22931885719</v>
          </cell>
          <cell r="G205">
            <v>40910.799999999996</v>
          </cell>
          <cell r="H205">
            <v>12642.59325</v>
          </cell>
          <cell r="I205">
            <v>983321.19550532626</v>
          </cell>
          <cell r="J205">
            <v>7571573.2053910121</v>
          </cell>
        </row>
        <row r="206">
          <cell r="C206" t="str">
            <v>BTN h¹t mÞn dµy 5cm</v>
          </cell>
          <cell r="D206" t="str">
            <v>m2</v>
          </cell>
          <cell r="E206">
            <v>72</v>
          </cell>
          <cell r="F206">
            <v>42468.434871299731</v>
          </cell>
          <cell r="G206">
            <v>329.74254000000002</v>
          </cell>
          <cell r="H206">
            <v>2021.9958464000001</v>
          </cell>
          <cell r="I206">
            <v>57176.14270663201</v>
          </cell>
          <cell r="J206">
            <v>4116682.2748775049</v>
          </cell>
        </row>
        <row r="207">
          <cell r="C207" t="str">
            <v>Cèt thÐp c¸c lo¹i</v>
          </cell>
          <cell r="D207" t="str">
            <v>TÊn</v>
          </cell>
          <cell r="E207">
            <v>0.92300000000000004</v>
          </cell>
          <cell r="F207">
            <v>4911215.3371428577</v>
          </cell>
          <cell r="G207">
            <v>159406.01</v>
          </cell>
          <cell r="H207">
            <v>99583.053999999989</v>
          </cell>
          <cell r="I207">
            <v>6954137.4757699519</v>
          </cell>
          <cell r="J207">
            <v>6418668.8901356664</v>
          </cell>
        </row>
        <row r="208">
          <cell r="C208" t="str">
            <v>3. Lan can tay vÞn b»ng BTCT</v>
          </cell>
          <cell r="D208" t="str">
            <v>md</v>
          </cell>
          <cell r="E208">
            <v>41.88</v>
          </cell>
          <cell r="F208"/>
          <cell r="G208"/>
          <cell r="H208"/>
          <cell r="I208">
            <v>450000</v>
          </cell>
          <cell r="J208">
            <v>18846000</v>
          </cell>
        </row>
        <row r="209">
          <cell r="C209" t="str">
            <v>4. B¶n dÉn KT(300x220x20)cm</v>
          </cell>
          <cell r="D209" t="str">
            <v>b¶n</v>
          </cell>
          <cell r="E209">
            <v>8</v>
          </cell>
          <cell r="F209"/>
          <cell r="G209"/>
          <cell r="H209"/>
          <cell r="I209">
            <v>2200000</v>
          </cell>
          <cell r="J209">
            <v>17600000</v>
          </cell>
        </row>
        <row r="210">
          <cell r="C210" t="str">
            <v>5. MatÝt tÈm nhùa ®­êng</v>
          </cell>
          <cell r="D210" t="str">
            <v>m3</v>
          </cell>
          <cell r="E210">
            <v>0.18</v>
          </cell>
          <cell r="F210"/>
          <cell r="G210"/>
          <cell r="H210"/>
          <cell r="I210">
            <v>150000</v>
          </cell>
          <cell r="J210">
            <v>27000</v>
          </cell>
        </row>
        <row r="211">
          <cell r="C211" t="str">
            <v>6. T­êng hé lan mÒm</v>
          </cell>
          <cell r="D211" t="str">
            <v>md</v>
          </cell>
          <cell r="E211">
            <v>40</v>
          </cell>
          <cell r="F211"/>
          <cell r="G211"/>
          <cell r="H211"/>
          <cell r="I211">
            <v>450000</v>
          </cell>
          <cell r="J211">
            <v>18000000</v>
          </cell>
        </row>
        <row r="212">
          <cell r="C212" t="str">
            <v>7. Mè cÇu</v>
          </cell>
          <cell r="D212"/>
          <cell r="E212"/>
          <cell r="F212"/>
          <cell r="G212"/>
          <cell r="H212"/>
          <cell r="I212">
            <v>0</v>
          </cell>
          <cell r="J212">
            <v>898913500.1734997</v>
          </cell>
        </row>
        <row r="213">
          <cell r="C213" t="str">
            <v>Bª t«ng M300</v>
          </cell>
          <cell r="D213" t="str">
            <v>m3</v>
          </cell>
          <cell r="E213">
            <v>254.56</v>
          </cell>
          <cell r="F213">
            <v>563323.6672165714</v>
          </cell>
          <cell r="G213">
            <v>83931.68</v>
          </cell>
          <cell r="H213">
            <v>50524.219980000002</v>
          </cell>
          <cell r="I213">
            <v>1211661.7359944407</v>
          </cell>
          <cell r="J213">
            <v>308440611.51474482</v>
          </cell>
        </row>
        <row r="214">
          <cell r="C214" t="str">
            <v>Bª t«ng M250</v>
          </cell>
          <cell r="D214" t="str">
            <v>m3</v>
          </cell>
          <cell r="E214">
            <v>48.58</v>
          </cell>
          <cell r="F214">
            <v>467896.36724971433</v>
          </cell>
          <cell r="G214">
            <v>44651.040000000001</v>
          </cell>
          <cell r="H214">
            <v>50524.219980000002</v>
          </cell>
          <cell r="I214">
            <v>913830.47055423819</v>
          </cell>
          <cell r="J214">
            <v>44393884.259524889</v>
          </cell>
        </row>
        <row r="215">
          <cell r="C215" t="str">
            <v>Bª t«ng lãt mãng M100 ®¸ 4x6</v>
          </cell>
          <cell r="D215" t="str">
            <v>m3</v>
          </cell>
          <cell r="E215">
            <v>7.2</v>
          </cell>
          <cell r="F215">
            <v>261846.0050055357</v>
          </cell>
          <cell r="G215">
            <v>22898.699999999997</v>
          </cell>
          <cell r="H215">
            <v>12040.565000000001</v>
          </cell>
          <cell r="I215">
            <v>476409.41943829454</v>
          </cell>
          <cell r="J215">
            <v>3430147.8199557206</v>
          </cell>
        </row>
        <row r="216">
          <cell r="C216" t="str">
            <v>Cèt thÐp c¸c lo¹i</v>
          </cell>
          <cell r="D216" t="str">
            <v>TÊn</v>
          </cell>
          <cell r="E216">
            <v>21.219000000000001</v>
          </cell>
          <cell r="F216">
            <v>4932735.3371428577</v>
          </cell>
          <cell r="G216">
            <v>179831.68000000002</v>
          </cell>
          <cell r="H216">
            <v>210581.53</v>
          </cell>
          <cell r="I216">
            <v>7224454.8297665929</v>
          </cell>
          <cell r="J216">
            <v>153295707.03281733</v>
          </cell>
        </row>
        <row r="217">
          <cell r="C217" t="str">
            <v>§¸ héc x©y tø nãn M100</v>
          </cell>
          <cell r="D217" t="str">
            <v>m3</v>
          </cell>
          <cell r="E217">
            <v>81</v>
          </cell>
          <cell r="F217">
            <v>278810.8254982286</v>
          </cell>
          <cell r="G217">
            <v>35358.619999999995</v>
          </cell>
          <cell r="H217">
            <v>0</v>
          </cell>
          <cell r="I217">
            <v>488783.70716064883</v>
          </cell>
          <cell r="J217">
            <v>39591480.280012555</v>
          </cell>
        </row>
        <row r="218">
          <cell r="C218" t="str">
            <v>§¸ héc x©y taluy v÷a M100</v>
          </cell>
          <cell r="D218" t="str">
            <v>m3</v>
          </cell>
          <cell r="E218">
            <v>37.5</v>
          </cell>
          <cell r="F218">
            <v>248531.96105274287</v>
          </cell>
          <cell r="G218">
            <v>31998.09</v>
          </cell>
          <cell r="H218">
            <v>0</v>
          </cell>
          <cell r="I218">
            <v>437566.59880956577</v>
          </cell>
          <cell r="J218">
            <v>16408747.455358716</v>
          </cell>
        </row>
        <row r="219">
          <cell r="C219" t="str">
            <v>§¸ héc x©y v÷a M100 gia cè lßng cÇu</v>
          </cell>
          <cell r="D219" t="str">
            <v>m3</v>
          </cell>
          <cell r="E219">
            <v>67.03</v>
          </cell>
          <cell r="F219">
            <v>248531.96105274287</v>
          </cell>
          <cell r="G219">
            <v>30390.880000000001</v>
          </cell>
          <cell r="H219">
            <v>0</v>
          </cell>
          <cell r="I219">
            <v>437566.59880956577</v>
          </cell>
          <cell r="J219">
            <v>29330089.118205193</v>
          </cell>
        </row>
        <row r="220">
          <cell r="C220" t="str">
            <v>§¸ héc x©y mãng, ch©n khay M100</v>
          </cell>
          <cell r="D220" t="str">
            <v>m3</v>
          </cell>
          <cell r="E220">
            <v>84.54</v>
          </cell>
          <cell r="F220">
            <v>248531.96105274287</v>
          </cell>
          <cell r="G220">
            <v>27907.01</v>
          </cell>
          <cell r="H220">
            <v>0</v>
          </cell>
          <cell r="I220">
            <v>421653.28258626495</v>
          </cell>
          <cell r="J220">
            <v>35646568.509842843</v>
          </cell>
        </row>
        <row r="221">
          <cell r="C221" t="str">
            <v xml:space="preserve">D¨m s¹n ®Öm </v>
          </cell>
          <cell r="D221" t="str">
            <v>m3</v>
          </cell>
          <cell r="E221">
            <v>79.849999999999994</v>
          </cell>
          <cell r="F221">
            <v>135855.41509523807</v>
          </cell>
          <cell r="G221">
            <v>30115.26</v>
          </cell>
          <cell r="H221">
            <v>0</v>
          </cell>
          <cell r="I221">
            <v>288292.40124649595</v>
          </cell>
          <cell r="J221">
            <v>23020148.239532702</v>
          </cell>
        </row>
        <row r="222">
          <cell r="C222" t="str">
            <v xml:space="preserve">§µo mãng ®Êt cÊp 3 </v>
          </cell>
          <cell r="D222" t="str">
            <v>m3</v>
          </cell>
          <cell r="E222">
            <v>2658.67</v>
          </cell>
          <cell r="F222">
            <v>0</v>
          </cell>
          <cell r="G222">
            <v>5890.0582800000002</v>
          </cell>
          <cell r="H222">
            <v>2404.6233119999997</v>
          </cell>
          <cell r="I222">
            <v>26458.435658106639</v>
          </cell>
          <cell r="J222">
            <v>70344249.131138384</v>
          </cell>
        </row>
        <row r="223">
          <cell r="C223" t="str">
            <v>§¾p ®Êt cÊp 3</v>
          </cell>
          <cell r="D223" t="str">
            <v>m3</v>
          </cell>
          <cell r="E223">
            <v>3069.34</v>
          </cell>
          <cell r="F223">
            <v>0</v>
          </cell>
          <cell r="G223">
            <v>9298.26</v>
          </cell>
          <cell r="H223">
            <v>0</v>
          </cell>
          <cell r="I223">
            <v>36167.992732107356</v>
          </cell>
          <cell r="J223">
            <v>111011866.8123664</v>
          </cell>
        </row>
        <row r="224">
          <cell r="C224" t="str">
            <v>Thi c«ng mè</v>
          </cell>
          <cell r="D224" t="str">
            <v>TB</v>
          </cell>
          <cell r="E224"/>
          <cell r="F224"/>
          <cell r="G224"/>
          <cell r="H224"/>
          <cell r="I224"/>
          <cell r="J224">
            <v>64000000</v>
          </cell>
        </row>
        <row r="225">
          <cell r="C225" t="str">
            <v xml:space="preserve">8. Cäc BTCT (35x35)cm </v>
          </cell>
          <cell r="D225" t="str">
            <v>md</v>
          </cell>
          <cell r="E225">
            <v>288</v>
          </cell>
          <cell r="F225"/>
          <cell r="G225"/>
          <cell r="H225"/>
          <cell r="I225">
            <v>400000</v>
          </cell>
          <cell r="J225">
            <v>115200000</v>
          </cell>
        </row>
        <row r="226">
          <cell r="C226" t="str">
            <v>9. H¹ng môc kh¸c</v>
          </cell>
          <cell r="D226" t="str">
            <v>TB</v>
          </cell>
          <cell r="E226"/>
          <cell r="F226"/>
          <cell r="G226"/>
          <cell r="H226"/>
          <cell r="I226">
            <v>0</v>
          </cell>
          <cell r="J226">
            <v>44000000</v>
          </cell>
        </row>
        <row r="227">
          <cell r="C227" t="str">
            <v>§¾p ®Êt ®ª quai</v>
          </cell>
          <cell r="D227" t="str">
            <v>m3</v>
          </cell>
          <cell r="E227">
            <v>85.6</v>
          </cell>
          <cell r="F227">
            <v>0</v>
          </cell>
          <cell r="G227">
            <v>29528.04</v>
          </cell>
          <cell r="H227">
            <v>0</v>
          </cell>
          <cell r="I227">
            <v>137828.35964320746</v>
          </cell>
          <cell r="J227">
            <v>11798107.585458558</v>
          </cell>
        </row>
        <row r="228">
          <cell r="C228" t="str">
            <v>M¸y b¬m n­íc</v>
          </cell>
          <cell r="D228" t="str">
            <v>Ca</v>
          </cell>
          <cell r="E228">
            <v>45</v>
          </cell>
          <cell r="F228">
            <v>0</v>
          </cell>
          <cell r="G228">
            <v>0</v>
          </cell>
          <cell r="H228">
            <v>466499</v>
          </cell>
          <cell r="I228">
            <v>625657.55711489427</v>
          </cell>
          <cell r="J228">
            <v>28154590.070170242</v>
          </cell>
        </row>
        <row r="229">
          <cell r="C229" t="str">
            <v>Mua vµ l¾p ®Æt biÓn b¸o ®­êng bé</v>
          </cell>
          <cell r="D229" t="str">
            <v>Bé</v>
          </cell>
          <cell r="E229">
            <v>4</v>
          </cell>
          <cell r="F229">
            <v>594310.03418620001</v>
          </cell>
          <cell r="G229">
            <v>9170.9856</v>
          </cell>
          <cell r="H229">
            <v>2246.2963200000004</v>
          </cell>
          <cell r="I229">
            <v>860000</v>
          </cell>
          <cell r="J229">
            <v>3440000</v>
          </cell>
        </row>
        <row r="230">
          <cell r="C230" t="str">
            <v>10. Ph¸ dì cÇu cò</v>
          </cell>
          <cell r="D230"/>
          <cell r="E230"/>
          <cell r="F230"/>
          <cell r="G230"/>
          <cell r="H230"/>
          <cell r="I230"/>
          <cell r="J230">
            <v>24667345.144283161</v>
          </cell>
        </row>
        <row r="231">
          <cell r="C231" t="str">
            <v>§Ëp bá bª t«ng cÇu cò</v>
          </cell>
          <cell r="D231" t="str">
            <v>m3</v>
          </cell>
          <cell r="E231">
            <v>43.06</v>
          </cell>
          <cell r="F231">
            <v>0</v>
          </cell>
          <cell r="G231">
            <v>68671.7</v>
          </cell>
          <cell r="H231">
            <v>0</v>
          </cell>
          <cell r="I231">
            <v>267116.37946255063</v>
          </cell>
          <cell r="J231">
            <v>11502031.29965743</v>
          </cell>
        </row>
        <row r="232">
          <cell r="C232" t="str">
            <v>§Ëp bá ®¸ héc x©y cò</v>
          </cell>
          <cell r="D232" t="str">
            <v>m3</v>
          </cell>
          <cell r="E232">
            <v>152.4</v>
          </cell>
          <cell r="F232">
            <v>0</v>
          </cell>
          <cell r="G232">
            <v>22208.720000000001</v>
          </cell>
          <cell r="H232">
            <v>0</v>
          </cell>
          <cell r="I232">
            <v>86386.573783633401</v>
          </cell>
          <cell r="J232">
            <v>13165313.84462573</v>
          </cell>
        </row>
        <row r="233">
          <cell r="C233" t="str">
            <v>11. TuyÕn tr¸nh</v>
          </cell>
          <cell r="D233"/>
          <cell r="E233"/>
          <cell r="F233"/>
          <cell r="G233"/>
          <cell r="H233"/>
          <cell r="I233">
            <v>0</v>
          </cell>
          <cell r="J233">
            <v>171339941.4012579</v>
          </cell>
        </row>
        <row r="234">
          <cell r="C234" t="str">
            <v>DÇm I500 lµm cÇu t¹m</v>
          </cell>
          <cell r="D234" t="str">
            <v>TÊn</v>
          </cell>
          <cell r="E234">
            <v>7.5359999999999996</v>
          </cell>
          <cell r="F234">
            <v>999886.30761904758</v>
          </cell>
          <cell r="G234">
            <v>346912.49600000004</v>
          </cell>
          <cell r="H234">
            <v>446151.53</v>
          </cell>
          <cell r="I234">
            <v>3623924.8854130441</v>
          </cell>
          <cell r="J234">
            <v>27309897.936472699</v>
          </cell>
        </row>
        <row r="235">
          <cell r="C235" t="str">
            <v>L¾p dùng vµ th¸o dì cÇu t¹m</v>
          </cell>
          <cell r="D235" t="str">
            <v>TÊn</v>
          </cell>
          <cell r="E235">
            <v>7.5359999999999996</v>
          </cell>
          <cell r="F235">
            <v>278999.99999999994</v>
          </cell>
          <cell r="G235">
            <v>218652</v>
          </cell>
          <cell r="H235">
            <v>543277.45000000007</v>
          </cell>
          <cell r="I235">
            <v>2200391.9957527202</v>
          </cell>
          <cell r="J235">
            <v>16582154.079992497</v>
          </cell>
        </row>
        <row r="236">
          <cell r="C236" t="str">
            <v>L¾p ®Æt vµ th¸o dì rä ®¸</v>
          </cell>
          <cell r="D236" t="str">
            <v>Rä</v>
          </cell>
          <cell r="E236">
            <v>80</v>
          </cell>
          <cell r="F236">
            <v>167311.23357142857</v>
          </cell>
          <cell r="G236">
            <v>63119.520000000004</v>
          </cell>
          <cell r="H236">
            <v>0</v>
          </cell>
          <cell r="I236">
            <v>498735.7040999615</v>
          </cell>
          <cell r="J236">
            <v>39898856.327996917</v>
          </cell>
        </row>
        <row r="237">
          <cell r="C237" t="str">
            <v xml:space="preserve">§¾p ®Êt nÒn ®­êng </v>
          </cell>
          <cell r="D237" t="str">
            <v>m3</v>
          </cell>
          <cell r="E237">
            <v>1015.5</v>
          </cell>
          <cell r="F237">
            <v>5714.2857142857138</v>
          </cell>
          <cell r="G237">
            <v>6287.7246742857133</v>
          </cell>
          <cell r="H237">
            <v>16215.547368</v>
          </cell>
          <cell r="I237">
            <v>60797.097711059716</v>
          </cell>
          <cell r="J237">
            <v>61739452.725581139</v>
          </cell>
        </row>
        <row r="238">
          <cell r="C238" t="str">
            <v>Mãng cÊp phèi ®¸ d¨m lo¹i 1</v>
          </cell>
          <cell r="D238" t="str">
            <v>m3</v>
          </cell>
          <cell r="E238">
            <v>100.8</v>
          </cell>
          <cell r="F238">
            <v>211603.89028571427</v>
          </cell>
          <cell r="G238">
            <v>675.13600000000008</v>
          </cell>
          <cell r="H238">
            <v>7602.8820839999989</v>
          </cell>
          <cell r="I238">
            <v>256047.42392078004</v>
          </cell>
          <cell r="J238">
            <v>25809580.331214629</v>
          </cell>
        </row>
        <row r="239">
          <cell r="C239" t="str">
            <v>cÇu ®µ g©n km401+714.2</v>
          </cell>
          <cell r="D239"/>
          <cell r="E239"/>
          <cell r="F239"/>
          <cell r="G239"/>
          <cell r="H239"/>
          <cell r="I239"/>
          <cell r="J239">
            <v>1732650642.6747282</v>
          </cell>
        </row>
        <row r="240">
          <cell r="C240" t="str">
            <v>1. DÇm BTCT th­êng L=18m</v>
          </cell>
          <cell r="D240" t="str">
            <v>m3</v>
          </cell>
          <cell r="E240">
            <v>152.4</v>
          </cell>
          <cell r="F240">
            <v>0</v>
          </cell>
          <cell r="G240">
            <v>22208.720000000001</v>
          </cell>
          <cell r="H240">
            <v>0</v>
          </cell>
          <cell r="I240">
            <v>86386.573783633401</v>
          </cell>
          <cell r="J240">
            <v>371000000</v>
          </cell>
        </row>
        <row r="241">
          <cell r="C241" t="str">
            <v>DÇm BTCT th­êng L=18m</v>
          </cell>
          <cell r="D241" t="str">
            <v>DÇm</v>
          </cell>
          <cell r="E241">
            <v>5</v>
          </cell>
          <cell r="F241" t="e">
            <v>#N/A</v>
          </cell>
          <cell r="G241" t="e">
            <v>#N/A</v>
          </cell>
          <cell r="H241" t="e">
            <v>#N/A</v>
          </cell>
          <cell r="I241">
            <v>50000000</v>
          </cell>
          <cell r="J241">
            <v>250000000</v>
          </cell>
        </row>
        <row r="242">
          <cell r="C242" t="str">
            <v>Lao l¾p dÇm BTCT th­êng  L=18m</v>
          </cell>
          <cell r="D242" t="str">
            <v>DÇm</v>
          </cell>
          <cell r="E242">
            <v>5</v>
          </cell>
          <cell r="F242" t="e">
            <v>#N/A</v>
          </cell>
          <cell r="G242" t="e">
            <v>#N/A</v>
          </cell>
          <cell r="H242" t="e">
            <v>#N/A</v>
          </cell>
          <cell r="I242">
            <v>20000000</v>
          </cell>
          <cell r="J242">
            <v>100000000</v>
          </cell>
        </row>
        <row r="243">
          <cell r="C243" t="str">
            <v>Mua vµ l¾p ®Æt gèi cÇu b»ng cao su</v>
          </cell>
          <cell r="D243" t="str">
            <v>Gèi</v>
          </cell>
          <cell r="E243">
            <v>10</v>
          </cell>
          <cell r="F243">
            <v>1581785.4</v>
          </cell>
          <cell r="G243">
            <v>30683.100000000002</v>
          </cell>
          <cell r="H243">
            <v>0</v>
          </cell>
          <cell r="I243">
            <v>2100000</v>
          </cell>
          <cell r="J243">
            <v>21000000</v>
          </cell>
        </row>
        <row r="244">
          <cell r="C244" t="str">
            <v>2. Líp phñ mÆt cÇu</v>
          </cell>
          <cell r="D244"/>
          <cell r="E244"/>
          <cell r="F244"/>
          <cell r="G244"/>
          <cell r="H244"/>
          <cell r="I244">
            <v>0</v>
          </cell>
          <cell r="J244">
            <v>32407147.730140436</v>
          </cell>
        </row>
        <row r="245">
          <cell r="C245" t="str">
            <v>Bª t«ng t¹o dèc M300</v>
          </cell>
          <cell r="D245" t="str">
            <v>m3</v>
          </cell>
          <cell r="E245">
            <v>14.4</v>
          </cell>
          <cell r="F245">
            <v>574369.22931885719</v>
          </cell>
          <cell r="G245">
            <v>40910.799999999996</v>
          </cell>
          <cell r="H245">
            <v>12642.59325</v>
          </cell>
          <cell r="I245">
            <v>983321.19550532626</v>
          </cell>
          <cell r="J245">
            <v>14159825.215276698</v>
          </cell>
        </row>
        <row r="246">
          <cell r="C246" t="str">
            <v>BTN h¹t mÞn dµy 5cm</v>
          </cell>
          <cell r="D246" t="str">
            <v>m2</v>
          </cell>
          <cell r="E246">
            <v>144</v>
          </cell>
          <cell r="F246">
            <v>42468.434871299731</v>
          </cell>
          <cell r="G246">
            <v>329.74254000000002</v>
          </cell>
          <cell r="H246">
            <v>2021.9958464000001</v>
          </cell>
          <cell r="I246">
            <v>57176.14270663201</v>
          </cell>
          <cell r="J246">
            <v>8233364.5497550098</v>
          </cell>
        </row>
        <row r="247">
          <cell r="C247" t="str">
            <v>Cèt thÐp c¸c lo¹i</v>
          </cell>
          <cell r="D247" t="str">
            <v>TÊn</v>
          </cell>
          <cell r="E247">
            <v>1.44</v>
          </cell>
          <cell r="F247">
            <v>4911215.3371428577</v>
          </cell>
          <cell r="G247">
            <v>159406.01</v>
          </cell>
          <cell r="H247">
            <v>99583.053999999989</v>
          </cell>
          <cell r="I247">
            <v>6954137.4757699519</v>
          </cell>
          <cell r="J247">
            <v>10013957.96510873</v>
          </cell>
        </row>
        <row r="248">
          <cell r="C248" t="str">
            <v>3. Lan can tay vÞn b»ng BTCT</v>
          </cell>
          <cell r="D248" t="str">
            <v>md</v>
          </cell>
          <cell r="E248">
            <v>60.36</v>
          </cell>
          <cell r="F248"/>
          <cell r="G248"/>
          <cell r="H248"/>
          <cell r="I248">
            <v>450000</v>
          </cell>
          <cell r="J248">
            <v>27162000</v>
          </cell>
        </row>
        <row r="249">
          <cell r="C249" t="str">
            <v>4. B¶n dÉn KT(300x220x20)cm</v>
          </cell>
          <cell r="D249" t="str">
            <v>b¶n</v>
          </cell>
          <cell r="E249">
            <v>8</v>
          </cell>
          <cell r="F249"/>
          <cell r="G249"/>
          <cell r="H249"/>
          <cell r="I249">
            <v>2200000</v>
          </cell>
          <cell r="J249">
            <v>17600000</v>
          </cell>
        </row>
        <row r="250">
          <cell r="C250" t="str">
            <v>5. Khe co d·n cao su</v>
          </cell>
          <cell r="D250" t="str">
            <v>md</v>
          </cell>
          <cell r="E250">
            <v>16</v>
          </cell>
          <cell r="F250"/>
          <cell r="G250"/>
          <cell r="H250"/>
          <cell r="I250">
            <v>2500000</v>
          </cell>
          <cell r="J250">
            <v>40000000</v>
          </cell>
        </row>
        <row r="251">
          <cell r="C251" t="str">
            <v>6. T­êng hé lan mÒm</v>
          </cell>
          <cell r="D251" t="str">
            <v>md</v>
          </cell>
          <cell r="E251">
            <v>40</v>
          </cell>
          <cell r="F251"/>
          <cell r="G251"/>
          <cell r="H251"/>
          <cell r="I251">
            <v>450000</v>
          </cell>
          <cell r="J251">
            <v>18000000</v>
          </cell>
        </row>
        <row r="252">
          <cell r="C252" t="str">
            <v>7. Mè cÇu</v>
          </cell>
          <cell r="D252"/>
          <cell r="E252"/>
          <cell r="F252"/>
          <cell r="G252"/>
          <cell r="H252"/>
          <cell r="I252">
            <v>0</v>
          </cell>
          <cell r="J252">
            <v>908724718.61787379</v>
          </cell>
        </row>
        <row r="253">
          <cell r="C253" t="str">
            <v>Bª t«ng M300</v>
          </cell>
          <cell r="D253" t="str">
            <v>m3</v>
          </cell>
          <cell r="E253">
            <v>308.48</v>
          </cell>
          <cell r="F253">
            <v>563323.6672165714</v>
          </cell>
          <cell r="G253">
            <v>83931.68</v>
          </cell>
          <cell r="H253">
            <v>50524.219980000002</v>
          </cell>
          <cell r="I253">
            <v>1211661.7359944407</v>
          </cell>
          <cell r="J253">
            <v>373773412.31956512</v>
          </cell>
        </row>
        <row r="254">
          <cell r="C254" t="str">
            <v>Bª t«ng M250</v>
          </cell>
          <cell r="D254" t="str">
            <v>m3</v>
          </cell>
          <cell r="E254">
            <v>59.04</v>
          </cell>
          <cell r="F254">
            <v>467896.36724971433</v>
          </cell>
          <cell r="G254">
            <v>44651.040000000001</v>
          </cell>
          <cell r="H254">
            <v>50524.219980000002</v>
          </cell>
          <cell r="I254">
            <v>913830.47055423819</v>
          </cell>
          <cell r="J254">
            <v>53952550.981522225</v>
          </cell>
        </row>
        <row r="255">
          <cell r="C255" t="str">
            <v>Bª t«ng lãt mãng M100 ®¸ 4x6</v>
          </cell>
          <cell r="D255" t="str">
            <v>m3</v>
          </cell>
          <cell r="E255">
            <v>7.36</v>
          </cell>
          <cell r="F255">
            <v>261846.0050055357</v>
          </cell>
          <cell r="G255">
            <v>22898.699999999997</v>
          </cell>
          <cell r="H255">
            <v>12040.565000000001</v>
          </cell>
          <cell r="I255">
            <v>476409.41943829454</v>
          </cell>
          <cell r="J255">
            <v>3506373.3270658478</v>
          </cell>
        </row>
        <row r="256">
          <cell r="C256" t="str">
            <v>Cèt thÐp c¸c lo¹i</v>
          </cell>
          <cell r="D256" t="str">
            <v>TÊn</v>
          </cell>
          <cell r="E256">
            <v>25.73</v>
          </cell>
          <cell r="F256">
            <v>4932735.3371428577</v>
          </cell>
          <cell r="G256">
            <v>179831.68000000002</v>
          </cell>
          <cell r="H256">
            <v>210581.53</v>
          </cell>
          <cell r="I256">
            <v>7224454.8297665929</v>
          </cell>
          <cell r="J256">
            <v>185885222.76989445</v>
          </cell>
        </row>
        <row r="257">
          <cell r="C257" t="str">
            <v>§¸ héc x©y tø nãn M100</v>
          </cell>
          <cell r="D257" t="str">
            <v>m3</v>
          </cell>
          <cell r="E257">
            <v>59.35</v>
          </cell>
          <cell r="F257">
            <v>278810.8254982286</v>
          </cell>
          <cell r="G257">
            <v>35358.619999999995</v>
          </cell>
          <cell r="H257">
            <v>0</v>
          </cell>
          <cell r="I257">
            <v>488783.70716064883</v>
          </cell>
          <cell r="J257">
            <v>29009313.01998451</v>
          </cell>
        </row>
        <row r="258">
          <cell r="C258" t="str">
            <v>§¸ héc x©y taluy v÷a M100</v>
          </cell>
          <cell r="D258" t="str">
            <v>m3</v>
          </cell>
          <cell r="E258">
            <v>103.13</v>
          </cell>
          <cell r="F258">
            <v>248531.96105274287</v>
          </cell>
          <cell r="G258">
            <v>31998.09</v>
          </cell>
          <cell r="H258">
            <v>0</v>
          </cell>
          <cell r="I258">
            <v>437566.59880956577</v>
          </cell>
          <cell r="J258">
            <v>45126243.335230514</v>
          </cell>
        </row>
        <row r="259">
          <cell r="C259" t="str">
            <v>§¸ héc x©y mãng, ch©n khay M100</v>
          </cell>
          <cell r="D259" t="str">
            <v>m3</v>
          </cell>
          <cell r="E259">
            <v>74.22</v>
          </cell>
          <cell r="F259">
            <v>248531.96105274287</v>
          </cell>
          <cell r="G259">
            <v>27907.01</v>
          </cell>
          <cell r="H259">
            <v>0</v>
          </cell>
          <cell r="I259">
            <v>421653.28258626495</v>
          </cell>
          <cell r="J259">
            <v>31295106.633552585</v>
          </cell>
        </row>
        <row r="260">
          <cell r="C260" t="str">
            <v xml:space="preserve">D¨m s¹n ®Öm </v>
          </cell>
          <cell r="D260" t="str">
            <v>m3</v>
          </cell>
          <cell r="E260">
            <v>83.19</v>
          </cell>
          <cell r="F260">
            <v>135855.41509523807</v>
          </cell>
          <cell r="G260">
            <v>30115.26</v>
          </cell>
          <cell r="H260">
            <v>0</v>
          </cell>
          <cell r="I260">
            <v>288292.40124649595</v>
          </cell>
          <cell r="J260">
            <v>23983044.859695997</v>
          </cell>
        </row>
        <row r="261">
          <cell r="C261" t="str">
            <v xml:space="preserve">§µo mãng ®Êt cÊp 3 </v>
          </cell>
          <cell r="D261" t="str">
            <v>m3</v>
          </cell>
          <cell r="E261">
            <v>1201</v>
          </cell>
          <cell r="F261">
            <v>0</v>
          </cell>
          <cell r="G261">
            <v>5890.0582800000002</v>
          </cell>
          <cell r="H261">
            <v>2404.6233119999997</v>
          </cell>
          <cell r="I261">
            <v>26458.435658106639</v>
          </cell>
          <cell r="J261">
            <v>31776581.225386072</v>
          </cell>
        </row>
        <row r="262">
          <cell r="C262" t="str">
            <v>§¾p ®Êt cÊp 3</v>
          </cell>
          <cell r="D262" t="str">
            <v>m3</v>
          </cell>
          <cell r="E262">
            <v>1476.91</v>
          </cell>
          <cell r="F262">
            <v>0</v>
          </cell>
          <cell r="G262">
            <v>9298.26</v>
          </cell>
          <cell r="H262">
            <v>0</v>
          </cell>
          <cell r="I262">
            <v>36167.992732107356</v>
          </cell>
          <cell r="J262">
            <v>53416870.145976678</v>
          </cell>
        </row>
        <row r="263">
          <cell r="C263" t="str">
            <v>Thi c«ng mè</v>
          </cell>
          <cell r="D263" t="str">
            <v>TB</v>
          </cell>
          <cell r="E263"/>
          <cell r="F263"/>
          <cell r="G263"/>
          <cell r="H263"/>
          <cell r="I263"/>
          <cell r="J263">
            <v>77000000</v>
          </cell>
        </row>
        <row r="264">
          <cell r="C264" t="str">
            <v xml:space="preserve">8. Cäc BTCT (35x35)cm </v>
          </cell>
          <cell r="D264" t="str">
            <v>md</v>
          </cell>
          <cell r="E264">
            <v>0</v>
          </cell>
          <cell r="F264"/>
          <cell r="G264"/>
          <cell r="H264"/>
          <cell r="I264">
            <v>400000</v>
          </cell>
          <cell r="J264">
            <v>0</v>
          </cell>
        </row>
        <row r="265">
          <cell r="C265" t="str">
            <v>9. Ph¸ dì cÇu cò</v>
          </cell>
          <cell r="D265"/>
          <cell r="E265"/>
          <cell r="F265"/>
          <cell r="G265"/>
          <cell r="H265"/>
          <cell r="I265"/>
          <cell r="J265">
            <v>39762432.747345254</v>
          </cell>
        </row>
        <row r="266">
          <cell r="C266" t="str">
            <v>§Ëp bá bª t«ng cÇu cò</v>
          </cell>
          <cell r="D266" t="str">
            <v>m3</v>
          </cell>
          <cell r="E266">
            <v>96.03</v>
          </cell>
          <cell r="F266">
            <v>0</v>
          </cell>
          <cell r="G266">
            <v>68671.7</v>
          </cell>
          <cell r="H266">
            <v>0</v>
          </cell>
          <cell r="I266">
            <v>267116.37946255063</v>
          </cell>
          <cell r="J266">
            <v>25651185.919788737</v>
          </cell>
        </row>
        <row r="267">
          <cell r="C267" t="str">
            <v>§Ëp bá ®¸ héc x©y cò</v>
          </cell>
          <cell r="D267" t="str">
            <v>m3</v>
          </cell>
          <cell r="E267">
            <v>163.35</v>
          </cell>
          <cell r="F267">
            <v>0</v>
          </cell>
          <cell r="G267">
            <v>22208.720000000001</v>
          </cell>
          <cell r="H267">
            <v>0</v>
          </cell>
          <cell r="I267">
            <v>86386.573783633401</v>
          </cell>
          <cell r="J267">
            <v>14111246.827556515</v>
          </cell>
        </row>
        <row r="268">
          <cell r="C268" t="str">
            <v>10. H¹ng môc kh¸c</v>
          </cell>
          <cell r="D268" t="str">
            <v>TB</v>
          </cell>
          <cell r="E268">
            <v>3150</v>
          </cell>
          <cell r="F268">
            <v>5714.2857142857138</v>
          </cell>
          <cell r="G268">
            <v>6287.7246742857133</v>
          </cell>
          <cell r="H268">
            <v>16215.547368</v>
          </cell>
          <cell r="I268">
            <v>0</v>
          </cell>
          <cell r="J268">
            <v>60000000</v>
          </cell>
        </row>
        <row r="269">
          <cell r="C269" t="str">
            <v>§¾p ®Êt ®ª quai</v>
          </cell>
          <cell r="D269" t="str">
            <v>m3</v>
          </cell>
          <cell r="E269">
            <v>120</v>
          </cell>
          <cell r="F269">
            <v>0</v>
          </cell>
          <cell r="G269">
            <v>29528.04</v>
          </cell>
          <cell r="H269">
            <v>0</v>
          </cell>
          <cell r="I269">
            <v>137828.35964320746</v>
          </cell>
          <cell r="J269">
            <v>16539403.157184895</v>
          </cell>
        </row>
        <row r="270">
          <cell r="C270" t="str">
            <v>M¸y b¬m n­íc</v>
          </cell>
          <cell r="D270" t="str">
            <v>Ca</v>
          </cell>
          <cell r="E270">
            <v>54</v>
          </cell>
          <cell r="F270">
            <v>0</v>
          </cell>
          <cell r="G270">
            <v>0</v>
          </cell>
          <cell r="H270">
            <v>466499</v>
          </cell>
          <cell r="I270">
            <v>625657.55711489427</v>
          </cell>
          <cell r="J270">
            <v>33785508.084204294</v>
          </cell>
        </row>
        <row r="271">
          <cell r="C271" t="str">
            <v>Mua vµ l¾p ®Æt biÓn b¸o ®­êng bé</v>
          </cell>
          <cell r="D271" t="str">
            <v>Bé</v>
          </cell>
          <cell r="E271">
            <v>4</v>
          </cell>
          <cell r="F271">
            <v>594310.03418620001</v>
          </cell>
          <cell r="G271">
            <v>9170.9856</v>
          </cell>
          <cell r="H271">
            <v>2246.2963200000004</v>
          </cell>
          <cell r="I271">
            <v>860000</v>
          </cell>
          <cell r="J271">
            <v>3440000</v>
          </cell>
        </row>
        <row r="272">
          <cell r="C272" t="str">
            <v>11. TuyÕn tr¸nh</v>
          </cell>
          <cell r="D272"/>
          <cell r="E272"/>
          <cell r="F272"/>
          <cell r="G272"/>
          <cell r="H272"/>
          <cell r="I272">
            <v>0</v>
          </cell>
          <cell r="J272">
            <v>217994343.57936862</v>
          </cell>
        </row>
        <row r="273">
          <cell r="C273" t="str">
            <v>DÇm I500 lµm cÇu t¹m</v>
          </cell>
          <cell r="D273" t="str">
            <v>TÊn</v>
          </cell>
          <cell r="E273">
            <v>7.5359999999999996</v>
          </cell>
          <cell r="F273">
            <v>999886.30761904758</v>
          </cell>
          <cell r="G273">
            <v>346912.49600000004</v>
          </cell>
          <cell r="H273">
            <v>446151.53</v>
          </cell>
          <cell r="I273">
            <v>3623924.8854130441</v>
          </cell>
          <cell r="J273">
            <v>27309897.936472699</v>
          </cell>
        </row>
        <row r="274">
          <cell r="C274" t="str">
            <v>L¾p dùng vµ th¸o dì cÇu t¹m</v>
          </cell>
          <cell r="D274" t="str">
            <v>TÊn</v>
          </cell>
          <cell r="E274">
            <v>7.5359999999999996</v>
          </cell>
          <cell r="F274">
            <v>278999.99999999994</v>
          </cell>
          <cell r="G274">
            <v>218652</v>
          </cell>
          <cell r="H274">
            <v>543277.45000000007</v>
          </cell>
          <cell r="I274">
            <v>2200391.9957527202</v>
          </cell>
          <cell r="J274">
            <v>16582154.079992497</v>
          </cell>
        </row>
        <row r="275">
          <cell r="C275" t="str">
            <v>L¾p ®Æt vµ th¸o dì rä ®¸</v>
          </cell>
          <cell r="D275" t="str">
            <v>Rä</v>
          </cell>
          <cell r="E275">
            <v>80</v>
          </cell>
          <cell r="F275">
            <v>167311.23357142857</v>
          </cell>
          <cell r="G275">
            <v>63119.520000000004</v>
          </cell>
          <cell r="H275">
            <v>0</v>
          </cell>
          <cell r="I275">
            <v>498735.7040999615</v>
          </cell>
          <cell r="J275">
            <v>39898856.327996917</v>
          </cell>
        </row>
        <row r="276">
          <cell r="C276" t="str">
            <v xml:space="preserve">§¾p ®Êt nÒn ®­êng </v>
          </cell>
          <cell r="D276" t="str">
            <v>m3</v>
          </cell>
          <cell r="E276">
            <v>1512.5</v>
          </cell>
          <cell r="F276">
            <v>5714.2857142857138</v>
          </cell>
          <cell r="G276">
            <v>6287.7246742857133</v>
          </cell>
          <cell r="H276">
            <v>16215.547368</v>
          </cell>
          <cell r="I276">
            <v>60797.097711059716</v>
          </cell>
          <cell r="J276">
            <v>91955610.287977815</v>
          </cell>
        </row>
        <row r="277">
          <cell r="C277" t="str">
            <v>Mãng cÊp phèi ®¸ d¨m lo¹i 1</v>
          </cell>
          <cell r="D277" t="str">
            <v>m3</v>
          </cell>
          <cell r="E277">
            <v>165</v>
          </cell>
          <cell r="F277">
            <v>211603.89028571427</v>
          </cell>
          <cell r="G277">
            <v>675.13600000000008</v>
          </cell>
          <cell r="H277">
            <v>7602.8820839999989</v>
          </cell>
          <cell r="I277">
            <v>256047.42392078004</v>
          </cell>
          <cell r="J277">
            <v>42247824.94692871</v>
          </cell>
        </row>
        <row r="278">
          <cell r="C278" t="str">
            <v>cÇu c©y b­ëi km402+955.62</v>
          </cell>
          <cell r="D278"/>
          <cell r="E278"/>
          <cell r="F278"/>
          <cell r="G278"/>
          <cell r="H278"/>
          <cell r="I278"/>
          <cell r="J278">
            <v>1687268738.1014953</v>
          </cell>
        </row>
        <row r="279">
          <cell r="C279" t="str">
            <v>1. DÇm BTCT th­êng L=12m</v>
          </cell>
          <cell r="D279"/>
          <cell r="E279"/>
          <cell r="F279"/>
          <cell r="G279"/>
          <cell r="H279"/>
          <cell r="I279"/>
          <cell r="J279">
            <v>271000000</v>
          </cell>
        </row>
        <row r="280">
          <cell r="C280" t="str">
            <v>DÇm BTCT th­êng L=12m</v>
          </cell>
          <cell r="D280" t="str">
            <v>DÇm</v>
          </cell>
          <cell r="E280">
            <v>5</v>
          </cell>
          <cell r="F280" t="e">
            <v>#N/A</v>
          </cell>
          <cell r="G280" t="e">
            <v>#N/A</v>
          </cell>
          <cell r="H280" t="e">
            <v>#N/A</v>
          </cell>
          <cell r="I280">
            <v>35000000</v>
          </cell>
          <cell r="J280">
            <v>175000000</v>
          </cell>
        </row>
        <row r="281">
          <cell r="C281" t="str">
            <v>Lao l¾p dÇm BTCT L=12m</v>
          </cell>
          <cell r="D281" t="str">
            <v>DÇm</v>
          </cell>
          <cell r="E281">
            <v>5</v>
          </cell>
          <cell r="F281" t="e">
            <v>#N/A</v>
          </cell>
          <cell r="G281" t="e">
            <v>#N/A</v>
          </cell>
          <cell r="H281" t="e">
            <v>#N/A</v>
          </cell>
          <cell r="I281">
            <v>15000000</v>
          </cell>
          <cell r="J281">
            <v>75000000</v>
          </cell>
        </row>
        <row r="282">
          <cell r="C282" t="str">
            <v>Mua vµ l¾p ®Æt gèi cÇu b»ng cao su</v>
          </cell>
          <cell r="D282" t="str">
            <v>Gèi</v>
          </cell>
          <cell r="E282">
            <v>10</v>
          </cell>
          <cell r="F282">
            <v>1581785.4</v>
          </cell>
          <cell r="G282">
            <v>30683.100000000002</v>
          </cell>
          <cell r="H282">
            <v>0</v>
          </cell>
          <cell r="I282">
            <v>2100000</v>
          </cell>
          <cell r="J282">
            <v>21000000</v>
          </cell>
        </row>
        <row r="283">
          <cell r="C283" t="str">
            <v>2. Líp phñ mÆt cÇu</v>
          </cell>
          <cell r="D283"/>
          <cell r="E283"/>
          <cell r="F283"/>
          <cell r="G283"/>
          <cell r="H283"/>
          <cell r="I283">
            <v>0</v>
          </cell>
          <cell r="J283">
            <v>21604765.15342696</v>
          </cell>
        </row>
        <row r="284">
          <cell r="C284" t="str">
            <v>Bª t«ng t¹o dèc M300</v>
          </cell>
          <cell r="D284" t="str">
            <v>m3</v>
          </cell>
          <cell r="E284">
            <v>9.6</v>
          </cell>
          <cell r="F284">
            <v>574369.22931885719</v>
          </cell>
          <cell r="G284">
            <v>40910.799999999996</v>
          </cell>
          <cell r="H284">
            <v>12642.59325</v>
          </cell>
          <cell r="I284">
            <v>983321.19550532626</v>
          </cell>
          <cell r="J284">
            <v>9439883.4768511318</v>
          </cell>
        </row>
        <row r="285">
          <cell r="C285" t="str">
            <v>BTN h¹t mÞn dµy 5cm</v>
          </cell>
          <cell r="D285" t="str">
            <v>m2</v>
          </cell>
          <cell r="E285">
            <v>96</v>
          </cell>
          <cell r="F285">
            <v>42468.434871299731</v>
          </cell>
          <cell r="G285">
            <v>329.74254000000002</v>
          </cell>
          <cell r="H285">
            <v>2021.9958464000001</v>
          </cell>
          <cell r="I285">
            <v>57176.14270663201</v>
          </cell>
          <cell r="J285">
            <v>5488909.6998366732</v>
          </cell>
        </row>
        <row r="286">
          <cell r="C286" t="str">
            <v>Cèt thÐp c¸c lo¹i</v>
          </cell>
          <cell r="D286" t="str">
            <v>TÊn</v>
          </cell>
          <cell r="E286">
            <v>0.96</v>
          </cell>
          <cell r="F286">
            <v>4911215.3371428577</v>
          </cell>
          <cell r="G286">
            <v>159406.01</v>
          </cell>
          <cell r="H286">
            <v>99583.053999999989</v>
          </cell>
          <cell r="I286">
            <v>6954137.4757699519</v>
          </cell>
          <cell r="J286">
            <v>6675971.9767391533</v>
          </cell>
        </row>
        <row r="287">
          <cell r="C287" t="str">
            <v>3. Lan can tay vÞn b»ng BTCT</v>
          </cell>
          <cell r="D287" t="str">
            <v>md</v>
          </cell>
          <cell r="E287">
            <v>39.6</v>
          </cell>
          <cell r="F287"/>
          <cell r="G287"/>
          <cell r="H287"/>
          <cell r="I287">
            <v>450000</v>
          </cell>
          <cell r="J287">
            <v>17820000</v>
          </cell>
        </row>
        <row r="288">
          <cell r="C288" t="str">
            <v>4. B¶n dÉn KT(300x220x20)cm</v>
          </cell>
          <cell r="D288" t="str">
            <v>b¶n</v>
          </cell>
          <cell r="E288">
            <v>8</v>
          </cell>
          <cell r="F288"/>
          <cell r="G288"/>
          <cell r="H288"/>
          <cell r="I288">
            <v>2200000</v>
          </cell>
          <cell r="J288">
            <v>17600000</v>
          </cell>
        </row>
        <row r="289">
          <cell r="C289" t="str">
            <v>5. Khe co d·n cao su</v>
          </cell>
          <cell r="D289" t="str">
            <v>md</v>
          </cell>
          <cell r="E289">
            <v>16</v>
          </cell>
          <cell r="F289"/>
          <cell r="G289"/>
          <cell r="H289"/>
          <cell r="I289">
            <v>2500000</v>
          </cell>
          <cell r="J289">
            <v>40000000</v>
          </cell>
        </row>
        <row r="290">
          <cell r="C290" t="str">
            <v>6. T­êng hé lan mÒm</v>
          </cell>
          <cell r="D290" t="str">
            <v>md</v>
          </cell>
          <cell r="E290">
            <v>40</v>
          </cell>
          <cell r="F290"/>
          <cell r="G290"/>
          <cell r="H290"/>
          <cell r="I290">
            <v>450000</v>
          </cell>
          <cell r="J290">
            <v>18000000</v>
          </cell>
        </row>
        <row r="291">
          <cell r="C291" t="str">
            <v>7. Mè cÇu</v>
          </cell>
          <cell r="D291" t="str">
            <v>TÊn</v>
          </cell>
          <cell r="E291">
            <v>28.07</v>
          </cell>
          <cell r="F291">
            <v>4932735.3371428577</v>
          </cell>
          <cell r="G291">
            <v>179831.68000000002</v>
          </cell>
          <cell r="H291">
            <v>210581.53</v>
          </cell>
          <cell r="I291">
            <v>0</v>
          </cell>
          <cell r="J291">
            <v>987945824.96535063</v>
          </cell>
        </row>
        <row r="292">
          <cell r="C292" t="str">
            <v>Bª t«ng M300</v>
          </cell>
          <cell r="D292" t="str">
            <v>m3</v>
          </cell>
          <cell r="E292">
            <v>336.57</v>
          </cell>
          <cell r="F292">
            <v>563323.6672165714</v>
          </cell>
          <cell r="G292">
            <v>83931.68</v>
          </cell>
          <cell r="H292">
            <v>50524.219980000002</v>
          </cell>
          <cell r="I292">
            <v>1211661.7359944407</v>
          </cell>
          <cell r="J292">
            <v>407808990.4836489</v>
          </cell>
        </row>
        <row r="293">
          <cell r="C293" t="str">
            <v>Bª t«ng M250</v>
          </cell>
          <cell r="D293" t="str">
            <v>m3</v>
          </cell>
          <cell r="E293">
            <v>64.44</v>
          </cell>
          <cell r="F293">
            <v>467896.36724971433</v>
          </cell>
          <cell r="G293">
            <v>44651.040000000001</v>
          </cell>
          <cell r="H293">
            <v>50524.219980000002</v>
          </cell>
          <cell r="I293">
            <v>913830.47055423819</v>
          </cell>
          <cell r="J293">
            <v>58887235.522515103</v>
          </cell>
        </row>
        <row r="294">
          <cell r="C294" t="str">
            <v>Bª t«ng lãt mãng M100 ®¸ 4x6</v>
          </cell>
          <cell r="D294" t="str">
            <v>m3</v>
          </cell>
          <cell r="E294">
            <v>9.9</v>
          </cell>
          <cell r="F294">
            <v>261846.0050055357</v>
          </cell>
          <cell r="G294">
            <v>22898.699999999997</v>
          </cell>
          <cell r="H294">
            <v>12040.565000000001</v>
          </cell>
          <cell r="I294">
            <v>476409.41943829454</v>
          </cell>
          <cell r="J294">
            <v>4716453.2524391161</v>
          </cell>
        </row>
        <row r="295">
          <cell r="C295" t="str">
            <v>Cèt thÐp c¸c lo¹i</v>
          </cell>
          <cell r="D295" t="str">
            <v>TÊn</v>
          </cell>
          <cell r="E295">
            <v>28.07</v>
          </cell>
          <cell r="F295">
            <v>4932735.3371428577</v>
          </cell>
          <cell r="G295">
            <v>179831.68000000002</v>
          </cell>
          <cell r="H295">
            <v>210581.53</v>
          </cell>
          <cell r="I295">
            <v>7224454.8297665929</v>
          </cell>
          <cell r="J295">
            <v>202790447.07154825</v>
          </cell>
        </row>
        <row r="296">
          <cell r="C296" t="str">
            <v>§¸ héc x©y tø nãn M100</v>
          </cell>
          <cell r="D296" t="str">
            <v>m3</v>
          </cell>
          <cell r="E296">
            <v>34.1</v>
          </cell>
          <cell r="F296">
            <v>278810.8254982286</v>
          </cell>
          <cell r="G296">
            <v>35358.619999999995</v>
          </cell>
          <cell r="H296">
            <v>0</v>
          </cell>
          <cell r="I296">
            <v>488783.70716064883</v>
          </cell>
          <cell r="J296">
            <v>16667524.414178126</v>
          </cell>
        </row>
        <row r="297">
          <cell r="C297" t="str">
            <v>§¸ héc x©y taluy v÷a M100</v>
          </cell>
          <cell r="D297" t="str">
            <v>m3</v>
          </cell>
          <cell r="E297">
            <v>64.5</v>
          </cell>
          <cell r="F297">
            <v>248531.96105274287</v>
          </cell>
          <cell r="G297">
            <v>31998.09</v>
          </cell>
          <cell r="H297">
            <v>0</v>
          </cell>
          <cell r="I297">
            <v>437566.59880956577</v>
          </cell>
          <cell r="J297">
            <v>28223045.62321699</v>
          </cell>
        </row>
        <row r="298">
          <cell r="C298" t="str">
            <v>§¸ héc x©y mãng, ch©n khay M100</v>
          </cell>
          <cell r="D298" t="str">
            <v>m3</v>
          </cell>
          <cell r="E298">
            <v>70.709999999999994</v>
          </cell>
          <cell r="F298">
            <v>248531.96105274287</v>
          </cell>
          <cell r="G298">
            <v>27907.01</v>
          </cell>
          <cell r="H298">
            <v>0</v>
          </cell>
          <cell r="I298">
            <v>421653.28258626495</v>
          </cell>
          <cell r="J298">
            <v>29815103.611674793</v>
          </cell>
        </row>
        <row r="299">
          <cell r="C299" t="str">
            <v xml:space="preserve">D¨m s¹n ®Öm </v>
          </cell>
          <cell r="D299" t="str">
            <v>m3</v>
          </cell>
          <cell r="E299">
            <v>44.15</v>
          </cell>
          <cell r="F299">
            <v>135855.41509523807</v>
          </cell>
          <cell r="G299">
            <v>30115.26</v>
          </cell>
          <cell r="H299">
            <v>0</v>
          </cell>
          <cell r="I299">
            <v>288292.40124649595</v>
          </cell>
          <cell r="J299">
            <v>12728109.515032796</v>
          </cell>
        </row>
        <row r="300">
          <cell r="C300" t="str">
            <v xml:space="preserve">§µo mãng ®Êt cÊp 3 </v>
          </cell>
          <cell r="D300" t="str">
            <v>m3</v>
          </cell>
          <cell r="E300">
            <v>2155.56</v>
          </cell>
          <cell r="F300">
            <v>0</v>
          </cell>
          <cell r="G300">
            <v>5890.0582800000002</v>
          </cell>
          <cell r="H300">
            <v>2404.6233119999997</v>
          </cell>
          <cell r="I300">
            <v>26458.435658106639</v>
          </cell>
          <cell r="J300">
            <v>57032745.567188345</v>
          </cell>
        </row>
        <row r="301">
          <cell r="C301" t="str">
            <v>§¾p ®Êt cÊp 3</v>
          </cell>
          <cell r="D301" t="str">
            <v>m3</v>
          </cell>
          <cell r="E301">
            <v>2357.7800000000002</v>
          </cell>
          <cell r="F301">
            <v>0</v>
          </cell>
          <cell r="G301">
            <v>9298.26</v>
          </cell>
          <cell r="H301">
            <v>0</v>
          </cell>
          <cell r="I301">
            <v>36167.992732107356</v>
          </cell>
          <cell r="J301">
            <v>85276169.903908089</v>
          </cell>
        </row>
        <row r="302">
          <cell r="C302" t="str">
            <v>Thi c«ng mè</v>
          </cell>
          <cell r="D302" t="str">
            <v>TB</v>
          </cell>
          <cell r="E302"/>
          <cell r="F302"/>
          <cell r="G302"/>
          <cell r="H302"/>
          <cell r="I302"/>
          <cell r="J302">
            <v>84000000</v>
          </cell>
        </row>
        <row r="303">
          <cell r="C303" t="str">
            <v xml:space="preserve">8. Cäc BTCT (35x35)cm </v>
          </cell>
          <cell r="D303" t="str">
            <v>md</v>
          </cell>
          <cell r="E303"/>
          <cell r="F303"/>
          <cell r="G303"/>
          <cell r="H303"/>
          <cell r="I303">
            <v>400000</v>
          </cell>
          <cell r="J303">
            <v>0</v>
          </cell>
        </row>
        <row r="304">
          <cell r="C304" t="str">
            <v>9. H¹ng môc kh¸c</v>
          </cell>
          <cell r="D304" t="str">
            <v>TB</v>
          </cell>
          <cell r="E304"/>
          <cell r="F304"/>
          <cell r="G304"/>
          <cell r="H304"/>
          <cell r="I304">
            <v>0</v>
          </cell>
          <cell r="J304">
            <v>21000000</v>
          </cell>
        </row>
        <row r="305">
          <cell r="C305" t="str">
            <v>§¾p ®Êt ®ª quai</v>
          </cell>
          <cell r="D305" t="str">
            <v>m3</v>
          </cell>
          <cell r="E305">
            <v>31.57</v>
          </cell>
          <cell r="F305">
            <v>0</v>
          </cell>
          <cell r="G305">
            <v>29528.04</v>
          </cell>
          <cell r="H305">
            <v>0</v>
          </cell>
          <cell r="I305">
            <v>137828.35964320746</v>
          </cell>
          <cell r="J305">
            <v>4351241.3139360594</v>
          </cell>
        </row>
        <row r="306">
          <cell r="C306" t="str">
            <v>M¸y b¬m n­íc</v>
          </cell>
          <cell r="D306" t="str">
            <v>Ca</v>
          </cell>
          <cell r="E306">
            <v>21</v>
          </cell>
          <cell r="F306">
            <v>0</v>
          </cell>
          <cell r="G306">
            <v>0</v>
          </cell>
          <cell r="H306">
            <v>466499</v>
          </cell>
          <cell r="I306">
            <v>625657.55711489427</v>
          </cell>
          <cell r="J306">
            <v>13138808.69941278</v>
          </cell>
        </row>
        <row r="307">
          <cell r="C307" t="str">
            <v>Mua vµ l¾p ®Æt biÓn b¸o ®­êng bé</v>
          </cell>
          <cell r="D307" t="str">
            <v>Bé</v>
          </cell>
          <cell r="E307">
            <v>4</v>
          </cell>
          <cell r="F307">
            <v>594310.03418620001</v>
          </cell>
          <cell r="G307">
            <v>9170.9856</v>
          </cell>
          <cell r="H307">
            <v>2246.2963200000004</v>
          </cell>
          <cell r="I307">
            <v>860000</v>
          </cell>
          <cell r="J307">
            <v>3440000</v>
          </cell>
        </row>
        <row r="308">
          <cell r="C308" t="str">
            <v>10. Ph¸ dì cÇu cò</v>
          </cell>
          <cell r="D308"/>
          <cell r="E308"/>
          <cell r="F308"/>
          <cell r="G308"/>
          <cell r="H308"/>
          <cell r="I308"/>
          <cell r="J308">
            <v>35379846.377317443</v>
          </cell>
        </row>
        <row r="309">
          <cell r="C309" t="str">
            <v>§Ëp bá bª t«ng cÇu cò</v>
          </cell>
          <cell r="D309" t="str">
            <v>m3</v>
          </cell>
          <cell r="E309">
            <v>38.909999999999997</v>
          </cell>
          <cell r="F309">
            <v>0</v>
          </cell>
          <cell r="G309">
            <v>68671.7</v>
          </cell>
          <cell r="H309">
            <v>0</v>
          </cell>
          <cell r="I309">
            <v>267116.37946255063</v>
          </cell>
          <cell r="J309">
            <v>10393498.324887844</v>
          </cell>
        </row>
        <row r="310">
          <cell r="C310" t="str">
            <v>§Ëp bá ®¸ héc x©y cò</v>
          </cell>
          <cell r="D310" t="str">
            <v>m3</v>
          </cell>
          <cell r="E310">
            <v>163.35</v>
          </cell>
          <cell r="F310">
            <v>0</v>
          </cell>
          <cell r="G310">
            <v>22208.720000000001</v>
          </cell>
          <cell r="H310">
            <v>0</v>
          </cell>
          <cell r="I310">
            <v>86386.573783633401</v>
          </cell>
          <cell r="J310">
            <v>14111246.827556515</v>
          </cell>
        </row>
        <row r="311">
          <cell r="C311" t="str">
            <v>Th¸o dì thÐp cÇu cò</v>
          </cell>
          <cell r="D311" t="str">
            <v>TÊn</v>
          </cell>
          <cell r="E311">
            <v>5.6519999999999992</v>
          </cell>
          <cell r="F311">
            <v>215999.99999999997</v>
          </cell>
          <cell r="G311">
            <v>218652</v>
          </cell>
          <cell r="H311">
            <v>543277.45000000007</v>
          </cell>
          <cell r="I311">
            <v>1924115.5741105948</v>
          </cell>
          <cell r="J311">
            <v>10875101.224873081</v>
          </cell>
        </row>
        <row r="312">
          <cell r="C312" t="str">
            <v>11. TuyÕn tr¸nh</v>
          </cell>
          <cell r="D312"/>
          <cell r="E312"/>
          <cell r="F312"/>
          <cell r="G312"/>
          <cell r="H312"/>
          <cell r="I312">
            <v>0</v>
          </cell>
          <cell r="J312">
            <v>256918301.60540026</v>
          </cell>
        </row>
        <row r="313">
          <cell r="C313" t="str">
            <v>DÇm I500 lµm cÇu t¹m</v>
          </cell>
          <cell r="D313" t="str">
            <v>TÊn</v>
          </cell>
          <cell r="E313">
            <v>7.5359999999999996</v>
          </cell>
          <cell r="F313">
            <v>999886.30761904758</v>
          </cell>
          <cell r="G313">
            <v>346912.49600000004</v>
          </cell>
          <cell r="H313">
            <v>446151.53</v>
          </cell>
          <cell r="I313">
            <v>3623924.8854130441</v>
          </cell>
          <cell r="J313">
            <v>27309897.936472699</v>
          </cell>
        </row>
        <row r="314">
          <cell r="C314" t="str">
            <v>L¾p dùng vµ th¸o dì cÇu t¹m</v>
          </cell>
          <cell r="D314" t="str">
            <v>TÊn</v>
          </cell>
          <cell r="E314">
            <v>7.5359999999999996</v>
          </cell>
          <cell r="F314">
            <v>278999.99999999994</v>
          </cell>
          <cell r="G314">
            <v>218652</v>
          </cell>
          <cell r="H314">
            <v>543277.45000000007</v>
          </cell>
          <cell r="I314">
            <v>2200391.9957527202</v>
          </cell>
          <cell r="J314">
            <v>16582154.079992497</v>
          </cell>
        </row>
        <row r="315">
          <cell r="C315" t="str">
            <v>L¾p ®Æt vµ th¸o dì rä ®¸</v>
          </cell>
          <cell r="D315" t="str">
            <v>Rä</v>
          </cell>
          <cell r="E315">
            <v>64</v>
          </cell>
          <cell r="F315">
            <v>167311.23357142857</v>
          </cell>
          <cell r="G315">
            <v>63119.520000000004</v>
          </cell>
          <cell r="H315">
            <v>0</v>
          </cell>
          <cell r="I315">
            <v>498735.7040999615</v>
          </cell>
          <cell r="J315">
            <v>31919085.062397536</v>
          </cell>
        </row>
        <row r="316">
          <cell r="C316" t="str">
            <v xml:space="preserve">§¾p ®Êt nÒn ®­êng </v>
          </cell>
          <cell r="D316" t="str">
            <v>m3</v>
          </cell>
          <cell r="E316">
            <v>2145</v>
          </cell>
          <cell r="F316">
            <v>5714.2857142857138</v>
          </cell>
          <cell r="G316">
            <v>6287.7246742857133</v>
          </cell>
          <cell r="H316">
            <v>16215.547368</v>
          </cell>
          <cell r="I316">
            <v>60797.097711059716</v>
          </cell>
          <cell r="J316">
            <v>130409774.59022309</v>
          </cell>
        </row>
        <row r="317">
          <cell r="C317" t="str">
            <v>Mãng cÊp phèi ®¸ d¨m lo¹i 1</v>
          </cell>
          <cell r="D317" t="str">
            <v>m3</v>
          </cell>
          <cell r="E317">
            <v>198</v>
          </cell>
          <cell r="F317">
            <v>211603.89028571427</v>
          </cell>
          <cell r="G317">
            <v>675.13600000000008</v>
          </cell>
          <cell r="H317">
            <v>7602.8820839999989</v>
          </cell>
          <cell r="I317">
            <v>256047.42392078004</v>
          </cell>
          <cell r="J317">
            <v>50697389.936314449</v>
          </cell>
        </row>
        <row r="318">
          <cell r="C318" t="str">
            <v>cÇu nghiªng km407+682.2</v>
          </cell>
          <cell r="D318"/>
          <cell r="E318"/>
          <cell r="F318"/>
          <cell r="G318"/>
          <cell r="H318"/>
          <cell r="I318"/>
          <cell r="J318">
            <v>2531392571.695261</v>
          </cell>
        </row>
        <row r="319">
          <cell r="C319" t="str">
            <v>1. DÇm BTCT D¦L L=24m</v>
          </cell>
          <cell r="D319"/>
          <cell r="E319"/>
          <cell r="F319"/>
          <cell r="G319"/>
          <cell r="H319"/>
          <cell r="I319"/>
          <cell r="J319">
            <v>528800000</v>
          </cell>
        </row>
        <row r="320">
          <cell r="C320" t="str">
            <v>DÇm BTCT D¦L L=24m</v>
          </cell>
          <cell r="D320" t="str">
            <v>DÇm</v>
          </cell>
          <cell r="E320">
            <v>4</v>
          </cell>
          <cell r="F320" t="e">
            <v>#N/A</v>
          </cell>
          <cell r="G320" t="e">
            <v>#N/A</v>
          </cell>
          <cell r="H320" t="e">
            <v>#N/A</v>
          </cell>
          <cell r="I320">
            <v>100000000</v>
          </cell>
          <cell r="J320">
            <v>400000000</v>
          </cell>
        </row>
        <row r="321">
          <cell r="C321" t="str">
            <v>Lao l¾p dÇm BTCT D¦L L=24m</v>
          </cell>
          <cell r="D321" t="str">
            <v>DÇm</v>
          </cell>
          <cell r="E321">
            <v>4</v>
          </cell>
          <cell r="F321" t="e">
            <v>#N/A</v>
          </cell>
          <cell r="G321" t="e">
            <v>#N/A</v>
          </cell>
          <cell r="H321" t="e">
            <v>#N/A</v>
          </cell>
          <cell r="I321">
            <v>28000000</v>
          </cell>
          <cell r="J321">
            <v>112000000</v>
          </cell>
        </row>
        <row r="322">
          <cell r="C322" t="str">
            <v>Mua vµ l¾p ®Æt gèi cÇu b»ng cao su</v>
          </cell>
          <cell r="D322" t="str">
            <v>Gèi</v>
          </cell>
          <cell r="E322">
            <v>8</v>
          </cell>
          <cell r="F322">
            <v>1581785.4</v>
          </cell>
          <cell r="G322">
            <v>30683.100000000002</v>
          </cell>
          <cell r="H322">
            <v>0</v>
          </cell>
          <cell r="I322">
            <v>2100000</v>
          </cell>
          <cell r="J322">
            <v>16800000</v>
          </cell>
        </row>
        <row r="323">
          <cell r="C323" t="str">
            <v>2. Líp phñ mÆt cÇu</v>
          </cell>
          <cell r="D323"/>
          <cell r="E323"/>
          <cell r="F323"/>
          <cell r="G323"/>
          <cell r="H323"/>
          <cell r="I323">
            <v>0</v>
          </cell>
          <cell r="J323">
            <v>43209530.30685392</v>
          </cell>
        </row>
        <row r="324">
          <cell r="C324" t="str">
            <v>Bª t«ng t¹o dèc M300</v>
          </cell>
          <cell r="D324" t="str">
            <v>m3</v>
          </cell>
          <cell r="E324">
            <v>19.2</v>
          </cell>
          <cell r="F324">
            <v>574369.22931885719</v>
          </cell>
          <cell r="G324">
            <v>40910.799999999996</v>
          </cell>
          <cell r="H324">
            <v>12642.59325</v>
          </cell>
          <cell r="I324">
            <v>983321.19550532626</v>
          </cell>
          <cell r="J324">
            <v>18879766.953702264</v>
          </cell>
        </row>
        <row r="325">
          <cell r="C325" t="str">
            <v>BTN h¹t mÞn dµy 5cm</v>
          </cell>
          <cell r="D325" t="str">
            <v>m2</v>
          </cell>
          <cell r="E325">
            <v>192</v>
          </cell>
          <cell r="F325">
            <v>42468.434871299731</v>
          </cell>
          <cell r="G325">
            <v>329.74254000000002</v>
          </cell>
          <cell r="H325">
            <v>2021.9958464000001</v>
          </cell>
          <cell r="I325">
            <v>57176.14270663201</v>
          </cell>
          <cell r="J325">
            <v>10977819.399673346</v>
          </cell>
        </row>
        <row r="326">
          <cell r="C326" t="str">
            <v>Cèt thÐp c¸c lo¹i</v>
          </cell>
          <cell r="D326" t="str">
            <v>TÊn</v>
          </cell>
          <cell r="E326">
            <v>1.92</v>
          </cell>
          <cell r="F326">
            <v>4911215.3371428577</v>
          </cell>
          <cell r="G326">
            <v>159406.01</v>
          </cell>
          <cell r="H326">
            <v>99583.053999999989</v>
          </cell>
          <cell r="I326">
            <v>6954137.4757699519</v>
          </cell>
          <cell r="J326">
            <v>13351943.953478307</v>
          </cell>
        </row>
        <row r="327">
          <cell r="C327" t="str">
            <v>3. Lan can tay vÞn b»ng BTCT</v>
          </cell>
          <cell r="D327" t="str">
            <v>md</v>
          </cell>
          <cell r="E327">
            <v>70.28</v>
          </cell>
          <cell r="F327"/>
          <cell r="G327"/>
          <cell r="H327"/>
          <cell r="I327">
            <v>450000</v>
          </cell>
          <cell r="J327">
            <v>31626000</v>
          </cell>
        </row>
        <row r="328">
          <cell r="C328" t="str">
            <v>4. B¶n dÉn KT(300x220x20)cm</v>
          </cell>
          <cell r="D328" t="str">
            <v>b¶n</v>
          </cell>
          <cell r="E328">
            <v>8</v>
          </cell>
          <cell r="F328"/>
          <cell r="G328"/>
          <cell r="H328"/>
          <cell r="I328">
            <v>2200000</v>
          </cell>
          <cell r="J328">
            <v>17600000</v>
          </cell>
        </row>
        <row r="329">
          <cell r="C329" t="str">
            <v>5. Khe co d·n cao su</v>
          </cell>
          <cell r="D329" t="str">
            <v>md</v>
          </cell>
          <cell r="E329">
            <v>16</v>
          </cell>
          <cell r="F329"/>
          <cell r="G329"/>
          <cell r="H329"/>
          <cell r="I329">
            <v>2500000</v>
          </cell>
          <cell r="J329">
            <v>40000000</v>
          </cell>
        </row>
        <row r="330">
          <cell r="C330" t="str">
            <v>6. T­êng hé lan mÒm</v>
          </cell>
          <cell r="D330" t="str">
            <v>md</v>
          </cell>
          <cell r="E330">
            <v>40</v>
          </cell>
          <cell r="F330"/>
          <cell r="G330"/>
          <cell r="H330"/>
          <cell r="I330">
            <v>450000</v>
          </cell>
          <cell r="J330">
            <v>18000000</v>
          </cell>
        </row>
        <row r="331">
          <cell r="C331" t="str">
            <v>7. Mè cÇu</v>
          </cell>
          <cell r="D331"/>
          <cell r="E331"/>
          <cell r="F331"/>
          <cell r="G331"/>
          <cell r="H331"/>
          <cell r="I331">
            <v>0</v>
          </cell>
          <cell r="J331">
            <v>998590960.21869349</v>
          </cell>
        </row>
        <row r="332">
          <cell r="C332" t="str">
            <v>Bª t«ng M300</v>
          </cell>
          <cell r="D332" t="str">
            <v>m3</v>
          </cell>
          <cell r="E332">
            <v>315.36</v>
          </cell>
          <cell r="F332">
            <v>563323.6672165714</v>
          </cell>
          <cell r="G332">
            <v>83931.68</v>
          </cell>
          <cell r="H332">
            <v>50524.219980000002</v>
          </cell>
          <cell r="I332">
            <v>1211661.7359944407</v>
          </cell>
          <cell r="J332">
            <v>382109645.06320685</v>
          </cell>
        </row>
        <row r="333">
          <cell r="C333" t="str">
            <v>Bª t«ng M250</v>
          </cell>
          <cell r="D333" t="str">
            <v>m3</v>
          </cell>
          <cell r="E333">
            <v>58.78</v>
          </cell>
          <cell r="F333">
            <v>467896.36724971433</v>
          </cell>
          <cell r="G333">
            <v>44651.040000000001</v>
          </cell>
          <cell r="H333">
            <v>50524.219980000002</v>
          </cell>
          <cell r="I333">
            <v>913830.47055423819</v>
          </cell>
          <cell r="J333">
            <v>53714955.059178121</v>
          </cell>
        </row>
        <row r="334">
          <cell r="C334" t="str">
            <v>Bª t«ng lãt mãng M100 ®¸ 4x6</v>
          </cell>
          <cell r="D334" t="str">
            <v>m3</v>
          </cell>
          <cell r="E334">
            <v>7.2</v>
          </cell>
          <cell r="F334">
            <v>261846.0050055357</v>
          </cell>
          <cell r="G334">
            <v>22898.699999999997</v>
          </cell>
          <cell r="H334">
            <v>12040.565000000001</v>
          </cell>
          <cell r="I334">
            <v>476409.41943829454</v>
          </cell>
          <cell r="J334">
            <v>3430147.8199557206</v>
          </cell>
        </row>
        <row r="335">
          <cell r="C335" t="str">
            <v>Cèt thÐp c¸c lo¹i</v>
          </cell>
          <cell r="D335" t="str">
            <v>TÊn</v>
          </cell>
          <cell r="E335">
            <v>26.189</v>
          </cell>
          <cell r="F335">
            <v>4932735.3371428577</v>
          </cell>
          <cell r="G335">
            <v>179831.68000000002</v>
          </cell>
          <cell r="H335">
            <v>210581.53</v>
          </cell>
          <cell r="I335">
            <v>7224454.8297665929</v>
          </cell>
          <cell r="J335">
            <v>189201247.53675729</v>
          </cell>
        </row>
        <row r="336">
          <cell r="C336" t="str">
            <v>§¸ héc x©y tø nãn M100</v>
          </cell>
          <cell r="D336" t="str">
            <v>m3</v>
          </cell>
          <cell r="E336">
            <v>71.44</v>
          </cell>
          <cell r="F336">
            <v>278810.8254982286</v>
          </cell>
          <cell r="G336">
            <v>35358.619999999995</v>
          </cell>
          <cell r="H336">
            <v>0</v>
          </cell>
          <cell r="I336">
            <v>488783.70716064883</v>
          </cell>
          <cell r="J336">
            <v>34918708.039556749</v>
          </cell>
        </row>
        <row r="337">
          <cell r="C337" t="str">
            <v>§¸ héc x©y taluy v÷a M100</v>
          </cell>
          <cell r="D337" t="str">
            <v>m3</v>
          </cell>
          <cell r="E337">
            <v>80</v>
          </cell>
          <cell r="F337">
            <v>248531.96105274287</v>
          </cell>
          <cell r="G337">
            <v>31998.09</v>
          </cell>
          <cell r="H337">
            <v>0</v>
          </cell>
          <cell r="I337">
            <v>437566.59880956577</v>
          </cell>
          <cell r="J337">
            <v>35005327.904765263</v>
          </cell>
        </row>
        <row r="338">
          <cell r="C338" t="str">
            <v>§¸ héc x©y mãng, ch©n khay M100</v>
          </cell>
          <cell r="D338" t="str">
            <v>m3</v>
          </cell>
          <cell r="E338">
            <v>61.79</v>
          </cell>
          <cell r="F338">
            <v>248531.96105274287</v>
          </cell>
          <cell r="G338">
            <v>27907.01</v>
          </cell>
          <cell r="H338">
            <v>0</v>
          </cell>
          <cell r="I338">
            <v>421653.28258626495</v>
          </cell>
          <cell r="J338">
            <v>26053956.331005313</v>
          </cell>
        </row>
        <row r="339">
          <cell r="C339" t="str">
            <v xml:space="preserve">D¨m s¹n ®Öm </v>
          </cell>
          <cell r="D339" t="str">
            <v>m3</v>
          </cell>
          <cell r="E339">
            <v>64.69</v>
          </cell>
          <cell r="F339">
            <v>135855.41509523807</v>
          </cell>
          <cell r="G339">
            <v>30115.26</v>
          </cell>
          <cell r="H339">
            <v>0</v>
          </cell>
          <cell r="I339">
            <v>288292.40124649595</v>
          </cell>
          <cell r="J339">
            <v>18649635.436635822</v>
          </cell>
        </row>
        <row r="340">
          <cell r="C340" t="str">
            <v xml:space="preserve">§µo mãng ®Êt cÊp 3 </v>
          </cell>
          <cell r="D340" t="str">
            <v>m3</v>
          </cell>
          <cell r="E340">
            <v>3357.19</v>
          </cell>
          <cell r="F340">
            <v>0</v>
          </cell>
          <cell r="G340">
            <v>5890.0582800000002</v>
          </cell>
          <cell r="H340">
            <v>2404.6233119999997</v>
          </cell>
          <cell r="I340">
            <v>26458.435658106639</v>
          </cell>
          <cell r="J340">
            <v>88825995.607039034</v>
          </cell>
        </row>
        <row r="341">
          <cell r="C341" t="str">
            <v>§¾p ®Êt cÊp 3</v>
          </cell>
          <cell r="D341" t="str">
            <v>m3</v>
          </cell>
          <cell r="E341">
            <v>2424.2800000000002</v>
          </cell>
          <cell r="F341">
            <v>0</v>
          </cell>
          <cell r="G341">
            <v>9298.26</v>
          </cell>
          <cell r="H341">
            <v>0</v>
          </cell>
          <cell r="I341">
            <v>36167.992732107356</v>
          </cell>
          <cell r="J341">
            <v>87681341.420593232</v>
          </cell>
        </row>
        <row r="342">
          <cell r="C342" t="str">
            <v>Thi c«ng mè</v>
          </cell>
          <cell r="D342" t="str">
            <v>TB</v>
          </cell>
          <cell r="E342"/>
          <cell r="F342"/>
          <cell r="G342"/>
          <cell r="H342"/>
          <cell r="I342"/>
          <cell r="J342">
            <v>79000000</v>
          </cell>
        </row>
        <row r="343">
          <cell r="C343" t="str">
            <v xml:space="preserve">8. Cäc BTCT (35x35)cm </v>
          </cell>
          <cell r="D343" t="str">
            <v>md</v>
          </cell>
          <cell r="E343">
            <v>704</v>
          </cell>
          <cell r="F343"/>
          <cell r="G343"/>
          <cell r="H343"/>
          <cell r="I343">
            <v>400000</v>
          </cell>
          <cell r="J343">
            <v>281600000</v>
          </cell>
        </row>
        <row r="344">
          <cell r="C344" t="str">
            <v>9. H¹ng môc kh¸c</v>
          </cell>
          <cell r="D344" t="str">
            <v>TB</v>
          </cell>
          <cell r="E344"/>
          <cell r="F344"/>
          <cell r="G344"/>
          <cell r="H344"/>
          <cell r="I344">
            <v>0</v>
          </cell>
          <cell r="J344">
            <v>56000000</v>
          </cell>
        </row>
        <row r="345">
          <cell r="C345" t="str">
            <v>§¾p ®Êt ®ª quai</v>
          </cell>
          <cell r="D345" t="str">
            <v>m3</v>
          </cell>
          <cell r="E345">
            <v>145</v>
          </cell>
          <cell r="F345">
            <v>0</v>
          </cell>
          <cell r="G345">
            <v>29528.04</v>
          </cell>
          <cell r="H345">
            <v>0</v>
          </cell>
          <cell r="I345">
            <v>137828.35964320746</v>
          </cell>
          <cell r="J345">
            <v>19985112.148265082</v>
          </cell>
        </row>
        <row r="346">
          <cell r="C346" t="str">
            <v>M¸y b¬m n­íc</v>
          </cell>
          <cell r="D346" t="str">
            <v>Ca</v>
          </cell>
          <cell r="E346">
            <v>52</v>
          </cell>
          <cell r="F346">
            <v>0</v>
          </cell>
          <cell r="G346">
            <v>0</v>
          </cell>
          <cell r="H346">
            <v>466499</v>
          </cell>
          <cell r="I346">
            <v>625657.55711489427</v>
          </cell>
          <cell r="J346">
            <v>32534192.969974503</v>
          </cell>
        </row>
        <row r="347">
          <cell r="C347" t="str">
            <v>Mua vµ l¾p ®Æt biÓn b¸o ®­êng bé</v>
          </cell>
          <cell r="D347" t="str">
            <v>Bé</v>
          </cell>
          <cell r="E347">
            <v>4</v>
          </cell>
          <cell r="F347">
            <v>594310.03418620001</v>
          </cell>
          <cell r="G347">
            <v>9170.9856</v>
          </cell>
          <cell r="H347">
            <v>2246.2963200000004</v>
          </cell>
          <cell r="I347">
            <v>860000</v>
          </cell>
          <cell r="J347">
            <v>3440000</v>
          </cell>
        </row>
        <row r="348">
          <cell r="C348" t="str">
            <v>10. Ph¸ dì cÇu cò</v>
          </cell>
          <cell r="D348"/>
          <cell r="E348"/>
          <cell r="F348"/>
          <cell r="G348"/>
          <cell r="H348"/>
          <cell r="I348"/>
          <cell r="J348">
            <v>42648581.675656386</v>
          </cell>
        </row>
        <row r="349">
          <cell r="C349" t="str">
            <v>§Ëp bá bª t«ng cÇu cò</v>
          </cell>
          <cell r="D349" t="str">
            <v>m3</v>
          </cell>
          <cell r="E349">
            <v>47.85</v>
          </cell>
          <cell r="F349">
            <v>0</v>
          </cell>
          <cell r="G349">
            <v>68671.7</v>
          </cell>
          <cell r="H349">
            <v>0</v>
          </cell>
          <cell r="I349">
            <v>267116.37946255063</v>
          </cell>
          <cell r="J349">
            <v>12781518.757283049</v>
          </cell>
        </row>
        <row r="350">
          <cell r="C350" t="str">
            <v>§Ëp bá ®¸ héc x©y cò</v>
          </cell>
          <cell r="D350" t="str">
            <v>m3</v>
          </cell>
          <cell r="E350">
            <v>240.83</v>
          </cell>
          <cell r="F350">
            <v>0</v>
          </cell>
          <cell r="G350">
            <v>22208.720000000001</v>
          </cell>
          <cell r="H350">
            <v>0</v>
          </cell>
          <cell r="I350">
            <v>86386.573783633401</v>
          </cell>
          <cell r="J350">
            <v>20804478.564312432</v>
          </cell>
        </row>
        <row r="351">
          <cell r="C351" t="str">
            <v>Th¸o dì thÐp cÇu cò</v>
          </cell>
          <cell r="D351" t="str">
            <v>TÊn</v>
          </cell>
          <cell r="E351">
            <v>4.71</v>
          </cell>
          <cell r="F351">
            <v>215999.99999999997</v>
          </cell>
          <cell r="G351">
            <v>218652</v>
          </cell>
          <cell r="H351">
            <v>543277.45000000007</v>
          </cell>
          <cell r="I351">
            <v>1924115.5741105948</v>
          </cell>
          <cell r="J351">
            <v>9062584.3540609013</v>
          </cell>
        </row>
        <row r="352">
          <cell r="C352" t="str">
            <v>11. TuyÕn tr¸nh</v>
          </cell>
          <cell r="D352"/>
          <cell r="E352"/>
          <cell r="F352"/>
          <cell r="G352"/>
          <cell r="H352"/>
          <cell r="I352">
            <v>0</v>
          </cell>
          <cell r="J352">
            <v>473317499.49405706</v>
          </cell>
        </row>
        <row r="353">
          <cell r="C353" t="str">
            <v>DÇm I500 lµm cÇu t¹m</v>
          </cell>
          <cell r="D353" t="str">
            <v>TÊn</v>
          </cell>
          <cell r="E353">
            <v>15.071999999999999</v>
          </cell>
          <cell r="F353">
            <v>999886.30761904758</v>
          </cell>
          <cell r="G353">
            <v>346912.49600000004</v>
          </cell>
          <cell r="H353">
            <v>446151.53</v>
          </cell>
          <cell r="I353">
            <v>3623924.8854130441</v>
          </cell>
          <cell r="J353">
            <v>54619795.872945398</v>
          </cell>
        </row>
        <row r="354">
          <cell r="C354" t="str">
            <v>L¾p dùng vµ th¸o dì cÇu t¹m</v>
          </cell>
          <cell r="D354" t="str">
            <v>TÊn</v>
          </cell>
          <cell r="E354">
            <v>15.071999999999999</v>
          </cell>
          <cell r="F354">
            <v>278999.99999999994</v>
          </cell>
          <cell r="G354">
            <v>218652</v>
          </cell>
          <cell r="H354">
            <v>543277.45000000007</v>
          </cell>
          <cell r="I354">
            <v>2200391.9957527202</v>
          </cell>
          <cell r="J354">
            <v>33164308.159984995</v>
          </cell>
        </row>
        <row r="355">
          <cell r="C355" t="str">
            <v>L¾p ®Æt vµ th¸o dì rä ®¸</v>
          </cell>
          <cell r="D355" t="str">
            <v>Rä</v>
          </cell>
          <cell r="E355">
            <v>210</v>
          </cell>
          <cell r="F355">
            <v>167311.23357142857</v>
          </cell>
          <cell r="G355">
            <v>63119.520000000004</v>
          </cell>
          <cell r="H355">
            <v>0</v>
          </cell>
          <cell r="I355">
            <v>498735.7040999615</v>
          </cell>
          <cell r="J355">
            <v>104734497.86099191</v>
          </cell>
        </row>
        <row r="356">
          <cell r="C356" t="str">
            <v xml:space="preserve">§¾p ®Êt nÒn ®­êng </v>
          </cell>
          <cell r="D356" t="str">
            <v>m3</v>
          </cell>
          <cell r="E356">
            <v>3750</v>
          </cell>
          <cell r="F356">
            <v>5714.2857142857138</v>
          </cell>
          <cell r="G356">
            <v>6287.7246742857133</v>
          </cell>
          <cell r="H356">
            <v>16215.547368</v>
          </cell>
          <cell r="I356">
            <v>60797.097711059716</v>
          </cell>
          <cell r="J356">
            <v>227989116.41647393</v>
          </cell>
        </row>
        <row r="357">
          <cell r="C357" t="str">
            <v>Mãng cÊp phèi ®¸ d¨m lo¹i 1</v>
          </cell>
          <cell r="D357" t="str">
            <v>m3</v>
          </cell>
          <cell r="E357">
            <v>206.25</v>
          </cell>
          <cell r="F357">
            <v>211603.89028571427</v>
          </cell>
          <cell r="G357">
            <v>675.13600000000008</v>
          </cell>
          <cell r="H357">
            <v>7602.8820839999989</v>
          </cell>
          <cell r="I357">
            <v>256047.42392078004</v>
          </cell>
          <cell r="J357">
            <v>52809781.183660887</v>
          </cell>
        </row>
        <row r="358">
          <cell r="C358" t="str">
            <v>cÇu s¾t km408+395.13</v>
          </cell>
          <cell r="D358"/>
          <cell r="E358"/>
          <cell r="F358"/>
          <cell r="G358"/>
          <cell r="H358"/>
          <cell r="I358"/>
          <cell r="J358">
            <v>2211272101.7826304</v>
          </cell>
        </row>
        <row r="359">
          <cell r="C359" t="str">
            <v>1. DÇm BTCT D¦L L=24m</v>
          </cell>
          <cell r="D359"/>
          <cell r="E359"/>
          <cell r="F359"/>
          <cell r="G359"/>
          <cell r="H359"/>
          <cell r="I359"/>
          <cell r="J359">
            <v>528800000</v>
          </cell>
        </row>
        <row r="360">
          <cell r="C360" t="str">
            <v>DÇm BTCT D¦L L=24m</v>
          </cell>
          <cell r="D360" t="str">
            <v>DÇm</v>
          </cell>
          <cell r="E360">
            <v>4</v>
          </cell>
          <cell r="F360" t="e">
            <v>#N/A</v>
          </cell>
          <cell r="G360" t="e">
            <v>#N/A</v>
          </cell>
          <cell r="H360" t="e">
            <v>#N/A</v>
          </cell>
          <cell r="I360">
            <v>100000000</v>
          </cell>
          <cell r="J360">
            <v>400000000</v>
          </cell>
        </row>
        <row r="361">
          <cell r="C361" t="str">
            <v>Lao l¾p dÇm BTCT D¦L L=24m</v>
          </cell>
          <cell r="D361" t="str">
            <v>DÇm</v>
          </cell>
          <cell r="E361">
            <v>4</v>
          </cell>
          <cell r="F361" t="e">
            <v>#N/A</v>
          </cell>
          <cell r="G361" t="e">
            <v>#N/A</v>
          </cell>
          <cell r="H361" t="e">
            <v>#N/A</v>
          </cell>
          <cell r="I361">
            <v>28000000</v>
          </cell>
          <cell r="J361">
            <v>112000000</v>
          </cell>
        </row>
        <row r="362">
          <cell r="C362" t="str">
            <v>Mua vµ l¾p ®Æt gèi cÇu b»ng cao su</v>
          </cell>
          <cell r="D362" t="str">
            <v>Gèi</v>
          </cell>
          <cell r="E362">
            <v>8</v>
          </cell>
          <cell r="F362">
            <v>1581785.4</v>
          </cell>
          <cell r="G362">
            <v>30683.100000000002</v>
          </cell>
          <cell r="H362">
            <v>0</v>
          </cell>
          <cell r="I362">
            <v>2100000</v>
          </cell>
          <cell r="J362">
            <v>16800000</v>
          </cell>
        </row>
        <row r="363">
          <cell r="C363" t="str">
            <v>2. Líp phñ mÆt cÇu</v>
          </cell>
          <cell r="D363"/>
          <cell r="E363"/>
          <cell r="F363"/>
          <cell r="G363"/>
          <cell r="H363"/>
          <cell r="I363">
            <v>0</v>
          </cell>
          <cell r="J363">
            <v>43209530.30685392</v>
          </cell>
        </row>
        <row r="364">
          <cell r="C364" t="str">
            <v>Bª t«ng t¹o dèc M300</v>
          </cell>
          <cell r="D364" t="str">
            <v>m3</v>
          </cell>
          <cell r="E364">
            <v>19.2</v>
          </cell>
          <cell r="F364">
            <v>574369.22931885719</v>
          </cell>
          <cell r="G364">
            <v>40910.799999999996</v>
          </cell>
          <cell r="H364">
            <v>12642.59325</v>
          </cell>
          <cell r="I364">
            <v>983321.19550532626</v>
          </cell>
          <cell r="J364">
            <v>18879766.953702264</v>
          </cell>
        </row>
        <row r="365">
          <cell r="C365" t="str">
            <v>BTN h¹t mÞn dµy 5cm</v>
          </cell>
          <cell r="D365" t="str">
            <v>m2</v>
          </cell>
          <cell r="E365">
            <v>192</v>
          </cell>
          <cell r="F365">
            <v>42468.434871299731</v>
          </cell>
          <cell r="G365">
            <v>329.74254000000002</v>
          </cell>
          <cell r="H365">
            <v>2021.9958464000001</v>
          </cell>
          <cell r="I365">
            <v>57176.14270663201</v>
          </cell>
          <cell r="J365">
            <v>10977819.399673346</v>
          </cell>
        </row>
        <row r="366">
          <cell r="C366" t="str">
            <v>Cèt thÐp c¸c lo¹i</v>
          </cell>
          <cell r="D366" t="str">
            <v>TÊn</v>
          </cell>
          <cell r="E366">
            <v>1.92</v>
          </cell>
          <cell r="F366">
            <v>4911215.3371428577</v>
          </cell>
          <cell r="G366">
            <v>159406.01</v>
          </cell>
          <cell r="H366">
            <v>99583.053999999989</v>
          </cell>
          <cell r="I366">
            <v>6954137.4757699519</v>
          </cell>
          <cell r="J366">
            <v>13351943.953478307</v>
          </cell>
        </row>
        <row r="367">
          <cell r="C367" t="str">
            <v>3. Lan can tay vÞn b»ng BTCT</v>
          </cell>
          <cell r="D367" t="str">
            <v>md</v>
          </cell>
          <cell r="E367">
            <v>67.08</v>
          </cell>
          <cell r="F367"/>
          <cell r="G367"/>
          <cell r="H367"/>
          <cell r="I367">
            <v>450000</v>
          </cell>
          <cell r="J367">
            <v>30186000</v>
          </cell>
        </row>
        <row r="368">
          <cell r="C368" t="str">
            <v>4. B¶n dÉn KT(300x220x20)cm</v>
          </cell>
          <cell r="D368" t="str">
            <v>b¶n</v>
          </cell>
          <cell r="E368">
            <v>8</v>
          </cell>
          <cell r="F368"/>
          <cell r="G368"/>
          <cell r="H368"/>
          <cell r="I368">
            <v>2200000</v>
          </cell>
          <cell r="J368">
            <v>17600000</v>
          </cell>
        </row>
        <row r="369">
          <cell r="C369" t="str">
            <v>5. Khe co d·n cao su</v>
          </cell>
          <cell r="D369" t="str">
            <v>md</v>
          </cell>
          <cell r="E369">
            <v>16</v>
          </cell>
          <cell r="F369"/>
          <cell r="G369"/>
          <cell r="H369"/>
          <cell r="I369">
            <v>2500000</v>
          </cell>
          <cell r="J369">
            <v>40000000</v>
          </cell>
        </row>
        <row r="370">
          <cell r="C370" t="str">
            <v>6. T­êng hé lan mÒm</v>
          </cell>
          <cell r="D370" t="str">
            <v>md</v>
          </cell>
          <cell r="E370">
            <v>40</v>
          </cell>
          <cell r="F370"/>
          <cell r="G370"/>
          <cell r="H370"/>
          <cell r="I370">
            <v>450000</v>
          </cell>
          <cell r="J370">
            <v>18000000</v>
          </cell>
        </row>
        <row r="371">
          <cell r="C371" t="str">
            <v>7. Mè cÇu</v>
          </cell>
          <cell r="D371"/>
          <cell r="E371"/>
          <cell r="F371"/>
          <cell r="G371"/>
          <cell r="H371"/>
          <cell r="I371">
            <v>0</v>
          </cell>
          <cell r="J371">
            <v>755522391.79937518</v>
          </cell>
        </row>
        <row r="372">
          <cell r="C372" t="str">
            <v>Bª t«ng M300</v>
          </cell>
          <cell r="D372" t="str">
            <v>m3</v>
          </cell>
          <cell r="E372">
            <v>228.56</v>
          </cell>
          <cell r="F372">
            <v>563323.6672165714</v>
          </cell>
          <cell r="G372">
            <v>83931.68</v>
          </cell>
          <cell r="H372">
            <v>50524.219980000002</v>
          </cell>
          <cell r="I372">
            <v>1211661.7359944407</v>
          </cell>
          <cell r="J372">
            <v>276937406.37888938</v>
          </cell>
        </row>
        <row r="373">
          <cell r="C373" t="str">
            <v>Bª t«ng M250</v>
          </cell>
          <cell r="D373" t="str">
            <v>m3</v>
          </cell>
          <cell r="E373">
            <v>52.61</v>
          </cell>
          <cell r="F373">
            <v>467896.36724971433</v>
          </cell>
          <cell r="G373">
            <v>44651.040000000001</v>
          </cell>
          <cell r="H373">
            <v>50524.219980000002</v>
          </cell>
          <cell r="I373">
            <v>913830.47055423819</v>
          </cell>
          <cell r="J373">
            <v>48076621.05585847</v>
          </cell>
        </row>
        <row r="374">
          <cell r="C374" t="str">
            <v>Bª t«ng lãt mãng M100 ®¸ 4x6</v>
          </cell>
          <cell r="D374" t="str">
            <v>m3</v>
          </cell>
          <cell r="E374">
            <v>7.2</v>
          </cell>
          <cell r="F374">
            <v>261846.0050055357</v>
          </cell>
          <cell r="G374">
            <v>22898.699999999997</v>
          </cell>
          <cell r="H374">
            <v>12040.565000000001</v>
          </cell>
          <cell r="I374">
            <v>476409.41943829454</v>
          </cell>
          <cell r="J374">
            <v>3430147.8199557206</v>
          </cell>
        </row>
        <row r="375">
          <cell r="C375" t="str">
            <v>Cèt thÐp c¸c lo¹i</v>
          </cell>
          <cell r="D375" t="str">
            <v>TÊn</v>
          </cell>
          <cell r="E375">
            <v>19.681999999999999</v>
          </cell>
          <cell r="F375">
            <v>4932735.3371428577</v>
          </cell>
          <cell r="G375">
            <v>179831.68000000002</v>
          </cell>
          <cell r="H375">
            <v>210581.53</v>
          </cell>
          <cell r="I375">
            <v>7224454.8297665929</v>
          </cell>
          <cell r="J375">
            <v>142191719.95946607</v>
          </cell>
        </row>
        <row r="376">
          <cell r="C376" t="str">
            <v>§¸ héc x©y tø nãn M100</v>
          </cell>
          <cell r="D376" t="str">
            <v>m3</v>
          </cell>
          <cell r="E376">
            <v>61.23</v>
          </cell>
          <cell r="F376">
            <v>278810.8254982286</v>
          </cell>
          <cell r="G376">
            <v>35358.619999999995</v>
          </cell>
          <cell r="H376">
            <v>0</v>
          </cell>
          <cell r="I376">
            <v>488783.70716064883</v>
          </cell>
          <cell r="J376">
            <v>29928226.389446527</v>
          </cell>
        </row>
        <row r="377">
          <cell r="C377" t="str">
            <v>§¸ héc x©y taluy v÷a M100</v>
          </cell>
          <cell r="D377" t="str">
            <v>m3</v>
          </cell>
          <cell r="E377">
            <v>80</v>
          </cell>
          <cell r="F377">
            <v>248531.96105274287</v>
          </cell>
          <cell r="G377">
            <v>31998.09</v>
          </cell>
          <cell r="H377">
            <v>0</v>
          </cell>
          <cell r="I377">
            <v>437566.59880956577</v>
          </cell>
          <cell r="J377">
            <v>35005327.904765263</v>
          </cell>
        </row>
        <row r="378">
          <cell r="C378" t="str">
            <v>§¸ héc x©y mãng, ch©n khay M100</v>
          </cell>
          <cell r="D378" t="str">
            <v>m3</v>
          </cell>
          <cell r="E378">
            <v>56.14</v>
          </cell>
          <cell r="F378">
            <v>248531.96105274287</v>
          </cell>
          <cell r="G378">
            <v>27907.01</v>
          </cell>
          <cell r="H378">
            <v>0</v>
          </cell>
          <cell r="I378">
            <v>421653.28258626495</v>
          </cell>
          <cell r="J378">
            <v>23671615.284392916</v>
          </cell>
        </row>
        <row r="379">
          <cell r="C379" t="str">
            <v xml:space="preserve">D¨m s¹n ®Öm </v>
          </cell>
          <cell r="D379" t="str">
            <v>m3</v>
          </cell>
          <cell r="E379">
            <v>60.23</v>
          </cell>
          <cell r="F379">
            <v>135855.41509523807</v>
          </cell>
          <cell r="G379">
            <v>30115.26</v>
          </cell>
          <cell r="H379">
            <v>0</v>
          </cell>
          <cell r="I379">
            <v>288292.40124649595</v>
          </cell>
          <cell r="J379">
            <v>17363851.32707645</v>
          </cell>
        </row>
        <row r="380">
          <cell r="C380" t="str">
            <v xml:space="preserve">§µo mãng ®Êt cÊp 3 </v>
          </cell>
          <cell r="D380" t="str">
            <v>m3</v>
          </cell>
          <cell r="E380">
            <v>2006.32</v>
          </cell>
          <cell r="F380">
            <v>0</v>
          </cell>
          <cell r="G380">
            <v>5890.0582800000002</v>
          </cell>
          <cell r="H380">
            <v>2404.6233119999997</v>
          </cell>
          <cell r="I380">
            <v>26458.435658106639</v>
          </cell>
          <cell r="J380">
            <v>53084088.629572511</v>
          </cell>
        </row>
        <row r="381">
          <cell r="C381" t="str">
            <v>§¾p ®Êt cÊp 3</v>
          </cell>
          <cell r="D381" t="str">
            <v>m3</v>
          </cell>
          <cell r="E381">
            <v>1847.86</v>
          </cell>
          <cell r="F381">
            <v>0</v>
          </cell>
          <cell r="G381">
            <v>9298.26</v>
          </cell>
          <cell r="H381">
            <v>0</v>
          </cell>
          <cell r="I381">
            <v>36167.992732107356</v>
          </cell>
          <cell r="J381">
            <v>66833387.049951896</v>
          </cell>
        </row>
        <row r="382">
          <cell r="C382" t="str">
            <v>Thi c«ng mè</v>
          </cell>
          <cell r="D382" t="str">
            <v>TB</v>
          </cell>
          <cell r="E382"/>
          <cell r="F382"/>
          <cell r="G382"/>
          <cell r="H382"/>
          <cell r="I382"/>
          <cell r="J382">
            <v>59000000</v>
          </cell>
        </row>
        <row r="383">
          <cell r="C383" t="str">
            <v xml:space="preserve">8. Cäc BTCT (35x35)cm </v>
          </cell>
          <cell r="D383" t="str">
            <v>md</v>
          </cell>
          <cell r="E383">
            <v>704</v>
          </cell>
          <cell r="F383"/>
          <cell r="G383"/>
          <cell r="H383"/>
          <cell r="I383">
            <v>400000</v>
          </cell>
          <cell r="J383">
            <v>281600000</v>
          </cell>
        </row>
        <row r="384">
          <cell r="C384" t="str">
            <v>9. H¹ng môc kh¸c</v>
          </cell>
          <cell r="D384" t="str">
            <v>TB</v>
          </cell>
          <cell r="E384"/>
          <cell r="F384"/>
          <cell r="G384"/>
          <cell r="H384"/>
          <cell r="I384">
            <v>0</v>
          </cell>
          <cell r="J384">
            <v>43000000</v>
          </cell>
        </row>
        <row r="385">
          <cell r="C385" t="str">
            <v>§¾p ®Êt ®ª quai</v>
          </cell>
          <cell r="D385" t="str">
            <v>m3</v>
          </cell>
          <cell r="E385">
            <v>150</v>
          </cell>
          <cell r="F385">
            <v>0</v>
          </cell>
          <cell r="G385">
            <v>29528.04</v>
          </cell>
          <cell r="H385">
            <v>0</v>
          </cell>
          <cell r="I385">
            <v>137828.35964320746</v>
          </cell>
          <cell r="J385">
            <v>20674253.94648112</v>
          </cell>
        </row>
        <row r="386">
          <cell r="C386" t="str">
            <v>M¸y b¬m n­íc</v>
          </cell>
          <cell r="D386" t="str">
            <v>Ca</v>
          </cell>
          <cell r="E386">
            <v>30</v>
          </cell>
          <cell r="F386">
            <v>0</v>
          </cell>
          <cell r="G386">
            <v>0</v>
          </cell>
          <cell r="H386">
            <v>466499</v>
          </cell>
          <cell r="I386">
            <v>625657.55711489427</v>
          </cell>
          <cell r="J386">
            <v>18769726.713446829</v>
          </cell>
        </row>
        <row r="387">
          <cell r="C387" t="str">
            <v>Mua vµ l¾p ®Æt biÓn b¸o ®­êng bé</v>
          </cell>
          <cell r="D387" t="str">
            <v>Bé</v>
          </cell>
          <cell r="E387">
            <v>4</v>
          </cell>
          <cell r="F387">
            <v>594310.03418620001</v>
          </cell>
          <cell r="G387">
            <v>9170.9856</v>
          </cell>
          <cell r="H387">
            <v>2246.2963200000004</v>
          </cell>
          <cell r="I387">
            <v>860000</v>
          </cell>
          <cell r="J387">
            <v>3440000</v>
          </cell>
        </row>
        <row r="388">
          <cell r="C388" t="str">
            <v>10. Ph¸ dì cÇu cò</v>
          </cell>
          <cell r="D388"/>
          <cell r="E388"/>
          <cell r="F388"/>
          <cell r="G388"/>
          <cell r="H388"/>
          <cell r="I388"/>
          <cell r="J388">
            <v>18627330.056326333</v>
          </cell>
        </row>
        <row r="389">
          <cell r="C389" t="str">
            <v>§Ëp bá bª t«ng cÇu cò</v>
          </cell>
          <cell r="D389" t="str">
            <v>m3</v>
          </cell>
          <cell r="E389">
            <v>20.29</v>
          </cell>
          <cell r="F389">
            <v>0</v>
          </cell>
          <cell r="G389">
            <v>68671.7</v>
          </cell>
          <cell r="H389">
            <v>0</v>
          </cell>
          <cell r="I389">
            <v>267116.37946255063</v>
          </cell>
          <cell r="J389">
            <v>5419791.3392951516</v>
          </cell>
        </row>
        <row r="390">
          <cell r="C390" t="str">
            <v>§Ëp bá ®¸ héc x©y cò</v>
          </cell>
          <cell r="D390" t="str">
            <v>m3</v>
          </cell>
          <cell r="E390">
            <v>27</v>
          </cell>
          <cell r="F390">
            <v>0</v>
          </cell>
          <cell r="G390">
            <v>22208.720000000001</v>
          </cell>
          <cell r="H390">
            <v>0</v>
          </cell>
          <cell r="I390">
            <v>86386.573783633401</v>
          </cell>
          <cell r="J390">
            <v>2332437.4921581019</v>
          </cell>
        </row>
        <row r="391">
          <cell r="C391" t="str">
            <v>Th¸o dì thÐp cÇu cò</v>
          </cell>
          <cell r="D391" t="str">
            <v>TÊn</v>
          </cell>
          <cell r="E391">
            <v>5.6519999999999992</v>
          </cell>
          <cell r="F391">
            <v>215999.99999999997</v>
          </cell>
          <cell r="G391">
            <v>218652</v>
          </cell>
          <cell r="H391">
            <v>543277.45000000007</v>
          </cell>
          <cell r="I391">
            <v>1924115.5741105948</v>
          </cell>
          <cell r="J391">
            <v>10875101.224873081</v>
          </cell>
        </row>
        <row r="392">
          <cell r="C392" t="str">
            <v>11. TuyÕn tr¸nh</v>
          </cell>
          <cell r="D392"/>
          <cell r="E392"/>
          <cell r="F392"/>
          <cell r="G392"/>
          <cell r="H392"/>
          <cell r="I392">
            <v>0</v>
          </cell>
          <cell r="J392">
            <v>434726849.62007487</v>
          </cell>
        </row>
        <row r="393">
          <cell r="C393" t="str">
            <v>DÇm I500 lµm cÇu t¹m</v>
          </cell>
          <cell r="D393" t="str">
            <v>TÊn</v>
          </cell>
          <cell r="E393">
            <v>15.071999999999999</v>
          </cell>
          <cell r="F393">
            <v>999886.30761904758</v>
          </cell>
          <cell r="G393">
            <v>346912.49600000004</v>
          </cell>
          <cell r="H393">
            <v>446151.53</v>
          </cell>
          <cell r="I393">
            <v>3623924.8854130441</v>
          </cell>
          <cell r="J393">
            <v>54619795.872945398</v>
          </cell>
        </row>
        <row r="394">
          <cell r="C394" t="str">
            <v>L¾p dùng vµ th¸o dì cÇu t¹m</v>
          </cell>
          <cell r="D394" t="str">
            <v>TÊn</v>
          </cell>
          <cell r="E394">
            <v>15.071999999999999</v>
          </cell>
          <cell r="F394">
            <v>278999.99999999994</v>
          </cell>
          <cell r="G394">
            <v>218652</v>
          </cell>
          <cell r="H394">
            <v>543277.45000000007</v>
          </cell>
          <cell r="I394">
            <v>2200391.9957527202</v>
          </cell>
          <cell r="J394">
            <v>33164308.159984995</v>
          </cell>
        </row>
        <row r="395">
          <cell r="C395" t="str">
            <v>L¾p ®Æt vµ th¸o dì rä ®¸</v>
          </cell>
          <cell r="D395" t="str">
            <v>Rä</v>
          </cell>
          <cell r="E395">
            <v>210</v>
          </cell>
          <cell r="F395">
            <v>167311.23357142857</v>
          </cell>
          <cell r="G395">
            <v>63119.520000000004</v>
          </cell>
          <cell r="H395">
            <v>0</v>
          </cell>
          <cell r="I395">
            <v>498735.7040999615</v>
          </cell>
          <cell r="J395">
            <v>104734497.86099191</v>
          </cell>
        </row>
        <row r="396">
          <cell r="C396" t="str">
            <v xml:space="preserve">§¾p ®Êt nÒn ®­êng </v>
          </cell>
          <cell r="D396" t="str">
            <v>m3</v>
          </cell>
          <cell r="E396">
            <v>3150</v>
          </cell>
          <cell r="F396">
            <v>5714.2857142857138</v>
          </cell>
          <cell r="G396">
            <v>6287.7246742857133</v>
          </cell>
          <cell r="H396">
            <v>16215.547368</v>
          </cell>
          <cell r="I396">
            <v>60797.097711059716</v>
          </cell>
          <cell r="J396">
            <v>191510857.78983811</v>
          </cell>
        </row>
        <row r="397">
          <cell r="C397" t="str">
            <v>Mãng cÊp phèi ®¸ d¨m lo¹i 1</v>
          </cell>
          <cell r="D397" t="str">
            <v>m3</v>
          </cell>
          <cell r="E397">
            <v>198</v>
          </cell>
          <cell r="F397">
            <v>211603.89028571427</v>
          </cell>
          <cell r="G397">
            <v>675.13600000000008</v>
          </cell>
          <cell r="H397">
            <v>7602.8820839999989</v>
          </cell>
          <cell r="I397">
            <v>256047.42392078004</v>
          </cell>
          <cell r="J397">
            <v>50697389.936314449</v>
          </cell>
        </row>
        <row r="398">
          <cell r="C398" t="str">
            <v>cÇu trµn km411+677.98</v>
          </cell>
          <cell r="D398"/>
          <cell r="E398"/>
          <cell r="F398"/>
          <cell r="G398"/>
          <cell r="H398"/>
          <cell r="I398"/>
          <cell r="J398">
            <v>3161853982.2899737</v>
          </cell>
        </row>
        <row r="399">
          <cell r="C399" t="str">
            <v>1. DÇm BTCT D¦L L=33m</v>
          </cell>
          <cell r="D399"/>
          <cell r="E399"/>
          <cell r="F399"/>
          <cell r="G399"/>
          <cell r="H399"/>
          <cell r="I399"/>
          <cell r="J399">
            <v>664800000</v>
          </cell>
        </row>
        <row r="400">
          <cell r="C400" t="str">
            <v>DÇm BTCT D¦L L=33m</v>
          </cell>
          <cell r="D400" t="str">
            <v>DÇm</v>
          </cell>
          <cell r="E400">
            <v>4</v>
          </cell>
          <cell r="F400" t="e">
            <v>#N/A</v>
          </cell>
          <cell r="G400" t="e">
            <v>#N/A</v>
          </cell>
          <cell r="H400" t="e">
            <v>#N/A</v>
          </cell>
          <cell r="I400">
            <v>130000000</v>
          </cell>
          <cell r="J400">
            <v>520000000</v>
          </cell>
        </row>
        <row r="401">
          <cell r="C401" t="str">
            <v>Lao l¾p dÇm BTCT L=33m</v>
          </cell>
          <cell r="D401" t="str">
            <v>DÇm</v>
          </cell>
          <cell r="E401">
            <v>4</v>
          </cell>
          <cell r="F401" t="e">
            <v>#N/A</v>
          </cell>
          <cell r="G401" t="e">
            <v>#N/A</v>
          </cell>
          <cell r="H401" t="e">
            <v>#N/A</v>
          </cell>
          <cell r="I401">
            <v>32000000</v>
          </cell>
          <cell r="J401">
            <v>128000000</v>
          </cell>
        </row>
        <row r="402">
          <cell r="C402" t="str">
            <v>Mua vµ l¾p ®Æt gèi cÇu b»ng cao su</v>
          </cell>
          <cell r="D402" t="str">
            <v>Gèi</v>
          </cell>
          <cell r="E402">
            <v>8</v>
          </cell>
          <cell r="F402">
            <v>1581785.4</v>
          </cell>
          <cell r="G402">
            <v>30683.100000000002</v>
          </cell>
          <cell r="H402">
            <v>0</v>
          </cell>
          <cell r="I402">
            <v>2100000</v>
          </cell>
          <cell r="J402">
            <v>16800000</v>
          </cell>
        </row>
        <row r="403">
          <cell r="C403" t="str">
            <v>2. Líp phñ mÆt cÇu</v>
          </cell>
          <cell r="D403"/>
          <cell r="E403"/>
          <cell r="F403"/>
          <cell r="G403"/>
          <cell r="H403"/>
          <cell r="I403">
            <v>0</v>
          </cell>
          <cell r="J403">
            <v>59413104.171924137</v>
          </cell>
        </row>
        <row r="404">
          <cell r="C404" t="str">
            <v>Bª t«ng t¹o dèc M300</v>
          </cell>
          <cell r="D404" t="str">
            <v>m3</v>
          </cell>
          <cell r="E404">
            <v>26.4</v>
          </cell>
          <cell r="F404">
            <v>574369.22931885719</v>
          </cell>
          <cell r="G404">
            <v>40910.799999999996</v>
          </cell>
          <cell r="H404">
            <v>12642.59325</v>
          </cell>
          <cell r="I404">
            <v>983321.19550532626</v>
          </cell>
          <cell r="J404">
            <v>25959679.561340611</v>
          </cell>
        </row>
        <row r="405">
          <cell r="C405" t="str">
            <v>BTN h¹t mÞn dµy 5cm</v>
          </cell>
          <cell r="D405" t="str">
            <v>m2</v>
          </cell>
          <cell r="E405">
            <v>264</v>
          </cell>
          <cell r="F405">
            <v>42468.434871299731</v>
          </cell>
          <cell r="G405">
            <v>329.74254000000002</v>
          </cell>
          <cell r="H405">
            <v>2021.9958464000001</v>
          </cell>
          <cell r="I405">
            <v>57176.14270663201</v>
          </cell>
          <cell r="J405">
            <v>15094501.67455085</v>
          </cell>
        </row>
        <row r="406">
          <cell r="C406" t="str">
            <v>Cèt thÐp c¸c lo¹i</v>
          </cell>
          <cell r="D406" t="str">
            <v>TÊn</v>
          </cell>
          <cell r="E406">
            <v>2.64</v>
          </cell>
          <cell r="F406">
            <v>4911215.3371428577</v>
          </cell>
          <cell r="G406">
            <v>159406.01</v>
          </cell>
          <cell r="H406">
            <v>99583.053999999989</v>
          </cell>
          <cell r="I406">
            <v>6954137.4757699519</v>
          </cell>
          <cell r="J406">
            <v>18358922.936032675</v>
          </cell>
        </row>
        <row r="407">
          <cell r="C407" t="str">
            <v>3. Lan can tay vÞn b»ng BTCT</v>
          </cell>
          <cell r="D407" t="str">
            <v>md</v>
          </cell>
          <cell r="E407">
            <v>91.88</v>
          </cell>
          <cell r="F407"/>
          <cell r="G407"/>
          <cell r="H407"/>
          <cell r="I407">
            <v>450000</v>
          </cell>
          <cell r="J407">
            <v>41346000</v>
          </cell>
        </row>
        <row r="408">
          <cell r="C408" t="str">
            <v>4. B¶n dÉn KT(300x220x20)cm</v>
          </cell>
          <cell r="D408" t="str">
            <v>b¶n</v>
          </cell>
          <cell r="E408">
            <v>8</v>
          </cell>
          <cell r="F408"/>
          <cell r="G408"/>
          <cell r="H408"/>
          <cell r="I408">
            <v>2200000</v>
          </cell>
          <cell r="J408">
            <v>17600000</v>
          </cell>
        </row>
        <row r="409">
          <cell r="C409" t="str">
            <v>5. Khe co d·n cao su</v>
          </cell>
          <cell r="D409" t="str">
            <v>md</v>
          </cell>
          <cell r="E409">
            <v>16</v>
          </cell>
          <cell r="F409"/>
          <cell r="G409"/>
          <cell r="H409"/>
          <cell r="I409">
            <v>2500000</v>
          </cell>
          <cell r="J409">
            <v>40000000</v>
          </cell>
        </row>
        <row r="410">
          <cell r="C410" t="str">
            <v>6. T­êng hé lan mÒm</v>
          </cell>
          <cell r="D410" t="str">
            <v>md</v>
          </cell>
          <cell r="E410">
            <v>40</v>
          </cell>
          <cell r="F410"/>
          <cell r="G410"/>
          <cell r="H410"/>
          <cell r="I410">
            <v>450000</v>
          </cell>
          <cell r="J410">
            <v>18000000</v>
          </cell>
        </row>
        <row r="411">
          <cell r="C411" t="str">
            <v>7. Mè cÇu</v>
          </cell>
          <cell r="D411"/>
          <cell r="E411"/>
          <cell r="F411"/>
          <cell r="G411"/>
          <cell r="H411"/>
          <cell r="I411">
            <v>0</v>
          </cell>
          <cell r="J411">
            <v>1674162293.0241559</v>
          </cell>
        </row>
        <row r="412">
          <cell r="C412" t="str">
            <v>Bª t«ng M300</v>
          </cell>
          <cell r="D412" t="str">
            <v>m3</v>
          </cell>
          <cell r="E412">
            <v>404.1</v>
          </cell>
          <cell r="F412">
            <v>563323.6672165714</v>
          </cell>
          <cell r="G412">
            <v>83931.68</v>
          </cell>
          <cell r="H412">
            <v>50524.219980000002</v>
          </cell>
          <cell r="I412">
            <v>1211661.7359944407</v>
          </cell>
          <cell r="J412">
            <v>489632507.5153535</v>
          </cell>
        </row>
        <row r="413">
          <cell r="C413" t="str">
            <v>Bª t«ng M250</v>
          </cell>
          <cell r="D413" t="str">
            <v>m3</v>
          </cell>
          <cell r="E413">
            <v>78.819999999999993</v>
          </cell>
          <cell r="F413">
            <v>467896.36724971433</v>
          </cell>
          <cell r="G413">
            <v>44651.040000000001</v>
          </cell>
          <cell r="H413">
            <v>50524.219980000002</v>
          </cell>
          <cell r="I413">
            <v>913830.47055423819</v>
          </cell>
          <cell r="J413">
            <v>72028117.689085051</v>
          </cell>
        </row>
        <row r="414">
          <cell r="C414" t="str">
            <v>Bª t«ng lãt mãng M100 ®¸ 4x6</v>
          </cell>
          <cell r="D414" t="str">
            <v>m3</v>
          </cell>
          <cell r="E414">
            <v>11.46</v>
          </cell>
          <cell r="F414">
            <v>261846.0050055357</v>
          </cell>
          <cell r="G414">
            <v>22898.699999999997</v>
          </cell>
          <cell r="H414">
            <v>12040.565000000001</v>
          </cell>
          <cell r="I414">
            <v>476409.41943829454</v>
          </cell>
          <cell r="J414">
            <v>5459651.9467628561</v>
          </cell>
        </row>
        <row r="415">
          <cell r="C415" t="str">
            <v>Cèt thÐp c¸c lo¹i</v>
          </cell>
          <cell r="D415" t="str">
            <v>TÊn</v>
          </cell>
          <cell r="E415">
            <v>33.804000000000002</v>
          </cell>
          <cell r="F415">
            <v>4932735.3371428577</v>
          </cell>
          <cell r="G415">
            <v>179831.68000000002</v>
          </cell>
          <cell r="H415">
            <v>210581.53</v>
          </cell>
          <cell r="I415">
            <v>7224454.8297665929</v>
          </cell>
          <cell r="J415">
            <v>244215471.06542993</v>
          </cell>
        </row>
        <row r="416">
          <cell r="C416" t="str">
            <v>T­êng ch¾n bª t«ng h=4m</v>
          </cell>
          <cell r="D416" t="str">
            <v>md</v>
          </cell>
          <cell r="E416"/>
          <cell r="F416"/>
          <cell r="G416"/>
          <cell r="H416"/>
          <cell r="I416">
            <v>8200000</v>
          </cell>
          <cell r="J416">
            <v>0</v>
          </cell>
        </row>
        <row r="417">
          <cell r="C417" t="str">
            <v>§¸ héc x©y tø nãn M100</v>
          </cell>
          <cell r="D417" t="str">
            <v>m3</v>
          </cell>
          <cell r="E417">
            <v>719.06</v>
          </cell>
          <cell r="F417">
            <v>278810.8254982286</v>
          </cell>
          <cell r="G417">
            <v>35358.619999999995</v>
          </cell>
          <cell r="H417">
            <v>0</v>
          </cell>
          <cell r="I417">
            <v>488783.70716064883</v>
          </cell>
          <cell r="J417">
            <v>351464812.47093612</v>
          </cell>
        </row>
        <row r="418">
          <cell r="C418" t="str">
            <v>§¸ héc x©y taluy v÷a M100</v>
          </cell>
          <cell r="D418" t="str">
            <v>m3</v>
          </cell>
          <cell r="E418">
            <v>99</v>
          </cell>
          <cell r="F418">
            <v>248531.96105274287</v>
          </cell>
          <cell r="G418">
            <v>31998.09</v>
          </cell>
          <cell r="H418">
            <v>0</v>
          </cell>
          <cell r="I418">
            <v>437566.59880956577</v>
          </cell>
          <cell r="J418">
            <v>43319093.282147013</v>
          </cell>
        </row>
        <row r="419">
          <cell r="C419" t="str">
            <v>§¸ héc x©y mãng, ch©n khay M100</v>
          </cell>
          <cell r="D419" t="str">
            <v>m3</v>
          </cell>
          <cell r="E419">
            <v>58.26</v>
          </cell>
          <cell r="F419">
            <v>248531.96105274287</v>
          </cell>
          <cell r="G419">
            <v>27907.01</v>
          </cell>
          <cell r="H419">
            <v>0</v>
          </cell>
          <cell r="I419">
            <v>421653.28258626495</v>
          </cell>
          <cell r="J419">
            <v>24565520.243475795</v>
          </cell>
        </row>
        <row r="420">
          <cell r="C420" t="str">
            <v xml:space="preserve">D¨m s¹n ®Öm </v>
          </cell>
          <cell r="D420" t="str">
            <v>m3</v>
          </cell>
          <cell r="E420">
            <v>331.11</v>
          </cell>
          <cell r="F420">
            <v>135855.41509523807</v>
          </cell>
          <cell r="G420">
            <v>30115.26</v>
          </cell>
          <cell r="H420">
            <v>0</v>
          </cell>
          <cell r="I420">
            <v>288292.40124649595</v>
          </cell>
          <cell r="J420">
            <v>95456496.976727277</v>
          </cell>
        </row>
        <row r="421">
          <cell r="C421" t="str">
            <v xml:space="preserve">§µo mãng ®Êt cÊp 3 </v>
          </cell>
          <cell r="D421" t="str">
            <v>m3</v>
          </cell>
          <cell r="E421">
            <v>2813.25</v>
          </cell>
          <cell r="F421">
            <v>0</v>
          </cell>
          <cell r="G421">
            <v>5890.0582800000002</v>
          </cell>
          <cell r="H421">
            <v>2404.6233119999997</v>
          </cell>
          <cell r="I421">
            <v>26458.435658106639</v>
          </cell>
          <cell r="J421">
            <v>74434194.115168497</v>
          </cell>
        </row>
        <row r="422">
          <cell r="C422" t="str">
            <v>§¾p ®Êt cÊp 3</v>
          </cell>
          <cell r="D422" t="str">
            <v>m3</v>
          </cell>
          <cell r="E422">
            <v>4771.8</v>
          </cell>
          <cell r="F422">
            <v>0</v>
          </cell>
          <cell r="G422">
            <v>9298.26</v>
          </cell>
          <cell r="H422">
            <v>0</v>
          </cell>
          <cell r="I422">
            <v>36167.992732107356</v>
          </cell>
          <cell r="J422">
            <v>172586427.7190699</v>
          </cell>
        </row>
        <row r="423">
          <cell r="C423" t="str">
            <v>Thi c«ng mè</v>
          </cell>
          <cell r="D423" t="str">
            <v>TB</v>
          </cell>
          <cell r="E423">
            <v>28.07</v>
          </cell>
          <cell r="F423">
            <v>4932735.3371428577</v>
          </cell>
          <cell r="G423">
            <v>179831.68000000002</v>
          </cell>
          <cell r="H423">
            <v>210581.53</v>
          </cell>
          <cell r="I423">
            <v>7224454.8297665929</v>
          </cell>
          <cell r="J423">
            <v>101000000</v>
          </cell>
        </row>
        <row r="424">
          <cell r="C424" t="str">
            <v xml:space="preserve">8. Cäc BTCT (35x35)cm </v>
          </cell>
          <cell r="D424" t="str">
            <v>md</v>
          </cell>
          <cell r="E424">
            <v>768</v>
          </cell>
          <cell r="F424"/>
          <cell r="G424"/>
          <cell r="H424"/>
          <cell r="I424">
            <v>400000</v>
          </cell>
          <cell r="J424">
            <v>307200000</v>
          </cell>
        </row>
        <row r="425">
          <cell r="C425" t="str">
            <v>9. H¹ng môc kh¸c</v>
          </cell>
          <cell r="D425" t="str">
            <v>TB</v>
          </cell>
          <cell r="E425"/>
          <cell r="F425"/>
          <cell r="G425"/>
          <cell r="H425"/>
          <cell r="I425">
            <v>0</v>
          </cell>
          <cell r="J425">
            <v>28000000</v>
          </cell>
        </row>
        <row r="426">
          <cell r="C426" t="str">
            <v>§¾p ®Êt ®ª quai</v>
          </cell>
          <cell r="D426" t="str">
            <v>m3</v>
          </cell>
          <cell r="E426">
            <v>45</v>
          </cell>
          <cell r="F426">
            <v>0</v>
          </cell>
          <cell r="G426">
            <v>29528.04</v>
          </cell>
          <cell r="H426">
            <v>0</v>
          </cell>
          <cell r="I426">
            <v>137828.35964320746</v>
          </cell>
          <cell r="J426">
            <v>6202276.1839443352</v>
          </cell>
        </row>
        <row r="427">
          <cell r="C427" t="str">
            <v>M¸y b¬m n­íc</v>
          </cell>
          <cell r="D427" t="str">
            <v>Ca</v>
          </cell>
          <cell r="E427">
            <v>30</v>
          </cell>
          <cell r="F427">
            <v>0</v>
          </cell>
          <cell r="G427">
            <v>0</v>
          </cell>
          <cell r="H427">
            <v>466499</v>
          </cell>
          <cell r="I427">
            <v>625657.55711489427</v>
          </cell>
          <cell r="J427">
            <v>18769726.713446829</v>
          </cell>
        </row>
        <row r="428">
          <cell r="C428" t="str">
            <v>Mua vµ l¾p ®Æt biÓn b¸o ®­êng bé</v>
          </cell>
          <cell r="D428" t="str">
            <v>Bé</v>
          </cell>
          <cell r="E428">
            <v>4</v>
          </cell>
          <cell r="F428">
            <v>594310.03418620001</v>
          </cell>
          <cell r="G428">
            <v>9170.9856</v>
          </cell>
          <cell r="H428">
            <v>2246.2963200000004</v>
          </cell>
          <cell r="I428">
            <v>860000</v>
          </cell>
          <cell r="J428">
            <v>3440000</v>
          </cell>
        </row>
        <row r="429">
          <cell r="C429" t="str">
            <v>10. Ph¸ dì cÇu cò</v>
          </cell>
          <cell r="D429"/>
          <cell r="E429"/>
          <cell r="F429"/>
          <cell r="G429"/>
          <cell r="H429"/>
          <cell r="I429"/>
          <cell r="J429">
            <v>36387794.307268664</v>
          </cell>
        </row>
        <row r="430">
          <cell r="C430" t="str">
            <v>§Ëp bá bª t«ng cÇu cò</v>
          </cell>
          <cell r="D430" t="str">
            <v>m3</v>
          </cell>
          <cell r="E430">
            <v>36.08</v>
          </cell>
          <cell r="F430">
            <v>0</v>
          </cell>
          <cell r="G430">
            <v>68671.7</v>
          </cell>
          <cell r="H430">
            <v>0</v>
          </cell>
          <cell r="I430">
            <v>267116.37946255063</v>
          </cell>
          <cell r="J430">
            <v>9637558.971008826</v>
          </cell>
        </row>
        <row r="431">
          <cell r="C431" t="str">
            <v>§Ëp bá ®¸ héc x©y cò</v>
          </cell>
          <cell r="D431" t="str">
            <v>m3</v>
          </cell>
          <cell r="E431">
            <v>204.75</v>
          </cell>
          <cell r="F431">
            <v>0</v>
          </cell>
          <cell r="G431">
            <v>22208.720000000001</v>
          </cell>
          <cell r="H431">
            <v>0</v>
          </cell>
          <cell r="I431">
            <v>86386.573783633401</v>
          </cell>
          <cell r="J431">
            <v>17687650.982198939</v>
          </cell>
        </row>
        <row r="432">
          <cell r="C432" t="str">
            <v>Th¸o dì thÐp cÇu cò</v>
          </cell>
          <cell r="D432" t="str">
            <v>TÊn</v>
          </cell>
          <cell r="E432">
            <v>4.71</v>
          </cell>
          <cell r="F432">
            <v>215999.99999999997</v>
          </cell>
          <cell r="G432">
            <v>218652</v>
          </cell>
          <cell r="H432">
            <v>543277.45000000007</v>
          </cell>
          <cell r="I432">
            <v>1924115.5741105948</v>
          </cell>
          <cell r="J432">
            <v>9062584.3540609013</v>
          </cell>
        </row>
        <row r="433">
          <cell r="C433" t="str">
            <v>11. TuyÕn tr¸nh</v>
          </cell>
          <cell r="D433"/>
          <cell r="E433"/>
          <cell r="F433"/>
          <cell r="G433"/>
          <cell r="H433"/>
          <cell r="I433">
            <v>0</v>
          </cell>
          <cell r="J433">
            <v>274944790.78662509</v>
          </cell>
        </row>
        <row r="434">
          <cell r="C434" t="str">
            <v>DÇm I500 lµm cÇu t¹m</v>
          </cell>
          <cell r="D434" t="str">
            <v>TÊn</v>
          </cell>
          <cell r="E434">
            <v>7.5359999999999996</v>
          </cell>
          <cell r="F434">
            <v>999886.30761904758</v>
          </cell>
          <cell r="G434">
            <v>346912.49600000004</v>
          </cell>
          <cell r="H434">
            <v>446151.53</v>
          </cell>
          <cell r="I434">
            <v>3623924.8854130441</v>
          </cell>
          <cell r="J434">
            <v>27309897.936472699</v>
          </cell>
        </row>
        <row r="435">
          <cell r="C435" t="str">
            <v>L¾p dùng vµ th¸o dì cÇu t¹m</v>
          </cell>
          <cell r="D435" t="str">
            <v>TÊn</v>
          </cell>
          <cell r="E435">
            <v>7.5359999999999996</v>
          </cell>
          <cell r="F435">
            <v>278999.99999999994</v>
          </cell>
          <cell r="G435">
            <v>218652</v>
          </cell>
          <cell r="H435">
            <v>543277.45000000007</v>
          </cell>
          <cell r="I435">
            <v>2200391.9957527202</v>
          </cell>
          <cell r="J435">
            <v>16582154.079992497</v>
          </cell>
        </row>
        <row r="436">
          <cell r="C436" t="str">
            <v>L¾p ®Æt vµ th¸o dì rä ®¸</v>
          </cell>
          <cell r="D436" t="str">
            <v>Rä</v>
          </cell>
          <cell r="E436">
            <v>150</v>
          </cell>
          <cell r="F436">
            <v>167311.23357142857</v>
          </cell>
          <cell r="G436">
            <v>63119.520000000004</v>
          </cell>
          <cell r="H436">
            <v>0</v>
          </cell>
          <cell r="I436">
            <v>498735.7040999615</v>
          </cell>
          <cell r="J436">
            <v>74810355.614994228</v>
          </cell>
        </row>
        <row r="437">
          <cell r="C437" t="str">
            <v xml:space="preserve">§¾p ®Êt nÒn ®­êng </v>
          </cell>
          <cell r="D437" t="str">
            <v>m3</v>
          </cell>
          <cell r="E437">
            <v>1875</v>
          </cell>
          <cell r="F437">
            <v>5714.2857142857138</v>
          </cell>
          <cell r="G437">
            <v>6287.7246742857133</v>
          </cell>
          <cell r="H437">
            <v>16215.547368</v>
          </cell>
          <cell r="I437">
            <v>60797.097711059716</v>
          </cell>
          <cell r="J437">
            <v>113994558.20823696</v>
          </cell>
        </row>
        <row r="438">
          <cell r="C438" t="str">
            <v>Mãng cÊp phèi ®¸ d¨m lo¹i 1</v>
          </cell>
          <cell r="D438" t="str">
            <v>m3</v>
          </cell>
          <cell r="E438">
            <v>165</v>
          </cell>
          <cell r="F438">
            <v>211603.89028571427</v>
          </cell>
          <cell r="G438">
            <v>675.13600000000008</v>
          </cell>
          <cell r="H438">
            <v>7602.8820839999989</v>
          </cell>
          <cell r="I438">
            <v>256047.42392078004</v>
          </cell>
          <cell r="J438">
            <v>42247824.94692871</v>
          </cell>
        </row>
      </sheetData>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refreshError="1"/>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refreshError="1"/>
      <sheetData sheetId="146"/>
      <sheetData sheetId="147" refreshError="1"/>
      <sheetData sheetId="148"/>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refreshError="1"/>
      <sheetData sheetId="163"/>
      <sheetData sheetId="164"/>
      <sheetData sheetId="165"/>
      <sheetData sheetId="166"/>
      <sheetData sheetId="167" refreshError="1"/>
      <sheetData sheetId="168" refreshError="1"/>
      <sheetData sheetId="169" refreshError="1"/>
      <sheetData sheetId="170" refreshError="1"/>
      <sheetData sheetId="171" refreshError="1"/>
      <sheetData sheetId="172"/>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sheetData sheetId="254"/>
      <sheetData sheetId="255" refreshError="1"/>
      <sheetData sheetId="256" refreshError="1"/>
      <sheetData sheetId="257"/>
      <sheetData sheetId="258" refreshError="1"/>
      <sheetData sheetId="259" refreshError="1"/>
      <sheetData sheetId="260"/>
      <sheetData sheetId="261"/>
      <sheetData sheetId="262" refreshError="1"/>
      <sheetData sheetId="263" refreshError="1"/>
      <sheetData sheetId="264" refreshError="1"/>
      <sheetData sheetId="265" refreshError="1"/>
      <sheetData sheetId="266"/>
      <sheetData sheetId="267"/>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sheetData sheetId="300"/>
      <sheetData sheetId="301"/>
      <sheetData sheetId="302" refreshError="1"/>
      <sheetData sheetId="303" refreshError="1"/>
      <sheetData sheetId="304" refreshError="1"/>
      <sheetData sheetId="305" refreshError="1"/>
      <sheetData sheetId="306" refreshError="1"/>
      <sheetData sheetId="307" refreshError="1"/>
      <sheetData sheetId="308" refreshError="1"/>
      <sheetData sheetId="309"/>
      <sheetData sheetId="310" refreshError="1"/>
      <sheetData sheetId="311" refreshError="1"/>
      <sheetData sheetId="312" refreshError="1"/>
      <sheetData sheetId="313" refreshError="1"/>
      <sheetData sheetId="314"/>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sheetData sheetId="326" refreshError="1"/>
      <sheetData sheetId="327" refreshError="1"/>
      <sheetData sheetId="328" refreshError="1"/>
      <sheetData sheetId="329" refreshError="1"/>
      <sheetData sheetId="330" refreshError="1"/>
      <sheetData sheetId="331" refreshError="1"/>
      <sheetData sheetId="332" refreshError="1"/>
      <sheetData sheetId="333"/>
      <sheetData sheetId="334"/>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sheetData sheetId="356"/>
      <sheetData sheetId="357" refreshError="1"/>
      <sheetData sheetId="358" refreshError="1"/>
      <sheetData sheetId="359" refreshError="1"/>
      <sheetData sheetId="360" refreshError="1"/>
      <sheetData sheetId="361" refreshError="1"/>
      <sheetData sheetId="362"/>
      <sheetData sheetId="363"/>
      <sheetData sheetId="364"/>
      <sheetData sheetId="365"/>
      <sheetData sheetId="366"/>
      <sheetData sheetId="367"/>
      <sheetData sheetId="368"/>
      <sheetData sheetId="369"/>
      <sheetData sheetId="370"/>
      <sheetData sheetId="371"/>
      <sheetData sheetId="372"/>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sheetData sheetId="389"/>
      <sheetData sheetId="390" refreshError="1"/>
      <sheetData sheetId="391" refreshError="1"/>
      <sheetData sheetId="392"/>
    </sheetDataSet>
  </externalBook>
</externalLink>
</file>

<file path=xl/externalLinks/externalLink3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vc"/>
      <sheetName val="tra-vat-lieu"/>
      <sheetName val="PTDG"/>
      <sheetName val="T.Tranh AnLoc"/>
      <sheetName val="T.Tranh LocNinh"/>
      <sheetName val="QL13"/>
      <sheetName val="Tonghop"/>
      <sheetName val="Tra_bang"/>
      <sheetName val="KSTK(1778 Dcuong)"/>
      <sheetName val="dbgt(tuyen) (2)"/>
      <sheetName val="dbgt(tuyen)"/>
      <sheetName val="DgiaksatDHC4,"/>
      <sheetName val="dongia"/>
      <sheetName val="KSTK (06)"/>
      <sheetName val="XL4Poppy"/>
      <sheetName val="Congty"/>
      <sheetName val="VPPN"/>
      <sheetName val="XN74"/>
      <sheetName val="XN54"/>
      <sheetName val="XN33"/>
      <sheetName val="NK96"/>
      <sheetName val="XL4Test5"/>
      <sheetName val="tong hop"/>
      <sheetName val="phan tich DG"/>
      <sheetName val="gia vat lieu"/>
      <sheetName val="gia xe may"/>
      <sheetName val="gia nhan cong"/>
      <sheetName val="Sheet1"/>
      <sheetName val="Sheet2"/>
      <sheetName val="Sheet3"/>
      <sheetName val="Co.gty"/>
      <sheetName val="T.Tranh LmcNinh"/>
      <sheetName val="KSTK(17_x0017_8 Dcuong)"/>
      <sheetName val="dbgt(tuien)"/>
      <sheetName val="DgiakqatDHC4,"/>
      <sheetName val="KQTK (06)"/>
      <sheetName val="KSTK(1778 _x0004_c5o.g)"/>
      <sheetName val="db't(tuyen) (2)"/>
      <sheetName val="TK.TGTGT"/>
      <sheetName val="BR.10%"/>
      <sheetName val="MV.10% "/>
      <sheetName val="MV.01%"/>
      <sheetName val="Ctg.Thu"/>
      <sheetName val="Ctg.Chi"/>
      <sheetName val="Ctg.Gv"/>
      <sheetName val="Ctgs.1"/>
      <sheetName val="Ctgs.2"/>
      <sheetName val="Ctgs.3"/>
      <sheetName val="Bia Ctgs"/>
      <sheetName val="BK.NXT"/>
      <sheetName val="Ct.Nxt"/>
      <sheetName val="Cd.Nhap"/>
      <sheetName val="Sheet4"/>
      <sheetName val="DTCT"/>
      <sheetName val="wia nhan cong"/>
      <sheetName val="CT doanh thu 2005"/>
      <sheetName val="Dthu 2006 sua"/>
      <sheetName val="Doanh thu gia thanh"/>
      <sheetName val="6 thang 2006"/>
      <sheetName val="Bao cao thue (2)"/>
      <sheetName val="Tong hop CP T10"/>
      <sheetName val="Bao cao thue"/>
      <sheetName val="Thue cong trinh"/>
      <sheetName val="Gia thanh"/>
      <sheetName val="Pke toan"/>
      <sheetName val="Gia thanh cong trinh - Hoa"/>
      <sheetName val="Ke toan thuc hien cong trinh"/>
      <sheetName val="Du kien DT 9 thang de nop"/>
      <sheetName val="Tra_ba_x000e_g"/>
      <sheetName val="_x0018_N54"/>
      <sheetName val="gia vat_x0000_lieu"/>
      <sheetName val="C45-BH"/>
      <sheetName val="C47-BH-01"/>
      <sheetName val="C47-BH-02"/>
      <sheetName val="C47-BH-03"/>
      <sheetName val="C46-BH-I"/>
      <sheetName val="S53-BH-I"/>
      <sheetName val="C47-BH-04"/>
      <sheetName val="C47-BH-05"/>
      <sheetName val="C47-BH-06"/>
      <sheetName val="S53-BH-II"/>
      <sheetName val="C46-BH-II"/>
      <sheetName val="C47-BH-07"/>
      <sheetName val="C47-BH-08"/>
      <sheetName val="C47-BH-09"/>
      <sheetName val="S53-BH-III"/>
      <sheetName val="C46-BH-III"/>
      <sheetName val="C47-BH-10"/>
      <sheetName val="C47-BH-11"/>
      <sheetName val="C47-BH-12"/>
      <sheetName val="S53-BH-IV"/>
      <sheetName val="C46-BH-IV"/>
      <sheetName val="00000000"/>
      <sheetName val="10000000"/>
      <sheetName val="20000000"/>
      <sheetName val="tonghoptt (2)"/>
      <sheetName val="tonghoptt"/>
      <sheetName val="ximang"/>
      <sheetName val="da 1x2"/>
      <sheetName val="cat vang"/>
      <sheetName val="phugia555"/>
      <sheetName val="phugia561"/>
      <sheetName val="dung"/>
      <sheetName val="Tai khoan"/>
      <sheetName val="gia 3_x0000_t lieu"/>
      <sheetName val="Tra KS"/>
      <sheetName val="ptdg-duong"/>
      <sheetName val="Dulieu"/>
      <sheetName val="VL,NC"/>
      <sheetName val="ctTBA"/>
      <sheetName val="dgngia"/>
      <sheetName val="gVL"/>
      <sheetName val="KCCP"/>
      <sheetName val="TSO_CHUNG"/>
      <sheetName val="2_x0000__x0000_(tuyen)"/>
      <sheetName val="giathanh1"/>
      <sheetName val="NOMENCLATURE"/>
      <sheetName val="CHITIET VL-NC-TT-3p"/>
      <sheetName val="VCV-BE-TONG"/>
      <sheetName val="BTH phi"/>
      <sheetName val="BLT phi"/>
      <sheetName val="phi,le phi"/>
      <sheetName val="Bien Lai TON"/>
      <sheetName val="BCQT "/>
      <sheetName val="Giay di duong"/>
      <sheetName val="BC QT cua tung ap"/>
      <sheetName val="GIAO CHI TIEU THU QUY 07"/>
      <sheetName val="BANG TONG HOP GIAY NOP TIEN"/>
      <sheetName val="lt-tl"/>
      <sheetName val="px3-tl"/>
      <sheetName val="px1-tl"/>
      <sheetName val="vp-tl"/>
      <sheetName val="px2,tb-tl"/>
      <sheetName val="th-qt"/>
      <sheetName val="bqt"/>
      <sheetName val="tl-khovt"/>
      <sheetName val="dtkhovt"/>
      <sheetName val="Sheet8"/>
      <sheetName val="Sheet9"/>
      <sheetName val="Sheet10"/>
      <sheetName val="Sheet11"/>
      <sheetName val="Sheet12"/>
      <sheetName val="Sheet13"/>
      <sheetName val="Sheet14"/>
      <sheetName val="Sheet15"/>
      <sheetName val="Sheet16"/>
      <sheetName val="Sheet17"/>
      <sheetName val="Sheet18"/>
      <sheetName val="fia vat lieu"/>
      <sheetName val="Shdet3"/>
      <sheetName val="Cn.gty"/>
      <sheetName val="dbgt(tuien("/>
      <sheetName val="DgiajqatDHC4,"/>
      <sheetName val="Tonghp"/>
      <sheetName val="Loading"/>
      <sheetName val="Check C"/>
      <sheetName val="_x000c__x0000__x0001__x0000__x0000__x0000__x0001_ý"/>
      <sheetName val="DTCT-TB"/>
      <sheetName val="dtct cau"/>
      <sheetName val="gia vat?lieu"/>
      <sheetName val="tonluonsong"/>
      <sheetName val="tuyenphu"/>
      <sheetName val="cau"/>
      <sheetName val="Chitietgia"/>
      <sheetName val="M tren"/>
      <sheetName val="X dam"/>
      <sheetName val="C Cham"/>
      <sheetName val="Sum CONG"/>
      <sheetName val="Sum CONG Conlai"/>
      <sheetName val="Cong tron"/>
      <sheetName val="Công 2(4x4)"/>
      <sheetName val="Gia cong"/>
      <sheetName val="Cong hop"/>
      <sheetName val="tuyenphu (2)"/>
      <sheetName val="Chitietgia (2)"/>
      <sheetName val="gia 3?t lieu"/>
      <sheetName val="Tra_bang_QD11-109"/>
      <sheetName val="Tnnghop"/>
      <sheetName val="gia vat"/>
      <sheetName val="DO AM DT"/>
      <sheetName val="CTGS"/>
      <sheetName val="DI-ESTI"/>
      <sheetName val="gia 3"/>
      <sheetName val="PTVT (MAU)"/>
      <sheetName val="2"/>
      <sheetName val="_x000c_"/>
      <sheetName val="gia vat_lieu"/>
      <sheetName val="gia 3_t lieu"/>
      <sheetName val="2??(tuyen)"/>
      <sheetName val="_x000c_?_x0001_???_x0001_ý"/>
      <sheetName val="KH-Q1,Q2,01"/>
      <sheetName val="TL rieng"/>
      <sheetName val="BO"/>
      <sheetName val="DgiaksatDHC"/>
      <sheetName val="Thuc thanh"/>
      <sheetName val="T.Tran( AnLoc"/>
      <sheetName val="gia 8e may"/>
      <sheetName val="T_Tranh_AnLoc"/>
      <sheetName val="T_Tranh_LocNinh"/>
      <sheetName val="KSTK(1778_Dcuong)"/>
      <sheetName val="dbgt(tuyen)_(2)"/>
      <sheetName val="KSTK_(06)"/>
      <sheetName val="tong_hop"/>
      <sheetName val="phan_tich_DG"/>
      <sheetName val="gia_vat_lieu"/>
      <sheetName val="gia_xe_may"/>
      <sheetName val="gia_nhan_cong"/>
      <sheetName val="Co_gty"/>
      <sheetName val="T_Tranh_LmcNinh"/>
      <sheetName val="KSTK(178_Dcuong)"/>
      <sheetName val="KQTK_(06)"/>
      <sheetName val="TK_TGTGT"/>
      <sheetName val="BR_10%"/>
      <sheetName val="MV_10%_"/>
      <sheetName val="MV_01%"/>
      <sheetName val="Ctg_Thu"/>
      <sheetName val="Ctg_Chi"/>
      <sheetName val="Ctg_Gv"/>
      <sheetName val="Ctgs_1"/>
      <sheetName val="Ctgs_2"/>
      <sheetName val="Ctgs_3"/>
      <sheetName val="Bia_Ctgs"/>
      <sheetName val="BK_NXT"/>
      <sheetName val="Ct_Nxt"/>
      <sheetName val="Cd_Nhap"/>
      <sheetName val="KSTK(1778_c5o_g)"/>
      <sheetName val="db't(tuyen)_(2)"/>
      <sheetName val="wia_nhan_cong"/>
      <sheetName val="CT_doanh_thu_2005"/>
      <sheetName val="Dthu_2006_sua"/>
      <sheetName val="Doanh_thu_gia_thanh"/>
      <sheetName val="6_thang_2006"/>
      <sheetName val="Bao_cao_thue_(2)"/>
      <sheetName val="Tong_hop_CP_T10"/>
      <sheetName val="Bao_cao_thue"/>
      <sheetName val="Thue_cong_trinh"/>
      <sheetName val="Gia_thanh"/>
      <sheetName val="Pke_toan"/>
      <sheetName val="Gia_thanh_cong_trinh_-_Hoa"/>
      <sheetName val="Ke_toan_thuc_hien_cong_trinh"/>
      <sheetName val="Du_kien_DT_9_thang_de_nop"/>
      <sheetName val="Tra_bag"/>
      <sheetName val="N54"/>
      <sheetName val="tonghoptt_(2)"/>
      <sheetName val="da_1x2"/>
      <sheetName val="cat_vang"/>
      <sheetName val="So tong hop "/>
      <sheetName val="[BCNCKT13_S3.xlsYphugia561"/>
      <sheetName val="CdȮNhap"/>
      <sheetName val="Electrical Breakdown"/>
      <sheetName val="PHAN DS 22 KV"/>
      <sheetName val="chi tiet C"/>
      <sheetName val="uniBase"/>
      <sheetName val="vniBase"/>
      <sheetName val="abcBase"/>
      <sheetName val="ESTI."/>
      <sheetName val="MF.01%"/>
      <sheetName val="TK22kV"/>
      <sheetName val="2_x0000__x0000_€(tuyen)"/>
      <sheetName val="_x000c_?_x0001_?_x0001_ý"/>
      <sheetName val="LEGEND"/>
      <sheetName val="Tiepdia"/>
      <sheetName val="SOKTMAY"/>
      <sheetName val="Thu"/>
      <sheetName val="Chi"/>
      <sheetName val="TH"/>
      <sheetName val="TC"/>
      <sheetName val="NKBH"/>
      <sheetName val="112"/>
      <sheetName val="112CT"/>
      <sheetName val="112-DBSCL"/>
      <sheetName val="311"/>
      <sheetName val="341-NHNN"/>
      <sheetName val="341-NHCT"/>
      <sheetName val="341-DBSCL"/>
      <sheetName val="NK MH"/>
      <sheetName val="NKC"/>
      <sheetName val="CPSXKD"/>
      <sheetName val="Cong no - Cty Huy Hoang"/>
      <sheetName val="CPTM Huy Hoang-HP"/>
      <sheetName val="CTY Huy Hoang"/>
      <sheetName val="Bang luong"/>
      <sheetName val="NK MH (2)"/>
      <sheetName val="Ke toaٺ_x0001_thuc hien cong trinh"/>
      <sheetName val="2??€(tuyen)"/>
      <sheetName val="db't(tuyeni (2)"/>
      <sheetName val="_BCNCKT13_S3.xlsYphugia561"/>
      <sheetName val="_x0000__x0000__x0000__x0000__x0000__x0000__x0000__x0000_"/>
      <sheetName val="Sheet6"/>
      <sheetName val="kl cong"/>
      <sheetName val="thkp"/>
      <sheetName val="clvl"/>
      <sheetName val="ptvl"/>
      <sheetName val="ke"/>
      <sheetName val="2__(tuyen)"/>
      <sheetName val="_x000c___x0001_____x0001_ý"/>
      <sheetName val="_x000c___x0001___x0001_ý"/>
      <sheetName val="2_x0000__x0000_�(tuyen)"/>
      <sheetName val="MTL$-INTER"/>
      <sheetName val="[BCNCKT13_S3.xl۽_x0000_Ctgs.3"/>
      <sheetName val="gia_vatlieu"/>
      <sheetName val="Temp"/>
      <sheetName val="T.Tranh LkcNinh"/>
      <sheetName val="dbgt(tuyel)"/>
      <sheetName val="KRTK (06)"/>
      <sheetName val="TTDZ22"/>
      <sheetName val="IBASE"/>
      <sheetName val="_x0010__x0000__x0000__x0000_.VnBook-AntiquaH_x0000__x0000_ÿ_x001f__x0016__x0000__x0000__x0000__x0001__x0000__x0000_"/>
      <sheetName val="_x0001_W_x0000__x0000__x0000__x0014_*Í_x0001_&gt;_x0000__x0000__x0000__x0000__x0000__x0000__x0000_@_x0000__x0000__x0000_õÿ _x0000__x0000_´_x0000__x0000__x0000__x0000_"/>
      <sheetName val="_x0006__x0000__x0000__x0006__x0000__x0000_ _x0006__x0000__x0000_¡_x0006__x0000__x0000_¢_x0006__x0000__x0000_£_x0006__x0000__x0000_¤_x0006__x0000__x0000_¥_x0006__x0000__x0000_"/>
      <sheetName val="_x0000__x0000_I_x0008__x0000__x0000_J_x0008__x0000__x0000_K_x0008__x0000__x0000_L_x0008__x0000__x0000_M_x0008__x0000__x0000_N_x0008__x0000__x0000_O_x0008__x0000__x0000_P"/>
      <sheetName val="Q_x0008__x0000__x0000_R_x0008__x0000__x0000_"/>
      <sheetName val="_x0000_a_x000a__x0000__x0000_b_x000a__x0000__x0000_c_x000a__x0000__x0000_d_x000a__x0000__x0000_e_x000a__x0000__x0000_f_x000a__x0000__x0000_g_x000a__x0000__x0000_h_x000a_"/>
      <sheetName val="j_x000a__x0000__x0000_k_x000a__x0000__x0000_l_x000a_"/>
      <sheetName val="n_x000a__x0000__x0000_o_x000a__x0000__x0000_p_x000a_"/>
      <sheetName val="r_x000a__x0000__x0000_s_x000a__x0000__x0000_t_x000a_"/>
      <sheetName val="v_x000a__x0000__x0000_w_x000a__x0000__x0000_x_x000a_"/>
      <sheetName val="z_x000a__x0000__x0000_{_x000a__x0000__x0000_|_x000a_"/>
      <sheetName val="~_x000a__x0000__x0000__x000a__x0000__x0000__x000a_"/>
      <sheetName val="_x000a__x0000__x0000__x000a__x0000__x0000__x000a_"/>
      <sheetName val="Lists"/>
      <sheetName val="5.BANG I"/>
      <sheetName val="FD"/>
      <sheetName val="GI"/>
      <sheetName val="EE (3)"/>
      <sheetName val="PAVEMENT"/>
      <sheetName val="TRAFFIC"/>
      <sheetName val="[BCNCKT13_S3.xl۽?Ctgs.3"/>
      <sheetName val="|ong hop"/>
      <sheetName val="[BCNCKT13_S3.xls_VPPN"/>
      <sheetName val="_BCNCKT13_S3.xl۽"/>
      <sheetName val="C47-BH-ူ9"/>
      <sheetName val="Cd?Nhap"/>
      <sheetName val="[BCNCKT13_S3.xl??Ctgs.3"/>
      <sheetName val="PTVT _MAU_"/>
      <sheetName val="KKKKKKKK"/>
      <sheetName val="_BCNCKT13_S3.xl?"/>
      <sheetName val="C47-BH-?9"/>
      <sheetName val="2_x0000__x0000_?(tuyen)"/>
      <sheetName val="Ke toa?_x0001_thuc hien cong trinh"/>
      <sheetName val="????????"/>
      <sheetName val="2??�(tuyen)"/>
      <sheetName val="_x0010_???.VnBook-AntiquaH??ÿ_x001f__x0016_???_x0001_??"/>
      <sheetName val="_x0001_W???_x0014_*Í_x0001_&gt;???????@???õÿ ??´????"/>
      <sheetName val="_x0006_??_x0006_?? _x0006_??¡_x0006_??¢_x0006_??£_x0006_??¤_x0006_??¥_x0006_??"/>
      <sheetName val="??I_x0008_??J_x0008_??K_x0008_??L_x0008_??M_x0008_??N_x0008_??O_x0008_??P"/>
      <sheetName val="Q_x0008_??R_x0008_??"/>
      <sheetName val="?a_x000a_??b_x000a_??c_x000a_??d_x000a_??e_x000a_??f_x000a_??g_x000a_??h_x000a_"/>
      <sheetName val="j_x000a_??k_x000a_??l_x000a_"/>
      <sheetName val="n_x000a_??o_x000a_??p_x000a_"/>
      <sheetName val="r_x000a_??s_x000a_??t_x000a_"/>
      <sheetName val="v_x000a_??w_x000a_??x_x000a_"/>
      <sheetName val="z_x000a_??{_x000a_??|_x000a_"/>
      <sheetName val="~_x000a_??_x000a_??_x000a_"/>
      <sheetName val="_x000a_??_x000a_??_x000a_"/>
      <sheetName val="Gia KS"/>
      <sheetName val="2__€(tuyen)"/>
      <sheetName val="DPCT"/>
      <sheetName val="TH thiet bi"/>
      <sheetName val="C47-BH-_x0011_1"/>
      <sheetName val="Tongke"/>
      <sheetName val="KSTK(1778 Dcuone)"/>
      <sheetName val="2__�(tuyen)"/>
      <sheetName val="_BCNCKT13_S3.xl۽_Ctgs.3"/>
      <sheetName val="________"/>
      <sheetName val="_x0010_"/>
      <sheetName val="_x0001_W"/>
      <sheetName val="_x0006_"/>
      <sheetName val="Q_x0008_"/>
      <sheetName val="j_"/>
      <sheetName val="n_"/>
      <sheetName val="r_"/>
      <sheetName val="v_"/>
      <sheetName val="z_"/>
      <sheetName val="~_"/>
      <sheetName val="_"/>
      <sheetName val="_BCNCKT13_S3.xls_VPPN"/>
      <sheetName val="Don gia-cau"/>
      <sheetName val="Nhat ky - socai thang 2"/>
      <sheetName val="Sheet7"/>
      <sheetName val="nhat ky so cai thang 1"/>
      <sheetName val="Nhat ky so cai thang3"/>
      <sheetName val="Sheet5"/>
      <sheetName val="4"/>
      <sheetName val="ND"/>
      <sheetName val="Khoi luong"/>
      <sheetName val="_BCNCKT13_S3.xl__Ctgs.3"/>
      <sheetName val="_BCNCKT13_S3.xl_"/>
      <sheetName val="C47-BH-_9"/>
      <sheetName val="Ke toa__x0001_thuc hien cong trinh"/>
      <sheetName val="_x0010____.VnBook-AntiquaH__ÿ_x001f__x0016_____x0001___"/>
      <sheetName val="_x0001_W____x0014__Í_x0001_&gt;_______@___õÿ __´____"/>
      <sheetName val="_x0006____x0006___ _x0006___¡_x0006___¢_x0006___£_x0006___¤_x0006___¥_x0006___"/>
      <sheetName val="__I_x0008___J_x0008___K_x0008___L_x0008___M_x0008___N_x0008___O_x0008___P"/>
      <sheetName val="Q_x0008___R_x0008___"/>
      <sheetName val="_a___b___c___d___e___f___g___h_"/>
      <sheetName val="j___k___l_"/>
      <sheetName val="n___o___p_"/>
      <sheetName val="r___s___t_"/>
      <sheetName val="v___w___x_"/>
      <sheetName val="z___{___|_"/>
      <sheetName val="~_______"/>
      <sheetName val="_______"/>
      <sheetName val="db't(tuyen) ,2)"/>
      <sheetName val="KST[(17_x0017_8 Dcuong)"/>
      <sheetName val="KST_(17_x0017_8 Dcuong)"/>
      <sheetName val="DTCT-TPhuoc"/>
      <sheetName val="NHAP DS"/>
      <sheetName val="PTDGAntoanGT"/>
      <sheetName val="Cau - Cong"/>
      <sheetName val="vt"/>
      <sheetName val="KSTK(17_x005f_x0017_8 Dcuong)"/>
      <sheetName val="KSTK(1778 _x005f_x0004_c5o.g)"/>
      <sheetName val="Tra_ba_x005f_x000e_g"/>
      <sheetName val="_x005f_x0018_N54"/>
      <sheetName val="gia vat_x005f_x0000_lieu"/>
      <sheetName val="gia 3_x005f_x0000_t lieu"/>
      <sheetName val="2_x005f_x0000__x005f_x0000_(tuyen)"/>
      <sheetName val="_x005f_x000c__x005f_x0000__x005f_x0001__x005f_x0000__x0"/>
      <sheetName val="_x005f_x000c___x005f_x0001_____x005f_x0001_ý"/>
      <sheetName val="_x005f_x000c_"/>
      <sheetName val="_x005f_x000c_?_x005f_x0001_???_x005f_x0001_ý"/>
      <sheetName val="bang2"/>
      <sheetName val="T_Tranh_AnLoc1"/>
      <sheetName val="T_Tranh_LocNinh1"/>
      <sheetName val="KSTK(1778_Dcuong)1"/>
      <sheetName val="dbgt(tuyen)_(2)1"/>
      <sheetName val="KSTK_(06)1"/>
      <sheetName val="tong_hop1"/>
      <sheetName val="phan_tich_DG1"/>
      <sheetName val="gia_vat_lieu1"/>
      <sheetName val="gia_xe_may1"/>
      <sheetName val="gia_nhan_cong1"/>
      <sheetName val="TK_TGTGT1"/>
      <sheetName val="BR_10%1"/>
      <sheetName val="MV_10%_1"/>
      <sheetName val="MV_01%1"/>
      <sheetName val="Ctg_Thu1"/>
      <sheetName val="Ctg_Chi1"/>
      <sheetName val="Ctg_Gv1"/>
      <sheetName val="Ctgs_11"/>
      <sheetName val="Ctgs_21"/>
      <sheetName val="Ctgs_31"/>
      <sheetName val="Bia_Ctgs1"/>
      <sheetName val="BK_NXT1"/>
      <sheetName val="Ct_Nxt1"/>
      <sheetName val="Cd_Nhap1"/>
      <sheetName val="Co_gty1"/>
      <sheetName val="T_Tranh_LmcNinh1"/>
      <sheetName val="KQTK_(06)1"/>
      <sheetName val="db't(tuyen)_(2)1"/>
      <sheetName val="wia_nhan_cong1"/>
      <sheetName val="CT_doanh_thu_20051"/>
      <sheetName val="Dthu_2006_sua1"/>
      <sheetName val="Doanh_thu_gia_thanh1"/>
      <sheetName val="6_thang_20061"/>
      <sheetName val="Bao_cao_thue_(2)1"/>
      <sheetName val="Tong_hop_CP_T101"/>
      <sheetName val="Bao_cao_thue1"/>
      <sheetName val="Thue_cong_trinh1"/>
      <sheetName val="Gia_thanh1"/>
      <sheetName val="Pke_toan1"/>
      <sheetName val="Gia_thanh_cong_trinh_-_Hoa1"/>
      <sheetName val="Ke_toan_thuc_hien_cong_trinh1"/>
      <sheetName val="Du_kien_DT_9_thang_de_nop1"/>
      <sheetName val="tonghoptt_(2)1"/>
      <sheetName val="da_1x21"/>
      <sheetName val="cat_vang1"/>
      <sheetName val="Tai_khoan"/>
      <sheetName val="gia_3t_lieu"/>
      <sheetName val="gia_vat?lieu"/>
      <sheetName val="dtct_cau"/>
      <sheetName val="fia_vat_lieu"/>
      <sheetName val="Cn_gty"/>
      <sheetName val="Tra_KS"/>
      <sheetName val="gia_3?t_lieu"/>
      <sheetName val="PTVT_(MAU)"/>
      <sheetName val="CHITIET_VL-NC-TT-3p"/>
      <sheetName val="Check_C"/>
      <sheetName val="ý"/>
      <sheetName val="Electrical_Breakdown"/>
      <sheetName val="gia_vat"/>
      <sheetName val="gia_3"/>
      <sheetName val="PHAN_DS_22_KV"/>
      <sheetName val="chi_tiet_C"/>
      <sheetName val="BTH_phi"/>
      <sheetName val="BLT_phi"/>
      <sheetName val="phi,le_phi"/>
      <sheetName val="Bien_Lai_TON"/>
      <sheetName val="BCQT_"/>
      <sheetName val="Giay_di_duong"/>
      <sheetName val="BC_QT_cua_tung_ap"/>
      <sheetName val="GIAO_CHI_TIEU_THU_QUY_07"/>
      <sheetName val="BANG_TONG_HOP_GIAY_NOP_TIEN"/>
      <sheetName val="????ý"/>
      <sheetName val="??ý"/>
      <sheetName val="Thuc_thanh"/>
      <sheetName val="gia_vat_lieu2"/>
      <sheetName val="gia_3_t_lieu"/>
      <sheetName val="DO_AM_DT"/>
      <sheetName val="T_Tran(_AnLoc"/>
      <sheetName val="gia_8e_may"/>
      <sheetName val="So_tong_hop_"/>
      <sheetName val="CHIET TINH TBA"/>
      <sheetName val="[BCNCKT13_S3.xl?_x0000_Ctgs.3"/>
      <sheetName val="NEW-PANEL"/>
      <sheetName val="Chart1"/>
      <sheetName val="Quy hau"/>
      <sheetName val="Uan-ao"/>
      <sheetName val="Xuanhoi"/>
      <sheetName val="Dong thanh"/>
      <sheetName val="dtct cong"/>
      <sheetName val="2???(tuyen)"/>
      <sheetName val="nhan cong"/>
      <sheetName val="tonghog\"/>
      <sheetName val="C47-BH-16"/>
      <sheetName val="p2_x0000__x0000_l"/>
      <sheetName val="KSTK(17_x005f_x005f_x005f_x0017_8 Dcuong)"/>
      <sheetName val="KSTK(1778 _x005f_x005f_x005f_x0004_c5o.g)"/>
      <sheetName val="Tra_ba_x005f_x005f_x005f_x000e_g"/>
      <sheetName val="_x005f_x005f_x005f_x0018_N54"/>
      <sheetName val="gia vat_x005f_x005f_x005f_x0000_lieu"/>
      <sheetName val="gia 3_x005f_x005f_x005f_x0000_t lieu"/>
      <sheetName val="2_x005f_x005f_x005f_x0000__x005f_x005f_x005f_x0000_(tu"/>
      <sheetName val="_x005f_x005f_x005f_x000c__x005f_x005f_x005f_x0000__x005"/>
      <sheetName val="_x005f_x005f_x005f_x000c___x005f_x005f_x005f_x0001_____"/>
      <sheetName val="_x005f_x005f_x005f_x000c_"/>
      <sheetName val="KSTK(17_x005f_x005f_x005f_x005f_x005f_x005f_x0017"/>
      <sheetName val="KSTK(1778 _x005f_x005f_x005f_x005f_x005f_x005f_x0"/>
      <sheetName val="Tra_ba_x005f_x005f_x005f_x005f_x005f_x005f_x005f_x000e_"/>
      <sheetName val="_x005f_x005f_x005f_x005f_x005f_x005f_x005f_x0018_N54"/>
      <sheetName val="gia vat_x005f_x005f_x005f_x005f_x005f_x005f_x0000"/>
      <sheetName val="gia 3_x005f_x005f_x005f_x005f_x005f_x005f_x005f_x0000_t"/>
      <sheetName val="2_x005f_x005f_x005f_x005f_x005f_x005f_x005f_x0000__x005"/>
      <sheetName val="_x005f_x005f_x005f_x005f_x005f_x005f_x005f_x000c__x005f"/>
      <sheetName val="_x005f_x005f_x005f_x005f_x005f_x005f_x005f_x000c___x005"/>
      <sheetName val="_x000c__x0000__x0001__x0000__x0001_ý"/>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refreshError="1"/>
      <sheetData sheetId="104"/>
      <sheetData sheetId="105"/>
      <sheetData sheetId="106" refreshError="1"/>
      <sheetData sheetId="107" refreshError="1"/>
      <sheetData sheetId="108" refreshError="1"/>
      <sheetData sheetId="109" refreshError="1"/>
      <sheetData sheetId="110"/>
      <sheetData sheetId="111" refreshError="1"/>
      <sheetData sheetId="112"/>
      <sheetData sheetId="113" refreshError="1"/>
      <sheetData sheetId="114"/>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refreshError="1"/>
      <sheetData sheetId="151" refreshError="1"/>
      <sheetData sheetId="152"/>
      <sheetData sheetId="153"/>
      <sheetData sheetId="154" refreshError="1"/>
      <sheetData sheetId="155" refreshError="1"/>
      <sheetData sheetId="156" refreshError="1"/>
      <sheetData sheetId="157" refreshError="1"/>
      <sheetData sheetId="158" refreshError="1"/>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efreshError="1"/>
      <sheetData sheetId="177" refreshError="1"/>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sheetData sheetId="189"/>
      <sheetData sheetId="190" refreshError="1"/>
      <sheetData sheetId="191" refreshError="1"/>
      <sheetData sheetId="192" refreshError="1"/>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sheetData sheetId="254"/>
      <sheetData sheetId="255" refreshError="1"/>
      <sheetData sheetId="256"/>
      <sheetData sheetId="257" refreshError="1"/>
      <sheetData sheetId="258"/>
      <sheetData sheetId="259" refreshError="1"/>
      <sheetData sheetId="260" refreshError="1"/>
      <sheetData sheetId="261" refreshError="1"/>
      <sheetData sheetId="262" refreshError="1"/>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refreshError="1"/>
      <sheetData sheetId="285"/>
      <sheetData sheetId="286" refreshError="1"/>
      <sheetData sheetId="287" refreshError="1"/>
      <sheetData sheetId="288"/>
      <sheetData sheetId="289"/>
      <sheetData sheetId="290"/>
      <sheetData sheetId="291"/>
      <sheetData sheetId="292"/>
      <sheetData sheetId="293"/>
      <sheetData sheetId="294" refreshError="1"/>
      <sheetData sheetId="295" refreshError="1"/>
      <sheetData sheetId="296" refreshError="1"/>
      <sheetData sheetId="297" refreshError="1"/>
      <sheetData sheetId="298" refreshError="1"/>
      <sheetData sheetId="299"/>
      <sheetData sheetId="300" refreshError="1"/>
      <sheetData sheetId="301" refreshError="1"/>
      <sheetData sheetId="302"/>
      <sheetData sheetId="303"/>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sheetData sheetId="317"/>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sheetData sheetId="329"/>
      <sheetData sheetId="330" refreshError="1"/>
      <sheetData sheetId="331" refreshError="1"/>
      <sheetData sheetId="332" refreshError="1"/>
      <sheetData sheetId="333" refreshError="1"/>
      <sheetData sheetId="334" refreshError="1"/>
      <sheetData sheetId="335"/>
      <sheetData sheetId="336" refreshError="1"/>
      <sheetData sheetId="337" refreshError="1"/>
      <sheetData sheetId="338" refreshError="1"/>
      <sheetData sheetId="339" refreshError="1"/>
      <sheetData sheetId="340" refreshError="1"/>
      <sheetData sheetId="34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sheetData sheetId="379"/>
      <sheetData sheetId="380"/>
      <sheetData sheetId="38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sheetData sheetId="505" refreshError="1"/>
      <sheetData sheetId="506" refreshError="1"/>
      <sheetData sheetId="507"/>
      <sheetData sheetId="508"/>
      <sheetData sheetId="509"/>
      <sheetData sheetId="510"/>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Set>
  </externalBook>
</externalLink>
</file>

<file path=xl/externalLinks/externalLink3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tct cau"/>
      <sheetName val="Tra_bang"/>
      <sheetName val="DTCT-TB"/>
    </sheetNames>
    <sheetDataSet>
      <sheetData sheetId="0" refreshError="1"/>
      <sheetData sheetId="1" refreshError="1"/>
      <sheetData sheetId="2" refreshError="1"/>
    </sheetDataSet>
  </externalBook>
</externalLink>
</file>

<file path=xl/externalLinks/externalLink3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c-cm"/>
      <sheetName val="tra-vat-lieu"/>
      <sheetName val="CVC-01"/>
      <sheetName val="ptdg-01"/>
      <sheetName val="dtct_Duong-01"/>
      <sheetName val="TH-01"/>
      <sheetName val="ptke-01"/>
      <sheetName val="dtctke-01"/>
      <sheetName val="th-ke-01"/>
      <sheetName val="TH_GTXL"/>
      <sheetName val="ptdg-01 (2)"/>
      <sheetName val="giagoc"/>
      <sheetName val="CVC"/>
      <sheetName val="ptdg"/>
      <sheetName val="dtct_Duong-tk"/>
      <sheetName val="TH-tk"/>
      <sheetName val="ptke"/>
      <sheetName val="dtctke-tk"/>
      <sheetName val="thke-tk"/>
      <sheetName val="dtct_Duong-tc"/>
      <sheetName val="THd-tc"/>
      <sheetName val="dtctke-tc"/>
      <sheetName val="thke-tc"/>
      <sheetName val="TH_GTXL-TC"/>
      <sheetName val="tra_vat_lieu"/>
      <sheetName val="31-08"/>
      <sheetName val="01-09"/>
      <sheetName val="02-09"/>
      <sheetName val="03-09"/>
      <sheetName val="04-09"/>
      <sheetName val="05-9"/>
      <sheetName val="06-09"/>
      <sheetName val="07-09"/>
      <sheetName val="08-09"/>
      <sheetName val="XL4Test5"/>
      <sheetName val="NXT-Q1"/>
      <sheetName val="NXT-10T (2)"/>
      <sheetName val="NXT-6T"/>
      <sheetName val="NXT-10T (3)"/>
      <sheetName val="NXT-9T"/>
      <sheetName val="NXT-9T (2)"/>
      <sheetName val="NXT-10T"/>
      <sheetName val="NXT-10T (4)"/>
      <sheetName val="NXT-Q2"/>
      <sheetName val="NXT-Q3"/>
      <sheetName val="NXT-10"/>
      <sheetName val="Sheet1"/>
      <sheetName val="Sheet1 (2)"/>
      <sheetName val="Sheet2"/>
      <sheetName val="Sheet3"/>
      <sheetName val="dtct cong"/>
      <sheetName val="gVL"/>
      <sheetName val="THop01"/>
      <sheetName val="THop02"/>
      <sheetName val="Ctiet01"/>
      <sheetName val="Ctiet02"/>
      <sheetName val="Bke01"/>
      <sheetName val="Bke02"/>
      <sheetName val="Ctiet03"/>
      <sheetName val="THop03"/>
      <sheetName val="Bke03"/>
      <sheetName val="BCTHQI"/>
      <sheetName val="C tietTH6T"/>
      <sheetName val="BCTH6T"/>
      <sheetName val="BCTHQII"/>
      <sheetName val="CtietQI"/>
      <sheetName val="CtietQII"/>
      <sheetName val="Bke04"/>
      <sheetName val="THop04"/>
      <sheetName val="Ctiet04"/>
      <sheetName val="C tiet 05"/>
      <sheetName val="THop05"/>
      <sheetName val="Bke05"/>
      <sheetName val="Bke06"/>
      <sheetName val="THop06"/>
      <sheetName val="Ctiet06"/>
      <sheetName val="Bke07"/>
      <sheetName val="THop07"/>
      <sheetName val="Ctiet07"/>
      <sheetName val="Den 31,7"/>
      <sheetName val="Bke08"/>
      <sheetName val="THop08"/>
      <sheetName val="Ctiet08"/>
      <sheetName val="BCQIII"/>
      <sheetName val="CtietQIII"/>
      <sheetName val="BC9Tnam"/>
      <sheetName val="THop09"/>
      <sheetName val="Ctiet09"/>
      <sheetName val="Bke09"/>
      <sheetName val="THop10"/>
      <sheetName val="Bke 10"/>
      <sheetName val="Ctiet10"/>
      <sheetName val="UOc T10"/>
      <sheetName val="Ctiet11"/>
      <sheetName val="THop11"/>
      <sheetName val="Bke 11"/>
      <sheetName val="Uoc 2005"/>
      <sheetName val="THop12"/>
      <sheetName val="Ctiet12"/>
      <sheetName val="Bke 12"/>
      <sheetName val="00000000"/>
      <sheetName val="XXXXXXXX"/>
      <sheetName val="XXXXXXX0"/>
      <sheetName val="Tra_bang"/>
      <sheetName val="DTCT"/>
      <sheetName val="lt-tl"/>
      <sheetName val="px3-tl"/>
      <sheetName val="px1-tl"/>
      <sheetName val="vp-tl"/>
      <sheetName val="px2,tb-tl"/>
      <sheetName val="th-qt"/>
      <sheetName val="bqt"/>
      <sheetName val="tl-khovt"/>
      <sheetName val="dtkhovt"/>
      <sheetName val="Sheet8"/>
      <sheetName val="Sheet9"/>
      <sheetName val="Sheet10"/>
      <sheetName val="Sheet11"/>
      <sheetName val="Sheet12"/>
      <sheetName val="Sheet13"/>
      <sheetName val="Sheet14"/>
      <sheetName val="Sheet15"/>
      <sheetName val="Sheet16"/>
      <sheetName val="Sheet17"/>
      <sheetName val="Sheet18"/>
      <sheetName val="px2,tb-t,"/>
      <sheetName val="Tien An T11"/>
      <sheetName val="DNPD-QL"/>
      <sheetName val="Bang luong"/>
      <sheetName val="Bang CC"/>
      <sheetName val=" Luong nghien "/>
      <sheetName val="QT-LN"/>
      <sheetName val="Giantiep"/>
      <sheetName val="Tong hop"/>
      <sheetName val="Phuc vu"/>
      <sheetName val="May Phat"/>
      <sheetName val="1813"/>
      <sheetName val="NhucauKP"/>
      <sheetName val="Sheet3 (2)"/>
      <sheetName val="XL4Poppy"/>
      <sheetName val="dtctODuong-01"/>
      <sheetName val="nc%cm"/>
      <sheetName val="dtct cau"/>
      <sheetName val="tra-vat-lieu (duyet)"/>
      <sheetName val="Sheet! (2)"/>
      <sheetName val="dtct_Duong,tc"/>
      <sheetName val="CVC-_x0010_1"/>
      <sheetName val="dt#tke-01"/>
      <sheetName val="ptdg-00 (2)"/>
      <sheetName val="02- 9"/>
      <sheetName val="Cheet3"/>
      <sheetName val="THop0_x0015_"/>
      <sheetName val="Bke0_x0015_"/>
      <sheetName val="_x0004_en 31,7"/>
      <sheetName val="THop0("/>
      <sheetName val="BC9Tfam"/>
      <sheetName val="CtiedQII"/>
      <sheetName val="DHop08"/>
      <sheetName val="Ctiet 9"/>
      <sheetName val="Ctiet!1"/>
      <sheetName val="00 00000"/>
      <sheetName val="TVL"/>
      <sheetName val="nc_cm"/>
      <sheetName val="tra bang"/>
      <sheetName val="Tra KS"/>
      <sheetName val="CORE PLATE"/>
      <sheetName val="ASSY"/>
      <sheetName val="NEEDLE"/>
      <sheetName val="TR "/>
      <sheetName val="TR  AJO"/>
      <sheetName val="TR  ALO"/>
      <sheetName val="DAT 5"/>
      <sheetName val="TR PLUG"/>
      <sheetName val="TR BARREL"/>
      <sheetName val="TR_GR"/>
      <sheetName val="TR  JUKI"/>
      <sheetName val="GUIDE"/>
      <sheetName val="MPY_04003M"/>
      <sheetName val="JUN.07  "/>
      <sheetName val="Kashime_Auto"/>
      <sheetName val="WEITHT1"/>
      <sheetName val="NC_CAM"/>
      <sheetName val="INV.0706JPY"/>
      <sheetName val="Schedule08.07"/>
      <sheetName val="CHENH LECH"/>
      <sheetName val="OKAYA KH ALO"/>
      <sheetName val="OKAYA  (2)"/>
      <sheetName val="OKAYA "/>
      <sheetName val="Sheet4"/>
      <sheetName val="nhiemvu2006"/>
      <sheetName val="RutTM"/>
      <sheetName val="10000000"/>
      <sheetName val="20000000"/>
      <sheetName val="30000000"/>
      <sheetName val="[ duong257-272."/>
      <sheetName val="d4ct_Duong-01"/>
      <sheetName val="Bia"/>
      <sheetName val="THKP D"/>
      <sheetName val="THKP"/>
      <sheetName val="Bu gia1"/>
      <sheetName val="Bu gia in"/>
      <sheetName val="Bu gia"/>
      <sheetName val="CL CL"/>
      <sheetName val="CL"/>
      <sheetName val="DT"/>
      <sheetName val="GiaVL"/>
      <sheetName val="ptdg-01_(2)"/>
      <sheetName val="NXT-10T_(2)"/>
      <sheetName val="NXT-10T_(3)"/>
      <sheetName val="NXT-9T_(2)"/>
      <sheetName val="NXT-10T_(4)"/>
      <sheetName val="Sheet1_(2)"/>
      <sheetName val="dtct_cong"/>
      <sheetName val="C_tietTH6T"/>
      <sheetName val="C_tiet_05"/>
      <sheetName val="Den_31,7"/>
      <sheetName val="Bke_10"/>
      <sheetName val="UOc_T10"/>
      <sheetName val="Bke_11"/>
      <sheetName val="Uoc_2005"/>
      <sheetName val="Bke_12"/>
      <sheetName val="Tien_An_T11"/>
      <sheetName val="Bang_luong"/>
      <sheetName val="Bang_CC"/>
      <sheetName val="_Luong_nghien_"/>
      <sheetName val="Tong_hop"/>
      <sheetName val="Phuc_vu"/>
      <sheetName val="May_Phat"/>
      <sheetName val="dtct_cau"/>
      <sheetName val="_ duong257-272."/>
      <sheetName val="TH_GTXL࠭TC"/>
      <sheetName val="BeTong"/>
      <sheetName val="THop1"/>
      <sheetName val="NXT-10T  4)"/>
      <sheetName val=""/>
      <sheetName val="THop51"/>
      <sheetName val="Ctie塅䕃⹌"/>
      <sheetName val="Ctiet02_x0000__x0018_[ duong257-272.xls]Bke"/>
      <sheetName val="Sheet13_x0000__x0000__x0000__x0000__x0000__x0000__x0000__x0000__x0000__x0000__x0000_㸰Ɂ_x0000__x0004__x0000__x0000__x0000__x0000__x0000__x0000_숌Ɂ_x0000_"/>
      <sheetName val="Ctiet02?_x0018_[ duong257-272.xls]Bke"/>
      <sheetName val="Sheet13???????????㸰Ɂ?_x0004_??????숌Ɂ?"/>
      <sheetName val="p4ke"/>
      <sheetName val="TH_GTXL?TC"/>
      <sheetName val="TH_GTXL_TC"/>
      <sheetName val="Thuc thanh"/>
      <sheetName val="dieuchinh"/>
      <sheetName val="PHop04"/>
      <sheetName val="DNP၄-QL"/>
      <sheetName val="DO AM DT"/>
      <sheetName val="dtgt_Duong-tk"/>
      <sheetName val="CHITIET VL-NC"/>
      <sheetName val="Phuong an 1"/>
      <sheetName val="_x0000__x0000_u_x0000__x0000__x0000__x0000__x0000__x0000__x0000__x0000__x0000__x0000__x0000__x0000__x0000__x0000__x0000__x001a_[ duong257-2"/>
      <sheetName val="THop1?"/>
      <sheetName val="Don gia-cau"/>
      <sheetName val="Ctiet02__x0018__ duong257-272.xls_Bke"/>
      <sheetName val="Sheet13___________㸰Ɂ__x0004_______숌Ɂ_"/>
      <sheetName val="????????"/>
      <sheetName val="Tai khoan"/>
      <sheetName val="THTram"/>
      <sheetName val="VL,NC"/>
      <sheetName val="XL$Poppy"/>
      <sheetName val="Ctie???"/>
      <sheetName val="-272.xls]Bke01_x0000__x0000__x0000__x0018_[ duong257-27"/>
      <sheetName val="-272.xls]Bke01???_x0018_[ duong257-27"/>
      <sheetName val="Ctie___"/>
      <sheetName val="-272.xls_Bke01"/>
      <sheetName val="Sheet3_(2)"/>
      <sheetName val="CVC-1"/>
      <sheetName val="ptdg-00_(2)"/>
      <sheetName val="02-_9"/>
      <sheetName val="THop0"/>
      <sheetName val="Bke0"/>
      <sheetName val="en_31,7"/>
      <sheetName val="Sheet!_(2)"/>
      <sheetName val="[_duong257-272_"/>
      <sheetName val="Ctiet_9"/>
      <sheetName val="00_00000"/>
      <sheetName val="CORE_PLATE"/>
      <sheetName val="TR_"/>
      <sheetName val="TR__AJO"/>
      <sheetName val="TR__ALO"/>
      <sheetName val="DAT_5"/>
      <sheetName val="TR_PLUG"/>
      <sheetName val="TR_BARREL"/>
      <sheetName val="TR__JUKI"/>
      <sheetName val="JUN_07__"/>
      <sheetName val="INV_0706JPY"/>
      <sheetName val="Schedule08_07"/>
      <sheetName val="CHENH_LECH"/>
      <sheetName val="OKAYA_KH_ALO"/>
      <sheetName val="OKAYA__(2)"/>
      <sheetName val="OKAYA_"/>
      <sheetName val="tra-vat-lieu_(duyet)"/>
      <sheetName val="THKP_D"/>
      <sheetName val="Bu_gia1"/>
      <sheetName val="Bu_gia_in"/>
      <sheetName val="Bu_gia"/>
      <sheetName val="CL_CL"/>
      <sheetName val="_x000d_¹½.,6³"/>
      <sheetName val="ptdg-01_(2)1"/>
      <sheetName val="NXT-10T_(2)1"/>
      <sheetName val="NXT-10T_(3)1"/>
      <sheetName val="NXT-9T_(2)1"/>
      <sheetName val="NXT-10T_(4)1"/>
      <sheetName val="Sheet1_(2)1"/>
      <sheetName val="dtct_cong1"/>
      <sheetName val="C_tietTH6T1"/>
      <sheetName val="C_tiet_051"/>
      <sheetName val="Den_31,71"/>
      <sheetName val="Bke_101"/>
      <sheetName val="UOc_T101"/>
      <sheetName val="Bke_111"/>
      <sheetName val="Uoc_20051"/>
      <sheetName val="Bke_121"/>
      <sheetName val="dtct_cau1"/>
      <sheetName val="Tien_An_T111"/>
      <sheetName val="Bang_luong1"/>
      <sheetName val="Bang_CC1"/>
      <sheetName val="_Luong_nghien_1"/>
      <sheetName val="Tong_hop1"/>
      <sheetName val="Phuc_vu1"/>
      <sheetName val="May_Phat1"/>
      <sheetName val="Tra_KS"/>
      <sheetName val="_x000a_¹½.,6³"/>
      <sheetName val="bang-tra"/>
      <sheetName val="cdps"/>
      <sheetName val="Sheet13_x0000__x0000__x0000__x0000__x0000__x0000__x0000__x0000__x0000__x0000__x0000_??_x0000__x0004__x0000__x0000__x0000__x0000__x0000__x0000_??_x0000_"/>
      <sheetName val="??u???????????????_x001a_[ duong257-2"/>
      <sheetName val="THop1_"/>
      <sheetName val="KKKKKKKK"/>
      <sheetName val="Sheet13??????????????_x0004_?????????"/>
      <sheetName val="ptd2_x0000__x0000_ (2)"/>
      <sheetName val="________"/>
      <sheetName val="__duong257-272_"/>
      <sheetName val="Ctiet02[_duong257-272_xls]Bke"/>
      <sheetName val="Ctiet02?[_duong257-272_xls]Bke"/>
      <sheetName val="Sheet13㸰Ɂ숌Ɂ㹨Ɂu[_duong257-2"/>
      <sheetName val="-272.xls_Bke01____x0018__ duong257-27"/>
      <sheetName val="__u________________x001a__ duong257-2"/>
      <sheetName val="Sheet13_______________x0004__________"/>
      <sheetName val="Ctiet02__duong257-272_xls_Bke"/>
      <sheetName val="Ctiet02___duong257-272_xls_Bke"/>
      <sheetName val="Sheet13㸰Ɂ숌Ɂ㹨Ɂu__duong257-2"/>
      <sheetName val="_¹½.,6³"/>
      <sheetName val="ptd2"/>
      <sheetName val="NXT-10T__4)"/>
      <sheetName val="Sheet13???????????㸰Ɂ???????숌Ɂ?"/>
      <sheetName val="Phuong_an_1"/>
      <sheetName val="Thuc_thanh"/>
      <sheetName val="DO_AM_DT"/>
      <sheetName val="CHITIET_VL-NC"/>
      <sheetName val="ptdg-01_(2)2"/>
      <sheetName val="NXT-10T_(2)2"/>
      <sheetName val="NXT-10T_(3)2"/>
      <sheetName val="NXT-9T_(2)2"/>
      <sheetName val="NXT-10T_(4)2"/>
      <sheetName val="Sheet1_(2)2"/>
      <sheetName val="dtct_cong2"/>
      <sheetName val="C_tietTH6T2"/>
      <sheetName val="C_tiet_052"/>
      <sheetName val="Den_31,72"/>
      <sheetName val="Bke_102"/>
      <sheetName val="UOc_T102"/>
      <sheetName val="Bke_112"/>
      <sheetName val="Uoc_20052"/>
      <sheetName val="Bke_122"/>
      <sheetName val="Tien_An_T112"/>
      <sheetName val="Bang_luong2"/>
      <sheetName val="Bang_CC2"/>
      <sheetName val="_Luong_nghien_2"/>
      <sheetName val="Tong_hop2"/>
      <sheetName val="Phuc_vu2"/>
      <sheetName val="May_Phat2"/>
      <sheetName val="dtct_cau2"/>
      <sheetName val="Sheet3_(2)1"/>
      <sheetName val="ptdg-00_(2)1"/>
      <sheetName val="02-_91"/>
      <sheetName val="Ctiet_91"/>
      <sheetName val="00_000001"/>
      <sheetName val="Sheet!_(2)1"/>
      <sheetName val="CORE_PLATE1"/>
      <sheetName val="TR_1"/>
      <sheetName val="TR__AJO1"/>
      <sheetName val="TR__ALO1"/>
      <sheetName val="DAT_51"/>
      <sheetName val="TR_PLUG1"/>
      <sheetName val="TR_BARREL1"/>
      <sheetName val="TR__JUKI1"/>
      <sheetName val="JUN_07__1"/>
      <sheetName val="INV_0706JPY1"/>
      <sheetName val="Schedule08_071"/>
      <sheetName val="CHENH_LECH1"/>
      <sheetName val="OKAYA_KH_ALO1"/>
      <sheetName val="OKAYA__(2)1"/>
      <sheetName val="OKAYA_1"/>
      <sheetName val="tra-vat-lieu_(duyet)1"/>
      <sheetName val="Tra_KS1"/>
      <sheetName val="[_duong257-272_1"/>
      <sheetName val="THKP_D1"/>
      <sheetName val="Bu_gia11"/>
      <sheetName val="Bu_gia_in1"/>
      <sheetName val="Bu_gia2"/>
      <sheetName val="CL_CL1"/>
      <sheetName val="__duong257-272_1"/>
      <sheetName val="NXT-10T__4)1"/>
      <sheetName val="Phuong_an_11"/>
      <sheetName val="Thuc_thanh1"/>
      <sheetName val="DO_AM_DT1"/>
      <sheetName val="ptdg-01_(2)3"/>
      <sheetName val="NXT-10T_(2)3"/>
      <sheetName val="NXT-10T_(3)3"/>
      <sheetName val="NXT-9T_(2)3"/>
      <sheetName val="NXT-10T_(4)3"/>
      <sheetName val="Sheet1_(2)3"/>
      <sheetName val="dtct_cong3"/>
      <sheetName val="C_tietTH6T3"/>
      <sheetName val="C_tiet_053"/>
      <sheetName val="Den_31,73"/>
      <sheetName val="Bke_103"/>
      <sheetName val="UOc_T103"/>
      <sheetName val="Bke_113"/>
      <sheetName val="Uoc_20053"/>
      <sheetName val="Bke_123"/>
      <sheetName val="Tien_An_T113"/>
      <sheetName val="Bang_luong3"/>
      <sheetName val="Bang_CC3"/>
      <sheetName val="_Luong_nghien_3"/>
      <sheetName val="Tong_hop3"/>
      <sheetName val="Phuc_vu3"/>
      <sheetName val="May_Phat3"/>
      <sheetName val="dtct_cau3"/>
      <sheetName val="Sheet3_(2)2"/>
      <sheetName val="ptdg-00_(2)2"/>
      <sheetName val="02-_92"/>
      <sheetName val="Ctiet_92"/>
      <sheetName val="00_000002"/>
      <sheetName val="Sheet!_(2)2"/>
      <sheetName val="CORE_PLATE2"/>
      <sheetName val="TR_2"/>
      <sheetName val="TR__AJO2"/>
      <sheetName val="TR__ALO2"/>
      <sheetName val="DAT_52"/>
      <sheetName val="TR_PLUG2"/>
      <sheetName val="TR_BARREL2"/>
      <sheetName val="TR__JUKI2"/>
      <sheetName val="JUN_07__2"/>
      <sheetName val="INV_0706JPY2"/>
      <sheetName val="Schedule08_072"/>
      <sheetName val="CHENH_LECH2"/>
      <sheetName val="OKAYA_KH_ALO2"/>
      <sheetName val="OKAYA__(2)2"/>
      <sheetName val="OKAYA_2"/>
      <sheetName val="tra-vat-lieu_(duyet)2"/>
      <sheetName val="Tra_KS2"/>
      <sheetName val="[_duong257-272_2"/>
      <sheetName val="THKP_D2"/>
      <sheetName val="Bu_gia12"/>
      <sheetName val="Bu_gia_in2"/>
      <sheetName val="Bu_gia3"/>
      <sheetName val="CL_CL2"/>
      <sheetName val="__duong257-272_2"/>
      <sheetName val="NXT-10T__4)2"/>
      <sheetName val="Phuong_an_12"/>
      <sheetName val="Thuc_thanh2"/>
      <sheetName val="DO_AM_DT2"/>
      <sheetName val="ptdg-01_(2)4"/>
      <sheetName val="NXT-10T_(2)4"/>
      <sheetName val="NXT-10T_(3)4"/>
      <sheetName val="NXT-9T_(2)4"/>
      <sheetName val="NXT-10T_(4)4"/>
      <sheetName val="Sheet1_(2)4"/>
      <sheetName val="dtct_cong4"/>
      <sheetName val="C_tietTH6T4"/>
      <sheetName val="C_tiet_054"/>
      <sheetName val="Den_31,74"/>
      <sheetName val="Bke_104"/>
      <sheetName val="UOc_T104"/>
      <sheetName val="Bke_114"/>
      <sheetName val="Uoc_20054"/>
      <sheetName val="Bke_124"/>
      <sheetName val="Tien_An_T114"/>
      <sheetName val="Bang_luong4"/>
      <sheetName val="Bang_CC4"/>
      <sheetName val="_Luong_nghien_4"/>
      <sheetName val="Tong_hop4"/>
      <sheetName val="Phuc_vu4"/>
      <sheetName val="May_Phat4"/>
      <sheetName val="dtct_cau4"/>
      <sheetName val="Sheet3_(2)3"/>
      <sheetName val="ptdg-00_(2)3"/>
      <sheetName val="02-_93"/>
      <sheetName val="Ctiet_93"/>
      <sheetName val="00_000003"/>
      <sheetName val="Sheet!_(2)3"/>
      <sheetName val="CORE_PLATE3"/>
      <sheetName val="TR_3"/>
      <sheetName val="TR__AJO3"/>
      <sheetName val="TR__ALO3"/>
      <sheetName val="DAT_53"/>
      <sheetName val="TR_PLUG3"/>
      <sheetName val="TR_BARREL3"/>
      <sheetName val="TR__JUKI3"/>
      <sheetName val="JUN_07__3"/>
      <sheetName val="INV_0706JPY3"/>
      <sheetName val="Schedule08_073"/>
      <sheetName val="CHENH_LECH3"/>
      <sheetName val="OKAYA_KH_ALO3"/>
      <sheetName val="OKAYA__(2)3"/>
      <sheetName val="OKAYA_3"/>
      <sheetName val="tra-vat-lieu_(duyet)3"/>
      <sheetName val="Tra_KS3"/>
      <sheetName val="[_duong257-272_3"/>
      <sheetName val="THKP_D3"/>
      <sheetName val="Bu_gia13"/>
      <sheetName val="Bu_gia_in3"/>
      <sheetName val="Bu_gia4"/>
      <sheetName val="CL_CL3"/>
      <sheetName val="__duong257-272_3"/>
      <sheetName val="NXT-10T__4)3"/>
      <sheetName val="Phuong_an_13"/>
      <sheetName val="Thuc_thanh3"/>
      <sheetName val="DO_AM_DT3"/>
      <sheetName val="TL rieng"/>
      <sheetName val="THop1€"/>
      <sheetName val="Sheet13_x0000_㸰Ɂ_x0000__x0004__x0000_숌Ɂ_x0000_㹨Ɂ_x0000_u_x0000__x001a_[ duong25"/>
      <sheetName val="Cp``pQII"/>
      <sheetName val="Bke 90"/>
      <sheetName val="DNP?-QL"/>
      <sheetName val="Sheet13___________??__x0004_______??_"/>
      <sheetName val="MTL$-INTER"/>
      <sheetName val="CVC-_x005f_x0010_1"/>
      <sheetName val="THop0_x005f_x0015_"/>
      <sheetName val="Bke0_x005f_x0015_"/>
      <sheetName val="_x005f_x0004_en 31,7"/>
      <sheetName val="Ctiet02__x005f_x0018__ duong257-272.x"/>
      <sheetName val="Sheet13___________㸰Ɂ__x005f_x0004____"/>
      <sheetName val="Sheet13_______________x005f_x0004____"/>
      <sheetName val="-272.xls_Bke01____x005f_x0018__ duong"/>
      <sheetName val="__u________________x005f_x001A__ duon"/>
      <sheetName val="DNP_-QL"/>
      <sheetName val="Ctiet02_x005f_x0000__x005f_x0018__ duong257"/>
      <sheetName val="Sheet13_x005f_x0000__x005f_x0000__x005f_x0000__x0"/>
      <sheetName val="THop1_x005f_x0000_"/>
      <sheetName val="-272.xls_Bke01_x005f_x0000__x005f_x0000__x0"/>
      <sheetName val="Ctiet02_x005f_x0000__x005f_x0018_[ duong257"/>
      <sheetName val="Ctiet02?_x005f_x0018_[ duong257-272.x"/>
      <sheetName val="-272.xls]Bke01_x005f_x0000__x005f_x0000__x0"/>
      <sheetName val="-272.xls]Bke01???_x005f_x0018_[ duong"/>
      <sheetName val="vp%tl"/>
      <sheetName val="CVC-_x005f_x005f_x005f_x0010_1"/>
      <sheetName val="THop0_x005f_x005f_x005f_x0015_"/>
      <sheetName val="Bke0_x005f_x005f_x005f_x0015_"/>
      <sheetName val="_x005f_x005f_x005f_x0004_en 31,7"/>
      <sheetName val="Ctiet02_x005f_x005f_x005f_x0000__x005f_x005f_x001"/>
      <sheetName val="Ctiet02__x005f_x005f_x005f_x0018__ duong257"/>
      <sheetName val="Sheet13_x005f_x005f_x005f_x0000__x005f_x005f_x000"/>
      <sheetName val="THop1_x005f_x005f_x005f_x0000_"/>
      <sheetName val="-272.xls_Bke01_x005f_x005f_x005f_x0000__x00"/>
      <sheetName val="-272.xls_Bke01____x005f_x005f_x005f_x0018__"/>
      <sheetName val="CVC-_x005f_x005f_x005f_x005f_x005f_x005f_x005f_x0010_1"/>
      <sheetName val="THop0_x005f_x005f_x005f_x005f_x005f_x005f_x005f_x0015_"/>
      <sheetName val="Bke0_x005f_x005f_x005f_x005f_x005f_x005f_x005f_x0015_"/>
      <sheetName val="_x005f_x005f_x005f_x005f_x005f_x005f_x005f_x0004_en 31,"/>
      <sheetName val="Ctiet02_x005f_x005f_x005f_x005f_x005f_x005f_x0000"/>
      <sheetName val="Ctiet02__x005f_x005f_x005f_x005f_x005f_x005f_x001"/>
      <sheetName val="Sheet13_x005f_x005f_x005f_x005f_x005f_x005f_x0000"/>
      <sheetName val="THop1_x005f_x005f_x005f_x005f_x005f_x005f_x005f_x0000_"/>
      <sheetName val="-272.xls_Bke01_x005f_x005f_x005f_x005f_x005"/>
      <sheetName val="-272.xls_Bke01____x005f_x005f_x005f_x005f_x"/>
      <sheetName val="Sheet8_x0000_͘_x0000__x0000__x0000__x0000__x0000__x0000__x0000__x0000__x0009__x0000_ᬤ͝_x0000__x0004__x0000__x0000__x0000__x0000__x0000__x0000_ᙄ͘_x0000_"/>
      <sheetName val="CtietQIIA"/>
    </sheetNames>
    <sheetDataSet>
      <sheetData sheetId="0"/>
      <sheetData sheetId="1" refreshError="1">
        <row r="4">
          <cell r="G4" t="str">
            <v>c</v>
          </cell>
          <cell r="H4" t="str">
            <v>C¸t vµng</v>
          </cell>
          <cell r="I4" t="str">
            <v>m3</v>
          </cell>
          <cell r="J4">
            <v>119264.99999999999</v>
          </cell>
        </row>
        <row r="5">
          <cell r="G5" t="str">
            <v>x</v>
          </cell>
          <cell r="H5" t="str">
            <v>Xim¨ng PC-300</v>
          </cell>
          <cell r="I5" t="str">
            <v>kg</v>
          </cell>
          <cell r="J5">
            <v>812.94223809523805</v>
          </cell>
        </row>
        <row r="6">
          <cell r="G6" t="str">
            <v>nc</v>
          </cell>
          <cell r="H6" t="str">
            <v>N­íc</v>
          </cell>
          <cell r="I6" t="str">
            <v>LÝt</v>
          </cell>
          <cell r="J6">
            <v>4</v>
          </cell>
        </row>
        <row r="7">
          <cell r="G7" t="str">
            <v>nu</v>
          </cell>
          <cell r="H7" t="str">
            <v>N­íc</v>
          </cell>
          <cell r="I7" t="str">
            <v>LÝt</v>
          </cell>
          <cell r="J7">
            <v>4</v>
          </cell>
        </row>
        <row r="8">
          <cell r="G8" t="str">
            <v>btn</v>
          </cell>
          <cell r="H8" t="str">
            <v>Bªt«ng nhùa</v>
          </cell>
          <cell r="I8" t="str">
            <v>TÊn</v>
          </cell>
        </row>
        <row r="9">
          <cell r="G9" t="str">
            <v>#</v>
          </cell>
          <cell r="H9" t="str">
            <v>VËt liÖu kh¸c</v>
          </cell>
          <cell r="I9" t="str">
            <v>%</v>
          </cell>
        </row>
        <row r="10">
          <cell r="G10">
            <v>4</v>
          </cell>
          <cell r="H10" t="str">
            <v>§¸ d¨m 4x6</v>
          </cell>
          <cell r="I10" t="str">
            <v>m3</v>
          </cell>
          <cell r="J10">
            <v>119809.9</v>
          </cell>
        </row>
        <row r="11">
          <cell r="G11" t="str">
            <v>n</v>
          </cell>
          <cell r="H11" t="str">
            <v>Nhùa ®­êng</v>
          </cell>
          <cell r="I11" t="str">
            <v>kg</v>
          </cell>
          <cell r="J11">
            <v>3665.964476190476</v>
          </cell>
        </row>
        <row r="12">
          <cell r="G12">
            <v>1</v>
          </cell>
          <cell r="H12" t="str">
            <v>§¸ d¨m 1x2</v>
          </cell>
          <cell r="I12" t="str">
            <v>m3</v>
          </cell>
          <cell r="J12">
            <v>149266.13333333333</v>
          </cell>
        </row>
        <row r="13">
          <cell r="G13" t="str">
            <v>cpdd1</v>
          </cell>
          <cell r="H13" t="str">
            <v>CÊp phèi ®¸ d¨m</v>
          </cell>
          <cell r="I13" t="str">
            <v>m3</v>
          </cell>
          <cell r="J13">
            <v>149266.13333333333</v>
          </cell>
        </row>
        <row r="14">
          <cell r="G14" t="str">
            <v>cpdd2</v>
          </cell>
          <cell r="H14" t="str">
            <v>CÊp phèi ®¸ d¨m</v>
          </cell>
          <cell r="I14" t="str">
            <v>m3</v>
          </cell>
          <cell r="J14">
            <v>134980.41904761904</v>
          </cell>
        </row>
        <row r="15">
          <cell r="G15" t="str">
            <v>dmz</v>
          </cell>
          <cell r="H15" t="str">
            <v>DÇu Mazut</v>
          </cell>
          <cell r="I15" t="str">
            <v>kg</v>
          </cell>
          <cell r="J15">
            <v>4500</v>
          </cell>
        </row>
        <row r="16">
          <cell r="G16" t="str">
            <v>cpdd</v>
          </cell>
          <cell r="H16" t="str">
            <v>CÊp phèi ®¸ d¨m</v>
          </cell>
          <cell r="I16" t="str">
            <v>m3</v>
          </cell>
          <cell r="J16" t="e">
            <v>#REF!</v>
          </cell>
        </row>
        <row r="17">
          <cell r="G17" t="str">
            <v>cui</v>
          </cell>
          <cell r="H17" t="str">
            <v>Cñi</v>
          </cell>
          <cell r="I17" t="str">
            <v>kg</v>
          </cell>
          <cell r="J17">
            <v>500</v>
          </cell>
        </row>
        <row r="18">
          <cell r="G18" t="str">
            <v>d</v>
          </cell>
          <cell r="H18" t="str">
            <v xml:space="preserve">D©y thÐp </v>
          </cell>
          <cell r="I18" t="str">
            <v>kg</v>
          </cell>
          <cell r="J18">
            <v>6333.333333333333</v>
          </cell>
        </row>
        <row r="19">
          <cell r="G19" t="str">
            <v>dh</v>
          </cell>
          <cell r="H19" t="str">
            <v xml:space="preserve">§¸ héc </v>
          </cell>
          <cell r="I19" t="str">
            <v>m3</v>
          </cell>
          <cell r="J19">
            <v>95490.223809523799</v>
          </cell>
        </row>
        <row r="20">
          <cell r="G20">
            <v>2</v>
          </cell>
          <cell r="H20" t="str">
            <v>§¸ d¨m 2x4</v>
          </cell>
          <cell r="I20" t="str">
            <v>m3</v>
          </cell>
          <cell r="J20">
            <v>144504.22857142857</v>
          </cell>
        </row>
        <row r="21">
          <cell r="G21" t="str">
            <v>tbb</v>
          </cell>
          <cell r="H21" t="str">
            <v>Trô biÓn b¸o</v>
          </cell>
          <cell r="I21" t="str">
            <v>Trô</v>
          </cell>
          <cell r="J21">
            <v>235000</v>
          </cell>
        </row>
        <row r="22">
          <cell r="G22">
            <v>0.5</v>
          </cell>
          <cell r="H22" t="str">
            <v>§¸ d¨m 0,5x1</v>
          </cell>
          <cell r="I22" t="str">
            <v>m3</v>
          </cell>
          <cell r="J22">
            <v>149266.13333333333</v>
          </cell>
        </row>
        <row r="23">
          <cell r="G23" t="str">
            <v>di</v>
          </cell>
          <cell r="H23" t="str">
            <v>§inh</v>
          </cell>
          <cell r="I23" t="str">
            <v>kg</v>
          </cell>
          <cell r="J23">
            <v>6190.4761904761899</v>
          </cell>
        </row>
        <row r="24">
          <cell r="G24" t="str">
            <v>g</v>
          </cell>
          <cell r="H24" t="str">
            <v>Gç v¸n</v>
          </cell>
          <cell r="I24" t="str">
            <v>m3</v>
          </cell>
          <cell r="J24">
            <v>1279992.2066666668</v>
          </cell>
        </row>
        <row r="25">
          <cell r="G25" t="str">
            <v>dn</v>
          </cell>
          <cell r="H25" t="str">
            <v xml:space="preserve">Gç ®µ nÑp </v>
          </cell>
          <cell r="I25" t="str">
            <v>m3</v>
          </cell>
          <cell r="J25">
            <v>1279992.2066666668</v>
          </cell>
        </row>
        <row r="26">
          <cell r="G26" t="str">
            <v>s</v>
          </cell>
          <cell r="H26" t="str">
            <v>S¬n</v>
          </cell>
          <cell r="I26" t="str">
            <v>kg</v>
          </cell>
          <cell r="J26">
            <v>26666.666666666664</v>
          </cell>
        </row>
        <row r="27">
          <cell r="G27" t="str">
            <v>q</v>
          </cell>
          <cell r="H27" t="str">
            <v>Que hµn</v>
          </cell>
          <cell r="I27" t="str">
            <v>kg</v>
          </cell>
          <cell r="J27">
            <v>11428.571428571428</v>
          </cell>
        </row>
        <row r="28">
          <cell r="G28" t="str">
            <v>d12</v>
          </cell>
          <cell r="H28" t="str">
            <v>ThÐp trßn d=12mm</v>
          </cell>
          <cell r="I28" t="str">
            <v>kg</v>
          </cell>
          <cell r="J28">
            <v>4338.0350476190479</v>
          </cell>
        </row>
        <row r="29">
          <cell r="G29" t="str">
            <v>d6</v>
          </cell>
          <cell r="H29" t="str">
            <v>ThÐp trßn d=6mm</v>
          </cell>
          <cell r="I29" t="str">
            <v>kg</v>
          </cell>
          <cell r="J29">
            <v>4671.3686666666663</v>
          </cell>
        </row>
        <row r="30">
          <cell r="G30" t="str">
            <v>bdbtn</v>
          </cell>
          <cell r="H30" t="str">
            <v>Bét ®¸ (7%)</v>
          </cell>
          <cell r="I30" t="str">
            <v>kg</v>
          </cell>
          <cell r="J30">
            <v>500</v>
          </cell>
        </row>
        <row r="31">
          <cell r="G31" t="str">
            <v>d16</v>
          </cell>
          <cell r="H31" t="str">
            <v>ThÐp trßn d=16mm</v>
          </cell>
          <cell r="I31" t="str">
            <v>kg</v>
          </cell>
          <cell r="J31">
            <v>4347.5591428571424</v>
          </cell>
        </row>
        <row r="32">
          <cell r="G32" t="str">
            <v>dia</v>
          </cell>
          <cell r="H32" t="str">
            <v xml:space="preserve">§inh ®Üa </v>
          </cell>
          <cell r="I32" t="str">
            <v>C¸i</v>
          </cell>
          <cell r="J32">
            <v>2380.9523809523807</v>
          </cell>
        </row>
        <row r="33">
          <cell r="G33" t="str">
            <v>gc</v>
          </cell>
          <cell r="H33" t="str">
            <v>gç v¸n cÇu c«ng t¸c</v>
          </cell>
          <cell r="I33" t="str">
            <v>m3</v>
          </cell>
          <cell r="J33">
            <v>2143480.1533333333</v>
          </cell>
        </row>
        <row r="34">
          <cell r="G34" t="str">
            <v>gg</v>
          </cell>
          <cell r="H34" t="str">
            <v>Gç chèng</v>
          </cell>
          <cell r="I34" t="str">
            <v>m3</v>
          </cell>
          <cell r="J34">
            <v>1279992.2066666668</v>
          </cell>
        </row>
        <row r="35">
          <cell r="G35" t="str">
            <v>ddap</v>
          </cell>
          <cell r="H35" t="str">
            <v>§Êt ®¾p</v>
          </cell>
          <cell r="I35" t="str">
            <v>m3</v>
          </cell>
          <cell r="J35">
            <v>2500</v>
          </cell>
        </row>
        <row r="36">
          <cell r="G36" t="str">
            <v>bl</v>
          </cell>
          <cell r="H36" t="str">
            <v>Bul«ng</v>
          </cell>
          <cell r="I36" t="str">
            <v>C¸i</v>
          </cell>
          <cell r="J36">
            <v>5000</v>
          </cell>
        </row>
        <row r="37">
          <cell r="G37" t="str">
            <v>vc</v>
          </cell>
          <cell r="H37" t="str">
            <v>V«i côc</v>
          </cell>
          <cell r="I37" t="str">
            <v>kg</v>
          </cell>
          <cell r="J37">
            <v>1000</v>
          </cell>
        </row>
        <row r="38">
          <cell r="G38" t="str">
            <v>bd</v>
          </cell>
          <cell r="H38" t="str">
            <v>Bét ®¸</v>
          </cell>
          <cell r="I38" t="str">
            <v>kg</v>
          </cell>
          <cell r="J38">
            <v>476.19047619047615</v>
          </cell>
        </row>
        <row r="39">
          <cell r="G39" t="str">
            <v>dt</v>
          </cell>
          <cell r="H39" t="str">
            <v>D©y thÐp d=3mm</v>
          </cell>
          <cell r="I39" t="str">
            <v>kg</v>
          </cell>
          <cell r="J39">
            <v>6333.333333333333</v>
          </cell>
        </row>
        <row r="40">
          <cell r="G40" t="str">
            <v>td</v>
          </cell>
          <cell r="H40" t="str">
            <v>T¨ng ®¬</v>
          </cell>
          <cell r="I40" t="str">
            <v>C¸i</v>
          </cell>
          <cell r="J40">
            <v>10000</v>
          </cell>
        </row>
        <row r="41">
          <cell r="G41" t="str">
            <v>bt</v>
          </cell>
          <cell r="H41" t="str">
            <v>Bao t¶i.</v>
          </cell>
          <cell r="I41" t="str">
            <v>m2</v>
          </cell>
          <cell r="J41">
            <v>3800</v>
          </cell>
        </row>
        <row r="42">
          <cell r="G42" t="str">
            <v>ds</v>
          </cell>
          <cell r="H42" t="str">
            <v>§Êt sÐt dÎo</v>
          </cell>
          <cell r="I42" t="str">
            <v>m3</v>
          </cell>
          <cell r="J42">
            <v>30000</v>
          </cell>
        </row>
        <row r="43">
          <cell r="G43" t="str">
            <v>ph</v>
          </cell>
          <cell r="H43" t="str">
            <v>PhÌn chua</v>
          </cell>
          <cell r="I43" t="str">
            <v>Kg</v>
          </cell>
          <cell r="J43">
            <v>10000</v>
          </cell>
        </row>
        <row r="44">
          <cell r="G44" t="str">
            <v>m16</v>
          </cell>
          <cell r="H44" t="str">
            <v>Bul«ng M16</v>
          </cell>
          <cell r="I44" t="str">
            <v>C¸i</v>
          </cell>
          <cell r="J44">
            <v>2500</v>
          </cell>
        </row>
        <row r="45">
          <cell r="G45" t="str">
            <v>x400</v>
          </cell>
          <cell r="H45" t="str">
            <v>Xim¨ng PC-400</v>
          </cell>
          <cell r="I45" t="str">
            <v>kg</v>
          </cell>
          <cell r="J45">
            <v>851.03723809523808</v>
          </cell>
        </row>
        <row r="46">
          <cell r="G46" t="str">
            <v>d8</v>
          </cell>
          <cell r="H46" t="str">
            <v>ThÐp trßn d=8mm</v>
          </cell>
          <cell r="I46" t="str">
            <v>kg</v>
          </cell>
          <cell r="J46">
            <v>4671.3686666666663</v>
          </cell>
        </row>
        <row r="47">
          <cell r="G47" t="str">
            <v>d10</v>
          </cell>
          <cell r="H47" t="str">
            <v>ThÐp trßn d=10mm</v>
          </cell>
          <cell r="I47" t="str">
            <v>kg</v>
          </cell>
          <cell r="J47">
            <v>4433.2730476190472</v>
          </cell>
        </row>
        <row r="48">
          <cell r="G48" t="str">
            <v>d14</v>
          </cell>
          <cell r="H48" t="str">
            <v>ThÐp trßn d=14mm</v>
          </cell>
          <cell r="I48" t="str">
            <v>kg</v>
          </cell>
          <cell r="J48">
            <v>4347.5591428571424</v>
          </cell>
        </row>
        <row r="49">
          <cell r="G49" t="str">
            <v>gid</v>
          </cell>
          <cell r="H49" t="str">
            <v>GiÊy dÇu</v>
          </cell>
          <cell r="I49" t="str">
            <v>m2</v>
          </cell>
          <cell r="J49">
            <v>7000</v>
          </cell>
        </row>
        <row r="50">
          <cell r="G50" t="str">
            <v>®ay</v>
          </cell>
          <cell r="H50" t="str">
            <v>§ay</v>
          </cell>
          <cell r="I50" t="str">
            <v>kg</v>
          </cell>
          <cell r="J50">
            <v>7000</v>
          </cell>
        </row>
        <row r="51">
          <cell r="G51" t="str">
            <v>xg</v>
          </cell>
          <cell r="H51" t="str">
            <v>X¨ng</v>
          </cell>
          <cell r="I51" t="str">
            <v>kg</v>
          </cell>
          <cell r="J51">
            <v>6440</v>
          </cell>
        </row>
        <row r="52">
          <cell r="G52" t="str">
            <v>«</v>
          </cell>
          <cell r="H52" t="str">
            <v>«xy</v>
          </cell>
          <cell r="I52" t="str">
            <v>chai</v>
          </cell>
          <cell r="J52">
            <v>53000</v>
          </cell>
        </row>
        <row r="53">
          <cell r="G53" t="str">
            <v>th</v>
          </cell>
          <cell r="H53" t="str">
            <v>ThÐp h×nh</v>
          </cell>
          <cell r="I53" t="str">
            <v>kg</v>
          </cell>
          <cell r="J53">
            <v>4671.3686666666663</v>
          </cell>
        </row>
        <row r="54">
          <cell r="G54" t="str">
            <v>t</v>
          </cell>
          <cell r="H54" t="str">
            <v>ThÐp b¶n</v>
          </cell>
          <cell r="I54" t="str">
            <v>kg</v>
          </cell>
          <cell r="J54">
            <v>4671.3686666666663</v>
          </cell>
        </row>
        <row r="55">
          <cell r="G55" t="str">
            <v>d18</v>
          </cell>
          <cell r="H55" t="str">
            <v>ThÐp trßn d=18mm</v>
          </cell>
          <cell r="I55" t="str">
            <v>kg</v>
          </cell>
          <cell r="J55">
            <v>4347.5591428571424</v>
          </cell>
        </row>
        <row r="56">
          <cell r="G56" t="str">
            <v>tba</v>
          </cell>
          <cell r="H56" t="str">
            <v>ThÐp b¶n</v>
          </cell>
          <cell r="I56" t="str">
            <v>kg</v>
          </cell>
          <cell r="J56">
            <v>4671.3686666666663</v>
          </cell>
        </row>
        <row r="57">
          <cell r="G57" t="str">
            <v>xb</v>
          </cell>
          <cell r="H57" t="str">
            <v>§¸ x« bå</v>
          </cell>
          <cell r="I57" t="str">
            <v>m3</v>
          </cell>
          <cell r="J57">
            <v>33333.333333333328</v>
          </cell>
        </row>
        <row r="58">
          <cell r="G58" t="str">
            <v>d22</v>
          </cell>
          <cell r="H58" t="str">
            <v>ThÐp trßn d=22mm</v>
          </cell>
          <cell r="I58" t="str">
            <v>kg</v>
          </cell>
          <cell r="J58">
            <v>4347.5591428571424</v>
          </cell>
        </row>
        <row r="59">
          <cell r="G59" t="str">
            <v>®</v>
          </cell>
          <cell r="H59" t="str">
            <v>§Êt ®Ìn</v>
          </cell>
          <cell r="I59" t="str">
            <v>kg</v>
          </cell>
          <cell r="J59">
            <v>8600</v>
          </cell>
        </row>
        <row r="60">
          <cell r="G60" t="str">
            <v>a</v>
          </cell>
          <cell r="H60" t="str">
            <v>Axªtylen</v>
          </cell>
          <cell r="I60" t="str">
            <v>Chai</v>
          </cell>
          <cell r="J60">
            <v>140000</v>
          </cell>
        </row>
        <row r="61">
          <cell r="G61" t="str">
            <v>m28</v>
          </cell>
          <cell r="H61" t="str">
            <v>Bul«ng M28x105</v>
          </cell>
          <cell r="I61" t="str">
            <v>C¸i</v>
          </cell>
          <cell r="J61">
            <v>5600</v>
          </cell>
        </row>
        <row r="62">
          <cell r="G62" t="str">
            <v>dau</v>
          </cell>
          <cell r="H62" t="str">
            <v>DÇu b«i tr¬n</v>
          </cell>
          <cell r="I62" t="str">
            <v>kg</v>
          </cell>
          <cell r="J62">
            <v>2500</v>
          </cell>
        </row>
        <row r="63">
          <cell r="G63" t="str">
            <v>pc</v>
          </cell>
          <cell r="H63" t="str">
            <v>PhÌn chua</v>
          </cell>
          <cell r="I63" t="str">
            <v>kg</v>
          </cell>
          <cell r="J63">
            <v>9600</v>
          </cell>
        </row>
        <row r="64">
          <cell r="G64" t="str">
            <v>gmc</v>
          </cell>
          <cell r="H64" t="str">
            <v>Gç mÆt cÇu</v>
          </cell>
          <cell r="I64" t="str">
            <v>m3</v>
          </cell>
          <cell r="J64">
            <v>2143480.1533333333</v>
          </cell>
        </row>
        <row r="65">
          <cell r="G65" t="str">
            <v>cc</v>
          </cell>
          <cell r="H65" t="str">
            <v>C©y chèng</v>
          </cell>
          <cell r="I65" t="str">
            <v>C©y</v>
          </cell>
          <cell r="J65">
            <v>8000</v>
          </cell>
        </row>
        <row r="66">
          <cell r="G66" t="str">
            <v>db</v>
          </cell>
          <cell r="H66" t="str">
            <v>D©y buéc</v>
          </cell>
          <cell r="I66" t="str">
            <v>kg</v>
          </cell>
          <cell r="J66">
            <v>6045.454545454545</v>
          </cell>
        </row>
        <row r="67">
          <cell r="G67" t="str">
            <v>d20</v>
          </cell>
          <cell r="H67" t="str">
            <v>ThÐp trßn d=20mm</v>
          </cell>
          <cell r="I67" t="str">
            <v>kg</v>
          </cell>
          <cell r="J67">
            <v>4347.5591428571424</v>
          </cell>
        </row>
        <row r="68">
          <cell r="G68" t="str">
            <v>d25</v>
          </cell>
          <cell r="H68" t="str">
            <v>ThÐp trßn d=25mm</v>
          </cell>
          <cell r="I68" t="str">
            <v>kg</v>
          </cell>
          <cell r="J68">
            <v>4347.5591428571424</v>
          </cell>
        </row>
        <row r="69">
          <cell r="G69" t="str">
            <v>sp</v>
          </cell>
          <cell r="H69" t="str">
            <v>S¬n ph¶n quang</v>
          </cell>
          <cell r="I69" t="str">
            <v>kg</v>
          </cell>
          <cell r="J69">
            <v>80000</v>
          </cell>
        </row>
        <row r="70">
          <cell r="G70" t="str">
            <v>0.5btn</v>
          </cell>
          <cell r="H70" t="str">
            <v>§¸ 0,5x1 (20%)</v>
          </cell>
          <cell r="I70" t="str">
            <v>m3</v>
          </cell>
          <cell r="J70">
            <v>176948.49523809523</v>
          </cell>
        </row>
        <row r="71">
          <cell r="G71" t="str">
            <v>1btn</v>
          </cell>
          <cell r="H71" t="str">
            <v>§¸ 1x2 (30%)</v>
          </cell>
          <cell r="I71" t="str">
            <v>m3</v>
          </cell>
          <cell r="J71">
            <v>176948.49523809523</v>
          </cell>
        </row>
        <row r="72">
          <cell r="G72" t="str">
            <v>cbtn</v>
          </cell>
          <cell r="H72" t="str">
            <v>C¸t (43%)</v>
          </cell>
          <cell r="I72" t="str">
            <v>m3</v>
          </cell>
          <cell r="J72">
            <v>147541.19999999998</v>
          </cell>
        </row>
        <row r="73">
          <cell r="G73" t="str">
            <v>nbtn</v>
          </cell>
          <cell r="H73" t="str">
            <v>Nhùa (5,8%)</v>
          </cell>
          <cell r="I73" t="str">
            <v>kg</v>
          </cell>
          <cell r="J73">
            <v>3689.18</v>
          </cell>
        </row>
        <row r="74">
          <cell r="G74" t="str">
            <v>#p</v>
          </cell>
          <cell r="H74" t="str">
            <v>VËt liÖu phô</v>
          </cell>
          <cell r="I74" t="str">
            <v>%</v>
          </cell>
        </row>
        <row r="75">
          <cell r="G75" t="str">
            <v>&gt;18</v>
          </cell>
          <cell r="H75" t="str">
            <v>ThÐp trßn d&gt;18mm</v>
          </cell>
          <cell r="I75" t="str">
            <v>kg</v>
          </cell>
        </row>
        <row r="76">
          <cell r="G76" t="str">
            <v>dmn</v>
          </cell>
          <cell r="H76" t="str">
            <v>§¸ m¹t (18%)</v>
          </cell>
          <cell r="I76" t="str">
            <v>m3</v>
          </cell>
          <cell r="J76"/>
        </row>
        <row r="77">
          <cell r="G77" t="str">
            <v>am</v>
          </cell>
          <cell r="H77" t="str">
            <v>§¸ d¨m</v>
          </cell>
          <cell r="I77" t="str">
            <v>m3</v>
          </cell>
        </row>
        <row r="78">
          <cell r="G78" t="str">
            <v>dm</v>
          </cell>
          <cell r="H78" t="str">
            <v>§¸ m¹t</v>
          </cell>
          <cell r="I78" t="str">
            <v>m3</v>
          </cell>
        </row>
        <row r="79">
          <cell r="G79" t="str">
            <v>ddtc</v>
          </cell>
          <cell r="H79" t="str">
            <v>§¸ d¨m tiªu chuÈn</v>
          </cell>
          <cell r="I79" t="str">
            <v>m3</v>
          </cell>
        </row>
        <row r="80">
          <cell r="G80" t="str">
            <v>dhc</v>
          </cell>
          <cell r="H80" t="str">
            <v>§Êt h÷u c¬</v>
          </cell>
          <cell r="I80" t="str">
            <v>m3</v>
          </cell>
        </row>
        <row r="81">
          <cell r="G81" t="str">
            <v>dg</v>
          </cell>
          <cell r="H81" t="str">
            <v>§inh ®­êng</v>
          </cell>
          <cell r="I81" t="str">
            <v>C¸i</v>
          </cell>
        </row>
        <row r="82">
          <cell r="G82" t="str">
            <v>cr</v>
          </cell>
          <cell r="H82" t="str">
            <v>§inh Cr¨mpong</v>
          </cell>
          <cell r="I82" t="str">
            <v>C¸i</v>
          </cell>
          <cell r="J82">
            <v>2500</v>
          </cell>
        </row>
        <row r="83">
          <cell r="G83" t="str">
            <v>m20</v>
          </cell>
          <cell r="H83" t="str">
            <v>Bul«ng M20</v>
          </cell>
          <cell r="I83" t="str">
            <v>C¸i</v>
          </cell>
          <cell r="J83">
            <v>5000</v>
          </cell>
        </row>
        <row r="84">
          <cell r="G84" t="str">
            <v>cgo</v>
          </cell>
          <cell r="H84" t="str">
            <v>Cäc gç d=8-10cm</v>
          </cell>
          <cell r="I84" t="str">
            <v>m</v>
          </cell>
        </row>
        <row r="85">
          <cell r="G85" t="str">
            <v>ctre</v>
          </cell>
          <cell r="H85" t="str">
            <v>Cäc tre</v>
          </cell>
          <cell r="I85" t="str">
            <v>m</v>
          </cell>
        </row>
        <row r="86">
          <cell r="G86" t="str">
            <v>ct</v>
          </cell>
          <cell r="H86" t="str">
            <v>Cèt thÐp</v>
          </cell>
          <cell r="I86" t="str">
            <v>kg</v>
          </cell>
        </row>
        <row r="87">
          <cell r="G87" t="str">
            <v>day</v>
          </cell>
          <cell r="H87" t="str">
            <v>D©y</v>
          </cell>
          <cell r="I87" t="str">
            <v>kg</v>
          </cell>
        </row>
        <row r="88">
          <cell r="G88" t="str">
            <v>o</v>
          </cell>
          <cell r="H88" t="str">
            <v>èng ®æ d=300</v>
          </cell>
          <cell r="I88" t="str">
            <v xml:space="preserve">m </v>
          </cell>
        </row>
        <row r="89">
          <cell r="G89" t="str">
            <v>o60</v>
          </cell>
          <cell r="H89" t="str">
            <v>èng d=60cm; L=4m</v>
          </cell>
          <cell r="I89" t="str">
            <v>èng</v>
          </cell>
        </row>
        <row r="90">
          <cell r="G90" t="str">
            <v>o100</v>
          </cell>
          <cell r="H90" t="str">
            <v>èng d=100cm; L=1m</v>
          </cell>
          <cell r="I90" t="str">
            <v>m</v>
          </cell>
        </row>
        <row r="91">
          <cell r="G91" t="str">
            <v>on</v>
          </cell>
          <cell r="H91" t="str">
            <v>èng nèi</v>
          </cell>
          <cell r="I91" t="str">
            <v>m</v>
          </cell>
        </row>
        <row r="92">
          <cell r="G92" t="str">
            <v>ot</v>
          </cell>
          <cell r="H92" t="str">
            <v>èng thÐp luån c¸p</v>
          </cell>
          <cell r="I92" t="str">
            <v>m</v>
          </cell>
        </row>
        <row r="93">
          <cell r="G93" t="str">
            <v>g25x25</v>
          </cell>
          <cell r="H93" t="str">
            <v>G¹ch 25x25</v>
          </cell>
          <cell r="I93" t="str">
            <v>Viªn</v>
          </cell>
        </row>
        <row r="94">
          <cell r="G94" t="str">
            <v>go</v>
          </cell>
          <cell r="H94" t="str">
            <v>G¹ch èng 10x10x20</v>
          </cell>
          <cell r="I94" t="str">
            <v>viªn</v>
          </cell>
        </row>
        <row r="95">
          <cell r="G95" t="str">
            <v>gt</v>
          </cell>
          <cell r="H95" t="str">
            <v xml:space="preserve">G¹ch thÎ </v>
          </cell>
          <cell r="I95" t="str">
            <v>viªn</v>
          </cell>
        </row>
        <row r="96">
          <cell r="G96" t="str">
            <v>gk</v>
          </cell>
          <cell r="H96" t="str">
            <v>Gç kª</v>
          </cell>
          <cell r="I96" t="str">
            <v>m3</v>
          </cell>
          <cell r="J96">
            <v>1279992.2066666668</v>
          </cell>
        </row>
        <row r="97">
          <cell r="G97" t="str">
            <v>gd</v>
          </cell>
          <cell r="H97" t="str">
            <v>Gç lµm khe co gian</v>
          </cell>
          <cell r="I97" t="str">
            <v>m3</v>
          </cell>
        </row>
        <row r="98">
          <cell r="G98" t="str">
            <v>ll</v>
          </cell>
          <cell r="H98" t="str">
            <v>LËp l¸ch</v>
          </cell>
          <cell r="I98" t="str">
            <v xml:space="preserve">bé </v>
          </cell>
          <cell r="J98">
            <v>200000</v>
          </cell>
        </row>
        <row r="99">
          <cell r="G99" t="str">
            <v>lc</v>
          </cell>
          <cell r="H99" t="str">
            <v>L­ìi c­a s¾t</v>
          </cell>
          <cell r="I99" t="str">
            <v>C¸i</v>
          </cell>
          <cell r="J99">
            <v>216</v>
          </cell>
        </row>
        <row r="100">
          <cell r="G100" t="str">
            <v>lt</v>
          </cell>
          <cell r="H100" t="str">
            <v>L­íi thÐp ®Þnh vÞ</v>
          </cell>
          <cell r="I100" t="str">
            <v>kg</v>
          </cell>
          <cell r="J100">
            <v>72</v>
          </cell>
        </row>
        <row r="101">
          <cell r="G101" t="str">
            <v>nt</v>
          </cell>
          <cell r="H101" t="str">
            <v>Nhò t­¬ng 60% nhùa</v>
          </cell>
          <cell r="I101" t="str">
            <v>Kg</v>
          </cell>
          <cell r="J101">
            <v>60</v>
          </cell>
        </row>
        <row r="102">
          <cell r="G102" t="str">
            <v>r</v>
          </cell>
          <cell r="H102" t="str">
            <v>Ray</v>
          </cell>
          <cell r="I102" t="str">
            <v>kg</v>
          </cell>
          <cell r="J102">
            <v>4500</v>
          </cell>
        </row>
        <row r="103">
          <cell r="G103" t="str">
            <v>tv</v>
          </cell>
          <cell r="H103" t="str">
            <v>Tµ vÑt gç (14x20x180)</v>
          </cell>
          <cell r="I103" t="str">
            <v>thanh</v>
          </cell>
          <cell r="J103">
            <v>108031.39972800002</v>
          </cell>
        </row>
        <row r="104">
          <cell r="G104" t="str">
            <v>gcn</v>
          </cell>
          <cell r="H104" t="str">
            <v>Gç chång nÒ (14x18x140)</v>
          </cell>
          <cell r="I104" t="str">
            <v>thanh</v>
          </cell>
          <cell r="J104">
            <v>75621.979809600001</v>
          </cell>
        </row>
        <row r="105">
          <cell r="G105" t="str">
            <v>tg</v>
          </cell>
          <cell r="H105" t="str">
            <v>ThÐp gãc</v>
          </cell>
          <cell r="I105" t="str">
            <v>kg</v>
          </cell>
          <cell r="J105">
            <v>0</v>
          </cell>
        </row>
        <row r="106">
          <cell r="G106" t="str">
            <v>i</v>
          </cell>
          <cell r="H106" t="str">
            <v>ThÐp I</v>
          </cell>
          <cell r="I106" t="str">
            <v>kg</v>
          </cell>
          <cell r="J106">
            <v>0</v>
          </cell>
        </row>
        <row r="107">
          <cell r="G107" t="str">
            <v>tr</v>
          </cell>
          <cell r="H107" t="str">
            <v>ThÐp trßn</v>
          </cell>
          <cell r="I107" t="str">
            <v>kg</v>
          </cell>
          <cell r="J107">
            <v>4671.3686666666663</v>
          </cell>
        </row>
        <row r="108">
          <cell r="G108">
            <v>10</v>
          </cell>
          <cell r="H108" t="str">
            <v>ThÐp trßn d&lt;=10mm</v>
          </cell>
          <cell r="I108" t="str">
            <v>kg</v>
          </cell>
        </row>
        <row r="109">
          <cell r="G109" t="str">
            <v>t4-6</v>
          </cell>
          <cell r="H109" t="str">
            <v>ThÐp trßn d=4-6mm</v>
          </cell>
          <cell r="I109" t="str">
            <v>kg</v>
          </cell>
        </row>
        <row r="110">
          <cell r="G110" t="str">
            <v>d4</v>
          </cell>
          <cell r="H110" t="str">
            <v>ThÐp trßn d=4mm</v>
          </cell>
          <cell r="I110" t="str">
            <v>kg</v>
          </cell>
        </row>
        <row r="111">
          <cell r="G111" t="str">
            <v>d32</v>
          </cell>
          <cell r="H111" t="str">
            <v>ThÐp trßn d=32mm</v>
          </cell>
          <cell r="I111" t="str">
            <v>kg</v>
          </cell>
          <cell r="J111">
            <v>4347.5591428571424</v>
          </cell>
        </row>
        <row r="112">
          <cell r="G112" t="str">
            <v>&gt;10</v>
          </cell>
          <cell r="H112" t="str">
            <v>ThÐp trßn d&gt;10mm</v>
          </cell>
          <cell r="I112" t="str">
            <v>kg</v>
          </cell>
        </row>
        <row r="113">
          <cell r="G113" t="str">
            <v>vl</v>
          </cell>
          <cell r="H113" t="str">
            <v>V÷a lãt</v>
          </cell>
          <cell r="I113" t="str">
            <v>m3</v>
          </cell>
        </row>
        <row r="114">
          <cell r="G114" t="str">
            <v>vu</v>
          </cell>
          <cell r="H114" t="str">
            <v>V÷a M</v>
          </cell>
          <cell r="I114" t="str">
            <v>m3</v>
          </cell>
        </row>
        <row r="115">
          <cell r="G115" t="str">
            <v>bbcn</v>
          </cell>
          <cell r="H115" t="str">
            <v>BiÓn b¸o tªn cÇu</v>
          </cell>
          <cell r="I115" t="str">
            <v>C¸i</v>
          </cell>
          <cell r="J115">
            <v>450000</v>
          </cell>
        </row>
        <row r="116">
          <cell r="G116" t="str">
            <v>vmm</v>
          </cell>
          <cell r="H116" t="str">
            <v xml:space="preserve">V÷a miÕt m¹ch </v>
          </cell>
          <cell r="I116" t="str">
            <v>m3</v>
          </cell>
        </row>
        <row r="117">
          <cell r="G117" t="str">
            <v>xmt</v>
          </cell>
          <cell r="H117" t="str">
            <v>Xim¨ng tr¾ng</v>
          </cell>
          <cell r="I117" t="str">
            <v>kg</v>
          </cell>
          <cell r="J117">
            <v>12517</v>
          </cell>
        </row>
        <row r="118">
          <cell r="G118" t="str">
            <v>Tra nh©n c«ng</v>
          </cell>
          <cell r="H118" t="str">
            <v>ThÐp b¶n</v>
          </cell>
          <cell r="I118" t="str">
            <v>kg</v>
          </cell>
          <cell r="J118" t="str">
            <v>§­êng</v>
          </cell>
        </row>
        <row r="119">
          <cell r="G119">
            <v>2.5</v>
          </cell>
          <cell r="H119" t="str">
            <v>Nh©n c«ng bËc 2,5/7</v>
          </cell>
          <cell r="I119" t="str">
            <v xml:space="preserve">C«ng </v>
          </cell>
          <cell r="J119">
            <v>12517</v>
          </cell>
        </row>
        <row r="120">
          <cell r="G120">
            <v>2.7</v>
          </cell>
          <cell r="H120" t="str">
            <v>Nh©n c«ng bËc 2,7/7</v>
          </cell>
          <cell r="I120" t="str">
            <v xml:space="preserve">C«ng </v>
          </cell>
          <cell r="J120">
            <v>12755</v>
          </cell>
        </row>
        <row r="121">
          <cell r="G121">
            <v>3</v>
          </cell>
          <cell r="H121" t="str">
            <v>Nh©n c«ng bËc 3,0/7</v>
          </cell>
          <cell r="I121" t="str">
            <v xml:space="preserve">C«ng </v>
          </cell>
          <cell r="J121">
            <v>13111</v>
          </cell>
        </row>
        <row r="122">
          <cell r="G122">
            <v>3.2</v>
          </cell>
          <cell r="H122" t="str">
            <v>Nh©n c«ng bËc 3,2/7</v>
          </cell>
          <cell r="I122" t="str">
            <v xml:space="preserve">C«ng </v>
          </cell>
          <cell r="J122">
            <v>13390</v>
          </cell>
        </row>
        <row r="123">
          <cell r="G123">
            <v>3.5</v>
          </cell>
          <cell r="H123" t="str">
            <v>Nh©n c«ng bËc 3,5/7</v>
          </cell>
          <cell r="I123" t="str">
            <v xml:space="preserve">C«ng </v>
          </cell>
          <cell r="J123">
            <v>13808</v>
          </cell>
        </row>
        <row r="124">
          <cell r="G124">
            <v>3.7</v>
          </cell>
          <cell r="H124" t="str">
            <v>Nh©n c«ng bËc 3,7/7</v>
          </cell>
          <cell r="I124" t="str">
            <v xml:space="preserve">C«ng </v>
          </cell>
          <cell r="J124">
            <v>14088</v>
          </cell>
        </row>
        <row r="125">
          <cell r="G125" t="str">
            <v>n4</v>
          </cell>
          <cell r="H125" t="str">
            <v>Nh©n c«ng bËc 4,0/7</v>
          </cell>
          <cell r="I125" t="str">
            <v xml:space="preserve">C«ng </v>
          </cell>
          <cell r="J125">
            <v>14506</v>
          </cell>
        </row>
        <row r="126">
          <cell r="G126">
            <v>4.5</v>
          </cell>
          <cell r="H126" t="str">
            <v>Nh©n c«ng bËc 4,5/7</v>
          </cell>
          <cell r="I126" t="str">
            <v xml:space="preserve">C«ng </v>
          </cell>
          <cell r="J126">
            <v>15937</v>
          </cell>
        </row>
        <row r="127">
          <cell r="J127" t="str">
            <v>cÇu</v>
          </cell>
        </row>
        <row r="128">
          <cell r="G128" t="str">
            <v>2,5c</v>
          </cell>
          <cell r="H128" t="str">
            <v>Nh©n c«ng bËc 2,5/7</v>
          </cell>
          <cell r="I128" t="str">
            <v xml:space="preserve">C«ng </v>
          </cell>
          <cell r="J128">
            <v>13215</v>
          </cell>
        </row>
        <row r="129">
          <cell r="G129" t="str">
            <v>2,7c</v>
          </cell>
          <cell r="H129" t="str">
            <v>Nh©n c«ng bËc 2,7/7</v>
          </cell>
          <cell r="I129" t="str">
            <v xml:space="preserve">C«ng </v>
          </cell>
          <cell r="J129">
            <v>13481</v>
          </cell>
        </row>
        <row r="130">
          <cell r="G130" t="str">
            <v>3c</v>
          </cell>
          <cell r="H130" t="str">
            <v>Nh©n c«ng bËc 3,0/7</v>
          </cell>
          <cell r="I130" t="str">
            <v xml:space="preserve">C«ng </v>
          </cell>
          <cell r="J130">
            <v>13878</v>
          </cell>
        </row>
        <row r="131">
          <cell r="G131" t="str">
            <v>3,2c</v>
          </cell>
          <cell r="H131" t="str">
            <v>Nh©n c«ng bËc 3,2/7</v>
          </cell>
          <cell r="I131" t="str">
            <v xml:space="preserve">C«ng </v>
          </cell>
          <cell r="J131">
            <v>14171</v>
          </cell>
        </row>
        <row r="132">
          <cell r="G132" t="str">
            <v>3,5c</v>
          </cell>
          <cell r="H132" t="str">
            <v>Nh©n c«ng bËc 3,5/7</v>
          </cell>
          <cell r="I132" t="str">
            <v xml:space="preserve">C«ng </v>
          </cell>
          <cell r="J132">
            <v>14611</v>
          </cell>
        </row>
        <row r="133">
          <cell r="G133" t="str">
            <v>3,7c</v>
          </cell>
          <cell r="H133" t="str">
            <v>Nh©n c«ng bËc 3,7/7</v>
          </cell>
          <cell r="I133" t="str">
            <v xml:space="preserve">C«ng </v>
          </cell>
          <cell r="J133">
            <v>14904</v>
          </cell>
        </row>
        <row r="134">
          <cell r="G134" t="str">
            <v>4c</v>
          </cell>
          <cell r="H134" t="str">
            <v>Nh©n c«ng bËc 4,0/7</v>
          </cell>
          <cell r="I134" t="str">
            <v xml:space="preserve">C«ng </v>
          </cell>
          <cell r="J134">
            <v>15344</v>
          </cell>
        </row>
        <row r="135">
          <cell r="G135" t="str">
            <v>4,5c</v>
          </cell>
          <cell r="H135" t="str">
            <v>Nh©n c«ng bËc 4,5/7</v>
          </cell>
          <cell r="I135" t="str">
            <v xml:space="preserve">C«ng </v>
          </cell>
          <cell r="J135">
            <v>16914</v>
          </cell>
        </row>
        <row r="137">
          <cell r="G137" t="str">
            <v>TRA MAÏY TC</v>
          </cell>
        </row>
        <row r="138">
          <cell r="G138" t="str">
            <v>bv</v>
          </cell>
          <cell r="H138" t="str">
            <v>B¬m v÷a XM</v>
          </cell>
          <cell r="I138" t="str">
            <v>Ca</v>
          </cell>
          <cell r="J138">
            <v>125828</v>
          </cell>
        </row>
        <row r="139">
          <cell r="G139" t="str">
            <v>mr50</v>
          </cell>
          <cell r="H139" t="str">
            <v>M¸y r¶i 50-60m3/h</v>
          </cell>
          <cell r="I139" t="str">
            <v>Ca</v>
          </cell>
          <cell r="J139">
            <v>1177680</v>
          </cell>
        </row>
        <row r="140">
          <cell r="G140" t="str">
            <v>c10t</v>
          </cell>
          <cell r="H140" t="str">
            <v>CÈu 10T</v>
          </cell>
          <cell r="I140" t="str">
            <v>Ca</v>
          </cell>
          <cell r="J140">
            <v>615511</v>
          </cell>
        </row>
        <row r="141">
          <cell r="G141" t="str">
            <v>c5t</v>
          </cell>
          <cell r="H141" t="str">
            <v>CÈu 5T</v>
          </cell>
          <cell r="I141" t="str">
            <v>Ca</v>
          </cell>
          <cell r="J141">
            <v>292034</v>
          </cell>
        </row>
        <row r="142">
          <cell r="G142" t="str">
            <v>c16t</v>
          </cell>
          <cell r="H142" t="str">
            <v>CÈu 16T</v>
          </cell>
          <cell r="I142" t="str">
            <v>Ca</v>
          </cell>
          <cell r="J142">
            <v>823425</v>
          </cell>
        </row>
        <row r="143">
          <cell r="G143" t="str">
            <v>c25T</v>
          </cell>
          <cell r="H143" t="str">
            <v>CÈu 25T</v>
          </cell>
          <cell r="I143" t="str">
            <v>Ca</v>
          </cell>
          <cell r="J143">
            <v>1148366</v>
          </cell>
        </row>
        <row r="144">
          <cell r="G144" t="str">
            <v>50t</v>
          </cell>
          <cell r="H144" t="str">
            <v>CÈu xÝch 50T</v>
          </cell>
          <cell r="I144" t="str">
            <v>Ca</v>
          </cell>
          <cell r="J144">
            <v>1639226</v>
          </cell>
        </row>
        <row r="145">
          <cell r="G145" t="str">
            <v>k250</v>
          </cell>
          <cell r="H145" t="str">
            <v>KÝch 250T</v>
          </cell>
          <cell r="I145" t="str">
            <v>Ca</v>
          </cell>
          <cell r="J145">
            <v>86813</v>
          </cell>
        </row>
        <row r="146">
          <cell r="G146" t="str">
            <v>k500</v>
          </cell>
          <cell r="H146" t="str">
            <v>KÝch 500T</v>
          </cell>
          <cell r="I146" t="str">
            <v>Ca</v>
          </cell>
          <cell r="J146">
            <v>102248</v>
          </cell>
        </row>
        <row r="147">
          <cell r="G147" t="str">
            <v>db1</v>
          </cell>
          <cell r="H147" t="str">
            <v>M¸y ®Çm bµn 1KW</v>
          </cell>
          <cell r="I147" t="str">
            <v>Ca</v>
          </cell>
          <cell r="J147">
            <v>32525</v>
          </cell>
        </row>
        <row r="148">
          <cell r="G148" t="str">
            <v>b75</v>
          </cell>
          <cell r="H148" t="str">
            <v>M¸y b¬m n­íc 75CV</v>
          </cell>
          <cell r="I148" t="str">
            <v>Ca</v>
          </cell>
          <cell r="J148">
            <v>466499</v>
          </cell>
        </row>
        <row r="149">
          <cell r="G149" t="str">
            <v>b20</v>
          </cell>
          <cell r="H149" t="str">
            <v>M¸y b¬m n­íc 20CV</v>
          </cell>
          <cell r="I149" t="str">
            <v>Ca</v>
          </cell>
          <cell r="J149">
            <v>140009</v>
          </cell>
        </row>
        <row r="150">
          <cell r="G150" t="str">
            <v>cg</v>
          </cell>
          <cell r="H150" t="str">
            <v>M¸y c¾t èng</v>
          </cell>
          <cell r="I150" t="str">
            <v>Ca</v>
          </cell>
          <cell r="J150">
            <v>46496</v>
          </cell>
        </row>
        <row r="151">
          <cell r="G151" t="str">
            <v>cth</v>
          </cell>
          <cell r="H151" t="str">
            <v>M¸y c¾t thÐp</v>
          </cell>
          <cell r="I151" t="str">
            <v>Ca</v>
          </cell>
          <cell r="J151">
            <v>164322</v>
          </cell>
        </row>
        <row r="152">
          <cell r="G152" t="str">
            <v>cong</v>
          </cell>
          <cell r="H152" t="str">
            <v>M¸y cuèn èng</v>
          </cell>
          <cell r="I152" t="str">
            <v>Ca</v>
          </cell>
          <cell r="J152">
            <v>43589</v>
          </cell>
        </row>
        <row r="153">
          <cell r="G153" t="str">
            <v>h23</v>
          </cell>
          <cell r="H153" t="str">
            <v>M¸y hµn 23KW</v>
          </cell>
          <cell r="I153" t="str">
            <v>Ca</v>
          </cell>
          <cell r="J153">
            <v>77338</v>
          </cell>
        </row>
        <row r="154">
          <cell r="G154" t="str">
            <v>m#</v>
          </cell>
          <cell r="H154" t="str">
            <v>M¸y kh¸c</v>
          </cell>
          <cell r="I154" t="str">
            <v>%</v>
          </cell>
        </row>
        <row r="155">
          <cell r="G155" t="str">
            <v>nk</v>
          </cell>
          <cell r="H155" t="str">
            <v>M¸y nÐn khÝ 10m3/h</v>
          </cell>
          <cell r="I155" t="str">
            <v>Ca</v>
          </cell>
          <cell r="J155">
            <v>28854</v>
          </cell>
        </row>
        <row r="156">
          <cell r="G156" t="str">
            <v>250l</v>
          </cell>
          <cell r="H156" t="str">
            <v>M¸y trén 250l</v>
          </cell>
          <cell r="I156" t="str">
            <v>Ca</v>
          </cell>
          <cell r="J156">
            <v>96272</v>
          </cell>
        </row>
        <row r="157">
          <cell r="G157" t="str">
            <v>80l</v>
          </cell>
          <cell r="H157" t="str">
            <v>M¸y trén v÷a 80l</v>
          </cell>
          <cell r="I157" t="str">
            <v>Ca</v>
          </cell>
          <cell r="J157">
            <v>45294</v>
          </cell>
        </row>
        <row r="158">
          <cell r="G158" t="str">
            <v>vt</v>
          </cell>
          <cell r="H158" t="str">
            <v>M¸y vËn th¨ng 0,8T</v>
          </cell>
          <cell r="I158" t="str">
            <v>Ca</v>
          </cell>
          <cell r="J158">
            <v>54495</v>
          </cell>
        </row>
        <row r="159">
          <cell r="G159" t="str">
            <v>pl3</v>
          </cell>
          <cell r="H159" t="str">
            <v>Pal¨ng xÝch 3T</v>
          </cell>
          <cell r="I159" t="str">
            <v>Ca</v>
          </cell>
          <cell r="J159">
            <v>90447</v>
          </cell>
        </row>
        <row r="160">
          <cell r="G160" t="str">
            <v>200t</v>
          </cell>
          <cell r="H160" t="str">
            <v>Sµ lan 200T</v>
          </cell>
          <cell r="I160" t="str">
            <v>Ca</v>
          </cell>
          <cell r="J160">
            <v>325023</v>
          </cell>
        </row>
        <row r="161">
          <cell r="G161" t="str">
            <v>400t</v>
          </cell>
          <cell r="H161" t="str">
            <v>Sµ lan 400T</v>
          </cell>
          <cell r="I161" t="str">
            <v>Ca</v>
          </cell>
          <cell r="J161">
            <v>670875</v>
          </cell>
        </row>
        <row r="162">
          <cell r="G162" t="str">
            <v>toi5</v>
          </cell>
          <cell r="H162" t="str">
            <v>Têi ®iÖn 5T</v>
          </cell>
          <cell r="I162" t="str">
            <v>Ca</v>
          </cell>
          <cell r="J162">
            <v>70440</v>
          </cell>
        </row>
        <row r="163">
          <cell r="G163" t="str">
            <v>150cv</v>
          </cell>
          <cell r="H163" t="str">
            <v>Tµu kÐo 150cv</v>
          </cell>
          <cell r="I163" t="str">
            <v>Ca</v>
          </cell>
          <cell r="J163">
            <v>775474</v>
          </cell>
        </row>
        <row r="164">
          <cell r="G164" t="str">
            <v>ld</v>
          </cell>
          <cell r="H164" t="str">
            <v>Xe lao dÇm</v>
          </cell>
          <cell r="I164" t="str">
            <v>Ca</v>
          </cell>
          <cell r="J164">
            <v>2382049</v>
          </cell>
        </row>
        <row r="165">
          <cell r="G165" t="str">
            <v>mu110</v>
          </cell>
          <cell r="H165" t="str">
            <v>M¸y ñi 110cv</v>
          </cell>
          <cell r="I165" t="str">
            <v>Ca</v>
          </cell>
          <cell r="J165">
            <v>669348</v>
          </cell>
        </row>
        <row r="166">
          <cell r="G166" t="str">
            <v>ms110</v>
          </cell>
          <cell r="H166" t="str">
            <v>M¸y san 110cv</v>
          </cell>
          <cell r="I166" t="str">
            <v>Ca</v>
          </cell>
          <cell r="J166">
            <v>584271</v>
          </cell>
        </row>
        <row r="167">
          <cell r="G167" t="str">
            <v>dbl25</v>
          </cell>
          <cell r="H167" t="str">
            <v>§Çm b¸nh lèp 25T</v>
          </cell>
          <cell r="I167" t="str">
            <v>Ca</v>
          </cell>
          <cell r="J167">
            <v>505651</v>
          </cell>
        </row>
        <row r="168">
          <cell r="G168" t="str">
            <v>ottn5</v>
          </cell>
          <cell r="H168" t="str">
            <v>¤t« t­íi n­íc 5m3</v>
          </cell>
          <cell r="I168" t="str">
            <v>Ca</v>
          </cell>
          <cell r="J168">
            <v>343052</v>
          </cell>
        </row>
        <row r="169">
          <cell r="G169" t="str">
            <v>md25</v>
          </cell>
          <cell r="H169" t="str">
            <v>M¸y ®Çm 25T</v>
          </cell>
          <cell r="I169" t="str">
            <v>Ca</v>
          </cell>
          <cell r="J169">
            <v>505651</v>
          </cell>
        </row>
        <row r="170">
          <cell r="G170" t="str">
            <v>md9</v>
          </cell>
          <cell r="H170" t="str">
            <v>M¸y ®Çm 9T</v>
          </cell>
          <cell r="I170" t="str">
            <v>Ca</v>
          </cell>
          <cell r="J170">
            <v>443844</v>
          </cell>
        </row>
        <row r="171">
          <cell r="G171" t="str">
            <v>mr</v>
          </cell>
          <cell r="H171" t="str">
            <v>M¸y r¶i 20T/h</v>
          </cell>
          <cell r="I171" t="str">
            <v>Ca</v>
          </cell>
          <cell r="J171">
            <v>643252</v>
          </cell>
        </row>
        <row r="172">
          <cell r="G172" t="str">
            <v>l10</v>
          </cell>
          <cell r="H172" t="str">
            <v>Lu 10T</v>
          </cell>
          <cell r="I172" t="str">
            <v>Ca</v>
          </cell>
          <cell r="J172">
            <v>288922</v>
          </cell>
        </row>
        <row r="173">
          <cell r="G173" t="str">
            <v>l8.5</v>
          </cell>
          <cell r="H173" t="str">
            <v>M¸y lu 8.5T</v>
          </cell>
          <cell r="I173" t="str">
            <v>Ca</v>
          </cell>
          <cell r="J173">
            <v>252823</v>
          </cell>
        </row>
        <row r="174">
          <cell r="G174" t="str">
            <v>lbl16</v>
          </cell>
          <cell r="H174" t="str">
            <v>Lu b¸nh lèp 16T</v>
          </cell>
          <cell r="I174" t="str">
            <v>Ca</v>
          </cell>
          <cell r="J174">
            <v>432053</v>
          </cell>
        </row>
        <row r="175">
          <cell r="G175" t="str">
            <v>tt20-25</v>
          </cell>
          <cell r="H175" t="str">
            <v>Tr¹m trén 20-25T/h</v>
          </cell>
          <cell r="I175" t="str">
            <v>Ca</v>
          </cell>
          <cell r="J175">
            <v>5156262</v>
          </cell>
        </row>
        <row r="176">
          <cell r="G176" t="str">
            <v>mx0.6</v>
          </cell>
          <cell r="H176" t="str">
            <v>M¸y xóc 0,6m3</v>
          </cell>
          <cell r="I176" t="str">
            <v>Ca</v>
          </cell>
          <cell r="J176">
            <v>469958</v>
          </cell>
        </row>
        <row r="177">
          <cell r="G177" t="str">
            <v>mx1,25</v>
          </cell>
          <cell r="H177" t="str">
            <v>M¸y xóc 1,25m3</v>
          </cell>
          <cell r="I177" t="str">
            <v>Ca</v>
          </cell>
          <cell r="J177">
            <v>713258</v>
          </cell>
        </row>
        <row r="178">
          <cell r="G178" t="str">
            <v>lr25</v>
          </cell>
          <cell r="H178" t="str">
            <v>Lu rung 25T</v>
          </cell>
          <cell r="I178" t="str">
            <v>Ca</v>
          </cell>
          <cell r="J178">
            <v>928648</v>
          </cell>
        </row>
        <row r="179">
          <cell r="G179" t="str">
            <v>ottn7t</v>
          </cell>
          <cell r="H179" t="str">
            <v>¤t« t­íi nhùa 7T</v>
          </cell>
          <cell r="I179" t="str">
            <v>Ca</v>
          </cell>
          <cell r="J179">
            <v>745096</v>
          </cell>
        </row>
        <row r="180">
          <cell r="G180" t="str">
            <v>ot7t</v>
          </cell>
          <cell r="H180" t="str">
            <v>¤t« tù ®æ 7T</v>
          </cell>
          <cell r="I180" t="str">
            <v>Ca</v>
          </cell>
          <cell r="J180">
            <v>444551</v>
          </cell>
        </row>
        <row r="181">
          <cell r="G181" t="str">
            <v>ot10t</v>
          </cell>
          <cell r="H181" t="str">
            <v>¤t« tù ®æ 10T</v>
          </cell>
          <cell r="I181" t="str">
            <v>Ca</v>
          </cell>
          <cell r="J181">
            <v>525740</v>
          </cell>
        </row>
        <row r="182">
          <cell r="G182" t="str">
            <v>dd</v>
          </cell>
          <cell r="H182" t="str">
            <v>M¸y ®Çm dïi 1,5KW</v>
          </cell>
          <cell r="I182" t="str">
            <v>Ca</v>
          </cell>
          <cell r="J182">
            <v>37456</v>
          </cell>
        </row>
        <row r="183">
          <cell r="G183" t="str">
            <v>cu</v>
          </cell>
          <cell r="H183" t="str">
            <v>M¸y c¾t uèn cèt thÐp</v>
          </cell>
          <cell r="I183" t="str">
            <v>Ca</v>
          </cell>
          <cell r="J183">
            <v>39789</v>
          </cell>
        </row>
        <row r="184">
          <cell r="G184" t="str">
            <v>md&lt;=1,25</v>
          </cell>
          <cell r="H184" t="str">
            <v>M¸y ®µo &lt;=1,25m3</v>
          </cell>
          <cell r="I184" t="str">
            <v>Ca</v>
          </cell>
          <cell r="J184">
            <v>1238930</v>
          </cell>
        </row>
        <row r="185">
          <cell r="G185" t="str">
            <v>md&lt;=0.8</v>
          </cell>
          <cell r="H185" t="str">
            <v>M¸y ®µo &lt;=0,8m3</v>
          </cell>
          <cell r="I185" t="str">
            <v>Ca</v>
          </cell>
          <cell r="J185">
            <v>705849</v>
          </cell>
        </row>
        <row r="186">
          <cell r="G186" t="str">
            <v>nk17</v>
          </cell>
          <cell r="H186" t="str">
            <v>M¸y nÐn khÝ 17m3/h</v>
          </cell>
          <cell r="I186" t="str">
            <v>Ca</v>
          </cell>
          <cell r="J186">
            <v>36644</v>
          </cell>
        </row>
        <row r="187">
          <cell r="G187" t="str">
            <v>mu140</v>
          </cell>
          <cell r="H187" t="str">
            <v>M¸y ñi 140cv</v>
          </cell>
          <cell r="I187" t="str">
            <v>Ca</v>
          </cell>
          <cell r="J187">
            <v>865868</v>
          </cell>
        </row>
        <row r="188">
          <cell r="G188" t="str">
            <v>tt50-60</v>
          </cell>
          <cell r="H188" t="str">
            <v>Tr¹m trén 50-60T/h</v>
          </cell>
          <cell r="I188" t="str">
            <v>Ca</v>
          </cell>
          <cell r="J188">
            <v>8261175</v>
          </cell>
        </row>
        <row r="189">
          <cell r="G189" t="str">
            <v>mkxd</v>
          </cell>
          <cell r="H189" t="str">
            <v>M¸y khoan xoay ®Ëp F 65mm</v>
          </cell>
          <cell r="I189" t="str">
            <v>Ca</v>
          </cell>
          <cell r="J189">
            <v>230707</v>
          </cell>
        </row>
        <row r="190">
          <cell r="G190" t="str">
            <v>mk</v>
          </cell>
          <cell r="H190" t="str">
            <v>M¸y khoan cÇm tay F =42mm</v>
          </cell>
          <cell r="I190" t="str">
            <v>Ca</v>
          </cell>
          <cell r="J190">
            <v>35357</v>
          </cell>
        </row>
        <row r="191">
          <cell r="G191" t="str">
            <v>kbt</v>
          </cell>
          <cell r="H191" t="str">
            <v>M¸y khoan bª t«ng cÇm tay</v>
          </cell>
          <cell r="I191" t="str">
            <v>Ca</v>
          </cell>
          <cell r="J191">
            <v>23621</v>
          </cell>
        </row>
        <row r="192">
          <cell r="G192" t="str">
            <v>xdk+m</v>
          </cell>
          <cell r="H192" t="str">
            <v>Xe ®Çu kÐo vµ moãc</v>
          </cell>
          <cell r="I192" t="str">
            <v>Ca</v>
          </cell>
          <cell r="J192">
            <v>582634</v>
          </cell>
        </row>
      </sheetData>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refreshError="1"/>
      <sheetData sheetId="143" refreshError="1"/>
      <sheetData sheetId="144"/>
      <sheetData sheetId="145" refreshError="1"/>
      <sheetData sheetId="146"/>
      <sheetData sheetId="147"/>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refreshError="1"/>
      <sheetData sheetId="195"/>
      <sheetData sheetId="196"/>
      <sheetData sheetId="197"/>
      <sheetData sheetId="198"/>
      <sheetData sheetId="199"/>
      <sheetData sheetId="200"/>
      <sheetData sheetId="20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sheetData sheetId="234" refreshError="1"/>
      <sheetData sheetId="235" refreshError="1"/>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sheetData sheetId="262" refreshError="1"/>
      <sheetData sheetId="263" refreshError="1"/>
      <sheetData sheetId="264" refreshError="1"/>
      <sheetData sheetId="265" refreshError="1"/>
      <sheetData sheetId="266" refreshError="1"/>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sheetData sheetId="526" refreshError="1"/>
      <sheetData sheetId="527"/>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Set>
  </externalBook>
</externalLink>
</file>

<file path=xl/externalLinks/externalLink3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VC"/>
      <sheetName val="TVLIEU"/>
      <sheetName val="TH cong"/>
      <sheetName val="dtct cong"/>
      <sheetName val="ptdg cong"/>
      <sheetName val="PTDG cau"/>
      <sheetName val="dtct cau"/>
      <sheetName val="th"/>
      <sheetName val="tungphan"/>
      <sheetName val="KSTK-tkkt"/>
      <sheetName val="denbu"/>
      <sheetName val="trabang"/>
      <sheetName val="trabang2"/>
      <sheetName val="trabang3"/>
      <sheetName val="VCTbi"/>
      <sheetName val="VC-DC-DH"/>
      <sheetName val="Tong"/>
      <sheetName val="Chi tiet"/>
      <sheetName val="Sheet2"/>
      <sheetName val="Sheet3"/>
      <sheetName val="00000000"/>
      <sheetName val="dtct cong_x0000_ȁ"/>
      <sheetName val="gvl"/>
      <sheetName val="bravo41"/>
      <sheetName val="DTCT"/>
      <sheetName val="tra-vat-lieu"/>
      <sheetName val="Tra_bang"/>
      <sheetName val="lt-tl"/>
      <sheetName val="px3-tl"/>
      <sheetName val="px1-tl"/>
      <sheetName val="vp-tl"/>
      <sheetName val="px2,tb-tl"/>
      <sheetName val="th-qt"/>
      <sheetName val="bqt"/>
      <sheetName val="tl-khovt"/>
      <sheetName val="dtkhovt"/>
      <sheetName val="Sheet8"/>
      <sheetName val="Sheet9"/>
      <sheetName val="Sheet10"/>
      <sheetName val="Sheet11"/>
      <sheetName val="Sheet12"/>
      <sheetName val="Sheet13"/>
      <sheetName val="Sheet14"/>
      <sheetName val="Sheet15"/>
      <sheetName val="Sheet16"/>
      <sheetName val="Sheet17"/>
      <sheetName val="Sheet18"/>
      <sheetName val="XL4Test5"/>
      <sheetName val="DOAM0654CAS"/>
      <sheetName val="hold5"/>
      <sheetName val="hold6"/>
      <sheetName val="KSTK-tkkd"/>
      <sheetName val="THTram"/>
      <sheetName val="BK N111"/>
      <sheetName val="BKN111(06)"/>
      <sheetName val="XL4Poppy"/>
      <sheetName val="dtct cong_x0000_?"/>
      <sheetName val="_x0000_"/>
      <sheetName val="TVL"/>
      <sheetName val="Tai khoan"/>
      <sheetName val="Pÿÿÿÿcau"/>
      <sheetName val="t"/>
      <sheetName val="dtct ccu"/>
      <sheetName val="tra_vat_lieu"/>
      <sheetName val="dtct cong?ȁ"/>
      <sheetName val="dtct cong??"/>
      <sheetName val="NEW-PANEL"/>
      <sheetName val="SILICATE"/>
      <sheetName val="dtct_x0000_cong"/>
      <sheetName val="tungphal"/>
      <sheetName val="TH_cong"/>
      <sheetName val="dtct_cong"/>
      <sheetName val="ptdg_cong"/>
      <sheetName val="PTDG_cau"/>
      <sheetName val="dtct_cau"/>
      <sheetName val="Chi_tiet"/>
      <sheetName val="dtct_congȁ"/>
      <sheetName val="Tai_khoan"/>
      <sheetName val="dtct cong_ȁ"/>
      <sheetName val="dtct cong__"/>
      <sheetName val="4"/>
      <sheetName val="B_tra"/>
      <sheetName val="?"/>
      <sheetName val="dtct?cong"/>
      <sheetName val="dtct cong_?"/>
      <sheetName val="dtct_cong?"/>
      <sheetName val="THCT"/>
      <sheetName val="THDZ0,4"/>
      <sheetName val="TH DZ35"/>
      <sheetName val="BKN111(06("/>
      <sheetName val="VC-Dу-DH"/>
      <sheetName val="ptdg"/>
      <sheetName val="_"/>
      <sheetName val="dtct_cong_"/>
      <sheetName val="Shedt18"/>
      <sheetName val="Don gia-cau"/>
      <sheetName val="trabšng"/>
      <sheetName val="²_x0000__x0000_t13"/>
      <sheetName val="BK_N111"/>
      <sheetName val="dtct_cong?ȁ"/>
      <sheetName val="dtct_cong??"/>
      <sheetName val="dtct_ccu"/>
      <sheetName val="dtct_cong_ȁ"/>
      <sheetName val="dtct_cong__"/>
      <sheetName val="TH VL, NC, DDHT Thanhphuoc"/>
      <sheetName val="cong32-38"/>
      <sheetName val="BANGTRA"/>
      <sheetName val="VC-D?-DH"/>
      <sheetName val="VC-D_-DH"/>
      <sheetName val="TH_cong1"/>
      <sheetName val="dtct_cong1"/>
      <sheetName val="ptdg_cong1"/>
      <sheetName val="PTDG_cau1"/>
      <sheetName val="dtct_cau1"/>
      <sheetName val="Chi_tiet1"/>
      <sheetName val="Tai_khoan1"/>
      <sheetName val="KKKKKKKK"/>
      <sheetName val="????????"/>
      <sheetName val="trabafg3"/>
      <sheetName val="²??t13"/>
      <sheetName val="dtct_cong_?"/>
      <sheetName val="²"/>
      <sheetName val="TH_DZ35"/>
      <sheetName val="TH_VL,_NC,_DDHT_Thanhphuoc"/>
      <sheetName val="________"/>
      <sheetName val="²__t13"/>
      <sheetName val="TH_cong2"/>
      <sheetName val="dtct_cong2"/>
      <sheetName val="ptdg_cong2"/>
      <sheetName val="PTDG_cau2"/>
      <sheetName val="dtct_cau2"/>
      <sheetName val="Chi_tiet2"/>
      <sheetName val="Tai_khoan2"/>
      <sheetName val="BK_N1111"/>
      <sheetName val="dtct_ccu1"/>
      <sheetName val="dtct_cong?ȁ1"/>
      <sheetName val="dtct_cong??1"/>
      <sheetName val="dtct_cong_ȁ1"/>
      <sheetName val="dtct_cong__1"/>
      <sheetName val="TH_DZ351"/>
      <sheetName val="dtct_cong_?1"/>
      <sheetName val="TH_VL,_NC,_DDHT_Thanhphuoc1"/>
      <sheetName val="TH_cong3"/>
      <sheetName val="dtct_cong3"/>
      <sheetName val="ptdg_cong3"/>
      <sheetName val="PTDG_cau3"/>
      <sheetName val="dtct_cau3"/>
      <sheetName val="Chi_tiet3"/>
      <sheetName val="Tai_khoan3"/>
      <sheetName val="BK_N1112"/>
      <sheetName val="dtct_ccu2"/>
      <sheetName val="dtct_cong?ȁ2"/>
      <sheetName val="dtct_cong??2"/>
      <sheetName val="dtct_cong_ȁ2"/>
      <sheetName val="dtct_cong__2"/>
      <sheetName val="TH_DZ352"/>
      <sheetName val="dtct_cong_?2"/>
      <sheetName val="TH_VL,_NC,_DDHT_Thanhphuoc2"/>
      <sheetName val="TH_cong4"/>
      <sheetName val="dtct_cong4"/>
      <sheetName val="ptdg_cong4"/>
      <sheetName val="PTDG_cau4"/>
      <sheetName val="dtct_cau4"/>
      <sheetName val="Chi_tiet4"/>
      <sheetName val="Tai_khoan4"/>
      <sheetName val="BK_N1113"/>
      <sheetName val="dtct_ccu3"/>
      <sheetName val="dtct_cong?ȁ3"/>
      <sheetName val="dtct_cong??3"/>
      <sheetName val="dtct_cong_ȁ3"/>
      <sheetName val="dtct_cong__3"/>
      <sheetName val="TH_DZ353"/>
      <sheetName val="dtct_cong_?3"/>
      <sheetName val="TH_VL,_NC,_DDHT_Thanhphuoc3"/>
      <sheetName val="dtct cong_x005f_x0000_ȁ"/>
      <sheetName val="dtct cong_x005f_x0000__"/>
      <sheetName val="dtct_x005f_x0000_cong"/>
      <sheetName val="_x005f_x0000_"/>
      <sheetName val="dtct cong_x005f_x0000_?"/>
      <sheetName val="trabng"/>
      <sheetName val="dongia _2_"/>
      <sheetName val="Don_gia-cau"/>
      <sheetName val="dtct cong_x005f_x005f_x005f_x0000_ȁ"/>
      <sheetName val="dtct cong_x005f_x005f_x005f_x0000__"/>
      <sheetName val="dtct_x005f_x005f_x005f_x0000_cong"/>
      <sheetName val="_x005f_x005f_x005f_x0000_"/>
      <sheetName val="CT1"/>
      <sheetName val="dtct cong_x005f_x005f_x005f_x005f_x005f_x005f_x00"/>
      <sheetName val="dtct_x005f_x005f_x005f_x005f_x005f_x005f_x005f_x0000_co"/>
      <sheetName val="_x005f_x005f_x005f_x005f_x005f_x005f_x005f_x0000_"/>
      <sheetName val="gvd"/>
      <sheetName val="bang tra"/>
      <sheetName val="Ts"/>
      <sheetName val="dtct cong_x0000__"/>
      <sheetName val="Thuc thanh"/>
      <sheetName val="Don_gia-cau1"/>
      <sheetName val="Gia KS"/>
      <sheetName val="Cheet9"/>
      <sheetName val="BK_N1114"/>
      <sheetName val="dtct_cong?ȁ4"/>
      <sheetName val="dtct_cong??4"/>
      <sheetName val="dtct_ccu4"/>
      <sheetName val="TH_cong5"/>
      <sheetName val="dtct_cong5"/>
      <sheetName val="ptdg_cong5"/>
      <sheetName val="PTDG_cau5"/>
      <sheetName val="dtct_cau5"/>
      <sheetName val="Chi_tiet5"/>
      <sheetName val="BK_N1115"/>
      <sheetName val="Tai_khoan5"/>
      <sheetName val="dtct_cong?ȁ5"/>
      <sheetName val="dtct_cong??5"/>
      <sheetName val="dtct_ccu5"/>
      <sheetName val="TH_cong6"/>
      <sheetName val="dtct_cong6"/>
      <sheetName val="ptdg_cong6"/>
      <sheetName val="PTDG_cau6"/>
      <sheetName val="dtct_cau6"/>
      <sheetName val="Chi_tiet6"/>
      <sheetName val="BK_N1116"/>
      <sheetName val="Tai_khoan6"/>
      <sheetName val="dtct_cong?ȁ6"/>
      <sheetName val="dtct_cong??6"/>
      <sheetName val="dtct_ccu6"/>
      <sheetName val="TH_cong7"/>
      <sheetName val="dtct_cong7"/>
      <sheetName val="ptdg_cong7"/>
      <sheetName val="PTDG_cau7"/>
      <sheetName val="dtct_cau7"/>
      <sheetName val="Chi_tiet7"/>
      <sheetName val="BK_N1117"/>
      <sheetName val="Tai_khoan7"/>
      <sheetName val="dtct_cong?ȁ7"/>
      <sheetName val="dtct_cong??7"/>
      <sheetName val="dtct_ccu7"/>
      <sheetName val="TH_cong8"/>
      <sheetName val="dtct_cong8"/>
      <sheetName val="ptdg_cong8"/>
      <sheetName val="PTDG_cau8"/>
      <sheetName val="dtct_cau8"/>
      <sheetName val="Chi_tiet8"/>
      <sheetName val="BK_N1118"/>
      <sheetName val="Tai_khoan8"/>
      <sheetName val="dtct_cong?ȁ8"/>
      <sheetName val="dtct_cong??8"/>
      <sheetName val="dtct_ccu8"/>
      <sheetName val="dtct_cong_x005f_x0000_ȁ"/>
      <sheetName val="dtct_cong_x005f_x0000__"/>
      <sheetName val="dtct_cong_x005f_x0000_?"/>
      <sheetName val="dtct_cong_x005f_x005f_x005f_x0000_ȁ"/>
      <sheetName val="dtct_cong_x005f_x005f_x005f_x0000__"/>
      <sheetName val="dtct_cong_x005f_x005f_x005f_x005f_x005f_x005f_x00"/>
      <sheetName val="NHATKYC"/>
      <sheetName val="BCX_NL"/>
      <sheetName val="A6"/>
      <sheetName val="dtct_cong_x005f_x005f_x005f_x005f_x005f_x005f_x_2"/>
      <sheetName val="dtct_cong_x005f_x005f_x005f_x005f_x005f_x005f_x_3"/>
      <sheetName val="dtct_x005f_x005f_x005f_x005f_x005f_x005f_x005f_x0000__2"/>
      <sheetName val="tra-vat-l_x0000__x0000__x0000_"/>
      <sheetName val="_x0000_퀀夀Ѐ_x0000_턀夀Ѐ_x0000_툀夀Ѐ_x0000_팀夀Ѐ_x0000_퐀夀Ѐ_x0000_픀夀Ѐ_x0000_혀夀Ѐ_x0000_휀夀"/>
      <sheetName val="dtct_cong_ȁ4"/>
      <sheetName val="dtct_cong__4"/>
      <sheetName val="dtct_cong_ȁ5"/>
      <sheetName val="dtct_cong__5"/>
      <sheetName val="dtct_cong_ȁ6"/>
      <sheetName val="dtct_cong__6"/>
      <sheetName val="dtct_cong_ȁ7"/>
      <sheetName val="dtct_cong__7"/>
      <sheetName val="dtct_cong_ȁ8"/>
      <sheetName val="dtct_cong__8"/>
      <sheetName val="dtct cong?_"/>
      <sheetName val="²_x005f_x0000__x005f_x0000_t13"/>
      <sheetName val="dtct_x005f_x005f_x005f_x0000_co"/>
      <sheetName val="dtct cong_x005f_x005f_x00"/>
      <sheetName val="tra-vat-l???"/>
      <sheetName val="?퀀夀Ѐ?턀夀Ѐ?툀夀Ѐ?팀夀Ѐ?퐀夀Ѐ?픀夀Ѐ?혀夀Ѐ?휀夀"/>
      <sheetName val="dtct_cong_?4"/>
      <sheetName val="TH_DZ354"/>
      <sheetName val="TH_VL,_NC,_DDHT_Thanhphuoc4"/>
      <sheetName val="bang_tra"/>
      <sheetName val="MTL$-INTER"/>
      <sheetName val="tra-vat-lieu (duyet)"/>
      <sheetName val=""/>
      <sheetName val="_x0000__x0000__x0000__x0000__x0000__x0000__x0000__x0000_"/>
      <sheetName val="dtctcong"/>
    </sheetNames>
    <sheetDataSet>
      <sheetData sheetId="0"/>
      <sheetData sheetId="1"/>
      <sheetData sheetId="2"/>
      <sheetData sheetId="3" refreshError="1">
        <row r="11">
          <cell r="A11">
            <v>1</v>
          </cell>
        </row>
        <row r="12">
          <cell r="A12">
            <v>2</v>
          </cell>
        </row>
        <row r="13">
          <cell r="A13">
            <v>3</v>
          </cell>
        </row>
        <row r="14">
          <cell r="A14">
            <v>5</v>
          </cell>
        </row>
        <row r="15">
          <cell r="A15">
            <v>6</v>
          </cell>
        </row>
        <row r="16">
          <cell r="A16">
            <v>7</v>
          </cell>
        </row>
        <row r="17">
          <cell r="A17">
            <v>8</v>
          </cell>
        </row>
        <row r="18">
          <cell r="A18">
            <v>9</v>
          </cell>
        </row>
        <row r="19">
          <cell r="A19">
            <v>17</v>
          </cell>
        </row>
        <row r="20">
          <cell r="A20">
            <v>43</v>
          </cell>
        </row>
        <row r="21">
          <cell r="A21">
            <v>44</v>
          </cell>
        </row>
        <row r="22">
          <cell r="A22">
            <v>22</v>
          </cell>
        </row>
        <row r="23">
          <cell r="A23">
            <v>24</v>
          </cell>
        </row>
        <row r="25">
          <cell r="A25">
            <v>38</v>
          </cell>
        </row>
        <row r="26">
          <cell r="A26">
            <v>40</v>
          </cell>
        </row>
        <row r="27">
          <cell r="A27">
            <v>42</v>
          </cell>
        </row>
        <row r="28">
          <cell r="A28">
            <v>43</v>
          </cell>
        </row>
        <row r="29">
          <cell r="A29">
            <v>39</v>
          </cell>
        </row>
        <row r="30">
          <cell r="A30">
            <v>30</v>
          </cell>
        </row>
        <row r="31">
          <cell r="A31">
            <v>31</v>
          </cell>
        </row>
        <row r="32">
          <cell r="A32">
            <v>32</v>
          </cell>
        </row>
        <row r="33">
          <cell r="A33">
            <v>33</v>
          </cell>
        </row>
        <row r="34">
          <cell r="A34">
            <v>34</v>
          </cell>
        </row>
        <row r="35">
          <cell r="A35">
            <v>35</v>
          </cell>
        </row>
        <row r="36">
          <cell r="A36">
            <v>22</v>
          </cell>
        </row>
        <row r="37">
          <cell r="A37">
            <v>23</v>
          </cell>
        </row>
        <row r="38">
          <cell r="A38">
            <v>44</v>
          </cell>
        </row>
        <row r="39">
          <cell r="A39">
            <v>36</v>
          </cell>
        </row>
        <row r="40">
          <cell r="A40">
            <v>19</v>
          </cell>
        </row>
        <row r="44">
          <cell r="A44">
            <v>1</v>
          </cell>
        </row>
        <row r="45">
          <cell r="A45">
            <v>2</v>
          </cell>
        </row>
        <row r="46">
          <cell r="A46">
            <v>3</v>
          </cell>
        </row>
        <row r="47">
          <cell r="A47">
            <v>5</v>
          </cell>
        </row>
        <row r="48">
          <cell r="A48">
            <v>6</v>
          </cell>
        </row>
        <row r="49">
          <cell r="A49">
            <v>7</v>
          </cell>
        </row>
        <row r="50">
          <cell r="A50">
            <v>8</v>
          </cell>
        </row>
        <row r="51">
          <cell r="A51">
            <v>9</v>
          </cell>
        </row>
        <row r="52">
          <cell r="A52">
            <v>17</v>
          </cell>
        </row>
        <row r="53">
          <cell r="A53">
            <v>43</v>
          </cell>
        </row>
        <row r="54">
          <cell r="A54">
            <v>44</v>
          </cell>
        </row>
        <row r="55">
          <cell r="A55">
            <v>22</v>
          </cell>
        </row>
        <row r="56">
          <cell r="A56">
            <v>24</v>
          </cell>
        </row>
        <row r="58">
          <cell r="A58">
            <v>28</v>
          </cell>
        </row>
        <row r="59">
          <cell r="A59">
            <v>37</v>
          </cell>
        </row>
        <row r="60">
          <cell r="A60">
            <v>25</v>
          </cell>
        </row>
        <row r="61">
          <cell r="A61">
            <v>38</v>
          </cell>
        </row>
        <row r="62">
          <cell r="A62">
            <v>40</v>
          </cell>
        </row>
        <row r="63">
          <cell r="A63">
            <v>42</v>
          </cell>
        </row>
        <row r="64">
          <cell r="A64">
            <v>43</v>
          </cell>
        </row>
        <row r="65">
          <cell r="A65">
            <v>39</v>
          </cell>
        </row>
        <row r="66">
          <cell r="A66">
            <v>22</v>
          </cell>
        </row>
        <row r="67">
          <cell r="A67">
            <v>23</v>
          </cell>
        </row>
        <row r="71">
          <cell r="A71">
            <v>10</v>
          </cell>
        </row>
        <row r="72">
          <cell r="A72">
            <v>11</v>
          </cell>
        </row>
        <row r="73">
          <cell r="A73">
            <v>12</v>
          </cell>
        </row>
        <row r="74">
          <cell r="A74">
            <v>13</v>
          </cell>
        </row>
        <row r="75">
          <cell r="A75">
            <v>15</v>
          </cell>
        </row>
        <row r="76">
          <cell r="A76">
            <v>21</v>
          </cell>
        </row>
        <row r="77">
          <cell r="A77">
            <v>41</v>
          </cell>
        </row>
        <row r="78">
          <cell r="A78">
            <v>25</v>
          </cell>
        </row>
        <row r="79">
          <cell r="A79">
            <v>22</v>
          </cell>
        </row>
        <row r="80">
          <cell r="A80">
            <v>24</v>
          </cell>
        </row>
        <row r="82">
          <cell r="A82">
            <v>28</v>
          </cell>
        </row>
        <row r="83">
          <cell r="A83">
            <v>37</v>
          </cell>
        </row>
        <row r="84">
          <cell r="A84">
            <v>38</v>
          </cell>
        </row>
        <row r="85">
          <cell r="A85">
            <v>40</v>
          </cell>
        </row>
        <row r="86">
          <cell r="A86">
            <v>42</v>
          </cell>
        </row>
        <row r="87">
          <cell r="A87">
            <v>43</v>
          </cell>
        </row>
        <row r="88">
          <cell r="A88">
            <v>25</v>
          </cell>
        </row>
        <row r="89">
          <cell r="A89">
            <v>45</v>
          </cell>
        </row>
        <row r="90">
          <cell r="A90">
            <v>39</v>
          </cell>
        </row>
        <row r="91">
          <cell r="A91">
            <v>22</v>
          </cell>
        </row>
        <row r="92">
          <cell r="A92">
            <v>23</v>
          </cell>
        </row>
        <row r="96">
          <cell r="A96">
            <v>10</v>
          </cell>
        </row>
        <row r="97">
          <cell r="A97">
            <v>11</v>
          </cell>
        </row>
        <row r="98">
          <cell r="A98">
            <v>12</v>
          </cell>
        </row>
        <row r="99">
          <cell r="A99">
            <v>13</v>
          </cell>
        </row>
        <row r="100">
          <cell r="A100">
            <v>15</v>
          </cell>
        </row>
        <row r="101">
          <cell r="A101">
            <v>21</v>
          </cell>
        </row>
        <row r="102">
          <cell r="A102">
            <v>41</v>
          </cell>
        </row>
        <row r="103">
          <cell r="A103">
            <v>25</v>
          </cell>
        </row>
        <row r="104">
          <cell r="A104">
            <v>22</v>
          </cell>
        </row>
        <row r="105">
          <cell r="A105">
            <v>24</v>
          </cell>
        </row>
        <row r="106">
          <cell r="A106">
            <v>40</v>
          </cell>
        </row>
        <row r="107">
          <cell r="A107">
            <v>28</v>
          </cell>
        </row>
        <row r="108">
          <cell r="A108">
            <v>37</v>
          </cell>
        </row>
        <row r="109">
          <cell r="A109">
            <v>38</v>
          </cell>
        </row>
        <row r="110">
          <cell r="A110">
            <v>40</v>
          </cell>
        </row>
        <row r="111">
          <cell r="A111">
            <v>42</v>
          </cell>
        </row>
        <row r="112">
          <cell r="A112">
            <v>43</v>
          </cell>
        </row>
        <row r="113">
          <cell r="A113">
            <v>25</v>
          </cell>
        </row>
        <row r="114">
          <cell r="A114">
            <v>39</v>
          </cell>
        </row>
        <row r="115">
          <cell r="A115">
            <v>22</v>
          </cell>
        </row>
        <row r="116">
          <cell r="A116">
            <v>23</v>
          </cell>
        </row>
        <row r="120">
          <cell r="A120">
            <v>10</v>
          </cell>
        </row>
        <row r="121">
          <cell r="A121">
            <v>11</v>
          </cell>
        </row>
        <row r="122">
          <cell r="A122">
            <v>12</v>
          </cell>
        </row>
        <row r="123">
          <cell r="A123">
            <v>13</v>
          </cell>
        </row>
        <row r="124">
          <cell r="A124">
            <v>15</v>
          </cell>
        </row>
        <row r="125">
          <cell r="A125">
            <v>21</v>
          </cell>
        </row>
        <row r="126">
          <cell r="A126">
            <v>41</v>
          </cell>
        </row>
        <row r="127">
          <cell r="A127">
            <v>25</v>
          </cell>
        </row>
        <row r="128">
          <cell r="A128">
            <v>22</v>
          </cell>
        </row>
        <row r="129">
          <cell r="A129">
            <v>24</v>
          </cell>
        </row>
        <row r="131">
          <cell r="A131">
            <v>28</v>
          </cell>
        </row>
        <row r="132">
          <cell r="A132">
            <v>37</v>
          </cell>
        </row>
        <row r="133">
          <cell r="A133">
            <v>38</v>
          </cell>
        </row>
        <row r="134">
          <cell r="A134">
            <v>40</v>
          </cell>
        </row>
        <row r="135">
          <cell r="A135">
            <v>42</v>
          </cell>
        </row>
        <row r="136">
          <cell r="A136">
            <v>43</v>
          </cell>
        </row>
        <row r="137">
          <cell r="A137">
            <v>25</v>
          </cell>
        </row>
        <row r="138">
          <cell r="A138">
            <v>39</v>
          </cell>
        </row>
        <row r="139">
          <cell r="A139">
            <v>22</v>
          </cell>
        </row>
        <row r="140">
          <cell r="A140">
            <v>23</v>
          </cell>
        </row>
        <row r="144">
          <cell r="A144">
            <v>1</v>
          </cell>
        </row>
        <row r="145">
          <cell r="A145">
            <v>2</v>
          </cell>
        </row>
        <row r="146">
          <cell r="A146">
            <v>3</v>
          </cell>
        </row>
        <row r="147">
          <cell r="A147">
            <v>5</v>
          </cell>
        </row>
        <row r="148">
          <cell r="A148">
            <v>6</v>
          </cell>
        </row>
        <row r="149">
          <cell r="A149">
            <v>7</v>
          </cell>
        </row>
        <row r="150">
          <cell r="A150">
            <v>8</v>
          </cell>
        </row>
        <row r="151">
          <cell r="A151">
            <v>9</v>
          </cell>
        </row>
        <row r="152">
          <cell r="A152">
            <v>17</v>
          </cell>
        </row>
        <row r="153">
          <cell r="A153">
            <v>43</v>
          </cell>
        </row>
        <row r="154">
          <cell r="A154">
            <v>44</v>
          </cell>
        </row>
        <row r="155">
          <cell r="A155">
            <v>22</v>
          </cell>
        </row>
        <row r="156">
          <cell r="A156">
            <v>24</v>
          </cell>
        </row>
        <row r="158">
          <cell r="A158">
            <v>28</v>
          </cell>
        </row>
        <row r="159">
          <cell r="A159">
            <v>37</v>
          </cell>
        </row>
        <row r="160">
          <cell r="A160">
            <v>25</v>
          </cell>
        </row>
        <row r="161">
          <cell r="A161">
            <v>38</v>
          </cell>
        </row>
        <row r="162">
          <cell r="A162">
            <v>40</v>
          </cell>
        </row>
        <row r="163">
          <cell r="A163">
            <v>42</v>
          </cell>
        </row>
        <row r="164">
          <cell r="A164">
            <v>43</v>
          </cell>
        </row>
        <row r="165">
          <cell r="A165">
            <v>39</v>
          </cell>
        </row>
        <row r="166">
          <cell r="A166">
            <v>22</v>
          </cell>
        </row>
        <row r="167">
          <cell r="A167">
            <v>23</v>
          </cell>
        </row>
        <row r="171">
          <cell r="A171">
            <v>10</v>
          </cell>
        </row>
        <row r="172">
          <cell r="A172">
            <v>11</v>
          </cell>
        </row>
        <row r="173">
          <cell r="A173">
            <v>12</v>
          </cell>
        </row>
        <row r="174">
          <cell r="A174">
            <v>13</v>
          </cell>
        </row>
        <row r="175">
          <cell r="A175">
            <v>16</v>
          </cell>
        </row>
        <row r="176">
          <cell r="A176">
            <v>18</v>
          </cell>
        </row>
        <row r="177">
          <cell r="A177">
            <v>41</v>
          </cell>
        </row>
        <row r="178">
          <cell r="A178">
            <v>25</v>
          </cell>
        </row>
        <row r="179">
          <cell r="A179">
            <v>22</v>
          </cell>
        </row>
        <row r="180">
          <cell r="A180">
            <v>24</v>
          </cell>
        </row>
        <row r="182">
          <cell r="A182">
            <v>28</v>
          </cell>
        </row>
        <row r="183">
          <cell r="A183">
            <v>37</v>
          </cell>
        </row>
        <row r="184">
          <cell r="A184">
            <v>38</v>
          </cell>
        </row>
        <row r="185">
          <cell r="A185">
            <v>40</v>
          </cell>
        </row>
        <row r="186">
          <cell r="A186">
            <v>42</v>
          </cell>
        </row>
        <row r="187">
          <cell r="A187">
            <v>43</v>
          </cell>
        </row>
        <row r="188">
          <cell r="A188">
            <v>25</v>
          </cell>
        </row>
        <row r="189">
          <cell r="A189">
            <v>39</v>
          </cell>
        </row>
        <row r="190">
          <cell r="A190">
            <v>45</v>
          </cell>
        </row>
        <row r="191">
          <cell r="A191">
            <v>22</v>
          </cell>
        </row>
        <row r="192">
          <cell r="A192">
            <v>23</v>
          </cell>
        </row>
        <row r="196">
          <cell r="A196">
            <v>10</v>
          </cell>
        </row>
        <row r="197">
          <cell r="A197">
            <v>11</v>
          </cell>
        </row>
        <row r="198">
          <cell r="A198">
            <v>12</v>
          </cell>
        </row>
        <row r="199">
          <cell r="A199">
            <v>13</v>
          </cell>
        </row>
        <row r="200">
          <cell r="A200">
            <v>15</v>
          </cell>
        </row>
        <row r="201">
          <cell r="A201">
            <v>21</v>
          </cell>
        </row>
        <row r="202">
          <cell r="A202">
            <v>41</v>
          </cell>
        </row>
        <row r="203">
          <cell r="A203">
            <v>25</v>
          </cell>
        </row>
        <row r="204">
          <cell r="A204">
            <v>22</v>
          </cell>
        </row>
        <row r="205">
          <cell r="A205">
            <v>24</v>
          </cell>
        </row>
        <row r="207">
          <cell r="A207">
            <v>28</v>
          </cell>
        </row>
        <row r="208">
          <cell r="A208">
            <v>37</v>
          </cell>
        </row>
        <row r="209">
          <cell r="A209">
            <v>38</v>
          </cell>
        </row>
        <row r="210">
          <cell r="A210">
            <v>40</v>
          </cell>
        </row>
        <row r="211">
          <cell r="A211">
            <v>42</v>
          </cell>
        </row>
        <row r="212">
          <cell r="A212">
            <v>43</v>
          </cell>
        </row>
        <row r="213">
          <cell r="A213">
            <v>25</v>
          </cell>
        </row>
        <row r="214">
          <cell r="A214">
            <v>39</v>
          </cell>
        </row>
        <row r="215">
          <cell r="A215">
            <v>22</v>
          </cell>
        </row>
        <row r="216">
          <cell r="A216">
            <v>23</v>
          </cell>
        </row>
        <row r="220">
          <cell r="A220">
            <v>10</v>
          </cell>
        </row>
        <row r="221">
          <cell r="A221">
            <v>11</v>
          </cell>
        </row>
        <row r="222">
          <cell r="A222">
            <v>12</v>
          </cell>
        </row>
        <row r="223">
          <cell r="A223">
            <v>13</v>
          </cell>
        </row>
        <row r="224">
          <cell r="A224">
            <v>14</v>
          </cell>
        </row>
        <row r="225">
          <cell r="A225">
            <v>20</v>
          </cell>
        </row>
        <row r="226">
          <cell r="A226">
            <v>41</v>
          </cell>
        </row>
        <row r="227">
          <cell r="A227">
            <v>25</v>
          </cell>
        </row>
        <row r="228">
          <cell r="A228">
            <v>22</v>
          </cell>
        </row>
        <row r="229">
          <cell r="A229">
            <v>24</v>
          </cell>
        </row>
        <row r="231">
          <cell r="A231">
            <v>28</v>
          </cell>
        </row>
        <row r="232">
          <cell r="A232">
            <v>37</v>
          </cell>
        </row>
        <row r="233">
          <cell r="A233">
            <v>38</v>
          </cell>
        </row>
        <row r="234">
          <cell r="A234">
            <v>40</v>
          </cell>
        </row>
        <row r="235">
          <cell r="A235">
            <v>42</v>
          </cell>
        </row>
        <row r="236">
          <cell r="A236">
            <v>43</v>
          </cell>
        </row>
        <row r="237">
          <cell r="A237">
            <v>25</v>
          </cell>
        </row>
        <row r="238">
          <cell r="A238">
            <v>39</v>
          </cell>
        </row>
        <row r="239">
          <cell r="A239">
            <v>22</v>
          </cell>
        </row>
        <row r="240">
          <cell r="A240">
            <v>23</v>
          </cell>
        </row>
        <row r="244">
          <cell r="A244">
            <v>10</v>
          </cell>
        </row>
        <row r="245">
          <cell r="A245">
            <v>11</v>
          </cell>
        </row>
        <row r="246">
          <cell r="A246">
            <v>12</v>
          </cell>
        </row>
        <row r="247">
          <cell r="A247">
            <v>13</v>
          </cell>
        </row>
        <row r="248">
          <cell r="A248">
            <v>15</v>
          </cell>
        </row>
        <row r="249">
          <cell r="A249">
            <v>21</v>
          </cell>
        </row>
        <row r="250">
          <cell r="A250">
            <v>41</v>
          </cell>
        </row>
        <row r="251">
          <cell r="A251">
            <v>25</v>
          </cell>
        </row>
        <row r="252">
          <cell r="A252">
            <v>22</v>
          </cell>
        </row>
        <row r="253">
          <cell r="A253">
            <v>24</v>
          </cell>
        </row>
        <row r="255">
          <cell r="A255">
            <v>28</v>
          </cell>
        </row>
        <row r="256">
          <cell r="A256">
            <v>37</v>
          </cell>
        </row>
        <row r="257">
          <cell r="A257">
            <v>38</v>
          </cell>
        </row>
        <row r="258">
          <cell r="A258">
            <v>40</v>
          </cell>
        </row>
        <row r="259">
          <cell r="A259">
            <v>42</v>
          </cell>
        </row>
        <row r="260">
          <cell r="A260">
            <v>43</v>
          </cell>
        </row>
        <row r="261">
          <cell r="A261">
            <v>25</v>
          </cell>
        </row>
        <row r="262">
          <cell r="A262">
            <v>39</v>
          </cell>
        </row>
        <row r="263">
          <cell r="A263">
            <v>22</v>
          </cell>
        </row>
        <row r="264">
          <cell r="A264">
            <v>23</v>
          </cell>
        </row>
        <row r="268">
          <cell r="A268">
            <v>1</v>
          </cell>
        </row>
        <row r="269">
          <cell r="A269">
            <v>2</v>
          </cell>
        </row>
        <row r="270">
          <cell r="A270">
            <v>3</v>
          </cell>
        </row>
        <row r="271">
          <cell r="A271">
            <v>5</v>
          </cell>
        </row>
        <row r="272">
          <cell r="A272">
            <v>6</v>
          </cell>
        </row>
        <row r="273">
          <cell r="A273">
            <v>7</v>
          </cell>
        </row>
        <row r="274">
          <cell r="A274">
            <v>8</v>
          </cell>
        </row>
        <row r="275">
          <cell r="A275">
            <v>9</v>
          </cell>
        </row>
        <row r="276">
          <cell r="A276">
            <v>17</v>
          </cell>
        </row>
        <row r="277">
          <cell r="A277">
            <v>43</v>
          </cell>
        </row>
        <row r="278">
          <cell r="A278">
            <v>44</v>
          </cell>
        </row>
        <row r="279">
          <cell r="A279">
            <v>22</v>
          </cell>
        </row>
        <row r="280">
          <cell r="A280">
            <v>24</v>
          </cell>
        </row>
        <row r="282">
          <cell r="A282">
            <v>28</v>
          </cell>
        </row>
        <row r="283">
          <cell r="A283">
            <v>37</v>
          </cell>
        </row>
        <row r="284">
          <cell r="A284">
            <v>25</v>
          </cell>
        </row>
        <row r="285">
          <cell r="A285">
            <v>38</v>
          </cell>
        </row>
        <row r="286">
          <cell r="A286">
            <v>40</v>
          </cell>
        </row>
        <row r="287">
          <cell r="A287">
            <v>42</v>
          </cell>
        </row>
        <row r="288">
          <cell r="A288">
            <v>43</v>
          </cell>
        </row>
        <row r="289">
          <cell r="A289">
            <v>39</v>
          </cell>
        </row>
        <row r="290">
          <cell r="A290">
            <v>22</v>
          </cell>
        </row>
        <row r="291">
          <cell r="A291">
            <v>23</v>
          </cell>
        </row>
        <row r="293">
          <cell r="A293">
            <v>37</v>
          </cell>
        </row>
        <row r="295">
          <cell r="A295">
            <v>1</v>
          </cell>
        </row>
        <row r="296">
          <cell r="A296">
            <v>2</v>
          </cell>
        </row>
        <row r="297">
          <cell r="A297">
            <v>3</v>
          </cell>
        </row>
        <row r="298">
          <cell r="A298">
            <v>5</v>
          </cell>
        </row>
        <row r="299">
          <cell r="A299">
            <v>6</v>
          </cell>
        </row>
        <row r="300">
          <cell r="A300">
            <v>7</v>
          </cell>
        </row>
        <row r="301">
          <cell r="A301">
            <v>8</v>
          </cell>
        </row>
        <row r="302">
          <cell r="A302">
            <v>9</v>
          </cell>
        </row>
        <row r="303">
          <cell r="A303">
            <v>17</v>
          </cell>
        </row>
        <row r="304">
          <cell r="A304">
            <v>43</v>
          </cell>
        </row>
        <row r="305">
          <cell r="A305">
            <v>44</v>
          </cell>
        </row>
        <row r="306">
          <cell r="A306">
            <v>22</v>
          </cell>
        </row>
        <row r="307">
          <cell r="A307">
            <v>24</v>
          </cell>
        </row>
        <row r="309">
          <cell r="A309">
            <v>37</v>
          </cell>
        </row>
        <row r="310">
          <cell r="A310">
            <v>25</v>
          </cell>
        </row>
        <row r="311">
          <cell r="A311">
            <v>38</v>
          </cell>
        </row>
        <row r="312">
          <cell r="A312">
            <v>40</v>
          </cell>
        </row>
        <row r="313">
          <cell r="A313">
            <v>42</v>
          </cell>
        </row>
        <row r="314">
          <cell r="A314">
            <v>43</v>
          </cell>
        </row>
        <row r="315">
          <cell r="A315">
            <v>39</v>
          </cell>
        </row>
        <row r="316">
          <cell r="A316">
            <v>22</v>
          </cell>
        </row>
        <row r="317">
          <cell r="A317">
            <v>23</v>
          </cell>
        </row>
        <row r="321">
          <cell r="A321">
            <v>10</v>
          </cell>
        </row>
        <row r="322">
          <cell r="A322">
            <v>11</v>
          </cell>
        </row>
        <row r="323">
          <cell r="A323">
            <v>12</v>
          </cell>
        </row>
        <row r="324">
          <cell r="A324">
            <v>13</v>
          </cell>
        </row>
        <row r="325">
          <cell r="A325">
            <v>14</v>
          </cell>
        </row>
        <row r="326">
          <cell r="A326">
            <v>20</v>
          </cell>
        </row>
        <row r="327">
          <cell r="A327">
            <v>41</v>
          </cell>
        </row>
        <row r="328">
          <cell r="A328">
            <v>25</v>
          </cell>
        </row>
        <row r="329">
          <cell r="A329">
            <v>22</v>
          </cell>
        </row>
        <row r="330">
          <cell r="A330">
            <v>24</v>
          </cell>
        </row>
        <row r="332">
          <cell r="A332">
            <v>28</v>
          </cell>
        </row>
        <row r="333">
          <cell r="A333">
            <v>37</v>
          </cell>
        </row>
        <row r="334">
          <cell r="A334">
            <v>38</v>
          </cell>
        </row>
        <row r="335">
          <cell r="A335">
            <v>40</v>
          </cell>
        </row>
        <row r="336">
          <cell r="A336">
            <v>42</v>
          </cell>
        </row>
        <row r="337">
          <cell r="A337">
            <v>43</v>
          </cell>
        </row>
        <row r="338">
          <cell r="A338">
            <v>25</v>
          </cell>
        </row>
        <row r="339">
          <cell r="A339">
            <v>39</v>
          </cell>
        </row>
        <row r="340">
          <cell r="A340">
            <v>22</v>
          </cell>
        </row>
        <row r="341">
          <cell r="A341">
            <v>23</v>
          </cell>
        </row>
        <row r="343">
          <cell r="A343">
            <v>22</v>
          </cell>
        </row>
        <row r="345">
          <cell r="A345">
            <v>10</v>
          </cell>
        </row>
        <row r="346">
          <cell r="A346">
            <v>11</v>
          </cell>
        </row>
        <row r="347">
          <cell r="A347">
            <v>12</v>
          </cell>
        </row>
        <row r="348">
          <cell r="A348">
            <v>13</v>
          </cell>
        </row>
        <row r="349">
          <cell r="A349">
            <v>14</v>
          </cell>
        </row>
        <row r="350">
          <cell r="A350">
            <v>20</v>
          </cell>
        </row>
        <row r="351">
          <cell r="A351">
            <v>41</v>
          </cell>
        </row>
        <row r="352">
          <cell r="A352">
            <v>25</v>
          </cell>
        </row>
        <row r="353">
          <cell r="A353">
            <v>22</v>
          </cell>
        </row>
        <row r="354">
          <cell r="A354">
            <v>24</v>
          </cell>
        </row>
        <row r="356">
          <cell r="A356">
            <v>28</v>
          </cell>
        </row>
        <row r="357">
          <cell r="A357">
            <v>37</v>
          </cell>
        </row>
        <row r="358">
          <cell r="A358">
            <v>38</v>
          </cell>
        </row>
        <row r="359">
          <cell r="A359">
            <v>40</v>
          </cell>
        </row>
        <row r="360">
          <cell r="A360">
            <v>42</v>
          </cell>
        </row>
        <row r="361">
          <cell r="A361">
            <v>43</v>
          </cell>
        </row>
        <row r="362">
          <cell r="A362">
            <v>25</v>
          </cell>
        </row>
        <row r="363">
          <cell r="A363">
            <v>39</v>
          </cell>
        </row>
        <row r="364">
          <cell r="A364">
            <v>22</v>
          </cell>
        </row>
        <row r="365">
          <cell r="A365">
            <v>23</v>
          </cell>
        </row>
        <row r="369">
          <cell r="A369">
            <v>10</v>
          </cell>
        </row>
        <row r="370">
          <cell r="A370">
            <v>11</v>
          </cell>
        </row>
        <row r="371">
          <cell r="A371">
            <v>12</v>
          </cell>
        </row>
        <row r="372">
          <cell r="A372">
            <v>13</v>
          </cell>
        </row>
        <row r="373">
          <cell r="A373">
            <v>14</v>
          </cell>
        </row>
        <row r="374">
          <cell r="A374">
            <v>20</v>
          </cell>
        </row>
        <row r="375">
          <cell r="A375">
            <v>41</v>
          </cell>
        </row>
        <row r="376">
          <cell r="A376">
            <v>25</v>
          </cell>
        </row>
        <row r="377">
          <cell r="A377">
            <v>22</v>
          </cell>
        </row>
        <row r="378">
          <cell r="A378">
            <v>24</v>
          </cell>
        </row>
        <row r="380">
          <cell r="A380">
            <v>28</v>
          </cell>
        </row>
        <row r="381">
          <cell r="A381">
            <v>37</v>
          </cell>
        </row>
        <row r="382">
          <cell r="A382">
            <v>25</v>
          </cell>
        </row>
        <row r="383">
          <cell r="A383">
            <v>38</v>
          </cell>
        </row>
        <row r="384">
          <cell r="A384">
            <v>40</v>
          </cell>
        </row>
        <row r="385">
          <cell r="A385">
            <v>42</v>
          </cell>
        </row>
        <row r="386">
          <cell r="A386">
            <v>43</v>
          </cell>
        </row>
        <row r="387">
          <cell r="A387">
            <v>39</v>
          </cell>
        </row>
        <row r="388">
          <cell r="A388">
            <v>22</v>
          </cell>
        </row>
        <row r="389">
          <cell r="A389">
            <v>23</v>
          </cell>
        </row>
        <row r="393">
          <cell r="A393">
            <v>10</v>
          </cell>
        </row>
        <row r="394">
          <cell r="A394">
            <v>11</v>
          </cell>
        </row>
        <row r="395">
          <cell r="A395">
            <v>12</v>
          </cell>
        </row>
        <row r="396">
          <cell r="A396">
            <v>13</v>
          </cell>
        </row>
        <row r="397">
          <cell r="A397">
            <v>15</v>
          </cell>
        </row>
        <row r="398">
          <cell r="A398">
            <v>21</v>
          </cell>
        </row>
        <row r="399">
          <cell r="A399">
            <v>41</v>
          </cell>
        </row>
        <row r="400">
          <cell r="A400">
            <v>25</v>
          </cell>
        </row>
        <row r="401">
          <cell r="A401">
            <v>22</v>
          </cell>
        </row>
        <row r="402">
          <cell r="A402">
            <v>24</v>
          </cell>
        </row>
        <row r="404">
          <cell r="A404">
            <v>28</v>
          </cell>
        </row>
        <row r="405">
          <cell r="A405">
            <v>37</v>
          </cell>
        </row>
        <row r="406">
          <cell r="A406">
            <v>25</v>
          </cell>
        </row>
        <row r="407">
          <cell r="A407">
            <v>38</v>
          </cell>
        </row>
        <row r="408">
          <cell r="A408">
            <v>40</v>
          </cell>
        </row>
        <row r="409">
          <cell r="A409">
            <v>42</v>
          </cell>
        </row>
        <row r="410">
          <cell r="A410">
            <v>43</v>
          </cell>
        </row>
        <row r="411">
          <cell r="A411">
            <v>39</v>
          </cell>
        </row>
        <row r="412">
          <cell r="A412">
            <v>22</v>
          </cell>
        </row>
        <row r="413">
          <cell r="A413">
            <v>23</v>
          </cell>
        </row>
        <row r="417">
          <cell r="A417">
            <v>1</v>
          </cell>
        </row>
        <row r="418">
          <cell r="A418">
            <v>2</v>
          </cell>
        </row>
        <row r="419">
          <cell r="A419">
            <v>3</v>
          </cell>
        </row>
        <row r="420">
          <cell r="A420">
            <v>5</v>
          </cell>
        </row>
        <row r="421">
          <cell r="A421">
            <v>6</v>
          </cell>
        </row>
        <row r="422">
          <cell r="A422">
            <v>7</v>
          </cell>
        </row>
        <row r="423">
          <cell r="A423">
            <v>8</v>
          </cell>
        </row>
        <row r="424">
          <cell r="A424">
            <v>9</v>
          </cell>
        </row>
        <row r="425">
          <cell r="A425">
            <v>17</v>
          </cell>
        </row>
        <row r="426">
          <cell r="A426">
            <v>43</v>
          </cell>
        </row>
        <row r="427">
          <cell r="A427">
            <v>44</v>
          </cell>
        </row>
        <row r="428">
          <cell r="A428">
            <v>22</v>
          </cell>
        </row>
        <row r="429">
          <cell r="A429">
            <v>24</v>
          </cell>
        </row>
        <row r="431">
          <cell r="A431">
            <v>28</v>
          </cell>
        </row>
        <row r="432">
          <cell r="A432">
            <v>37</v>
          </cell>
        </row>
        <row r="433">
          <cell r="A433">
            <v>25</v>
          </cell>
        </row>
        <row r="434">
          <cell r="A434">
            <v>38</v>
          </cell>
        </row>
        <row r="435">
          <cell r="A435">
            <v>40</v>
          </cell>
        </row>
        <row r="436">
          <cell r="A436">
            <v>42</v>
          </cell>
        </row>
        <row r="437">
          <cell r="A437">
            <v>43</v>
          </cell>
        </row>
        <row r="438">
          <cell r="A438">
            <v>39</v>
          </cell>
        </row>
        <row r="439">
          <cell r="A439">
            <v>22</v>
          </cell>
        </row>
        <row r="440">
          <cell r="A440">
            <v>23</v>
          </cell>
        </row>
        <row r="448">
          <cell r="A448">
            <v>1</v>
          </cell>
        </row>
        <row r="449">
          <cell r="A449">
            <v>2</v>
          </cell>
        </row>
        <row r="450">
          <cell r="A450">
            <v>3</v>
          </cell>
        </row>
        <row r="451">
          <cell r="A451">
            <v>5</v>
          </cell>
        </row>
        <row r="452">
          <cell r="A452">
            <v>6</v>
          </cell>
        </row>
        <row r="453">
          <cell r="A453">
            <v>7</v>
          </cell>
        </row>
        <row r="454">
          <cell r="A454">
            <v>8</v>
          </cell>
        </row>
        <row r="455">
          <cell r="A455">
            <v>9</v>
          </cell>
        </row>
        <row r="456">
          <cell r="A456">
            <v>17</v>
          </cell>
        </row>
        <row r="457">
          <cell r="A457">
            <v>43</v>
          </cell>
        </row>
        <row r="458">
          <cell r="A458">
            <v>44</v>
          </cell>
        </row>
        <row r="459">
          <cell r="A459">
            <v>22</v>
          </cell>
        </row>
        <row r="460">
          <cell r="A460">
            <v>24</v>
          </cell>
        </row>
        <row r="462">
          <cell r="A462">
            <v>28</v>
          </cell>
        </row>
        <row r="463">
          <cell r="A463">
            <v>37</v>
          </cell>
        </row>
        <row r="464">
          <cell r="A464">
            <v>25</v>
          </cell>
        </row>
        <row r="465">
          <cell r="A465">
            <v>38</v>
          </cell>
        </row>
        <row r="466">
          <cell r="A466">
            <v>40</v>
          </cell>
        </row>
        <row r="467">
          <cell r="A467">
            <v>42</v>
          </cell>
        </row>
        <row r="468">
          <cell r="A468">
            <v>43</v>
          </cell>
        </row>
        <row r="469">
          <cell r="A469">
            <v>39</v>
          </cell>
        </row>
        <row r="470">
          <cell r="A470">
            <v>45</v>
          </cell>
        </row>
        <row r="471">
          <cell r="A471">
            <v>22</v>
          </cell>
        </row>
        <row r="472">
          <cell r="A472">
            <v>23</v>
          </cell>
        </row>
        <row r="476">
          <cell r="A476">
            <v>10</v>
          </cell>
        </row>
        <row r="477">
          <cell r="A477">
            <v>11</v>
          </cell>
        </row>
        <row r="478">
          <cell r="A478">
            <v>12</v>
          </cell>
        </row>
        <row r="479">
          <cell r="A479">
            <v>13</v>
          </cell>
        </row>
        <row r="480">
          <cell r="A480">
            <v>15</v>
          </cell>
        </row>
        <row r="481">
          <cell r="A481">
            <v>21</v>
          </cell>
        </row>
        <row r="482">
          <cell r="A482">
            <v>41</v>
          </cell>
        </row>
        <row r="483">
          <cell r="A483">
            <v>25</v>
          </cell>
        </row>
        <row r="484">
          <cell r="A484">
            <v>22</v>
          </cell>
        </row>
        <row r="485">
          <cell r="A485">
            <v>24</v>
          </cell>
        </row>
        <row r="487">
          <cell r="A487">
            <v>28</v>
          </cell>
        </row>
        <row r="488">
          <cell r="A488">
            <v>37</v>
          </cell>
        </row>
        <row r="489">
          <cell r="A489">
            <v>38</v>
          </cell>
        </row>
        <row r="490">
          <cell r="A490">
            <v>40</v>
          </cell>
        </row>
        <row r="491">
          <cell r="A491">
            <v>42</v>
          </cell>
        </row>
        <row r="492">
          <cell r="A492">
            <v>43</v>
          </cell>
        </row>
        <row r="493">
          <cell r="A493">
            <v>25</v>
          </cell>
        </row>
        <row r="494">
          <cell r="A494">
            <v>39</v>
          </cell>
        </row>
        <row r="495">
          <cell r="A495">
            <v>22</v>
          </cell>
        </row>
        <row r="496">
          <cell r="A496">
            <v>23</v>
          </cell>
        </row>
        <row r="500">
          <cell r="A500">
            <v>10</v>
          </cell>
        </row>
        <row r="501">
          <cell r="A501">
            <v>11</v>
          </cell>
        </row>
        <row r="502">
          <cell r="A502">
            <v>12</v>
          </cell>
        </row>
        <row r="503">
          <cell r="A503">
            <v>13</v>
          </cell>
        </row>
        <row r="504">
          <cell r="A504">
            <v>15</v>
          </cell>
        </row>
        <row r="505">
          <cell r="A505">
            <v>21</v>
          </cell>
        </row>
        <row r="506">
          <cell r="A506">
            <v>41</v>
          </cell>
        </row>
        <row r="507">
          <cell r="A507">
            <v>25</v>
          </cell>
        </row>
        <row r="508">
          <cell r="A508">
            <v>22</v>
          </cell>
        </row>
        <row r="509">
          <cell r="A509">
            <v>24</v>
          </cell>
        </row>
        <row r="511">
          <cell r="A511">
            <v>28</v>
          </cell>
        </row>
        <row r="512">
          <cell r="A512">
            <v>37</v>
          </cell>
        </row>
        <row r="513">
          <cell r="A513">
            <v>38</v>
          </cell>
        </row>
        <row r="514">
          <cell r="A514">
            <v>40</v>
          </cell>
        </row>
        <row r="515">
          <cell r="A515">
            <v>42</v>
          </cell>
        </row>
        <row r="516">
          <cell r="A516">
            <v>43</v>
          </cell>
        </row>
        <row r="517">
          <cell r="A517">
            <v>25</v>
          </cell>
        </row>
        <row r="518">
          <cell r="A518">
            <v>39</v>
          </cell>
        </row>
        <row r="519">
          <cell r="A519">
            <v>22</v>
          </cell>
        </row>
        <row r="520">
          <cell r="A520">
            <v>23</v>
          </cell>
        </row>
        <row r="522">
          <cell r="A522">
            <v>25</v>
          </cell>
        </row>
        <row r="524">
          <cell r="A524">
            <v>10</v>
          </cell>
        </row>
        <row r="525">
          <cell r="A525">
            <v>11</v>
          </cell>
        </row>
        <row r="526">
          <cell r="A526">
            <v>12</v>
          </cell>
        </row>
        <row r="527">
          <cell r="A527">
            <v>13</v>
          </cell>
        </row>
        <row r="528">
          <cell r="A528">
            <v>15</v>
          </cell>
        </row>
        <row r="529">
          <cell r="A529">
            <v>21</v>
          </cell>
        </row>
        <row r="530">
          <cell r="A530">
            <v>41</v>
          </cell>
        </row>
        <row r="531">
          <cell r="A531">
            <v>25</v>
          </cell>
        </row>
        <row r="532">
          <cell r="A532">
            <v>22</v>
          </cell>
        </row>
        <row r="533">
          <cell r="A533">
            <v>24</v>
          </cell>
        </row>
        <row r="535">
          <cell r="A535">
            <v>28</v>
          </cell>
        </row>
        <row r="536">
          <cell r="A536">
            <v>37</v>
          </cell>
        </row>
        <row r="537">
          <cell r="A537">
            <v>38</v>
          </cell>
        </row>
        <row r="538">
          <cell r="A538">
            <v>40</v>
          </cell>
        </row>
        <row r="539">
          <cell r="A539">
            <v>42</v>
          </cell>
        </row>
        <row r="540">
          <cell r="A540">
            <v>43</v>
          </cell>
        </row>
        <row r="541">
          <cell r="A541">
            <v>25</v>
          </cell>
        </row>
        <row r="542">
          <cell r="A542">
            <v>39</v>
          </cell>
        </row>
        <row r="543">
          <cell r="A543">
            <v>22</v>
          </cell>
        </row>
        <row r="544">
          <cell r="A544">
            <v>23</v>
          </cell>
        </row>
        <row r="548">
          <cell r="A548">
            <v>10</v>
          </cell>
        </row>
        <row r="549">
          <cell r="A549">
            <v>11</v>
          </cell>
        </row>
        <row r="550">
          <cell r="A550">
            <v>12</v>
          </cell>
        </row>
        <row r="551">
          <cell r="A551">
            <v>13</v>
          </cell>
        </row>
        <row r="552">
          <cell r="A552">
            <v>15</v>
          </cell>
        </row>
        <row r="553">
          <cell r="A553">
            <v>21</v>
          </cell>
        </row>
        <row r="554">
          <cell r="A554">
            <v>41</v>
          </cell>
        </row>
        <row r="555">
          <cell r="A555">
            <v>25</v>
          </cell>
        </row>
        <row r="556">
          <cell r="A556">
            <v>22</v>
          </cell>
        </row>
        <row r="557">
          <cell r="A557">
            <v>24</v>
          </cell>
        </row>
        <row r="559">
          <cell r="A559">
            <v>28</v>
          </cell>
        </row>
        <row r="560">
          <cell r="A560">
            <v>37</v>
          </cell>
        </row>
        <row r="561">
          <cell r="A561">
            <v>38</v>
          </cell>
        </row>
        <row r="562">
          <cell r="A562">
            <v>40</v>
          </cell>
        </row>
        <row r="563">
          <cell r="A563">
            <v>42</v>
          </cell>
        </row>
        <row r="564">
          <cell r="A564">
            <v>43</v>
          </cell>
        </row>
        <row r="565">
          <cell r="A565">
            <v>25</v>
          </cell>
        </row>
        <row r="566">
          <cell r="A566">
            <v>39</v>
          </cell>
        </row>
        <row r="567">
          <cell r="A567">
            <v>22</v>
          </cell>
        </row>
        <row r="568">
          <cell r="A568">
            <v>23</v>
          </cell>
        </row>
        <row r="572">
          <cell r="A572">
            <v>1</v>
          </cell>
        </row>
        <row r="573">
          <cell r="A573">
            <v>2</v>
          </cell>
        </row>
        <row r="574">
          <cell r="A574">
            <v>3</v>
          </cell>
        </row>
        <row r="575">
          <cell r="A575">
            <v>5</v>
          </cell>
        </row>
        <row r="576">
          <cell r="A576">
            <v>6</v>
          </cell>
        </row>
        <row r="577">
          <cell r="A577">
            <v>7</v>
          </cell>
        </row>
        <row r="578">
          <cell r="A578">
            <v>8</v>
          </cell>
        </row>
        <row r="579">
          <cell r="A579">
            <v>9</v>
          </cell>
        </row>
        <row r="580">
          <cell r="A580">
            <v>17</v>
          </cell>
        </row>
        <row r="581">
          <cell r="A581">
            <v>43</v>
          </cell>
        </row>
        <row r="582">
          <cell r="A582">
            <v>44</v>
          </cell>
        </row>
        <row r="583">
          <cell r="A583">
            <v>22</v>
          </cell>
        </row>
        <row r="584">
          <cell r="A584">
            <v>24</v>
          </cell>
        </row>
        <row r="586">
          <cell r="A586">
            <v>28</v>
          </cell>
        </row>
        <row r="587">
          <cell r="A587">
            <v>26</v>
          </cell>
        </row>
        <row r="588">
          <cell r="A588">
            <v>37</v>
          </cell>
        </row>
        <row r="589">
          <cell r="A589">
            <v>25</v>
          </cell>
        </row>
        <row r="590">
          <cell r="A590">
            <v>38</v>
          </cell>
        </row>
        <row r="591">
          <cell r="A591">
            <v>40</v>
          </cell>
        </row>
        <row r="592">
          <cell r="A592">
            <v>42</v>
          </cell>
        </row>
        <row r="593">
          <cell r="A593">
            <v>43</v>
          </cell>
        </row>
        <row r="594">
          <cell r="A594">
            <v>39</v>
          </cell>
        </row>
        <row r="595">
          <cell r="A595">
            <v>45</v>
          </cell>
        </row>
        <row r="596">
          <cell r="A596">
            <v>22</v>
          </cell>
        </row>
        <row r="597">
          <cell r="A597">
            <v>23</v>
          </cell>
        </row>
        <row r="601">
          <cell r="A601">
            <v>10</v>
          </cell>
        </row>
        <row r="602">
          <cell r="A602">
            <v>11</v>
          </cell>
        </row>
        <row r="603">
          <cell r="A603">
            <v>12</v>
          </cell>
        </row>
        <row r="604">
          <cell r="A604">
            <v>13</v>
          </cell>
        </row>
        <row r="605">
          <cell r="A605">
            <v>14</v>
          </cell>
        </row>
        <row r="606">
          <cell r="A606">
            <v>20</v>
          </cell>
        </row>
        <row r="607">
          <cell r="A607">
            <v>41</v>
          </cell>
        </row>
        <row r="608">
          <cell r="A608">
            <v>25</v>
          </cell>
        </row>
        <row r="609">
          <cell r="A609">
            <v>22</v>
          </cell>
        </row>
        <row r="610">
          <cell r="A610">
            <v>24</v>
          </cell>
        </row>
        <row r="612">
          <cell r="A612">
            <v>28</v>
          </cell>
        </row>
        <row r="613">
          <cell r="A613">
            <v>37</v>
          </cell>
        </row>
        <row r="614">
          <cell r="A614">
            <v>38</v>
          </cell>
        </row>
        <row r="615">
          <cell r="A615">
            <v>40</v>
          </cell>
        </row>
        <row r="616">
          <cell r="A616">
            <v>42</v>
          </cell>
        </row>
        <row r="617">
          <cell r="A617">
            <v>43</v>
          </cell>
        </row>
        <row r="618">
          <cell r="A618">
            <v>25</v>
          </cell>
        </row>
        <row r="619">
          <cell r="A619">
            <v>39</v>
          </cell>
        </row>
        <row r="620">
          <cell r="A620">
            <v>22</v>
          </cell>
        </row>
        <row r="621">
          <cell r="A621">
            <v>23</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sheetData sheetId="54"/>
      <sheetData sheetId="55"/>
      <sheetData sheetId="56" refreshError="1"/>
      <sheetData sheetId="57" refreshError="1"/>
      <sheetData sheetId="58" refreshError="1"/>
      <sheetData sheetId="59"/>
      <sheetData sheetId="60"/>
      <sheetData sheetId="61"/>
      <sheetData sheetId="62"/>
      <sheetData sheetId="63" refreshError="1"/>
      <sheetData sheetId="64"/>
      <sheetData sheetId="65"/>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sheetDataSet>
  </externalBook>
</externalLink>
</file>

<file path=xl/externalLinks/externalLink3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T1"/>
      <sheetName val="TH"/>
      <sheetName val="Tonghop"/>
      <sheetName val="Chitiet"/>
      <sheetName val="supk"/>
      <sheetName val="ctbetong"/>
      <sheetName val="VCtc"/>
      <sheetName val="ctmong"/>
      <sheetName val="vcnvat"/>
      <sheetName val="trungc"/>
      <sheetName val="vcdai"/>
      <sheetName val="gia"/>
      <sheetName val="phanbo"/>
      <sheetName val="sheet"/>
      <sheetName val="sheet2"/>
      <sheetName val="sheet3"/>
      <sheetName val="XL4Popp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nh nghia"/>
      <sheetName val="Huong dan"/>
      <sheetName val="HHTT"/>
      <sheetName val="Hinh thuc HTHH"/>
      <sheetName val="Bang phan tru TT 3 pha "/>
      <sheetName val="Bang phan tru TT 1 pha"/>
      <sheetName val="Bang phan tru HTDL"/>
      <sheetName val="Bang phan tru HTHH"/>
      <sheetName val="Liet ke vat tu DZTT 3 pha"/>
      <sheetName val="Liet ke vat tu DZTT 1 pha"/>
      <sheetName val="Liet ke vat tu DZHTDL"/>
      <sheetName val="Liet ke vat tu DZHTHH"/>
      <sheetName val="Tong ke 3 pha"/>
      <sheetName val="Liet ke 3 pha"/>
      <sheetName val="Liet ke HTDL"/>
      <sheetName val="Sheet1"/>
      <sheetName val="XL4Poppy"/>
      <sheetName val="Tong ke 3 pha PHU TAN"/>
      <sheetName val="Tong ke 3 pha AN PHU"/>
      <sheetName val="Liet ke 3 pha PHU TAN"/>
      <sheetName val="Liet ke 3 pha AN PHU"/>
      <sheetName val="00000000"/>
      <sheetName val="10000000"/>
      <sheetName val="KH-Q1,Q2,01"/>
      <sheetName val="Tra_bang"/>
      <sheetName val="TongРke 3 pha AN PHU"/>
      <sheetName val="DG3285"/>
      <sheetName val="tong du toan"/>
      <sheetName val="Liet ke vat tu DZT_x0003__x0000_1 pha"/>
      <sheetName val="Tong?ke 3 pha AN PHU"/>
      <sheetName val="TL rieng"/>
      <sheetName val="Liet ke vat tu DZT_x0003_?1 pha"/>
      <sheetName val="SLBD"/>
      <sheetName val="Dinh_nghia"/>
      <sheetName val="Huong_dan"/>
      <sheetName val="Hinh_thuc_HTHH"/>
      <sheetName val="Bang_phan_tru_TT_3_pha_"/>
      <sheetName val="Bang_phan_tru_TT_1_pha"/>
      <sheetName val="Bang_phan_tru_HTDL"/>
      <sheetName val="Bang_phan_tru_HTHH"/>
      <sheetName val="Liet_ke_vat_tu_DZTT_3_pha"/>
      <sheetName val="Liet_ke_vat_tu_DZTT_1_pha"/>
      <sheetName val="Liet_ke_vat_tu_DZHTDL"/>
      <sheetName val="Liet_ke_vat_tu_DZHTHH"/>
      <sheetName val="Tong_ke_3_pha"/>
      <sheetName val="Liet_ke_3_pha"/>
      <sheetName val="Liet_ke_HTDL"/>
      <sheetName val="Tong_ke_3_pha_PHU_TAN"/>
      <sheetName val="Tong_ke_3_pha_AN_PHU"/>
      <sheetName val="Liet_ke_3_pha_PHU_TAN"/>
      <sheetName val="Liet_ke_3_pha_AN_PHU"/>
      <sheetName val="Liet_ke_vat_tu_DZT1_pha"/>
      <sheetName val="tong_du_toan"/>
      <sheetName val="Don gia Soc Trang"/>
      <sheetName val="Liet ke vat tu DZT_x0003_"/>
      <sheetName val="Liet ke vat tu DZT_x0003__1 pha"/>
      <sheetName val="dongia"/>
      <sheetName val="TT_0,4KV"/>
      <sheetName val="HuonB dan"/>
      <sheetName val="Bang phan tru TT_x0000_3 pha "/>
      <sheetName val="Liet ke vat tu DZTT_x0000_3 pha"/>
      <sheetName val="Pong ke 3 pha AN_x0000_PHU"/>
      <sheetName val="Bang phan tru TT?3 pha "/>
      <sheetName val="Liet ke vat tu DZTT?3 pha"/>
      <sheetName val="Pong ke 3 pha AN?PHU"/>
      <sheetName val="Bang phan tru TT"/>
      <sheetName val="Liet ke vat tu DZTT"/>
      <sheetName val="Pong ke 3 pha AN"/>
      <sheetName val="dtct cong"/>
      <sheetName val="tra-vat-lieu"/>
      <sheetName val="TongРke_3_pha_AN_PHU"/>
      <sheetName val="Don_gia_Soc_Trang"/>
      <sheetName val="TL_rieng"/>
      <sheetName val="HuonB_dan"/>
      <sheetName val="Bang_phan_tru_TT3_pha_"/>
      <sheetName val="Liet_ke_vat_tu_DZTT3_pha"/>
      <sheetName val="Pong_ke_3_pha_ANPHU"/>
      <sheetName val="Tong?ke_3_pha_AN_PHU"/>
      <sheetName val="NHATKY"/>
      <sheetName val="TONGKE1P"/>
      <sheetName val="PTVT (MAU)"/>
      <sheetName val="Tong_ke 3 pha AN PHU"/>
      <sheetName val="giathanh1"/>
      <sheetName val="Bang phan tru TT_3 pha "/>
      <sheetName val="Liet ke vat tu DZTT_3 pha"/>
      <sheetName val="Pong ke 3 pha AN_PHU"/>
      <sheetName val="PT"/>
      <sheetName val="Du_lieu"/>
    </sheetNames>
    <sheetDataSet>
      <sheetData sheetId="0" refreshError="1">
        <row r="14">
          <cell r="A14" t="str">
            <v>CH14</v>
          </cell>
          <cell r="B14" t="str">
            <v>Chaèng heïp CH coät 14 m</v>
          </cell>
        </row>
        <row r="15">
          <cell r="A15" t="str">
            <v>CH14</v>
          </cell>
          <cell r="B15" t="str">
            <v>Chaèng heïp CH coät 14 m</v>
          </cell>
        </row>
        <row r="16">
          <cell r="A16" t="str">
            <v>6a</v>
          </cell>
          <cell r="B16">
            <v>2</v>
          </cell>
        </row>
        <row r="17">
          <cell r="A17" t="str">
            <v>6aa</v>
          </cell>
          <cell r="B17">
            <v>2</v>
          </cell>
        </row>
        <row r="18">
          <cell r="A18" t="str">
            <v>7a</v>
          </cell>
          <cell r="B18">
            <v>3</v>
          </cell>
        </row>
        <row r="19">
          <cell r="A19" t="str">
            <v>7aa</v>
          </cell>
          <cell r="B19">
            <v>3</v>
          </cell>
        </row>
        <row r="20">
          <cell r="A20" t="str">
            <v>8a</v>
          </cell>
          <cell r="B20">
            <v>4</v>
          </cell>
        </row>
        <row r="21">
          <cell r="A21" t="str">
            <v>8aa</v>
          </cell>
          <cell r="B21">
            <v>4</v>
          </cell>
        </row>
        <row r="22">
          <cell r="A22" t="str">
            <v>10aa</v>
          </cell>
          <cell r="B22">
            <v>5</v>
          </cell>
        </row>
        <row r="23">
          <cell r="A23" t="str">
            <v>10ba</v>
          </cell>
          <cell r="B23">
            <v>5</v>
          </cell>
        </row>
      </sheetData>
      <sheetData sheetId="1"/>
      <sheetData sheetId="2"/>
      <sheetData sheetId="3"/>
      <sheetData sheetId="4"/>
      <sheetData sheetId="5"/>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sheetData sheetId="26" refreshError="1"/>
      <sheetData sheetId="27" refreshError="1"/>
      <sheetData sheetId="28"/>
      <sheetData sheetId="29" refreshError="1"/>
      <sheetData sheetId="30" refreshError="1"/>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Set>
  </externalBook>
</externalLink>
</file>

<file path=xl/externalLinks/externalLink3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DTKP"/>
      <sheetName val="DK-KH"/>
      <sheetName val="DK_KH"/>
      <sheetName val="Dinh nghia"/>
      <sheetName val="tra VT"/>
    </sheetNames>
    <sheetDataSet>
      <sheetData sheetId="0" refreshError="1">
        <row r="46">
          <cell r="E46">
            <v>244169100.16579708</v>
          </cell>
        </row>
      </sheetData>
      <sheetData sheetId="1" refreshError="1"/>
      <sheetData sheetId="2"/>
      <sheetData sheetId="3" refreshError="1"/>
      <sheetData sheetId="4" refreshError="1"/>
    </sheetDataSet>
  </externalBook>
</externalLink>
</file>

<file path=xl/externalLinks/externalLink3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L4Poppy"/>
      <sheetName val="Lan 1 dot 1"/>
      <sheetName val="Lan 2 dot 1"/>
      <sheetName val="Sheet3"/>
    </sheetNames>
    <sheetDataSet>
      <sheetData sheetId="0">
        <row r="15">
          <cell r="A15" t="b">
            <v>1</v>
          </cell>
        </row>
      </sheetData>
      <sheetData sheetId="1"/>
      <sheetData sheetId="2"/>
      <sheetData sheetId="3"/>
    </sheetDataSet>
  </externalBook>
</externalLink>
</file>

<file path=xl/externalLinks/externalLink3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1"/>
      <sheetName val="B2"/>
      <sheetName val="tm"/>
      <sheetName val="TH"/>
      <sheetName val="THm"/>
      <sheetName val="m"/>
      <sheetName val="PTVTm"/>
      <sheetName val="Bum"/>
      <sheetName val="THs"/>
      <sheetName val="s"/>
      <sheetName val="THthan"/>
      <sheetName val="TKbl"/>
      <sheetName val="KPbl"/>
      <sheetName val="SXthan"/>
      <sheetName val="PL"/>
      <sheetName val="Sheet"/>
      <sheetName val="clL"/>
      <sheetName val="BuT"/>
      <sheetName val="VCa,b"/>
      <sheetName val="THld"/>
      <sheetName val="ld"/>
      <sheetName val="THd"/>
      <sheetName val="d"/>
      <sheetName val="dc"/>
      <sheetName val="DiaC"/>
      <sheetName val="PT"/>
      <sheetName val="XL4Popp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row r="4">
          <cell r="C4" t="e">
            <v>#N/A</v>
          </cell>
        </row>
        <row r="9">
          <cell r="C9" t="b">
            <v>1</v>
          </cell>
        </row>
        <row r="15">
          <cell r="A15" t="b">
            <v>1</v>
          </cell>
        </row>
        <row r="31">
          <cell r="C31" t="b">
            <v>1</v>
          </cell>
        </row>
      </sheetData>
    </sheetDataSet>
  </externalBook>
</externalLink>
</file>

<file path=xl/externalLinks/externalLink3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L4Poppy"/>
      <sheetName val="0"/>
      <sheetName val="00"/>
      <sheetName val="000"/>
      <sheetName val="Tong_hop"/>
      <sheetName val="Chao_thau"/>
      <sheetName val="CT-35"/>
      <sheetName val="CT tram"/>
      <sheetName val="Che_do"/>
      <sheetName val="TN"/>
      <sheetName val="TN_TBA"/>
      <sheetName val="Don_gia"/>
      <sheetName val="CT-BETONG"/>
      <sheetName val="Chi tiet VC"/>
      <sheetName val="50Slon"/>
      <sheetName val="50Snanh"/>
      <sheetName val="XXXXXXXX"/>
    </sheetNames>
    <sheetDataSet>
      <sheetData sheetId="0" refreshError="1">
        <row r="31">
          <cell r="C31" t="b">
            <v>1</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
      <sheetName val="切割 MTL"/>
      <sheetName val="切割 DI"/>
      <sheetName val="DI-ESTI"/>
    </sheetNames>
    <sheetDataSet>
      <sheetData sheetId="0" refreshError="1">
        <row r="1">
          <cell r="A1" t="str">
            <v>STATISTICAL ESTIMATION OF FITTINGS AND VALVES FOR PIPING WORK</v>
          </cell>
        </row>
        <row r="2">
          <cell r="A2" t="str">
            <v xml:space="preserve">PROJECT NO : </v>
          </cell>
        </row>
        <row r="3">
          <cell r="A3" t="str">
            <v>Fc =</v>
          </cell>
          <cell r="B3">
            <v>1</v>
          </cell>
          <cell r="C3" t="str">
            <v>Fp =</v>
          </cell>
          <cell r="D3">
            <v>0.1</v>
          </cell>
        </row>
        <row r="4">
          <cell r="F4" t="str">
            <v>FITTING NO</v>
          </cell>
          <cell r="N4" t="str">
            <v>VALVE NO</v>
          </cell>
          <cell r="R4" t="str">
            <v>TOTAL</v>
          </cell>
          <cell r="S4" t="str">
            <v>TOTAL</v>
          </cell>
          <cell r="T4" t="str">
            <v>J/M</v>
          </cell>
          <cell r="U4" t="str">
            <v>J/M</v>
          </cell>
        </row>
        <row r="5">
          <cell r="A5" t="str">
            <v>NO</v>
          </cell>
          <cell r="B5" t="str">
            <v>SIZE</v>
          </cell>
          <cell r="C5" t="str">
            <v>SCH</v>
          </cell>
          <cell r="D5" t="str">
            <v>LG (M)</v>
          </cell>
          <cell r="E5" t="str">
            <v>IN-M</v>
          </cell>
          <cell r="F5" t="str">
            <v>90 ELL</v>
          </cell>
          <cell r="G5" t="str">
            <v>45 ELL</v>
          </cell>
          <cell r="H5" t="str">
            <v>TEE</v>
          </cell>
          <cell r="I5" t="str">
            <v>RED</v>
          </cell>
          <cell r="J5" t="str">
            <v>FLG</v>
          </cell>
          <cell r="K5" t="str">
            <v>CPLG</v>
          </cell>
          <cell r="L5" t="str">
            <v>CAP</v>
          </cell>
          <cell r="M5" t="str">
            <v>TOTAL</v>
          </cell>
          <cell r="N5" t="str">
            <v>BLOCK</v>
          </cell>
          <cell r="O5" t="str">
            <v>CHECK</v>
          </cell>
          <cell r="P5" t="str">
            <v>GLOBE</v>
          </cell>
          <cell r="Q5" t="str">
            <v>TOTAL</v>
          </cell>
          <cell r="R5" t="str">
            <v>JOINT</v>
          </cell>
          <cell r="S5" t="str">
            <v>DI</v>
          </cell>
          <cell r="T5" t="str">
            <v>(JOINT)</v>
          </cell>
          <cell r="U5" t="str">
            <v>(DI)</v>
          </cell>
        </row>
        <row r="6">
          <cell r="A6">
            <v>1</v>
          </cell>
          <cell r="B6">
            <v>0.5</v>
          </cell>
          <cell r="E6" t="str">
            <v xml:space="preserve"> </v>
          </cell>
          <cell r="F6">
            <v>0</v>
          </cell>
          <cell r="G6">
            <v>0</v>
          </cell>
          <cell r="H6">
            <v>0</v>
          </cell>
          <cell r="I6">
            <v>0</v>
          </cell>
          <cell r="J6">
            <v>0</v>
          </cell>
          <cell r="K6">
            <v>0</v>
          </cell>
          <cell r="L6">
            <v>0</v>
          </cell>
          <cell r="M6">
            <v>0</v>
          </cell>
          <cell r="N6">
            <v>0</v>
          </cell>
          <cell r="O6">
            <v>0</v>
          </cell>
          <cell r="P6">
            <v>0</v>
          </cell>
          <cell r="Q6">
            <v>0</v>
          </cell>
          <cell r="R6">
            <v>0</v>
          </cell>
          <cell r="S6">
            <v>0</v>
          </cell>
          <cell r="T6" t="str">
            <v xml:space="preserve"> </v>
          </cell>
          <cell r="U6" t="str">
            <v xml:space="preserve"> </v>
          </cell>
        </row>
        <row r="7">
          <cell r="A7">
            <v>2</v>
          </cell>
          <cell r="B7">
            <v>0.75</v>
          </cell>
          <cell r="E7" t="str">
            <v xml:space="preserve"> </v>
          </cell>
          <cell r="F7">
            <v>0</v>
          </cell>
          <cell r="G7">
            <v>0</v>
          </cell>
          <cell r="H7">
            <v>0</v>
          </cell>
          <cell r="I7">
            <v>0</v>
          </cell>
          <cell r="J7">
            <v>0</v>
          </cell>
          <cell r="K7">
            <v>0</v>
          </cell>
          <cell r="L7">
            <v>0</v>
          </cell>
          <cell r="M7">
            <v>0</v>
          </cell>
          <cell r="N7">
            <v>0</v>
          </cell>
          <cell r="O7">
            <v>0</v>
          </cell>
          <cell r="P7">
            <v>0</v>
          </cell>
          <cell r="Q7">
            <v>0</v>
          </cell>
          <cell r="R7">
            <v>0</v>
          </cell>
          <cell r="S7">
            <v>0</v>
          </cell>
          <cell r="T7" t="str">
            <v xml:space="preserve"> </v>
          </cell>
          <cell r="U7" t="str">
            <v xml:space="preserve"> </v>
          </cell>
        </row>
        <row r="8">
          <cell r="A8">
            <v>3</v>
          </cell>
          <cell r="B8">
            <v>1</v>
          </cell>
          <cell r="E8" t="str">
            <v xml:space="preserve"> </v>
          </cell>
          <cell r="F8">
            <v>0</v>
          </cell>
          <cell r="G8">
            <v>0</v>
          </cell>
          <cell r="H8">
            <v>0</v>
          </cell>
          <cell r="I8">
            <v>0</v>
          </cell>
          <cell r="J8">
            <v>0</v>
          </cell>
          <cell r="K8">
            <v>0</v>
          </cell>
          <cell r="L8">
            <v>0</v>
          </cell>
          <cell r="M8">
            <v>0</v>
          </cell>
          <cell r="N8">
            <v>0</v>
          </cell>
          <cell r="O8">
            <v>0</v>
          </cell>
          <cell r="P8">
            <v>0</v>
          </cell>
          <cell r="Q8">
            <v>0</v>
          </cell>
          <cell r="R8">
            <v>0</v>
          </cell>
          <cell r="S8">
            <v>0</v>
          </cell>
          <cell r="T8" t="str">
            <v xml:space="preserve"> </v>
          </cell>
          <cell r="U8" t="str">
            <v xml:space="preserve"> </v>
          </cell>
        </row>
        <row r="9">
          <cell r="A9">
            <v>4</v>
          </cell>
          <cell r="B9">
            <v>1.5</v>
          </cell>
          <cell r="E9" t="str">
            <v xml:space="preserve"> </v>
          </cell>
          <cell r="F9">
            <v>0</v>
          </cell>
          <cell r="G9">
            <v>0</v>
          </cell>
          <cell r="H9">
            <v>0</v>
          </cell>
          <cell r="I9">
            <v>0</v>
          </cell>
          <cell r="J9">
            <v>0</v>
          </cell>
          <cell r="K9">
            <v>0</v>
          </cell>
          <cell r="L9">
            <v>0</v>
          </cell>
          <cell r="M9">
            <v>0</v>
          </cell>
          <cell r="N9">
            <v>0</v>
          </cell>
          <cell r="O9">
            <v>0</v>
          </cell>
          <cell r="P9">
            <v>0</v>
          </cell>
          <cell r="Q9">
            <v>0</v>
          </cell>
          <cell r="R9">
            <v>0</v>
          </cell>
          <cell r="S9">
            <v>0</v>
          </cell>
          <cell r="T9" t="str">
            <v xml:space="preserve"> </v>
          </cell>
          <cell r="U9" t="str">
            <v xml:space="preserve"> </v>
          </cell>
        </row>
        <row r="10">
          <cell r="A10">
            <v>5</v>
          </cell>
          <cell r="B10">
            <v>2</v>
          </cell>
          <cell r="E10" t="str">
            <v xml:space="preserve"> </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t="str">
            <v xml:space="preserve"> </v>
          </cell>
          <cell r="U10" t="str">
            <v xml:space="preserve"> </v>
          </cell>
        </row>
        <row r="11">
          <cell r="A11">
            <v>6</v>
          </cell>
          <cell r="B11">
            <v>2.5</v>
          </cell>
          <cell r="E11" t="str">
            <v xml:space="preserve"> </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t="str">
            <v xml:space="preserve"> </v>
          </cell>
          <cell r="U11" t="str">
            <v xml:space="preserve"> </v>
          </cell>
        </row>
        <row r="12">
          <cell r="A12">
            <v>7</v>
          </cell>
          <cell r="B12">
            <v>3</v>
          </cell>
          <cell r="E12" t="str">
            <v xml:space="preserve"> </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t="str">
            <v xml:space="preserve"> </v>
          </cell>
          <cell r="U12" t="str">
            <v xml:space="preserve"> </v>
          </cell>
        </row>
        <row r="13">
          <cell r="A13">
            <v>8</v>
          </cell>
          <cell r="B13">
            <v>4</v>
          </cell>
          <cell r="E13" t="str">
            <v xml:space="preserve"> </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t="str">
            <v xml:space="preserve"> </v>
          </cell>
          <cell r="U13" t="str">
            <v xml:space="preserve"> </v>
          </cell>
        </row>
        <row r="14">
          <cell r="A14">
            <v>9</v>
          </cell>
          <cell r="B14">
            <v>5</v>
          </cell>
          <cell r="E14" t="str">
            <v xml:space="preserve"> </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t="str">
            <v xml:space="preserve"> </v>
          </cell>
          <cell r="U14" t="str">
            <v xml:space="preserve"> </v>
          </cell>
        </row>
        <row r="15">
          <cell r="A15">
            <v>10</v>
          </cell>
          <cell r="B15">
            <v>6</v>
          </cell>
          <cell r="E15" t="str">
            <v xml:space="preserve"> </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t="str">
            <v xml:space="preserve"> </v>
          </cell>
          <cell r="U15" t="str">
            <v xml:space="preserve"> </v>
          </cell>
        </row>
        <row r="16">
          <cell r="A16">
            <v>11</v>
          </cell>
          <cell r="B16">
            <v>8</v>
          </cell>
          <cell r="E16" t="str">
            <v xml:space="preserve"> </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t="str">
            <v xml:space="preserve"> </v>
          </cell>
          <cell r="U16" t="str">
            <v xml:space="preserve"> </v>
          </cell>
        </row>
        <row r="17">
          <cell r="A17">
            <v>12</v>
          </cell>
          <cell r="B17">
            <v>10</v>
          </cell>
          <cell r="E17" t="str">
            <v xml:space="preserve"> </v>
          </cell>
          <cell r="F17">
            <v>0</v>
          </cell>
          <cell r="G17">
            <v>0</v>
          </cell>
          <cell r="H17">
            <v>0</v>
          </cell>
          <cell r="I17">
            <v>0</v>
          </cell>
          <cell r="J17">
            <v>0</v>
          </cell>
          <cell r="L17">
            <v>0</v>
          </cell>
          <cell r="M17">
            <v>0</v>
          </cell>
          <cell r="N17">
            <v>0</v>
          </cell>
          <cell r="O17">
            <v>0</v>
          </cell>
          <cell r="P17">
            <v>0</v>
          </cell>
          <cell r="Q17">
            <v>0</v>
          </cell>
          <cell r="R17">
            <v>0</v>
          </cell>
          <cell r="S17">
            <v>0</v>
          </cell>
          <cell r="T17" t="str">
            <v xml:space="preserve"> </v>
          </cell>
          <cell r="U17" t="str">
            <v xml:space="preserve"> </v>
          </cell>
        </row>
        <row r="18">
          <cell r="A18">
            <v>13</v>
          </cell>
          <cell r="B18">
            <v>12</v>
          </cell>
          <cell r="E18" t="str">
            <v xml:space="preserve"> </v>
          </cell>
          <cell r="F18">
            <v>0</v>
          </cell>
          <cell r="G18">
            <v>0</v>
          </cell>
          <cell r="H18">
            <v>0</v>
          </cell>
          <cell r="I18">
            <v>0</v>
          </cell>
          <cell r="J18">
            <v>0</v>
          </cell>
          <cell r="L18">
            <v>0</v>
          </cell>
          <cell r="M18">
            <v>0</v>
          </cell>
          <cell r="N18">
            <v>0</v>
          </cell>
          <cell r="O18">
            <v>0</v>
          </cell>
          <cell r="P18">
            <v>0</v>
          </cell>
          <cell r="Q18">
            <v>0</v>
          </cell>
          <cell r="R18">
            <v>0</v>
          </cell>
          <cell r="S18">
            <v>0</v>
          </cell>
          <cell r="T18" t="str">
            <v xml:space="preserve"> </v>
          </cell>
          <cell r="U18" t="str">
            <v xml:space="preserve"> </v>
          </cell>
        </row>
        <row r="19">
          <cell r="A19">
            <v>14</v>
          </cell>
          <cell r="B19">
            <v>14</v>
          </cell>
          <cell r="E19" t="str">
            <v xml:space="preserve"> </v>
          </cell>
          <cell r="F19">
            <v>0</v>
          </cell>
          <cell r="G19">
            <v>0</v>
          </cell>
          <cell r="H19">
            <v>0</v>
          </cell>
          <cell r="I19">
            <v>0</v>
          </cell>
          <cell r="J19">
            <v>0</v>
          </cell>
          <cell r="L19">
            <v>0</v>
          </cell>
          <cell r="M19">
            <v>0</v>
          </cell>
          <cell r="N19">
            <v>0</v>
          </cell>
          <cell r="O19">
            <v>0</v>
          </cell>
          <cell r="P19">
            <v>0</v>
          </cell>
          <cell r="Q19">
            <v>0</v>
          </cell>
          <cell r="R19">
            <v>0</v>
          </cell>
          <cell r="S19">
            <v>0</v>
          </cell>
          <cell r="T19" t="str">
            <v xml:space="preserve"> </v>
          </cell>
          <cell r="U19" t="str">
            <v xml:space="preserve"> </v>
          </cell>
        </row>
        <row r="20">
          <cell r="A20">
            <v>15</v>
          </cell>
          <cell r="B20">
            <v>16</v>
          </cell>
          <cell r="E20" t="str">
            <v xml:space="preserve"> </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t="str">
            <v xml:space="preserve"> </v>
          </cell>
          <cell r="U20" t="str">
            <v xml:space="preserve"> </v>
          </cell>
        </row>
        <row r="21">
          <cell r="A21">
            <v>16</v>
          </cell>
          <cell r="B21">
            <v>18</v>
          </cell>
          <cell r="E21" t="str">
            <v xml:space="preserve"> </v>
          </cell>
          <cell r="F21">
            <v>0</v>
          </cell>
          <cell r="G21">
            <v>0</v>
          </cell>
          <cell r="H21">
            <v>0</v>
          </cell>
          <cell r="I21">
            <v>0</v>
          </cell>
          <cell r="J21">
            <v>0</v>
          </cell>
          <cell r="L21">
            <v>0</v>
          </cell>
          <cell r="M21">
            <v>0</v>
          </cell>
          <cell r="N21">
            <v>0</v>
          </cell>
          <cell r="O21">
            <v>0</v>
          </cell>
          <cell r="P21">
            <v>0</v>
          </cell>
          <cell r="Q21">
            <v>0</v>
          </cell>
          <cell r="R21">
            <v>0</v>
          </cell>
          <cell r="S21">
            <v>0</v>
          </cell>
          <cell r="T21" t="str">
            <v xml:space="preserve"> </v>
          </cell>
          <cell r="U21" t="str">
            <v xml:space="preserve"> </v>
          </cell>
        </row>
        <row r="22">
          <cell r="A22">
            <v>17</v>
          </cell>
          <cell r="B22">
            <v>20</v>
          </cell>
          <cell r="E22" t="str">
            <v xml:space="preserve"> </v>
          </cell>
          <cell r="F22">
            <v>0</v>
          </cell>
          <cell r="G22">
            <v>0</v>
          </cell>
          <cell r="H22">
            <v>0</v>
          </cell>
          <cell r="I22">
            <v>0</v>
          </cell>
          <cell r="J22">
            <v>0</v>
          </cell>
          <cell r="L22">
            <v>0</v>
          </cell>
          <cell r="M22">
            <v>0</v>
          </cell>
          <cell r="N22">
            <v>0</v>
          </cell>
          <cell r="O22">
            <v>0</v>
          </cell>
          <cell r="P22">
            <v>0</v>
          </cell>
          <cell r="Q22">
            <v>0</v>
          </cell>
          <cell r="R22">
            <v>0</v>
          </cell>
          <cell r="S22">
            <v>0</v>
          </cell>
          <cell r="T22" t="str">
            <v xml:space="preserve"> </v>
          </cell>
          <cell r="U22" t="str">
            <v xml:space="preserve"> </v>
          </cell>
        </row>
        <row r="23">
          <cell r="A23">
            <v>18</v>
          </cell>
          <cell r="B23">
            <v>22</v>
          </cell>
          <cell r="E23" t="str">
            <v xml:space="preserve"> </v>
          </cell>
          <cell r="F23">
            <v>0</v>
          </cell>
          <cell r="G23">
            <v>0</v>
          </cell>
          <cell r="H23">
            <v>0</v>
          </cell>
          <cell r="I23">
            <v>0</v>
          </cell>
          <cell r="J23">
            <v>0</v>
          </cell>
          <cell r="L23">
            <v>0</v>
          </cell>
          <cell r="M23">
            <v>0</v>
          </cell>
          <cell r="N23">
            <v>0</v>
          </cell>
          <cell r="O23">
            <v>0</v>
          </cell>
          <cell r="P23">
            <v>0</v>
          </cell>
          <cell r="Q23">
            <v>0</v>
          </cell>
          <cell r="R23">
            <v>0</v>
          </cell>
          <cell r="S23">
            <v>0</v>
          </cell>
          <cell r="T23" t="str">
            <v xml:space="preserve"> </v>
          </cell>
          <cell r="U23" t="str">
            <v xml:space="preserve"> </v>
          </cell>
        </row>
        <row r="24">
          <cell r="A24">
            <v>19</v>
          </cell>
          <cell r="B24">
            <v>24</v>
          </cell>
          <cell r="E24" t="str">
            <v xml:space="preserve"> </v>
          </cell>
          <cell r="F24">
            <v>0</v>
          </cell>
          <cell r="G24">
            <v>0</v>
          </cell>
          <cell r="H24">
            <v>0</v>
          </cell>
          <cell r="I24">
            <v>0</v>
          </cell>
          <cell r="J24">
            <v>0</v>
          </cell>
          <cell r="L24">
            <v>0</v>
          </cell>
          <cell r="M24">
            <v>0</v>
          </cell>
          <cell r="N24">
            <v>0</v>
          </cell>
          <cell r="O24">
            <v>0</v>
          </cell>
          <cell r="P24">
            <v>0</v>
          </cell>
          <cell r="Q24">
            <v>0</v>
          </cell>
          <cell r="R24">
            <v>0</v>
          </cell>
          <cell r="S24">
            <v>0</v>
          </cell>
          <cell r="T24" t="str">
            <v xml:space="preserve"> </v>
          </cell>
          <cell r="U24" t="str">
            <v xml:space="preserve"> </v>
          </cell>
        </row>
        <row r="25">
          <cell r="A25">
            <v>20</v>
          </cell>
          <cell r="B25">
            <v>26</v>
          </cell>
          <cell r="E25" t="str">
            <v xml:space="preserve"> </v>
          </cell>
          <cell r="F25">
            <v>0</v>
          </cell>
          <cell r="G25">
            <v>0</v>
          </cell>
          <cell r="H25">
            <v>0</v>
          </cell>
          <cell r="I25">
            <v>0</v>
          </cell>
          <cell r="J25">
            <v>0</v>
          </cell>
          <cell r="L25">
            <v>0</v>
          </cell>
          <cell r="M25">
            <v>0</v>
          </cell>
          <cell r="N25">
            <v>0</v>
          </cell>
          <cell r="O25">
            <v>0</v>
          </cell>
          <cell r="P25">
            <v>0</v>
          </cell>
          <cell r="Q25">
            <v>0</v>
          </cell>
          <cell r="R25">
            <v>0</v>
          </cell>
          <cell r="S25">
            <v>0</v>
          </cell>
          <cell r="T25" t="str">
            <v xml:space="preserve"> </v>
          </cell>
          <cell r="U25" t="str">
            <v xml:space="preserve"> </v>
          </cell>
        </row>
        <row r="26">
          <cell r="A26">
            <v>21</v>
          </cell>
          <cell r="B26">
            <v>28</v>
          </cell>
          <cell r="E26" t="str">
            <v xml:space="preserve"> </v>
          </cell>
          <cell r="F26">
            <v>0</v>
          </cell>
          <cell r="G26">
            <v>0</v>
          </cell>
          <cell r="H26">
            <v>0</v>
          </cell>
          <cell r="I26">
            <v>0</v>
          </cell>
          <cell r="J26">
            <v>0</v>
          </cell>
          <cell r="L26">
            <v>0</v>
          </cell>
          <cell r="M26">
            <v>0</v>
          </cell>
          <cell r="N26">
            <v>0</v>
          </cell>
          <cell r="O26">
            <v>0</v>
          </cell>
          <cell r="P26">
            <v>0</v>
          </cell>
          <cell r="Q26">
            <v>0</v>
          </cell>
          <cell r="R26">
            <v>0</v>
          </cell>
          <cell r="S26">
            <v>0</v>
          </cell>
          <cell r="T26" t="str">
            <v xml:space="preserve"> </v>
          </cell>
          <cell r="U26" t="str">
            <v xml:space="preserve"> </v>
          </cell>
        </row>
        <row r="27">
          <cell r="A27">
            <v>22</v>
          </cell>
          <cell r="B27">
            <v>30</v>
          </cell>
          <cell r="E27" t="str">
            <v xml:space="preserve"> </v>
          </cell>
          <cell r="F27">
            <v>0</v>
          </cell>
          <cell r="G27">
            <v>0</v>
          </cell>
          <cell r="H27">
            <v>0</v>
          </cell>
          <cell r="I27">
            <v>0</v>
          </cell>
          <cell r="J27">
            <v>0</v>
          </cell>
          <cell r="L27">
            <v>0</v>
          </cell>
          <cell r="M27">
            <v>0</v>
          </cell>
          <cell r="N27">
            <v>0</v>
          </cell>
          <cell r="O27">
            <v>0</v>
          </cell>
          <cell r="P27">
            <v>0</v>
          </cell>
          <cell r="Q27">
            <v>0</v>
          </cell>
          <cell r="R27">
            <v>0</v>
          </cell>
          <cell r="S27">
            <v>0</v>
          </cell>
          <cell r="T27" t="str">
            <v xml:space="preserve"> </v>
          </cell>
          <cell r="U27" t="str">
            <v xml:space="preserve"> </v>
          </cell>
        </row>
        <row r="28">
          <cell r="A28">
            <v>23</v>
          </cell>
          <cell r="B28">
            <v>32</v>
          </cell>
          <cell r="E28" t="str">
            <v xml:space="preserve"> </v>
          </cell>
          <cell r="F28">
            <v>0</v>
          </cell>
          <cell r="G28">
            <v>0</v>
          </cell>
          <cell r="H28">
            <v>0</v>
          </cell>
          <cell r="I28">
            <v>0</v>
          </cell>
          <cell r="J28">
            <v>0</v>
          </cell>
          <cell r="L28">
            <v>0</v>
          </cell>
          <cell r="M28">
            <v>0</v>
          </cell>
          <cell r="N28">
            <v>0</v>
          </cell>
          <cell r="O28">
            <v>0</v>
          </cell>
          <cell r="P28">
            <v>0</v>
          </cell>
          <cell r="Q28">
            <v>0</v>
          </cell>
          <cell r="R28">
            <v>0</v>
          </cell>
          <cell r="S28">
            <v>0</v>
          </cell>
          <cell r="T28" t="str">
            <v xml:space="preserve"> </v>
          </cell>
          <cell r="U28" t="str">
            <v xml:space="preserve"> </v>
          </cell>
        </row>
        <row r="29">
          <cell r="A29">
            <v>24</v>
          </cell>
          <cell r="B29">
            <v>34</v>
          </cell>
          <cell r="E29" t="str">
            <v xml:space="preserve"> </v>
          </cell>
          <cell r="F29">
            <v>0</v>
          </cell>
          <cell r="G29">
            <v>0</v>
          </cell>
          <cell r="H29">
            <v>0</v>
          </cell>
          <cell r="I29">
            <v>0</v>
          </cell>
          <cell r="J29">
            <v>0</v>
          </cell>
          <cell r="L29">
            <v>0</v>
          </cell>
          <cell r="M29">
            <v>0</v>
          </cell>
          <cell r="N29">
            <v>0</v>
          </cell>
          <cell r="O29">
            <v>0</v>
          </cell>
          <cell r="P29">
            <v>0</v>
          </cell>
          <cell r="Q29">
            <v>0</v>
          </cell>
          <cell r="R29">
            <v>0</v>
          </cell>
          <cell r="S29">
            <v>0</v>
          </cell>
          <cell r="T29" t="str">
            <v xml:space="preserve"> </v>
          </cell>
          <cell r="U29" t="str">
            <v xml:space="preserve"> </v>
          </cell>
        </row>
        <row r="30">
          <cell r="A30">
            <v>25</v>
          </cell>
          <cell r="B30">
            <v>36</v>
          </cell>
          <cell r="E30" t="str">
            <v xml:space="preserve"> </v>
          </cell>
          <cell r="F30">
            <v>0</v>
          </cell>
          <cell r="G30">
            <v>0</v>
          </cell>
          <cell r="H30">
            <v>0</v>
          </cell>
          <cell r="I30">
            <v>0</v>
          </cell>
          <cell r="J30">
            <v>0</v>
          </cell>
          <cell r="L30">
            <v>0</v>
          </cell>
          <cell r="M30">
            <v>0</v>
          </cell>
          <cell r="N30">
            <v>0</v>
          </cell>
          <cell r="O30">
            <v>0</v>
          </cell>
          <cell r="P30">
            <v>0</v>
          </cell>
          <cell r="Q30">
            <v>0</v>
          </cell>
          <cell r="R30">
            <v>0</v>
          </cell>
          <cell r="S30">
            <v>0</v>
          </cell>
          <cell r="T30" t="str">
            <v xml:space="preserve"> </v>
          </cell>
          <cell r="U30" t="str">
            <v xml:space="preserve"> </v>
          </cell>
        </row>
        <row r="31">
          <cell r="A31">
            <v>26</v>
          </cell>
          <cell r="B31">
            <v>38</v>
          </cell>
          <cell r="E31" t="str">
            <v xml:space="preserve"> </v>
          </cell>
          <cell r="F31">
            <v>0</v>
          </cell>
          <cell r="G31">
            <v>0</v>
          </cell>
          <cell r="H31">
            <v>0</v>
          </cell>
          <cell r="I31">
            <v>0</v>
          </cell>
          <cell r="J31">
            <v>0</v>
          </cell>
          <cell r="L31">
            <v>0</v>
          </cell>
          <cell r="M31">
            <v>0</v>
          </cell>
          <cell r="N31">
            <v>0</v>
          </cell>
          <cell r="O31">
            <v>0</v>
          </cell>
          <cell r="P31">
            <v>0</v>
          </cell>
          <cell r="Q31">
            <v>0</v>
          </cell>
          <cell r="R31">
            <v>0</v>
          </cell>
          <cell r="S31">
            <v>0</v>
          </cell>
          <cell r="T31" t="str">
            <v xml:space="preserve"> </v>
          </cell>
          <cell r="U31" t="str">
            <v xml:space="preserve"> </v>
          </cell>
        </row>
        <row r="32">
          <cell r="A32">
            <v>27</v>
          </cell>
          <cell r="B32">
            <v>40</v>
          </cell>
          <cell r="E32" t="str">
            <v xml:space="preserve"> </v>
          </cell>
          <cell r="F32">
            <v>0</v>
          </cell>
          <cell r="G32">
            <v>0</v>
          </cell>
          <cell r="H32">
            <v>0</v>
          </cell>
          <cell r="I32">
            <v>0</v>
          </cell>
          <cell r="J32">
            <v>0</v>
          </cell>
          <cell r="L32">
            <v>0</v>
          </cell>
          <cell r="M32">
            <v>0</v>
          </cell>
          <cell r="N32">
            <v>0</v>
          </cell>
          <cell r="O32">
            <v>0</v>
          </cell>
          <cell r="P32">
            <v>0</v>
          </cell>
          <cell r="Q32">
            <v>0</v>
          </cell>
          <cell r="R32">
            <v>0</v>
          </cell>
          <cell r="S32">
            <v>0</v>
          </cell>
          <cell r="T32" t="str">
            <v xml:space="preserve"> </v>
          </cell>
          <cell r="U32" t="str">
            <v xml:space="preserve"> </v>
          </cell>
        </row>
        <row r="33">
          <cell r="A33">
            <v>28</v>
          </cell>
          <cell r="B33">
            <v>42</v>
          </cell>
          <cell r="E33" t="str">
            <v xml:space="preserve"> </v>
          </cell>
          <cell r="F33">
            <v>0</v>
          </cell>
          <cell r="G33">
            <v>0</v>
          </cell>
          <cell r="H33">
            <v>0</v>
          </cell>
          <cell r="I33">
            <v>0</v>
          </cell>
          <cell r="J33">
            <v>0</v>
          </cell>
          <cell r="L33">
            <v>0</v>
          </cell>
          <cell r="M33">
            <v>0</v>
          </cell>
          <cell r="N33">
            <v>0</v>
          </cell>
          <cell r="O33">
            <v>0</v>
          </cell>
          <cell r="P33">
            <v>0</v>
          </cell>
          <cell r="Q33">
            <v>0</v>
          </cell>
          <cell r="R33">
            <v>0</v>
          </cell>
          <cell r="S33">
            <v>0</v>
          </cell>
          <cell r="T33" t="str">
            <v xml:space="preserve"> </v>
          </cell>
          <cell r="U33" t="str">
            <v xml:space="preserve"> </v>
          </cell>
        </row>
        <row r="34">
          <cell r="A34">
            <v>29</v>
          </cell>
          <cell r="B34">
            <v>44</v>
          </cell>
          <cell r="E34" t="str">
            <v xml:space="preserve"> </v>
          </cell>
          <cell r="F34">
            <v>0</v>
          </cell>
          <cell r="G34">
            <v>0</v>
          </cell>
          <cell r="H34">
            <v>0</v>
          </cell>
          <cell r="I34">
            <v>0</v>
          </cell>
          <cell r="J34">
            <v>0</v>
          </cell>
          <cell r="L34">
            <v>0</v>
          </cell>
          <cell r="M34">
            <v>0</v>
          </cell>
          <cell r="N34">
            <v>0</v>
          </cell>
          <cell r="O34">
            <v>0</v>
          </cell>
          <cell r="P34">
            <v>0</v>
          </cell>
          <cell r="Q34">
            <v>0</v>
          </cell>
          <cell r="R34">
            <v>0</v>
          </cell>
          <cell r="S34">
            <v>0</v>
          </cell>
          <cell r="T34" t="str">
            <v xml:space="preserve"> </v>
          </cell>
          <cell r="U34" t="str">
            <v xml:space="preserve"> </v>
          </cell>
        </row>
        <row r="35">
          <cell r="A35">
            <v>30</v>
          </cell>
          <cell r="B35">
            <v>46</v>
          </cell>
          <cell r="E35" t="str">
            <v xml:space="preserve"> </v>
          </cell>
          <cell r="F35">
            <v>0</v>
          </cell>
          <cell r="G35">
            <v>0</v>
          </cell>
          <cell r="H35">
            <v>0</v>
          </cell>
          <cell r="I35">
            <v>0</v>
          </cell>
          <cell r="J35">
            <v>0</v>
          </cell>
          <cell r="L35">
            <v>0</v>
          </cell>
          <cell r="M35">
            <v>0</v>
          </cell>
          <cell r="N35">
            <v>0</v>
          </cell>
          <cell r="O35">
            <v>0</v>
          </cell>
          <cell r="P35">
            <v>0</v>
          </cell>
          <cell r="Q35">
            <v>0</v>
          </cell>
          <cell r="R35">
            <v>0</v>
          </cell>
          <cell r="S35">
            <v>0</v>
          </cell>
          <cell r="T35" t="str">
            <v xml:space="preserve"> </v>
          </cell>
          <cell r="U35" t="str">
            <v xml:space="preserve"> </v>
          </cell>
        </row>
        <row r="36">
          <cell r="A36">
            <v>31</v>
          </cell>
          <cell r="B36">
            <v>48</v>
          </cell>
          <cell r="E36" t="str">
            <v xml:space="preserve"> </v>
          </cell>
          <cell r="F36">
            <v>0</v>
          </cell>
          <cell r="G36">
            <v>0</v>
          </cell>
          <cell r="H36">
            <v>0</v>
          </cell>
          <cell r="I36">
            <v>0</v>
          </cell>
          <cell r="J36">
            <v>0</v>
          </cell>
          <cell r="L36">
            <v>0</v>
          </cell>
          <cell r="M36">
            <v>0</v>
          </cell>
          <cell r="N36">
            <v>0</v>
          </cell>
          <cell r="O36">
            <v>0</v>
          </cell>
          <cell r="P36">
            <v>0</v>
          </cell>
          <cell r="Q36">
            <v>0</v>
          </cell>
          <cell r="R36">
            <v>0</v>
          </cell>
          <cell r="S36">
            <v>0</v>
          </cell>
          <cell r="T36" t="str">
            <v xml:space="preserve"> </v>
          </cell>
          <cell r="U36" t="str">
            <v xml:space="preserve"> </v>
          </cell>
        </row>
        <row r="37">
          <cell r="A37">
            <v>32</v>
          </cell>
          <cell r="B37">
            <v>52</v>
          </cell>
          <cell r="E37" t="str">
            <v xml:space="preserve"> </v>
          </cell>
          <cell r="F37">
            <v>0</v>
          </cell>
          <cell r="G37">
            <v>0</v>
          </cell>
          <cell r="H37">
            <v>0</v>
          </cell>
          <cell r="I37">
            <v>0</v>
          </cell>
          <cell r="J37">
            <v>0</v>
          </cell>
          <cell r="L37">
            <v>0</v>
          </cell>
          <cell r="M37">
            <v>0</v>
          </cell>
          <cell r="N37">
            <v>0</v>
          </cell>
          <cell r="O37">
            <v>0</v>
          </cell>
          <cell r="P37">
            <v>0</v>
          </cell>
          <cell r="Q37">
            <v>0</v>
          </cell>
          <cell r="R37">
            <v>0</v>
          </cell>
          <cell r="S37">
            <v>0</v>
          </cell>
          <cell r="T37" t="str">
            <v xml:space="preserve"> </v>
          </cell>
          <cell r="U37" t="str">
            <v xml:space="preserve"> </v>
          </cell>
        </row>
        <row r="38">
          <cell r="A38">
            <v>33</v>
          </cell>
          <cell r="B38">
            <v>56</v>
          </cell>
          <cell r="E38" t="str">
            <v xml:space="preserve"> </v>
          </cell>
          <cell r="F38">
            <v>0</v>
          </cell>
          <cell r="G38">
            <v>0</v>
          </cell>
          <cell r="H38">
            <v>0</v>
          </cell>
          <cell r="I38">
            <v>0</v>
          </cell>
          <cell r="J38">
            <v>0</v>
          </cell>
          <cell r="L38">
            <v>0</v>
          </cell>
          <cell r="M38">
            <v>0</v>
          </cell>
          <cell r="N38">
            <v>0</v>
          </cell>
          <cell r="O38">
            <v>0</v>
          </cell>
          <cell r="P38">
            <v>0</v>
          </cell>
          <cell r="Q38">
            <v>0</v>
          </cell>
          <cell r="R38">
            <v>0</v>
          </cell>
          <cell r="S38">
            <v>0</v>
          </cell>
          <cell r="T38" t="str">
            <v xml:space="preserve"> </v>
          </cell>
          <cell r="U38" t="str">
            <v xml:space="preserve"> </v>
          </cell>
        </row>
        <row r="39">
          <cell r="A39">
            <v>34</v>
          </cell>
          <cell r="B39">
            <v>60</v>
          </cell>
          <cell r="E39" t="str">
            <v xml:space="preserve"> </v>
          </cell>
          <cell r="F39">
            <v>0</v>
          </cell>
          <cell r="G39">
            <v>0</v>
          </cell>
          <cell r="H39">
            <v>0</v>
          </cell>
          <cell r="I39">
            <v>0</v>
          </cell>
          <cell r="J39">
            <v>0</v>
          </cell>
          <cell r="L39">
            <v>0</v>
          </cell>
          <cell r="M39">
            <v>0</v>
          </cell>
          <cell r="N39">
            <v>0</v>
          </cell>
          <cell r="O39">
            <v>0</v>
          </cell>
          <cell r="P39">
            <v>0</v>
          </cell>
          <cell r="Q39">
            <v>0</v>
          </cell>
          <cell r="R39">
            <v>0</v>
          </cell>
          <cell r="S39">
            <v>0</v>
          </cell>
          <cell r="T39" t="str">
            <v xml:space="preserve"> </v>
          </cell>
          <cell r="U39" t="str">
            <v xml:space="preserve"> </v>
          </cell>
        </row>
        <row r="40">
          <cell r="A40">
            <v>35</v>
          </cell>
          <cell r="B40">
            <v>64</v>
          </cell>
          <cell r="E40" t="str">
            <v xml:space="preserve"> </v>
          </cell>
          <cell r="F40">
            <v>0</v>
          </cell>
          <cell r="G40">
            <v>0</v>
          </cell>
          <cell r="H40">
            <v>0</v>
          </cell>
          <cell r="I40">
            <v>0</v>
          </cell>
          <cell r="J40">
            <v>0</v>
          </cell>
          <cell r="L40">
            <v>0</v>
          </cell>
          <cell r="M40">
            <v>0</v>
          </cell>
          <cell r="N40">
            <v>0</v>
          </cell>
          <cell r="O40">
            <v>0</v>
          </cell>
          <cell r="P40">
            <v>0</v>
          </cell>
          <cell r="Q40">
            <v>0</v>
          </cell>
          <cell r="R40">
            <v>0</v>
          </cell>
          <cell r="S40">
            <v>0</v>
          </cell>
          <cell r="T40" t="str">
            <v xml:space="preserve"> </v>
          </cell>
          <cell r="U40" t="str">
            <v xml:space="preserve"> </v>
          </cell>
        </row>
        <row r="41">
          <cell r="A41">
            <v>36</v>
          </cell>
          <cell r="B41">
            <v>68</v>
          </cell>
          <cell r="E41" t="str">
            <v xml:space="preserve"> </v>
          </cell>
          <cell r="F41">
            <v>0</v>
          </cell>
          <cell r="G41">
            <v>0</v>
          </cell>
          <cell r="H41">
            <v>0</v>
          </cell>
          <cell r="I41">
            <v>0</v>
          </cell>
          <cell r="J41">
            <v>0</v>
          </cell>
          <cell r="L41">
            <v>0</v>
          </cell>
          <cell r="M41">
            <v>0</v>
          </cell>
          <cell r="N41">
            <v>0</v>
          </cell>
          <cell r="O41">
            <v>0</v>
          </cell>
          <cell r="P41">
            <v>0</v>
          </cell>
          <cell r="Q41">
            <v>0</v>
          </cell>
          <cell r="R41">
            <v>0</v>
          </cell>
          <cell r="S41">
            <v>0</v>
          </cell>
          <cell r="T41" t="str">
            <v xml:space="preserve"> </v>
          </cell>
          <cell r="U41" t="str">
            <v xml:space="preserve"> </v>
          </cell>
        </row>
        <row r="42">
          <cell r="A42">
            <v>37</v>
          </cell>
          <cell r="B42">
            <v>72</v>
          </cell>
          <cell r="E42" t="str">
            <v xml:space="preserve"> </v>
          </cell>
          <cell r="F42">
            <v>0</v>
          </cell>
          <cell r="G42">
            <v>0</v>
          </cell>
          <cell r="H42">
            <v>0</v>
          </cell>
          <cell r="I42">
            <v>0</v>
          </cell>
          <cell r="J42">
            <v>0</v>
          </cell>
          <cell r="L42">
            <v>0</v>
          </cell>
          <cell r="M42">
            <v>0</v>
          </cell>
          <cell r="N42">
            <v>0</v>
          </cell>
          <cell r="O42">
            <v>0</v>
          </cell>
          <cell r="P42">
            <v>0</v>
          </cell>
          <cell r="Q42">
            <v>0</v>
          </cell>
          <cell r="R42">
            <v>0</v>
          </cell>
          <cell r="S42">
            <v>0</v>
          </cell>
          <cell r="T42" t="str">
            <v xml:space="preserve"> </v>
          </cell>
          <cell r="U42" t="str">
            <v xml:space="preserve"> </v>
          </cell>
        </row>
        <row r="43">
          <cell r="A43">
            <v>38</v>
          </cell>
          <cell r="B43">
            <v>76</v>
          </cell>
          <cell r="E43" t="str">
            <v xml:space="preserve"> </v>
          </cell>
          <cell r="F43">
            <v>0</v>
          </cell>
          <cell r="G43">
            <v>0</v>
          </cell>
          <cell r="H43">
            <v>0</v>
          </cell>
          <cell r="I43">
            <v>0</v>
          </cell>
          <cell r="J43">
            <v>0</v>
          </cell>
          <cell r="L43">
            <v>0</v>
          </cell>
          <cell r="M43">
            <v>0</v>
          </cell>
          <cell r="N43">
            <v>0</v>
          </cell>
          <cell r="O43">
            <v>0</v>
          </cell>
          <cell r="P43">
            <v>0</v>
          </cell>
          <cell r="Q43">
            <v>0</v>
          </cell>
          <cell r="R43">
            <v>0</v>
          </cell>
          <cell r="S43">
            <v>0</v>
          </cell>
          <cell r="T43" t="str">
            <v xml:space="preserve"> </v>
          </cell>
          <cell r="U43" t="str">
            <v xml:space="preserve"> </v>
          </cell>
        </row>
        <row r="44">
          <cell r="A44">
            <v>39</v>
          </cell>
          <cell r="B44">
            <v>80</v>
          </cell>
          <cell r="E44" t="str">
            <v xml:space="preserve"> </v>
          </cell>
          <cell r="F44">
            <v>0</v>
          </cell>
          <cell r="G44">
            <v>0</v>
          </cell>
          <cell r="H44">
            <v>0</v>
          </cell>
          <cell r="I44">
            <v>0</v>
          </cell>
          <cell r="J44">
            <v>0</v>
          </cell>
          <cell r="L44">
            <v>0</v>
          </cell>
          <cell r="M44">
            <v>0</v>
          </cell>
          <cell r="N44">
            <v>0</v>
          </cell>
          <cell r="O44">
            <v>0</v>
          </cell>
          <cell r="P44">
            <v>0</v>
          </cell>
          <cell r="Q44">
            <v>0</v>
          </cell>
          <cell r="R44">
            <v>0</v>
          </cell>
          <cell r="S44">
            <v>0</v>
          </cell>
          <cell r="T44" t="str">
            <v xml:space="preserve"> </v>
          </cell>
          <cell r="U44" t="str">
            <v xml:space="preserve"> </v>
          </cell>
        </row>
        <row r="45">
          <cell r="A45" t="str">
            <v>AVE.</v>
          </cell>
          <cell r="B45" t="str">
            <v xml:space="preserve"> </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t="str">
            <v xml:space="preserve"> </v>
          </cell>
          <cell r="U45" t="str">
            <v xml:space="preserve"> </v>
          </cell>
        </row>
        <row r="47">
          <cell r="A47" t="str">
            <v>*** Reference Paper : Predict Fittings For Piping Systems ***</v>
          </cell>
          <cell r="K47" t="str">
            <v>Fc = 0.25  Utility Supply Lines, OSBL</v>
          </cell>
          <cell r="R47" t="str">
            <v>Fc = 2.00  Manifold Type Piping</v>
          </cell>
        </row>
        <row r="48">
          <cell r="D48" t="str">
            <v xml:space="preserve">   By William B. Hooper , Monsanto Co.</v>
          </cell>
          <cell r="K48" t="str">
            <v xml:space="preserve">        (PIPE JOINT FACTOR Fp = 100%)</v>
          </cell>
          <cell r="R48" t="str">
            <v xml:space="preserve">        (PIPE JOINT FACTOR Fp = 0%)</v>
          </cell>
        </row>
        <row r="49">
          <cell r="K49" t="str">
            <v>Fc = 0.50  Long, Straight Piping Run</v>
          </cell>
          <cell r="R49" t="str">
            <v>Fc = 4.00  Very Complex Manifolds</v>
          </cell>
        </row>
        <row r="50">
          <cell r="A50" t="str">
            <v>The number and types of pipe fittings can be estimated by this method</v>
          </cell>
          <cell r="K50" t="str">
            <v xml:space="preserve">        (PIPE JOINT FACTOR Fp = 100%)</v>
          </cell>
          <cell r="R50" t="str">
            <v xml:space="preserve">        (PIPE JOINT FACTOR Fp = 0%)</v>
          </cell>
        </row>
        <row r="51">
          <cell r="A51" t="str">
            <v>long before the piping isometrics are done. Pipe size and a general idea</v>
          </cell>
          <cell r="K51" t="str">
            <v>Fc = 1.00  Normal Piping</v>
          </cell>
        </row>
        <row r="52">
          <cell r="A52" t="str">
            <v>of the system's complexity are all that is needed.</v>
          </cell>
          <cell r="K52" t="str">
            <v xml:space="preserve">        (PIPE JOINT FACTOR Fp = 10%)</v>
          </cell>
        </row>
      </sheetData>
      <sheetData sheetId="1" refreshError="1"/>
      <sheetData sheetId="2" refreshError="1"/>
      <sheetData sheetId="3"/>
    </sheetDataSet>
  </externalBook>
</externalLink>
</file>

<file path=xl/externalLinks/externalLink3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I4"/>
      <sheetName val="VND"/>
      <sheetName val="USD"/>
      <sheetName val="VANG"/>
      <sheetName val="EUR"/>
      <sheetName val="TCKT_DC"/>
      <sheetName val="TONGHD"/>
      <sheetName val="BAOCAO"/>
      <sheetName val="CHART"/>
      <sheetName val="CHINHANH"/>
      <sheetName val="Sheet2"/>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3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i tiet"/>
      <sheetName val="THGDT huu Lung - LS"/>
      <sheetName val="THDT Yen Son"/>
      <sheetName val="D.lg Yen Son"/>
      <sheetName val="THDT Huu Lien"/>
      <sheetName val="D.lg Huu Lien"/>
      <sheetName val="THDT Yen Thinh"/>
      <sheetName val="D.lg Yen Thinh"/>
      <sheetName val="CTBT"/>
      <sheetName val="XL4Poppy"/>
      <sheetName val="ESTI."/>
      <sheetName val="Chiet tinh dz22"/>
      <sheetName val="THDT Htu Lien"/>
      <sheetName val="Ldd"/>
      <sheetName val="XLP"/>
      <sheetName val="Dinh nghia"/>
      <sheetName val="giathanh1"/>
      <sheetName val="Tinh toan"/>
      <sheetName val="SUMMARY"/>
      <sheetName val="Tb"/>
      <sheetName val="D.lg Yef Son"/>
      <sheetName val="TBi70"/>
      <sheetName val="ptvt"/>
      <sheetName val="THGDT huu Lung _ LS"/>
      <sheetName val="TDTKP"/>
      <sheetName val="CT Thang Mo"/>
      <sheetName val="CT  PL"/>
      <sheetName val="CTgia"/>
      <sheetName val="diachi"/>
      <sheetName val="TTDZ 679"/>
      <sheetName val="he so"/>
      <sheetName val="KH-Q1,Q2,01"/>
      <sheetName val="TONG KE DZ 0.4 KV"/>
      <sheetName val="BUGIA_VT"/>
      <sheetName val="Tra_bang"/>
      <sheetName val="Nhapsl"/>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sheetData sheetId="13"/>
      <sheetData sheetId="14"/>
      <sheetData sheetId="15" refreshError="1"/>
      <sheetData sheetId="16" refreshError="1"/>
      <sheetData sheetId="17" refreshError="1"/>
      <sheetData sheetId="18" refreshError="1"/>
      <sheetData sheetId="19" refreshError="1"/>
      <sheetData sheetId="20"/>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3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IET TINH DZ 0,4"/>
      <sheetName val="CHIET TINH CCT"/>
      <sheetName val="Z "/>
      <sheetName val="TONG HOP"/>
      <sheetName val="THTBA"/>
      <sheetName val="CHI TIET TBA"/>
      <sheetName val="CHIET TINH TBA"/>
      <sheetName val="CHIET TINH TU"/>
      <sheetName val="NC TU"/>
      <sheetName val="VCMBA"/>
      <sheetName val="TH-DZ04"/>
      <sheetName val="CHI TIET DZ 0,4"/>
      <sheetName val="VC C89"/>
      <sheetName val="TH-CTO"/>
      <sheetName val="CHI TIET CCT"/>
      <sheetName val="CPVC 0,4 (2)"/>
      <sheetName val="C89 CCT"/>
      <sheetName val="THIETKE"/>
      <sheetName val="SAT GIA CONG"/>
      <sheetName val="MONG"/>
      <sheetName val="TINH MONG"/>
      <sheetName val="QUY MO"/>
      <sheetName val="HOAN CONG DAY"/>
      <sheetName val="HOAN CONG"/>
      <sheetName val="HC MONG- COT"/>
      <sheetName val="DAY 2 x 4"/>
      <sheetName val="SS KL QT - DT"/>
      <sheetName val="DT DUYET"/>
      <sheetName val="00000000"/>
      <sheetName val="10000000"/>
      <sheetName val="20000000"/>
      <sheetName val="30000000"/>
      <sheetName val="40000000"/>
      <sheetName val="5000000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3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IET TINH DZ 35 KV"/>
      <sheetName val="CHIET TINH CCT "/>
      <sheetName val="TONG HOP QT"/>
      <sheetName val="TONG HOP TBA"/>
      <sheetName val="CHI TIET TBA "/>
      <sheetName val="CHIET TINH TBA "/>
      <sheetName val="CUOC 89 TBA"/>
      <sheetName val="TONG HOP DZ 35"/>
      <sheetName val="CHI TIET DZ 35 KV"/>
      <sheetName val="CUOC 89 DZ 35 KV"/>
      <sheetName val="TONG HOP DZ 0,4 KV "/>
      <sheetName val="CHI TIET DZ 0,4 KV"/>
      <sheetName val="CHIET TINH DZ 0,4 KV "/>
      <sheetName val="CUOC 36 DZ 0,4 KV "/>
      <sheetName val="TONG HOP CCT"/>
      <sheetName val="CHI TIET CCT"/>
      <sheetName val="CUOC 89 CCT"/>
      <sheetName val="CHIET TINH gia cong"/>
      <sheetName val="bban "/>
      <sheetName val="BIEN BAN kl"/>
      <sheetName val="tien vay"/>
      <sheetName val="QT VAT TU PHAP"/>
      <sheetName val="GIA THANH"/>
      <sheetName val="BIA QT"/>
      <sheetName val="XL4Popp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3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N GIA"/>
      <sheetName val="Gia thanh 1m3 beton (2)"/>
      <sheetName val="VLP gia cong cot thep"/>
      <sheetName val="CHITIET VL-NC-TT-3p"/>
      <sheetName val="CHITIET VL-NC-TT -1p"/>
      <sheetName val="CHITIET HA THE"/>
      <sheetName val="TONG HOP VL-NC HT"/>
      <sheetName val="KPVC-BD  (2)"/>
      <sheetName val="KPVC-BD "/>
      <sheetName val="TONG HOP VL-NC TT"/>
      <sheetName val="TDTKP1 (3)"/>
      <sheetName val="TDTKP2"/>
      <sheetName val="TDTKP1"/>
      <sheetName val="DK-KH"/>
      <sheetName val="BIA (2)"/>
      <sheetName val="BIA"/>
      <sheetName val="TM-DT"/>
      <sheetName val="TH-THT"/>
      <sheetName val="CT THT"/>
      <sheetName val="LKVT-TB-TR -GD1"/>
      <sheetName val="VLP gi   ong cot thep"/>
      <sheetName val="KPVC_BD "/>
      <sheetName val="Chi tiet"/>
      <sheetName val="LKVL-CK-HT-GD1"/>
      <sheetName val="TONGKE-HT"/>
      <sheetName val="Chiet tinh dz22"/>
      <sheetName val="mua"/>
      <sheetName val="ban"/>
      <sheetName val="TH"/>
      <sheetName val="XL4Poppy"/>
      <sheetName val="XL4Test5"/>
      <sheetName val="D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sheetData sheetId="27"/>
      <sheetData sheetId="28"/>
      <sheetData sheetId="29"/>
      <sheetData sheetId="30"/>
      <sheetData sheetId="31" refreshError="1"/>
    </sheetDataSet>
  </externalBook>
</externalLink>
</file>

<file path=xl/externalLinks/externalLink3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SPBN (2)"/>
      <sheetName val="Hspbn"/>
      <sheetName val="Tinh toan"/>
      <sheetName val="XL4Test5"/>
      <sheetName val="XL4Poppy"/>
      <sheetName val="Girder"/>
      <sheetName val="TSCD"/>
      <sheetName val="Tra_ba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ITIET-DZ04"/>
      <sheetName val="Sheet1"/>
      <sheetName val="TONG HOP QT"/>
      <sheetName val="TH-DZ35"/>
      <sheetName val="VL-NC-DZ35"/>
      <sheetName val="CHI TIET DZ35"/>
      <sheetName val="CUOC 36 DZ 35 KV"/>
      <sheetName val="TH-TBA35"/>
      <sheetName val="MSAM-TB-TBA"/>
      <sheetName val="VL-NC-TBA"/>
      <sheetName val="CHITI£T-TBA"/>
      <sheetName val="CUOC 36 TBA "/>
      <sheetName val="VL-NC-DZ04"/>
      <sheetName val="CUOC36 DZ 0,4 KV"/>
      <sheetName val="TH-CTO"/>
      <sheetName val="VL-NC-CTO"/>
      <sheetName val="CHITIET-CTO"/>
      <sheetName val="CUOC 36 CC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iettinh"/>
    </sheetNames>
    <sheetDataSet>
      <sheetData sheetId="0" refreshError="1">
        <row r="11">
          <cell r="I11">
            <v>15459.736699999999</v>
          </cell>
        </row>
      </sheetData>
    </sheetDataSet>
  </externalBook>
</externalLink>
</file>

<file path=xl/externalLinks/externalLink3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
      <sheetName val="DGchitiet"/>
      <sheetName val="Gia vat tu"/>
      <sheetName val="XL4Poppy"/>
      <sheetName val="00000000"/>
      <sheetName val="CH3-TBA"/>
      <sheetName val="CH3-DZ"/>
      <sheetName val="XKTHANG0104"/>
      <sheetName val="NKTHANG0104"/>
      <sheetName val="Sheet1"/>
      <sheetName val="Kphi"/>
      <sheetName val="H13"/>
      <sheetName val="H6-7"/>
      <sheetName val="H6-3"/>
      <sheetName val="Sheet4"/>
      <sheetName val="Sheet3"/>
      <sheetName val="Sheet5"/>
      <sheetName val="Sheet2"/>
      <sheetName val="KL"/>
      <sheetName val="CTDG"/>
      <sheetName val="CPTT"/>
      <sheetName val="TDT"/>
      <sheetName val="TH"/>
      <sheetName val="SHIFT1102"/>
      <sheetName val="SHIFT1202"/>
      <sheetName val="Shift0103 (2)"/>
      <sheetName val="15-05-2003"/>
      <sheetName val="XXXXXXXX"/>
      <sheetName val="DGchitiet "/>
      <sheetName val="chiettinh"/>
      <sheetName val="Sum"/>
      <sheetName val="KL CT Goc"/>
      <sheetName val="dutoannhalk"/>
      <sheetName val="klt"/>
      <sheetName val="ncc"/>
      <sheetName val="KLNC Con Lai"/>
      <sheetName val="Chi tiet"/>
      <sheetName val="CaMay"/>
      <sheetName val="DGiaT"/>
      <sheetName val="DGiaTN"/>
      <sheetName val="TT"/>
      <sheetName val="Gia thanh"/>
      <sheetName val="Gia VLNCMTC"/>
      <sheetName val="parker"/>
      <sheetName val="2002"/>
      <sheetName val="2003"/>
      <sheetName val="2004"/>
      <sheetName val="NL 2002"/>
      <sheetName val="HC"/>
      <sheetName val="NL"/>
      <sheetName val="NL 2003"/>
      <sheetName val="khong dat"/>
      <sheetName val="TD PKN"/>
      <sheetName val="10000000"/>
      <sheetName val="20000000"/>
      <sheetName val="KPVC-BD "/>
      <sheetName val="Ma KH"/>
      <sheetName val="chitiet"/>
      <sheetName val="tonghop"/>
      <sheetName val="XL4Test5"/>
      <sheetName val="KPVC_BD "/>
      <sheetName val="DZ 22KV"/>
      <sheetName val="Dchinh(chinhthuc)"/>
      <sheetName val="MTO REV.2(ARMOR)"/>
      <sheetName val="#REF"/>
      <sheetName val="TDTKP"/>
      <sheetName val="DK-KH"/>
      <sheetName val="B-Q1"/>
      <sheetName val="B-Q2"/>
      <sheetName val="N-Q1"/>
      <sheetName val="N-Q2"/>
      <sheetName val="tonghd"/>
      <sheetName val="hoadon"/>
      <sheetName val="CHUYEN"/>
      <sheetName val="NOIDUNG"/>
      <sheetName val="KH"/>
      <sheetName val="Thang9"/>
      <sheetName val="CUOC"/>
      <sheetName val="PHI"/>
      <sheetName val="ctct"/>
      <sheetName val="ctyc"/>
      <sheetName val="chuyentien"/>
      <sheetName val="phichuyen"/>
      <sheetName val="luong"/>
      <sheetName val="LKVL-CK-HT-GD1"/>
      <sheetName val="TONGKE-HT"/>
      <sheetName val="bdkdt"/>
      <sheetName val="Gia V1L"/>
      <sheetName val="V.lieu"/>
      <sheetName val="Giathanh1m3BT"/>
      <sheetName val="Bang chiet tinh TBA"/>
      <sheetName val="DGduong"/>
      <sheetName val="VL"/>
      <sheetName val="CTGT"/>
      <sheetName val="data. invoice"/>
      <sheetName val="ESTI."/>
      <sheetName val="DI-ESTI"/>
      <sheetName val="LACK"/>
      <sheetName val="PLIST"/>
      <sheetName val="FAB. 602M"/>
      <sheetName val="REGION"/>
      <sheetName val="OFFGRID"/>
      <sheetName val="Gia_vat_tu"/>
      <sheetName val="DGchitiet_"/>
      <sheetName val="NL_2002"/>
      <sheetName val="NL_2003"/>
      <sheetName val="khong_dat"/>
      <sheetName val="TD_PKN"/>
      <sheetName val="Shift0103_(2)"/>
      <sheetName val="Ma_KH"/>
      <sheetName val="KPVC-BD_"/>
      <sheetName val="Gia_vat_tu1"/>
      <sheetName val="DGchitiet_1"/>
      <sheetName val="NL_20021"/>
      <sheetName val="NL_20031"/>
      <sheetName val="khong_dat1"/>
      <sheetName val="TD_PKN1"/>
      <sheetName val="Shift0103_(2)1"/>
      <sheetName val="Ma_KH1"/>
      <sheetName val="KPVC-BD_1"/>
      <sheetName val="PVC.T1"/>
      <sheetName val="PVC.T2"/>
      <sheetName val="PVC.T3"/>
      <sheetName val="TT35"/>
      <sheetName val="TNHCHINH"/>
      <sheetName val="Dinh nghia"/>
      <sheetName val="List of Purchase orders"/>
      <sheetName val="FORM"/>
      <sheetName val="Xuat NHap Ton"/>
      <sheetName val="Nhap VT"/>
      <sheetName val="Xuat VT"/>
      <sheetName val="BB&amp;DD"/>
      <sheetName val="Carton"/>
      <sheetName val="Cantin &amp; Vesinh"/>
      <sheetName val="Kho Nhom"/>
      <sheetName val="DBDB"/>
      <sheetName val="DBCQ"/>
      <sheetName val="MC&amp;LX"/>
      <sheetName val="Lan"/>
      <sheetName val="CKSX"/>
      <sheetName val="Lo Xi"/>
      <sheetName val="Nau mang"/>
      <sheetName val="Nau Cuc"/>
      <sheetName val="Son Nhiet"/>
      <sheetName val="Chi Nhanh"/>
      <sheetName val="QC"/>
      <sheetName val="CKKM"/>
      <sheetName val="Kho Moc"/>
      <sheetName val="Thuy Dai"/>
      <sheetName val="KVT, VP,  KCS"/>
      <sheetName val="CDTK"/>
      <sheetName val="_x0000__x0000__x0000__x0000__x0000_"/>
      <sheetName val="Giavattu"/>
      <sheetName val="PTVT (MAU)"/>
      <sheetName val="Bang Du Tinh Luong NV"/>
      <sheetName val="phuluc1"/>
      <sheetName val="Shift01030(2)"/>
      <sheetName val="Bang tinh gia VL"/>
      <sheetName val="?????"/>
      <sheetName val="Dinh muc CP KTCB khac"/>
      <sheetName val="KQKD_05"/>
      <sheetName val="th2005"/>
      <sheetName val="Chiet tinh dz22"/>
      <sheetName val="PTDGDT"/>
      <sheetName val="Sheet6"/>
      <sheetName val="CC"/>
      <sheetName val="Thong so (1)"/>
      <sheetName val="_____"/>
      <sheetName val="Tong hop"/>
      <sheetName val="KL_CT_Goc"/>
      <sheetName val="KLNC_Con_Lai"/>
      <sheetName val="Tien Luong"/>
      <sheetName val="General"/>
      <sheetName val="TTHBCMT"/>
      <sheetName val="????????"/>
      <sheetName val="________"/>
      <sheetName val="bang tien luong"/>
      <sheetName val="Gia_VLNCMTC"/>
      <sheetName val="Gia_thanh"/>
      <sheetName val="Bang_chiet_tinh_TBA"/>
      <sheetName val="PTVT_(MAU)"/>
      <sheetName val="Chi_tiet"/>
      <sheetName val="FAB__602M"/>
      <sheetName val="KPVC_BD_"/>
      <sheetName val="DZ_22KV"/>
      <sheetName val="MTO_REV_2(ARMOR)"/>
      <sheetName val="List_of_Purchase_orders"/>
      <sheetName val="Gia_V1L"/>
      <sheetName val="data__invoice"/>
      <sheetName val="PVC_T1"/>
      <sheetName val="PVC_T2"/>
      <sheetName val="PVC_T3"/>
      <sheetName val="Dinh_nghia"/>
      <sheetName val="Thong_so_(1)"/>
      <sheetName val="V_lieu"/>
      <sheetName val="TTDZ22"/>
      <sheetName val="HS"/>
      <sheetName val="MTP"/>
      <sheetName val="MTP1"/>
      <sheetName val="NOIDUNF"/>
      <sheetName val="DON GIA"/>
      <sheetName val="Chart1"/>
      <sheetName val="xb co thue"/>
      <sheetName val="XL4Poppy (2)"/>
      <sheetName val="TS"/>
      <sheetName val="Du_lieu"/>
      <sheetName val="bt4"/>
      <sheetName val="Dulieu"/>
      <sheetName val="CHITIET VL-NCHT1 (2)"/>
      <sheetName val="ThongSo"/>
      <sheetName val="KH-Q1,Q2,01"/>
      <sheetName val="_x005f_x0000__x005f_x0000__x005f_x0000__x005f_x0000__x0"/>
      <sheetName val="TONGKE3p "/>
      <sheetName val="VLHT XD"/>
      <sheetName val="dtct cong"/>
      <sheetName val="trungthu-TNHH"/>
      <sheetName val="BILAL2"/>
      <sheetName val="ptvt"/>
      <sheetName val="ctbetong"/>
      <sheetName val="gvl"/>
      <sheetName val="QUOTATION"/>
      <sheetName val="DG-Don vi"/>
      <sheetName val="BCDSPS"/>
      <sheetName val="DANH SACH"/>
      <sheetName val="CDPS"/>
      <sheetName val="DG3285"/>
      <sheetName val="Phuong an 1"/>
      <sheetName val="NHATKY"/>
      <sheetName val="B2"/>
      <sheetName val="DK_KH"/>
      <sheetName val="BH0"/>
      <sheetName val="VCV-BE-TONG"/>
      <sheetName val="BANG TONG HOP CHAM CONG T05-201"/>
      <sheetName val="BANG TONG HOP CHAM CONG T06-201"/>
      <sheetName val="BANG TONG HOP CHAM CONG T07-201"/>
      <sheetName val="BANG TONG HOP CHAM CONG T08"/>
      <sheetName val="BANG TONG HOP CHAM CONG T9"/>
      <sheetName val="ESTI_"/>
      <sheetName val="Xuat_NHap_Ton"/>
      <sheetName val="Nhap_VT"/>
      <sheetName val="Xuat_VT"/>
      <sheetName val="Cantin_&amp;_Vesinh"/>
      <sheetName val="Kho_Nhom"/>
      <sheetName val="Lo_Xi"/>
      <sheetName val="Nau_mang"/>
      <sheetName val="Nau_Cuc"/>
      <sheetName val="Son_Nhiet"/>
      <sheetName val="Chi_Nhanh"/>
      <sheetName val="Kho_Moc"/>
      <sheetName val="Thuy_Dai"/>
      <sheetName val="KVT,_VP,__KCS"/>
      <sheetName val="Tiên lượng "/>
      <sheetName val="CHITIET-DZ04"/>
      <sheetName val="Scheme B Estimate "/>
      <sheetName val="Ti Gia"/>
      <sheetName val="PTD"/>
      <sheetName val="Sheet7"/>
      <sheetName val="De Bai"/>
      <sheetName val="XLAP"/>
      <sheetName val="DATA"/>
      <sheetName val="GIAVLIEU"/>
      <sheetName val="5"/>
      <sheetName val="diachi"/>
      <sheetName val="Khoi Luong"/>
      <sheetName val="PK Đệ Nhất giá Tiền Phong"/>
      <sheetName val="PK DAY TC ISO"/>
      <sheetName val="PK HD TC ISO"/>
      <sheetName val="PK DAY TC ASTM"/>
      <sheetName val="Tke"/>
      <sheetName val="TT04"/>
      <sheetName val="KL_CT_Goc1"/>
      <sheetName val="KLNC_Con_Lai1"/>
      <sheetName val="Bang_Du_Tinh_Luong_NV"/>
      <sheetName val="Chiet_tinh_dz22"/>
      <sheetName val="Dinh_muc_CP_KTCB_khac"/>
      <sheetName val="Bang_tinh_gia_VL"/>
      <sheetName val="Nhapxuat"/>
      <sheetName val="PNT-QUOT-#3"/>
      <sheetName val="COAT&amp;WRAP-QIOT-#3"/>
      <sheetName val="TN"/>
      <sheetName val="ND"/>
      <sheetName val="Germany"/>
      <sheetName val="Europe "/>
      <sheetName val="Canada"/>
      <sheetName val="Poland"/>
      <sheetName val="Australia"/>
      <sheetName val="GIA NC, MAY"/>
      <sheetName val="SP"/>
      <sheetName val="구미"/>
      <sheetName val="8호기TEST"/>
      <sheetName val="CT Thang Mo"/>
      <sheetName val="CT  PL"/>
      <sheetName val="TDTKP1"/>
      <sheetName val="_x0000__x0000__x0000__x0000__x0"/>
      <sheetName val="KKKKKKKK"/>
      <sheetName val="CHIET TINH TBA "/>
      <sheetName val="Gia_thanh1"/>
      <sheetName val="Gia_VLNCMTC1"/>
      <sheetName val="KPVC_BD_1"/>
      <sheetName val="DZ_22KV1"/>
      <sheetName val="Chi_tiet1"/>
      <sheetName val="Bang_chiet_tinh_TBA1"/>
      <sheetName val="MTO_REV_2(ARMOR)1"/>
      <sheetName val="FAB__602M1"/>
      <sheetName val="data__invoice1"/>
      <sheetName val="Gia_V1L1"/>
      <sheetName val="V_lieu1"/>
      <sheetName val="PTVT_(MAU)1"/>
      <sheetName val="PVC_T11"/>
      <sheetName val="PVC_T21"/>
      <sheetName val="PVC_T31"/>
      <sheetName val="Dinh_nghia1"/>
      <sheetName val="List_of_Purchase_orders1"/>
      <sheetName val="Thong_so_(1)1"/>
      <sheetName val="bang_tien_luong"/>
      <sheetName val="Tong_hop"/>
      <sheetName val="xb_co_thue"/>
      <sheetName val="XL4Poppy_(2)"/>
      <sheetName val="DON_GIA"/>
      <sheetName val="TONGKE3p_"/>
      <sheetName val="TTVanChuyen"/>
      <sheetName val="_x0000__x0000__x0000__x0000__x0000__x0000__x0000__x0000_"/>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sheetData sheetId="122"/>
      <sheetData sheetId="123"/>
      <sheetData sheetId="124" refreshError="1"/>
      <sheetData sheetId="125" refreshError="1"/>
      <sheetData sheetId="126" refreshError="1"/>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refreshError="1"/>
      <sheetData sheetId="152" refreshError="1"/>
      <sheetData sheetId="153" refreshError="1"/>
      <sheetData sheetId="154" refreshError="1"/>
      <sheetData sheetId="155" refreshError="1"/>
      <sheetData sheetId="156" refreshError="1"/>
      <sheetData sheetId="157"/>
      <sheetData sheetId="158" refreshError="1"/>
      <sheetData sheetId="159" refreshError="1"/>
      <sheetData sheetId="160" refreshError="1"/>
      <sheetData sheetId="161"/>
      <sheetData sheetId="162"/>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sheetData sheetId="204"/>
      <sheetData sheetId="205" refreshError="1"/>
      <sheetData sheetId="206" refreshError="1"/>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sheetData sheetId="272"/>
      <sheetData sheetId="273"/>
      <sheetData sheetId="274"/>
      <sheetData sheetId="275"/>
      <sheetData sheetId="276"/>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sheetData sheetId="296" refreshError="1"/>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Set>
  </externalBook>
</externalLink>
</file>

<file path=xl/externalLinks/externalLink3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t tu"/>
      <sheetName val="pldt"/>
      <sheetName val="Phan tich"/>
      <sheetName val="NC_XM"/>
      <sheetName val="Tong hop"/>
      <sheetName val="Gia VC"/>
      <sheetName val="Bang Gia tri"/>
      <sheetName val="Bieu CV"/>
      <sheetName val="KL"/>
      <sheetName val="YC chung"/>
      <sheetName val="DGia_HL2"/>
      <sheetName val="Sheet11"/>
      <sheetName val="Sheet12"/>
      <sheetName val="Sheet13"/>
      <sheetName val="Sheet14"/>
      <sheetName val="Sheet15"/>
      <sheetName val="Sheet16"/>
      <sheetName val="XL4Poppy"/>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3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ngia"/>
    </sheetNames>
    <sheetDataSet>
      <sheetData sheetId="0" refreshError="1"/>
    </sheetDataSet>
  </externalBook>
</externalLink>
</file>

<file path=xl/externalLinks/externalLink3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
    </sheetNames>
    <sheetDataSet>
      <sheetData sheetId="0" refreshError="1">
        <row r="12">
          <cell r="B12">
            <v>3035</v>
          </cell>
          <cell r="C12">
            <v>4000</v>
          </cell>
        </row>
        <row r="13">
          <cell r="B13">
            <v>9465</v>
          </cell>
          <cell r="C13">
            <v>4000</v>
          </cell>
        </row>
        <row r="14">
          <cell r="B14">
            <v>9800</v>
          </cell>
          <cell r="C14">
            <v>7250</v>
          </cell>
        </row>
        <row r="15">
          <cell r="B15">
            <v>12500</v>
          </cell>
          <cell r="C15">
            <v>7500</v>
          </cell>
        </row>
        <row r="16">
          <cell r="B16">
            <v>12500</v>
          </cell>
          <cell r="C16">
            <v>7750</v>
          </cell>
        </row>
        <row r="17">
          <cell r="B17">
            <v>0</v>
          </cell>
          <cell r="C17">
            <v>7750</v>
          </cell>
        </row>
        <row r="18">
          <cell r="B18">
            <v>0</v>
          </cell>
          <cell r="C18">
            <v>7500</v>
          </cell>
        </row>
        <row r="19">
          <cell r="B19">
            <v>2700</v>
          </cell>
          <cell r="C19">
            <v>7250</v>
          </cell>
        </row>
        <row r="20">
          <cell r="B20">
            <v>3035</v>
          </cell>
          <cell r="C20">
            <v>4000</v>
          </cell>
        </row>
        <row r="22">
          <cell r="B22">
            <v>3461</v>
          </cell>
          <cell r="C22">
            <v>4250</v>
          </cell>
        </row>
        <row r="23">
          <cell r="B23">
            <v>3152</v>
          </cell>
          <cell r="C23">
            <v>7250</v>
          </cell>
        </row>
        <row r="24">
          <cell r="B24">
            <v>4152</v>
          </cell>
          <cell r="C24">
            <v>7450</v>
          </cell>
        </row>
        <row r="25">
          <cell r="B25">
            <v>8348</v>
          </cell>
          <cell r="C25">
            <v>7450</v>
          </cell>
        </row>
        <row r="26">
          <cell r="B26">
            <v>9348</v>
          </cell>
          <cell r="C26">
            <v>7250</v>
          </cell>
        </row>
        <row r="27">
          <cell r="B27">
            <v>9039</v>
          </cell>
          <cell r="C27">
            <v>4250</v>
          </cell>
        </row>
        <row r="28">
          <cell r="B28">
            <v>3461</v>
          </cell>
          <cell r="C28">
            <v>4250</v>
          </cell>
        </row>
        <row r="47">
          <cell r="K47">
            <v>0</v>
          </cell>
          <cell r="L47">
            <v>6380.924664684213</v>
          </cell>
        </row>
        <row r="48">
          <cell r="K48">
            <v>3125</v>
          </cell>
          <cell r="L48">
            <v>6380.924664684213</v>
          </cell>
        </row>
        <row r="49">
          <cell r="K49">
            <v>6250</v>
          </cell>
          <cell r="L49">
            <v>6380.924664684213</v>
          </cell>
        </row>
        <row r="50">
          <cell r="K50">
            <v>6250</v>
          </cell>
          <cell r="L50">
            <v>3190.4623323421065</v>
          </cell>
        </row>
        <row r="51">
          <cell r="K51">
            <v>6250</v>
          </cell>
          <cell r="L51">
            <v>0</v>
          </cell>
        </row>
      </sheetData>
    </sheetDataSet>
  </externalBook>
</externalLink>
</file>

<file path=xl/externalLinks/externalLink3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ongso"/>
      <sheetName val="Giama"/>
      <sheetName val="DGXDCB"/>
      <sheetName val="TH DTXD"/>
      <sheetName val="Chiphituvan"/>
      <sheetName val="THXL "/>
      <sheetName val="DTXL"/>
      <sheetName val="TH35"/>
      <sheetName val="CT35"/>
      <sheetName val="CTBT"/>
      <sheetName val="THTBA"/>
      <sheetName val="VC"/>
      <sheetName val="THphado"/>
      <sheetName val="CT vua xay"/>
      <sheetName val="TH0,4"/>
      <sheetName val="CT0,4"/>
      <sheetName val="Thuhoi"/>
      <sheetName val="Sheet16"/>
      <sheetName val="Sheet17"/>
      <sheetName val="Sheet18"/>
      <sheetName val="Sheet19"/>
      <sheetName val="Sheet20"/>
      <sheetName val="Sheet21"/>
      <sheetName val="Sheet22"/>
      <sheetName val="Sheet23"/>
      <sheetName val="Sheet24"/>
      <sheetName val="Sheet25"/>
      <sheetName val="Sheet26"/>
      <sheetName val="Sheet27"/>
      <sheetName val="Sheet28"/>
      <sheetName val="Sheet29"/>
      <sheetName val="Sheet30"/>
      <sheetName val="Sheet31"/>
      <sheetName val="Sheet32"/>
      <sheetName val="Sheet33"/>
      <sheetName val="Sheet34"/>
      <sheetName val="Sheet35"/>
      <sheetName val="Sheet36"/>
      <sheetName val="Sheet37"/>
      <sheetName val="Sheet38"/>
      <sheetName val="Sheet39"/>
      <sheetName val="Sheet40"/>
      <sheetName val="Sheet41"/>
      <sheetName val="Sheet42"/>
      <sheetName val="Sheet43"/>
      <sheetName val="Sheet44"/>
      <sheetName val="Sheet45"/>
      <sheetName val="Sheet46"/>
      <sheetName val="Sheet47"/>
      <sheetName val="Sheet48"/>
      <sheetName val="Sheet49"/>
      <sheetName val="Sheet50"/>
      <sheetName val="Sheet51"/>
      <sheetName val="Sheet52"/>
      <sheetName val="Sheet53"/>
      <sheetName val="Sheet54"/>
      <sheetName val="Sheet55"/>
      <sheetName val="Sheet56"/>
      <sheetName val="Sheet57"/>
      <sheetName val="Sheet58"/>
      <sheetName val="Sheet59"/>
      <sheetName val="Sheet60"/>
      <sheetName val="Sheet61"/>
      <sheetName val="Sheet62"/>
      <sheetName val="Sheet63"/>
      <sheetName val="Sheet64"/>
      <sheetName val="Sheet65"/>
      <sheetName val="Sheet66"/>
      <sheetName val="Sheet67"/>
      <sheetName val="Sheet68"/>
      <sheetName val="Sheet69"/>
      <sheetName val="Sheet70"/>
      <sheetName val="Sheet71"/>
      <sheetName val="Sheet72"/>
      <sheetName val="Sheet73"/>
      <sheetName val="Sheet74"/>
      <sheetName val="Sheet75"/>
      <sheetName val="Sheet76"/>
      <sheetName val="Sheet77"/>
      <sheetName val="Sheet78"/>
      <sheetName val="Sheet79"/>
      <sheetName val="Sheet80"/>
      <sheetName val="Sheet81"/>
      <sheetName val="Sheet82"/>
      <sheetName val="Sheet83"/>
      <sheetName val="Sheet84"/>
      <sheetName val="Sheet85"/>
      <sheetName val="Sheet86"/>
      <sheetName val="Sheet87"/>
      <sheetName val="Sheet88"/>
      <sheetName val="Sheet89"/>
      <sheetName val="Sheet90"/>
      <sheetName val="Sheet91"/>
      <sheetName val="Sheet92"/>
      <sheetName val="Sheet93"/>
      <sheetName val="Sheet94"/>
      <sheetName val="Sheet95"/>
      <sheetName val="Sheet96"/>
      <sheetName val="Sheet97"/>
      <sheetName val="Sheet98"/>
      <sheetName val="Sheet99"/>
      <sheetName val="Sheet100"/>
      <sheetName val="Sheet101"/>
      <sheetName val="Sheet102"/>
      <sheetName val="Sheet103"/>
      <sheetName val="Sheet104"/>
      <sheetName val="Sheet105"/>
      <sheetName val="Sheet106"/>
      <sheetName val="Sheet107"/>
      <sheetName val="Sheet108"/>
      <sheetName val="Sheet109"/>
      <sheetName val="Sheet110"/>
      <sheetName val="Sheet111"/>
      <sheetName val="Sheet112"/>
      <sheetName val="Sheet113"/>
      <sheetName val="Sheet114"/>
      <sheetName val="Sheet115"/>
      <sheetName val="Sheet116"/>
      <sheetName val="Sheet117"/>
      <sheetName val="Sheet118"/>
      <sheetName val="Sheet119"/>
      <sheetName val="Sheet120"/>
      <sheetName val="Sheet121"/>
      <sheetName val="Sheet122"/>
      <sheetName val="Sheet123"/>
      <sheetName val="Sheet124"/>
      <sheetName val="Sheet125"/>
      <sheetName val="Sheet126"/>
      <sheetName val="Sheet127"/>
      <sheetName val="Sheet128"/>
      <sheetName val="Sheet129"/>
      <sheetName val="Sheet130"/>
      <sheetName val="Sheet131"/>
      <sheetName val="Sheet132"/>
      <sheetName val="Sheet133"/>
      <sheetName val="Sheet134"/>
      <sheetName val="Sheet135"/>
      <sheetName val="Sheet136"/>
      <sheetName val="Sheet137"/>
      <sheetName val="Sheet138"/>
      <sheetName val="Sheet139"/>
      <sheetName val="Sheet140"/>
      <sheetName val="Sheet141"/>
      <sheetName val="Sheet142"/>
      <sheetName val="Sheet143"/>
      <sheetName val="Sheet144"/>
      <sheetName val="Sheet145"/>
      <sheetName val="Sheet146"/>
      <sheetName val="Sheet147"/>
      <sheetName val="Sheet148"/>
      <sheetName val="Sheet149"/>
      <sheetName val="Sheet150"/>
      <sheetName val="Sheet151"/>
      <sheetName val="Sheet152"/>
      <sheetName val="Sheet153"/>
      <sheetName val="Sheet154"/>
      <sheetName val="Sheet155"/>
      <sheetName val="Sheet156"/>
      <sheetName val="Sheet157"/>
      <sheetName val="Sheet158"/>
      <sheetName val="Sheet159"/>
      <sheetName val="Sheet160"/>
      <sheetName val="Sheet161"/>
      <sheetName val="Sheet162"/>
      <sheetName val="Sheet163"/>
      <sheetName val="Sheet164"/>
      <sheetName val="Sheet165"/>
      <sheetName val="Sheet166"/>
      <sheetName val="Sheet167"/>
      <sheetName val="Sheet168"/>
      <sheetName val="Sheet169"/>
      <sheetName val="Sheet170"/>
      <sheetName val="Sheet171"/>
      <sheetName val="Sheet172"/>
      <sheetName val="Sheet173"/>
      <sheetName val="Sheet174"/>
      <sheetName val="Sheet175"/>
      <sheetName val="Sheet176"/>
      <sheetName val="Sheet177"/>
      <sheetName val="Sheet178"/>
      <sheetName val="Sheet179"/>
      <sheetName val="Sheet180"/>
      <sheetName val="Sheet181"/>
      <sheetName val="Sheet182"/>
      <sheetName val="Sheet183"/>
      <sheetName val="Sheet184"/>
      <sheetName val="Sheet185"/>
      <sheetName val="Sheet186"/>
      <sheetName val="Sheet187"/>
      <sheetName val="Sheet188"/>
      <sheetName val="Sheet189"/>
      <sheetName val="Sheet190"/>
      <sheetName val="Sheet191"/>
      <sheetName val="Sheet192"/>
      <sheetName val="Sheet193"/>
      <sheetName val="Sheet194"/>
      <sheetName val="Sheet195"/>
      <sheetName val="Sheet196"/>
      <sheetName val="Sheet197"/>
      <sheetName val="Sheet198"/>
      <sheetName val="Sheet199"/>
      <sheetName val="Sheet200"/>
      <sheetName val="Sheet201"/>
      <sheetName val="Sheet202"/>
      <sheetName val="Sheet203"/>
      <sheetName val="Sheet204"/>
      <sheetName val="Sheet205"/>
      <sheetName val="Sheet206"/>
      <sheetName val="Sheet207"/>
      <sheetName val="Sheet208"/>
      <sheetName val="Sheet209"/>
      <sheetName val="Sheet210"/>
      <sheetName val="Sheet211"/>
      <sheetName val="Sheet212"/>
      <sheetName val="Sheet213"/>
      <sheetName val="Sheet214"/>
      <sheetName val="Sheet215"/>
      <sheetName val="Sheet216"/>
      <sheetName val="Sheet217"/>
      <sheetName val="Sheet218"/>
      <sheetName val="Sheet219"/>
      <sheetName val="00000000"/>
    </sheetNames>
    <sheetDataSet>
      <sheetData sheetId="0" refreshError="1">
        <row r="3">
          <cell r="B3">
            <v>18500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Set>
  </externalBook>
</externalLink>
</file>

<file path=xl/externalLinks/externalLink3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L4Poppy"/>
      <sheetName val="Muatb+ng¨n lé"/>
      <sheetName val="L¾p ®Æt TB+ng¨n lé"/>
      <sheetName val="TNghiªm TB +ng¨ lé"/>
      <sheetName val="TB-VL-TTin"/>
      <sheetName val="L¾p ®Æt TB-VL-TTin"/>
      <sheetName val="TNghiªm TT"/>
      <sheetName val="VËt liÖu"/>
      <sheetName val="Lap ®at ®iÖn"/>
      <sheetName val="TNghiÖm VL"/>
      <sheetName val="tt-xd"/>
      <sheetName val="tt-ng¨n lé"/>
      <sheetName val="th ng¨n lé"/>
      <sheetName val="mong ng¨n lé"/>
      <sheetName val="mong"/>
      <sheetName val="tt-35"/>
      <sheetName val="th-tt-35"/>
      <sheetName val="ttcap22"/>
      <sheetName val="cap22"/>
      <sheetName val="KSTK"/>
      <sheetName val="KS(TKKT)"/>
      <sheetName val="KS(BCKT)"/>
      <sheetName val="TH-TB"/>
      <sheetName val="TH-DK"/>
      <sheetName val="th-xd "/>
      <sheetName val="tien luong"/>
      <sheetName val="dt-xd"/>
      <sheetName val="PACS"/>
      <sheetName val="PACS (2)"/>
      <sheetName val="PACS (3)"/>
      <sheetName val="PACS (4)"/>
      <sheetName val="th-110"/>
      <sheetName val="Sheet1"/>
      <sheetName val="Sheet2"/>
      <sheetName val="TNH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3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K141"/>
      <sheetName val="Sheet1"/>
      <sheetName val="Sheet3"/>
      <sheetName val="Sheet3 (2)"/>
      <sheetName val="00000000"/>
      <sheetName val="00000001"/>
      <sheetName val="10000000"/>
      <sheetName val="XL4Test5"/>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XLap"/>
      <sheetName val="Sheet3"/>
      <sheetName val="TDT-Thietbi.xls"/>
      <sheetName val="Thbi"/>
      <sheetName val="THKP-TL_Ngoaitroi"/>
      <sheetName val="TL_Ngoaitroi"/>
      <sheetName val="THKP-TL_XL"/>
      <sheetName val="TL_XL"/>
      <sheetName val="THKP-17a"/>
      <sheetName val="17a"/>
      <sheetName val="THKP-TL_LapTbi"/>
      <sheetName val="Vtu"/>
      <sheetName val="TL-lap dat"/>
      <sheetName val="THKP-TL_TN"/>
      <sheetName val="TL-TN"/>
      <sheetName val="VT-TL_Ngoaitroi"/>
      <sheetName val="VT-17a"/>
      <sheetName val="VT-TL_XL"/>
      <sheetName val="XL4Poppy"/>
      <sheetName val="XL4Poppy (2)"/>
      <sheetName val="XL4Poppy (3)"/>
      <sheetName val="XL4Poppy (4)"/>
      <sheetName val="TH_XLa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3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TCT"/>
      <sheetName val="TVLIEU"/>
      <sheetName val="CVC"/>
      <sheetName val="PTDG"/>
      <sheetName val="tungphan"/>
      <sheetName val="th"/>
      <sheetName val="KSTK"/>
      <sheetName val="HLM"/>
      <sheetName val="denbu"/>
      <sheetName val="trabang"/>
      <sheetName val="VCTbi"/>
      <sheetName val="hephao"/>
      <sheetName val="Sheet1"/>
      <sheetName val="Congty"/>
      <sheetName val="VPPN"/>
      <sheetName val="XN74"/>
      <sheetName val="XN54"/>
      <sheetName val="XN33"/>
      <sheetName val="NK96"/>
      <sheetName val="XL4Test5"/>
      <sheetName val="Sheet13"/>
      <sheetName val="DTDD"/>
      <sheetName val="DTCD"/>
      <sheetName val="DTDD2003"/>
      <sheetName val="Sheet2"/>
      <sheetName val="Vayvon"/>
      <sheetName val="Sheet5"/>
      <sheetName val="Sheet4"/>
      <sheetName val="Tdien"/>
      <sheetName val="DTSON ADB3-N2"/>
      <sheetName val="Sheet12"/>
      <sheetName val="Sheet11"/>
      <sheetName val="Sheet10"/>
      <sheetName val="Sheet9"/>
      <sheetName val="Sheet7"/>
      <sheetName val="BangketienvayNHS"/>
      <sheetName val="Sheet6"/>
      <sheetName val="Sheet15"/>
      <sheetName val="Sheet3"/>
      <sheetName val="XXXXXXXX"/>
      <sheetName val="traGTXL"/>
      <sheetName val="DTCT-BTN"/>
      <sheetName val="TH-BTN"/>
      <sheetName val="trabang-BTN"/>
      <sheetName val="KS"/>
      <sheetName val="DGKS"/>
      <sheetName val="TM"/>
      <sheetName val="bo"/>
      <sheetName val="den bu"/>
      <sheetName val="ptn"/>
      <sheetName val="XXXXXXX0"/>
      <sheetName val="XXXXXXX1"/>
      <sheetName val="TSO_CHUNG"/>
      <sheetName val="dinh muc "/>
      <sheetName val="tra-vat-lieu"/>
      <sheetName val="Section"/>
      <sheetName val="TN"/>
      <sheetName val="ND"/>
      <sheetName val="VL"/>
      <sheetName val="303+303"/>
      <sheetName val="TH-XL"/>
    </sheetNames>
    <sheetDataSet>
      <sheetData sheetId="0" refreshError="1">
        <row r="8">
          <cell r="D8" t="str">
            <v>1.Cäc khoan nhåi trªn c¹n + D­íi n­íc</v>
          </cell>
        </row>
        <row r="9">
          <cell r="D9" t="str">
            <v>BT CKN d­íi n­íc M300</v>
          </cell>
        </row>
        <row r="10">
          <cell r="D10" t="str">
            <v>Cèt thÐp CKN d­íi n­íc d=10mm</v>
          </cell>
        </row>
        <row r="11">
          <cell r="D11" t="str">
            <v>Cèt thÐp CKN d­íi n­íc d=20mm</v>
          </cell>
        </row>
        <row r="12">
          <cell r="D12" t="str">
            <v>Cèt thÐp CKN d­íi n­íc d=&gt;20mm</v>
          </cell>
        </row>
        <row r="13">
          <cell r="D13" t="str">
            <v>Khoan t¹o lç 800mm d­íi n­íc (vµo ®¸)</v>
          </cell>
        </row>
        <row r="14">
          <cell r="D14" t="str">
            <v>B»ng ph­¬ng ph¸p khoan tuÇn hoµn</v>
          </cell>
        </row>
        <row r="15">
          <cell r="D15" t="str">
            <v>Khoan t¹o lç 800mm d­íi n­íc (vµo ®Êt)</v>
          </cell>
        </row>
        <row r="16">
          <cell r="D16" t="str">
            <v>B»ng ph­¬ng ph¸p khoan tuÇn hoµn</v>
          </cell>
        </row>
        <row r="17">
          <cell r="D17" t="str">
            <v>BT CKN trªn c¹n M300</v>
          </cell>
        </row>
        <row r="18">
          <cell r="D18" t="str">
            <v>Cèt thÐp CKN trªn c¹n d=10mm</v>
          </cell>
        </row>
        <row r="19">
          <cell r="D19" t="str">
            <v>Cèt thÐp CKN trªn c¹n d=20mm</v>
          </cell>
        </row>
        <row r="20">
          <cell r="D20" t="str">
            <v>Cèt thÐp CKN trªn c¹n d=&gt;20mm</v>
          </cell>
        </row>
        <row r="21">
          <cell r="D21" t="str">
            <v>Khoan t¹o lç 800mm trªn c¹n (vµo ®¸)</v>
          </cell>
        </row>
        <row r="22">
          <cell r="D22" t="str">
            <v>B»ng ph­¬ng ph¸p khoan tuÇn hoµn</v>
          </cell>
        </row>
        <row r="23">
          <cell r="D23" t="str">
            <v>Khoan t¹o lç 800mm trªn c¹n (vµo ®Êt)</v>
          </cell>
        </row>
        <row r="24">
          <cell r="D24" t="str">
            <v>B»ng ph­¬ng ph¸p khoan tuÇn hoµn</v>
          </cell>
        </row>
        <row r="25">
          <cell r="D25" t="str">
            <v>SX èng v¸ch kh«ng thu håi (chØ ®Æt vµo phÇn ®Êt, 96.08m)</v>
          </cell>
        </row>
        <row r="26">
          <cell r="D26" t="str">
            <v>§Ëp bá BT ®Çu cäc, cäc d­íi n­íc</v>
          </cell>
        </row>
        <row r="27">
          <cell r="D27" t="str">
            <v>§Ëp bá BT ®Çu cäc, cäc trªn c¹n</v>
          </cell>
        </row>
        <row r="28">
          <cell r="D28" t="str">
            <v xml:space="preserve">ThÐp èng thÝ nghiÖm F=100 dµy 4mm </v>
          </cell>
        </row>
        <row r="29">
          <cell r="D29" t="str">
            <v xml:space="preserve">ThÐp èng thÝ nghiÖm F=50 dµy 3mm </v>
          </cell>
        </row>
        <row r="30">
          <cell r="D30" t="str">
            <v>N¾p nhùa ®Ëy ®Çu èng</v>
          </cell>
        </row>
        <row r="31">
          <cell r="D31" t="str">
            <v>m3</v>
          </cell>
        </row>
        <row r="32">
          <cell r="D32" t="str">
            <v>2.Trô cÇu</v>
          </cell>
        </row>
        <row r="33">
          <cell r="D33" t="str">
            <v>BT xµ mò+®¸ kª gèi trô M300 d.n­íc</v>
          </cell>
        </row>
        <row r="34">
          <cell r="D34" t="str">
            <v>BT bÖ trô M250 d.n­íc ®¸ 2x4</v>
          </cell>
        </row>
        <row r="35">
          <cell r="D35" t="str">
            <v>BT th©n  M300 d.n­íc ®¸ 2x4</v>
          </cell>
        </row>
        <row r="36">
          <cell r="D36" t="str">
            <v>BT bÞt ®¸y M200</v>
          </cell>
        </row>
        <row r="37">
          <cell r="D37" t="str">
            <v>Cèt thÐp trô F=10mm d­íi n­íc</v>
          </cell>
        </row>
        <row r="38">
          <cell r="D38" t="str">
            <v>Cèt thÐp trô F=12mm d­íi n­íc</v>
          </cell>
        </row>
        <row r="39">
          <cell r="D39" t="str">
            <v>Cèt thÐp trô F=14mm d­íi n­íc</v>
          </cell>
        </row>
        <row r="40">
          <cell r="D40" t="str">
            <v>Cèt thÐp trô F=16mm d­íi n­íc</v>
          </cell>
        </row>
        <row r="41">
          <cell r="D41" t="str">
            <v>Cèt thÐp trô F=18mm d­íi n­íc</v>
          </cell>
        </row>
        <row r="42">
          <cell r="D42" t="str">
            <v>Cèt thÐp trô F=20mm d­íi n­íc</v>
          </cell>
        </row>
        <row r="43">
          <cell r="D43" t="str">
            <v>Cèt thÐp trô F=22mm d­íi n­íc</v>
          </cell>
        </row>
        <row r="44">
          <cell r="D44" t="str">
            <v>Cèt thÐp trô F=25mm d­íi n­íc</v>
          </cell>
        </row>
        <row r="45">
          <cell r="D45" t="str">
            <v>T¸p thÐp b¶n vµo ®¸ kª gèi</v>
          </cell>
        </row>
        <row r="46">
          <cell r="D46" t="str">
            <v>m3</v>
          </cell>
        </row>
        <row r="47">
          <cell r="D47" t="str">
            <v>3.Mè cÇu</v>
          </cell>
        </row>
        <row r="48">
          <cell r="D48" t="str">
            <v>BT xµ mò+®¸ kª gèi mè M300 
trªn c¹n ®¸ 1x2</v>
          </cell>
        </row>
        <row r="49">
          <cell r="D49" t="str">
            <v>BT t­êng c¸nh + t­êng tai M200 ®¸ 2x4</v>
          </cell>
        </row>
        <row r="50">
          <cell r="D50" t="str">
            <v>§¸ héc x©y ch©n khay M100</v>
          </cell>
        </row>
        <row r="51">
          <cell r="D51" t="str">
            <v>§¸ héc x©y tø nãn M75</v>
          </cell>
        </row>
        <row r="52">
          <cell r="D52" t="str">
            <v>Cèt thÐp mè F=12mm trªn c¹n</v>
          </cell>
        </row>
        <row r="53">
          <cell r="D53" t="str">
            <v>Cèt thÐp mè F=14mm trªn c¹n</v>
          </cell>
        </row>
        <row r="54">
          <cell r="D54" t="str">
            <v>Cèt thÐp mè F=16mm trªn c¹n</v>
          </cell>
        </row>
        <row r="55">
          <cell r="D55" t="str">
            <v>Cèt thÐp mè F=20mm trªn c¹n</v>
          </cell>
        </row>
        <row r="56">
          <cell r="D56" t="str">
            <v>Cèt thÐp mè F=22mm trªn c¹n</v>
          </cell>
        </row>
        <row r="57">
          <cell r="D57" t="str">
            <v>V÷a XM t¹o dèc M75</v>
          </cell>
        </row>
        <row r="58">
          <cell r="D58" t="str">
            <v>T¸p thÐp b¶n vµo ®¸ kª gèi</v>
          </cell>
        </row>
        <row r="59">
          <cell r="D59" t="str">
            <v>V¸n khu«n mè + trô cÇu</v>
          </cell>
        </row>
        <row r="60">
          <cell r="D60" t="str">
            <v>m2</v>
          </cell>
        </row>
        <row r="61">
          <cell r="D61" t="str">
            <v>4.Khèi l­îng thi c«ng bÖ, th©n, xµ mò trô</v>
          </cell>
        </row>
        <row r="62">
          <cell r="D62" t="str">
            <v>SX hÖ khung dµn gi¸o thi c«ng trô</v>
          </cell>
        </row>
        <row r="63">
          <cell r="D63" t="str">
            <v>§ãng cäc v¸n thÐp lµm khung v©y</v>
          </cell>
        </row>
        <row r="64">
          <cell r="D64" t="str">
            <v xml:space="preserve">L.§ khung dµn gi¸o TC trô </v>
          </cell>
        </row>
        <row r="65">
          <cell r="D65" t="str">
            <v>(LC 2 lÇn : 4.088T x 2)</v>
          </cell>
        </row>
        <row r="66">
          <cell r="D66" t="str">
            <v>Th¸o dì khung dµn gi¸o NC tÝnh b»ng 50%, m¸y tÝnh50% so víi L§</v>
          </cell>
        </row>
        <row r="67">
          <cell r="D67" t="str">
            <v>L¾p dùng + th¸o dì khung bailey</v>
          </cell>
        </row>
        <row r="68">
          <cell r="D68" t="str">
            <v>(80 bé x 259kg)</v>
          </cell>
        </row>
        <row r="69">
          <cell r="D69" t="str">
            <v>Lµm vµ TD rä ®¸+thu håi (70% L.®Æt)</v>
          </cell>
        </row>
        <row r="70">
          <cell r="D70" t="str">
            <v>VËn chuyÓn khung bailey, cäc v¸n thÐp tõ §N-CT</v>
          </cell>
        </row>
        <row r="71">
          <cell r="D71" t="str">
            <v>(16km ®­êng L1, 18km ®­êng L4)</v>
          </cell>
        </row>
        <row r="72">
          <cell r="D72" t="str">
            <v>m3</v>
          </cell>
        </row>
        <row r="73">
          <cell r="D73" t="str">
            <v>5.HÖ dÇm thÐp</v>
          </cell>
        </row>
        <row r="74">
          <cell r="D74" t="str">
            <v>DÇm I622</v>
          </cell>
        </row>
        <row r="75">
          <cell r="D75" t="str">
            <v>DÇm I400</v>
          </cell>
        </row>
        <row r="76">
          <cell r="D76" t="str">
            <v>§­êng c¾t thÐp I612x202</v>
          </cell>
        </row>
        <row r="77">
          <cell r="D77" t="str">
            <v>§­êng c¾t thÐp I400x200</v>
          </cell>
        </row>
        <row r="78">
          <cell r="D78" t="str">
            <v>Gia c«ng thÐp b¶n mèi nèi dÇm chñ</v>
          </cell>
        </row>
        <row r="79">
          <cell r="D79" t="str">
            <v>GCg thÐp gãc L160x160x10 mèi nèi dÇm chñ</v>
          </cell>
        </row>
        <row r="80">
          <cell r="D80" t="str">
            <v>Nèi dÇm chñ b»ng bul«ng</v>
          </cell>
        </row>
        <row r="81">
          <cell r="D81" t="str">
            <v>Gia c«ng thÐp gãc L100x100x10 LK däc</v>
          </cell>
        </row>
        <row r="82">
          <cell r="D82" t="str">
            <v>LK dÇm ngang vµo dÇm chñ b»ng bul«ng</v>
          </cell>
        </row>
        <row r="83">
          <cell r="D83" t="str">
            <v>ThÐp b¶n dµy 10mm</v>
          </cell>
        </row>
        <row r="84">
          <cell r="D84" t="str">
            <v>ThÐp b¶n dµy 12mm</v>
          </cell>
        </row>
        <row r="85">
          <cell r="D85" t="str">
            <v>ThÐp b¶n dµy 16mm</v>
          </cell>
        </row>
        <row r="86">
          <cell r="D86" t="str">
            <v>ThÐp b¶n dµy 30mm</v>
          </cell>
        </row>
        <row r="87">
          <cell r="D87" t="str">
            <v>SX vµ L§ thÐp b¶n gia c«ng bÖ ®ì neo</v>
          </cell>
        </row>
        <row r="88">
          <cell r="D88" t="str">
            <v>md</v>
          </cell>
        </row>
        <row r="89">
          <cell r="D89" t="str">
            <v>6. Th¸p cÇu vµ hÖ d©y v¨ng</v>
          </cell>
        </row>
        <row r="90">
          <cell r="D90" t="str">
            <v>a.HÖ th¸p</v>
          </cell>
        </row>
        <row r="91">
          <cell r="D91" t="str">
            <v>DÇm I700</v>
          </cell>
        </row>
        <row r="92">
          <cell r="D92" t="str">
            <v>DÇm I500</v>
          </cell>
        </row>
        <row r="93">
          <cell r="D93" t="str">
            <v>ThÐp gãc</v>
          </cell>
        </row>
        <row r="94">
          <cell r="D94" t="str">
            <v>ThÐp b¶n dµy 10mm</v>
          </cell>
        </row>
        <row r="95">
          <cell r="D95" t="str">
            <v>ThÐp b¶n dµy 12mm</v>
          </cell>
        </row>
        <row r="96">
          <cell r="D96" t="str">
            <v>ThÐp b¶n dµy 20mm</v>
          </cell>
        </row>
        <row r="97">
          <cell r="D97" t="str">
            <v>ThÐp b¶n dµy 30mm</v>
          </cell>
        </row>
        <row r="98">
          <cell r="D98" t="str">
            <v>Bul«ng F=22</v>
          </cell>
        </row>
        <row r="99">
          <cell r="D99" t="str">
            <v>Bul«ng F=30</v>
          </cell>
        </row>
        <row r="100">
          <cell r="D100" t="str">
            <v>Gia c«ng th¸p cÇu</v>
          </cell>
        </row>
        <row r="101">
          <cell r="D101" t="str">
            <v>b.HÖ quang neo</v>
          </cell>
        </row>
        <row r="102">
          <cell r="D102" t="str">
            <v>ThÐp b¶n dµy 12mm</v>
          </cell>
        </row>
        <row r="103">
          <cell r="D103" t="str">
            <v>ThÐp b¶n dµy 16mm</v>
          </cell>
        </row>
        <row r="104">
          <cell r="D104" t="str">
            <v>ThÐp b¶n dµy 20mm</v>
          </cell>
        </row>
        <row r="105">
          <cell r="D105" t="str">
            <v>ThÐp b¶n dµy 30mm</v>
          </cell>
        </row>
        <row r="106">
          <cell r="D106" t="str">
            <v>Bul«ng F=100</v>
          </cell>
        </row>
        <row r="107">
          <cell r="D107" t="str">
            <v>Bul«ng F=90</v>
          </cell>
        </row>
        <row r="108">
          <cell r="D108" t="str">
            <v>Vßng ®Öm lß xo</v>
          </cell>
        </row>
        <row r="109">
          <cell r="D109" t="str">
            <v>§ai èc</v>
          </cell>
        </row>
        <row r="110">
          <cell r="D110" t="str">
            <v>Gia c«ng hÖ quang neo</v>
          </cell>
        </row>
        <row r="111">
          <cell r="D111" t="str">
            <v>L¾p dùng th¸p cÇu t¹i b·i</v>
          </cell>
        </row>
        <row r="112">
          <cell r="D112" t="str">
            <v>Dùng th¸p cÇu t¹i vÞ trÝ nhÞp</v>
          </cell>
        </row>
        <row r="113">
          <cell r="D113" t="str">
            <v>C¨ng c¸p vµ hiÖu chØnh</v>
          </cell>
        </row>
        <row r="114">
          <cell r="D114" t="str">
            <v>èng nhùa b¶o vÖ c¸p d=80mm</v>
          </cell>
        </row>
        <row r="115">
          <cell r="D115" t="str">
            <v xml:space="preserve">L¾p ®Æt neo </v>
          </cell>
        </row>
        <row r="116">
          <cell r="D116" t="str">
            <v>m2</v>
          </cell>
        </row>
        <row r="117">
          <cell r="D117" t="str">
            <v>7.C«ng t¸c lao l¾p dÇm thÐp: (a+...+c)</v>
          </cell>
        </row>
        <row r="118">
          <cell r="D118" t="str">
            <v>a.LËp hè thÕ ®Ó thi c«ng lao dµn (4hè)</v>
          </cell>
        </row>
        <row r="119">
          <cell r="D119" t="str">
            <v>§ãng cäc ray P43 t¹o hè thÕ  L=5m</v>
          </cell>
        </row>
        <row r="120">
          <cell r="D120" t="str">
            <v>(4thanh /1hè)</v>
          </cell>
        </row>
        <row r="121">
          <cell r="D121" t="str">
            <v xml:space="preserve">Nhæ cäc ray P43 </v>
          </cell>
        </row>
        <row r="122">
          <cell r="D122" t="str">
            <v>Ray P43 n»m ngang gi»ng 
hè thÕ L=2m</v>
          </cell>
        </row>
        <row r="123">
          <cell r="D123" t="str">
            <v>§­êng c¾t ray P43</v>
          </cell>
        </row>
        <row r="124">
          <cell r="D124" t="str">
            <v>§­êng hµn d=10mm</v>
          </cell>
        </row>
        <row r="125">
          <cell r="D125" t="str">
            <v>§¸ héc lÌn chÆt (thu håi 70%)</v>
          </cell>
        </row>
        <row r="126">
          <cell r="D126" t="str">
            <v>§µo ®Êt cÊp 3</v>
          </cell>
        </row>
        <row r="127">
          <cell r="D127" t="str">
            <v>Cột</v>
          </cell>
        </row>
        <row r="128">
          <cell r="D128" t="str">
            <v>b.Trô t¹m (4trô)</v>
          </cell>
        </row>
        <row r="129">
          <cell r="D129" t="str">
            <v>L.§ thÐp h×nh lµm sµn thao t¸c</v>
          </cell>
        </row>
        <row r="130">
          <cell r="D130" t="str">
            <v>ThÐp U300 høng con l¨n thÐp</v>
          </cell>
        </row>
        <row r="131">
          <cell r="D131" t="str">
            <v>L¾p thÐp U300 ®ì con l¨n thÐp</v>
          </cell>
        </row>
        <row r="132">
          <cell r="D132" t="str">
            <v>§ãng cäc ray P43 thi c«ng trô t¹m</v>
          </cell>
        </row>
        <row r="133">
          <cell r="D133" t="str">
            <v>XÕp ®Æt ray L=2,1m</v>
          </cell>
        </row>
        <row r="134">
          <cell r="D134" t="str">
            <v>XÕp ®Æt, th¸o dì tµ vÑt gç</v>
          </cell>
        </row>
        <row r="135">
          <cell r="D135" t="str">
            <v>Th¸o dì TÝnh b»ng 70% c«ng l¾p ®Æt, 50% m¸y TC</v>
          </cell>
        </row>
        <row r="136">
          <cell r="D136" t="str">
            <v>Lµm vµ TD rä ®¸+thu håi (70% L.®Æt)</v>
          </cell>
        </row>
        <row r="137">
          <cell r="D137" t="str">
            <v>L¾p dùng + th¸o dì khung bailey</v>
          </cell>
        </row>
        <row r="138">
          <cell r="D138" t="str">
            <v>Th¸o dì khung bailey TC trô t¹m</v>
          </cell>
        </row>
        <row r="139">
          <cell r="D139" t="str">
            <v>VËn chuyÓn khung bailey tõ §N-CT</v>
          </cell>
        </row>
        <row r="140">
          <cell r="D140" t="str">
            <v>(16km ®­êng L1, 18km ®­êng L4)</v>
          </cell>
        </row>
        <row r="141">
          <cell r="D141" t="str">
            <v>Bèc dì lªn xuèng (823.425® x 4ca)</v>
          </cell>
        </row>
        <row r="142">
          <cell r="D142" t="str">
            <v>m3</v>
          </cell>
        </row>
        <row r="143">
          <cell r="D143" t="str">
            <v>c.Thi c«ng lao kÐo dÇm thÐp</v>
          </cell>
        </row>
        <row r="144">
          <cell r="D144" t="str">
            <v>N©ng ®Æt côm dÇm thÐp lªn ®­êng tr­ît</v>
          </cell>
        </row>
        <row r="145">
          <cell r="D145" t="str">
            <v xml:space="preserve">KÐo hÖ dÇm thÐp tõ ®g sµng ngang vµo </v>
          </cell>
        </row>
        <row r="146">
          <cell r="D146" t="str">
            <v>§­êng sµng däc</v>
          </cell>
        </row>
        <row r="147">
          <cell r="D147" t="str">
            <v>Lao kÐo dÇm cÇu thÐp ë trªn trô</v>
          </cell>
        </row>
        <row r="148">
          <cell r="D148" t="str">
            <v>KÝch h¹ dµn xuèng gèi</v>
          </cell>
        </row>
        <row r="149">
          <cell r="D149" t="str">
            <v>Con l¨n thÐp</v>
          </cell>
        </row>
        <row r="150">
          <cell r="D150" t="str">
            <v>m3</v>
          </cell>
        </row>
        <row r="151">
          <cell r="D151" t="str">
            <v>8.KÕt cÊu th­îng bé</v>
          </cell>
        </row>
        <row r="152">
          <cell r="D152" t="str">
            <v xml:space="preserve">a.B¶n mÆt cÇu </v>
          </cell>
        </row>
        <row r="153">
          <cell r="D153" t="str">
            <v>BT tÊm b¶n mÆt cÇu M300 ®¸ 1x2</v>
          </cell>
        </row>
        <row r="154">
          <cell r="D154" t="str">
            <v>Cèt thÐp tÊm b¶n mÆt cÇu d=10mm</v>
          </cell>
        </row>
        <row r="155">
          <cell r="D155" t="str">
            <v>Cèt thÐp tÊm b¶n mÆt cÇu d=16mm</v>
          </cell>
        </row>
        <row r="156">
          <cell r="D156" t="str">
            <v>V¸n khu«n tÊm b¶n mÆt cÇu</v>
          </cell>
        </row>
        <row r="157">
          <cell r="D157" t="str">
            <v>L¾p ®Æt tÊm BT b¶n mÆt cÇu</v>
          </cell>
        </row>
        <row r="158">
          <cell r="D158" t="str">
            <v>TÊm thÐp</v>
          </cell>
        </row>
        <row r="159">
          <cell r="D159" t="str">
            <v xml:space="preserve">ChÐt khe nèi däc </v>
          </cell>
        </row>
        <row r="160">
          <cell r="D160" t="str">
            <v>T­ãi nhùa dÝnh b¸m TC 1,5kg/m2</v>
          </cell>
        </row>
        <row r="161">
          <cell r="D161" t="str">
            <v>BTN  mÞn 5cm.</v>
          </cell>
        </row>
        <row r="162">
          <cell r="D162" t="str">
            <v>SX bª t«ng nhùa</v>
          </cell>
        </row>
        <row r="163">
          <cell r="D163" t="str">
            <v>VËn chuyÓn BT nhùa L=40km</v>
          </cell>
        </row>
        <row r="164">
          <cell r="D164" t="str">
            <v>m3</v>
          </cell>
        </row>
        <row r="165">
          <cell r="D165" t="str">
            <v>b.Khe co d·n+èng tho¸t n­íc+gèi cÇu</v>
          </cell>
        </row>
        <row r="166">
          <cell r="D166" t="str">
            <v>èng tho¸t n­íc F=100,L=1,8m</v>
          </cell>
        </row>
        <row r="167">
          <cell r="D167" t="str">
            <v>GC vµ L§ thÐp d=12mm</v>
          </cell>
        </row>
        <row r="168">
          <cell r="D168" t="str">
            <v>Bul«ng M14.</v>
          </cell>
        </row>
        <row r="169">
          <cell r="D169" t="str">
            <v xml:space="preserve">Khu«n ®Þnh vÞ </v>
          </cell>
        </row>
        <row r="170">
          <cell r="D170" t="str">
            <v>L¾p ®Æt khe co d·n cao su</v>
          </cell>
        </row>
        <row r="171">
          <cell r="D171" t="str">
            <v>QuÐt keo Epoxy 1438 TC 0,5L/m2</v>
          </cell>
        </row>
        <row r="172">
          <cell r="D172" t="str">
            <v>V÷a Sikagrout 214-11 HS ®æ gê khe co d·n</v>
          </cell>
        </row>
        <row r="173">
          <cell r="D173" t="str">
            <v>Gia c«ng thÐp b¶n lµm gèi</v>
          </cell>
        </row>
        <row r="174">
          <cell r="D174" t="str">
            <v>Gia c«ng thÐp h×nh I500 lµm gèi</v>
          </cell>
        </row>
        <row r="175">
          <cell r="D175" t="str">
            <v xml:space="preserve">Bul«ng </v>
          </cell>
        </row>
        <row r="176">
          <cell r="D176" t="str">
            <v>L¾p dùng gèi cÇu</v>
          </cell>
        </row>
        <row r="177">
          <cell r="D177" t="str">
            <v>m3</v>
          </cell>
        </row>
        <row r="178">
          <cell r="D178" t="str">
            <v>c.B¶n dÉn + trô c¶n</v>
          </cell>
        </row>
        <row r="179">
          <cell r="D179" t="str">
            <v>BT b¶n dÉn M250</v>
          </cell>
        </row>
        <row r="180">
          <cell r="D180" t="str">
            <v>V¸n khu«n b¶n dÉn</v>
          </cell>
        </row>
        <row r="181">
          <cell r="D181" t="str">
            <v>BT lãt mãng M100</v>
          </cell>
        </row>
        <row r="182">
          <cell r="D182" t="str">
            <v>Cèt thÐp b¶n dÉn d=10mm</v>
          </cell>
        </row>
        <row r="183">
          <cell r="D183" t="str">
            <v>Cèt thÐp b¶n dÉn d=12mm</v>
          </cell>
        </row>
        <row r="184">
          <cell r="D184" t="str">
            <v>Cèt thÐp b¶n dÉn d=16mm</v>
          </cell>
        </row>
        <row r="185">
          <cell r="D185" t="str">
            <v>L¾p ®Æt b¶n dÉn</v>
          </cell>
        </row>
        <row r="186">
          <cell r="D186" t="str">
            <v>BT trô c¶n M250</v>
          </cell>
        </row>
        <row r="187">
          <cell r="D187" t="str">
            <v>V¸n khu«n trô c¶n</v>
          </cell>
        </row>
        <row r="188">
          <cell r="D188" t="str">
            <v>Cèt thÐp trô c¶n d=6mm</v>
          </cell>
        </row>
        <row r="189">
          <cell r="D189" t="str">
            <v>Cèt thÐp trô c¶n d=16mm</v>
          </cell>
        </row>
        <row r="190">
          <cell r="D190" t="str">
            <v>S¬n trô c¶n</v>
          </cell>
        </row>
        <row r="191">
          <cell r="D191" t="str">
            <v>D¨m s¹n ®Öm</v>
          </cell>
        </row>
        <row r="192">
          <cell r="D192" t="str">
            <v>Trång trô c¶n</v>
          </cell>
        </row>
        <row r="193">
          <cell r="D193" t="str">
            <v>§µo ®Êt cÊp 3.</v>
          </cell>
        </row>
        <row r="194">
          <cell r="D194" t="str">
            <v>§¾p ®Êt cÊp 3</v>
          </cell>
        </row>
        <row r="195">
          <cell r="D195" t="str">
            <v>m3</v>
          </cell>
        </row>
        <row r="196">
          <cell r="D196" t="str">
            <v>d.Lan can tay vÞn</v>
          </cell>
        </row>
        <row r="197">
          <cell r="D197" t="str">
            <v>Gia c«ng lan can tay vÞn</v>
          </cell>
        </row>
        <row r="198">
          <cell r="D198" t="str">
            <v>ThÐp èng F=50 dµy 3,5mm</v>
          </cell>
        </row>
        <row r="199">
          <cell r="D199" t="str">
            <v>ThÐp èng F=89 dµy 3,5mm</v>
          </cell>
        </row>
        <row r="200">
          <cell r="D200" t="str">
            <v>ThÐp èng F=57 dµy 3,5mm</v>
          </cell>
        </row>
        <row r="201">
          <cell r="D201" t="str">
            <v xml:space="preserve">ThÐp b¶n 10mm </v>
          </cell>
        </row>
        <row r="202">
          <cell r="D202" t="str">
            <v xml:space="preserve">ThÐp d=12mm </v>
          </cell>
        </row>
        <row r="203">
          <cell r="D203" t="str">
            <v>S¬n chèng rØ.</v>
          </cell>
        </row>
        <row r="204">
          <cell r="D204" t="str">
            <v>S¬n mµu hai líp</v>
          </cell>
        </row>
        <row r="205">
          <cell r="D205" t="str">
            <v>L¾p dùng cÊu kiÖn thÐp</v>
          </cell>
        </row>
        <row r="207">
          <cell r="D207" t="str">
            <v>e.MÆt b»ng c«ng tr­êng</v>
          </cell>
        </row>
        <row r="208">
          <cell r="D208" t="str">
            <v>San ñi mÆt b»ng dµy 30cm</v>
          </cell>
        </row>
        <row r="209">
          <cell r="D209" t="str">
            <v>D¨m s¹n ®Öm + thu håi (70% c«ng r¶i)</v>
          </cell>
        </row>
        <row r="210">
          <cell r="D210" t="str">
            <v>f.H¹ng môc kh¸c</v>
          </cell>
        </row>
        <row r="211">
          <cell r="D211" t="str">
            <v>BiÓn b¸o</v>
          </cell>
        </row>
        <row r="212">
          <cell r="D212" t="str">
            <v>S¬n chèng rØ.</v>
          </cell>
        </row>
        <row r="213">
          <cell r="D213" t="str">
            <v>S¬n mµu hai líp</v>
          </cell>
        </row>
        <row r="214">
          <cell r="D214" t="str">
            <v>M¸y b¬m n­íc 75cv.</v>
          </cell>
        </row>
        <row r="215">
          <cell r="D215" t="str">
            <v>m3</v>
          </cell>
        </row>
        <row r="216">
          <cell r="D216" t="str">
            <v>10.§­êng dÉn</v>
          </cell>
        </row>
        <row r="217">
          <cell r="D217" t="str">
            <v xml:space="preserve">§µo ®Êt ®åi </v>
          </cell>
        </row>
        <row r="218">
          <cell r="D218" t="str">
            <v>VC ®Êt ®Ó ®¾p L=2km</v>
          </cell>
        </row>
        <row r="219">
          <cell r="D219" t="str">
            <v>§¾p nÒn ®­êng K95 ®Êt cÊp 3</v>
          </cell>
        </row>
        <row r="220">
          <cell r="D220" t="str">
            <v>CÊp phèi ®¸ d¨m</v>
          </cell>
        </row>
        <row r="221">
          <cell r="D221" t="str">
            <v>T­ãi nhùa dÝnh b¸m TC 1,5kg/m2</v>
          </cell>
        </row>
        <row r="222">
          <cell r="D222" t="str">
            <v>BTN  th« 5cm.</v>
          </cell>
        </row>
        <row r="223">
          <cell r="D223" t="str">
            <v>SX bª t«ng nhùa</v>
          </cell>
        </row>
        <row r="224">
          <cell r="D224" t="str">
            <v>VËn chuyÓn BT nhùa L=40km</v>
          </cell>
        </row>
        <row r="225">
          <cell r="D225" t="str">
            <v>Tấn</v>
          </cell>
        </row>
        <row r="226">
          <cell r="D226" t="str">
            <v>m2</v>
          </cell>
        </row>
        <row r="227">
          <cell r="D227" t="str">
            <v>m3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3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VC"/>
      <sheetName val="TVL"/>
      <sheetName val="ptdg"/>
      <sheetName val="DTCT"/>
      <sheetName val="TH"/>
      <sheetName val="KSTK"/>
      <sheetName val="KLNT"/>
      <sheetName val="Sheet2"/>
      <sheetName val="trabang"/>
      <sheetName val="Dg Dchat"/>
      <sheetName val="Dg Dhinh"/>
      <sheetName val="TVLIEU"/>
      <sheetName val="GTXL"/>
      <sheetName val="Bao gia"/>
      <sheetName val="Trabang-TPhuoc"/>
      <sheetName val="00000000"/>
      <sheetName val="XXXXXXXX"/>
      <sheetName val="XXXXXXX0"/>
      <sheetName val="XXXXXXX1"/>
      <sheetName val="XXXXXXX2"/>
      <sheetName val="XL4Poppy"/>
      <sheetName val="Nghiem thu"/>
      <sheetName val="KS duong"/>
      <sheetName val="Sheet13"/>
      <sheetName val="DTDD"/>
      <sheetName val="DTCD"/>
      <sheetName val="DTDD2003"/>
      <sheetName val="Vayvon"/>
      <sheetName val="Sheet5"/>
      <sheetName val="Sheet4"/>
      <sheetName val="Sheet1"/>
      <sheetName val="Tdien"/>
      <sheetName val="DTSON ADB3-N2"/>
      <sheetName val="Sheet12"/>
      <sheetName val="Sheet11"/>
      <sheetName val="Sheet10"/>
      <sheetName val="Sheet9"/>
      <sheetName val="Sheet7"/>
      <sheetName val="BangketienvayNHS"/>
      <sheetName val="Sheet15"/>
      <sheetName val="Sheet3"/>
      <sheetName val="XL4Test5"/>
      <sheetName val="Congty"/>
      <sheetName val="VPPN"/>
      <sheetName val="XN74"/>
      <sheetName val="XN54"/>
      <sheetName val="XN33"/>
      <sheetName val="NK96"/>
      <sheetName val="Sheet6"/>
      <sheetName val="tong hop"/>
      <sheetName val="phan tich DG"/>
      <sheetName val="gia vat lieu"/>
      <sheetName val="gia xe may"/>
      <sheetName val="gia nhan cong"/>
      <sheetName val="Du_toan"/>
      <sheetName val="NCVL"/>
      <sheetName val="Duoi_phu_phi"/>
      <sheetName val="Thong_ke_thanh_toan_VL"/>
      <sheetName val="Thong_ke_thanh_toan_VL (2)"/>
      <sheetName val="THCT"/>
      <sheetName val="TT04"/>
      <sheetName val="NXT T.bi"/>
      <sheetName val="BC NXT phone"/>
      <sheetName val="KHAI THUE"/>
      <sheetName val="BC TH SD HOA DON"/>
      <sheetName val="Mua vào HD TT"/>
      <sheetName val="Mua vao 5%"/>
      <sheetName val="BK MUA VAO 10%"/>
      <sheetName val="BK BAN RA"/>
      <sheetName val="Thuc thanh"/>
      <sheetName val="TSO_CHUNG"/>
      <sheetName val="gvl"/>
      <sheetName val="Names"/>
      <sheetName val="dtct cong"/>
      <sheetName val=" quy I-2005"/>
      <sheetName val="Quy 2- 2005 "/>
      <sheetName val="Quy III- 2005 "/>
      <sheetName val="Quy 4- 2005"/>
      <sheetName val="Tai khoan"/>
      <sheetName val="3.1.1"/>
      <sheetName val="3.1.4"/>
      <sheetName val="2.5.1"/>
      <sheetName val="4.1.1"/>
      <sheetName val="4.3.2"/>
      <sheetName val="2.3.3"/>
      <sheetName val="5.3.1"/>
      <sheetName val="2.4.3"/>
      <sheetName val="Trabang-ၔPhuoc"/>
      <sheetName val="DG"/>
      <sheetName val="SUMMARY"/>
      <sheetName val="VL"/>
      <sheetName val="JS duong"/>
      <sheetName val="_x0013_heet13"/>
      <sheetName val="Shaet12"/>
      <sheetName val="Bao gêa"/>
      <sheetName val="35KV gia mo"/>
      <sheetName val="0,4KV -TBA1"/>
      <sheetName val="0,4KV - TBA2"/>
      <sheetName val="TBA"/>
      <sheetName val="Sheet8"/>
      <sheetName val="She%t13"/>
      <sheetName val="Trabang-?Phuoc"/>
      <sheetName val="TKKT-Giapba"/>
      <sheetName val="Gia thanh"/>
      <sheetName val="TH-XL"/>
      <sheetName val="tra-vat-lieu"/>
      <sheetName val="DGduong"/>
      <sheetName val="KL THUC TE"/>
      <sheetName val="PT_VT"/>
      <sheetName val="dongia"/>
      <sheetName val="BILL No.22"/>
      <sheetName val="atgt"/>
      <sheetName val="DATA"/>
      <sheetName val="CHITIET VL-NC"/>
      <sheetName val="dongiachitiet"/>
      <sheetName val="VP@N"/>
      <sheetName val="S(eet12"/>
      <sheetName val="S(eet3"/>
      <sheetName val=""/>
      <sheetName val="hat_VN"/>
      <sheetName val="BK QT BIEN LAI"/>
      <sheetName val="BK PHU LUC B"/>
      <sheetName val="Chart1"/>
      <sheetName val="BK PHU LUC B (2)"/>
      <sheetName val="BK PHU LUC B (3)"/>
      <sheetName val="BK PHU LUC B (4)"/>
      <sheetName val="BK PHU LUC BCHD (3)"/>
      <sheetName val="BK PHU LUC BCHD (4)"/>
      <sheetName val="BK PHU LUC C (2)"/>
      <sheetName val="BK PHUC LUC D HD"/>
      <sheetName val="BK PHUC LUC D 3 (2)"/>
      <sheetName val="BK PHUC LUC D CHD(3)"/>
      <sheetName val="BK PHUC LUC D CHD(4)"/>
      <sheetName val="10000000"/>
      <sheetName val="3;ËV gia mo"/>
      <sheetName val="Trabang-_Phuoc"/>
      <sheetName val="TH_XL"/>
      <sheetName val="chitiet"/>
      <sheetName val="Tra_bang"/>
      <sheetName val="TDTKP1"/>
      <sheetName val="CHITIET VL-NC-TT -1p"/>
      <sheetName val="[TKKT-Giapba.塅䕃⹌塅ECVL"/>
      <sheetName val="KHAI DHUE"/>
      <sheetName val="Section"/>
      <sheetName val="CPK"/>
      <sheetName val="4"/>
      <sheetName val="_x0000__x0002__x0000__x0009__x0000_憨ܿ놀ܼ_x0000__x0000_뉀ܼ_x0002__x0000__x0000__x0000_Ԁܿ돀ܼ_x0000__x0000_뒀ܼ_x0002__x0000__x0000__x0000__x0000__x0000_"/>
      <sheetName val="_TKKT-Giapba.塅䕃⹌塅ECVL"/>
      <sheetName val="Gia vat tu"/>
      <sheetName val="XXX_x0018_XXXX"/>
      <sheetName val="Sh%et15"/>
      <sheetName val="_x0018_XXXXXX1"/>
      <sheetName val="[TKKT-Giapba.????ECVL"/>
      <sheetName val="?_x0002_?_x0009_?憨ܿ놀ܼ??뉀ܼ_x0002_???Ԁܿ돀ܼ??뒀ܼ_x0002_?????"/>
      <sheetName val="Mua v�o HD TT"/>
      <sheetName val="Bao g�a"/>
      <sheetName val="_x0000__x0002__x0000_ _x0000_憨ܿ놀ܼ_x0000__x0000_뉀ܼ_x0002__x0000__x0000__x0000_Ԁܿ돀ܼ_x0000__x0000_뒀ܼ_x0002__x0000__x0000__x0000__x0000__x0000_"/>
      <sheetName val="Duoi_phu_phm"/>
      <sheetName val="BUGIA_VT"/>
      <sheetName val="_x005f_x0013_heet13"/>
      <sheetName val="TS"/>
      <sheetName val="Dg_Dchat"/>
      <sheetName val="Dg_Dhinh"/>
      <sheetName val="Bao_gia"/>
      <sheetName val="Nghiem_thu"/>
      <sheetName val="KS_duong"/>
      <sheetName val="DTSON_ADB3-N2"/>
      <sheetName val="tong_hop"/>
      <sheetName val="phan_tich_DG"/>
      <sheetName val="gia_vat_lieu"/>
      <sheetName val="gia_xe_may"/>
      <sheetName val="gia_nhan_cong"/>
      <sheetName val="Thong_ke_thanh_toan_VL_(2)"/>
      <sheetName val="NXT_T_bi"/>
      <sheetName val="BC_NXT_phone"/>
      <sheetName val="KHAI_THUE"/>
      <sheetName val="BC_TH_SD_HOA_DON"/>
      <sheetName val="Mua_vào_HD_TT"/>
      <sheetName val="Mua_vao_5%"/>
      <sheetName val="BK_MUA_VAO_10%"/>
      <sheetName val="BK_BAN_RA"/>
      <sheetName val="Thuc_thanh"/>
      <sheetName val="JS_duong"/>
      <sheetName val="Bao_gêa"/>
      <sheetName val="dtct_cong"/>
      <sheetName val="_quy_I-2005"/>
      <sheetName val="Quy_2-_2005_"/>
      <sheetName val="Quy_III-_2005_"/>
      <sheetName val="Quy_4-_2005"/>
      <sheetName val="Tai_khoan"/>
      <sheetName val="BILL_No_22"/>
      <sheetName val="35KV_gia_mo"/>
      <sheetName val="0,4KV_-TBA1"/>
      <sheetName val="0,4KV_-_TBA2"/>
      <sheetName val="Gia_thanh"/>
      <sheetName val="3_1_1"/>
      <sheetName val="3_1_4"/>
      <sheetName val="2_5_1"/>
      <sheetName val="4_1_1"/>
      <sheetName val="4_3_2"/>
      <sheetName val="2_3_3"/>
      <sheetName val="5_3_1"/>
      <sheetName val="2_4_3"/>
      <sheetName val="heet13"/>
      <sheetName val="KL_THUC_TE"/>
      <sheetName val="BK_QT_BIEN_LAI"/>
      <sheetName val="BK_PHU_LUC_B"/>
      <sheetName val="BK_PHU_LUC_B_(2)"/>
      <sheetName val="BK_PHU_LUC_B_(3)"/>
      <sheetName val="BK_PHU_LUC_B_(4)"/>
      <sheetName val="BK_PHU_LUC_BCHD_(3)"/>
      <sheetName val="BK_PHU_LUC_BCHD_(4)"/>
      <sheetName val="BK_PHU_LUC_C_(2)"/>
      <sheetName val="BK_PHUC_LUC_D_HD"/>
      <sheetName val="BK_PHUC_LUC_D_3_(2)"/>
      <sheetName val="BK_PHUC_LUC_D_CHD(3)"/>
      <sheetName val="BK_PHUC_LUC_D_CHD(4)"/>
      <sheetName val="3;ËV_gia_mo"/>
      <sheetName val="CHITIET_VL-NC"/>
      <sheetName val="0Ù\_x0004_(_x0000__x0000__x0000_¦X'_x0000_"/>
      <sheetName val="0Ù__x0004_("/>
      <sheetName val="Chi tiet"/>
      <sheetName val="PTVT (MAU)"/>
      <sheetName val="[TKKT-Giapba.xls][TKKT-Giapba.x"/>
      <sheetName val="[TKKT-Giapba.xls]0Ù\_x0004_(_x0000__x0000__x0000_¦X'_x0000_"/>
      <sheetName val="_TKKT-Giapba.____ECVL"/>
      <sheetName val="__x0002___x0009__憨ܿ놀ܼ__뉀ܼ_x0002____Ԁܿ돀ܼ__뒀ܼ_x0002______"/>
      <sheetName val="_TKKT-Giapba.xls__TKKT-Giapba.x"/>
      <sheetName val="_TKKT-Giapba.xls_0Ù__x0004_("/>
      <sheetName val="[TKKT-Giapba_塅䕃⹌塅ECVL"/>
      <sheetName val="KHAI_DHUE"/>
      <sheetName val="Dg_Dchat1"/>
      <sheetName val="Dg_Dhinh1"/>
      <sheetName val="Bao_gia1"/>
      <sheetName val="Nghiem_thu1"/>
      <sheetName val="KS_duong1"/>
      <sheetName val="DTSON_ADB3-N21"/>
      <sheetName val="tong_hop1"/>
      <sheetName val="phan_tich_DG1"/>
      <sheetName val="gia_vat_lieu1"/>
      <sheetName val="gia_xe_may1"/>
      <sheetName val="gia_nhan_cong1"/>
      <sheetName val="Thong_ke_thanh_toan_VL_(2)1"/>
      <sheetName val="NXT_T_bi1"/>
      <sheetName val="BC_NXT_phone1"/>
      <sheetName val="KHAI_THUE1"/>
      <sheetName val="BC_TH_SD_HOA_DON1"/>
      <sheetName val="Mua_vào_HD_TT1"/>
      <sheetName val="Mua_vao_5%1"/>
      <sheetName val="BK_MUA_VAO_10%1"/>
      <sheetName val="BK_BAN_RA1"/>
      <sheetName val="Thuc_thanh1"/>
      <sheetName val="_quy_I-20051"/>
      <sheetName val="Quy_2-_2005_1"/>
      <sheetName val="Quy_III-_2005_1"/>
      <sheetName val="Quy_4-_20051"/>
      <sheetName val="dtct_cong1"/>
      <sheetName val="Tai_khoan1"/>
      <sheetName val="JS_duong1"/>
      <sheetName val="35KV_gia_mo1"/>
      <sheetName val="0,4KV_-TBA11"/>
      <sheetName val="0,4KV_-_TBA21"/>
      <sheetName val="Bao_gêa1"/>
      <sheetName val="3_1_11"/>
      <sheetName val="3_1_41"/>
      <sheetName val="2_5_11"/>
      <sheetName val="4_1_11"/>
      <sheetName val="4_3_21"/>
      <sheetName val="2_3_31"/>
      <sheetName val="5_3_11"/>
      <sheetName val="2_4_31"/>
      <sheetName val="BILL_No_221"/>
      <sheetName val="Gia_thanh1"/>
      <sheetName val="KL_THUC_TE1"/>
      <sheetName val="3;ËV_gia_mo1"/>
      <sheetName val="[TKKT-Giapba_塅䕃⹌塅ECVL1"/>
      <sheetName val="BK_QT_BIEN_LAI1"/>
      <sheetName val="BK_PHU_LUC_B1"/>
      <sheetName val="BK_PHU_LUC_B_(2)1"/>
      <sheetName val="BK_PHU_LUC_B_(3)1"/>
      <sheetName val="BK_PHU_LUC_B_(4)1"/>
      <sheetName val="BK_PHU_LUC_BCHD_(3)1"/>
      <sheetName val="BK_PHU_LUC_BCHD_(4)1"/>
      <sheetName val="BK_PHU_LUC_C_(2)1"/>
      <sheetName val="BK_PHUC_LUC_D_HD1"/>
      <sheetName val="BK_PHUC_LUC_D_3_(2)1"/>
      <sheetName val="BK_PHUC_LUC_D_CHD(3)1"/>
      <sheetName val="BK_PHUC_LUC_D_CHD(4)1"/>
      <sheetName val="KHAI_DHUE1"/>
      <sheetName val="Dg_Dchat2"/>
      <sheetName val="Dg_Dhinh2"/>
      <sheetName val="Bao_gia2"/>
      <sheetName val="Nghiem_thu2"/>
      <sheetName val="KS_duong2"/>
      <sheetName val="DTSON_ADB3-N22"/>
      <sheetName val="tong_hop2"/>
      <sheetName val="phan_tich_DG2"/>
      <sheetName val="gia_vat_lieu2"/>
      <sheetName val="gia_xe_may2"/>
      <sheetName val="gia_nhan_cong2"/>
      <sheetName val="Thong_ke_thanh_toan_VL_(2)2"/>
      <sheetName val="NXT_T_bi2"/>
      <sheetName val="BC_NXT_phone2"/>
      <sheetName val="KHAI_THUE2"/>
      <sheetName val="BC_TH_SD_HOA_DON2"/>
      <sheetName val="Mua_vào_HD_TT2"/>
      <sheetName val="Mua_vao_5%2"/>
      <sheetName val="BK_MUA_VAO_10%2"/>
      <sheetName val="BK_BAN_RA2"/>
      <sheetName val="Thuc_thanh2"/>
      <sheetName val="_quy_I-20052"/>
      <sheetName val="Quy_2-_2005_2"/>
      <sheetName val="Quy_III-_2005_2"/>
      <sheetName val="Quy_4-_20052"/>
      <sheetName val="dtct_cong2"/>
      <sheetName val="Tai_khoan2"/>
      <sheetName val="JS_duong2"/>
      <sheetName val="35KV_gia_mo2"/>
      <sheetName val="0,4KV_-TBA12"/>
      <sheetName val="0,4KV_-_TBA22"/>
      <sheetName val="Bao_gêa2"/>
      <sheetName val="3_1_12"/>
      <sheetName val="3_1_42"/>
      <sheetName val="2_5_12"/>
      <sheetName val="4_1_12"/>
      <sheetName val="4_3_22"/>
      <sheetName val="2_3_32"/>
      <sheetName val="5_3_12"/>
      <sheetName val="2_4_32"/>
      <sheetName val="BILL_No_222"/>
      <sheetName val="Gia_thanh2"/>
      <sheetName val="KL_THUC_TE2"/>
      <sheetName val="3;ËV_gia_mo2"/>
      <sheetName val="[TKKT-Giapba_塅䕃⹌塅ECVL2"/>
      <sheetName val="BK_QT_BIEN_LAI2"/>
      <sheetName val="BK_PHU_LUC_B2"/>
      <sheetName val="BK_PHU_LUC_B_(2)2"/>
      <sheetName val="BK_PHU_LUC_B_(3)2"/>
      <sheetName val="BK_PHU_LUC_B_(4)2"/>
      <sheetName val="BK_PHU_LUC_BCHD_(3)2"/>
      <sheetName val="BK_PHU_LUC_BCHD_(4)2"/>
      <sheetName val="BK_PHU_LUC_C_(2)2"/>
      <sheetName val="BK_PHUC_LUC_D_HD2"/>
      <sheetName val="BK_PHUC_LUC_D_3_(2)2"/>
      <sheetName val="BK_PHUC_LUC_D_CHD(3)2"/>
      <sheetName val="BK_PHUC_LUC_D_CHD(4)2"/>
      <sheetName val="KHAI_DHUE2"/>
      <sheetName val="Dg_Dchat3"/>
      <sheetName val="Dg_Dhinh3"/>
      <sheetName val="Bao_gia3"/>
      <sheetName val="Nghiem_thu3"/>
      <sheetName val="KS_duong3"/>
      <sheetName val="DTSON_ADB3-N23"/>
      <sheetName val="tong_hop3"/>
      <sheetName val="phan_tich_DG3"/>
      <sheetName val="gia_vat_lieu3"/>
      <sheetName val="gia_xe_may3"/>
      <sheetName val="gia_nhan_cong3"/>
      <sheetName val="Thong_ke_thanh_toan_VL_(2)3"/>
      <sheetName val="NXT_T_bi3"/>
      <sheetName val="BC_NXT_phone3"/>
      <sheetName val="KHAI_THUE3"/>
      <sheetName val="BC_TH_SD_HOA_DON3"/>
      <sheetName val="Mua_vào_HD_TT3"/>
      <sheetName val="Mua_vao_5%3"/>
      <sheetName val="BK_MUA_VAO_10%3"/>
      <sheetName val="BK_BAN_RA3"/>
      <sheetName val="Thuc_thanh3"/>
      <sheetName val="_quy_I-20053"/>
      <sheetName val="Quy_2-_2005_3"/>
      <sheetName val="Quy_III-_2005_3"/>
      <sheetName val="Quy_4-_20053"/>
      <sheetName val="dtct_cong3"/>
      <sheetName val="Tai_khoan3"/>
      <sheetName val="JS_duong3"/>
      <sheetName val="35KV_gia_mo3"/>
      <sheetName val="0,4KV_-TBA13"/>
      <sheetName val="0,4KV_-_TBA23"/>
      <sheetName val="Bao_gêa3"/>
      <sheetName val="3_1_13"/>
      <sheetName val="3_1_43"/>
      <sheetName val="2_5_13"/>
      <sheetName val="4_1_13"/>
      <sheetName val="4_3_23"/>
      <sheetName val="2_3_33"/>
      <sheetName val="5_3_13"/>
      <sheetName val="2_4_33"/>
      <sheetName val="BILL_No_223"/>
      <sheetName val="Gia_thanh3"/>
      <sheetName val="KL_THUC_TE3"/>
      <sheetName val="3;ËV_gia_mo3"/>
      <sheetName val="[TKKT-Giapba_塅䕃⹌塅ECVL3"/>
      <sheetName val="BK_QT_BIEN_LAI3"/>
      <sheetName val="BK_PHU_LUC_B3"/>
      <sheetName val="BK_PHU_LUC_B_(2)3"/>
      <sheetName val="BK_PHU_LUC_B_(3)3"/>
      <sheetName val="BK_PHU_LUC_B_(4)3"/>
      <sheetName val="BK_PHU_LUC_BCHD_(3)3"/>
      <sheetName val="BK_PHU_LUC_BCHD_(4)3"/>
      <sheetName val="BK_PHU_LUC_C_(2)3"/>
      <sheetName val="BK_PHUC_LUC_D_HD3"/>
      <sheetName val="BK_PHUC_LUC_D_3_(2)3"/>
      <sheetName val="BK_PHUC_LUC_D_CHD(3)3"/>
      <sheetName val="BK_PHUC_LUC_D_CHD(4)3"/>
      <sheetName val="KHAI_DHUE3"/>
      <sheetName val="__x005f_x0002__ _憨ܿ놀ܼ__뉀ܼ_x005f_x0002____Ԁܿ"/>
      <sheetName val="TONGKE3p"/>
      <sheetName val="Mua v?o HD TT"/>
      <sheetName val="Bao g?a"/>
      <sheetName val="_TKKT-Giapba.????ECVL"/>
      <sheetName val="_x0000__x0002__x0000__x0009__x0000_????_x0000__x0000_??_x0002__x0000__x0000__x0000_????_x0000__x0000_??_x0002__x0000__x0000__x0000__x0000__x0000_"/>
      <sheetName val="Tong_DT"/>
      <sheetName val="VANKHUON"/>
      <sheetName val="DTCT-tuyen chinh"/>
      <sheetName val="塅䕃⹌塅"/>
      <sheetName val="0Ù\_x0004_(???¦X'?"/>
      <sheetName val="TH-XLap"/>
      <sheetName val="_x0013_heet1@"/>
      <sheetName val="KKKKKKKK"/>
      <sheetName val="Mua v_o HD TT"/>
      <sheetName val="Bao g_a"/>
      <sheetName val="TTHBCMT"/>
      <sheetName val="_x0002__x0000_ 憨ܿ놀ܼ_x0000_뉀ܼ_x0002__x0000_Ԁܿ돀ܼ_x0000_뒀ܼ_x0002__x0000_밀䂏_x0000_뛀ܼ_x0001__x0000_䤤⒒剉"/>
      <sheetName val="Chi_tiet"/>
      <sheetName val="XXXXXXX"/>
      <sheetName val="XXXXXX1"/>
      <sheetName val="_x0000__x0002__x0000_ _x0000_????_x0000__x0000_??_x0002__x0000__x0000__x0000_????_x0000__x0000_??_x0002__x0000__x0000__x0000__x0000__x0000_"/>
      <sheetName val="?_x0002_? ?憨ܿ놀ܼ??뉀ܼ_x0002_???Ԁܿ돀ܼ??뒀ܼ_x0002_?????"/>
      <sheetName val="_TKKT-Giapba_塅䕃⹌塅ECVL"/>
      <sheetName val="XXX_x005f_x0018_XXXX"/>
      <sheetName val="_x005f_x0018_XXXXXX1"/>
      <sheetName val="_x005f_x005f_x005f_x0013_heet13"/>
      <sheetName val="XXX_x005f_x005f_x005f_x0018_XXXX"/>
      <sheetName val="_x005f_x005f_x005f_x0018_XXXXXX1"/>
      <sheetName val="_x005f_x005f_x005f_x005f_x005f_x005f_x005f_x0013_heet13"/>
      <sheetName val="XXX_x005f_x005f_x005f_x005f_x005f_x005f_x005f_x0018_XXX"/>
      <sheetName val="_x005f_x005f_x005f_x005f_x005f_x005f_x005f_x0018_XXXXXX"/>
      <sheetName val="__x0002__ _憨ܿ놀ܼ__뉀ܼ_x0002____Ԁܿ돀ܼ__뒀ܼ_x0002______"/>
      <sheetName val="0Ù__x0004_(___¦X'_"/>
      <sheetName val="[TKKT-Giapba.xls]0Ù\_x0004_(???¦X'?"/>
      <sheetName val="?_x0002_?_x0009_?????????_x0002_???????????_x0002_?????"/>
      <sheetName val="MTP"/>
      <sheetName val="Bieu 2a"/>
      <sheetName val="PNT-QUOT-#3"/>
      <sheetName val="COAT&amp;WRAP-QIOT-#3"/>
      <sheetName val="Xh!XXXX0"/>
      <sheetName val="Mua_v�o_HD_TT"/>
      <sheetName val="Bao_g�a"/>
      <sheetName val="CHITIET_VL-NC-TT_-1p"/>
      <sheetName val="_憨ܿ놀ܼ뉀ܼԀܿ돀ܼ뒀ܼ"/>
      <sheetName val="Mua_v�o_HD_TT1"/>
      <sheetName val="Bao_g�a1"/>
      <sheetName val="CHITIET_VL-NC1"/>
      <sheetName val="_TKKT-Giapba_塅䕃⹌塅ECVL1"/>
      <sheetName val="KPVC-BD "/>
      <sheetName val="_x0002_"/>
      <sheetName val="7 THAI NGUYEN"/>
      <sheetName val="SQ111"/>
      <sheetName val="Tong_ke"/>
      <sheetName val="_x0002_? 憨ܿ놀ܼ?뉀ܼ_x0002_?Ԁܿ돀ܼ?뒀ܼ_x0002_?밀䂏?뛀ܼ_x0001_?䤤⒒剉"/>
      <sheetName val="_x0002_? 憨ܿ놀ܼ?뉀ܼ_x0002_?Ԁܿ돀ܼ?뒀ܼ_x0002_?"/>
      <sheetName val="TN"/>
      <sheetName val="ND"/>
      <sheetName val="CHITIET_VL-NC-TT_-1p1"/>
      <sheetName val="Chi_tiet1"/>
      <sheetName val="_憨ܿ놀ܼ뉀ܼԀܿ돀ܼ뒀ܼ1"/>
      <sheetName val="?_x0002_? ?????????_x0002_???????????_x0002_?????"/>
      <sheetName val="_TKKT-Giapba_塅䕃⹌塅ECVL2"/>
      <sheetName val="Nhap VT oto"/>
      <sheetName val="______________________________2"/>
      <sheetName val="Dg_Dchat4"/>
      <sheetName val="Dg_Dhinh4"/>
      <sheetName val="Bao_gia4"/>
      <sheetName val="Nghiem_thu4"/>
      <sheetName val="KS_duong4"/>
      <sheetName val="tong_hop4"/>
      <sheetName val="phan_tich_DG4"/>
      <sheetName val="gia_vat_lieu4"/>
      <sheetName val="gia_xe_may4"/>
      <sheetName val="gia_nhan_cong4"/>
      <sheetName val="DTSON_ADB3-N24"/>
      <sheetName val="Thong_ke_thanh_toan_VL_(2)4"/>
      <sheetName val="NXT_T_bi4"/>
      <sheetName val="BC_NXT_phone4"/>
      <sheetName val="KHAI_THUE4"/>
      <sheetName val="BC_TH_SD_HOA_DON4"/>
      <sheetName val="Mua_vào_HD_TT4"/>
      <sheetName val="Mua_vao_5%4"/>
      <sheetName val="BK_MUA_VAO_10%4"/>
      <sheetName val="BK_BAN_RA4"/>
      <sheetName val="Thuc_thanh4"/>
      <sheetName val="JS_duong4"/>
      <sheetName val="dtct_cong4"/>
      <sheetName val="_quy_I-20054"/>
      <sheetName val="Quy_2-_2005_4"/>
      <sheetName val="Quy_III-_2005_4"/>
      <sheetName val="Quy_4-_20054"/>
      <sheetName val="Tai_khoan4"/>
      <sheetName val="Bao_gêa4"/>
      <sheetName val="Dg_Dchat5"/>
      <sheetName val="Dg_Dhinh5"/>
      <sheetName val="Bao_gia5"/>
      <sheetName val="Nghiem_thu5"/>
      <sheetName val="KS_duong5"/>
      <sheetName val="tong_hop5"/>
      <sheetName val="phan_tich_DG5"/>
      <sheetName val="gia_vat_lieu5"/>
      <sheetName val="gia_xe_may5"/>
      <sheetName val="gia_nhan_cong5"/>
      <sheetName val="DTSON_ADB3-N25"/>
    </sheetNames>
    <sheetDataSet>
      <sheetData sheetId="0"/>
      <sheetData sheetId="1"/>
      <sheetData sheetId="2"/>
      <sheetData sheetId="3" refreshError="1">
        <row r="7">
          <cell r="A7" t="str">
            <v>§M</v>
          </cell>
        </row>
        <row r="8">
          <cell r="A8">
            <v>41</v>
          </cell>
        </row>
        <row r="9">
          <cell r="A9">
            <v>42</v>
          </cell>
        </row>
        <row r="10">
          <cell r="A10">
            <v>43</v>
          </cell>
        </row>
        <row r="11">
          <cell r="A11">
            <v>44</v>
          </cell>
        </row>
        <row r="12">
          <cell r="A12">
            <v>45</v>
          </cell>
        </row>
        <row r="13">
          <cell r="A13">
            <v>46</v>
          </cell>
        </row>
        <row r="14">
          <cell r="A14">
            <v>47</v>
          </cell>
        </row>
        <row r="15">
          <cell r="A15">
            <v>48</v>
          </cell>
        </row>
        <row r="16">
          <cell r="A16">
            <v>49</v>
          </cell>
        </row>
        <row r="17">
          <cell r="A17">
            <v>50</v>
          </cell>
        </row>
        <row r="18">
          <cell r="A18">
            <v>51</v>
          </cell>
        </row>
        <row r="19">
          <cell r="A19">
            <v>52</v>
          </cell>
        </row>
        <row r="20">
          <cell r="A20">
            <v>56</v>
          </cell>
        </row>
        <row r="21">
          <cell r="A21">
            <v>57</v>
          </cell>
        </row>
        <row r="22">
          <cell r="A22">
            <v>58</v>
          </cell>
        </row>
        <row r="23">
          <cell r="A23">
            <v>72</v>
          </cell>
        </row>
        <row r="24">
          <cell r="A24">
            <v>71</v>
          </cell>
        </row>
        <row r="25">
          <cell r="A25">
            <v>73</v>
          </cell>
        </row>
        <row r="26">
          <cell r="A26">
            <v>134</v>
          </cell>
        </row>
        <row r="27">
          <cell r="A27">
            <v>90</v>
          </cell>
        </row>
        <row r="28">
          <cell r="A28">
            <v>37</v>
          </cell>
        </row>
        <row r="29">
          <cell r="A29">
            <v>3</v>
          </cell>
        </row>
        <row r="30">
          <cell r="A30">
            <v>129</v>
          </cell>
        </row>
        <row r="31">
          <cell r="A31">
            <v>84</v>
          </cell>
        </row>
        <row r="32">
          <cell r="A32">
            <v>75</v>
          </cell>
        </row>
        <row r="33">
          <cell r="A33">
            <v>108</v>
          </cell>
        </row>
        <row r="34">
          <cell r="A34">
            <v>109</v>
          </cell>
        </row>
        <row r="35">
          <cell r="A35">
            <v>84</v>
          </cell>
        </row>
        <row r="36">
          <cell r="A36">
            <v>85</v>
          </cell>
        </row>
        <row r="37">
          <cell r="A37">
            <v>86</v>
          </cell>
        </row>
        <row r="38">
          <cell r="A38">
            <v>87</v>
          </cell>
        </row>
        <row r="39">
          <cell r="A39">
            <v>89</v>
          </cell>
        </row>
        <row r="40">
          <cell r="A40">
            <v>88</v>
          </cell>
        </row>
        <row r="41">
          <cell r="A41">
            <v>110</v>
          </cell>
        </row>
        <row r="42">
          <cell r="A42">
            <v>110</v>
          </cell>
        </row>
        <row r="43">
          <cell r="A43">
            <v>54</v>
          </cell>
        </row>
        <row r="44">
          <cell r="A44">
            <v>55</v>
          </cell>
        </row>
        <row r="45">
          <cell r="A45">
            <v>63</v>
          </cell>
        </row>
        <row r="46">
          <cell r="A46">
            <v>64</v>
          </cell>
        </row>
        <row r="47">
          <cell r="A47">
            <v>66</v>
          </cell>
        </row>
        <row r="48">
          <cell r="A48">
            <v>133</v>
          </cell>
        </row>
        <row r="49">
          <cell r="A49">
            <v>134</v>
          </cell>
        </row>
        <row r="50">
          <cell r="A50">
            <v>65</v>
          </cell>
        </row>
        <row r="51">
          <cell r="A51">
            <v>69</v>
          </cell>
        </row>
        <row r="52">
          <cell r="A52">
            <v>68</v>
          </cell>
        </row>
        <row r="53">
          <cell r="A53">
            <v>70</v>
          </cell>
        </row>
        <row r="54">
          <cell r="A54"/>
        </row>
        <row r="55">
          <cell r="A55" t="str">
            <v>VL</v>
          </cell>
        </row>
        <row r="56">
          <cell r="A56"/>
        </row>
        <row r="57">
          <cell r="A57"/>
        </row>
        <row r="58">
          <cell r="A58"/>
        </row>
        <row r="59">
          <cell r="A59">
            <v>52</v>
          </cell>
        </row>
        <row r="60">
          <cell r="A60">
            <v>53</v>
          </cell>
        </row>
        <row r="61">
          <cell r="A61">
            <v>19</v>
          </cell>
        </row>
        <row r="62">
          <cell r="A62">
            <v>20</v>
          </cell>
        </row>
        <row r="63">
          <cell r="A63">
            <v>53</v>
          </cell>
        </row>
        <row r="64">
          <cell r="A64">
            <v>22</v>
          </cell>
        </row>
        <row r="65">
          <cell r="A65">
            <v>53</v>
          </cell>
        </row>
        <row r="66">
          <cell r="A66">
            <v>3</v>
          </cell>
        </row>
        <row r="67">
          <cell r="A67">
            <v>28</v>
          </cell>
        </row>
        <row r="68">
          <cell r="A68">
            <v>1</v>
          </cell>
        </row>
        <row r="69">
          <cell r="A69">
            <v>2</v>
          </cell>
        </row>
        <row r="70">
          <cell r="A70">
            <v>31</v>
          </cell>
        </row>
        <row r="71">
          <cell r="A71">
            <v>39</v>
          </cell>
        </row>
        <row r="72">
          <cell r="A72">
            <v>40</v>
          </cell>
        </row>
        <row r="73">
          <cell r="A73">
            <v>55</v>
          </cell>
        </row>
        <row r="74">
          <cell r="A74">
            <v>38</v>
          </cell>
        </row>
        <row r="75">
          <cell r="A75">
            <v>98</v>
          </cell>
        </row>
        <row r="76">
          <cell r="A76">
            <v>13</v>
          </cell>
        </row>
        <row r="77">
          <cell r="A77">
            <v>15</v>
          </cell>
        </row>
        <row r="78">
          <cell r="A78">
            <v>16</v>
          </cell>
        </row>
        <row r="79">
          <cell r="A79">
            <v>17</v>
          </cell>
        </row>
        <row r="80">
          <cell r="A80">
            <v>18</v>
          </cell>
        </row>
        <row r="81">
          <cell r="A81">
            <v>59</v>
          </cell>
        </row>
        <row r="82">
          <cell r="A82">
            <v>60</v>
          </cell>
        </row>
        <row r="83">
          <cell r="A83">
            <v>61</v>
          </cell>
        </row>
        <row r="84">
          <cell r="A84">
            <v>135</v>
          </cell>
        </row>
        <row r="85">
          <cell r="A85">
            <v>30</v>
          </cell>
        </row>
        <row r="86">
          <cell r="A86">
            <v>37</v>
          </cell>
        </row>
        <row r="87">
          <cell r="A87">
            <v>29</v>
          </cell>
        </row>
        <row r="88">
          <cell r="A88">
            <v>31</v>
          </cell>
        </row>
        <row r="89">
          <cell r="A89">
            <v>9</v>
          </cell>
        </row>
        <row r="90">
          <cell r="A90">
            <v>10</v>
          </cell>
        </row>
        <row r="91">
          <cell r="A91">
            <v>3</v>
          </cell>
        </row>
        <row r="92">
          <cell r="A92">
            <v>67</v>
          </cell>
        </row>
        <row r="93">
          <cell r="A93">
            <v>32</v>
          </cell>
        </row>
        <row r="94">
          <cell r="A94">
            <v>33</v>
          </cell>
        </row>
        <row r="95">
          <cell r="A95">
            <v>34</v>
          </cell>
        </row>
        <row r="96">
          <cell r="A96">
            <v>35</v>
          </cell>
        </row>
        <row r="97">
          <cell r="A97">
            <v>36</v>
          </cell>
        </row>
        <row r="98">
          <cell r="A98">
            <v>111</v>
          </cell>
        </row>
        <row r="99">
          <cell r="A99">
            <v>1</v>
          </cell>
        </row>
        <row r="100">
          <cell r="A100">
            <v>2</v>
          </cell>
        </row>
        <row r="101">
          <cell r="A101">
            <v>54</v>
          </cell>
        </row>
        <row r="102">
          <cell r="A102">
            <v>126</v>
          </cell>
        </row>
        <row r="103">
          <cell r="A103">
            <v>56</v>
          </cell>
        </row>
        <row r="104">
          <cell r="A104">
            <v>127</v>
          </cell>
        </row>
        <row r="105">
          <cell r="A105">
            <v>86</v>
          </cell>
        </row>
        <row r="106">
          <cell r="A106">
            <v>3</v>
          </cell>
        </row>
        <row r="107">
          <cell r="A107">
            <v>129</v>
          </cell>
        </row>
        <row r="108">
          <cell r="A108">
            <v>58</v>
          </cell>
        </row>
        <row r="109">
          <cell r="A109">
            <v>59</v>
          </cell>
        </row>
        <row r="110">
          <cell r="A110">
            <v>112</v>
          </cell>
        </row>
        <row r="111">
          <cell r="A111">
            <v>113</v>
          </cell>
        </row>
        <row r="112">
          <cell r="A112">
            <v>114</v>
          </cell>
        </row>
        <row r="113">
          <cell r="A113">
            <v>116</v>
          </cell>
        </row>
        <row r="114">
          <cell r="A114">
            <v>117</v>
          </cell>
        </row>
        <row r="115">
          <cell r="A115">
            <v>118</v>
          </cell>
        </row>
        <row r="116">
          <cell r="A116">
            <v>119</v>
          </cell>
        </row>
        <row r="117">
          <cell r="A117">
            <v>125</v>
          </cell>
        </row>
        <row r="118">
          <cell r="A118">
            <v>120</v>
          </cell>
        </row>
        <row r="119">
          <cell r="A119">
            <v>122</v>
          </cell>
        </row>
        <row r="120">
          <cell r="A120">
            <v>123</v>
          </cell>
        </row>
        <row r="121">
          <cell r="A121">
            <v>124</v>
          </cell>
        </row>
        <row r="122">
          <cell r="A122">
            <v>125</v>
          </cell>
        </row>
        <row r="123">
          <cell r="A123">
            <v>76</v>
          </cell>
        </row>
        <row r="124">
          <cell r="A124">
            <v>125</v>
          </cell>
        </row>
        <row r="125">
          <cell r="A125">
            <v>108</v>
          </cell>
        </row>
        <row r="126">
          <cell r="A126">
            <v>109</v>
          </cell>
        </row>
        <row r="127">
          <cell r="A127">
            <v>105</v>
          </cell>
        </row>
        <row r="128">
          <cell r="A128">
            <v>106</v>
          </cell>
        </row>
        <row r="129">
          <cell r="A129">
            <v>129</v>
          </cell>
        </row>
        <row r="130">
          <cell r="A130">
            <v>84</v>
          </cell>
        </row>
        <row r="131">
          <cell r="A131">
            <v>130</v>
          </cell>
        </row>
        <row r="132">
          <cell r="A132">
            <v>147</v>
          </cell>
        </row>
        <row r="133">
          <cell r="A133">
            <v>132</v>
          </cell>
        </row>
        <row r="134">
          <cell r="A134">
            <v>52</v>
          </cell>
        </row>
        <row r="135">
          <cell r="A135">
            <v>133</v>
          </cell>
        </row>
        <row r="136">
          <cell r="A136">
            <v>146</v>
          </cell>
        </row>
        <row r="137">
          <cell r="A137">
            <v>21</v>
          </cell>
        </row>
        <row r="138">
          <cell r="A138">
            <v>22</v>
          </cell>
        </row>
        <row r="139">
          <cell r="A139">
            <v>23</v>
          </cell>
        </row>
        <row r="140">
          <cell r="A140">
            <v>24</v>
          </cell>
        </row>
        <row r="141">
          <cell r="A141">
            <v>25</v>
          </cell>
        </row>
        <row r="142">
          <cell r="A142">
            <v>3</v>
          </cell>
        </row>
        <row r="143">
          <cell r="A143">
            <v>26</v>
          </cell>
        </row>
        <row r="144">
          <cell r="A144">
            <v>85</v>
          </cell>
        </row>
        <row r="145">
          <cell r="A145">
            <v>78</v>
          </cell>
        </row>
        <row r="146">
          <cell r="A146">
            <v>77</v>
          </cell>
        </row>
        <row r="147">
          <cell r="A147">
            <v>79</v>
          </cell>
        </row>
        <row r="148">
          <cell r="A148">
            <v>80</v>
          </cell>
        </row>
        <row r="149">
          <cell r="A149">
            <v>81</v>
          </cell>
        </row>
        <row r="150">
          <cell r="A150">
            <v>82</v>
          </cell>
        </row>
        <row r="151">
          <cell r="A151">
            <v>3</v>
          </cell>
        </row>
        <row r="152">
          <cell r="A152">
            <v>27</v>
          </cell>
        </row>
        <row r="153">
          <cell r="A153">
            <v>63</v>
          </cell>
        </row>
        <row r="154">
          <cell r="A154">
            <v>84</v>
          </cell>
        </row>
        <row r="155">
          <cell r="A155">
            <v>74</v>
          </cell>
        </row>
        <row r="156">
          <cell r="A156">
            <v>84</v>
          </cell>
        </row>
        <row r="157">
          <cell r="A157">
            <v>83</v>
          </cell>
        </row>
        <row r="158">
          <cell r="A158">
            <v>1</v>
          </cell>
        </row>
        <row r="159">
          <cell r="A159">
            <v>2</v>
          </cell>
        </row>
        <row r="160">
          <cell r="A160">
            <v>2</v>
          </cell>
        </row>
        <row r="161">
          <cell r="A161">
            <v>105</v>
          </cell>
        </row>
        <row r="162">
          <cell r="A162">
            <v>3</v>
          </cell>
        </row>
        <row r="163">
          <cell r="A163">
            <v>129</v>
          </cell>
        </row>
        <row r="164">
          <cell r="A164">
            <v>84</v>
          </cell>
        </row>
        <row r="165">
          <cell r="A165">
            <v>108</v>
          </cell>
        </row>
        <row r="166">
          <cell r="A166">
            <v>86</v>
          </cell>
        </row>
        <row r="167">
          <cell r="A167">
            <v>109</v>
          </cell>
        </row>
        <row r="168">
          <cell r="A168">
            <v>109</v>
          </cell>
        </row>
        <row r="169">
          <cell r="A169">
            <v>91</v>
          </cell>
        </row>
        <row r="170">
          <cell r="A170">
            <v>92</v>
          </cell>
        </row>
        <row r="171">
          <cell r="A171">
            <v>107</v>
          </cell>
        </row>
        <row r="172">
          <cell r="A172">
            <v>3</v>
          </cell>
        </row>
        <row r="173">
          <cell r="A173">
            <v>99</v>
          </cell>
        </row>
        <row r="174">
          <cell r="A174">
            <v>99</v>
          </cell>
        </row>
        <row r="175">
          <cell r="A175">
            <v>103</v>
          </cell>
        </row>
        <row r="176">
          <cell r="A176">
            <v>53</v>
          </cell>
        </row>
        <row r="177">
          <cell r="A177">
            <v>91</v>
          </cell>
        </row>
        <row r="178">
          <cell r="A178">
            <v>92</v>
          </cell>
        </row>
        <row r="179">
          <cell r="A179">
            <v>5</v>
          </cell>
        </row>
        <row r="180">
          <cell r="A180">
            <v>4</v>
          </cell>
        </row>
        <row r="181">
          <cell r="A181">
            <v>4</v>
          </cell>
        </row>
        <row r="182">
          <cell r="A182">
            <v>100</v>
          </cell>
        </row>
        <row r="183">
          <cell r="A183">
            <v>101</v>
          </cell>
        </row>
        <row r="184">
          <cell r="A184">
            <v>106</v>
          </cell>
        </row>
        <row r="185">
          <cell r="A185">
            <v>7</v>
          </cell>
        </row>
        <row r="186">
          <cell r="A186">
            <v>6</v>
          </cell>
        </row>
        <row r="187">
          <cell r="A187">
            <v>8</v>
          </cell>
        </row>
        <row r="188">
          <cell r="A188">
            <v>102</v>
          </cell>
        </row>
        <row r="189">
          <cell r="A189">
            <v>126</v>
          </cell>
        </row>
        <row r="190">
          <cell r="A190">
            <v>69</v>
          </cell>
        </row>
        <row r="191">
          <cell r="A191">
            <v>91</v>
          </cell>
        </row>
        <row r="192">
          <cell r="A192">
            <v>92</v>
          </cell>
        </row>
        <row r="193">
          <cell r="A193">
            <v>96</v>
          </cell>
        </row>
        <row r="194">
          <cell r="A194">
            <v>97</v>
          </cell>
        </row>
        <row r="195">
          <cell r="A195">
            <v>93</v>
          </cell>
        </row>
        <row r="196">
          <cell r="A196">
            <v>94</v>
          </cell>
        </row>
        <row r="197">
          <cell r="A197">
            <v>13</v>
          </cell>
        </row>
        <row r="198">
          <cell r="A198">
            <v>14</v>
          </cell>
        </row>
        <row r="199">
          <cell r="A199">
            <v>15</v>
          </cell>
        </row>
        <row r="200">
          <cell r="A200">
            <v>16</v>
          </cell>
        </row>
        <row r="201">
          <cell r="A201">
            <v>132</v>
          </cell>
        </row>
        <row r="202">
          <cell r="A202">
            <v>91</v>
          </cell>
        </row>
        <row r="203">
          <cell r="A203">
            <v>92</v>
          </cell>
        </row>
        <row r="204">
          <cell r="A204">
            <v>96</v>
          </cell>
        </row>
        <row r="205">
          <cell r="A205">
            <v>97</v>
          </cell>
        </row>
        <row r="206">
          <cell r="A206">
            <v>93</v>
          </cell>
        </row>
        <row r="207">
          <cell r="A207">
            <v>20</v>
          </cell>
        </row>
        <row r="208">
          <cell r="A208">
            <v>19</v>
          </cell>
        </row>
        <row r="209">
          <cell r="A209">
            <v>138</v>
          </cell>
        </row>
        <row r="210">
          <cell r="A210">
            <v>91</v>
          </cell>
        </row>
        <row r="211">
          <cell r="A211">
            <v>92</v>
          </cell>
        </row>
        <row r="212">
          <cell r="A212">
            <v>96</v>
          </cell>
        </row>
        <row r="213">
          <cell r="A213">
            <v>97</v>
          </cell>
        </row>
        <row r="214">
          <cell r="A214">
            <v>105</v>
          </cell>
        </row>
        <row r="215">
          <cell r="A215">
            <v>106</v>
          </cell>
        </row>
        <row r="216">
          <cell r="A216">
            <v>93</v>
          </cell>
        </row>
        <row r="217">
          <cell r="A217">
            <v>95</v>
          </cell>
        </row>
        <row r="218">
          <cell r="A218">
            <v>126</v>
          </cell>
        </row>
        <row r="219">
          <cell r="A219">
            <v>3</v>
          </cell>
        </row>
        <row r="220">
          <cell r="A220">
            <v>129</v>
          </cell>
        </row>
        <row r="221">
          <cell r="A221">
            <v>130</v>
          </cell>
        </row>
        <row r="222">
          <cell r="A222">
            <v>131</v>
          </cell>
        </row>
        <row r="223">
          <cell r="A223">
            <v>67</v>
          </cell>
        </row>
        <row r="224">
          <cell r="A224">
            <v>67</v>
          </cell>
        </row>
        <row r="225">
          <cell r="A225">
            <v>131</v>
          </cell>
        </row>
        <row r="226">
          <cell r="A226">
            <v>133</v>
          </cell>
        </row>
        <row r="227">
          <cell r="A227">
            <v>126</v>
          </cell>
        </row>
        <row r="228">
          <cell r="A228">
            <v>108</v>
          </cell>
        </row>
        <row r="229">
          <cell r="A229">
            <v>109</v>
          </cell>
        </row>
        <row r="230">
          <cell r="A230">
            <v>105</v>
          </cell>
        </row>
        <row r="231">
          <cell r="A231">
            <v>106</v>
          </cell>
        </row>
        <row r="232">
          <cell r="A232">
            <v>3</v>
          </cell>
        </row>
        <row r="233">
          <cell r="A233">
            <v>1</v>
          </cell>
        </row>
        <row r="234">
          <cell r="A234">
            <v>128</v>
          </cell>
        </row>
        <row r="235">
          <cell r="A235">
            <v>130</v>
          </cell>
        </row>
        <row r="236">
          <cell r="A236">
            <v>67</v>
          </cell>
        </row>
        <row r="237">
          <cell r="A237">
            <v>129</v>
          </cell>
        </row>
      </sheetData>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sheetData sheetId="94" refreshError="1"/>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sheetData sheetId="415" refreshError="1"/>
      <sheetData sheetId="416" refreshError="1"/>
      <sheetData sheetId="417" refreshError="1"/>
      <sheetData sheetId="418" refreshError="1"/>
      <sheetData sheetId="419" refreshError="1"/>
      <sheetData sheetId="420" refreshError="1"/>
      <sheetData sheetId="421" refreshError="1"/>
      <sheetData sheetId="422"/>
      <sheetData sheetId="423"/>
      <sheetData sheetId="424"/>
      <sheetData sheetId="425"/>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sheetData sheetId="441" refreshError="1"/>
      <sheetData sheetId="442" refreshError="1"/>
      <sheetData sheetId="443" refreshError="1"/>
      <sheetData sheetId="444" refreshError="1"/>
      <sheetData sheetId="445" refreshError="1"/>
      <sheetData sheetId="446"/>
      <sheetData sheetId="447"/>
      <sheetData sheetId="448"/>
      <sheetData sheetId="449"/>
      <sheetData sheetId="450"/>
      <sheetData sheetId="451"/>
      <sheetData sheetId="452"/>
      <sheetData sheetId="453"/>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sheetData sheetId="464"/>
      <sheetData sheetId="465"/>
      <sheetData sheetId="466"/>
      <sheetData sheetId="467" refreshError="1"/>
      <sheetData sheetId="468" refreshError="1"/>
      <sheetData sheetId="469"/>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Set>
  </externalBook>
</externalLink>
</file>

<file path=xl/externalLinks/externalLink3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K04"/>
      <sheetName val="Cto"/>
      <sheetName val="TH"/>
      <sheetName val="Du toan"/>
      <sheetName val="Sheet1"/>
      <sheetName val="CT 35KV"/>
      <sheetName val="CT 6,10,22KV"/>
      <sheetName val="Ct ha the"/>
      <sheetName val="CT TBA 6,10,22KV"/>
      <sheetName val="CT TBA 35KV"/>
      <sheetName val="VLNC35"/>
      <sheetName val="VLNCTBA"/>
      <sheetName val="VLNC0,4"/>
      <sheetName val="Sheet2"/>
      <sheetName val="THTN"/>
      <sheetName val="TN"/>
      <sheetName val="BKCT"/>
      <sheetName val="TM2"/>
      <sheetName val="TM1"/>
      <sheetName val="TL"/>
      <sheetName val="BKC"/>
      <sheetName val="XL4Popp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3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ng du toan"/>
      <sheetName val="dinh muc"/>
      <sheetName val=" muong cap"/>
    </sheetNames>
    <sheetDataSet>
      <sheetData sheetId="0"/>
      <sheetData sheetId="1"/>
      <sheetData sheetId="2"/>
    </sheetDataSet>
  </externalBook>
</externalLink>
</file>

<file path=xl/externalLinks/externalLink3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H dự toán công trình"/>
      <sheetName val="TH dự toán hạng mục"/>
      <sheetName val="Công trình"/>
      <sheetName val="Hao phí vật tư"/>
      <sheetName val="Vật liệu"/>
      <sheetName val="Nhân công"/>
      <sheetName val="Máy thi công"/>
      <sheetName val="Đơn giá chi tiết"/>
      <sheetName val="Dự thầu"/>
      <sheetName val="TH giá dự thầu"/>
      <sheetName val="Hạng mục chung"/>
      <sheetName val="Dự phòng trượt giá"/>
      <sheetName val="Dự toán gói thầu"/>
      <sheetName val="Tổng mức đầu tư"/>
      <sheetName val="Thẩm tra định mức"/>
      <sheetName val="Chi phí thiết bị"/>
      <sheetName val="Thuyết minh"/>
      <sheetName val="Bìa ngoài"/>
      <sheetName val="Bìa trong"/>
      <sheetName val="Nháp"/>
      <sheetName val="Cước ô tô"/>
      <sheetName val="Cước bộ"/>
      <sheetName val="Cước sông"/>
      <sheetName val="Lương nhân công"/>
      <sheetName val="Tính giá ca máy"/>
      <sheetName val="Bù giá ca máy"/>
      <sheetName val="Tổng hợp nhiên liệu"/>
      <sheetName val="Thanh toán KL hoàn thành"/>
      <sheetName val="Thanh toán KL phát sinh"/>
      <sheetName val="Tổng hợp VL,NC,M"/>
      <sheetName val="Đơn giá chi tiết rút gọn"/>
      <sheetName val="Đơn giá tổng hợp"/>
      <sheetName val="Hệ số"/>
    </sheetNames>
    <sheetDataSet>
      <sheetData sheetId="0" refreshError="1"/>
      <sheetData sheetId="1">
        <row r="11">
          <cell r="D11">
            <v>42838137000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3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xz"/>
      <sheetName val="BIA"/>
      <sheetName val="THKP"/>
      <sheetName val="TT12.2021"/>
      <sheetName val="Sheet0"/>
    </sheetNames>
    <sheetDataSet>
      <sheetData sheetId="0" refreshError="1"/>
      <sheetData sheetId="1">
        <row r="63">
          <cell r="B63" t="str">
            <v>CÔNG TRÌNH:   ĐẦU TƯ XÂY DỰNG CÁC HẠNG MỤC PHỤ TRỢ TRƯỜNG MẦM NON TÂN TRÀO</v>
          </cell>
        </row>
      </sheetData>
      <sheetData sheetId="2" refreshError="1"/>
      <sheetData sheetId="3">
        <row r="884">
          <cell r="O884">
            <v>3.4460000000000002</v>
          </cell>
        </row>
        <row r="920">
          <cell r="G920">
            <v>4.3419999999999996</v>
          </cell>
        </row>
        <row r="1028">
          <cell r="N1028">
            <v>0.25800000000000001</v>
          </cell>
        </row>
        <row r="1040">
          <cell r="N1040">
            <v>0.25</v>
          </cell>
        </row>
        <row r="1076">
          <cell r="K1076">
            <v>0.432</v>
          </cell>
        </row>
        <row r="1100">
          <cell r="N1100">
            <v>3.2850000000000001</v>
          </cell>
        </row>
        <row r="1142">
          <cell r="J1142">
            <v>0.47499999999999998</v>
          </cell>
        </row>
        <row r="1149">
          <cell r="J1149">
            <v>0.79400000000000004</v>
          </cell>
        </row>
        <row r="1187">
          <cell r="M1187">
            <v>1.9E-2</v>
          </cell>
        </row>
      </sheetData>
      <sheetData sheetId="4" refreshError="1"/>
    </sheetDataSet>
  </externalBook>
</externalLink>
</file>

<file path=xl/externalLinks/externalLink3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ông trình"/>
      <sheetName val="Hao phí vật tư"/>
      <sheetName val="Vật liệu"/>
      <sheetName val="Nhân công"/>
      <sheetName val="Máy thi công"/>
      <sheetName val="TH dự toán hạng mục"/>
      <sheetName val="TH dự toán công trình"/>
      <sheetName val="Đơn giá chi tiết"/>
      <sheetName val="Dự thầu"/>
      <sheetName val="TH giá dự thầu"/>
      <sheetName val="Lương nhân công"/>
      <sheetName val="Tính giá ca máy"/>
      <sheetName val="Tổng hợp VL,NC,M"/>
      <sheetName val="Đơn giá chi tiết rút gọn"/>
      <sheetName val="Đơn giá tổng hợp"/>
      <sheetName val="Hệ số"/>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5">
          <cell r="D5">
            <v>1570319332</v>
          </cell>
        </row>
        <row r="6">
          <cell r="D6">
            <v>377903537</v>
          </cell>
        </row>
        <row r="7">
          <cell r="D7">
            <v>3190110829</v>
          </cell>
        </row>
        <row r="8">
          <cell r="D8">
            <v>713872282</v>
          </cell>
        </row>
        <row r="9">
          <cell r="D9">
            <v>168448801</v>
          </cell>
        </row>
        <row r="10">
          <cell r="D10">
            <v>427455242</v>
          </cell>
        </row>
        <row r="11">
          <cell r="D11">
            <v>10469430</v>
          </cell>
        </row>
      </sheetData>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ông trình"/>
      <sheetName val="Hao phí vật tư"/>
      <sheetName val="Vật liệu"/>
      <sheetName val="Nhân công"/>
      <sheetName val="Máy thi công"/>
      <sheetName val="TH dự toán hạng mục"/>
      <sheetName val="TH dự toán công trình"/>
      <sheetName val="Đơn giá chi tiết"/>
      <sheetName val="Dự thầu"/>
      <sheetName val="TH giá dự thầu"/>
      <sheetName val="Dự phòng trượt giá"/>
      <sheetName val="Dự toán gói thầu xây dựng"/>
      <sheetName val="Dự toán gói thầu thiết bị"/>
      <sheetName val="Tổng mức đầu tư"/>
      <sheetName val="Chi phí thiết bị"/>
      <sheetName val="Hạng mục chung"/>
      <sheetName val="Thuyết minh"/>
      <sheetName val="Bìa ngoài"/>
      <sheetName val="Bìa trong"/>
      <sheetName val="Nháp"/>
      <sheetName val="Cước ô tô"/>
      <sheetName val="Cước ô tô kết hợp"/>
      <sheetName val="Cước bộ"/>
      <sheetName val="Cước sông"/>
      <sheetName val="Lương nhân công"/>
      <sheetName val="Tính giá ca máy"/>
      <sheetName val="Bù giá ca máy"/>
      <sheetName val="Tổng hợp nhiên liệu"/>
      <sheetName val="Thanh toán KL hoàn thành"/>
      <sheetName val="Thanh toán KL phát sinh"/>
      <sheetName val="Tổng hợp VL,NC,M"/>
      <sheetName val="Đơn giá chi tiết rút gọn"/>
      <sheetName val="Đơn giá tổng hợp"/>
      <sheetName val="Tổng hợp phụ lục vữa"/>
      <sheetName val="Vật liệu vận chuyển lên cao"/>
      <sheetName val="Hệ số"/>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12">
          <cell r="J12">
            <v>927790367</v>
          </cell>
        </row>
        <row r="23">
          <cell r="J23">
            <v>32616104</v>
          </cell>
        </row>
        <row r="27">
          <cell r="J27">
            <v>71430698</v>
          </cell>
        </row>
        <row r="34">
          <cell r="J34">
            <v>2688501</v>
          </cell>
        </row>
        <row r="35">
          <cell r="J35">
            <v>2614336</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HĐ"/>
      <sheetName val="DỰ thầu"/>
    </sheetNames>
    <sheetDataSet>
      <sheetData sheetId="0" refreshError="1">
        <row r="6">
          <cell r="F6">
            <v>365891315.9576</v>
          </cell>
        </row>
        <row r="44">
          <cell r="F44">
            <v>237082812</v>
          </cell>
        </row>
        <row r="68">
          <cell r="F68">
            <v>290353000</v>
          </cell>
        </row>
      </sheetData>
      <sheetData sheetId="1"/>
    </sheetDataSet>
  </externalBook>
</externalLink>
</file>

<file path=xl/externalLinks/externalLink3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B1-THDT"/>
      <sheetName val="B2-CPLcg"/>
      <sheetName val="B4-CPXH"/>
      <sheetName val="B5-CPK"/>
      <sheetName val="Du toan (2)"/>
      <sheetName val="ĐGCT"/>
      <sheetName val="Bang 4 "/>
      <sheetName val="B3-Bảng CTLcg"/>
      <sheetName val="May"/>
      <sheetName val="DSNS"/>
    </sheetNames>
    <sheetDataSet>
      <sheetData sheetId="0"/>
      <sheetData sheetId="1">
        <row r="10">
          <cell r="D10">
            <v>77244000</v>
          </cell>
        </row>
      </sheetData>
      <sheetData sheetId="2"/>
      <sheetData sheetId="3"/>
      <sheetData sheetId="4"/>
      <sheetData sheetId="5"/>
      <sheetData sheetId="6"/>
      <sheetData sheetId="7"/>
      <sheetData sheetId="8"/>
      <sheetData sheetId="9"/>
      <sheetData sheetId="10"/>
    </sheetDataSet>
  </externalBook>
</externalLink>
</file>

<file path=xl/externalLinks/externalLink3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Đơn giá 2017"/>
      <sheetName val="Sheet5"/>
      <sheetName val="Du toan"/>
      <sheetName val="Sheet2"/>
    </sheetNames>
    <sheetDataSet>
      <sheetData sheetId="0" refreshError="1"/>
      <sheetData sheetId="1" refreshError="1"/>
      <sheetData sheetId="2">
        <row r="7">
          <cell r="F7">
            <v>434811379.19966936</v>
          </cell>
        </row>
        <row r="22">
          <cell r="F22">
            <v>1000000</v>
          </cell>
        </row>
        <row r="23">
          <cell r="F23">
            <v>15392322.823668296</v>
          </cell>
        </row>
        <row r="25">
          <cell r="F25">
            <v>16530000</v>
          </cell>
        </row>
      </sheetData>
      <sheetData sheetId="3" refreshError="1"/>
    </sheetDataSet>
  </externalBook>
</externalLink>
</file>

<file path=xl/externalLinks/externalLink3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ông trình"/>
      <sheetName val="Lương nhân công"/>
      <sheetName val="Luong CG"/>
      <sheetName val="CP tham tra DA ĐC"/>
      <sheetName val="CPCG (TTr)"/>
      <sheetName val="CPK (TTr)"/>
    </sheetNames>
    <sheetDataSet>
      <sheetData sheetId="0"/>
      <sheetData sheetId="1"/>
      <sheetData sheetId="2"/>
      <sheetData sheetId="3">
        <row r="11">
          <cell r="D11">
            <v>9746000</v>
          </cell>
        </row>
      </sheetData>
      <sheetData sheetId="4"/>
      <sheetData sheetId="5"/>
    </sheetDataSet>
  </externalBook>
</externalLink>
</file>

<file path=xl/externalLinks/externalLink3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DT"/>
      <sheetName val="PTDT"/>
      <sheetName val="Đơn giá chi tiết"/>
      <sheetName val="PhuLucGia"/>
    </sheetNames>
    <sheetDataSet>
      <sheetData sheetId="0" refreshError="1">
        <row r="17">
          <cell r="F17">
            <v>286957616.7713846</v>
          </cell>
        </row>
        <row r="19">
          <cell r="F19">
            <v>7173940.4192846157</v>
          </cell>
        </row>
        <row r="20">
          <cell r="F20">
            <v>5024620.97386277</v>
          </cell>
        </row>
        <row r="21">
          <cell r="F21">
            <v>2000000</v>
          </cell>
        </row>
        <row r="22">
          <cell r="F22">
            <v>2869576.1677138461</v>
          </cell>
        </row>
        <row r="23">
          <cell r="F23">
            <v>14347880.838569231</v>
          </cell>
        </row>
      </sheetData>
      <sheetData sheetId="1">
        <row r="14">
          <cell r="I14">
            <v>6336086.25</v>
          </cell>
          <cell r="J14">
            <v>146414385.80769232</v>
          </cell>
          <cell r="K14">
            <v>75641390.390615389</v>
          </cell>
        </row>
      </sheetData>
      <sheetData sheetId="2"/>
      <sheetData sheetId="3"/>
    </sheetDataSet>
  </externalBook>
</externalLink>
</file>

<file path=xl/externalLinks/externalLink3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ông trình"/>
      <sheetName val="Hao phí vật tư"/>
      <sheetName val="Vật liệu"/>
      <sheetName val="Nhân công"/>
      <sheetName val="Máy thi công"/>
      <sheetName val="TH dự toán hạng mục"/>
      <sheetName val="TH dự toán công trình"/>
      <sheetName val="Đơn giá chi tiết"/>
      <sheetName val="Dự thầu"/>
      <sheetName val="TH giá dự thầu"/>
      <sheetName val="Dự phòng trượt giá"/>
      <sheetName val="Dự toán gói thầu xây dựng"/>
      <sheetName val="Dự toán gói thầu thiết bị"/>
      <sheetName val="Tổng mức đầu tư"/>
      <sheetName val="Chi phí thiết bị"/>
      <sheetName val="Hạng mục chung"/>
      <sheetName val="Thuyết minh"/>
      <sheetName val="Bìa ngoài"/>
      <sheetName val="Bìa trong"/>
      <sheetName val="Nháp"/>
      <sheetName val="Cước ô tô"/>
      <sheetName val="Cước ô tô kết hợp"/>
      <sheetName val="Cước bộ"/>
      <sheetName val="Cước sông"/>
      <sheetName val="Lương nhân công"/>
      <sheetName val="Tính giá ca máy"/>
      <sheetName val="Bù giá ca máy"/>
      <sheetName val="Tổng hợp nhiên liệu"/>
      <sheetName val="Thanh toán KL hoàn thành"/>
      <sheetName val="Thanh toán KL phát sinh"/>
      <sheetName val="Tổng hợp VL,NC,M"/>
      <sheetName val="Đơn giá chi tiết rút gọn"/>
      <sheetName val="Đơn giá tổng hợp"/>
      <sheetName val="Tổng hợp phụ lục vữa"/>
      <sheetName val="Vật liệu vận chuyển lên cao"/>
      <sheetName val="Hệ số"/>
    </sheetNames>
    <sheetDataSet>
      <sheetData sheetId="0">
        <row r="3">
          <cell r="A3" t="str">
            <v>CÔNG TRÌNH: DI CHUYỂN ĐƯỜNG DÂY CAO HẠ THẾ PHỤC VỤ GPMB CẢI TẠO NÂNG CẤP ĐƯỜNG HUYỆN 195, GIAI ĐOẠN II</v>
          </cell>
        </row>
      </sheetData>
      <sheetData sheetId="1" refreshError="1"/>
      <sheetData sheetId="2" refreshError="1"/>
      <sheetData sheetId="3" refreshError="1"/>
      <sheetData sheetId="4" refreshError="1"/>
      <sheetData sheetId="5">
        <row r="20">
          <cell r="D20">
            <v>18864055</v>
          </cell>
        </row>
        <row r="21">
          <cell r="D21">
            <v>1886406</v>
          </cell>
        </row>
        <row r="56">
          <cell r="D56">
            <v>87888020</v>
          </cell>
        </row>
        <row r="57">
          <cell r="D57">
            <v>8788802</v>
          </cell>
        </row>
        <row r="92">
          <cell r="D92">
            <v>645980362</v>
          </cell>
        </row>
        <row r="93">
          <cell r="D93">
            <v>64598036</v>
          </cell>
        </row>
        <row r="128">
          <cell r="D128">
            <v>86485485</v>
          </cell>
        </row>
        <row r="129">
          <cell r="D129">
            <v>8648549</v>
          </cell>
        </row>
        <row r="164">
          <cell r="D164">
            <v>3572445</v>
          </cell>
        </row>
        <row r="165">
          <cell r="D165">
            <v>357245</v>
          </cell>
        </row>
      </sheetData>
      <sheetData sheetId="6" refreshError="1"/>
      <sheetData sheetId="7" refreshError="1"/>
      <sheetData sheetId="8" refreshError="1"/>
      <sheetData sheetId="9" refreshError="1"/>
      <sheetData sheetId="10">
        <row r="22">
          <cell r="D22">
            <v>0</v>
          </cell>
        </row>
      </sheetData>
      <sheetData sheetId="11">
        <row r="5">
          <cell r="F5">
            <v>842790367</v>
          </cell>
        </row>
        <row r="14">
          <cell r="F14">
            <v>842790367</v>
          </cell>
        </row>
      </sheetData>
      <sheetData sheetId="12">
        <row r="18">
          <cell r="F18">
            <v>0</v>
          </cell>
        </row>
      </sheetData>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ow r="10">
          <cell r="C10">
            <v>0.1</v>
          </cell>
        </row>
      </sheetData>
    </sheetDataSet>
  </externalBook>
</externalLink>
</file>

<file path=xl/externalLinks/externalLink3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c KL 379 keo dai"/>
      <sheetName val="13"/>
      <sheetName val="11a "/>
      <sheetName val="11b"/>
      <sheetName val="12 (2)"/>
      <sheetName val="Khoi luong"/>
      <sheetName val="KL Coc GPMB"/>
      <sheetName val="Thuyet minh "/>
      <sheetName val="Thuyết minh"/>
      <sheetName val="THKS"/>
      <sheetName val="DTKS"/>
      <sheetName val="DG tong hop"/>
      <sheetName val="chiết tính"/>
      <sheetName val="dtcoc"/>
      <sheetName val="TK cam coc"/>
      <sheetName val="SX coc"/>
      <sheetName val="DT coc GPMB"/>
      <sheetName val="Vật liệu"/>
      <sheetName val="cg"/>
      <sheetName val="Giá VL"/>
      <sheetName val="ca may"/>
      <sheetName val="NCHD"/>
      <sheetName val="TTr NV-DT ĐTM"/>
      <sheetName val="CG TTr"/>
      <sheetName val="K TTr"/>
      <sheetName val="Luong CG"/>
      <sheetName val="dscg"/>
    </sheetNames>
    <sheetDataSet>
      <sheetData sheetId="0"/>
      <sheetData sheetId="1"/>
      <sheetData sheetId="2"/>
      <sheetData sheetId="3"/>
      <sheetData sheetId="4"/>
      <sheetData sheetId="5"/>
      <sheetData sheetId="6"/>
      <sheetData sheetId="7"/>
      <sheetData sheetId="8"/>
      <sheetData sheetId="9">
        <row r="19">
          <cell r="E19">
            <v>29651003.793033566</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1.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ECE0E-5026-194E-9084-B98A0CFF2C06}">
  <sheetPr codeName="Sheet1"/>
  <dimension ref="A1"/>
  <sheetViews>
    <sheetView showGridLines="0" defaultGridColor="0" view="pageBreakPreview" colorId="0" workbookViewId="0">
      <pane activePane="bottomRight" state="frozenSplit"/>
    </sheetView>
  </sheetViews>
  <sheetFormatPr baseColWidth="10" defaultRowHeight="16"/>
  <cols>
    <col min="1" max="256" width="8.83203125" customWidth="1"/>
  </cols>
  <sheetData/>
  <pageMargins left="0.7" right="0.7" top="0.75" bottom="0.75" header="0.3" footer="0.3"/>
  <pageSetup paperSize="9" orientation="portrait"/>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451F6-FCD7-1148-A934-57FD4FF48FB5}">
  <sheetPr codeName="Sheet2">
    <tabColor rgb="FFC00000"/>
  </sheetPr>
  <dimension ref="A1:J21"/>
  <sheetViews>
    <sheetView view="pageBreakPreview" zoomScale="85" zoomScaleNormal="100" zoomScaleSheetLayoutView="85" workbookViewId="0">
      <selection activeCell="I7" sqref="I7"/>
    </sheetView>
  </sheetViews>
  <sheetFormatPr baseColWidth="10" defaultColWidth="9" defaultRowHeight="16"/>
  <cols>
    <col min="1" max="1" width="5.5" style="4" customWidth="1"/>
    <col min="2" max="2" width="35.5" style="3" customWidth="1"/>
    <col min="3" max="3" width="36.83203125" style="4" customWidth="1"/>
    <col min="4" max="4" width="14.1640625" style="387" customWidth="1"/>
    <col min="5" max="5" width="24.83203125" style="5" customWidth="1"/>
    <col min="6" max="6" width="15" style="3" bestFit="1" customWidth="1"/>
    <col min="7" max="9" width="14.1640625" style="3" bestFit="1" customWidth="1"/>
    <col min="10" max="10" width="11.6640625" style="3" bestFit="1" customWidth="1"/>
    <col min="11" max="16384" width="9" style="3"/>
  </cols>
  <sheetData>
    <row r="1" spans="1:7" ht="26.25" customHeight="1">
      <c r="A1" s="650" t="s">
        <v>32</v>
      </c>
      <c r="B1" s="650"/>
      <c r="C1" s="650"/>
      <c r="D1" s="650"/>
      <c r="E1" s="650"/>
    </row>
    <row r="2" spans="1:7" ht="45.75" customHeight="1">
      <c r="A2" s="649" t="s">
        <v>780</v>
      </c>
      <c r="B2" s="649"/>
      <c r="C2" s="649"/>
      <c r="D2" s="649"/>
      <c r="E2" s="649"/>
    </row>
    <row r="3" spans="1:7" ht="10.5" customHeight="1">
      <c r="A3" s="22"/>
      <c r="B3" s="22"/>
      <c r="C3" s="22"/>
      <c r="D3" s="384"/>
      <c r="E3" s="22"/>
    </row>
    <row r="4" spans="1:7" ht="39" customHeight="1">
      <c r="A4" s="101" t="s">
        <v>3</v>
      </c>
      <c r="B4" s="101" t="s">
        <v>5</v>
      </c>
      <c r="C4" s="101" t="s">
        <v>6</v>
      </c>
      <c r="D4" s="101" t="s">
        <v>7</v>
      </c>
      <c r="E4" s="101" t="s">
        <v>58</v>
      </c>
      <c r="F4" s="85" t="s">
        <v>45</v>
      </c>
    </row>
    <row r="5" spans="1:7" ht="95">
      <c r="A5" s="77">
        <v>1</v>
      </c>
      <c r="B5" s="635" t="s">
        <v>760</v>
      </c>
      <c r="C5" s="78" t="s">
        <v>678</v>
      </c>
      <c r="D5" s="385">
        <f>TH!O15+TH!O17</f>
        <v>290446000</v>
      </c>
      <c r="E5" s="255" t="s">
        <v>777</v>
      </c>
      <c r="F5" s="255" t="s">
        <v>757</v>
      </c>
      <c r="G5" s="255" t="s">
        <v>764</v>
      </c>
    </row>
    <row r="6" spans="1:7" ht="56.25" customHeight="1">
      <c r="A6" s="77">
        <v>2</v>
      </c>
      <c r="B6" s="618" t="s">
        <v>758</v>
      </c>
      <c r="C6" s="78" t="s">
        <v>759</v>
      </c>
      <c r="D6" s="385">
        <f>TH!O18</f>
        <v>38746000</v>
      </c>
      <c r="E6" s="255" t="s">
        <v>761</v>
      </c>
      <c r="F6" s="84"/>
    </row>
    <row r="7" spans="1:7" ht="61.5" customHeight="1">
      <c r="A7" s="77">
        <v>3</v>
      </c>
      <c r="B7" s="253" t="s">
        <v>762</v>
      </c>
      <c r="C7" s="78" t="s">
        <v>763</v>
      </c>
      <c r="D7" s="385">
        <f>TH!O25</f>
        <v>6000000</v>
      </c>
      <c r="E7" s="255" t="s">
        <v>765</v>
      </c>
      <c r="F7" s="84"/>
    </row>
    <row r="8" spans="1:7" ht="46.5" customHeight="1">
      <c r="A8" s="77">
        <v>4</v>
      </c>
      <c r="B8" s="253" t="s">
        <v>283</v>
      </c>
      <c r="C8" s="78" t="s">
        <v>682</v>
      </c>
      <c r="D8" s="385">
        <f>TH!O16</f>
        <v>314000</v>
      </c>
      <c r="E8" s="255"/>
      <c r="F8" s="84"/>
    </row>
    <row r="9" spans="1:7" ht="56.25" customHeight="1">
      <c r="A9" s="77">
        <v>5</v>
      </c>
      <c r="B9" s="253" t="s">
        <v>778</v>
      </c>
      <c r="C9" s="78" t="s">
        <v>767</v>
      </c>
      <c r="D9" s="385">
        <f>TH!O29</f>
        <v>725000</v>
      </c>
      <c r="E9" s="255"/>
      <c r="F9" s="84"/>
    </row>
    <row r="10" spans="1:7" ht="27.75" customHeight="1">
      <c r="A10" s="651" t="s">
        <v>39</v>
      </c>
      <c r="B10" s="651"/>
      <c r="C10" s="101"/>
      <c r="D10" s="386">
        <f>ROUND(SUM(D5:D9),-3)</f>
        <v>336231000</v>
      </c>
      <c r="E10" s="102"/>
      <c r="F10" s="84" t="e">
        <f>D10-KHDT!C12</f>
        <v>#REF!</v>
      </c>
    </row>
    <row r="12" spans="1:7">
      <c r="F12" s="12"/>
    </row>
    <row r="21" spans="10:10">
      <c r="J21" s="3">
        <f>0.06*0.24</f>
        <v>1.44E-2</v>
      </c>
    </row>
  </sheetData>
  <mergeCells count="3">
    <mergeCell ref="A2:E2"/>
    <mergeCell ref="A1:E1"/>
    <mergeCell ref="A10:B10"/>
  </mergeCells>
  <phoneticPr fontId="3" type="noConversion"/>
  <hyperlinks>
    <hyperlink ref="F4" location="KHDT!A1" display="KHDT!A1" xr:uid="{2D5E0C9E-BA05-114E-AC9B-B35E4DE9F976}"/>
  </hyperlinks>
  <printOptions horizontalCentered="1"/>
  <pageMargins left="0.47244094488188981" right="0.15748031496062992" top="0.59055118110236227" bottom="0.51181102362204722" header="0.31496062992125984" footer="0.19685039370078741"/>
  <pageSetup paperSize="9" scale="98" orientation="landscape" horizontalDpi="300" verticalDpi="300"/>
  <headerFooter differentFirst="1" alignWithMargins="0">
    <oddHeader>&amp;C&amp;P</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4D406-D04E-6640-AC20-01DA59C8B18C}">
  <sheetPr codeName="Sheet3">
    <tabColor rgb="FF92D050"/>
  </sheetPr>
  <dimension ref="A1:K16"/>
  <sheetViews>
    <sheetView view="pageBreakPreview" zoomScaleNormal="100" zoomScaleSheetLayoutView="100" workbookViewId="0">
      <selection activeCell="I7" sqref="I7"/>
    </sheetView>
  </sheetViews>
  <sheetFormatPr baseColWidth="10" defaultColWidth="9" defaultRowHeight="17"/>
  <cols>
    <col min="1" max="1" width="5.83203125" style="27" customWidth="1"/>
    <col min="2" max="2" width="50.1640625" style="6" customWidth="1"/>
    <col min="3" max="3" width="46.83203125" style="6" customWidth="1"/>
    <col min="4" max="4" width="15.33203125" style="390" customWidth="1"/>
    <col min="5" max="5" width="11.83203125" style="23" customWidth="1"/>
    <col min="6" max="16384" width="9" style="6"/>
  </cols>
  <sheetData>
    <row r="1" spans="1:11">
      <c r="A1" s="652" t="s">
        <v>33</v>
      </c>
      <c r="B1" s="652"/>
      <c r="C1" s="652"/>
      <c r="D1" s="652"/>
    </row>
    <row r="2" spans="1:11" ht="16.5" customHeight="1">
      <c r="A2" s="653" t="str">
        <f>'Bảng 1'!A2:E2</f>
        <v>(kèm theo Tờ trình số     /TTr-BQLDA ngày     tháng    năm 2024 của Ban Quản lý dự án đầu tư xây dựng huyện Thanh Miện)</v>
      </c>
      <c r="B2" s="653"/>
      <c r="C2" s="653"/>
      <c r="D2" s="653"/>
      <c r="E2" s="6"/>
    </row>
    <row r="3" spans="1:11" ht="12" customHeight="1">
      <c r="A3" s="24"/>
      <c r="B3" s="25"/>
      <c r="C3" s="25"/>
      <c r="D3" s="388"/>
    </row>
    <row r="4" spans="1:11" ht="52.5" customHeight="1">
      <c r="A4" s="366" t="s">
        <v>3</v>
      </c>
      <c r="B4" s="366" t="s">
        <v>8</v>
      </c>
      <c r="C4" s="366" t="s">
        <v>6</v>
      </c>
      <c r="D4" s="366" t="s">
        <v>7</v>
      </c>
      <c r="E4" s="103" t="s">
        <v>45</v>
      </c>
    </row>
    <row r="5" spans="1:11" s="26" customFormat="1" ht="27.75" customHeight="1">
      <c r="A5" s="367">
        <v>1</v>
      </c>
      <c r="B5" s="368" t="s">
        <v>84</v>
      </c>
      <c r="C5" s="368" t="s">
        <v>682</v>
      </c>
      <c r="D5" s="389">
        <f>TH!O12</f>
        <v>202002000</v>
      </c>
      <c r="E5" s="104"/>
    </row>
    <row r="6" spans="1:11" ht="30" customHeight="1">
      <c r="A6" s="367">
        <v>2</v>
      </c>
      <c r="B6" s="368" t="s">
        <v>769</v>
      </c>
      <c r="C6" s="368" t="s">
        <v>682</v>
      </c>
      <c r="D6" s="527">
        <f>TH!O28</f>
        <v>330000</v>
      </c>
      <c r="E6" s="88"/>
      <c r="F6" s="89"/>
      <c r="G6" s="86"/>
      <c r="H6" s="86"/>
      <c r="I6" s="87"/>
      <c r="J6" s="84"/>
      <c r="K6" s="84"/>
    </row>
    <row r="7" spans="1:11" s="26" customFormat="1" ht="27.75" customHeight="1">
      <c r="A7" s="367">
        <v>3</v>
      </c>
      <c r="B7" s="369" t="s">
        <v>683</v>
      </c>
      <c r="C7" s="368" t="s">
        <v>768</v>
      </c>
      <c r="D7" s="389">
        <f>TH!O32</f>
        <v>18114000</v>
      </c>
      <c r="E7" s="104"/>
    </row>
    <row r="8" spans="1:11" s="26" customFormat="1" ht="43.5" customHeight="1">
      <c r="A8" s="367">
        <v>4</v>
      </c>
      <c r="B8" s="369" t="str">
        <f>TMDT!B94</f>
        <v>Chi phí kiểm tra công tác nghiệm thu công trình xây dựng (Thông tư 10/2021/TT-BXD)</v>
      </c>
      <c r="C8" s="368" t="s">
        <v>767</v>
      </c>
      <c r="D8" s="389">
        <f>TH!O30</f>
        <v>38513000</v>
      </c>
      <c r="E8" s="104"/>
    </row>
    <row r="9" spans="1:11" s="26" customFormat="1" ht="24.75" customHeight="1">
      <c r="A9" s="367">
        <v>5</v>
      </c>
      <c r="B9" s="369" t="str">
        <f>TMDT!B98</f>
        <v xml:space="preserve">Chi phí Dự phòng khối lượng </v>
      </c>
      <c r="C9" s="368"/>
      <c r="D9" s="389">
        <f>TH!O33</f>
        <v>259356000</v>
      </c>
      <c r="E9" s="104"/>
    </row>
    <row r="10" spans="1:11" ht="24" customHeight="1">
      <c r="A10" s="654" t="s">
        <v>37</v>
      </c>
      <c r="B10" s="654"/>
      <c r="C10" s="370"/>
      <c r="D10" s="371">
        <f>ROUND(SUM(D5:D9),-3)</f>
        <v>518315000</v>
      </c>
      <c r="E10" s="105" t="e">
        <f>D10-KHDT!C17</f>
        <v>#REF!</v>
      </c>
    </row>
    <row r="12" spans="1:11">
      <c r="C12" s="29"/>
    </row>
    <row r="16" spans="1:11">
      <c r="D16" s="390" t="e">
        <f>+TMDT!H83+TMDT!H82-#REF!</f>
        <v>#REF!</v>
      </c>
    </row>
  </sheetData>
  <mergeCells count="3">
    <mergeCell ref="A1:D1"/>
    <mergeCell ref="A2:D2"/>
    <mergeCell ref="A10:B10"/>
  </mergeCells>
  <phoneticPr fontId="3" type="noConversion"/>
  <hyperlinks>
    <hyperlink ref="E4" location="KHDT!A1" display="KHDT!A1" xr:uid="{F8391799-A0F3-1943-9124-50B77519DF5C}"/>
  </hyperlinks>
  <printOptions horizontalCentered="1"/>
  <pageMargins left="0.55118110236220474" right="0.19685039370078741" top="0.59055118110236227" bottom="0.59055118110236227" header="0.31496062992125984" footer="0.23622047244094491"/>
  <pageSetup paperSize="9" scale="97" orientation="landscape" horizontalDpi="300" verticalDpi="300"/>
  <headerFooter differentFirst="1" alignWithMargins="0">
    <oddHeader>&amp;C&amp;P</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4FF61-C91A-CA49-B989-A0CCB5A8357F}">
  <sheetPr codeName="Sheet4">
    <tabColor rgb="FFFFC000"/>
  </sheetPr>
  <dimension ref="A1:P18"/>
  <sheetViews>
    <sheetView tabSelected="1" view="pageBreakPreview" topLeftCell="A3" zoomScale="70" zoomScaleNormal="100" zoomScaleSheetLayoutView="70" workbookViewId="0">
      <selection activeCell="R7" sqref="R7"/>
    </sheetView>
  </sheetViews>
  <sheetFormatPr baseColWidth="10" defaultColWidth="9" defaultRowHeight="17"/>
  <cols>
    <col min="1" max="1" width="5.33203125" style="27" customWidth="1"/>
    <col min="2" max="2" width="7.1640625" style="27" customWidth="1"/>
    <col min="3" max="4" width="21.83203125" style="6" customWidth="1"/>
    <col min="5" max="5" width="13.1640625" style="27" customWidth="1"/>
    <col min="6" max="6" width="6.83203125" style="6" customWidth="1"/>
    <col min="7" max="7" width="13.83203125" style="23" customWidth="1"/>
    <col min="8" max="8" width="9.1640625" style="6" customWidth="1"/>
    <col min="9" max="9" width="9.33203125" style="6" customWidth="1"/>
    <col min="10" max="10" width="10.33203125" style="6" customWidth="1"/>
    <col min="11" max="11" width="6.33203125" style="6" customWidth="1"/>
    <col min="12" max="12" width="17.33203125" style="6" customWidth="1"/>
    <col min="13" max="13" width="7" style="6" customWidth="1"/>
    <col min="14" max="14" width="9.1640625" style="6" customWidth="1"/>
    <col min="15" max="15" width="17.5" style="6" customWidth="1"/>
    <col min="16" max="16" width="12.5" style="6" bestFit="1" customWidth="1"/>
    <col min="17" max="18" width="9" style="6"/>
    <col min="19" max="19" width="13.83203125" style="6" bestFit="1" customWidth="1"/>
    <col min="20" max="16384" width="9" style="6"/>
  </cols>
  <sheetData>
    <row r="1" spans="1:16" ht="26.25" customHeight="1">
      <c r="A1" s="666" t="s">
        <v>781</v>
      </c>
      <c r="B1" s="666"/>
      <c r="C1" s="666"/>
      <c r="D1" s="666"/>
      <c r="E1" s="666"/>
      <c r="F1" s="666"/>
      <c r="G1" s="666"/>
      <c r="H1" s="666"/>
      <c r="I1" s="666"/>
      <c r="J1" s="666"/>
      <c r="K1" s="666"/>
      <c r="L1" s="666"/>
      <c r="M1" s="666"/>
      <c r="N1" s="666"/>
    </row>
    <row r="2" spans="1:16" ht="26.25" customHeight="1">
      <c r="A2" s="666" t="s">
        <v>795</v>
      </c>
      <c r="B2" s="666"/>
      <c r="C2" s="666"/>
      <c r="D2" s="666"/>
      <c r="E2" s="666"/>
      <c r="F2" s="666"/>
      <c r="G2" s="666"/>
      <c r="H2" s="666"/>
      <c r="I2" s="666"/>
      <c r="J2" s="666"/>
      <c r="K2" s="666"/>
      <c r="L2" s="666"/>
      <c r="M2" s="666"/>
      <c r="N2" s="666"/>
    </row>
    <row r="3" spans="1:16" ht="103" customHeight="1">
      <c r="A3" s="666" t="s">
        <v>787</v>
      </c>
      <c r="B3" s="666"/>
      <c r="C3" s="666"/>
      <c r="D3" s="666"/>
      <c r="E3" s="666"/>
      <c r="F3" s="666"/>
      <c r="G3" s="666"/>
      <c r="H3" s="666"/>
      <c r="I3" s="666"/>
      <c r="J3" s="666"/>
      <c r="K3" s="666"/>
      <c r="L3" s="666"/>
      <c r="M3" s="666"/>
      <c r="N3" s="666"/>
    </row>
    <row r="4" spans="1:16" ht="132" customHeight="1">
      <c r="A4" s="667" t="s">
        <v>791</v>
      </c>
      <c r="B4" s="667"/>
      <c r="C4" s="668"/>
      <c r="D4" s="668"/>
      <c r="E4" s="668"/>
      <c r="F4" s="668"/>
      <c r="G4" s="667"/>
      <c r="H4" s="667"/>
      <c r="I4" s="667"/>
      <c r="J4" s="667"/>
      <c r="K4" s="667"/>
      <c r="L4" s="667"/>
      <c r="M4" s="668"/>
      <c r="N4" s="668"/>
    </row>
    <row r="5" spans="1:16" ht="44.25" customHeight="1">
      <c r="A5" s="661" t="s">
        <v>3</v>
      </c>
      <c r="B5" s="669" t="s">
        <v>684</v>
      </c>
      <c r="C5" s="651" t="s">
        <v>9</v>
      </c>
      <c r="D5" s="651"/>
      <c r="E5" s="651" t="s">
        <v>10</v>
      </c>
      <c r="F5" s="651" t="s">
        <v>36</v>
      </c>
      <c r="G5" s="664" t="s">
        <v>11</v>
      </c>
      <c r="H5" s="661" t="s">
        <v>12</v>
      </c>
      <c r="I5" s="661" t="s">
        <v>685</v>
      </c>
      <c r="J5" s="661" t="s">
        <v>13</v>
      </c>
      <c r="K5" s="661" t="s">
        <v>14</v>
      </c>
      <c r="L5" s="671" t="s">
        <v>686</v>
      </c>
      <c r="M5" s="651" t="s">
        <v>688</v>
      </c>
      <c r="N5" s="655" t="s">
        <v>689</v>
      </c>
      <c r="O5" s="655" t="s">
        <v>805</v>
      </c>
      <c r="P5" s="655"/>
    </row>
    <row r="6" spans="1:16" ht="51.75" customHeight="1">
      <c r="A6" s="662"/>
      <c r="B6" s="670"/>
      <c r="C6" s="637" t="s">
        <v>9</v>
      </c>
      <c r="D6" s="637" t="s">
        <v>687</v>
      </c>
      <c r="E6" s="663"/>
      <c r="F6" s="663"/>
      <c r="G6" s="665"/>
      <c r="H6" s="662"/>
      <c r="I6" s="662"/>
      <c r="J6" s="662"/>
      <c r="K6" s="662"/>
      <c r="L6" s="672"/>
      <c r="M6" s="663"/>
      <c r="N6" s="656"/>
      <c r="O6" s="656"/>
      <c r="P6" s="656"/>
    </row>
    <row r="7" spans="1:16" ht="93.75" customHeight="1">
      <c r="A7" s="101">
        <v>1</v>
      </c>
      <c r="B7" s="657" t="s">
        <v>682</v>
      </c>
      <c r="C7" s="645" t="s">
        <v>799</v>
      </c>
      <c r="D7" s="648" t="s">
        <v>798</v>
      </c>
      <c r="E7" s="646">
        <v>271615000</v>
      </c>
      <c r="F7" s="658" t="s">
        <v>782</v>
      </c>
      <c r="G7" s="77" t="s">
        <v>691</v>
      </c>
      <c r="H7" s="638" t="s">
        <v>85</v>
      </c>
      <c r="I7" s="638" t="s">
        <v>784</v>
      </c>
      <c r="J7" s="77" t="s">
        <v>783</v>
      </c>
      <c r="K7" s="77" t="s">
        <v>15</v>
      </c>
      <c r="L7" s="102" t="s">
        <v>786</v>
      </c>
      <c r="M7" s="638" t="s">
        <v>85</v>
      </c>
      <c r="N7" s="77" t="s">
        <v>690</v>
      </c>
      <c r="O7" s="6" t="s">
        <v>801</v>
      </c>
    </row>
    <row r="8" spans="1:16" ht="93.75" customHeight="1">
      <c r="A8" s="101">
        <v>2</v>
      </c>
      <c r="B8" s="657"/>
      <c r="C8" s="645" t="s">
        <v>792</v>
      </c>
      <c r="D8" s="645" t="s">
        <v>789</v>
      </c>
      <c r="E8" s="646">
        <v>421517000</v>
      </c>
      <c r="F8" s="659"/>
      <c r="G8" s="77" t="s">
        <v>691</v>
      </c>
      <c r="H8" s="638" t="s">
        <v>85</v>
      </c>
      <c r="I8" s="638" t="s">
        <v>784</v>
      </c>
      <c r="J8" s="77" t="s">
        <v>783</v>
      </c>
      <c r="K8" s="77" t="s">
        <v>15</v>
      </c>
      <c r="L8" s="102" t="s">
        <v>790</v>
      </c>
      <c r="M8" s="638" t="s">
        <v>85</v>
      </c>
      <c r="N8" s="77" t="s">
        <v>690</v>
      </c>
      <c r="O8" s="84" t="s">
        <v>800</v>
      </c>
      <c r="P8" s="636"/>
    </row>
    <row r="9" spans="1:16" ht="114">
      <c r="A9" s="101">
        <v>3</v>
      </c>
      <c r="B9" s="657"/>
      <c r="C9" s="645" t="s">
        <v>793</v>
      </c>
      <c r="D9" s="645" t="s">
        <v>785</v>
      </c>
      <c r="E9" s="647">
        <v>55429000</v>
      </c>
      <c r="F9" s="659"/>
      <c r="G9" s="77" t="s">
        <v>691</v>
      </c>
      <c r="H9" s="638" t="s">
        <v>85</v>
      </c>
      <c r="I9" s="638" t="s">
        <v>784</v>
      </c>
      <c r="J9" s="77" t="s">
        <v>783</v>
      </c>
      <c r="K9" s="77" t="s">
        <v>15</v>
      </c>
      <c r="L9" s="102" t="s">
        <v>786</v>
      </c>
      <c r="M9" s="638" t="s">
        <v>85</v>
      </c>
      <c r="N9" s="77" t="s">
        <v>690</v>
      </c>
      <c r="O9" s="84" t="s">
        <v>802</v>
      </c>
      <c r="P9" s="84"/>
    </row>
    <row r="10" spans="1:16" ht="114">
      <c r="A10" s="101">
        <v>4</v>
      </c>
      <c r="B10" s="657"/>
      <c r="C10" s="645" t="s">
        <v>794</v>
      </c>
      <c r="D10" s="645" t="s">
        <v>788</v>
      </c>
      <c r="E10" s="647">
        <v>11060000</v>
      </c>
      <c r="F10" s="659"/>
      <c r="G10" s="77" t="s">
        <v>691</v>
      </c>
      <c r="H10" s="638" t="s">
        <v>85</v>
      </c>
      <c r="I10" s="638" t="s">
        <v>784</v>
      </c>
      <c r="J10" s="77" t="s">
        <v>783</v>
      </c>
      <c r="K10" s="77" t="s">
        <v>15</v>
      </c>
      <c r="L10" s="102" t="s">
        <v>786</v>
      </c>
      <c r="M10" s="638" t="s">
        <v>85</v>
      </c>
      <c r="N10" s="77" t="s">
        <v>690</v>
      </c>
      <c r="O10" s="84" t="s">
        <v>804</v>
      </c>
      <c r="P10" s="84"/>
    </row>
    <row r="11" spans="1:16" ht="114">
      <c r="A11" s="101">
        <v>5</v>
      </c>
      <c r="B11" s="657"/>
      <c r="C11" s="645" t="s">
        <v>796</v>
      </c>
      <c r="D11" s="645" t="s">
        <v>797</v>
      </c>
      <c r="E11" s="647">
        <v>10000000</v>
      </c>
      <c r="F11" s="660"/>
      <c r="G11" s="77" t="s">
        <v>691</v>
      </c>
      <c r="H11" s="638" t="s">
        <v>85</v>
      </c>
      <c r="I11" s="638" t="s">
        <v>784</v>
      </c>
      <c r="J11" s="77" t="s">
        <v>783</v>
      </c>
      <c r="K11" s="77" t="s">
        <v>15</v>
      </c>
      <c r="L11" s="102" t="s">
        <v>786</v>
      </c>
      <c r="M11" s="638" t="s">
        <v>85</v>
      </c>
      <c r="N11" s="77" t="s">
        <v>690</v>
      </c>
      <c r="O11" s="84" t="s">
        <v>803</v>
      </c>
      <c r="P11" s="84"/>
    </row>
    <row r="12" spans="1:16" ht="26.25" customHeight="1">
      <c r="A12" s="651" t="s">
        <v>16</v>
      </c>
      <c r="B12" s="651"/>
      <c r="C12" s="651"/>
      <c r="D12" s="651"/>
      <c r="E12" s="641">
        <f>SUM(E7:E11)</f>
        <v>769621000</v>
      </c>
      <c r="F12" s="642"/>
      <c r="G12" s="643"/>
      <c r="H12" s="643"/>
      <c r="I12" s="643"/>
      <c r="J12" s="643"/>
      <c r="K12" s="643"/>
      <c r="L12" s="643"/>
      <c r="M12" s="643"/>
      <c r="N12" s="644"/>
      <c r="O12" s="90"/>
      <c r="P12" s="90"/>
    </row>
    <row r="14" spans="1:16" ht="18" thickBot="1"/>
    <row r="15" spans="1:16" ht="19" thickBot="1">
      <c r="D15" s="639">
        <v>271615000</v>
      </c>
    </row>
    <row r="16" spans="1:16" ht="19" thickBot="1">
      <c r="D16" s="640">
        <v>8148000</v>
      </c>
      <c r="E16" s="639"/>
    </row>
    <row r="17" spans="4:5" ht="19" thickBot="1">
      <c r="D17" s="639">
        <v>421517000</v>
      </c>
    </row>
    <row r="18" spans="4:5">
      <c r="D18" s="29">
        <f>SUM(D15:D17)</f>
        <v>701280000</v>
      </c>
      <c r="E18" s="29"/>
    </row>
  </sheetData>
  <mergeCells count="22">
    <mergeCell ref="P5:P6"/>
    <mergeCell ref="A1:N1"/>
    <mergeCell ref="A4:N4"/>
    <mergeCell ref="A2:N2"/>
    <mergeCell ref="A5:A6"/>
    <mergeCell ref="B5:B6"/>
    <mergeCell ref="L5:L6"/>
    <mergeCell ref="N5:N6"/>
    <mergeCell ref="M5:M6"/>
    <mergeCell ref="A3:N3"/>
    <mergeCell ref="O5:O6"/>
    <mergeCell ref="B7:B11"/>
    <mergeCell ref="F7:F11"/>
    <mergeCell ref="A12:D12"/>
    <mergeCell ref="H5:H6"/>
    <mergeCell ref="K5:K6"/>
    <mergeCell ref="C5:D5"/>
    <mergeCell ref="F5:F6"/>
    <mergeCell ref="E5:E6"/>
    <mergeCell ref="G5:G6"/>
    <mergeCell ref="I5:I6"/>
    <mergeCell ref="J5:J6"/>
  </mergeCells>
  <phoneticPr fontId="3" type="noConversion"/>
  <printOptions horizontalCentered="1"/>
  <pageMargins left="0.55118110236220497" right="0.15748031496063" top="0.59055118110236204" bottom="0.70866141732283505" header="0.27559055118110198" footer="0.196850393700787"/>
  <pageSetup paperSize="9" scale="55" orientation="landscape"/>
  <headerFooter alignWithMargins="0">
    <oddFooter>&amp;C&amp;P/&amp;N</oddFooter>
    <firstFooter>&amp;C&amp;P/&amp;N</firstFooter>
  </headerFooter>
  <colBreaks count="1" manualBreakCount="1">
    <brk id="20" max="20"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14FE3-1705-7746-9E17-A72FDB94AC5A}">
  <sheetPr codeName="Sheet5">
    <tabColor rgb="FF00B0F0"/>
  </sheetPr>
  <dimension ref="A1:C19"/>
  <sheetViews>
    <sheetView view="pageBreakPreview" zoomScaleNormal="100" zoomScaleSheetLayoutView="100" workbookViewId="0">
      <selection activeCell="H22" sqref="H22"/>
    </sheetView>
  </sheetViews>
  <sheetFormatPr baseColWidth="10" defaultColWidth="9" defaultRowHeight="17"/>
  <cols>
    <col min="1" max="1" width="7.83203125" style="1" customWidth="1"/>
    <col min="2" max="2" width="79.83203125" style="1" customWidth="1"/>
    <col min="3" max="3" width="23.83203125" style="393" customWidth="1"/>
    <col min="4" max="16384" width="9" style="1"/>
  </cols>
  <sheetData>
    <row r="1" spans="1:3" ht="23.25" customHeight="1">
      <c r="A1" s="673" t="s">
        <v>51</v>
      </c>
      <c r="B1" s="673"/>
      <c r="C1" s="673"/>
    </row>
    <row r="2" spans="1:3" ht="21.75" customHeight="1">
      <c r="A2" s="674" t="str">
        <f>'Bảng 1'!A2:E2</f>
        <v>(kèm theo Tờ trình số     /TTr-BQLDA ngày     tháng    năm 2024 của Ban Quản lý dự án đầu tư xây dựng huyện Thanh Miện)</v>
      </c>
      <c r="B2" s="674"/>
      <c r="C2" s="674"/>
    </row>
    <row r="3" spans="1:3" ht="6" customHeight="1">
      <c r="A3" s="675"/>
      <c r="B3" s="675"/>
      <c r="C3" s="675"/>
    </row>
    <row r="4" spans="1:3" ht="27" customHeight="1">
      <c r="A4" s="79" t="s">
        <v>3</v>
      </c>
      <c r="B4" s="79" t="s">
        <v>17</v>
      </c>
      <c r="C4" s="79" t="s">
        <v>7</v>
      </c>
    </row>
    <row r="5" spans="1:3" s="35" customFormat="1" ht="27.75" customHeight="1">
      <c r="A5" s="81">
        <v>1</v>
      </c>
      <c r="B5" s="82" t="s">
        <v>247</v>
      </c>
      <c r="C5" s="391"/>
    </row>
    <row r="6" spans="1:3" s="35" customFormat="1" ht="27.75" customHeight="1">
      <c r="A6" s="81">
        <v>2</v>
      </c>
      <c r="B6" s="82" t="s">
        <v>143</v>
      </c>
      <c r="C6" s="391"/>
    </row>
    <row r="7" spans="1:3" s="35" customFormat="1" ht="27.75" customHeight="1">
      <c r="A7" s="81">
        <v>3</v>
      </c>
      <c r="B7" s="82" t="s">
        <v>506</v>
      </c>
      <c r="C7" s="391"/>
    </row>
    <row r="8" spans="1:3" s="35" customFormat="1" ht="27.75" customHeight="1">
      <c r="A8" s="81">
        <v>4</v>
      </c>
      <c r="B8" s="82" t="s">
        <v>679</v>
      </c>
      <c r="C8" s="391"/>
    </row>
    <row r="9" spans="1:3" s="35" customFormat="1" ht="27.75" customHeight="1">
      <c r="A9" s="81">
        <v>5</v>
      </c>
      <c r="B9" s="82" t="s">
        <v>507</v>
      </c>
      <c r="C9" s="391"/>
    </row>
    <row r="10" spans="1:3" s="35" customFormat="1" ht="27.75" customHeight="1">
      <c r="A10" s="81">
        <v>6</v>
      </c>
      <c r="B10" s="82" t="s">
        <v>680</v>
      </c>
      <c r="C10" s="391"/>
    </row>
    <row r="11" spans="1:3" s="35" customFormat="1" ht="27.75" customHeight="1">
      <c r="A11" s="81">
        <v>7</v>
      </c>
      <c r="B11" s="82" t="s">
        <v>681</v>
      </c>
      <c r="C11" s="391"/>
    </row>
    <row r="12" spans="1:3" s="35" customFormat="1" ht="27.75" customHeight="1">
      <c r="A12" s="81">
        <v>8</v>
      </c>
      <c r="B12" s="82" t="s">
        <v>505</v>
      </c>
      <c r="C12" s="391"/>
    </row>
    <row r="13" spans="1:3" s="35" customFormat="1" ht="27.75" customHeight="1">
      <c r="A13" s="81">
        <v>9</v>
      </c>
      <c r="B13" s="82" t="s">
        <v>193</v>
      </c>
      <c r="C13" s="391"/>
    </row>
    <row r="14" spans="1:3" s="35" customFormat="1" ht="27.75" customHeight="1">
      <c r="A14" s="81">
        <v>10</v>
      </c>
      <c r="B14" s="82" t="s">
        <v>79</v>
      </c>
      <c r="C14" s="391"/>
    </row>
    <row r="15" spans="1:3" ht="25.5" customHeight="1">
      <c r="A15" s="676" t="s">
        <v>21</v>
      </c>
      <c r="B15" s="676"/>
      <c r="C15" s="80">
        <f>ROUND(SUM(C5:C14),-3)</f>
        <v>0</v>
      </c>
    </row>
    <row r="17" spans="3:3">
      <c r="C17" s="392"/>
    </row>
    <row r="18" spans="3:3">
      <c r="C18" s="392"/>
    </row>
    <row r="19" spans="3:3">
      <c r="C19" s="392"/>
    </row>
  </sheetData>
  <mergeCells count="4">
    <mergeCell ref="A1:C1"/>
    <mergeCell ref="A2:C2"/>
    <mergeCell ref="A3:C3"/>
    <mergeCell ref="A15:B15"/>
  </mergeCells>
  <pageMargins left="0.9055118110236221" right="0.31496062992125984" top="0.59055118110236227" bottom="0.27559055118110237" header="0.19685039370078741" footer="0.23622047244094491"/>
  <pageSetup paperSize="9" orientation="landscape"/>
  <headerFooter differentFirst="1">
    <oddHeader>&amp;C&amp;P</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AE11B-C2C0-1643-B496-E6E75575EE4D}">
  <sheetPr codeName="Sheet6">
    <tabColor rgb="FF7030A0"/>
  </sheetPr>
  <dimension ref="A1:H10"/>
  <sheetViews>
    <sheetView view="pageBreakPreview" zoomScaleNormal="100" zoomScaleSheetLayoutView="100" workbookViewId="0">
      <selection activeCell="E7" sqref="E7"/>
    </sheetView>
  </sheetViews>
  <sheetFormatPr baseColWidth="10" defaultColWidth="9" defaultRowHeight="16"/>
  <cols>
    <col min="1" max="1" width="6.5" style="4" customWidth="1"/>
    <col min="2" max="2" width="80.83203125" style="3" customWidth="1"/>
    <col min="3" max="3" width="19" style="3" customWidth="1"/>
    <col min="4" max="5" width="13.5" style="5" bestFit="1" customWidth="1"/>
    <col min="6" max="6" width="13.5" style="3" bestFit="1" customWidth="1"/>
    <col min="7" max="16384" width="9" style="3"/>
  </cols>
  <sheetData>
    <row r="1" spans="1:8" ht="27" customHeight="1">
      <c r="A1" s="678" t="s">
        <v>770</v>
      </c>
      <c r="B1" s="678"/>
      <c r="C1" s="678"/>
    </row>
    <row r="2" spans="1:8" ht="35" customHeight="1">
      <c r="A2" s="653" t="str">
        <f>'Bảng 1'!A2:E2</f>
        <v>(kèm theo Tờ trình số     /TTr-BQLDA ngày     tháng    năm 2024 của Ban Quản lý dự án đầu tư xây dựng huyện Thanh Miện)</v>
      </c>
      <c r="B2" s="653"/>
      <c r="C2" s="653"/>
      <c r="D2" s="6"/>
      <c r="E2" s="6"/>
      <c r="F2" s="6"/>
      <c r="G2" s="6"/>
      <c r="H2" s="6"/>
    </row>
    <row r="3" spans="1:8" ht="8.25" customHeight="1">
      <c r="A3" s="7"/>
      <c r="B3" s="7"/>
      <c r="C3" s="7"/>
    </row>
    <row r="4" spans="1:8" ht="39" customHeight="1">
      <c r="A4" s="83" t="s">
        <v>3</v>
      </c>
      <c r="B4" s="83" t="s">
        <v>17</v>
      </c>
      <c r="C4" s="83" t="s">
        <v>7</v>
      </c>
    </row>
    <row r="5" spans="1:8" ht="39" customHeight="1">
      <c r="A5" s="91">
        <v>1</v>
      </c>
      <c r="B5" s="92" t="s">
        <v>18</v>
      </c>
      <c r="C5" s="93">
        <f>'Bảng 1'!D10</f>
        <v>336231000</v>
      </c>
      <c r="D5" s="5">
        <v>336231000</v>
      </c>
    </row>
    <row r="6" spans="1:8" ht="39" customHeight="1">
      <c r="A6" s="94">
        <v>2</v>
      </c>
      <c r="B6" s="95" t="s">
        <v>19</v>
      </c>
      <c r="C6" s="96">
        <f>'Bảng 2'!D10</f>
        <v>518315000</v>
      </c>
      <c r="D6" s="5">
        <v>518315000</v>
      </c>
    </row>
    <row r="7" spans="1:8" ht="39" customHeight="1">
      <c r="A7" s="94">
        <v>3</v>
      </c>
      <c r="B7" s="95" t="s">
        <v>20</v>
      </c>
      <c r="C7" s="96">
        <f>'Bảng 3'!E12</f>
        <v>769621000</v>
      </c>
      <c r="D7" s="5">
        <v>6772454000</v>
      </c>
      <c r="F7" s="3" t="e">
        <f>SUM('Bảng 4'!#REF!)</f>
        <v>#REF!</v>
      </c>
    </row>
    <row r="8" spans="1:8" ht="37.5" hidden="1" customHeight="1">
      <c r="A8" s="97">
        <v>4</v>
      </c>
      <c r="B8" s="98" t="s">
        <v>77</v>
      </c>
      <c r="C8" s="99">
        <f>'Bảng 4'!C15</f>
        <v>0</v>
      </c>
      <c r="D8" s="5">
        <v>0</v>
      </c>
      <c r="F8" s="11" t="e">
        <f>+'Bảng 3'!#REF!+'Bảng 3'!#REF!</f>
        <v>#REF!</v>
      </c>
    </row>
    <row r="9" spans="1:8" ht="39" customHeight="1">
      <c r="A9" s="677" t="s">
        <v>21</v>
      </c>
      <c r="B9" s="677"/>
      <c r="C9" s="100">
        <f>SUM(C5:C8)</f>
        <v>1624167000</v>
      </c>
      <c r="D9" s="5">
        <v>7627000000</v>
      </c>
      <c r="E9" s="5">
        <f>C10-C9</f>
        <v>6002833000</v>
      </c>
      <c r="F9" s="11" t="e">
        <f>SUM('Bảng 2'!#REF!)</f>
        <v>#REF!</v>
      </c>
    </row>
    <row r="10" spans="1:8" ht="39" customHeight="1">
      <c r="A10" s="677" t="s">
        <v>35</v>
      </c>
      <c r="B10" s="677"/>
      <c r="C10" s="100">
        <f>TH!O35</f>
        <v>7627000000</v>
      </c>
      <c r="E10" s="73" t="e">
        <f>C10-KHDT!C28</f>
        <v>#REF!</v>
      </c>
      <c r="F10" s="12" t="e">
        <f>SUM(F7:F9)</f>
        <v>#REF!</v>
      </c>
    </row>
  </sheetData>
  <mergeCells count="4">
    <mergeCell ref="A10:B10"/>
    <mergeCell ref="A9:B9"/>
    <mergeCell ref="A1:C1"/>
    <mergeCell ref="A2:C2"/>
  </mergeCells>
  <phoneticPr fontId="3" type="noConversion"/>
  <hyperlinks>
    <hyperlink ref="E10" location="KHDT!A1" display="KHDT!A1" xr:uid="{CB5D90A6-4877-8B4E-A0DA-E1C53E4E8F27}"/>
  </hyperlinks>
  <printOptions horizontalCentered="1"/>
  <pageMargins left="0.82677165354330717" right="0.70866141732283472" top="0.9055118110236221" bottom="0.74803149606299213" header="0.31496062992125984" footer="0.31496062992125984"/>
  <pageSetup paperSize="9" orientation="landscape"/>
  <headerFooter alignWithMargins="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100C1-986E-BF42-8FC9-FF090ACB4504}">
  <sheetPr codeName="Sheet7"/>
  <dimension ref="A1:P188"/>
  <sheetViews>
    <sheetView topLeftCell="A35" workbookViewId="0">
      <selection activeCell="H24" sqref="H24"/>
    </sheetView>
  </sheetViews>
  <sheetFormatPr baseColWidth="10" defaultColWidth="8.83203125" defaultRowHeight="14"/>
  <cols>
    <col min="1" max="1" width="3.5" style="453" customWidth="1"/>
    <col min="2" max="2" width="33.83203125" style="462" customWidth="1"/>
    <col min="3" max="3" width="9" style="454" bestFit="1" customWidth="1"/>
    <col min="4" max="4" width="4.5" style="454" customWidth="1"/>
    <col min="5" max="5" width="16.1640625" style="462" customWidth="1"/>
    <col min="6" max="6" width="12.1640625" style="462" bestFit="1" customWidth="1"/>
    <col min="7" max="7" width="11.1640625" style="462" bestFit="1" customWidth="1"/>
    <col min="8" max="8" width="13.1640625" style="462" bestFit="1" customWidth="1"/>
    <col min="9" max="9" width="5.83203125" style="454" bestFit="1" customWidth="1"/>
    <col min="10" max="10" width="15.83203125" style="462" customWidth="1"/>
    <col min="11" max="11" width="22.33203125" style="462" customWidth="1"/>
    <col min="12" max="12" width="13.1640625" style="462" bestFit="1" customWidth="1"/>
    <col min="13" max="13" width="12.5" style="462" bestFit="1" customWidth="1"/>
    <col min="14" max="14" width="10.83203125" style="462" bestFit="1" customWidth="1"/>
    <col min="15" max="15" width="8.83203125" style="462" bestFit="1" customWidth="1"/>
    <col min="16" max="16" width="14.83203125" style="462" customWidth="1"/>
    <col min="17" max="16384" width="8.83203125" style="462"/>
  </cols>
  <sheetData>
    <row r="1" spans="1:16" ht="20">
      <c r="A1" s="686" t="s">
        <v>510</v>
      </c>
      <c r="B1" s="686"/>
      <c r="C1" s="686"/>
      <c r="D1" s="686"/>
      <c r="E1" s="686"/>
      <c r="F1" s="686"/>
      <c r="G1" s="686"/>
      <c r="H1" s="686"/>
      <c r="I1" s="394"/>
    </row>
    <row r="2" spans="1:16">
      <c r="A2" s="687" t="s">
        <v>511</v>
      </c>
      <c r="B2" s="687"/>
      <c r="C2" s="687"/>
      <c r="D2" s="687"/>
      <c r="E2" s="687"/>
      <c r="F2" s="687"/>
      <c r="G2" s="687"/>
      <c r="H2" s="687"/>
      <c r="I2" s="395"/>
    </row>
    <row r="3" spans="1:16">
      <c r="A3" s="687"/>
      <c r="B3" s="687"/>
      <c r="C3" s="687"/>
      <c r="D3" s="687"/>
      <c r="E3" s="687"/>
      <c r="F3" s="687"/>
      <c r="G3" s="687"/>
      <c r="H3" s="687"/>
      <c r="I3" s="395"/>
    </row>
    <row r="4" spans="1:16" ht="30">
      <c r="A4" s="396" t="s">
        <v>3</v>
      </c>
      <c r="B4" s="396" t="s">
        <v>8</v>
      </c>
      <c r="C4" s="396" t="s">
        <v>512</v>
      </c>
      <c r="D4" s="397" t="s">
        <v>513</v>
      </c>
      <c r="E4" s="396" t="s">
        <v>460</v>
      </c>
      <c r="F4" s="397" t="s">
        <v>514</v>
      </c>
      <c r="G4" s="397" t="s">
        <v>515</v>
      </c>
      <c r="H4" s="397" t="s">
        <v>516</v>
      </c>
      <c r="I4" s="397" t="s">
        <v>23</v>
      </c>
    </row>
    <row r="5" spans="1:16" ht="15">
      <c r="A5" s="398" t="s">
        <v>0</v>
      </c>
      <c r="B5" s="399" t="s">
        <v>517</v>
      </c>
      <c r="C5" s="398"/>
      <c r="D5" s="398"/>
      <c r="E5" s="400"/>
      <c r="F5" s="401"/>
      <c r="G5" s="402"/>
      <c r="H5" s="403">
        <f>+F5</f>
        <v>0</v>
      </c>
      <c r="I5" s="402" t="s">
        <v>518</v>
      </c>
    </row>
    <row r="6" spans="1:16" s="449" customFormat="1">
      <c r="A6" s="404" t="s">
        <v>1</v>
      </c>
      <c r="B6" s="405" t="s">
        <v>519</v>
      </c>
      <c r="C6" s="404"/>
      <c r="D6" s="404"/>
      <c r="E6" s="405"/>
      <c r="F6" s="406">
        <f>+F7</f>
        <v>39664941666.666664</v>
      </c>
      <c r="G6" s="406">
        <f>+G7</f>
        <v>3173195333.333333</v>
      </c>
      <c r="H6" s="406">
        <f>+H7</f>
        <v>42838137000</v>
      </c>
      <c r="I6" s="407" t="s">
        <v>249</v>
      </c>
      <c r="J6" s="484">
        <v>40150000000</v>
      </c>
      <c r="K6" s="485">
        <f>+J6-H6</f>
        <v>-2688137000</v>
      </c>
      <c r="L6" s="486"/>
      <c r="M6" s="485"/>
    </row>
    <row r="7" spans="1:16" s="449" customFormat="1" ht="15">
      <c r="A7" s="408">
        <v>1</v>
      </c>
      <c r="B7" s="409" t="s">
        <v>520</v>
      </c>
      <c r="C7" s="408"/>
      <c r="D7" s="408"/>
      <c r="E7" s="408" t="s">
        <v>521</v>
      </c>
      <c r="F7" s="410">
        <f>+'[365]TH dự toán công trình'!D11/1.08</f>
        <v>39664941666.666664</v>
      </c>
      <c r="G7" s="410">
        <f>F7*0.08</f>
        <v>3173195333.333333</v>
      </c>
      <c r="H7" s="513">
        <f>F7+G7</f>
        <v>42838137000</v>
      </c>
      <c r="I7" s="410" t="s">
        <v>522</v>
      </c>
      <c r="J7" s="484"/>
      <c r="L7" s="486"/>
      <c r="M7" s="485"/>
    </row>
    <row r="8" spans="1:16" s="450" customFormat="1">
      <c r="A8" s="404" t="s">
        <v>2</v>
      </c>
      <c r="B8" s="405" t="s">
        <v>523</v>
      </c>
      <c r="C8" s="404"/>
      <c r="D8" s="404"/>
      <c r="E8" s="405"/>
      <c r="F8" s="406">
        <f>+F9</f>
        <v>1021372247.9166665</v>
      </c>
      <c r="G8" s="411">
        <f>+G9</f>
        <v>0</v>
      </c>
      <c r="H8" s="406">
        <f>ROUND(H9,-3)</f>
        <v>1021372000</v>
      </c>
      <c r="I8" s="407" t="s">
        <v>273</v>
      </c>
      <c r="K8" s="487"/>
      <c r="L8" s="486"/>
      <c r="M8" s="485"/>
    </row>
    <row r="9" spans="1:16" s="450" customFormat="1" ht="45">
      <c r="A9" s="408" t="s">
        <v>102</v>
      </c>
      <c r="B9" s="412" t="s">
        <v>524</v>
      </c>
      <c r="C9" s="413">
        <f>ROUND(2.769%-(2.769%-2.473%)*(($F$6)/10^9-20)/(50-20),5)</f>
        <v>2.5749999999999999E-2</v>
      </c>
      <c r="D9" s="408"/>
      <c r="E9" s="414" t="s">
        <v>525</v>
      </c>
      <c r="F9" s="415">
        <f>+C9*F6</f>
        <v>1021372247.9166665</v>
      </c>
      <c r="G9" s="415"/>
      <c r="H9" s="512">
        <f>+F9</f>
        <v>1021372247.9166665</v>
      </c>
      <c r="I9" s="410"/>
      <c r="J9" s="488"/>
      <c r="K9" s="489"/>
      <c r="L9" s="486"/>
      <c r="M9" s="485"/>
    </row>
    <row r="10" spans="1:16" s="450" customFormat="1">
      <c r="A10" s="404" t="s">
        <v>31</v>
      </c>
      <c r="B10" s="405" t="s">
        <v>526</v>
      </c>
      <c r="C10" s="404"/>
      <c r="D10" s="404"/>
      <c r="E10" s="405"/>
      <c r="F10" s="406">
        <f>+F11+F17</f>
        <v>3512507925.8033252</v>
      </c>
      <c r="G10" s="406">
        <f>+G11+G17</f>
        <v>272435931.83908081</v>
      </c>
      <c r="H10" s="406">
        <f>ROUND(H11+H17,-3)</f>
        <v>3784944000</v>
      </c>
      <c r="I10" s="407" t="s">
        <v>276</v>
      </c>
      <c r="K10" s="489"/>
      <c r="L10" s="486"/>
      <c r="M10" s="485"/>
    </row>
    <row r="11" spans="1:16" s="450" customFormat="1">
      <c r="A11" s="404">
        <v>1</v>
      </c>
      <c r="B11" s="416" t="s">
        <v>527</v>
      </c>
      <c r="C11" s="404"/>
      <c r="D11" s="404"/>
      <c r="E11" s="405"/>
      <c r="F11" s="406">
        <f>ROUND(SUM(F12:F16),-3)</f>
        <v>474856000</v>
      </c>
      <c r="G11" s="406">
        <f>ROUND(SUM(G12:G16),-3)</f>
        <v>37216000</v>
      </c>
      <c r="H11" s="406">
        <f>ROUND(SUM(H12:H16),-3)</f>
        <v>512072000</v>
      </c>
      <c r="I11" s="407" t="s">
        <v>528</v>
      </c>
      <c r="K11" s="489"/>
      <c r="L11" s="486"/>
      <c r="M11" s="485"/>
    </row>
    <row r="12" spans="1:16" s="519" customFormat="1" ht="45">
      <c r="A12" s="510" t="s">
        <v>102</v>
      </c>
      <c r="B12" s="511" t="s">
        <v>529</v>
      </c>
      <c r="C12" s="510"/>
      <c r="D12" s="510"/>
      <c r="E12" s="418" t="s">
        <v>530</v>
      </c>
      <c r="F12" s="512">
        <f>136593000/1.08</f>
        <v>126474999.99999999</v>
      </c>
      <c r="G12" s="513">
        <f>F12*0.08</f>
        <v>10117999.999999998</v>
      </c>
      <c r="H12" s="512">
        <f>+F12+G12</f>
        <v>136592999.99999997</v>
      </c>
      <c r="I12" s="514" t="s">
        <v>531</v>
      </c>
      <c r="J12" s="515"/>
      <c r="K12" s="516"/>
      <c r="L12" s="517"/>
      <c r="M12" s="518"/>
    </row>
    <row r="13" spans="1:16" s="524" customFormat="1" ht="45">
      <c r="A13" s="510" t="s">
        <v>104</v>
      </c>
      <c r="B13" s="520" t="s">
        <v>532</v>
      </c>
      <c r="C13" s="427"/>
      <c r="D13" s="521"/>
      <c r="E13" s="418" t="s">
        <v>530</v>
      </c>
      <c r="F13" s="512">
        <f>306388000/1.08</f>
        <v>283692592.5925926</v>
      </c>
      <c r="G13" s="513">
        <f>F13*0.08</f>
        <v>22695407.407407407</v>
      </c>
      <c r="H13" s="512">
        <f>+G13+F13</f>
        <v>306388000</v>
      </c>
      <c r="I13" s="514" t="s">
        <v>533</v>
      </c>
      <c r="J13" s="522">
        <v>0.745</v>
      </c>
      <c r="K13" s="523">
        <f>+J13*F6/100</f>
        <v>295503815.41666663</v>
      </c>
      <c r="L13" s="517"/>
      <c r="M13" s="518"/>
      <c r="N13" s="513"/>
    </row>
    <row r="14" spans="1:16" s="524" customFormat="1" ht="45">
      <c r="A14" s="510" t="s">
        <v>106</v>
      </c>
      <c r="B14" s="520" t="s">
        <v>534</v>
      </c>
      <c r="C14" s="427"/>
      <c r="D14" s="521"/>
      <c r="E14" s="418" t="s">
        <v>530</v>
      </c>
      <c r="F14" s="513">
        <f>59431000/1.08</f>
        <v>55028703.703703701</v>
      </c>
      <c r="G14" s="513">
        <f>F14*0.08</f>
        <v>4402296.2962962966</v>
      </c>
      <c r="H14" s="513">
        <f>+G14+F14</f>
        <v>59431000</v>
      </c>
      <c r="I14" s="514" t="s">
        <v>535</v>
      </c>
      <c r="J14" s="525"/>
      <c r="K14" s="525"/>
      <c r="L14" s="517"/>
      <c r="M14" s="518"/>
      <c r="N14" s="524" t="s">
        <v>536</v>
      </c>
      <c r="O14" s="524" t="s">
        <v>537</v>
      </c>
    </row>
    <row r="15" spans="1:16" s="524" customFormat="1" ht="45">
      <c r="A15" s="510" t="s">
        <v>538</v>
      </c>
      <c r="B15" s="520" t="s">
        <v>283</v>
      </c>
      <c r="C15" s="427"/>
      <c r="D15" s="510"/>
      <c r="E15" s="418" t="s">
        <v>530</v>
      </c>
      <c r="F15" s="513">
        <v>4098000</v>
      </c>
      <c r="G15" s="512"/>
      <c r="H15" s="513">
        <f>ROUND(G15+F15,-3)</f>
        <v>4098000</v>
      </c>
      <c r="I15" s="514" t="s">
        <v>539</v>
      </c>
      <c r="L15" s="517"/>
      <c r="M15" s="518"/>
      <c r="N15" s="524">
        <v>50</v>
      </c>
      <c r="O15" s="524">
        <v>20</v>
      </c>
      <c r="P15" s="524">
        <f>+F6/1000000000</f>
        <v>39.664941666666664</v>
      </c>
    </row>
    <row r="16" spans="1:16" s="524" customFormat="1" ht="45">
      <c r="A16" s="510" t="s">
        <v>540</v>
      </c>
      <c r="B16" s="520" t="s">
        <v>541</v>
      </c>
      <c r="C16" s="427"/>
      <c r="D16" s="521"/>
      <c r="E16" s="418" t="s">
        <v>530</v>
      </c>
      <c r="F16" s="513">
        <v>5562000</v>
      </c>
      <c r="G16" s="512"/>
      <c r="H16" s="513">
        <f>ROUND(G16+F16,-3)</f>
        <v>5562000</v>
      </c>
      <c r="I16" s="514" t="s">
        <v>542</v>
      </c>
      <c r="K16" s="524" t="s">
        <v>543</v>
      </c>
      <c r="L16" s="517" t="s">
        <v>544</v>
      </c>
      <c r="M16" s="518" t="s">
        <v>545</v>
      </c>
      <c r="N16" s="524">
        <v>2.31</v>
      </c>
      <c r="O16" s="524">
        <v>2.76</v>
      </c>
      <c r="P16" s="526">
        <f>+N16-(N16-O16)*(P15-N15)/(O15-N15)</f>
        <v>2.4650258749999998</v>
      </c>
    </row>
    <row r="17" spans="1:16" s="494" customFormat="1">
      <c r="A17" s="404">
        <v>2</v>
      </c>
      <c r="B17" s="416" t="s">
        <v>546</v>
      </c>
      <c r="C17" s="422"/>
      <c r="D17" s="422"/>
      <c r="E17" s="423"/>
      <c r="F17" s="424">
        <f>SUM(F18:F33)</f>
        <v>3037651925.8033252</v>
      </c>
      <c r="G17" s="424">
        <f>SUM(G18:G33)</f>
        <v>235219931.83908081</v>
      </c>
      <c r="H17" s="424">
        <f>ROUND(SUM(H18:H33),-3)</f>
        <v>3272872000</v>
      </c>
      <c r="I17" s="424" t="s">
        <v>547</v>
      </c>
      <c r="L17" s="486"/>
      <c r="M17" s="485"/>
      <c r="N17" s="424"/>
    </row>
    <row r="18" spans="1:16" s="491" customFormat="1">
      <c r="A18" s="408" t="s">
        <v>250</v>
      </c>
      <c r="B18" s="417" t="s">
        <v>548</v>
      </c>
      <c r="C18" s="408"/>
      <c r="D18" s="408"/>
      <c r="E18" s="425" t="s">
        <v>68</v>
      </c>
      <c r="F18" s="415">
        <f>150000000/1.08</f>
        <v>138888888.88888887</v>
      </c>
      <c r="G18" s="410">
        <f>F18*0.08</f>
        <v>11111111.11111111</v>
      </c>
      <c r="H18" s="513">
        <f t="shared" ref="H18:H25" si="0">+F18+G18</f>
        <v>149999999.99999997</v>
      </c>
      <c r="I18" s="419" t="s">
        <v>549</v>
      </c>
      <c r="L18" s="486"/>
      <c r="M18" s="485"/>
      <c r="N18" s="410"/>
    </row>
    <row r="19" spans="1:16" s="491" customFormat="1">
      <c r="A19" s="408" t="s">
        <v>550</v>
      </c>
      <c r="B19" s="417" t="s">
        <v>551</v>
      </c>
      <c r="C19" s="426"/>
      <c r="D19" s="408"/>
      <c r="E19" s="425" t="s">
        <v>68</v>
      </c>
      <c r="F19" s="415">
        <f>670657000/1.08</f>
        <v>620978703.70370364</v>
      </c>
      <c r="G19" s="410">
        <f>F19*0.08</f>
        <v>49678296.296296291</v>
      </c>
      <c r="H19" s="513">
        <f>+F19+G19</f>
        <v>670656999.99999988</v>
      </c>
      <c r="I19" s="419" t="s">
        <v>552</v>
      </c>
      <c r="L19" s="486"/>
      <c r="M19" s="485"/>
      <c r="N19" s="410"/>
    </row>
    <row r="20" spans="1:16" s="491" customFormat="1" ht="30">
      <c r="A20" s="408" t="s">
        <v>553</v>
      </c>
      <c r="B20" s="417" t="s">
        <v>554</v>
      </c>
      <c r="C20" s="427">
        <f>+P16/100</f>
        <v>2.4650258749999997E-2</v>
      </c>
      <c r="D20" s="408"/>
      <c r="E20" s="414" t="s">
        <v>525</v>
      </c>
      <c r="F20" s="415">
        <f>+C20*F6</f>
        <v>977751075.38698947</v>
      </c>
      <c r="G20" s="410">
        <f>F20*0.08</f>
        <v>78220086.030959159</v>
      </c>
      <c r="H20" s="513">
        <f t="shared" si="0"/>
        <v>1055971161.4179486</v>
      </c>
      <c r="I20" s="419" t="s">
        <v>555</v>
      </c>
      <c r="L20" s="486"/>
      <c r="M20" s="485"/>
      <c r="N20" s="410"/>
    </row>
    <row r="21" spans="1:16" s="491" customFormat="1" ht="17">
      <c r="A21" s="408" t="s">
        <v>556</v>
      </c>
      <c r="B21" s="412" t="s">
        <v>283</v>
      </c>
      <c r="C21" s="413">
        <v>0.03</v>
      </c>
      <c r="D21" s="408"/>
      <c r="E21" s="428" t="s">
        <v>136</v>
      </c>
      <c r="F21" s="410">
        <f>+C21*(F18+F19)</f>
        <v>22796027.777777772</v>
      </c>
      <c r="G21" s="410"/>
      <c r="H21" s="513">
        <f t="shared" si="0"/>
        <v>22796027.777777772</v>
      </c>
      <c r="I21" s="419" t="s">
        <v>557</v>
      </c>
      <c r="L21" s="486"/>
      <c r="M21" s="485"/>
    </row>
    <row r="22" spans="1:16" s="491" customFormat="1" ht="45">
      <c r="A22" s="408" t="s">
        <v>558</v>
      </c>
      <c r="B22" s="412" t="s">
        <v>541</v>
      </c>
      <c r="C22" s="413">
        <v>4.0719999999999999E-2</v>
      </c>
      <c r="D22" s="421"/>
      <c r="E22" s="428" t="s">
        <v>136</v>
      </c>
      <c r="F22" s="410">
        <f>+C22*(F18+F19)</f>
        <v>30941808.370370366</v>
      </c>
      <c r="G22" s="429"/>
      <c r="H22" s="513">
        <f t="shared" si="0"/>
        <v>30941808.370370366</v>
      </c>
      <c r="I22" s="419" t="s">
        <v>559</v>
      </c>
      <c r="K22" s="492">
        <f>+H18+H19+H20</f>
        <v>1876628161.4179485</v>
      </c>
      <c r="L22" s="486"/>
      <c r="M22" s="485"/>
    </row>
    <row r="23" spans="1:16" s="491" customFormat="1" ht="45">
      <c r="A23" s="408" t="s">
        <v>560</v>
      </c>
      <c r="B23" s="412" t="s">
        <v>561</v>
      </c>
      <c r="C23" s="413">
        <f>ROUND(2.292%-(2.292%-2.075%)*(($F$6)/10^9-20)/(50-20),5)</f>
        <v>2.1499999999999998E-2</v>
      </c>
      <c r="D23" s="421"/>
      <c r="E23" s="414" t="s">
        <v>525</v>
      </c>
      <c r="F23" s="410">
        <f>+C23*F6</f>
        <v>852796245.83333325</v>
      </c>
      <c r="G23" s="410">
        <f>F23*0.08</f>
        <v>68223699.666666657</v>
      </c>
      <c r="H23" s="513">
        <f t="shared" si="0"/>
        <v>921019945.49999988</v>
      </c>
      <c r="I23" s="419" t="s">
        <v>562</v>
      </c>
      <c r="K23" s="490"/>
      <c r="L23" s="486"/>
      <c r="M23" s="485"/>
    </row>
    <row r="24" spans="1:16" s="491" customFormat="1" ht="75">
      <c r="A24" s="408" t="s">
        <v>563</v>
      </c>
      <c r="B24" s="412" t="s">
        <v>564</v>
      </c>
      <c r="C24" s="427">
        <v>7.1390000000000004E-3</v>
      </c>
      <c r="D24" s="421"/>
      <c r="E24" s="430" t="s">
        <v>565</v>
      </c>
      <c r="F24" s="410">
        <f>+C24*(F18+F19+F20)</f>
        <v>12404859.670706235</v>
      </c>
      <c r="G24" s="410">
        <f>F24*0.08</f>
        <v>992388.77365649876</v>
      </c>
      <c r="H24" s="513">
        <f>+F24+G24</f>
        <v>13397248.444362734</v>
      </c>
      <c r="I24" s="419" t="s">
        <v>566</v>
      </c>
      <c r="J24" s="492"/>
      <c r="L24" s="486"/>
      <c r="M24" s="485"/>
      <c r="N24" s="491">
        <v>3</v>
      </c>
      <c r="O24" s="491">
        <v>1</v>
      </c>
      <c r="P24" s="492">
        <f>+(H18+H19+H20)/1000000000</f>
        <v>1.8766281614179485</v>
      </c>
    </row>
    <row r="25" spans="1:16" s="491" customFormat="1" ht="45" customHeight="1">
      <c r="A25" s="408" t="s">
        <v>567</v>
      </c>
      <c r="B25" s="412" t="s">
        <v>568</v>
      </c>
      <c r="C25" s="427">
        <v>1E-3</v>
      </c>
      <c r="D25" s="495"/>
      <c r="E25" s="431" t="s">
        <v>569</v>
      </c>
      <c r="F25" s="410">
        <v>2000000</v>
      </c>
      <c r="G25" s="429"/>
      <c r="H25" s="513">
        <f t="shared" si="0"/>
        <v>2000000</v>
      </c>
      <c r="I25" s="419" t="s">
        <v>570</v>
      </c>
      <c r="J25" s="410">
        <f>+C25*(F20+F18)</f>
        <v>1116639.9642758784</v>
      </c>
      <c r="L25" s="486"/>
      <c r="M25" s="485"/>
      <c r="N25" s="491">
        <v>0.58299999999999996</v>
      </c>
      <c r="O25" s="491">
        <v>0.81599999999999995</v>
      </c>
      <c r="P25" s="493">
        <f>+N25-(N25-O25)*(P24-N24)/(O24-N24)</f>
        <v>0.71387281919480894</v>
      </c>
    </row>
    <row r="26" spans="1:16" s="491" customFormat="1" ht="60">
      <c r="A26" s="408" t="s">
        <v>571</v>
      </c>
      <c r="B26" s="412" t="s">
        <v>572</v>
      </c>
      <c r="C26" s="413">
        <f>ROUND(0.302%-(0.302%-0.166%)*(($F$6)/10^9-20)/(50-20),5)</f>
        <v>2.1299999999999999E-3</v>
      </c>
      <c r="D26" s="495"/>
      <c r="E26" s="414" t="s">
        <v>525</v>
      </c>
      <c r="F26" s="410">
        <f>$F$6*C26</f>
        <v>84486325.75</v>
      </c>
      <c r="G26" s="410">
        <f>F26*0.08</f>
        <v>6758906.0600000005</v>
      </c>
      <c r="H26" s="513">
        <f>+F26+G26</f>
        <v>91245231.810000002</v>
      </c>
      <c r="I26" s="419" t="s">
        <v>573</v>
      </c>
      <c r="L26" s="486"/>
      <c r="M26" s="485"/>
    </row>
    <row r="27" spans="1:16" s="491" customFormat="1" ht="45" customHeight="1">
      <c r="A27" s="408" t="s">
        <v>574</v>
      </c>
      <c r="B27" s="412" t="s">
        <v>575</v>
      </c>
      <c r="C27" s="427">
        <v>1E-3</v>
      </c>
      <c r="D27" s="495"/>
      <c r="E27" s="414" t="s">
        <v>525</v>
      </c>
      <c r="F27" s="410">
        <f>+C27*F6</f>
        <v>39664941.666666664</v>
      </c>
      <c r="G27" s="429"/>
      <c r="H27" s="513">
        <f>+F27+G27</f>
        <v>39664941.666666664</v>
      </c>
      <c r="I27" s="419" t="s">
        <v>576</v>
      </c>
      <c r="J27" s="410"/>
      <c r="L27" s="486"/>
      <c r="M27" s="485"/>
      <c r="N27" s="491">
        <v>50</v>
      </c>
      <c r="O27" s="491">
        <v>20</v>
      </c>
      <c r="P27" s="496">
        <f>+F23/1000000000</f>
        <v>0.85279624583333324</v>
      </c>
    </row>
    <row r="28" spans="1:16" s="491" customFormat="1" ht="45" customHeight="1">
      <c r="A28" s="408" t="s">
        <v>577</v>
      </c>
      <c r="B28" s="412" t="s">
        <v>578</v>
      </c>
      <c r="C28" s="413">
        <v>8.1600000000000006E-3</v>
      </c>
      <c r="D28" s="421"/>
      <c r="E28" s="430" t="s">
        <v>579</v>
      </c>
      <c r="F28" s="410">
        <f>+C28*(F23)</f>
        <v>6958817.3659999995</v>
      </c>
      <c r="G28" s="410">
        <f>F28*0.08</f>
        <v>556705.38928</v>
      </c>
      <c r="H28" s="513">
        <f>+F28+G28</f>
        <v>7515522.7552799992</v>
      </c>
      <c r="I28" s="419" t="s">
        <v>580</v>
      </c>
      <c r="J28" s="492"/>
      <c r="L28" s="486"/>
      <c r="M28" s="485"/>
      <c r="N28" s="491">
        <v>0.17599999999999999</v>
      </c>
      <c r="O28" s="491">
        <v>0.311</v>
      </c>
      <c r="P28" s="493">
        <f>+N28-(N28-O28)*(P27-N27)/(O27-N27)</f>
        <v>0.39716241689374998</v>
      </c>
    </row>
    <row r="29" spans="1:16" s="491" customFormat="1" ht="44.25" customHeight="1">
      <c r="A29" s="408" t="s">
        <v>581</v>
      </c>
      <c r="B29" s="412" t="s">
        <v>582</v>
      </c>
      <c r="C29" s="427">
        <v>1E-3</v>
      </c>
      <c r="D29" s="495"/>
      <c r="E29" s="431" t="s">
        <v>569</v>
      </c>
      <c r="F29" s="410">
        <v>2000000</v>
      </c>
      <c r="G29" s="429"/>
      <c r="H29" s="513">
        <f>+F29+G29</f>
        <v>2000000</v>
      </c>
      <c r="I29" s="419" t="s">
        <v>583</v>
      </c>
      <c r="J29" s="410"/>
      <c r="L29" s="486"/>
      <c r="M29" s="485"/>
    </row>
    <row r="30" spans="1:16" s="491" customFormat="1" ht="45">
      <c r="A30" s="408" t="s">
        <v>584</v>
      </c>
      <c r="B30" s="412" t="s">
        <v>585</v>
      </c>
      <c r="C30" s="413">
        <f>ROUND(0.163%-(0.163%-0.125%)*(($F$6)/10^9-20)/(50-20),5)</f>
        <v>1.3799999999999999E-3</v>
      </c>
      <c r="D30" s="495"/>
      <c r="E30" s="414" t="s">
        <v>525</v>
      </c>
      <c r="F30" s="410">
        <f>$F$6*C30</f>
        <v>54737619.499999993</v>
      </c>
      <c r="G30" s="410">
        <f>F30*0.08</f>
        <v>4379009.5599999996</v>
      </c>
      <c r="H30" s="513">
        <f>+ROUND(F30+G30,-3)</f>
        <v>59117000</v>
      </c>
      <c r="I30" s="419" t="s">
        <v>586</v>
      </c>
      <c r="L30" s="486"/>
      <c r="M30" s="485"/>
    </row>
    <row r="31" spans="1:16" s="491" customFormat="1" ht="45">
      <c r="A31" s="408" t="s">
        <v>587</v>
      </c>
      <c r="B31" s="412" t="s">
        <v>588</v>
      </c>
      <c r="C31" s="413">
        <f>ROUND(0.158%-(0.158%-0.119%)*(($F$6)/10^9-20)/(50-20),5)</f>
        <v>1.32E-3</v>
      </c>
      <c r="D31" s="495"/>
      <c r="E31" s="414" t="s">
        <v>525</v>
      </c>
      <c r="F31" s="410">
        <f>$F$6*C31</f>
        <v>52357723</v>
      </c>
      <c r="G31" s="410">
        <f>F31*0.08</f>
        <v>4188617.8400000003</v>
      </c>
      <c r="H31" s="513">
        <f>+ROUND(F31+G31,-3)</f>
        <v>56546000</v>
      </c>
      <c r="I31" s="419" t="s">
        <v>589</v>
      </c>
      <c r="L31" s="491">
        <v>50</v>
      </c>
      <c r="M31" s="491">
        <v>15</v>
      </c>
      <c r="N31" s="496">
        <f>+F6/1000000000</f>
        <v>39.664941666666664</v>
      </c>
    </row>
    <row r="32" spans="1:16" s="491" customFormat="1" ht="15">
      <c r="A32" s="408" t="s">
        <v>590</v>
      </c>
      <c r="B32" s="420" t="s">
        <v>591</v>
      </c>
      <c r="C32" s="421"/>
      <c r="D32" s="421"/>
      <c r="E32" s="425" t="s">
        <v>68</v>
      </c>
      <c r="F32" s="410">
        <f>100000000/1.08</f>
        <v>92592592.592592582</v>
      </c>
      <c r="G32" s="410">
        <f>F32*0.08</f>
        <v>7407407.4074074067</v>
      </c>
      <c r="H32" s="513">
        <f>+G32+F32</f>
        <v>99999999.999999985</v>
      </c>
      <c r="I32" s="419" t="s">
        <v>592</v>
      </c>
      <c r="J32" s="492"/>
      <c r="L32" s="491">
        <v>7.5999999999999998E-2</v>
      </c>
      <c r="M32" s="491">
        <v>0.11700000000000001</v>
      </c>
      <c r="N32" s="493">
        <f>+L32-(L32-M32)*(N31-L31)/(M31-L31)</f>
        <v>8.8106782619047627E-2</v>
      </c>
    </row>
    <row r="33" spans="1:13" s="491" customFormat="1" ht="15">
      <c r="A33" s="408" t="s">
        <v>593</v>
      </c>
      <c r="B33" s="412" t="s">
        <v>594</v>
      </c>
      <c r="C33" s="421"/>
      <c r="D33" s="432"/>
      <c r="E33" s="425" t="s">
        <v>68</v>
      </c>
      <c r="F33" s="429">
        <f>+H33/1.08</f>
        <v>46296296.296296291</v>
      </c>
      <c r="G33" s="410">
        <f>F33*0.08</f>
        <v>3703703.7037037034</v>
      </c>
      <c r="H33" s="513">
        <v>50000000</v>
      </c>
      <c r="I33" s="419" t="s">
        <v>595</v>
      </c>
      <c r="L33" s="486"/>
      <c r="M33" s="485"/>
    </row>
    <row r="34" spans="1:13" s="491" customFormat="1" ht="30" hidden="1">
      <c r="A34" s="408">
        <v>21</v>
      </c>
      <c r="B34" s="412" t="s">
        <v>596</v>
      </c>
      <c r="C34" s="432"/>
      <c r="D34" s="432"/>
      <c r="E34" s="433" t="str">
        <f>+E33</f>
        <v>Tạm tính</v>
      </c>
      <c r="F34" s="410">
        <f>+H34/1.1</f>
        <v>0</v>
      </c>
      <c r="G34" s="429">
        <f>+F34*10%</f>
        <v>0</v>
      </c>
      <c r="H34" s="410"/>
      <c r="I34" s="419" t="s">
        <v>597</v>
      </c>
      <c r="L34" s="486"/>
      <c r="M34" s="485"/>
    </row>
    <row r="35" spans="1:13" s="478" customFormat="1">
      <c r="A35" s="434" t="s">
        <v>34</v>
      </c>
      <c r="B35" s="497" t="s">
        <v>598</v>
      </c>
      <c r="C35" s="434"/>
      <c r="D35" s="434"/>
      <c r="E35" s="497"/>
      <c r="F35" s="435">
        <f>SUM(F36:F44)</f>
        <v>886840438.5009259</v>
      </c>
      <c r="G35" s="435">
        <f>SUM(G36:G44)</f>
        <v>41320068.514074072</v>
      </c>
      <c r="H35" s="435">
        <f>SUM(H36:H44)</f>
        <v>928161000</v>
      </c>
      <c r="I35" s="436"/>
      <c r="K35" s="498"/>
      <c r="L35" s="486"/>
      <c r="M35" s="485"/>
    </row>
    <row r="36" spans="1:13" s="491" customFormat="1" ht="30">
      <c r="A36" s="408">
        <v>1</v>
      </c>
      <c r="B36" s="412" t="s">
        <v>599</v>
      </c>
      <c r="C36" s="413">
        <v>5.0000000000000001E-3</v>
      </c>
      <c r="D36" s="432"/>
      <c r="E36" s="414" t="s">
        <v>525</v>
      </c>
      <c r="F36" s="410">
        <f>+C36*$F$6</f>
        <v>198324708.33333331</v>
      </c>
      <c r="G36" s="415">
        <f>+F36*8%</f>
        <v>15865976.666666666</v>
      </c>
      <c r="H36" s="513">
        <f>ROUND(G36+F36,-3)</f>
        <v>214191000</v>
      </c>
      <c r="I36" s="410"/>
      <c r="L36" s="486"/>
      <c r="M36" s="485"/>
    </row>
    <row r="37" spans="1:13" s="491" customFormat="1" ht="43.5" customHeight="1">
      <c r="A37" s="408">
        <v>2</v>
      </c>
      <c r="B37" s="412" t="s">
        <v>600</v>
      </c>
      <c r="C37" s="413">
        <f>ROUND(0.121%-(0.121%-0.08%)*(($F$6)/10^9-15)/(50-15),5)</f>
        <v>9.2000000000000003E-4</v>
      </c>
      <c r="D37" s="432">
        <v>0.5</v>
      </c>
      <c r="E37" s="414" t="s">
        <v>525</v>
      </c>
      <c r="F37" s="410">
        <f>+C37*$F$6*D37</f>
        <v>18245873.166666668</v>
      </c>
      <c r="G37" s="429"/>
      <c r="H37" s="513">
        <f t="shared" ref="H37:H46" si="1">ROUND(G37+F37,-3)</f>
        <v>18246000</v>
      </c>
      <c r="I37" s="410"/>
      <c r="K37" s="491">
        <v>100</v>
      </c>
      <c r="L37" s="491">
        <v>50</v>
      </c>
      <c r="M37" s="496">
        <f>50132400000/1000000000</f>
        <v>50.132399999999997</v>
      </c>
    </row>
    <row r="38" spans="1:13" s="491" customFormat="1" ht="31.5" customHeight="1">
      <c r="A38" s="408">
        <v>3</v>
      </c>
      <c r="B38" s="412" t="s">
        <v>601</v>
      </c>
      <c r="C38" s="413">
        <f>ROUND(0.117%-(0.117%-0.076%)*(($F$6)/10^9-15)/(50-15),5)</f>
        <v>8.8000000000000003E-4</v>
      </c>
      <c r="D38" s="432">
        <v>0.5</v>
      </c>
      <c r="E38" s="414" t="s">
        <v>525</v>
      </c>
      <c r="F38" s="410">
        <f>+C38*$F$6</f>
        <v>34905148.666666664</v>
      </c>
      <c r="G38" s="429"/>
      <c r="H38" s="513">
        <f t="shared" si="1"/>
        <v>34905000</v>
      </c>
      <c r="I38" s="410"/>
      <c r="K38" s="491">
        <v>1.2500000000000001E-2</v>
      </c>
      <c r="L38" s="491">
        <v>1.4999999999999999E-2</v>
      </c>
      <c r="M38" s="493">
        <f>+K38-(K38-L38)*(M37-K37)/(L37-K37)</f>
        <v>1.4993380000000001E-2</v>
      </c>
    </row>
    <row r="39" spans="1:13" s="491" customFormat="1" ht="17">
      <c r="A39" s="408">
        <v>4</v>
      </c>
      <c r="B39" s="412" t="s">
        <v>602</v>
      </c>
      <c r="C39" s="413">
        <v>1.4999999999999999E-4</v>
      </c>
      <c r="D39" s="437">
        <v>0.5</v>
      </c>
      <c r="E39" s="438" t="s">
        <v>603</v>
      </c>
      <c r="F39" s="439">
        <f>+C39*K48*D39</f>
        <v>3759725.9249999998</v>
      </c>
      <c r="G39" s="440"/>
      <c r="H39" s="513">
        <f>ROUND(G39+F39,-3)</f>
        <v>3760000</v>
      </c>
      <c r="I39" s="410"/>
      <c r="L39" s="486"/>
      <c r="M39" s="485"/>
    </row>
    <row r="40" spans="1:13" s="491" customFormat="1" ht="45">
      <c r="A40" s="408">
        <v>5</v>
      </c>
      <c r="B40" s="412" t="s">
        <v>74</v>
      </c>
      <c r="C40" s="441">
        <v>0.2</v>
      </c>
      <c r="D40" s="432"/>
      <c r="E40" s="410" t="s">
        <v>604</v>
      </c>
      <c r="F40" s="429">
        <f>+C40*F23</f>
        <v>170559249.16666666</v>
      </c>
      <c r="G40" s="429"/>
      <c r="H40" s="513">
        <f t="shared" si="1"/>
        <v>170559000</v>
      </c>
      <c r="I40" s="410"/>
      <c r="L40" s="486"/>
      <c r="M40" s="485"/>
    </row>
    <row r="41" spans="1:13" s="491" customFormat="1" ht="15">
      <c r="A41" s="408">
        <v>6</v>
      </c>
      <c r="B41" s="412" t="s">
        <v>605</v>
      </c>
      <c r="C41" s="421"/>
      <c r="D41" s="432"/>
      <c r="E41" s="425" t="s">
        <v>68</v>
      </c>
      <c r="F41" s="429">
        <f>50000000/1.08</f>
        <v>46296296.296296291</v>
      </c>
      <c r="G41" s="410">
        <f>F41*0.08</f>
        <v>3703703.7037037034</v>
      </c>
      <c r="H41" s="513">
        <f t="shared" si="1"/>
        <v>50000000</v>
      </c>
      <c r="I41" s="410"/>
      <c r="L41" s="486"/>
      <c r="M41" s="485"/>
    </row>
    <row r="42" spans="1:13" s="491" customFormat="1" ht="15">
      <c r="A42" s="408">
        <v>7</v>
      </c>
      <c r="B42" s="412" t="s">
        <v>606</v>
      </c>
      <c r="C42" s="421"/>
      <c r="D42" s="432"/>
      <c r="E42" s="425" t="s">
        <v>68</v>
      </c>
      <c r="F42" s="429">
        <f>50000000/1.08</f>
        <v>46296296.296296291</v>
      </c>
      <c r="G42" s="410">
        <f>F42*0.08</f>
        <v>3703703.7037037034</v>
      </c>
      <c r="H42" s="513">
        <f t="shared" si="1"/>
        <v>50000000</v>
      </c>
      <c r="I42" s="410"/>
      <c r="L42" s="486"/>
      <c r="M42" s="485"/>
    </row>
    <row r="43" spans="1:13" s="491" customFormat="1" ht="45">
      <c r="A43" s="408">
        <v>8</v>
      </c>
      <c r="B43" s="412" t="s">
        <v>607</v>
      </c>
      <c r="C43" s="413">
        <f>ROUND(0.45%-(0.45%-0.345%)*(($J$48)/10^9-50)/(100-50),5)</f>
        <v>4.4999999999999997E-3</v>
      </c>
      <c r="D43" s="432"/>
      <c r="E43" s="438" t="s">
        <v>608</v>
      </c>
      <c r="F43" s="429">
        <f>+C43*$J$48</f>
        <v>225583555.49999997</v>
      </c>
      <c r="G43" s="415">
        <f>+F43*8%</f>
        <v>18046684.439999998</v>
      </c>
      <c r="H43" s="513">
        <f>ROUND(G43+F43,-3)</f>
        <v>243630000</v>
      </c>
      <c r="I43" s="410"/>
      <c r="L43" s="486"/>
      <c r="M43" s="485"/>
    </row>
    <row r="44" spans="1:13" s="491" customFormat="1" ht="45">
      <c r="A44" s="408">
        <v>9</v>
      </c>
      <c r="B44" s="412" t="s">
        <v>609</v>
      </c>
      <c r="C44" s="413">
        <f>ROUND(0.285%-(0.285%-0.225%)*(($J$48)/10^9-50)/(100-50),5)</f>
        <v>2.8500000000000001E-3</v>
      </c>
      <c r="D44" s="432"/>
      <c r="E44" s="438" t="s">
        <v>610</v>
      </c>
      <c r="F44" s="429">
        <f>+C44*$J$48</f>
        <v>142869585.15000001</v>
      </c>
      <c r="G44" s="417"/>
      <c r="H44" s="513">
        <f>ROUND(G44+F44,-3)</f>
        <v>142870000</v>
      </c>
      <c r="I44" s="410"/>
      <c r="L44" s="486"/>
      <c r="M44" s="485"/>
    </row>
    <row r="45" spans="1:13" s="491" customFormat="1" ht="45" hidden="1">
      <c r="A45" s="408">
        <v>16</v>
      </c>
      <c r="B45" s="412" t="s">
        <v>611</v>
      </c>
      <c r="C45" s="413">
        <v>9.5999999999999992E-3</v>
      </c>
      <c r="D45" s="432">
        <v>0.5</v>
      </c>
      <c r="E45" s="410" t="s">
        <v>612</v>
      </c>
      <c r="F45" s="410">
        <f>+F5*C45%*D45</f>
        <v>0</v>
      </c>
      <c r="G45" s="429">
        <f>+F45*10%</f>
        <v>0</v>
      </c>
      <c r="H45" s="410">
        <f t="shared" si="1"/>
        <v>0</v>
      </c>
      <c r="I45" s="410"/>
      <c r="L45" s="486"/>
      <c r="M45" s="485"/>
    </row>
    <row r="46" spans="1:13" s="491" customFormat="1" ht="60" hidden="1">
      <c r="A46" s="408">
        <v>17</v>
      </c>
      <c r="B46" s="412" t="s">
        <v>613</v>
      </c>
      <c r="C46" s="413">
        <v>5.7000000000000002E-3</v>
      </c>
      <c r="D46" s="432" t="s">
        <v>614</v>
      </c>
      <c r="E46" s="410" t="s">
        <v>612</v>
      </c>
      <c r="F46" s="410">
        <f>+F5*C46%*0.5*0.5</f>
        <v>0</v>
      </c>
      <c r="G46" s="417"/>
      <c r="H46" s="410">
        <f t="shared" si="1"/>
        <v>0</v>
      </c>
      <c r="I46" s="410"/>
      <c r="L46" s="486"/>
      <c r="M46" s="485"/>
    </row>
    <row r="47" spans="1:13" s="491" customFormat="1">
      <c r="A47" s="408"/>
      <c r="B47" s="412"/>
      <c r="C47" s="432"/>
      <c r="D47" s="688" t="s">
        <v>615</v>
      </c>
      <c r="E47" s="688"/>
      <c r="F47" s="442"/>
      <c r="G47" s="443"/>
      <c r="H47" s="424">
        <f>ROUND(H5+H6+H8+H10+H35,-3)</f>
        <v>48572614000</v>
      </c>
      <c r="I47" s="410"/>
      <c r="L47" s="486"/>
      <c r="M47" s="485"/>
    </row>
    <row r="48" spans="1:13" s="478" customFormat="1" ht="17">
      <c r="A48" s="434" t="s">
        <v>207</v>
      </c>
      <c r="B48" s="499" t="s">
        <v>616</v>
      </c>
      <c r="C48" s="444">
        <f>+H48/H47</f>
        <v>3.2056438222575381E-2</v>
      </c>
      <c r="D48" s="434"/>
      <c r="E48" s="445"/>
      <c r="F48" s="497"/>
      <c r="G48" s="435"/>
      <c r="H48" s="528">
        <v>1557065000</v>
      </c>
      <c r="I48" s="410"/>
      <c r="J48" s="500">
        <v>50129679000</v>
      </c>
      <c r="K48" s="500">
        <v>50129679000</v>
      </c>
      <c r="L48" s="486"/>
      <c r="M48" s="485"/>
    </row>
    <row r="49" spans="1:13" s="505" customFormat="1">
      <c r="A49" s="446" t="s">
        <v>617</v>
      </c>
      <c r="B49" s="501" t="s">
        <v>618</v>
      </c>
      <c r="C49" s="502"/>
      <c r="D49" s="502"/>
      <c r="E49" s="446"/>
      <c r="F49" s="447"/>
      <c r="G49" s="447"/>
      <c r="H49" s="447">
        <f>ROUND(H47+H48,-3)</f>
        <v>50129679000</v>
      </c>
      <c r="I49" s="448"/>
      <c r="J49" s="503"/>
      <c r="K49" s="504">
        <f>+K48-H49</f>
        <v>0</v>
      </c>
      <c r="L49" s="486"/>
      <c r="M49" s="485"/>
    </row>
    <row r="50" spans="1:13" ht="18.75" customHeight="1">
      <c r="A50" s="689" t="s">
        <v>619</v>
      </c>
      <c r="B50" s="689"/>
      <c r="C50" s="689"/>
      <c r="D50" s="689"/>
      <c r="E50" s="689"/>
      <c r="F50" s="689"/>
      <c r="G50" s="689"/>
      <c r="H50" s="689"/>
      <c r="I50" s="451"/>
    </row>
    <row r="51" spans="1:13" s="505" customFormat="1">
      <c r="A51" s="684" t="s">
        <v>620</v>
      </c>
      <c r="B51" s="684"/>
      <c r="C51" s="684"/>
      <c r="D51" s="684"/>
      <c r="E51" s="450"/>
      <c r="F51" s="684" t="s">
        <v>621</v>
      </c>
      <c r="G51" s="684"/>
      <c r="H51" s="684"/>
      <c r="I51" s="426"/>
      <c r="K51" s="504"/>
    </row>
    <row r="52" spans="1:13" s="505" customFormat="1">
      <c r="F52" s="685"/>
      <c r="G52" s="685"/>
      <c r="H52" s="685"/>
      <c r="I52" s="451"/>
      <c r="K52" s="504"/>
    </row>
    <row r="53" spans="1:13" s="505" customFormat="1" ht="24.75" customHeight="1">
      <c r="A53" s="449"/>
      <c r="B53" s="449"/>
      <c r="C53" s="449"/>
      <c r="D53" s="449"/>
      <c r="F53" s="452"/>
      <c r="G53" s="450"/>
      <c r="H53" s="450"/>
      <c r="I53" s="426"/>
      <c r="J53" s="506"/>
      <c r="K53" s="504"/>
    </row>
    <row r="54" spans="1:13">
      <c r="A54" s="684" t="s">
        <v>622</v>
      </c>
      <c r="B54" s="684"/>
      <c r="C54" s="684"/>
      <c r="D54" s="684"/>
      <c r="E54" s="450"/>
      <c r="F54" s="453"/>
      <c r="G54" s="453"/>
      <c r="H54" s="453"/>
    </row>
    <row r="55" spans="1:13">
      <c r="A55" s="455" t="s">
        <v>248</v>
      </c>
      <c r="B55" s="683" t="s">
        <v>623</v>
      </c>
      <c r="C55" s="683"/>
      <c r="D55" s="456"/>
      <c r="E55" s="457"/>
      <c r="F55" s="453"/>
      <c r="G55" s="453"/>
      <c r="H55" s="453"/>
    </row>
    <row r="56" spans="1:13">
      <c r="A56" s="683"/>
      <c r="B56" s="683"/>
      <c r="C56" s="683"/>
      <c r="D56" s="455"/>
      <c r="E56" s="455"/>
      <c r="F56" s="458"/>
      <c r="G56" s="458"/>
      <c r="H56" s="459"/>
      <c r="I56" s="460"/>
    </row>
    <row r="57" spans="1:13" hidden="1">
      <c r="B57" s="461"/>
      <c r="C57" s="461"/>
      <c r="D57" s="461"/>
      <c r="E57" s="461"/>
      <c r="F57" s="461"/>
      <c r="G57" s="461"/>
    </row>
    <row r="58" spans="1:13" hidden="1">
      <c r="A58" s="457" t="s">
        <v>624</v>
      </c>
      <c r="B58" s="461"/>
      <c r="C58" s="461"/>
      <c r="D58" s="461"/>
      <c r="E58" s="461"/>
      <c r="F58" s="461"/>
      <c r="G58" s="461"/>
    </row>
    <row r="59" spans="1:13" hidden="1">
      <c r="A59" s="457" t="s">
        <v>625</v>
      </c>
      <c r="B59" s="463" t="s">
        <v>626</v>
      </c>
      <c r="C59" s="464">
        <v>0</v>
      </c>
      <c r="D59" s="464">
        <v>1</v>
      </c>
      <c r="E59" s="465">
        <v>5</v>
      </c>
      <c r="F59" s="507">
        <v>10</v>
      </c>
    </row>
    <row r="60" spans="1:13" hidden="1">
      <c r="B60" s="463" t="s">
        <v>627</v>
      </c>
      <c r="C60" s="464">
        <v>4.0720000000000001</v>
      </c>
      <c r="D60" s="464">
        <v>4.0720000000000001</v>
      </c>
      <c r="E60" s="464">
        <v>3.5409999999999999</v>
      </c>
      <c r="F60" s="508">
        <v>3.0790000000000002</v>
      </c>
    </row>
    <row r="61" spans="1:13" hidden="1">
      <c r="B61" s="461"/>
      <c r="C61" s="461"/>
      <c r="D61" s="461"/>
      <c r="E61" s="466"/>
      <c r="F61" s="461"/>
      <c r="G61" s="461"/>
    </row>
    <row r="62" spans="1:13" hidden="1">
      <c r="A62" s="467" t="s">
        <v>628</v>
      </c>
      <c r="B62" s="454"/>
      <c r="E62" s="454"/>
      <c r="F62" s="679"/>
      <c r="G62" s="679"/>
      <c r="H62" s="680"/>
    </row>
    <row r="63" spans="1:13" hidden="1">
      <c r="A63" s="468"/>
      <c r="F63" s="681"/>
      <c r="G63" s="681"/>
      <c r="H63" s="681"/>
    </row>
    <row r="64" spans="1:13" ht="45" hidden="1">
      <c r="A64" s="469" t="s">
        <v>629</v>
      </c>
      <c r="B64" s="469" t="s">
        <v>630</v>
      </c>
      <c r="C64" s="469">
        <v>0</v>
      </c>
      <c r="D64" s="469">
        <v>0</v>
      </c>
      <c r="E64" s="464">
        <v>0</v>
      </c>
      <c r="F64" s="464">
        <v>15</v>
      </c>
      <c r="G64" s="464">
        <v>100</v>
      </c>
      <c r="H64" s="464">
        <v>500</v>
      </c>
      <c r="J64" s="464"/>
    </row>
    <row r="65" spans="1:10" hidden="1">
      <c r="A65" s="465"/>
      <c r="B65" s="465" t="s">
        <v>473</v>
      </c>
      <c r="C65" s="465">
        <v>6.1</v>
      </c>
      <c r="D65" s="465">
        <v>6.1</v>
      </c>
      <c r="E65" s="465">
        <v>6.1</v>
      </c>
      <c r="F65" s="465">
        <v>6.1</v>
      </c>
      <c r="G65" s="465">
        <v>5.5</v>
      </c>
      <c r="H65" s="465">
        <v>5.0999999999999996</v>
      </c>
      <c r="J65" s="465"/>
    </row>
    <row r="66" spans="1:10" hidden="1">
      <c r="B66" s="461"/>
      <c r="C66" s="461"/>
      <c r="D66" s="461"/>
      <c r="E66" s="461"/>
      <c r="F66" s="461"/>
      <c r="G66" s="461"/>
    </row>
    <row r="67" spans="1:10" hidden="1">
      <c r="A67" s="467" t="s">
        <v>631</v>
      </c>
      <c r="B67" s="454"/>
      <c r="E67" s="454"/>
      <c r="F67" s="679"/>
      <c r="G67" s="679"/>
      <c r="H67" s="680"/>
    </row>
    <row r="68" spans="1:10" hidden="1">
      <c r="A68" s="468"/>
      <c r="C68" s="462"/>
      <c r="D68" s="462"/>
      <c r="E68" s="681" t="s">
        <v>632</v>
      </c>
      <c r="F68" s="681"/>
      <c r="G68" s="681"/>
      <c r="H68" s="681"/>
    </row>
    <row r="69" spans="1:10" ht="15" hidden="1">
      <c r="A69" s="469"/>
      <c r="B69" s="469" t="s">
        <v>630</v>
      </c>
      <c r="C69" s="464">
        <v>0</v>
      </c>
      <c r="D69" s="470">
        <v>0</v>
      </c>
      <c r="E69" s="464">
        <v>15</v>
      </c>
      <c r="F69" s="464">
        <v>100</v>
      </c>
      <c r="G69" s="464">
        <v>500</v>
      </c>
      <c r="H69" s="464">
        <v>1000</v>
      </c>
    </row>
    <row r="70" spans="1:10" hidden="1">
      <c r="A70" s="465"/>
      <c r="B70" s="471" t="s">
        <v>633</v>
      </c>
      <c r="C70" s="465">
        <v>2.2999999999999998</v>
      </c>
      <c r="D70" s="465">
        <v>2.2999999999999998</v>
      </c>
      <c r="E70" s="465">
        <v>2.2999999999999998</v>
      </c>
      <c r="F70" s="465">
        <v>2.2000000000000002</v>
      </c>
      <c r="G70" s="465">
        <v>2</v>
      </c>
      <c r="H70" s="465">
        <v>1.8</v>
      </c>
    </row>
    <row r="71" spans="1:10" hidden="1">
      <c r="A71" s="465"/>
      <c r="B71" s="471" t="s">
        <v>634</v>
      </c>
      <c r="C71" s="465">
        <v>1.2</v>
      </c>
      <c r="D71" s="465">
        <v>1.2</v>
      </c>
      <c r="E71" s="465">
        <v>1.2</v>
      </c>
      <c r="F71" s="465">
        <v>1.1000000000000001</v>
      </c>
      <c r="G71" s="465">
        <v>1</v>
      </c>
      <c r="H71" s="465">
        <v>0.95</v>
      </c>
    </row>
    <row r="72" spans="1:10" hidden="1">
      <c r="B72" s="461"/>
      <c r="C72" s="461"/>
      <c r="D72" s="461"/>
      <c r="E72" s="461"/>
      <c r="F72" s="472"/>
      <c r="G72" s="472"/>
      <c r="H72" s="472"/>
      <c r="I72" s="473"/>
    </row>
    <row r="73" spans="1:10" hidden="1">
      <c r="B73" s="461"/>
      <c r="C73" s="461"/>
      <c r="D73" s="461"/>
      <c r="E73" s="461"/>
      <c r="F73" s="472"/>
      <c r="G73" s="472"/>
      <c r="H73" s="472"/>
      <c r="I73" s="473"/>
    </row>
    <row r="74" spans="1:10" hidden="1">
      <c r="A74" s="467" t="s">
        <v>635</v>
      </c>
      <c r="B74" s="454"/>
      <c r="E74" s="454"/>
      <c r="F74" s="679">
        <f>F49-F67</f>
        <v>0</v>
      </c>
      <c r="G74" s="679"/>
      <c r="H74" s="680"/>
    </row>
    <row r="75" spans="1:10" hidden="1">
      <c r="A75" s="468"/>
      <c r="F75" s="680"/>
      <c r="G75" s="681"/>
      <c r="H75" s="681"/>
    </row>
    <row r="76" spans="1:10" ht="45" hidden="1">
      <c r="A76" s="469" t="s">
        <v>629</v>
      </c>
      <c r="B76" s="469" t="s">
        <v>630</v>
      </c>
      <c r="C76" s="464">
        <v>0</v>
      </c>
      <c r="D76" s="464">
        <v>0</v>
      </c>
      <c r="E76" s="465">
        <v>15</v>
      </c>
      <c r="F76" s="464">
        <v>50</v>
      </c>
      <c r="G76" s="464">
        <v>100</v>
      </c>
      <c r="H76" s="464">
        <v>200</v>
      </c>
      <c r="I76" s="464"/>
    </row>
    <row r="77" spans="1:10" hidden="1">
      <c r="A77" s="465"/>
      <c r="B77" s="465" t="s">
        <v>636</v>
      </c>
      <c r="C77" s="465">
        <v>0.121</v>
      </c>
      <c r="D77" s="465">
        <v>0.121</v>
      </c>
      <c r="E77" s="465">
        <v>0.121</v>
      </c>
      <c r="F77" s="465">
        <v>0.08</v>
      </c>
      <c r="G77" s="465">
        <v>6.0999999999999999E-2</v>
      </c>
      <c r="H77" s="465">
        <v>4.8000000000000001E-2</v>
      </c>
      <c r="I77" s="464"/>
    </row>
    <row r="78" spans="1:10" hidden="1">
      <c r="A78" s="465"/>
      <c r="B78" s="465" t="s">
        <v>637</v>
      </c>
      <c r="C78" s="465">
        <v>0.11700000000000001</v>
      </c>
      <c r="D78" s="465">
        <v>0.11700000000000001</v>
      </c>
      <c r="E78" s="465">
        <v>0.11700000000000001</v>
      </c>
      <c r="F78" s="465">
        <v>7.5999999999999998E-2</v>
      </c>
      <c r="G78" s="465">
        <v>0.06</v>
      </c>
      <c r="H78" s="465">
        <v>4.5999999999999999E-2</v>
      </c>
      <c r="I78" s="464"/>
    </row>
    <row r="79" spans="1:10" hidden="1"/>
    <row r="80" spans="1:10" hidden="1"/>
    <row r="81" spans="1:12" hidden="1"/>
    <row r="82" spans="1:12" hidden="1">
      <c r="A82" s="467" t="s">
        <v>638</v>
      </c>
      <c r="B82" s="454"/>
      <c r="E82" s="454"/>
      <c r="F82" s="679">
        <f>F58-F81</f>
        <v>0</v>
      </c>
      <c r="G82" s="679"/>
      <c r="H82" s="680"/>
    </row>
    <row r="83" spans="1:12" hidden="1">
      <c r="A83" s="468"/>
      <c r="F83" s="680"/>
      <c r="G83" s="680"/>
      <c r="H83" s="681"/>
    </row>
    <row r="84" spans="1:12" ht="45" hidden="1">
      <c r="A84" s="469" t="s">
        <v>629</v>
      </c>
      <c r="B84" s="469" t="s">
        <v>630</v>
      </c>
      <c r="C84" s="464">
        <v>0</v>
      </c>
      <c r="D84" s="464">
        <v>0</v>
      </c>
      <c r="E84" s="465">
        <v>15</v>
      </c>
      <c r="F84" s="464">
        <v>50</v>
      </c>
      <c r="G84" s="464">
        <v>100</v>
      </c>
      <c r="H84" s="464">
        <v>200</v>
      </c>
      <c r="I84" s="464"/>
    </row>
    <row r="85" spans="1:12" hidden="1">
      <c r="A85" s="465"/>
      <c r="B85" s="465" t="s">
        <v>636</v>
      </c>
      <c r="C85" s="465">
        <v>3.6299999999999999E-2</v>
      </c>
      <c r="D85" s="465">
        <v>3.6299999999999999E-2</v>
      </c>
      <c r="E85" s="465">
        <v>3.6299999999999999E-2</v>
      </c>
      <c r="F85" s="465">
        <v>2.4E-2</v>
      </c>
      <c r="G85" s="465">
        <v>1.83E-2</v>
      </c>
      <c r="H85" s="465">
        <v>1.44E-2</v>
      </c>
      <c r="I85" s="464"/>
    </row>
    <row r="86" spans="1:12" hidden="1">
      <c r="A86" s="465"/>
      <c r="B86" s="465" t="s">
        <v>637</v>
      </c>
      <c r="C86" s="465">
        <v>3.5099999999999999E-2</v>
      </c>
      <c r="D86" s="465">
        <v>3.5099999999999999E-2</v>
      </c>
      <c r="E86" s="465">
        <v>3.5099999999999999E-2</v>
      </c>
      <c r="F86" s="465">
        <v>2.2800000000000001E-2</v>
      </c>
      <c r="G86" s="465">
        <v>1.7999999999999999E-2</v>
      </c>
      <c r="H86" s="465">
        <v>1.38E-2</v>
      </c>
      <c r="I86" s="464"/>
    </row>
    <row r="87" spans="1:12" hidden="1"/>
    <row r="88" spans="1:12" hidden="1">
      <c r="A88" s="467" t="s">
        <v>639</v>
      </c>
      <c r="B88" s="454"/>
      <c r="E88" s="454"/>
      <c r="F88" s="454"/>
      <c r="G88" s="454"/>
      <c r="H88" s="454"/>
    </row>
    <row r="89" spans="1:12" hidden="1">
      <c r="A89" s="468"/>
      <c r="F89" s="680"/>
      <c r="G89" s="681"/>
      <c r="H89" s="681"/>
    </row>
    <row r="90" spans="1:12" ht="45" hidden="1">
      <c r="A90" s="469" t="s">
        <v>629</v>
      </c>
      <c r="B90" s="469" t="s">
        <v>630</v>
      </c>
      <c r="C90" s="464">
        <v>0</v>
      </c>
      <c r="D90" s="469">
        <v>5</v>
      </c>
      <c r="E90" s="465">
        <v>10</v>
      </c>
      <c r="F90" s="464">
        <v>50</v>
      </c>
      <c r="G90" s="464">
        <v>100</v>
      </c>
      <c r="H90" s="464">
        <v>500</v>
      </c>
      <c r="I90" s="464"/>
      <c r="K90" s="464"/>
      <c r="L90" s="464"/>
    </row>
    <row r="91" spans="1:12" hidden="1">
      <c r="A91" s="465"/>
      <c r="B91" s="465" t="s">
        <v>640</v>
      </c>
      <c r="C91" s="465">
        <v>0.56999999999999995</v>
      </c>
      <c r="D91" s="465">
        <v>0.56999999999999995</v>
      </c>
      <c r="E91" s="465">
        <v>0.39</v>
      </c>
      <c r="F91" s="465">
        <v>0.28499999999999998</v>
      </c>
      <c r="G91" s="465">
        <v>0.22500000000000001</v>
      </c>
      <c r="H91" s="465">
        <v>0.13500000000000001</v>
      </c>
      <c r="I91" s="464"/>
      <c r="K91" s="476"/>
      <c r="L91" s="476"/>
    </row>
    <row r="92" spans="1:12" hidden="1">
      <c r="A92" s="465"/>
      <c r="B92" s="465" t="s">
        <v>641</v>
      </c>
      <c r="C92" s="465">
        <v>0.96</v>
      </c>
      <c r="D92" s="465">
        <v>0.96</v>
      </c>
      <c r="E92" s="465">
        <v>0.64500000000000002</v>
      </c>
      <c r="F92" s="465">
        <v>0.45</v>
      </c>
      <c r="G92" s="465">
        <v>0.34499999999999997</v>
      </c>
      <c r="H92" s="465">
        <v>0.19500000000000001</v>
      </c>
      <c r="I92" s="464"/>
      <c r="K92" s="476"/>
      <c r="L92" s="476"/>
    </row>
    <row r="93" spans="1:12" hidden="1">
      <c r="A93" s="462"/>
    </row>
    <row r="94" spans="1:12" hidden="1">
      <c r="A94" s="462" t="s">
        <v>642</v>
      </c>
    </row>
    <row r="95" spans="1:12" hidden="1">
      <c r="A95" s="462"/>
    </row>
    <row r="96" spans="1:12" ht="45" hidden="1">
      <c r="A96" s="469" t="s">
        <v>629</v>
      </c>
      <c r="B96" s="469" t="s">
        <v>630</v>
      </c>
      <c r="C96" s="464">
        <v>0</v>
      </c>
      <c r="D96" s="464">
        <v>0</v>
      </c>
      <c r="E96" s="464">
        <v>0</v>
      </c>
      <c r="F96" s="464">
        <v>5</v>
      </c>
      <c r="G96" s="464">
        <v>15</v>
      </c>
      <c r="H96" s="464">
        <v>25</v>
      </c>
      <c r="I96" s="464"/>
      <c r="J96" s="464">
        <v>200</v>
      </c>
    </row>
    <row r="97" spans="1:10" hidden="1">
      <c r="A97" s="474"/>
      <c r="B97" s="474"/>
      <c r="C97" s="475"/>
      <c r="D97" s="475"/>
      <c r="E97" s="475"/>
      <c r="F97" s="475"/>
      <c r="G97" s="475"/>
      <c r="H97" s="475"/>
      <c r="I97" s="475"/>
      <c r="J97" s="475"/>
    </row>
    <row r="98" spans="1:10" hidden="1">
      <c r="A98" s="476" t="s">
        <v>2</v>
      </c>
      <c r="B98" s="476" t="s">
        <v>643</v>
      </c>
      <c r="C98" s="476">
        <v>1.9E-2</v>
      </c>
      <c r="D98" s="476">
        <v>1.9E-2</v>
      </c>
      <c r="E98" s="476">
        <v>1.9E-2</v>
      </c>
      <c r="F98" s="476">
        <v>1.9E-2</v>
      </c>
      <c r="G98" s="476">
        <v>1.9E-2</v>
      </c>
      <c r="H98" s="476">
        <v>1.7000000000000001E-2</v>
      </c>
      <c r="I98" s="475"/>
      <c r="J98" s="476">
        <v>0.01</v>
      </c>
    </row>
    <row r="99" spans="1:10" hidden="1">
      <c r="A99" s="476"/>
      <c r="B99" s="476" t="s">
        <v>644</v>
      </c>
      <c r="C99" s="476">
        <v>0</v>
      </c>
      <c r="D99" s="476">
        <v>0</v>
      </c>
      <c r="E99" s="476">
        <v>0</v>
      </c>
      <c r="F99" s="476">
        <v>5.1299999999999998E-2</v>
      </c>
      <c r="G99" s="476">
        <v>4.2700000000000002E-2</v>
      </c>
      <c r="H99" s="476">
        <v>3.0099999999999998E-2</v>
      </c>
      <c r="I99" s="475"/>
      <c r="J99" s="476">
        <v>4.0000000000000001E-3</v>
      </c>
    </row>
    <row r="100" spans="1:10" hidden="1">
      <c r="A100" s="477"/>
      <c r="B100" s="477" t="s">
        <v>645</v>
      </c>
      <c r="C100" s="477">
        <v>0</v>
      </c>
      <c r="D100" s="477">
        <v>0</v>
      </c>
      <c r="E100" s="477">
        <v>0</v>
      </c>
      <c r="F100" s="477">
        <v>6.5000000000000002E-2</v>
      </c>
      <c r="G100" s="477">
        <v>4.2000000000000003E-2</v>
      </c>
      <c r="H100" s="477">
        <v>2.9000000000000001E-2</v>
      </c>
      <c r="I100" s="509"/>
      <c r="J100" s="477">
        <v>5.0000000000000001E-3</v>
      </c>
    </row>
    <row r="101" spans="1:10" hidden="1">
      <c r="A101" s="462"/>
    </row>
    <row r="102" spans="1:10" hidden="1">
      <c r="A102" s="462" t="s">
        <v>646</v>
      </c>
    </row>
    <row r="103" spans="1:10" hidden="1">
      <c r="A103" s="462"/>
    </row>
    <row r="104" spans="1:10" ht="45" hidden="1">
      <c r="A104" s="469" t="s">
        <v>629</v>
      </c>
      <c r="B104" s="469" t="s">
        <v>630</v>
      </c>
      <c r="C104" s="464">
        <v>0</v>
      </c>
      <c r="D104" s="464">
        <v>0</v>
      </c>
      <c r="E104" s="464">
        <v>0</v>
      </c>
      <c r="F104" s="464">
        <v>5</v>
      </c>
      <c r="G104" s="464">
        <v>15</v>
      </c>
      <c r="H104" s="464">
        <v>25</v>
      </c>
      <c r="I104" s="464"/>
      <c r="J104" s="464">
        <v>200</v>
      </c>
    </row>
    <row r="105" spans="1:10" hidden="1">
      <c r="A105" s="474"/>
      <c r="B105" s="474"/>
      <c r="C105" s="475"/>
      <c r="D105" s="475"/>
      <c r="E105" s="475"/>
      <c r="F105" s="475"/>
      <c r="G105" s="475"/>
      <c r="H105" s="475"/>
      <c r="I105" s="475"/>
      <c r="J105" s="475"/>
    </row>
    <row r="106" spans="1:10" hidden="1">
      <c r="A106" s="476" t="s">
        <v>2</v>
      </c>
      <c r="B106" s="476" t="s">
        <v>643</v>
      </c>
      <c r="C106" s="476">
        <v>1.9E-2</v>
      </c>
      <c r="D106" s="476">
        <v>1.9E-2</v>
      </c>
      <c r="E106" s="476">
        <v>1.9E-2</v>
      </c>
      <c r="F106" s="476">
        <v>1.9E-2</v>
      </c>
      <c r="G106" s="476">
        <v>1.9E-2</v>
      </c>
      <c r="H106" s="476">
        <v>1.7000000000000001E-2</v>
      </c>
      <c r="I106" s="475"/>
      <c r="J106" s="476">
        <v>0.01</v>
      </c>
    </row>
    <row r="107" spans="1:10" hidden="1">
      <c r="A107" s="478" t="s">
        <v>647</v>
      </c>
    </row>
    <row r="108" spans="1:10" hidden="1">
      <c r="A108" s="462" t="s">
        <v>648</v>
      </c>
    </row>
    <row r="109" spans="1:10" hidden="1">
      <c r="A109" s="462"/>
    </row>
    <row r="110" spans="1:10" hidden="1">
      <c r="A110" s="462"/>
      <c r="B110" s="465"/>
      <c r="C110" s="462">
        <v>0</v>
      </c>
      <c r="D110" s="462">
        <v>0</v>
      </c>
      <c r="E110" s="462">
        <v>0</v>
      </c>
      <c r="F110" s="465">
        <v>10</v>
      </c>
      <c r="G110" s="465">
        <v>20</v>
      </c>
      <c r="H110" s="465">
        <v>50</v>
      </c>
      <c r="I110" s="464"/>
      <c r="J110" s="462">
        <v>500</v>
      </c>
    </row>
    <row r="111" spans="1:10" hidden="1">
      <c r="A111" s="462"/>
      <c r="B111" s="465" t="s">
        <v>649</v>
      </c>
      <c r="C111" s="462">
        <v>3.89</v>
      </c>
      <c r="D111" s="462">
        <v>3.89</v>
      </c>
      <c r="E111" s="462">
        <v>3.89</v>
      </c>
      <c r="F111" s="465">
        <v>3.89</v>
      </c>
      <c r="G111" s="465">
        <v>3.4</v>
      </c>
      <c r="H111" s="465">
        <v>2.87</v>
      </c>
      <c r="I111" s="464"/>
      <c r="J111" s="462">
        <v>2</v>
      </c>
    </row>
    <row r="112" spans="1:10" hidden="1">
      <c r="A112" s="462"/>
      <c r="B112" s="465" t="s">
        <v>650</v>
      </c>
      <c r="C112" s="462">
        <v>3.53</v>
      </c>
      <c r="D112" s="462">
        <v>3.53</v>
      </c>
      <c r="E112" s="462">
        <v>3.53</v>
      </c>
      <c r="F112" s="465">
        <v>3.53</v>
      </c>
      <c r="G112" s="465">
        <v>3.11</v>
      </c>
      <c r="H112" s="465">
        <v>2.62</v>
      </c>
      <c r="I112" s="464"/>
      <c r="J112" s="462">
        <v>1.73</v>
      </c>
    </row>
    <row r="113" spans="1:11" hidden="1">
      <c r="A113" s="462"/>
      <c r="B113" s="465" t="s">
        <v>651</v>
      </c>
      <c r="C113" s="462">
        <v>3.13</v>
      </c>
      <c r="D113" s="462">
        <v>3.13</v>
      </c>
      <c r="E113" s="462">
        <v>3.13</v>
      </c>
      <c r="F113" s="465">
        <v>3.13</v>
      </c>
      <c r="G113" s="465">
        <v>2.76</v>
      </c>
      <c r="H113" s="465">
        <v>2.31</v>
      </c>
      <c r="I113" s="464"/>
      <c r="J113" s="462">
        <v>1.52</v>
      </c>
    </row>
    <row r="114" spans="1:11" hidden="1">
      <c r="A114" s="462"/>
      <c r="B114" s="465" t="s">
        <v>652</v>
      </c>
      <c r="C114" s="462">
        <v>2.48</v>
      </c>
      <c r="D114" s="462">
        <v>2.48</v>
      </c>
      <c r="E114" s="462">
        <v>2.48</v>
      </c>
      <c r="F114" s="465">
        <v>2.48</v>
      </c>
      <c r="G114" s="465">
        <v>2.19</v>
      </c>
      <c r="H114" s="465">
        <v>1.82</v>
      </c>
      <c r="I114" s="464"/>
      <c r="J114" s="462">
        <v>1.1399999999999999</v>
      </c>
    </row>
    <row r="115" spans="1:11" hidden="1">
      <c r="A115" s="462"/>
    </row>
    <row r="116" spans="1:11" hidden="1">
      <c r="A116" s="462" t="s">
        <v>653</v>
      </c>
    </row>
    <row r="117" spans="1:11" hidden="1">
      <c r="A117" s="462"/>
      <c r="F117" s="680"/>
      <c r="G117" s="680"/>
      <c r="H117" s="680"/>
      <c r="I117" s="680"/>
    </row>
    <row r="118" spans="1:11" ht="15" hidden="1">
      <c r="A118" s="462"/>
      <c r="B118" s="469" t="s">
        <v>654</v>
      </c>
      <c r="C118" s="465">
        <v>0</v>
      </c>
      <c r="D118" s="465">
        <v>0</v>
      </c>
      <c r="E118" s="465">
        <v>15</v>
      </c>
      <c r="F118" s="465">
        <v>20</v>
      </c>
      <c r="G118" s="465">
        <v>50</v>
      </c>
      <c r="H118" s="465">
        <v>100</v>
      </c>
      <c r="I118" s="464"/>
    </row>
    <row r="119" spans="1:11" hidden="1">
      <c r="A119" s="462"/>
      <c r="B119" s="465" t="s">
        <v>655</v>
      </c>
      <c r="C119" s="465">
        <v>0.56599999999999995</v>
      </c>
      <c r="D119" s="465">
        <v>0.56599999999999995</v>
      </c>
      <c r="E119" s="465">
        <v>0.56599999999999995</v>
      </c>
      <c r="F119" s="465">
        <v>0.47199999999999998</v>
      </c>
      <c r="G119" s="465">
        <v>0.34300000000000003</v>
      </c>
      <c r="H119" s="465">
        <v>0.216</v>
      </c>
      <c r="I119" s="464"/>
    </row>
    <row r="120" spans="1:11" hidden="1">
      <c r="A120" s="462"/>
    </row>
    <row r="121" spans="1:11" hidden="1">
      <c r="A121" s="462"/>
    </row>
    <row r="122" spans="1:11" hidden="1">
      <c r="A122" s="462" t="s">
        <v>656</v>
      </c>
    </row>
    <row r="123" spans="1:11" hidden="1">
      <c r="A123" s="462"/>
      <c r="F123" s="680"/>
      <c r="G123" s="680"/>
      <c r="H123" s="680"/>
      <c r="I123" s="680"/>
    </row>
    <row r="124" spans="1:11" ht="15" hidden="1">
      <c r="A124" s="462"/>
      <c r="B124" s="469" t="s">
        <v>654</v>
      </c>
      <c r="C124" s="465">
        <v>0</v>
      </c>
      <c r="D124" s="465">
        <v>0</v>
      </c>
      <c r="E124" s="465">
        <v>10</v>
      </c>
      <c r="F124" s="465">
        <v>20</v>
      </c>
      <c r="G124" s="465">
        <v>50</v>
      </c>
      <c r="H124" s="465">
        <v>100</v>
      </c>
      <c r="I124" s="464"/>
      <c r="J124" s="465">
        <v>1000</v>
      </c>
      <c r="K124" s="462">
        <v>1000</v>
      </c>
    </row>
    <row r="125" spans="1:11" hidden="1">
      <c r="A125" s="462"/>
      <c r="B125" s="465" t="s">
        <v>655</v>
      </c>
      <c r="C125" s="465">
        <v>0.94299999999999995</v>
      </c>
      <c r="D125" s="465">
        <v>0.94299999999999995</v>
      </c>
      <c r="E125" s="465">
        <v>0.94299999999999995</v>
      </c>
      <c r="F125" s="465">
        <v>0.85799999999999998</v>
      </c>
      <c r="G125" s="465">
        <v>0.68500000000000005</v>
      </c>
      <c r="H125" s="465">
        <v>0.48</v>
      </c>
      <c r="I125" s="464"/>
      <c r="J125" s="465">
        <v>0.23400000000000001</v>
      </c>
      <c r="K125" s="462">
        <v>0.156</v>
      </c>
    </row>
    <row r="126" spans="1:11" hidden="1">
      <c r="A126" s="462"/>
    </row>
    <row r="127" spans="1:11" hidden="1">
      <c r="A127" s="462" t="s">
        <v>657</v>
      </c>
    </row>
    <row r="128" spans="1:11" hidden="1">
      <c r="A128" s="462"/>
      <c r="E128" s="462" t="s">
        <v>658</v>
      </c>
      <c r="F128" s="454"/>
      <c r="G128" s="454"/>
      <c r="H128" s="462" t="s">
        <v>659</v>
      </c>
    </row>
    <row r="129" spans="1:11" ht="15" hidden="1">
      <c r="A129" s="462"/>
      <c r="B129" s="469" t="s">
        <v>654</v>
      </c>
      <c r="C129" s="465">
        <v>0</v>
      </c>
      <c r="D129" s="465">
        <v>0</v>
      </c>
      <c r="E129" s="465">
        <v>10</v>
      </c>
      <c r="F129" s="479">
        <v>20</v>
      </c>
      <c r="G129" s="479">
        <v>50</v>
      </c>
      <c r="H129" s="479">
        <v>100</v>
      </c>
      <c r="I129" s="479"/>
      <c r="J129" s="480">
        <v>1000</v>
      </c>
      <c r="K129" s="480">
        <v>2000</v>
      </c>
    </row>
    <row r="130" spans="1:11" hidden="1">
      <c r="A130" s="462"/>
      <c r="B130" s="465" t="s">
        <v>655</v>
      </c>
      <c r="C130" s="465">
        <f>+D130</f>
        <v>3.2629999999999999</v>
      </c>
      <c r="D130" s="465">
        <v>3.2629999999999999</v>
      </c>
      <c r="E130" s="481">
        <v>3.2629999999999999</v>
      </c>
      <c r="F130" s="481">
        <v>2.7690000000000001</v>
      </c>
      <c r="G130" s="481">
        <v>2.4729999999999999</v>
      </c>
      <c r="H130" s="481">
        <v>1.91</v>
      </c>
      <c r="I130" s="481"/>
      <c r="J130" s="481">
        <v>1.1739999999999999</v>
      </c>
      <c r="K130" s="481">
        <v>1.012</v>
      </c>
    </row>
    <row r="131" spans="1:11" hidden="1">
      <c r="A131" s="462"/>
    </row>
    <row r="132" spans="1:11" hidden="1">
      <c r="A132" s="462" t="s">
        <v>660</v>
      </c>
    </row>
    <row r="133" spans="1:11" hidden="1">
      <c r="A133" s="462"/>
    </row>
    <row r="134" spans="1:11" ht="15" hidden="1">
      <c r="A134" s="462"/>
      <c r="B134" s="469" t="s">
        <v>654</v>
      </c>
      <c r="C134" s="465">
        <v>0</v>
      </c>
      <c r="D134" s="465">
        <v>0</v>
      </c>
      <c r="E134" s="465">
        <v>10</v>
      </c>
      <c r="F134" s="465">
        <v>20</v>
      </c>
      <c r="G134" s="465">
        <v>50</v>
      </c>
      <c r="H134" s="465">
        <v>100</v>
      </c>
      <c r="I134" s="464"/>
    </row>
    <row r="135" spans="1:11" hidden="1">
      <c r="A135" s="462"/>
      <c r="B135" s="465" t="s">
        <v>661</v>
      </c>
      <c r="C135" s="465">
        <v>0.189</v>
      </c>
      <c r="D135" s="465">
        <v>0.189</v>
      </c>
      <c r="E135" s="465">
        <v>0.189</v>
      </c>
      <c r="F135" s="465">
        <v>0.16300000000000001</v>
      </c>
      <c r="G135" s="465">
        <v>0.125</v>
      </c>
      <c r="H135" s="465">
        <v>9.2999999999999999E-2</v>
      </c>
      <c r="I135" s="464"/>
    </row>
    <row r="136" spans="1:11" hidden="1">
      <c r="A136" s="462"/>
    </row>
    <row r="137" spans="1:11" hidden="1">
      <c r="A137" s="462" t="s">
        <v>662</v>
      </c>
    </row>
    <row r="138" spans="1:11" hidden="1">
      <c r="A138" s="462"/>
    </row>
    <row r="139" spans="1:11" ht="15" hidden="1">
      <c r="A139" s="462"/>
      <c r="B139" s="469" t="s">
        <v>654</v>
      </c>
      <c r="C139" s="465">
        <v>0</v>
      </c>
      <c r="D139" s="465">
        <v>0</v>
      </c>
      <c r="E139" s="465">
        <v>10</v>
      </c>
      <c r="F139" s="465">
        <v>20</v>
      </c>
      <c r="G139" s="465">
        <v>50</v>
      </c>
      <c r="H139" s="465">
        <v>100</v>
      </c>
      <c r="I139" s="464"/>
    </row>
    <row r="140" spans="1:11" hidden="1">
      <c r="A140" s="462"/>
      <c r="B140" s="465" t="s">
        <v>661</v>
      </c>
      <c r="C140" s="465">
        <v>0.183</v>
      </c>
      <c r="D140" s="465">
        <v>0.183</v>
      </c>
      <c r="E140" s="465">
        <v>0.183</v>
      </c>
      <c r="F140" s="465">
        <v>0.158</v>
      </c>
      <c r="G140" s="465">
        <v>0.11899999999999999</v>
      </c>
      <c r="H140" s="465">
        <v>9.1999999999999998E-2</v>
      </c>
      <c r="I140" s="464"/>
    </row>
    <row r="141" spans="1:11" hidden="1">
      <c r="A141" s="462"/>
    </row>
    <row r="142" spans="1:11" hidden="1">
      <c r="A142" s="462" t="s">
        <v>663</v>
      </c>
    </row>
    <row r="143" spans="1:11" hidden="1">
      <c r="A143" s="462"/>
      <c r="F143" s="680"/>
      <c r="G143" s="680"/>
      <c r="H143" s="680"/>
      <c r="I143" s="680"/>
      <c r="J143" s="680"/>
    </row>
    <row r="144" spans="1:11" ht="15" hidden="1">
      <c r="A144" s="462"/>
      <c r="B144" s="469" t="s">
        <v>654</v>
      </c>
      <c r="C144" s="465">
        <v>0</v>
      </c>
      <c r="D144" s="465">
        <v>0</v>
      </c>
      <c r="E144" s="465">
        <v>0</v>
      </c>
      <c r="F144" s="465">
        <v>20</v>
      </c>
      <c r="G144" s="465">
        <v>50</v>
      </c>
      <c r="H144" s="465">
        <v>100</v>
      </c>
      <c r="I144" s="464"/>
      <c r="J144" s="465">
        <v>1000</v>
      </c>
    </row>
    <row r="145" spans="1:10" hidden="1">
      <c r="A145" s="462"/>
      <c r="B145" s="465" t="s">
        <v>661</v>
      </c>
      <c r="C145" s="465">
        <v>8.7999999999999995E-2</v>
      </c>
      <c r="D145" s="465">
        <v>8.7999999999999995E-2</v>
      </c>
      <c r="E145" s="465">
        <v>8.7999999999999995E-2</v>
      </c>
      <c r="F145" s="465">
        <v>0.08</v>
      </c>
      <c r="G145" s="465">
        <v>6.4000000000000001E-2</v>
      </c>
      <c r="H145" s="465">
        <v>4.4999999999999998E-2</v>
      </c>
      <c r="I145" s="464"/>
      <c r="J145" s="465">
        <v>1.9E-2</v>
      </c>
    </row>
    <row r="146" spans="1:10" hidden="1">
      <c r="A146" s="462"/>
    </row>
    <row r="147" spans="1:10" hidden="1">
      <c r="A147" s="462"/>
    </row>
    <row r="148" spans="1:10" hidden="1">
      <c r="A148" s="462" t="s">
        <v>664</v>
      </c>
    </row>
    <row r="149" spans="1:10" hidden="1">
      <c r="A149" s="462"/>
    </row>
    <row r="150" spans="1:10" ht="15" hidden="1">
      <c r="A150" s="462"/>
      <c r="B150" s="469" t="s">
        <v>654</v>
      </c>
      <c r="C150" s="465">
        <v>0</v>
      </c>
      <c r="D150" s="465">
        <v>0</v>
      </c>
      <c r="E150" s="465">
        <v>10</v>
      </c>
      <c r="F150" s="465">
        <v>20</v>
      </c>
      <c r="G150" s="465">
        <v>50</v>
      </c>
      <c r="H150" s="465">
        <v>100</v>
      </c>
      <c r="I150" s="464"/>
      <c r="J150" s="465">
        <v>1000</v>
      </c>
    </row>
    <row r="151" spans="1:10" hidden="1">
      <c r="A151" s="462"/>
      <c r="B151" s="465" t="s">
        <v>665</v>
      </c>
      <c r="C151" s="465">
        <v>2.5979999999999999</v>
      </c>
      <c r="D151" s="465">
        <v>2.5979999999999999</v>
      </c>
      <c r="E151" s="465">
        <v>2.5979999999999999</v>
      </c>
      <c r="F151" s="465">
        <v>2.2919999999999998</v>
      </c>
      <c r="G151" s="465">
        <v>2.0750000000000002</v>
      </c>
      <c r="H151" s="465">
        <v>1.5449999999999999</v>
      </c>
      <c r="I151" s="464"/>
      <c r="J151" s="465">
        <v>0.63100000000000001</v>
      </c>
    </row>
    <row r="152" spans="1:10" hidden="1">
      <c r="A152" s="462"/>
    </row>
    <row r="153" spans="1:10" hidden="1">
      <c r="A153" s="462" t="s">
        <v>666</v>
      </c>
    </row>
    <row r="154" spans="1:10" hidden="1">
      <c r="A154" s="462"/>
    </row>
    <row r="155" spans="1:10" ht="15" hidden="1">
      <c r="A155" s="462"/>
      <c r="B155" s="469" t="s">
        <v>654</v>
      </c>
      <c r="C155" s="465">
        <v>0</v>
      </c>
      <c r="D155" s="465">
        <v>0</v>
      </c>
      <c r="E155" s="465">
        <v>10</v>
      </c>
      <c r="F155" s="465">
        <v>20</v>
      </c>
      <c r="G155" s="465">
        <v>50</v>
      </c>
      <c r="H155" s="465">
        <v>100</v>
      </c>
      <c r="I155" s="464"/>
    </row>
    <row r="156" spans="1:10" hidden="1">
      <c r="A156" s="462"/>
      <c r="B156" s="465" t="s">
        <v>665</v>
      </c>
      <c r="C156" s="465">
        <v>0.71799999999999997</v>
      </c>
      <c r="D156" s="465">
        <v>0.71799999999999997</v>
      </c>
      <c r="E156" s="465">
        <v>0.71799999999999997</v>
      </c>
      <c r="F156" s="465">
        <v>0.58499999999999996</v>
      </c>
      <c r="G156" s="465">
        <v>0.52</v>
      </c>
      <c r="H156" s="465">
        <v>0.34399999999999997</v>
      </c>
      <c r="I156" s="464"/>
    </row>
    <row r="157" spans="1:10" hidden="1">
      <c r="A157" s="462"/>
    </row>
    <row r="158" spans="1:10" hidden="1">
      <c r="A158" s="462" t="s">
        <v>667</v>
      </c>
    </row>
    <row r="159" spans="1:10" hidden="1">
      <c r="A159" s="462"/>
    </row>
    <row r="160" spans="1:10" ht="15" hidden="1">
      <c r="A160" s="462"/>
      <c r="B160" s="469" t="s">
        <v>654</v>
      </c>
      <c r="C160" s="465">
        <v>0</v>
      </c>
      <c r="D160" s="465">
        <v>0</v>
      </c>
      <c r="E160" s="465">
        <v>10</v>
      </c>
      <c r="F160" s="465">
        <v>20</v>
      </c>
      <c r="G160" s="465">
        <v>50</v>
      </c>
      <c r="H160" s="465">
        <v>100</v>
      </c>
      <c r="I160" s="464"/>
    </row>
    <row r="161" spans="1:9" hidden="1">
      <c r="A161" s="462"/>
      <c r="B161" s="465" t="s">
        <v>665</v>
      </c>
      <c r="C161" s="465">
        <v>0.36099999999999999</v>
      </c>
      <c r="D161" s="465">
        <v>0.36099999999999999</v>
      </c>
      <c r="E161" s="465">
        <v>0.36099999999999999</v>
      </c>
      <c r="F161" s="465">
        <v>0.30199999999999999</v>
      </c>
      <c r="G161" s="465">
        <v>0.16600000000000001</v>
      </c>
      <c r="H161" s="465">
        <v>9.4E-2</v>
      </c>
      <c r="I161" s="464"/>
    </row>
    <row r="162" spans="1:9" hidden="1">
      <c r="A162" s="462"/>
    </row>
    <row r="163" spans="1:9" hidden="1">
      <c r="A163" s="462" t="s">
        <v>668</v>
      </c>
    </row>
    <row r="164" spans="1:9" hidden="1">
      <c r="A164" s="482" t="s">
        <v>669</v>
      </c>
    </row>
    <row r="165" spans="1:9" hidden="1">
      <c r="A165" s="482" t="s">
        <v>670</v>
      </c>
    </row>
    <row r="166" spans="1:9" hidden="1">
      <c r="A166" s="682" t="s">
        <v>671</v>
      </c>
      <c r="B166" s="682"/>
      <c r="C166" s="682"/>
      <c r="D166" s="682"/>
      <c r="E166" s="682"/>
      <c r="F166" s="682"/>
      <c r="G166" s="682"/>
      <c r="H166" s="682"/>
      <c r="I166" s="682"/>
    </row>
    <row r="167" spans="1:9" hidden="1">
      <c r="A167" s="462"/>
    </row>
    <row r="168" spans="1:9" hidden="1">
      <c r="A168" s="462" t="s">
        <v>672</v>
      </c>
    </row>
    <row r="169" spans="1:9" hidden="1">
      <c r="A169" s="462"/>
    </row>
    <row r="170" spans="1:9" ht="15" hidden="1">
      <c r="A170" s="462"/>
      <c r="B170" s="469" t="s">
        <v>654</v>
      </c>
      <c r="C170" s="465">
        <v>0</v>
      </c>
      <c r="D170" s="465">
        <v>0</v>
      </c>
      <c r="E170" s="465">
        <v>10</v>
      </c>
      <c r="F170" s="465">
        <v>20</v>
      </c>
      <c r="G170" s="465">
        <v>50</v>
      </c>
      <c r="H170" s="465">
        <v>100</v>
      </c>
      <c r="I170" s="464"/>
    </row>
    <row r="171" spans="1:9" hidden="1">
      <c r="A171" s="462"/>
      <c r="B171" s="465" t="s">
        <v>665</v>
      </c>
      <c r="C171" s="465">
        <v>0.219</v>
      </c>
      <c r="D171" s="465">
        <v>0.219</v>
      </c>
      <c r="E171" s="465">
        <v>0.219</v>
      </c>
      <c r="F171" s="465">
        <v>0.191</v>
      </c>
      <c r="G171" s="465">
        <v>0.11</v>
      </c>
      <c r="H171" s="465">
        <v>7.0000000000000007E-2</v>
      </c>
      <c r="I171" s="464"/>
    </row>
    <row r="172" spans="1:9" hidden="1">
      <c r="A172" s="462"/>
    </row>
    <row r="173" spans="1:9" hidden="1">
      <c r="A173" s="462" t="s">
        <v>673</v>
      </c>
    </row>
    <row r="174" spans="1:9" hidden="1">
      <c r="A174" s="482" t="s">
        <v>674</v>
      </c>
    </row>
    <row r="175" spans="1:9" hidden="1">
      <c r="A175" s="482" t="s">
        <v>675</v>
      </c>
    </row>
    <row r="176" spans="1:9" hidden="1">
      <c r="A176" s="682" t="s">
        <v>671</v>
      </c>
      <c r="B176" s="682"/>
      <c r="C176" s="682"/>
      <c r="D176" s="682"/>
      <c r="E176" s="682"/>
      <c r="F176" s="682"/>
      <c r="G176" s="682"/>
      <c r="H176" s="682"/>
      <c r="I176" s="682"/>
    </row>
    <row r="177" spans="1:11" hidden="1">
      <c r="A177" s="462"/>
    </row>
    <row r="178" spans="1:11" hidden="1">
      <c r="A178" s="462"/>
    </row>
    <row r="179" spans="1:11" hidden="1">
      <c r="A179" s="462"/>
    </row>
    <row r="180" spans="1:11" hidden="1">
      <c r="A180" s="462" t="s">
        <v>676</v>
      </c>
    </row>
    <row r="181" spans="1:11" hidden="1">
      <c r="A181" s="462"/>
      <c r="F181" s="680"/>
      <c r="G181" s="680"/>
      <c r="H181" s="680"/>
      <c r="I181" s="680"/>
      <c r="J181" s="681"/>
    </row>
    <row r="182" spans="1:11" ht="15" hidden="1">
      <c r="A182" s="462"/>
      <c r="B182" s="469" t="s">
        <v>630</v>
      </c>
      <c r="C182" s="469"/>
      <c r="D182" s="465">
        <v>0</v>
      </c>
      <c r="E182" s="465">
        <v>1</v>
      </c>
      <c r="F182" s="465">
        <v>3</v>
      </c>
      <c r="G182" s="465">
        <v>7</v>
      </c>
      <c r="H182" s="465">
        <v>15</v>
      </c>
      <c r="I182" s="464"/>
      <c r="K182" s="465"/>
    </row>
    <row r="183" spans="1:11" hidden="1">
      <c r="A183" s="462"/>
      <c r="B183" s="465" t="s">
        <v>677</v>
      </c>
      <c r="C183" s="464"/>
      <c r="D183" s="465">
        <v>6.2</v>
      </c>
      <c r="E183" s="465">
        <v>6.2</v>
      </c>
      <c r="F183" s="465">
        <v>4.4000000000000004</v>
      </c>
      <c r="G183" s="465">
        <v>3.9</v>
      </c>
      <c r="H183" s="465">
        <v>3.6</v>
      </c>
      <c r="I183" s="464"/>
    </row>
    <row r="184" spans="1:11" hidden="1"/>
    <row r="185" spans="1:11" hidden="1"/>
    <row r="186" spans="1:11" hidden="1"/>
    <row r="187" spans="1:11">
      <c r="B187" s="453"/>
      <c r="C187" s="453"/>
      <c r="D187" s="453"/>
      <c r="E187" s="453"/>
    </row>
    <row r="188" spans="1:11">
      <c r="H188" s="483"/>
      <c r="I188" s="460"/>
    </row>
  </sheetData>
  <mergeCells count="26">
    <mergeCell ref="A1:H1"/>
    <mergeCell ref="A2:H2"/>
    <mergeCell ref="A3:H3"/>
    <mergeCell ref="D47:E47"/>
    <mergeCell ref="A50:H50"/>
    <mergeCell ref="A51:D51"/>
    <mergeCell ref="F51:H51"/>
    <mergeCell ref="F52:H52"/>
    <mergeCell ref="A54:D54"/>
    <mergeCell ref="B55:C55"/>
    <mergeCell ref="A56:C56"/>
    <mergeCell ref="F62:H62"/>
    <mergeCell ref="F63:H63"/>
    <mergeCell ref="F67:H67"/>
    <mergeCell ref="E68:H68"/>
    <mergeCell ref="F74:H74"/>
    <mergeCell ref="F75:H75"/>
    <mergeCell ref="F82:H82"/>
    <mergeCell ref="F83:H83"/>
    <mergeCell ref="F181:J181"/>
    <mergeCell ref="F89:H89"/>
    <mergeCell ref="F117:I117"/>
    <mergeCell ref="F123:I123"/>
    <mergeCell ref="F143:J143"/>
    <mergeCell ref="A166:I166"/>
    <mergeCell ref="A176:I176"/>
  </mergeCells>
  <pageMargins left="0.7" right="0.7" top="0.75" bottom="0.75" header="0.3" footer="0.3"/>
  <pageSetup paperSize="9" orientation="portrait"/>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64577-CD1F-1D49-B509-EE3127B97247}">
  <sheetPr codeName="Sheet8"/>
  <dimension ref="A1:E11"/>
  <sheetViews>
    <sheetView view="pageBreakPreview" zoomScale="112" zoomScaleNormal="100" zoomScaleSheetLayoutView="112" workbookViewId="0">
      <selection activeCell="E7" sqref="E7"/>
    </sheetView>
  </sheetViews>
  <sheetFormatPr baseColWidth="10" defaultColWidth="9" defaultRowHeight="17"/>
  <cols>
    <col min="1" max="1" width="5.1640625" style="27" customWidth="1"/>
    <col min="2" max="2" width="114.83203125" style="6" customWidth="1"/>
    <col min="3" max="3" width="10.1640625" style="6" customWidth="1"/>
    <col min="4" max="4" width="9" style="23"/>
    <col min="5" max="5" width="23.1640625" style="23" customWidth="1"/>
    <col min="6" max="16384" width="9" style="6"/>
  </cols>
  <sheetData>
    <row r="1" spans="1:3" ht="27.75" customHeight="1">
      <c r="A1" s="650" t="s">
        <v>22</v>
      </c>
      <c r="B1" s="650"/>
      <c r="C1" s="650"/>
    </row>
    <row r="2" spans="1:3" ht="21" customHeight="1">
      <c r="A2" s="653" t="str">
        <f>'Bảng 1'!A2:E2</f>
        <v>(kèm theo Tờ trình số     /TTr-BQLDA ngày     tháng    năm 2024 của Ban Quản lý dự án đầu tư xây dựng huyện Thanh Miện)</v>
      </c>
      <c r="B2" s="653"/>
      <c r="C2" s="653"/>
    </row>
    <row r="3" spans="1:3" ht="7.5" customHeight="1">
      <c r="A3" s="650"/>
      <c r="B3" s="650"/>
      <c r="C3" s="650"/>
    </row>
    <row r="4" spans="1:3" ht="29.25" customHeight="1">
      <c r="A4" s="28" t="s">
        <v>3</v>
      </c>
      <c r="B4" s="28" t="s">
        <v>17</v>
      </c>
      <c r="C4" s="28" t="s">
        <v>23</v>
      </c>
    </row>
    <row r="5" spans="1:3" ht="50.5" customHeight="1">
      <c r="A5" s="30">
        <v>1</v>
      </c>
      <c r="B5" s="52" t="s">
        <v>771</v>
      </c>
      <c r="C5" s="53" t="s">
        <v>24</v>
      </c>
    </row>
    <row r="6" spans="1:3" ht="59" customHeight="1">
      <c r="A6" s="31">
        <v>2</v>
      </c>
      <c r="B6" s="54" t="s">
        <v>772</v>
      </c>
      <c r="C6" s="55" t="s">
        <v>24</v>
      </c>
    </row>
    <row r="7" spans="1:3" ht="54.75" customHeight="1">
      <c r="A7" s="31">
        <v>3</v>
      </c>
      <c r="B7" s="54" t="s">
        <v>773</v>
      </c>
      <c r="C7" s="55" t="s">
        <v>24</v>
      </c>
    </row>
    <row r="8" spans="1:3" ht="59.25" customHeight="1">
      <c r="A8" s="31">
        <v>4</v>
      </c>
      <c r="B8" s="54" t="s">
        <v>774</v>
      </c>
      <c r="C8" s="55" t="s">
        <v>24</v>
      </c>
    </row>
    <row r="9" spans="1:3" ht="54.75" customHeight="1">
      <c r="A9" s="31">
        <v>5</v>
      </c>
      <c r="B9" s="54" t="s">
        <v>775</v>
      </c>
      <c r="C9" s="55" t="s">
        <v>24</v>
      </c>
    </row>
    <row r="10" spans="1:3" ht="56.25" customHeight="1">
      <c r="A10" s="31">
        <v>6</v>
      </c>
      <c r="B10" s="54" t="s">
        <v>776</v>
      </c>
      <c r="C10" s="55" t="s">
        <v>24</v>
      </c>
    </row>
    <row r="11" spans="1:3" ht="43.5" customHeight="1">
      <c r="A11" s="529">
        <v>7</v>
      </c>
      <c r="B11" s="531" t="s">
        <v>779</v>
      </c>
      <c r="C11" s="530" t="s">
        <v>24</v>
      </c>
    </row>
  </sheetData>
  <mergeCells count="3">
    <mergeCell ref="A1:C1"/>
    <mergeCell ref="A2:C2"/>
    <mergeCell ref="A3:C3"/>
  </mergeCells>
  <phoneticPr fontId="3" type="noConversion"/>
  <pageMargins left="0.47244094488188981" right="0.19685039370078741" top="0.6692913385826772" bottom="0.39370078740157483" header="0.31496062992125984" footer="0.19685039370078741"/>
  <pageSetup paperSize="9" scale="90" orientation="landscape"/>
  <headerFooter differentFirst="1" alignWithMargins="0">
    <oddHeader>&amp;C&amp;P</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AD2C2-E7DE-0542-83F5-FCDC8C0B06EE}">
  <sheetPr codeName="Sheet9"/>
  <dimension ref="A1:Q45"/>
  <sheetViews>
    <sheetView topLeftCell="A21" workbookViewId="0">
      <selection activeCell="B24" sqref="B24"/>
    </sheetView>
  </sheetViews>
  <sheetFormatPr baseColWidth="10" defaultColWidth="6.6640625" defaultRowHeight="14"/>
  <cols>
    <col min="1" max="1" width="3.6640625" style="533" customWidth="1"/>
    <col min="2" max="2" width="30.33203125" style="533" customWidth="1"/>
    <col min="3" max="3" width="6.83203125" style="533" customWidth="1"/>
    <col min="4" max="4" width="6.83203125" style="534" customWidth="1"/>
    <col min="5" max="5" width="4.83203125" style="533" customWidth="1"/>
    <col min="6" max="6" width="6.83203125" style="534" customWidth="1"/>
    <col min="7" max="7" width="1.33203125" style="535" customWidth="1"/>
    <col min="8" max="8" width="0.83203125" style="535" customWidth="1"/>
    <col min="9" max="9" width="5.83203125" style="536" customWidth="1"/>
    <col min="10" max="10" width="1.1640625" style="536" customWidth="1"/>
    <col min="11" max="11" width="6.1640625" style="536" customWidth="1"/>
    <col min="12" max="12" width="0.83203125" style="536" customWidth="1"/>
    <col min="13" max="13" width="12.33203125" style="533" customWidth="1"/>
    <col min="14" max="14" width="11.5" style="533" customWidth="1"/>
    <col min="15" max="15" width="13" style="533" customWidth="1"/>
    <col min="16" max="16" width="14.5" style="532" customWidth="1"/>
    <col min="17" max="16384" width="6.6640625" style="533"/>
  </cols>
  <sheetData>
    <row r="1" spans="1:16" ht="24.75" customHeight="1">
      <c r="A1" s="691" t="s">
        <v>692</v>
      </c>
      <c r="B1" s="692"/>
      <c r="C1" s="692"/>
      <c r="D1" s="692"/>
      <c r="E1" s="692"/>
      <c r="F1" s="692"/>
      <c r="G1" s="692"/>
      <c r="H1" s="692"/>
      <c r="I1" s="692"/>
      <c r="J1" s="692"/>
      <c r="K1" s="692"/>
      <c r="L1" s="692"/>
      <c r="M1" s="692"/>
      <c r="N1" s="692"/>
      <c r="O1" s="692"/>
    </row>
    <row r="2" spans="1:16" ht="24.75" customHeight="1">
      <c r="A2" s="678" t="str">
        <f>[366]BIA!B63</f>
        <v>CÔNG TRÌNH:   ĐẦU TƯ XÂY DỰNG CÁC HẠNG MỤC PHỤ TRỢ TRƯỜNG MẦM NON TÂN TRÀO</v>
      </c>
      <c r="B2" s="693"/>
      <c r="C2" s="693"/>
      <c r="D2" s="693"/>
      <c r="E2" s="693"/>
      <c r="F2" s="693"/>
      <c r="G2" s="693"/>
      <c r="H2" s="693"/>
      <c r="I2" s="693"/>
      <c r="J2" s="693"/>
      <c r="K2" s="693"/>
      <c r="L2" s="693"/>
      <c r="M2" s="693"/>
      <c r="N2" s="693"/>
      <c r="O2" s="693"/>
    </row>
    <row r="3" spans="1:16" ht="15" customHeight="1">
      <c r="O3" s="537" t="s">
        <v>693</v>
      </c>
    </row>
    <row r="4" spans="1:16" s="505" customFormat="1" ht="33.75" customHeight="1">
      <c r="A4" s="538" t="s">
        <v>3</v>
      </c>
      <c r="B4" s="539" t="s">
        <v>694</v>
      </c>
      <c r="C4" s="539" t="s">
        <v>459</v>
      </c>
      <c r="D4" s="539" t="s">
        <v>695</v>
      </c>
      <c r="E4" s="539" t="s">
        <v>238</v>
      </c>
      <c r="F4" s="694" t="s">
        <v>460</v>
      </c>
      <c r="G4" s="695"/>
      <c r="H4" s="695"/>
      <c r="I4" s="695"/>
      <c r="J4" s="695"/>
      <c r="K4" s="695"/>
      <c r="L4" s="540"/>
      <c r="M4" s="541" t="s">
        <v>514</v>
      </c>
      <c r="N4" s="539" t="s">
        <v>696</v>
      </c>
      <c r="O4" s="539" t="s">
        <v>697</v>
      </c>
      <c r="P4" s="542"/>
    </row>
    <row r="5" spans="1:16" s="554" customFormat="1" ht="19.25" customHeight="1">
      <c r="A5" s="543" t="s">
        <v>0</v>
      </c>
      <c r="B5" s="544" t="s">
        <v>65</v>
      </c>
      <c r="C5" s="545" t="s">
        <v>249</v>
      </c>
      <c r="D5" s="546"/>
      <c r="E5" s="546"/>
      <c r="F5" s="547" t="str">
        <f>C6</f>
        <v>Gxd1</v>
      </c>
      <c r="G5" s="690" t="s">
        <v>698</v>
      </c>
      <c r="H5" s="690"/>
      <c r="I5" s="696" t="str">
        <f>C11</f>
        <v>Gxd6</v>
      </c>
      <c r="J5" s="696"/>
      <c r="K5" s="550"/>
      <c r="L5" s="551"/>
      <c r="M5" s="552">
        <f>SUBTOTAL(9,M6:M11)</f>
        <v>5861918202.727272</v>
      </c>
      <c r="N5" s="552">
        <f>SUBTOTAL(9,N6:N11)</f>
        <v>586191820.27272725</v>
      </c>
      <c r="O5" s="552">
        <f>ROUND(SUBTOTAL(9,O6:O11),-3)</f>
        <v>6448110000</v>
      </c>
      <c r="P5" s="553">
        <v>6448110000</v>
      </c>
    </row>
    <row r="6" spans="1:16" s="505" customFormat="1" ht="19.25" customHeight="1">
      <c r="A6" s="555" t="s">
        <v>243</v>
      </c>
      <c r="B6" s="412" t="s">
        <v>699</v>
      </c>
      <c r="C6" s="432" t="s">
        <v>522</v>
      </c>
      <c r="D6" s="556"/>
      <c r="E6" s="557"/>
      <c r="F6" s="697" t="s">
        <v>700</v>
      </c>
      <c r="G6" s="698"/>
      <c r="H6" s="698"/>
      <c r="I6" s="698"/>
      <c r="J6" s="698"/>
      <c r="K6" s="698"/>
      <c r="L6" s="699"/>
      <c r="M6" s="558">
        <f>'[367]TH giá dự thầu'!$D$5/1.1</f>
        <v>1427563029.090909</v>
      </c>
      <c r="N6" s="559">
        <f t="shared" ref="N6:N11" si="0">10%*M6</f>
        <v>142756302.90909091</v>
      </c>
      <c r="O6" s="559">
        <f t="shared" ref="O6:O11" si="1">M6+N6</f>
        <v>1570319332</v>
      </c>
      <c r="P6" s="560"/>
    </row>
    <row r="7" spans="1:16" s="505" customFormat="1" ht="19.25" customHeight="1">
      <c r="A7" s="555" t="s">
        <v>246</v>
      </c>
      <c r="B7" s="412" t="s">
        <v>701</v>
      </c>
      <c r="C7" s="432" t="s">
        <v>702</v>
      </c>
      <c r="D7" s="556"/>
      <c r="E7" s="557"/>
      <c r="F7" s="697" t="s">
        <v>700</v>
      </c>
      <c r="G7" s="698"/>
      <c r="H7" s="698"/>
      <c r="I7" s="698"/>
      <c r="J7" s="698"/>
      <c r="K7" s="698"/>
      <c r="L7" s="699"/>
      <c r="M7" s="558">
        <f>'[367]TH giá dự thầu'!$D$6/1.1</f>
        <v>343548670</v>
      </c>
      <c r="N7" s="559">
        <f t="shared" si="0"/>
        <v>34354867</v>
      </c>
      <c r="O7" s="559">
        <f t="shared" si="1"/>
        <v>377903537</v>
      </c>
      <c r="P7" s="560"/>
    </row>
    <row r="8" spans="1:16" s="505" customFormat="1" ht="19.25" customHeight="1">
      <c r="A8" s="555" t="s">
        <v>264</v>
      </c>
      <c r="B8" s="412" t="s">
        <v>703</v>
      </c>
      <c r="C8" s="432" t="s">
        <v>704</v>
      </c>
      <c r="D8" s="556"/>
      <c r="E8" s="557"/>
      <c r="F8" s="697" t="s">
        <v>700</v>
      </c>
      <c r="G8" s="698"/>
      <c r="H8" s="698"/>
      <c r="I8" s="698"/>
      <c r="J8" s="698"/>
      <c r="K8" s="698"/>
      <c r="L8" s="699"/>
      <c r="M8" s="558">
        <f>'[367]TH giá dự thầu'!$D$7/1.1</f>
        <v>2900100753.6363635</v>
      </c>
      <c r="N8" s="559">
        <f t="shared" si="0"/>
        <v>290010075.36363637</v>
      </c>
      <c r="O8" s="559">
        <f t="shared" si="1"/>
        <v>3190110829</v>
      </c>
      <c r="P8" s="560"/>
    </row>
    <row r="9" spans="1:16" s="505" customFormat="1" ht="19.25" customHeight="1">
      <c r="A9" s="555" t="s">
        <v>268</v>
      </c>
      <c r="B9" s="412" t="s">
        <v>705</v>
      </c>
      <c r="C9" s="432" t="s">
        <v>706</v>
      </c>
      <c r="D9" s="556"/>
      <c r="E9" s="557"/>
      <c r="F9" s="697" t="s">
        <v>700</v>
      </c>
      <c r="G9" s="698"/>
      <c r="H9" s="698"/>
      <c r="I9" s="698"/>
      <c r="J9" s="698"/>
      <c r="K9" s="698"/>
      <c r="L9" s="699"/>
      <c r="M9" s="558">
        <f>'[367]TH giá dự thầu'!$D$8/1.1</f>
        <v>648974801.81818175</v>
      </c>
      <c r="N9" s="559">
        <f t="shared" si="0"/>
        <v>64897480.18181818</v>
      </c>
      <c r="O9" s="559">
        <f t="shared" si="1"/>
        <v>713872281.99999988</v>
      </c>
      <c r="P9" s="560"/>
    </row>
    <row r="10" spans="1:16" s="505" customFormat="1" ht="19.25" customHeight="1">
      <c r="A10" s="555" t="s">
        <v>274</v>
      </c>
      <c r="B10" s="412" t="s">
        <v>707</v>
      </c>
      <c r="C10" s="432" t="s">
        <v>708</v>
      </c>
      <c r="D10" s="556"/>
      <c r="E10" s="557"/>
      <c r="F10" s="697" t="s">
        <v>700</v>
      </c>
      <c r="G10" s="698"/>
      <c r="H10" s="698"/>
      <c r="I10" s="698"/>
      <c r="J10" s="698"/>
      <c r="K10" s="698"/>
      <c r="L10" s="699"/>
      <c r="M10" s="558">
        <f>'[367]TH giá dự thầu'!$D$9/1.1</f>
        <v>153135273.63636363</v>
      </c>
      <c r="N10" s="559">
        <f t="shared" si="0"/>
        <v>15313527.363636363</v>
      </c>
      <c r="O10" s="559">
        <f t="shared" si="1"/>
        <v>168448801</v>
      </c>
      <c r="P10" s="560"/>
    </row>
    <row r="11" spans="1:16" s="505" customFormat="1" ht="19.25" customHeight="1">
      <c r="A11" s="555" t="s">
        <v>374</v>
      </c>
      <c r="B11" s="412" t="s">
        <v>709</v>
      </c>
      <c r="C11" s="432" t="s">
        <v>710</v>
      </c>
      <c r="D11" s="556"/>
      <c r="E11" s="557"/>
      <c r="F11" s="697" t="s">
        <v>700</v>
      </c>
      <c r="G11" s="698"/>
      <c r="H11" s="698"/>
      <c r="I11" s="698"/>
      <c r="J11" s="698"/>
      <c r="K11" s="698"/>
      <c r="L11" s="699"/>
      <c r="M11" s="558">
        <f>'[367]TH giá dự thầu'!$D$10/1.1</f>
        <v>388595674.5454545</v>
      </c>
      <c r="N11" s="559">
        <f t="shared" si="0"/>
        <v>38859567.454545453</v>
      </c>
      <c r="O11" s="559">
        <f t="shared" si="1"/>
        <v>427455241.99999994</v>
      </c>
      <c r="P11" s="560"/>
    </row>
    <row r="12" spans="1:16" s="554" customFormat="1" ht="19.25" customHeight="1">
      <c r="A12" s="543" t="s">
        <v>1</v>
      </c>
      <c r="B12" s="544" t="s">
        <v>711</v>
      </c>
      <c r="C12" s="545" t="s">
        <v>273</v>
      </c>
      <c r="D12" s="561"/>
      <c r="E12" s="562"/>
      <c r="F12" s="563" t="str">
        <f>C13</f>
        <v>Gqlda1</v>
      </c>
      <c r="G12" s="690" t="s">
        <v>698</v>
      </c>
      <c r="H12" s="690"/>
      <c r="I12" s="550" t="str">
        <f>C13</f>
        <v>Gqlda1</v>
      </c>
      <c r="J12" s="550"/>
      <c r="K12" s="550"/>
      <c r="L12" s="551"/>
      <c r="M12" s="552">
        <f>SUBTOTAL(9,M13:M13)</f>
        <v>202001701.26598182</v>
      </c>
      <c r="N12" s="552">
        <f>SUBTOTAL(9,N13:N13)</f>
        <v>0</v>
      </c>
      <c r="O12" s="634">
        <f>ROUND(SUBTOTAL(9,O13:O13),-3)</f>
        <v>202002000</v>
      </c>
      <c r="P12" s="553">
        <v>202002000</v>
      </c>
    </row>
    <row r="13" spans="1:16" s="505" customFormat="1" ht="30">
      <c r="A13" s="564" t="s">
        <v>243</v>
      </c>
      <c r="B13" s="565" t="s">
        <v>712</v>
      </c>
      <c r="C13" s="432" t="s">
        <v>713</v>
      </c>
      <c r="D13" s="566">
        <f>'[366]TT12.2021'!O884%</f>
        <v>3.4460000000000005E-2</v>
      </c>
      <c r="E13" s="567"/>
      <c r="F13" s="568">
        <f>D13</f>
        <v>3.4460000000000005E-2</v>
      </c>
      <c r="G13" s="700" t="s">
        <v>714</v>
      </c>
      <c r="H13" s="700"/>
      <c r="I13" s="570" t="str">
        <f>$C$5</f>
        <v>Gxd</v>
      </c>
      <c r="J13" s="570"/>
      <c r="K13" s="570"/>
      <c r="L13" s="571"/>
      <c r="M13" s="559">
        <f>D13*($M$5)</f>
        <v>202001701.26598182</v>
      </c>
      <c r="N13" s="559"/>
      <c r="O13" s="617">
        <f>ROUND((N13+M13),-3)</f>
        <v>202002000</v>
      </c>
      <c r="P13" s="572"/>
    </row>
    <row r="14" spans="1:16" s="554" customFormat="1" ht="19.25" customHeight="1">
      <c r="A14" s="543" t="s">
        <v>2</v>
      </c>
      <c r="B14" s="544" t="s">
        <v>715</v>
      </c>
      <c r="C14" s="545" t="s">
        <v>276</v>
      </c>
      <c r="D14" s="561"/>
      <c r="E14" s="562"/>
      <c r="F14" s="563" t="str">
        <f>C15</f>
        <v>Gtv1</v>
      </c>
      <c r="G14" s="690" t="s">
        <v>698</v>
      </c>
      <c r="H14" s="690"/>
      <c r="I14" s="550" t="str">
        <f>C24</f>
        <v>Gtv8</v>
      </c>
      <c r="J14" s="550"/>
      <c r="K14" s="550"/>
      <c r="L14" s="551"/>
      <c r="M14" s="552">
        <f>SUBTOTAL(9,M15:M25)</f>
        <v>534617199.32142717</v>
      </c>
      <c r="N14" s="552">
        <f>SUBTOTAL(9,N15:N25)</f>
        <v>53461719.932142727</v>
      </c>
      <c r="O14" s="552">
        <f>ROUND(SUBTOTAL(9,O15:O25),-3)</f>
        <v>588078000</v>
      </c>
      <c r="P14" s="553">
        <v>588078000</v>
      </c>
    </row>
    <row r="15" spans="1:16" s="505" customFormat="1" ht="19.25" customHeight="1">
      <c r="A15" s="564" t="s">
        <v>243</v>
      </c>
      <c r="B15" s="565" t="s">
        <v>280</v>
      </c>
      <c r="C15" s="432" t="s">
        <v>528</v>
      </c>
      <c r="D15" s="566"/>
      <c r="E15" s="567"/>
      <c r="F15" s="701" t="s">
        <v>66</v>
      </c>
      <c r="G15" s="700"/>
      <c r="H15" s="700"/>
      <c r="I15" s="700"/>
      <c r="J15" s="700"/>
      <c r="K15" s="700"/>
      <c r="L15" s="702"/>
      <c r="M15" s="558">
        <f>'[367]TH giá dự thầu'!$D$11/1.1</f>
        <v>9517663.6363636348</v>
      </c>
      <c r="N15" s="559">
        <f>M15*10%</f>
        <v>951766.36363636353</v>
      </c>
      <c r="O15" s="617">
        <f t="shared" ref="O15:O24" si="2">ROUND((N15+M15),-3)</f>
        <v>10469000</v>
      </c>
      <c r="P15" s="572"/>
    </row>
    <row r="16" spans="1:16" s="505" customFormat="1" ht="19.25" customHeight="1">
      <c r="A16" s="564" t="s">
        <v>246</v>
      </c>
      <c r="B16" s="565" t="s">
        <v>716</v>
      </c>
      <c r="C16" s="432" t="s">
        <v>547</v>
      </c>
      <c r="D16" s="619">
        <v>0.03</v>
      </c>
      <c r="E16" s="620"/>
      <c r="F16" s="621">
        <f t="shared" ref="F16:F23" si="3">D16</f>
        <v>0.03</v>
      </c>
      <c r="G16" s="700" t="s">
        <v>714</v>
      </c>
      <c r="H16" s="700"/>
      <c r="I16" s="570" t="str">
        <f>$C$15</f>
        <v>Gtv1</v>
      </c>
      <c r="J16" s="570"/>
      <c r="K16" s="570"/>
      <c r="L16" s="571"/>
      <c r="M16" s="559">
        <f>D16*SUM($M$15)</f>
        <v>285529.90909090906</v>
      </c>
      <c r="N16" s="559">
        <f>M16*10%</f>
        <v>28552.990909090906</v>
      </c>
      <c r="O16" s="617">
        <f t="shared" si="2"/>
        <v>314000</v>
      </c>
      <c r="P16" s="572"/>
    </row>
    <row r="17" spans="1:17" s="505" customFormat="1" ht="43.25" customHeight="1">
      <c r="A17" s="564" t="s">
        <v>264</v>
      </c>
      <c r="B17" s="565" t="s">
        <v>717</v>
      </c>
      <c r="C17" s="432" t="s">
        <v>718</v>
      </c>
      <c r="D17" s="556">
        <f>'[366]TT12.2021'!G920%</f>
        <v>4.3419999999999993E-2</v>
      </c>
      <c r="E17" s="622"/>
      <c r="F17" s="568">
        <f t="shared" si="3"/>
        <v>4.3419999999999993E-2</v>
      </c>
      <c r="G17" s="700" t="s">
        <v>714</v>
      </c>
      <c r="H17" s="700"/>
      <c r="I17" s="570" t="str">
        <f>$C$5</f>
        <v>Gxd</v>
      </c>
      <c r="J17" s="570"/>
      <c r="K17" s="570"/>
      <c r="L17" s="571"/>
      <c r="M17" s="573">
        <f>D17*($M$5)</f>
        <v>254524488.36241812</v>
      </c>
      <c r="N17" s="559">
        <f>M17*10%</f>
        <v>25452448.836241812</v>
      </c>
      <c r="O17" s="617">
        <f t="shared" si="2"/>
        <v>279977000</v>
      </c>
    </row>
    <row r="18" spans="1:17" s="505" customFormat="1" ht="30">
      <c r="A18" s="564" t="s">
        <v>268</v>
      </c>
      <c r="B18" s="565" t="s">
        <v>719</v>
      </c>
      <c r="C18" s="432" t="s">
        <v>720</v>
      </c>
      <c r="D18" s="556"/>
      <c r="E18" s="622"/>
      <c r="F18" s="701" t="s">
        <v>766</v>
      </c>
      <c r="G18" s="700"/>
      <c r="H18" s="700"/>
      <c r="I18" s="700"/>
      <c r="J18" s="700"/>
      <c r="K18" s="700"/>
      <c r="L18" s="702"/>
      <c r="M18" s="559">
        <f>O18/1.1</f>
        <v>35223636.36363636</v>
      </c>
      <c r="N18" s="559">
        <f>M18*10%</f>
        <v>3522363.6363636362</v>
      </c>
      <c r="O18" s="633">
        <v>38746000</v>
      </c>
    </row>
    <row r="19" spans="1:17" s="505" customFormat="1" ht="15" hidden="1" customHeight="1">
      <c r="A19" s="574" t="s">
        <v>721</v>
      </c>
      <c r="B19" s="575" t="s">
        <v>722</v>
      </c>
      <c r="C19" s="576" t="s">
        <v>723</v>
      </c>
      <c r="D19" s="577">
        <f>'[366]TT12.2021'!N1028%</f>
        <v>2.5800000000000003E-3</v>
      </c>
      <c r="E19" s="623">
        <v>1.2</v>
      </c>
      <c r="F19" s="578">
        <f t="shared" si="3"/>
        <v>2.5800000000000003E-3</v>
      </c>
      <c r="G19" s="703" t="s">
        <v>714</v>
      </c>
      <c r="H19" s="703"/>
      <c r="I19" s="624">
        <f>E19</f>
        <v>1.2</v>
      </c>
      <c r="J19" s="579" t="s">
        <v>714</v>
      </c>
      <c r="K19" s="579" t="str">
        <f>$C$5</f>
        <v>Gxd</v>
      </c>
      <c r="L19" s="580"/>
      <c r="M19" s="581"/>
      <c r="N19" s="582">
        <f t="shared" ref="N19:N24" si="4">M19*10%</f>
        <v>0</v>
      </c>
      <c r="O19" s="582">
        <f t="shared" si="2"/>
        <v>0</v>
      </c>
    </row>
    <row r="20" spans="1:17" s="505" customFormat="1" ht="15" hidden="1" customHeight="1">
      <c r="A20" s="574" t="s">
        <v>724</v>
      </c>
      <c r="B20" s="575" t="s">
        <v>725</v>
      </c>
      <c r="C20" s="576" t="s">
        <v>726</v>
      </c>
      <c r="D20" s="577">
        <f>'[366]TT12.2021'!N1040%</f>
        <v>2.5000000000000001E-3</v>
      </c>
      <c r="E20" s="623">
        <v>1.2</v>
      </c>
      <c r="F20" s="578">
        <f t="shared" si="3"/>
        <v>2.5000000000000001E-3</v>
      </c>
      <c r="G20" s="703" t="s">
        <v>714</v>
      </c>
      <c r="H20" s="703"/>
      <c r="I20" s="624">
        <f>E20</f>
        <v>1.2</v>
      </c>
      <c r="J20" s="579" t="s">
        <v>714</v>
      </c>
      <c r="K20" s="579" t="str">
        <f>$C$5</f>
        <v>Gxd</v>
      </c>
      <c r="L20" s="580"/>
      <c r="M20" s="581"/>
      <c r="N20" s="582">
        <f t="shared" si="4"/>
        <v>0</v>
      </c>
      <c r="O20" s="582">
        <f t="shared" si="2"/>
        <v>0</v>
      </c>
    </row>
    <row r="21" spans="1:17" s="584" customFormat="1" ht="45">
      <c r="A21" s="564" t="s">
        <v>274</v>
      </c>
      <c r="B21" s="565" t="s">
        <v>727</v>
      </c>
      <c r="C21" s="432" t="s">
        <v>728</v>
      </c>
      <c r="D21" s="567">
        <f>'[366]TT12.2021'!K1076%</f>
        <v>4.3200000000000001E-3</v>
      </c>
      <c r="E21" s="567"/>
      <c r="F21" s="568">
        <f t="shared" si="3"/>
        <v>4.3200000000000001E-3</v>
      </c>
      <c r="G21" s="700" t="s">
        <v>714</v>
      </c>
      <c r="H21" s="700"/>
      <c r="I21" s="570" t="str">
        <f>$C$5</f>
        <v>Gxd</v>
      </c>
      <c r="J21" s="583"/>
      <c r="K21" s="583"/>
      <c r="L21" s="571"/>
      <c r="M21" s="559">
        <f>D21*$M$5</f>
        <v>25323486.635781817</v>
      </c>
      <c r="N21" s="559">
        <f t="shared" si="4"/>
        <v>2532348.663578182</v>
      </c>
      <c r="O21" s="559">
        <f>ROUND((N21+M21),-3)</f>
        <v>27856000</v>
      </c>
      <c r="P21" s="505"/>
      <c r="Q21" s="505"/>
    </row>
    <row r="22" spans="1:17" s="584" customFormat="1" ht="45">
      <c r="A22" s="564" t="s">
        <v>374</v>
      </c>
      <c r="B22" s="565" t="s">
        <v>729</v>
      </c>
      <c r="C22" s="432" t="s">
        <v>730</v>
      </c>
      <c r="D22" s="567">
        <v>1E-3</v>
      </c>
      <c r="E22" s="567"/>
      <c r="F22" s="566">
        <f t="shared" si="3"/>
        <v>1E-3</v>
      </c>
      <c r="G22" s="700" t="s">
        <v>714</v>
      </c>
      <c r="H22" s="700"/>
      <c r="I22" s="570" t="str">
        <f>$C$5</f>
        <v>Gxd</v>
      </c>
      <c r="J22" s="570"/>
      <c r="K22" s="569"/>
      <c r="L22" s="571"/>
      <c r="M22" s="559">
        <f>ROUND(IF($M$5*D22&lt;2000000,2000000,IF($M$5*D22&gt;60000000,60000000,$M$5*D22)),0)</f>
        <v>5861918</v>
      </c>
      <c r="N22" s="559">
        <f t="shared" si="4"/>
        <v>586191.80000000005</v>
      </c>
      <c r="O22" s="559">
        <f>ROUND((N22+M22),-3)</f>
        <v>6448000</v>
      </c>
      <c r="P22" s="505"/>
      <c r="Q22" s="505"/>
    </row>
    <row r="23" spans="1:17" s="584" customFormat="1" ht="45">
      <c r="A23" s="564" t="s">
        <v>435</v>
      </c>
      <c r="B23" s="565" t="s">
        <v>731</v>
      </c>
      <c r="C23" s="432" t="s">
        <v>732</v>
      </c>
      <c r="D23" s="567">
        <v>1E-3</v>
      </c>
      <c r="E23" s="567"/>
      <c r="F23" s="566">
        <f t="shared" si="3"/>
        <v>1E-3</v>
      </c>
      <c r="G23" s="700" t="s">
        <v>714</v>
      </c>
      <c r="H23" s="700"/>
      <c r="I23" s="570" t="str">
        <f>$C$5</f>
        <v>Gxd</v>
      </c>
      <c r="J23" s="570"/>
      <c r="K23" s="569"/>
      <c r="L23" s="571"/>
      <c r="M23" s="559">
        <f>ROUND(IF($M$5*D23&lt;3000000,3000000,IF($M$5*D23&gt;60000000,60000000,$M$5*D23)),0)</f>
        <v>5861918</v>
      </c>
      <c r="N23" s="559">
        <f t="shared" si="4"/>
        <v>586191.80000000005</v>
      </c>
      <c r="O23" s="559">
        <f>ROUND((N23+M23),-3)</f>
        <v>6448000</v>
      </c>
      <c r="P23" s="505"/>
      <c r="Q23" s="505"/>
    </row>
    <row r="24" spans="1:17" s="584" customFormat="1" ht="30">
      <c r="A24" s="564" t="s">
        <v>733</v>
      </c>
      <c r="B24" s="565" t="s">
        <v>342</v>
      </c>
      <c r="C24" s="432" t="s">
        <v>734</v>
      </c>
      <c r="D24" s="556">
        <f>'[366]TT12.2021'!N1100%</f>
        <v>3.2850000000000004E-2</v>
      </c>
      <c r="E24" s="585"/>
      <c r="F24" s="568">
        <f>D24</f>
        <v>3.2850000000000004E-2</v>
      </c>
      <c r="G24" s="700" t="s">
        <v>714</v>
      </c>
      <c r="H24" s="700"/>
      <c r="I24" s="570" t="str">
        <f>$C$5</f>
        <v>Gxd</v>
      </c>
      <c r="J24" s="583"/>
      <c r="K24" s="583"/>
      <c r="L24" s="571"/>
      <c r="M24" s="573">
        <f>D24*$M$5</f>
        <v>192564012.95959091</v>
      </c>
      <c r="N24" s="559">
        <f t="shared" si="4"/>
        <v>19256401.295959093</v>
      </c>
      <c r="O24" s="559">
        <f t="shared" si="2"/>
        <v>211820000</v>
      </c>
      <c r="P24" s="505"/>
      <c r="Q24" s="505"/>
    </row>
    <row r="25" spans="1:17" s="584" customFormat="1" ht="33" customHeight="1">
      <c r="A25" s="564" t="s">
        <v>735</v>
      </c>
      <c r="B25" s="565" t="s">
        <v>736</v>
      </c>
      <c r="C25" s="432" t="s">
        <v>737</v>
      </c>
      <c r="D25" s="556"/>
      <c r="E25" s="585"/>
      <c r="F25" s="701" t="s">
        <v>738</v>
      </c>
      <c r="G25" s="700"/>
      <c r="H25" s="700"/>
      <c r="I25" s="700"/>
      <c r="J25" s="700"/>
      <c r="K25" s="700"/>
      <c r="L25" s="702"/>
      <c r="M25" s="573">
        <f>O25/1.1</f>
        <v>5454545.4545454541</v>
      </c>
      <c r="N25" s="559">
        <f>M25*10%</f>
        <v>545454.54545454541</v>
      </c>
      <c r="O25" s="633">
        <v>6000000</v>
      </c>
      <c r="P25" s="505"/>
      <c r="Q25" s="505"/>
    </row>
    <row r="26" spans="1:17" s="587" customFormat="1" ht="20" customHeight="1">
      <c r="A26" s="543" t="s">
        <v>31</v>
      </c>
      <c r="B26" s="544" t="s">
        <v>739</v>
      </c>
      <c r="C26" s="545" t="s">
        <v>375</v>
      </c>
      <c r="D26" s="586"/>
      <c r="E26" s="586"/>
      <c r="F26" s="547" t="str">
        <f>C27</f>
        <v>Gk1</v>
      </c>
      <c r="G26" s="690" t="s">
        <v>698</v>
      </c>
      <c r="H26" s="690"/>
      <c r="I26" s="548" t="str">
        <f>C32</f>
        <v>Gk7</v>
      </c>
      <c r="J26" s="549"/>
      <c r="K26" s="548"/>
      <c r="L26" s="551"/>
      <c r="M26" s="552">
        <f>SUBTOTAL(9,M27:M32)</f>
        <v>122899407.1541</v>
      </c>
      <c r="N26" s="552">
        <f>SUBTOTAL(9,N27:N32)</f>
        <v>6554791.456218183</v>
      </c>
      <c r="O26" s="552">
        <f>ROUND(SUBTOTAL(9,O27:O32),-3)</f>
        <v>129454000</v>
      </c>
      <c r="P26" s="553">
        <v>129454000</v>
      </c>
      <c r="Q26" s="554"/>
    </row>
    <row r="27" spans="1:17" s="584" customFormat="1" ht="75">
      <c r="A27" s="564" t="s">
        <v>243</v>
      </c>
      <c r="B27" s="565" t="s">
        <v>740</v>
      </c>
      <c r="C27" s="432" t="s">
        <v>741</v>
      </c>
      <c r="D27" s="588">
        <v>8.0000000000000004E-4</v>
      </c>
      <c r="E27" s="589"/>
      <c r="F27" s="568">
        <f>D27</f>
        <v>8.0000000000000004E-4</v>
      </c>
      <c r="G27" s="700" t="s">
        <v>714</v>
      </c>
      <c r="H27" s="700"/>
      <c r="I27" s="570" t="str">
        <f>$C$5</f>
        <v>Gxd</v>
      </c>
      <c r="J27" s="570"/>
      <c r="K27" s="570"/>
      <c r="L27" s="571"/>
      <c r="M27" s="573">
        <f>D27*($M$5)</f>
        <v>4689534.5621818183</v>
      </c>
      <c r="N27" s="559">
        <f>10%*M27</f>
        <v>468953.45621818188</v>
      </c>
      <c r="O27" s="559">
        <f t="shared" ref="O27:O32" si="5">ROUND((N27+M27),-3)</f>
        <v>5158000</v>
      </c>
      <c r="P27" s="505"/>
      <c r="Q27" s="505"/>
    </row>
    <row r="28" spans="1:17" s="584" customFormat="1" ht="30">
      <c r="A28" s="564" t="s">
        <v>246</v>
      </c>
      <c r="B28" s="565" t="s">
        <v>742</v>
      </c>
      <c r="C28" s="432" t="s">
        <v>743</v>
      </c>
      <c r="D28" s="588"/>
      <c r="E28" s="589"/>
      <c r="F28" s="590"/>
      <c r="G28" s="591"/>
      <c r="H28" s="591"/>
      <c r="I28" s="591"/>
      <c r="J28" s="591"/>
      <c r="K28" s="591"/>
      <c r="L28" s="592"/>
      <c r="M28" s="559">
        <f>300000</f>
        <v>300000</v>
      </c>
      <c r="N28" s="559">
        <f>10%*M28</f>
        <v>30000</v>
      </c>
      <c r="O28" s="617">
        <f t="shared" si="5"/>
        <v>330000</v>
      </c>
      <c r="P28" s="505"/>
      <c r="Q28" s="505"/>
    </row>
    <row r="29" spans="1:17" s="584" customFormat="1" ht="45">
      <c r="A29" s="564" t="s">
        <v>264</v>
      </c>
      <c r="B29" s="565" t="s">
        <v>744</v>
      </c>
      <c r="C29" s="432" t="s">
        <v>745</v>
      </c>
      <c r="D29" s="625">
        <f>'[366]TT12.2021'!M1187/100</f>
        <v>1.8999999999999998E-4</v>
      </c>
      <c r="E29" s="626">
        <v>0.5</v>
      </c>
      <c r="F29" s="627">
        <f>D29</f>
        <v>1.8999999999999998E-4</v>
      </c>
      <c r="G29" s="700" t="s">
        <v>714</v>
      </c>
      <c r="H29" s="700"/>
      <c r="I29" s="628">
        <f>E29</f>
        <v>0.5</v>
      </c>
      <c r="J29" s="593" t="s">
        <v>714</v>
      </c>
      <c r="K29" s="594" t="str">
        <f>$C$35</f>
        <v>Gtmđt</v>
      </c>
      <c r="L29" s="595"/>
      <c r="M29" s="559">
        <f>IF(D29*E29*$P$35&lt;500000,500000,IF(D29*E29*$P$35&gt;150000000,150000000,D29*E29*$P$35))</f>
        <v>724564.99999999988</v>
      </c>
      <c r="N29" s="559"/>
      <c r="O29" s="617">
        <f t="shared" si="5"/>
        <v>725000</v>
      </c>
      <c r="P29" s="505"/>
      <c r="Q29" s="505"/>
    </row>
    <row r="30" spans="1:17" s="597" customFormat="1" ht="60">
      <c r="A30" s="564" t="s">
        <v>274</v>
      </c>
      <c r="B30" s="565" t="s">
        <v>746</v>
      </c>
      <c r="C30" s="432" t="s">
        <v>747</v>
      </c>
      <c r="D30" s="629">
        <v>0.2</v>
      </c>
      <c r="E30" s="585"/>
      <c r="F30" s="630">
        <f>D30</f>
        <v>0.2</v>
      </c>
      <c r="G30" s="700" t="s">
        <v>714</v>
      </c>
      <c r="H30" s="700"/>
      <c r="I30" s="583" t="str">
        <f>C24</f>
        <v>Gtv8</v>
      </c>
      <c r="J30" s="570"/>
      <c r="K30" s="583"/>
      <c r="L30" s="571"/>
      <c r="M30" s="559">
        <f>D30*$M$24</f>
        <v>38512802.591918185</v>
      </c>
      <c r="N30" s="559"/>
      <c r="O30" s="617">
        <f t="shared" si="5"/>
        <v>38513000</v>
      </c>
      <c r="P30" s="596"/>
      <c r="Q30" s="596"/>
    </row>
    <row r="31" spans="1:17" s="505" customFormat="1" ht="30">
      <c r="A31" s="564" t="s">
        <v>374</v>
      </c>
      <c r="B31" s="565" t="s">
        <v>748</v>
      </c>
      <c r="C31" s="432" t="s">
        <v>749</v>
      </c>
      <c r="D31" s="556">
        <f>'[366]TT12.2021'!J1149/100</f>
        <v>7.9400000000000009E-3</v>
      </c>
      <c r="E31" s="557"/>
      <c r="F31" s="568">
        <f>D31</f>
        <v>7.9400000000000009E-3</v>
      </c>
      <c r="G31" s="700" t="s">
        <v>714</v>
      </c>
      <c r="H31" s="700"/>
      <c r="I31" s="594" t="str">
        <f>$C$35</f>
        <v>Gtmđt</v>
      </c>
      <c r="J31" s="598"/>
      <c r="K31" s="598"/>
      <c r="L31" s="599"/>
      <c r="M31" s="559">
        <f>D31*$P$35</f>
        <v>60558380.000000007</v>
      </c>
      <c r="N31" s="559">
        <f>10%*M31</f>
        <v>6055838.0000000009</v>
      </c>
      <c r="O31" s="559">
        <f t="shared" si="5"/>
        <v>66614000</v>
      </c>
    </row>
    <row r="32" spans="1:17" s="505" customFormat="1" ht="30">
      <c r="A32" s="564" t="s">
        <v>435</v>
      </c>
      <c r="B32" s="565" t="s">
        <v>750</v>
      </c>
      <c r="C32" s="432" t="s">
        <v>751</v>
      </c>
      <c r="D32" s="556">
        <f>'[366]TT12.2021'!J1142/100</f>
        <v>4.7499999999999999E-3</v>
      </c>
      <c r="E32" s="557">
        <v>0.5</v>
      </c>
      <c r="F32" s="568">
        <f>D32</f>
        <v>4.7499999999999999E-3</v>
      </c>
      <c r="G32" s="700" t="s">
        <v>714</v>
      </c>
      <c r="H32" s="700"/>
      <c r="I32" s="628">
        <f>E32</f>
        <v>0.5</v>
      </c>
      <c r="J32" s="598"/>
      <c r="K32" s="594" t="str">
        <f>$C$35</f>
        <v>Gtmđt</v>
      </c>
      <c r="L32" s="599"/>
      <c r="M32" s="559">
        <f>D32*E32*$P$35</f>
        <v>18114125</v>
      </c>
      <c r="N32" s="559"/>
      <c r="O32" s="617">
        <f t="shared" si="5"/>
        <v>18114000</v>
      </c>
    </row>
    <row r="33" spans="1:17" s="587" customFormat="1" ht="19.25" customHeight="1">
      <c r="A33" s="543" t="s">
        <v>34</v>
      </c>
      <c r="B33" s="544" t="s">
        <v>76</v>
      </c>
      <c r="C33" s="545" t="s">
        <v>437</v>
      </c>
      <c r="D33" s="600"/>
      <c r="E33" s="600"/>
      <c r="F33" s="547" t="str">
        <f>C34</f>
        <v>Gdp1</v>
      </c>
      <c r="G33" s="690" t="s">
        <v>698</v>
      </c>
      <c r="H33" s="690"/>
      <c r="I33" s="696" t="str">
        <f>C34</f>
        <v>Gdp1</v>
      </c>
      <c r="J33" s="696"/>
      <c r="K33" s="550"/>
      <c r="L33" s="551"/>
      <c r="M33" s="552"/>
      <c r="N33" s="552"/>
      <c r="O33" s="552">
        <f>ROUND(SUBTOTAL(9,O34:O34),-3)</f>
        <v>259356000</v>
      </c>
      <c r="P33" s="601">
        <v>259356000</v>
      </c>
      <c r="Q33" s="554"/>
    </row>
    <row r="34" spans="1:17" s="584" customFormat="1" ht="19.25" customHeight="1">
      <c r="A34" s="408">
        <v>1</v>
      </c>
      <c r="B34" s="602" t="s">
        <v>752</v>
      </c>
      <c r="C34" s="432" t="s">
        <v>753</v>
      </c>
      <c r="D34" s="631"/>
      <c r="E34" s="567"/>
      <c r="F34" s="701"/>
      <c r="G34" s="700"/>
      <c r="H34" s="700"/>
      <c r="I34" s="700"/>
      <c r="J34" s="700"/>
      <c r="K34" s="700"/>
      <c r="L34" s="702"/>
      <c r="M34" s="559"/>
      <c r="N34" s="559"/>
      <c r="O34" s="559">
        <f>ROUND(P35-($O$5+$O$12+$O$14+$O$26),-3)</f>
        <v>259356000</v>
      </c>
      <c r="P34" s="632"/>
      <c r="Q34" s="505"/>
    </row>
    <row r="35" spans="1:17" s="554" customFormat="1" ht="19.25" customHeight="1">
      <c r="A35" s="603"/>
      <c r="B35" s="604" t="s">
        <v>510</v>
      </c>
      <c r="C35" s="604" t="s">
        <v>754</v>
      </c>
      <c r="D35" s="605"/>
      <c r="E35" s="606"/>
      <c r="F35" s="707" t="s">
        <v>755</v>
      </c>
      <c r="G35" s="707"/>
      <c r="H35" s="707"/>
      <c r="I35" s="707"/>
      <c r="J35" s="707"/>
      <c r="K35" s="707"/>
      <c r="L35" s="708"/>
      <c r="M35" s="605"/>
      <c r="N35" s="607"/>
      <c r="O35" s="608">
        <f>$O$5+$O$12+$O$14+$O$26+$O$33</f>
        <v>7627000000</v>
      </c>
      <c r="P35" s="609">
        <v>7627000000</v>
      </c>
      <c r="Q35" s="610"/>
    </row>
    <row r="36" spans="1:17" s="554" customFormat="1" ht="19.25" customHeight="1">
      <c r="A36" s="603"/>
      <c r="B36" s="704" t="s">
        <v>756</v>
      </c>
      <c r="C36" s="705"/>
      <c r="D36" s="705"/>
      <c r="E36" s="705"/>
      <c r="F36" s="705"/>
      <c r="G36" s="705"/>
      <c r="H36" s="705"/>
      <c r="I36" s="705"/>
      <c r="J36" s="705"/>
      <c r="K36" s="705"/>
      <c r="L36" s="705"/>
      <c r="M36" s="705"/>
      <c r="N36" s="705"/>
      <c r="O36" s="706"/>
      <c r="P36" s="609"/>
      <c r="Q36" s="610"/>
    </row>
    <row r="37" spans="1:17">
      <c r="P37" s="611"/>
    </row>
    <row r="38" spans="1:17">
      <c r="B38" s="454"/>
      <c r="F38" s="454"/>
      <c r="N38" s="460"/>
      <c r="P38" s="612"/>
      <c r="Q38" s="613"/>
    </row>
    <row r="39" spans="1:17" ht="18.75" customHeight="1">
      <c r="B39" s="454"/>
      <c r="F39" s="460"/>
      <c r="P39" s="614"/>
    </row>
    <row r="40" spans="1:17" ht="18.75" customHeight="1">
      <c r="B40" s="454"/>
      <c r="P40" s="614"/>
    </row>
    <row r="41" spans="1:17" ht="18.75" customHeight="1">
      <c r="B41" s="454"/>
      <c r="P41" s="614"/>
    </row>
    <row r="42" spans="1:17" ht="18.75" customHeight="1">
      <c r="B42" s="454"/>
      <c r="P42" s="614"/>
    </row>
    <row r="43" spans="1:17" ht="18.75" customHeight="1">
      <c r="B43" s="459"/>
      <c r="F43" s="459"/>
      <c r="P43" s="614"/>
    </row>
    <row r="44" spans="1:17" ht="16">
      <c r="B44" s="459"/>
      <c r="F44" s="615"/>
      <c r="O44" s="616"/>
    </row>
    <row r="45" spans="1:17" ht="16">
      <c r="F45" s="615"/>
    </row>
  </sheetData>
  <mergeCells count="36">
    <mergeCell ref="B36:O36"/>
    <mergeCell ref="F25:L25"/>
    <mergeCell ref="G26:H26"/>
    <mergeCell ref="G27:H27"/>
    <mergeCell ref="G29:H29"/>
    <mergeCell ref="G30:H30"/>
    <mergeCell ref="G31:H31"/>
    <mergeCell ref="G32:H32"/>
    <mergeCell ref="G33:H33"/>
    <mergeCell ref="I33:J33"/>
    <mergeCell ref="F34:L34"/>
    <mergeCell ref="F35:L35"/>
    <mergeCell ref="G24:H24"/>
    <mergeCell ref="G13:H13"/>
    <mergeCell ref="G14:H14"/>
    <mergeCell ref="F15:L15"/>
    <mergeCell ref="G16:H16"/>
    <mergeCell ref="G17:H17"/>
    <mergeCell ref="F18:L18"/>
    <mergeCell ref="G19:H19"/>
    <mergeCell ref="G20:H20"/>
    <mergeCell ref="G21:H21"/>
    <mergeCell ref="G22:H22"/>
    <mergeCell ref="G23:H23"/>
    <mergeCell ref="G12:H12"/>
    <mergeCell ref="A1:O1"/>
    <mergeCell ref="A2:O2"/>
    <mergeCell ref="F4:K4"/>
    <mergeCell ref="G5:H5"/>
    <mergeCell ref="I5:J5"/>
    <mergeCell ref="F6:L6"/>
    <mergeCell ref="F7:L7"/>
    <mergeCell ref="F8:L8"/>
    <mergeCell ref="F9:L9"/>
    <mergeCell ref="F10:L10"/>
    <mergeCell ref="F11:L1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4868D-B2EC-DB4B-85EB-9A7C0781738E}">
  <sheetPr codeName="Sheet10">
    <tabColor rgb="FF00B0F0"/>
  </sheetPr>
  <dimension ref="A1:F32"/>
  <sheetViews>
    <sheetView view="pageBreakPreview" zoomScaleNormal="100" zoomScaleSheetLayoutView="100" workbookViewId="0">
      <selection sqref="A1:C1"/>
    </sheetView>
  </sheetViews>
  <sheetFormatPr baseColWidth="10" defaultColWidth="9" defaultRowHeight="16"/>
  <cols>
    <col min="1" max="1" width="3.83203125" style="4" customWidth="1"/>
    <col min="2" max="2" width="110.33203125" style="3" customWidth="1"/>
    <col min="3" max="3" width="17.5" style="3" customWidth="1"/>
    <col min="4" max="4" width="18.83203125" style="3" customWidth="1"/>
    <col min="5" max="5" width="13.5" style="3" bestFit="1" customWidth="1"/>
    <col min="6" max="6" width="14.5" style="3" bestFit="1" customWidth="1"/>
    <col min="7" max="7" width="10.83203125" style="3" bestFit="1" customWidth="1"/>
    <col min="8" max="8" width="13.5" style="3" bestFit="1" customWidth="1"/>
    <col min="9" max="16384" width="9" style="3"/>
  </cols>
  <sheetData>
    <row r="1" spans="1:6" ht="15.75" customHeight="1">
      <c r="A1" s="709" t="s">
        <v>38</v>
      </c>
      <c r="B1" s="709"/>
      <c r="C1" s="709"/>
    </row>
    <row r="2" spans="1:6" ht="18" customHeight="1">
      <c r="C2" s="8" t="s">
        <v>25</v>
      </c>
    </row>
    <row r="3" spans="1:6" s="2" customFormat="1" ht="19.5" customHeight="1">
      <c r="A3" s="50" t="s">
        <v>4</v>
      </c>
      <c r="B3" s="50" t="s">
        <v>17</v>
      </c>
      <c r="C3" s="50" t="s">
        <v>26</v>
      </c>
    </row>
    <row r="4" spans="1:6" s="2" customFormat="1" ht="51">
      <c r="A4" s="58" t="s">
        <v>0</v>
      </c>
      <c r="B4" s="59" t="s">
        <v>27</v>
      </c>
      <c r="C4" s="60" t="e">
        <f>SUM(C5:C10)</f>
        <v>#REF!</v>
      </c>
      <c r="D4" s="3" t="s">
        <v>42</v>
      </c>
      <c r="E4" s="70" t="s">
        <v>44</v>
      </c>
    </row>
    <row r="5" spans="1:6" s="4" customFormat="1" ht="17">
      <c r="A5" s="14">
        <v>1</v>
      </c>
      <c r="B5" s="47" t="s">
        <v>60</v>
      </c>
      <c r="C5" s="43" t="e">
        <f>#REF!</f>
        <v>#REF!</v>
      </c>
      <c r="D5" s="51"/>
      <c r="E5" s="51"/>
      <c r="F5" s="51"/>
    </row>
    <row r="6" spans="1:6" s="4" customFormat="1" ht="17">
      <c r="A6" s="14">
        <v>2</v>
      </c>
      <c r="B6" s="47" t="s">
        <v>59</v>
      </c>
      <c r="C6" s="43" t="e">
        <f>#REF!+#REF!</f>
        <v>#REF!</v>
      </c>
      <c r="D6" s="51"/>
      <c r="E6" s="51"/>
      <c r="F6" s="51"/>
    </row>
    <row r="7" spans="1:6" s="4" customFormat="1" ht="17">
      <c r="A7" s="14">
        <v>3</v>
      </c>
      <c r="B7" s="47" t="s">
        <v>61</v>
      </c>
      <c r="C7" s="43" t="e">
        <f>#REF!</f>
        <v>#REF!</v>
      </c>
      <c r="D7" s="51"/>
      <c r="E7" s="51"/>
      <c r="F7" s="51"/>
    </row>
    <row r="8" spans="1:6" s="4" customFormat="1" ht="17">
      <c r="A8" s="14">
        <v>4</v>
      </c>
      <c r="B8" s="47" t="s">
        <v>52</v>
      </c>
      <c r="C8" s="43" t="e">
        <f>#REF!</f>
        <v>#REF!</v>
      </c>
      <c r="D8" s="51"/>
      <c r="E8" s="51"/>
      <c r="F8" s="51"/>
    </row>
    <row r="9" spans="1:6" s="4" customFormat="1" ht="17">
      <c r="A9" s="14">
        <v>5</v>
      </c>
      <c r="B9" s="47" t="s">
        <v>53</v>
      </c>
      <c r="C9" s="43" t="e">
        <f>#REF!</f>
        <v>#REF!</v>
      </c>
      <c r="D9" s="51"/>
      <c r="E9" s="51"/>
      <c r="F9" s="51"/>
    </row>
    <row r="10" spans="1:6" s="4" customFormat="1" ht="17">
      <c r="A10" s="14">
        <v>6</v>
      </c>
      <c r="B10" s="47" t="s">
        <v>54</v>
      </c>
      <c r="C10" s="43" t="e">
        <f>#REF!</f>
        <v>#REF!</v>
      </c>
      <c r="D10" s="51"/>
      <c r="E10" s="51"/>
      <c r="F10" s="51"/>
    </row>
    <row r="11" spans="1:6" s="4" customFormat="1" ht="9" customHeight="1">
      <c r="A11" s="15"/>
      <c r="B11" s="20"/>
      <c r="C11" s="48"/>
      <c r="D11" s="51"/>
      <c r="E11" s="51"/>
      <c r="F11" s="51"/>
    </row>
    <row r="12" spans="1:6" s="10" customFormat="1" ht="51">
      <c r="A12" s="61" t="s">
        <v>1</v>
      </c>
      <c r="B12" s="62" t="s">
        <v>28</v>
      </c>
      <c r="C12" s="63" t="e">
        <f>SUM(C13:C16)</f>
        <v>#REF!</v>
      </c>
      <c r="D12" s="3" t="s">
        <v>40</v>
      </c>
      <c r="E12" s="71" t="s">
        <v>46</v>
      </c>
      <c r="F12" s="36"/>
    </row>
    <row r="13" spans="1:6" ht="20.25" customHeight="1">
      <c r="A13" s="14">
        <v>1</v>
      </c>
      <c r="B13" s="42" t="s">
        <v>55</v>
      </c>
      <c r="C13" s="43" t="e">
        <f>#REF!</f>
        <v>#REF!</v>
      </c>
      <c r="D13" s="5"/>
      <c r="E13" s="5"/>
      <c r="F13" s="5"/>
    </row>
    <row r="14" spans="1:6" ht="20.25" customHeight="1">
      <c r="A14" s="14">
        <v>2</v>
      </c>
      <c r="B14" s="42" t="s">
        <v>56</v>
      </c>
      <c r="C14" s="43" t="e">
        <f>#REF!+#REF!</f>
        <v>#REF!</v>
      </c>
      <c r="D14" s="37"/>
      <c r="E14" s="5"/>
      <c r="F14" s="5"/>
    </row>
    <row r="15" spans="1:6" ht="17">
      <c r="A15" s="14">
        <v>4</v>
      </c>
      <c r="B15" s="42" t="s">
        <v>57</v>
      </c>
      <c r="C15" s="43" t="e">
        <f>#REF!</f>
        <v>#REF!</v>
      </c>
      <c r="D15" s="5"/>
      <c r="E15" s="5"/>
      <c r="F15" s="5"/>
    </row>
    <row r="16" spans="1:6">
      <c r="A16" s="14">
        <v>6</v>
      </c>
      <c r="B16" s="42" t="e">
        <f>#REF!</f>
        <v>#REF!</v>
      </c>
      <c r="C16" s="43" t="e">
        <f>#REF!</f>
        <v>#REF!</v>
      </c>
      <c r="D16" s="5"/>
      <c r="E16" s="5"/>
      <c r="F16" s="5"/>
    </row>
    <row r="17" spans="1:5" s="10" customFormat="1" ht="51">
      <c r="A17" s="44" t="s">
        <v>2</v>
      </c>
      <c r="B17" s="45" t="s">
        <v>29</v>
      </c>
      <c r="C17" s="46" t="e">
        <f>SUM(C18:C23)</f>
        <v>#REF!</v>
      </c>
      <c r="D17" s="3" t="s">
        <v>41</v>
      </c>
      <c r="E17" s="72" t="s">
        <v>47</v>
      </c>
    </row>
    <row r="18" spans="1:5" s="16" customFormat="1">
      <c r="A18" s="17">
        <v>1</v>
      </c>
      <c r="B18" s="21" t="e">
        <f>#REF!</f>
        <v>#REF!</v>
      </c>
      <c r="C18" s="19" t="e">
        <f>#REF!</f>
        <v>#REF!</v>
      </c>
    </row>
    <row r="19" spans="1:5" s="34" customFormat="1">
      <c r="A19" s="17">
        <v>2</v>
      </c>
      <c r="B19" s="21" t="e">
        <f>#REF!</f>
        <v>#REF!</v>
      </c>
      <c r="C19" s="21" t="e">
        <f>#REF!</f>
        <v>#REF!</v>
      </c>
    </row>
    <row r="20" spans="1:5" s="34" customFormat="1">
      <c r="A20" s="17">
        <v>3</v>
      </c>
      <c r="B20" s="21" t="e">
        <f>#REF!</f>
        <v>#REF!</v>
      </c>
      <c r="C20" s="21" t="e">
        <f>#REF!</f>
        <v>#REF!</v>
      </c>
    </row>
    <row r="21" spans="1:5" s="76" customFormat="1" hidden="1">
      <c r="A21" s="74"/>
      <c r="B21" s="75"/>
      <c r="C21" s="75"/>
    </row>
    <row r="22" spans="1:5" s="34" customFormat="1">
      <c r="A22" s="17">
        <v>4</v>
      </c>
      <c r="B22" s="21" t="e">
        <f>#REF!</f>
        <v>#REF!</v>
      </c>
      <c r="C22" s="21" t="e">
        <f>#REF!</f>
        <v>#REF!</v>
      </c>
    </row>
    <row r="23" spans="1:5" s="34" customFormat="1">
      <c r="A23" s="17">
        <v>5</v>
      </c>
      <c r="B23" s="21" t="e">
        <f>#REF!</f>
        <v>#REF!</v>
      </c>
      <c r="C23" s="21" t="e">
        <f>#REF!</f>
        <v>#REF!</v>
      </c>
    </row>
    <row r="24" spans="1:5" s="10" customFormat="1" ht="51">
      <c r="A24" s="64" t="s">
        <v>31</v>
      </c>
      <c r="B24" s="65" t="s">
        <v>50</v>
      </c>
      <c r="C24" s="66">
        <f>C25+C26</f>
        <v>0</v>
      </c>
      <c r="D24" s="3" t="s">
        <v>43</v>
      </c>
      <c r="E24" s="72" t="s">
        <v>48</v>
      </c>
    </row>
    <row r="25" spans="1:5" s="32" customFormat="1">
      <c r="A25" s="17"/>
      <c r="B25" s="57"/>
      <c r="C25" s="19"/>
      <c r="D25" s="41"/>
    </row>
    <row r="26" spans="1:5" s="33" customFormat="1">
      <c r="A26" s="17"/>
      <c r="B26" s="18"/>
      <c r="C26" s="56"/>
      <c r="D26" s="49"/>
    </row>
    <row r="27" spans="1:5" s="33" customFormat="1">
      <c r="A27" s="38"/>
      <c r="B27" s="39"/>
      <c r="C27" s="40"/>
    </row>
    <row r="28" spans="1:5" s="10" customFormat="1" ht="26.25" customHeight="1">
      <c r="A28" s="67" t="s">
        <v>34</v>
      </c>
      <c r="B28" s="68" t="s">
        <v>30</v>
      </c>
      <c r="C28" s="69" t="e">
        <f>C4+C12+C17+C24</f>
        <v>#REF!</v>
      </c>
      <c r="E28" s="72" t="s">
        <v>49</v>
      </c>
    </row>
    <row r="29" spans="1:5">
      <c r="C29" s="9"/>
    </row>
    <row r="30" spans="1:5">
      <c r="C30" s="11" t="e">
        <f>C28-C29</f>
        <v>#REF!</v>
      </c>
    </row>
    <row r="32" spans="1:5" s="10" customFormat="1">
      <c r="A32" s="13"/>
    </row>
  </sheetData>
  <mergeCells count="1">
    <mergeCell ref="A1:C1"/>
  </mergeCells>
  <phoneticPr fontId="3" type="noConversion"/>
  <hyperlinks>
    <hyperlink ref="E4" location="'Bảng 3'!Print_Area" display="'Bảng 3'!Print_Area" xr:uid="{995AE20F-7E7B-3343-80E8-F381E08536D8}"/>
    <hyperlink ref="E12" location="'Bảng 1'!Print_Area" display="'Bảng 1'!Print_Area" xr:uid="{775875C7-3C55-FE4C-8312-1CF0C5F7C5CD}"/>
    <hyperlink ref="E17" location="'Bảng 2'!Print_Area" display="'Bảng 2'!Print_Area" xr:uid="{FD19456F-FACB-864D-A229-0CA0E7CF4007}"/>
    <hyperlink ref="E24" location="'Bảng 4'!Print_Area" display="'Bảng 4'!Print_Area" xr:uid="{DD97D81F-C9C2-AA40-978F-E71C88377696}"/>
    <hyperlink ref="E28" location="'Bảng 5'!Print_Area" display="'Bảng 5'!Print_Area" xr:uid="{624C2A54-0C73-8246-8B11-784BA69D9139}"/>
  </hyperlinks>
  <pageMargins left="0.48" right="0.15748031496062992" top="0.55118110236220474" bottom="0.35433070866141736" header="0.31496062992125984" footer="0.31496062992125984"/>
  <pageSetup paperSize="9" orientation="landscape"/>
  <headerFooter differentFirst="1" alignWithMargins="0">
    <oddHeader>&amp;C&amp;P</oddHeader>
  </headerFooter>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1E0BE-ACF8-4C4B-84C2-B3C760ED9944}">
  <sheetPr codeName="Sheet11"/>
  <dimension ref="A1:R116"/>
  <sheetViews>
    <sheetView zoomScale="70" zoomScaleNormal="70" workbookViewId="0">
      <selection activeCell="B14" sqref="B14"/>
    </sheetView>
  </sheetViews>
  <sheetFormatPr baseColWidth="10" defaultColWidth="9" defaultRowHeight="16"/>
  <cols>
    <col min="1" max="1" width="9.1640625" bestFit="1" customWidth="1"/>
    <col min="2" max="2" width="54.1640625" customWidth="1"/>
    <col min="3" max="3" width="28.83203125" customWidth="1"/>
    <col min="4" max="4" width="32.1640625" customWidth="1"/>
    <col min="5" max="5" width="12.83203125" customWidth="1"/>
    <col min="6" max="6" width="20.1640625" customWidth="1"/>
    <col min="7" max="7" width="19.5" customWidth="1"/>
    <col min="8" max="8" width="20" customWidth="1"/>
    <col min="9" max="9" width="21.6640625" customWidth="1"/>
    <col min="11" max="11" width="21" customWidth="1"/>
    <col min="12" max="12" width="17.1640625" customWidth="1"/>
    <col min="13" max="13" width="10.83203125" customWidth="1"/>
    <col min="14" max="14" width="17.1640625" bestFit="1" customWidth="1"/>
    <col min="15" max="15" width="19.1640625" bestFit="1" customWidth="1"/>
    <col min="16" max="16" width="15.83203125" bestFit="1" customWidth="1"/>
    <col min="17" max="17" width="12.33203125" bestFit="1" customWidth="1"/>
    <col min="18" max="18" width="9.1640625" bestFit="1" customWidth="1"/>
  </cols>
  <sheetData>
    <row r="1" spans="1:15" s="107" customFormat="1" ht="25" customHeight="1">
      <c r="A1" s="749" t="s">
        <v>86</v>
      </c>
      <c r="B1" s="749"/>
      <c r="C1" s="749"/>
      <c r="D1" s="749"/>
      <c r="E1" s="749"/>
      <c r="F1" s="749"/>
      <c r="G1" s="749"/>
      <c r="H1" s="749"/>
      <c r="I1" s="106"/>
      <c r="J1" s="106"/>
      <c r="K1" s="106"/>
      <c r="L1" s="126"/>
      <c r="M1" s="126"/>
    </row>
    <row r="2" spans="1:15" s="108" customFormat="1" ht="18" customHeight="1">
      <c r="A2" s="139"/>
      <c r="B2" s="139" t="s">
        <v>87</v>
      </c>
      <c r="C2" s="140"/>
      <c r="D2" s="140"/>
      <c r="E2" s="140"/>
      <c r="F2" s="140"/>
      <c r="G2" s="140"/>
      <c r="H2" s="140"/>
      <c r="I2" s="140"/>
      <c r="J2" s="140"/>
      <c r="K2" s="140"/>
      <c r="L2" s="141"/>
      <c r="M2" s="141"/>
    </row>
    <row r="3" spans="1:15" s="109" customFormat="1" ht="18" customHeight="1">
      <c r="A3" s="141"/>
      <c r="B3" s="139" t="s">
        <v>88</v>
      </c>
      <c r="C3" s="139"/>
      <c r="D3" s="139"/>
      <c r="E3" s="139"/>
      <c r="F3" s="139"/>
      <c r="G3" s="139"/>
      <c r="H3" s="139"/>
      <c r="I3" s="139"/>
      <c r="J3" s="139"/>
      <c r="K3" s="139"/>
      <c r="L3" s="139"/>
      <c r="M3" s="141"/>
      <c r="N3" s="110"/>
      <c r="O3" s="111"/>
    </row>
    <row r="4" spans="1:15" s="109" customFormat="1" ht="18" customHeight="1">
      <c r="A4" s="141"/>
      <c r="B4" s="139" t="s">
        <v>89</v>
      </c>
      <c r="C4" s="140"/>
      <c r="D4" s="140"/>
      <c r="E4" s="140"/>
      <c r="F4" s="140"/>
      <c r="G4" s="140"/>
      <c r="H4" s="140"/>
      <c r="I4" s="140"/>
      <c r="J4" s="140"/>
      <c r="K4" s="140"/>
      <c r="L4" s="140"/>
      <c r="M4" s="141"/>
      <c r="N4" s="110"/>
      <c r="O4" s="111"/>
    </row>
    <row r="5" spans="1:15" s="109" customFormat="1" ht="18" customHeight="1">
      <c r="A5" s="141"/>
      <c r="B5" s="139" t="s">
        <v>90</v>
      </c>
      <c r="C5" s="140"/>
      <c r="D5" s="140"/>
      <c r="E5" s="140"/>
      <c r="F5" s="140"/>
      <c r="G5" s="140"/>
      <c r="H5" s="140"/>
      <c r="I5" s="140"/>
      <c r="J5" s="140"/>
      <c r="K5" s="140"/>
      <c r="L5" s="140"/>
      <c r="M5" s="141"/>
      <c r="N5" s="110"/>
      <c r="O5" s="111"/>
    </row>
    <row r="6" spans="1:15" s="109" customFormat="1" ht="18" customHeight="1">
      <c r="A6" s="141"/>
      <c r="B6" s="139" t="s">
        <v>91</v>
      </c>
      <c r="C6" s="140"/>
      <c r="D6" s="140"/>
      <c r="E6" s="140"/>
      <c r="F6" s="140"/>
      <c r="G6" s="140"/>
      <c r="H6" s="140"/>
      <c r="I6" s="140"/>
      <c r="J6" s="140"/>
      <c r="K6" s="140"/>
      <c r="L6" s="140"/>
      <c r="M6" s="141"/>
      <c r="N6" s="110"/>
      <c r="O6" s="111"/>
    </row>
    <row r="7" spans="1:15" s="109" customFormat="1" ht="18" customHeight="1">
      <c r="A7" s="141"/>
      <c r="B7" s="139" t="s">
        <v>92</v>
      </c>
      <c r="C7" s="140"/>
      <c r="D7" s="140"/>
      <c r="E7" s="140"/>
      <c r="F7" s="140"/>
      <c r="G7" s="140"/>
      <c r="H7" s="140"/>
      <c r="I7" s="140"/>
      <c r="J7" s="140"/>
      <c r="K7" s="140"/>
      <c r="L7" s="140"/>
      <c r="M7" s="141"/>
      <c r="N7" s="110"/>
      <c r="O7" s="111"/>
    </row>
    <row r="8" spans="1:15" s="109" customFormat="1" ht="18" customHeight="1">
      <c r="A8" s="141"/>
      <c r="B8" s="139" t="s">
        <v>93</v>
      </c>
      <c r="C8" s="140"/>
      <c r="D8" s="140"/>
      <c r="E8" s="140"/>
      <c r="F8" s="140"/>
      <c r="G8" s="140"/>
      <c r="H8" s="140"/>
      <c r="I8" s="140"/>
      <c r="J8" s="140"/>
      <c r="K8" s="140"/>
      <c r="L8" s="140"/>
      <c r="M8" s="141"/>
      <c r="N8" s="110"/>
      <c r="O8" s="111"/>
    </row>
    <row r="9" spans="1:15" s="109" customFormat="1" ht="18" customHeight="1">
      <c r="A9" s="141"/>
      <c r="B9" s="139" t="s">
        <v>94</v>
      </c>
      <c r="C9" s="139"/>
      <c r="D9" s="139"/>
      <c r="E9" s="139"/>
      <c r="F9" s="139"/>
      <c r="G9" s="141"/>
      <c r="H9" s="141"/>
      <c r="I9" s="142"/>
      <c r="J9" s="142"/>
      <c r="K9" s="142"/>
      <c r="L9" s="142"/>
      <c r="M9" s="141"/>
    </row>
    <row r="10" spans="1:15" s="113" customFormat="1" ht="19.5" customHeight="1" thickBot="1">
      <c r="A10" s="143"/>
      <c r="B10" s="143"/>
      <c r="C10" s="143"/>
      <c r="D10" s="143"/>
      <c r="E10" s="143"/>
      <c r="F10" s="143"/>
      <c r="G10" s="750" t="s">
        <v>80</v>
      </c>
      <c r="H10" s="750"/>
      <c r="I10" s="126"/>
      <c r="J10" s="126"/>
      <c r="K10" s="126"/>
      <c r="L10" s="126"/>
      <c r="M10" s="126"/>
    </row>
    <row r="11" spans="1:15" s="114" customFormat="1" ht="45.75" customHeight="1" thickTop="1">
      <c r="A11" s="152" t="s">
        <v>4</v>
      </c>
      <c r="B11" s="153" t="s">
        <v>62</v>
      </c>
      <c r="C11" s="751" t="s">
        <v>63</v>
      </c>
      <c r="D11" s="751"/>
      <c r="E11" s="751"/>
      <c r="F11" s="154" t="s">
        <v>95</v>
      </c>
      <c r="G11" s="154" t="s">
        <v>96</v>
      </c>
      <c r="H11" s="154" t="s">
        <v>97</v>
      </c>
      <c r="I11" s="155" t="s">
        <v>64</v>
      </c>
      <c r="J11" s="140"/>
      <c r="K11" s="140"/>
      <c r="L11" s="126"/>
      <c r="M11" s="126"/>
    </row>
    <row r="12" spans="1:15" s="114" customFormat="1" ht="19" customHeight="1">
      <c r="A12" s="156" t="s">
        <v>0</v>
      </c>
      <c r="B12" s="157" t="s">
        <v>98</v>
      </c>
      <c r="C12" s="752"/>
      <c r="D12" s="752"/>
      <c r="E12" s="752"/>
      <c r="F12" s="158">
        <f>F13</f>
        <v>1055204545.4545454</v>
      </c>
      <c r="G12" s="158">
        <f>G13</f>
        <v>105520454.54545455</v>
      </c>
      <c r="H12" s="159">
        <f>H13</f>
        <v>1160725000</v>
      </c>
      <c r="I12" s="160" t="s">
        <v>214</v>
      </c>
      <c r="J12" s="143"/>
      <c r="K12" s="143"/>
      <c r="L12" s="126"/>
      <c r="M12" s="126"/>
    </row>
    <row r="13" spans="1:15" s="114" customFormat="1" ht="19" customHeight="1">
      <c r="A13" s="161">
        <v>1</v>
      </c>
      <c r="B13" s="162" t="s">
        <v>99</v>
      </c>
      <c r="C13" s="734" t="s">
        <v>100</v>
      </c>
      <c r="D13" s="734"/>
      <c r="E13" s="734"/>
      <c r="F13" s="163">
        <f>H13/1.1</f>
        <v>1055204545.4545454</v>
      </c>
      <c r="G13" s="163">
        <f>F13*0.1</f>
        <v>105520454.54545455</v>
      </c>
      <c r="H13" s="265">
        <f>'Tổng mức đầu tư'!J80</f>
        <v>1160725000</v>
      </c>
      <c r="I13" s="164"/>
      <c r="J13" s="165" t="s">
        <v>101</v>
      </c>
      <c r="K13" s="143"/>
      <c r="L13" s="126"/>
      <c r="M13" s="126"/>
    </row>
    <row r="14" spans="1:15" s="114" customFormat="1" ht="54" customHeight="1">
      <c r="A14" s="166" t="s">
        <v>102</v>
      </c>
      <c r="B14" s="258" t="s">
        <v>103</v>
      </c>
      <c r="C14" s="168"/>
      <c r="D14" s="169" t="s">
        <v>85</v>
      </c>
      <c r="E14" s="170"/>
      <c r="F14" s="171">
        <f>H14/1.1</f>
        <v>94588001.818181813</v>
      </c>
      <c r="G14" s="171">
        <f>F14*0.1</f>
        <v>9458800.1818181816</v>
      </c>
      <c r="H14" s="266">
        <f>'[368]Tổng mức đầu tư'!$J$23+'[368]Tổng mức đầu tư'!$J$27</f>
        <v>104046802</v>
      </c>
      <c r="I14" s="164"/>
      <c r="J14" s="165"/>
      <c r="K14" s="143"/>
      <c r="L14" s="126"/>
      <c r="M14" s="126"/>
    </row>
    <row r="15" spans="1:15" s="114" customFormat="1" ht="48" customHeight="1">
      <c r="A15" s="166" t="s">
        <v>104</v>
      </c>
      <c r="B15" s="258" t="s">
        <v>105</v>
      </c>
      <c r="C15" s="168"/>
      <c r="D15" s="169" t="s">
        <v>85</v>
      </c>
      <c r="E15" s="170"/>
      <c r="F15" s="171">
        <f>H15/1.1</f>
        <v>4820760.9090909082</v>
      </c>
      <c r="G15" s="171">
        <f>F15*0.1</f>
        <v>482076.09090909082</v>
      </c>
      <c r="H15" s="266">
        <f>'[368]Tổng mức đầu tư'!$J$34+'[368]Tổng mức đầu tư'!$J$35</f>
        <v>5302837</v>
      </c>
      <c r="I15" s="164"/>
      <c r="J15" s="165"/>
      <c r="K15" s="143"/>
      <c r="L15" s="126"/>
      <c r="M15" s="126"/>
    </row>
    <row r="16" spans="1:15" s="114" customFormat="1" ht="36.5" customHeight="1">
      <c r="A16" s="166" t="s">
        <v>106</v>
      </c>
      <c r="B16" s="167" t="s">
        <v>107</v>
      </c>
      <c r="C16" s="168"/>
      <c r="D16" s="169" t="s">
        <v>85</v>
      </c>
      <c r="E16" s="170"/>
      <c r="F16" s="171">
        <f>H16/1.1</f>
        <v>843445788.18181813</v>
      </c>
      <c r="G16" s="171">
        <f>F16*0.1</f>
        <v>84344578.818181813</v>
      </c>
      <c r="H16" s="266">
        <f>+'[368]Tổng mức đầu tư'!$J$12</f>
        <v>927790367</v>
      </c>
      <c r="I16" s="164"/>
      <c r="J16" s="165"/>
      <c r="K16" s="143"/>
      <c r="L16" s="126"/>
      <c r="M16" s="126"/>
    </row>
    <row r="17" spans="1:18" s="114" customFormat="1" ht="19" customHeight="1">
      <c r="A17" s="172" t="s">
        <v>108</v>
      </c>
      <c r="B17" s="167" t="s">
        <v>109</v>
      </c>
      <c r="C17" s="168"/>
      <c r="D17" s="169" t="s">
        <v>85</v>
      </c>
      <c r="E17" s="170"/>
      <c r="F17" s="171">
        <f>H17/1.1</f>
        <v>112349994.54545453</v>
      </c>
      <c r="G17" s="171">
        <f>F17*0.1</f>
        <v>11234999.454545453</v>
      </c>
      <c r="H17" s="265">
        <f>H13-H14-H15-H16</f>
        <v>123584994</v>
      </c>
      <c r="I17" s="164"/>
      <c r="J17" s="165"/>
      <c r="K17" s="143"/>
      <c r="L17" s="126"/>
      <c r="M17" s="126"/>
    </row>
    <row r="18" spans="1:18" s="112" customFormat="1" ht="19" customHeight="1">
      <c r="A18" s="173" t="s">
        <v>1</v>
      </c>
      <c r="B18" s="174" t="s">
        <v>65</v>
      </c>
      <c r="C18" s="734"/>
      <c r="D18" s="734"/>
      <c r="E18" s="734"/>
      <c r="F18" s="158">
        <f>SUM(F19:F27)</f>
        <v>47346435409.999992</v>
      </c>
      <c r="G18" s="158">
        <f>SUM(G19:G27)</f>
        <v>4734643541</v>
      </c>
      <c r="H18" s="346">
        <f>SUBTOTAL(9,H19:H27)</f>
        <v>52081079000</v>
      </c>
      <c r="I18" s="175" t="s">
        <v>215</v>
      </c>
      <c r="J18" s="143"/>
      <c r="K18" s="143"/>
      <c r="L18" s="126"/>
      <c r="M18" s="146" t="e">
        <f>H18+#REF!</f>
        <v>#REF!</v>
      </c>
      <c r="O18" s="115">
        <f>+H18</f>
        <v>52081079000</v>
      </c>
    </row>
    <row r="19" spans="1:18" s="112" customFormat="1" ht="19" customHeight="1">
      <c r="A19" s="161">
        <v>1</v>
      </c>
      <c r="B19" s="176" t="s">
        <v>110</v>
      </c>
      <c r="C19" s="734" t="s">
        <v>66</v>
      </c>
      <c r="D19" s="734"/>
      <c r="E19" s="734"/>
      <c r="F19" s="163">
        <v>28269027953.63636</v>
      </c>
      <c r="G19" s="163">
        <v>2826902795.363636</v>
      </c>
      <c r="H19" s="177">
        <v>31095931000</v>
      </c>
      <c r="I19" s="178"/>
      <c r="J19" s="126"/>
      <c r="K19" s="126"/>
      <c r="L19" s="126"/>
      <c r="M19" s="126"/>
      <c r="O19" s="116">
        <f>O18/4300/7</f>
        <v>1730268.4053156148</v>
      </c>
    </row>
    <row r="20" spans="1:18" s="112" customFormat="1" ht="19" customHeight="1">
      <c r="A20" s="161">
        <f t="shared" ref="A20:A27" si="0">A19+1</f>
        <v>2</v>
      </c>
      <c r="B20" s="176" t="s">
        <v>111</v>
      </c>
      <c r="C20" s="734" t="s">
        <v>66</v>
      </c>
      <c r="D20" s="734"/>
      <c r="E20" s="734"/>
      <c r="F20" s="163">
        <v>339968250</v>
      </c>
      <c r="G20" s="163">
        <v>33996825</v>
      </c>
      <c r="H20" s="177">
        <v>373965000</v>
      </c>
      <c r="I20" s="178"/>
      <c r="J20" s="126"/>
      <c r="K20" s="126"/>
      <c r="L20" s="126"/>
      <c r="M20" s="126"/>
    </row>
    <row r="21" spans="1:18" s="112" customFormat="1" ht="19" customHeight="1">
      <c r="A21" s="161">
        <f t="shared" si="0"/>
        <v>3</v>
      </c>
      <c r="B21" s="176" t="s">
        <v>112</v>
      </c>
      <c r="C21" s="734" t="s">
        <v>66</v>
      </c>
      <c r="D21" s="734"/>
      <c r="E21" s="734"/>
      <c r="F21" s="163">
        <v>2236906156.363636</v>
      </c>
      <c r="G21" s="163">
        <v>223690615.63636363</v>
      </c>
      <c r="H21" s="177">
        <v>2460597000</v>
      </c>
      <c r="I21" s="178"/>
      <c r="J21" s="126"/>
      <c r="K21" s="126"/>
      <c r="L21" s="126"/>
      <c r="M21" s="126"/>
      <c r="P21" s="112">
        <v>12.5</v>
      </c>
      <c r="Q21" s="112">
        <v>19</v>
      </c>
      <c r="R21" s="112">
        <v>16</v>
      </c>
    </row>
    <row r="22" spans="1:18" s="112" customFormat="1" ht="19" customHeight="1">
      <c r="A22" s="161">
        <f t="shared" si="0"/>
        <v>4</v>
      </c>
      <c r="B22" s="176" t="s">
        <v>113</v>
      </c>
      <c r="C22" s="734" t="s">
        <v>66</v>
      </c>
      <c r="D22" s="734"/>
      <c r="E22" s="734"/>
      <c r="F22" s="163">
        <v>1846924471.8181818</v>
      </c>
      <c r="G22" s="163">
        <v>184692447.18181819</v>
      </c>
      <c r="H22" s="177">
        <v>2031617000</v>
      </c>
      <c r="I22" s="178"/>
      <c r="J22" s="126"/>
      <c r="K22" s="126"/>
      <c r="L22" s="126"/>
      <c r="M22" s="126"/>
      <c r="O22" s="112">
        <v>7</v>
      </c>
      <c r="P22" s="112">
        <v>16.97</v>
      </c>
      <c r="Q22" s="112">
        <v>16.62</v>
      </c>
      <c r="R22" s="112">
        <f>(P22+Q22)/2</f>
        <v>16.795000000000002</v>
      </c>
    </row>
    <row r="23" spans="1:18" s="112" customFormat="1" ht="19" customHeight="1">
      <c r="A23" s="161">
        <f t="shared" si="0"/>
        <v>5</v>
      </c>
      <c r="B23" s="176" t="s">
        <v>114</v>
      </c>
      <c r="C23" s="734" t="s">
        <v>66</v>
      </c>
      <c r="D23" s="734"/>
      <c r="E23" s="734"/>
      <c r="F23" s="179">
        <v>7683732223.636363</v>
      </c>
      <c r="G23" s="163">
        <v>768373222.36363637</v>
      </c>
      <c r="H23" s="177">
        <v>8452105000</v>
      </c>
      <c r="I23" s="178"/>
      <c r="J23" s="126"/>
      <c r="K23" s="126"/>
      <c r="L23" s="126"/>
      <c r="M23" s="146">
        <f>+H28+H29+H78</f>
        <v>7495952000</v>
      </c>
      <c r="O23" s="112">
        <v>5</v>
      </c>
      <c r="P23" s="112">
        <v>12.12</v>
      </c>
      <c r="Q23" s="112">
        <v>11.87</v>
      </c>
      <c r="R23" s="112">
        <f>(P23+Q23)/2</f>
        <v>11.994999999999999</v>
      </c>
    </row>
    <row r="24" spans="1:18" s="112" customFormat="1" ht="19" customHeight="1">
      <c r="A24" s="161">
        <f t="shared" si="0"/>
        <v>6</v>
      </c>
      <c r="B24" s="176" t="s">
        <v>115</v>
      </c>
      <c r="C24" s="734" t="s">
        <v>66</v>
      </c>
      <c r="D24" s="734"/>
      <c r="E24" s="734"/>
      <c r="F24" s="163">
        <v>3993787177.272727</v>
      </c>
      <c r="G24" s="163">
        <v>399378717.72727275</v>
      </c>
      <c r="H24" s="177">
        <v>4393166000</v>
      </c>
      <c r="I24" s="178"/>
      <c r="J24" s="126"/>
      <c r="K24" s="126"/>
      <c r="L24" s="126"/>
      <c r="M24" s="146"/>
    </row>
    <row r="25" spans="1:18" s="112" customFormat="1" ht="19" customHeight="1">
      <c r="A25" s="161">
        <f t="shared" si="0"/>
        <v>7</v>
      </c>
      <c r="B25" s="176" t="s">
        <v>116</v>
      </c>
      <c r="C25" s="734" t="s">
        <v>66</v>
      </c>
      <c r="D25" s="734"/>
      <c r="E25" s="734"/>
      <c r="F25" s="163">
        <v>88020396.36363636</v>
      </c>
      <c r="G25" s="163">
        <v>8802039.6363636367</v>
      </c>
      <c r="H25" s="177">
        <v>96822000</v>
      </c>
      <c r="I25" s="178"/>
      <c r="J25" s="126"/>
      <c r="K25" s="126"/>
      <c r="L25" s="126"/>
      <c r="M25" s="146"/>
    </row>
    <row r="26" spans="1:18" s="112" customFormat="1" ht="19" customHeight="1">
      <c r="A26" s="161">
        <f t="shared" si="0"/>
        <v>8</v>
      </c>
      <c r="B26" s="176" t="s">
        <v>117</v>
      </c>
      <c r="C26" s="734" t="s">
        <v>66</v>
      </c>
      <c r="D26" s="734"/>
      <c r="E26" s="734"/>
      <c r="F26" s="163">
        <v>1745034409.9999998</v>
      </c>
      <c r="G26" s="163">
        <v>174503441</v>
      </c>
      <c r="H26" s="177">
        <v>1919538000</v>
      </c>
      <c r="I26" s="178"/>
      <c r="J26" s="126"/>
      <c r="K26" s="126"/>
      <c r="L26" s="126"/>
      <c r="M26" s="126"/>
    </row>
    <row r="27" spans="1:18" s="112" customFormat="1" ht="19" customHeight="1">
      <c r="A27" s="161">
        <f t="shared" si="0"/>
        <v>9</v>
      </c>
      <c r="B27" s="176" t="s">
        <v>118</v>
      </c>
      <c r="C27" s="734" t="s">
        <v>66</v>
      </c>
      <c r="D27" s="734"/>
      <c r="E27" s="734"/>
      <c r="F27" s="163">
        <v>1143034370.9090908</v>
      </c>
      <c r="G27" s="163">
        <v>114303437.09090908</v>
      </c>
      <c r="H27" s="177">
        <v>1257338000</v>
      </c>
      <c r="I27" s="178"/>
      <c r="J27" s="126"/>
      <c r="K27" s="126"/>
      <c r="L27" s="126"/>
      <c r="M27" s="126"/>
    </row>
    <row r="28" spans="1:18" s="112" customFormat="1" ht="19" customHeight="1">
      <c r="A28" s="173" t="s">
        <v>2</v>
      </c>
      <c r="B28" s="174" t="s">
        <v>78</v>
      </c>
      <c r="C28" s="180" t="s">
        <v>119</v>
      </c>
      <c r="D28" s="181">
        <f>F18</f>
        <v>47346435409.999992</v>
      </c>
      <c r="E28" s="182">
        <f>IF($D$28&lt;=10*10^9,3.024%,IF($D$28&lt;=20*10^9,3.024%-($D$28-10*10^9)*(3.024%-2.566%)/(10*10^9),IF($D$28&lt;=50*10^9,2.566%-($D$28-20*10^9)*(2.566%-2.292%)/(30*10^9),IF($D$28&lt;=100*10^9,2.292%-($D$28-50*10^9)*(2.292%-1.771%)/(50*10^9),IF($D$28&lt;=200*10^9,1.771%-($D$28-100*10^9)*(1.771%-1.655%)/(100*10^9),IF($D$28&lt;=500*10^9,1.655%-($D$28-200*10^9)*(1.655%-1.329%)/(300*10^9),IF($D$28&lt;=1000*10^9,1.329%-($D$28-500*10^9)*(1.329%-1.088%)/(500*10^9))))))))</f>
        <v>2.3162358899220001E-2</v>
      </c>
      <c r="F28" s="158">
        <f>D28*E28</f>
        <v>1096655129.5651584</v>
      </c>
      <c r="G28" s="158"/>
      <c r="H28" s="339">
        <f>ROUND((G28+F28),-3)</f>
        <v>1096655000</v>
      </c>
      <c r="I28" s="175" t="s">
        <v>216</v>
      </c>
      <c r="J28" s="144">
        <f>2.566%-(2.566%-2.292%)/(50-20)*($F$18/10^9-20)</f>
        <v>2.3162358899220001E-2</v>
      </c>
      <c r="K28" s="145"/>
      <c r="L28" s="126"/>
      <c r="M28" s="146">
        <f>H29-M29</f>
        <v>2315278000</v>
      </c>
      <c r="O28" s="117">
        <f>+O18*15/100</f>
        <v>7812161850</v>
      </c>
    </row>
    <row r="29" spans="1:18" s="112" customFormat="1" ht="19" customHeight="1">
      <c r="A29" s="173" t="s">
        <v>31</v>
      </c>
      <c r="B29" s="174" t="s">
        <v>67</v>
      </c>
      <c r="C29" s="743"/>
      <c r="D29" s="744"/>
      <c r="E29" s="745"/>
      <c r="F29" s="184">
        <f>SUM(F30:F72,F77)</f>
        <v>4424854185.5941906</v>
      </c>
      <c r="G29" s="184">
        <f>SUM(G30:G72,G77)</f>
        <v>441238489.85121918</v>
      </c>
      <c r="H29" s="183">
        <f>ROUND((SUBTOTAL(9,H30:H72,H77)),-3)</f>
        <v>4866092000</v>
      </c>
      <c r="I29" s="175" t="s">
        <v>217</v>
      </c>
      <c r="J29" s="165" t="s">
        <v>120</v>
      </c>
      <c r="K29" s="143"/>
      <c r="L29" s="126"/>
      <c r="M29" s="185">
        <v>2550814000</v>
      </c>
    </row>
    <row r="30" spans="1:18" s="112" customFormat="1" ht="55.5" customHeight="1">
      <c r="A30" s="161">
        <v>1</v>
      </c>
      <c r="B30" s="252" t="s">
        <v>121</v>
      </c>
      <c r="C30" s="720" t="s">
        <v>122</v>
      </c>
      <c r="D30" s="721"/>
      <c r="E30" s="722"/>
      <c r="F30" s="186">
        <f>15886000/1.1</f>
        <v>14441818.18181818</v>
      </c>
      <c r="G30" s="187">
        <f t="shared" ref="G30:G42" si="1">F30*10%</f>
        <v>1444181.8181818181</v>
      </c>
      <c r="H30" s="263">
        <f>ROUND((G30+F30),-3)</f>
        <v>15886000</v>
      </c>
      <c r="I30" s="178"/>
      <c r="J30" s="126"/>
      <c r="K30" s="126"/>
      <c r="L30" s="126"/>
      <c r="M30" s="126">
        <v>2426258000</v>
      </c>
    </row>
    <row r="31" spans="1:18" s="112" customFormat="1" ht="54" customHeight="1">
      <c r="A31" s="161">
        <v>2</v>
      </c>
      <c r="B31" s="252" t="s">
        <v>123</v>
      </c>
      <c r="C31" s="720" t="s">
        <v>124</v>
      </c>
      <c r="D31" s="721"/>
      <c r="E31" s="722"/>
      <c r="F31" s="186">
        <f>8825000/1.1</f>
        <v>8022727.2727272725</v>
      </c>
      <c r="G31" s="187">
        <f t="shared" si="1"/>
        <v>802272.72727272729</v>
      </c>
      <c r="H31" s="263">
        <f>ROUND((G31+F31),-3)</f>
        <v>8825000</v>
      </c>
      <c r="I31" s="178"/>
      <c r="J31" s="126"/>
      <c r="K31" s="126"/>
      <c r="L31" s="126"/>
      <c r="M31" s="126"/>
    </row>
    <row r="32" spans="1:18" s="112" customFormat="1" ht="45.75" customHeight="1">
      <c r="A32" s="161"/>
      <c r="B32" s="252" t="s">
        <v>125</v>
      </c>
      <c r="C32" s="746" t="s">
        <v>126</v>
      </c>
      <c r="D32" s="747"/>
      <c r="E32" s="748"/>
      <c r="F32" s="189">
        <f>[369]PLHĐ!$F$6/1.1</f>
        <v>332628469.05236363</v>
      </c>
      <c r="G32" s="187">
        <f t="shared" si="1"/>
        <v>33262846.905236363</v>
      </c>
      <c r="H32" s="263">
        <f>ROUND((G32+F32),-3)</f>
        <v>365891000</v>
      </c>
      <c r="I32" s="254"/>
      <c r="J32" s="126"/>
      <c r="K32" s="126"/>
      <c r="L32" s="126"/>
      <c r="M32" s="126"/>
    </row>
    <row r="33" spans="1:17" s="112" customFormat="1" ht="19" customHeight="1">
      <c r="A33" s="161">
        <v>4</v>
      </c>
      <c r="B33" s="252" t="s">
        <v>127</v>
      </c>
      <c r="C33" s="746" t="s">
        <v>126</v>
      </c>
      <c r="D33" s="747"/>
      <c r="E33" s="748"/>
      <c r="F33" s="189">
        <f>[369]PLHĐ!$F$44/1.1</f>
        <v>215529829.09090906</v>
      </c>
      <c r="G33" s="187">
        <f t="shared" si="1"/>
        <v>21552982.909090906</v>
      </c>
      <c r="H33" s="263">
        <f>ROUND((G33+F33),-3)</f>
        <v>237083000</v>
      </c>
      <c r="I33" s="254"/>
      <c r="J33" s="126"/>
      <c r="K33" s="126"/>
      <c r="L33" s="126"/>
      <c r="M33" s="126"/>
    </row>
    <row r="34" spans="1:17" s="112" customFormat="1" ht="19" hidden="1" customHeight="1">
      <c r="A34" s="161" t="e">
        <f>#REF!+1</f>
        <v>#REF!</v>
      </c>
      <c r="B34" s="176" t="s">
        <v>128</v>
      </c>
      <c r="C34" s="738" t="s">
        <v>66</v>
      </c>
      <c r="D34" s="739"/>
      <c r="E34" s="740"/>
      <c r="F34" s="187"/>
      <c r="G34" s="187">
        <f t="shared" si="1"/>
        <v>0</v>
      </c>
      <c r="H34" s="263">
        <f>F34+G34</f>
        <v>0</v>
      </c>
      <c r="I34" s="178"/>
      <c r="J34" s="126"/>
      <c r="K34" s="126"/>
      <c r="L34" s="146" t="e">
        <f>+#REF!+H36</f>
        <v>#REF!</v>
      </c>
      <c r="M34" s="126"/>
    </row>
    <row r="35" spans="1:17" s="112" customFormat="1" ht="19" customHeight="1">
      <c r="A35" s="161">
        <v>5</v>
      </c>
      <c r="B35" s="252" t="s">
        <v>129</v>
      </c>
      <c r="C35" s="720" t="s">
        <v>124</v>
      </c>
      <c r="D35" s="721"/>
      <c r="E35" s="722"/>
      <c r="F35" s="186">
        <f>24748000/1.1</f>
        <v>22498181.818181816</v>
      </c>
      <c r="G35" s="187">
        <f t="shared" si="1"/>
        <v>2249818.1818181816</v>
      </c>
      <c r="H35" s="263">
        <f t="shared" ref="H35:H42" si="2">ROUND(F35+G35,-3)</f>
        <v>24748000</v>
      </c>
      <c r="I35" s="178"/>
      <c r="J35" s="126"/>
      <c r="K35" s="126"/>
      <c r="L35" s="146"/>
      <c r="M35" s="126"/>
    </row>
    <row r="36" spans="1:17" s="112" customFormat="1" ht="19" customHeight="1">
      <c r="A36" s="161">
        <v>6</v>
      </c>
      <c r="B36" s="252" t="s">
        <v>130</v>
      </c>
      <c r="C36" s="741" t="s">
        <v>126</v>
      </c>
      <c r="D36" s="742"/>
      <c r="E36" s="190">
        <f>IF($K$35&lt;=15*10^9,0.689%,IF($K$35&lt;=20*10^9,0.689%-($K$35-15*10^9)*(0.689%-0.628%)/(5*10^9),IF($K$35&lt;=50*10^9,0.628%-($K$35-20*10^9)*(0.628%-0.501%)/(30*10^9),IF($K$35&lt;=100*10^9,0.501%-($K$35-50*10^9)*(0.501%-0.393%)/(50*10^9),IF($K$35&lt;=200*10^9,0.393%-($K$35-100*10^9)*(0.393%-0.271%)/(100*10^9),IF($K$35&lt;=500*10^9,0.271%-($K$35-200*10^9)*(0.271%-0.203%)/(300*10^9),IF($K$35&lt;=1000*10^9,0.203%-($K$35-500*10^9)*(0.203%-0.177%)/(500*10^9))))))))</f>
        <v>6.8899999999999994E-3</v>
      </c>
      <c r="F36" s="189">
        <f>[369]PLHĐ!$F$68/1.1</f>
        <v>263957272.72727272</v>
      </c>
      <c r="G36" s="187">
        <f t="shared" si="1"/>
        <v>26395727.272727273</v>
      </c>
      <c r="H36" s="263">
        <f t="shared" si="2"/>
        <v>290353000</v>
      </c>
      <c r="I36" s="191"/>
      <c r="J36" s="144">
        <f>0.628%-(0.628%-0.501%)/(50-20)*($F$18/10^9-20)</f>
        <v>5.1223342343100003E-3</v>
      </c>
      <c r="K36" s="147" t="s">
        <v>131</v>
      </c>
      <c r="L36" s="126"/>
      <c r="M36" s="126"/>
    </row>
    <row r="37" spans="1:17" s="112" customFormat="1" ht="19" customHeight="1">
      <c r="A37" s="161">
        <v>7</v>
      </c>
      <c r="B37" s="252" t="s">
        <v>132</v>
      </c>
      <c r="C37" s="741" t="s">
        <v>133</v>
      </c>
      <c r="D37" s="742"/>
      <c r="E37" s="182"/>
      <c r="F37" s="187">
        <f>56271000/1.1</f>
        <v>51155454.545454539</v>
      </c>
      <c r="G37" s="187">
        <f>F37*10%</f>
        <v>5115545.4545454541</v>
      </c>
      <c r="H37" s="263">
        <f t="shared" si="2"/>
        <v>56271000</v>
      </c>
      <c r="I37" s="191"/>
      <c r="J37" s="144">
        <f>0.139%-(0.139%-0.112%)/(50-20)*($F$18/10^9-20)</f>
        <v>1.1438820813100001E-3</v>
      </c>
      <c r="K37" s="147" t="s">
        <v>131</v>
      </c>
      <c r="L37" s="126"/>
      <c r="M37" s="126"/>
    </row>
    <row r="38" spans="1:17" s="112" customFormat="1" ht="42" customHeight="1">
      <c r="A38" s="161">
        <v>8</v>
      </c>
      <c r="B38" s="252" t="s">
        <v>134</v>
      </c>
      <c r="C38" s="720" t="s">
        <v>124</v>
      </c>
      <c r="D38" s="721"/>
      <c r="E38" s="722"/>
      <c r="F38" s="187">
        <f>367310000/1.1</f>
        <v>333918181.81818181</v>
      </c>
      <c r="G38" s="187">
        <f>F38*10%</f>
        <v>33391818.181818184</v>
      </c>
      <c r="H38" s="263">
        <f t="shared" si="2"/>
        <v>367310000</v>
      </c>
      <c r="I38" s="191"/>
      <c r="J38" s="150"/>
      <c r="K38" s="197">
        <v>177216000</v>
      </c>
      <c r="L38" s="126"/>
      <c r="M38" s="126"/>
    </row>
    <row r="39" spans="1:17" s="112" customFormat="1" ht="19" customHeight="1">
      <c r="A39" s="161">
        <v>9</v>
      </c>
      <c r="B39" s="256" t="s">
        <v>135</v>
      </c>
      <c r="C39" s="192" t="s">
        <v>136</v>
      </c>
      <c r="D39" s="193">
        <f>F40</f>
        <v>161105454.54545453</v>
      </c>
      <c r="E39" s="182">
        <v>0.03</v>
      </c>
      <c r="F39" s="186">
        <f>(F40)*3%</f>
        <v>4833163.6363636358</v>
      </c>
      <c r="G39" s="187">
        <f t="shared" si="1"/>
        <v>483316.36363636359</v>
      </c>
      <c r="H39" s="264">
        <f t="shared" si="2"/>
        <v>5316000</v>
      </c>
      <c r="I39" s="191"/>
      <c r="J39" s="150"/>
      <c r="K39" s="150">
        <f>+H40-K38</f>
        <v>0</v>
      </c>
      <c r="L39" s="146"/>
      <c r="M39" s="126"/>
    </row>
    <row r="40" spans="1:17" s="112" customFormat="1" ht="19" customHeight="1">
      <c r="A40" s="161">
        <f>A39+1</f>
        <v>10</v>
      </c>
      <c r="B40" s="256" t="s">
        <v>137</v>
      </c>
      <c r="C40" s="717" t="s">
        <v>68</v>
      </c>
      <c r="D40" s="718"/>
      <c r="E40" s="719"/>
      <c r="F40" s="186">
        <v>161105454.54545453</v>
      </c>
      <c r="G40" s="187">
        <f t="shared" si="1"/>
        <v>16110545.454545453</v>
      </c>
      <c r="H40" s="264">
        <f t="shared" si="2"/>
        <v>177216000</v>
      </c>
      <c r="I40" s="191"/>
      <c r="J40" s="150"/>
      <c r="K40" s="150"/>
      <c r="L40" s="146">
        <f>+H40+H42</f>
        <v>888562000</v>
      </c>
      <c r="M40" s="126"/>
    </row>
    <row r="41" spans="1:17" s="112" customFormat="1" ht="19" customHeight="1">
      <c r="A41" s="161">
        <f>A40+1</f>
        <v>11</v>
      </c>
      <c r="B41" s="257" t="s">
        <v>138</v>
      </c>
      <c r="C41" s="180" t="s">
        <v>119</v>
      </c>
      <c r="D41" s="181">
        <f>F40</f>
        <v>161105454.54545453</v>
      </c>
      <c r="E41" s="182">
        <f>IF($D$41&lt;=1*10^9,4.072%,IF($D$41&lt;=5*10^9,4.072%-($D$41-1*10^9)*(4.072%-3.541%)/(4*10^9)))</f>
        <v>4.0719999999999999E-2</v>
      </c>
      <c r="F41" s="186">
        <f>D41*E41</f>
        <v>6560214.1090909084</v>
      </c>
      <c r="G41" s="187">
        <f>F41*0.1</f>
        <v>656021.41090909089</v>
      </c>
      <c r="H41" s="340">
        <f t="shared" si="2"/>
        <v>7216000</v>
      </c>
      <c r="I41" s="191"/>
      <c r="J41" s="150"/>
      <c r="K41" s="150"/>
      <c r="L41" s="146"/>
      <c r="M41" s="126"/>
    </row>
    <row r="42" spans="1:17" s="112" customFormat="1" ht="19" customHeight="1">
      <c r="A42" s="161">
        <f>A41+1</f>
        <v>12</v>
      </c>
      <c r="B42" s="256" t="s">
        <v>139</v>
      </c>
      <c r="C42" s="180" t="str">
        <f>C41</f>
        <v xml:space="preserve">TT12/2021/TT-BXD = </v>
      </c>
      <c r="D42" s="194">
        <f>F18</f>
        <v>47346435409.999992</v>
      </c>
      <c r="E42" s="182">
        <f>IF($D$42&lt;=10*10^9,1.48%,IF($D$42&lt;=20*10^9,1.48%-($D$42-10*10^9)*(1.48%-1.37%)/(10*10^9),IF($D$42&lt;=50*10^9,1.37%-($D$42-20*10^9)*(1.37%-1.17%)/(30*10^9),IF($D$42&lt;=100*10^9,1.17%-($D$42-50*10^9)*(1.17%-1.06%)/(50*10^9),IF($D$42&lt;=200*10^9,1.06%-($D$42-100*10^9)*(1.06%-0.97%)/(100*10^9),IF($D$42&lt;=500*10^9,0.97%-($D$42-200*10^9)*(0.97%-0.82%)/(300*10^9),IF($D$42&lt;=1000*10^9,0.82%-($D$42-500*10^9)*(0.82%-0.7%)/(500*10^9),IF($D$42&lt;=2000*10^9,0.7%-($D$42-1000*10^9)*(0.7%-0.59%)/(1000*10^9)))))))))</f>
        <v>1.1876904306E-2</v>
      </c>
      <c r="F42" s="187">
        <f>D42*E42*1.15</f>
        <v>646678444.98399675</v>
      </c>
      <c r="G42" s="187">
        <f t="shared" si="1"/>
        <v>64667844.498399675</v>
      </c>
      <c r="H42" s="264">
        <f t="shared" si="2"/>
        <v>711346000</v>
      </c>
      <c r="I42" s="191"/>
      <c r="J42" s="144">
        <f>1.37%-(1.37%-1.17%)/(50-20)*($F$18/10^9-20)</f>
        <v>1.1876904306E-2</v>
      </c>
      <c r="K42" s="195" t="s">
        <v>140</v>
      </c>
      <c r="L42" s="126"/>
      <c r="M42" s="126"/>
    </row>
    <row r="43" spans="1:17" s="112" customFormat="1" ht="19" customHeight="1">
      <c r="A43" s="161">
        <f>A42+1</f>
        <v>13</v>
      </c>
      <c r="B43" s="256" t="s">
        <v>141</v>
      </c>
      <c r="C43" s="180" t="str">
        <f>C42</f>
        <v xml:space="preserve">TT12/2021/TT-BXD = </v>
      </c>
      <c r="D43" s="181">
        <f>D42</f>
        <v>47346435409.999992</v>
      </c>
      <c r="E43" s="182">
        <f>IF($D$43&lt;=10*10^9,0.17%,IF($D$43&lt;=20*10^9,0.17%-($D$43-10*10^9)*(0.17%-0.147%)/(10*10^9),IF($D$43&lt;=50*10^9,0.147%-($D$43-20*10^9)*(0.147%-0.113%)/(30*10^9),IF($D$43&lt;=100*10^9,0.113%-($D$43-50*10^9)*(0.113%-0.084%)/(50*10^9),IF($D$43&lt;=200*10^9,0.084%-($D$43-100*10^9)*(0.084%-0.073%)/(100*10^9),IF($D$43&lt;=500*10^9,0.073%-($D$43-200*10^9)*(0.073%-0.055%)/(300*10^9),IF($D$43&lt;=1000*10^9,0.055%-($D$43-500*10^9)*(0.055%-0.042%)/(500*10^9))))))))</f>
        <v>1.1600737320199999E-3</v>
      </c>
      <c r="F43" s="187">
        <f>D43*E43</f>
        <v>54925356.023922563</v>
      </c>
      <c r="G43" s="187">
        <f>F43*10%</f>
        <v>5492535.6023922563</v>
      </c>
      <c r="H43" s="233">
        <f>ROUND((G43+F43),-3)</f>
        <v>60418000</v>
      </c>
      <c r="I43" s="196"/>
      <c r="J43" s="144">
        <f>0.147%-(0.147%-0.113%)/(50-20)*($F$18/10^9-20)</f>
        <v>1.1600737320199999E-3</v>
      </c>
      <c r="K43" s="197"/>
      <c r="L43" s="126"/>
      <c r="M43" s="126"/>
    </row>
    <row r="44" spans="1:17" s="112" customFormat="1" ht="19" customHeight="1">
      <c r="A44" s="161">
        <f>1+A43</f>
        <v>14</v>
      </c>
      <c r="B44" s="256" t="s">
        <v>142</v>
      </c>
      <c r="C44" s="180" t="str">
        <f>C43</f>
        <v xml:space="preserve">TT12/2021/TT-BXD = </v>
      </c>
      <c r="D44" s="181">
        <f>D43</f>
        <v>47346435409.999992</v>
      </c>
      <c r="E44" s="182">
        <f>IF($D$44&lt;=10*10^9,0.166%,IF($D$44&lt;=20*10^9,0.166%-($D$44-10*10^9)*(0.166%-0.142%)/(10*10^9),IF($D$44&lt;=50*10^9,0.142%-($D$44-20*10^9)*(0.142%-0.106%)/(30*10^9),IF($D$44&lt;=100*10^9,0.106%-($D$44-50*10^9)*(0.106%-0.082%)/(50*10^9),IF($D$44&lt;=200*10^9,0.082%-($D$44-100*10^9)*(0.082%-0.069%)/(100*10^9),IF($D$44&lt;=500*10^9,0.069%-($D$44-200*10^9)*(0.069%-0.052%)/(300*10^9),IF($D$44&lt;=1000*10^9,0.052%-($D$44-500*10^9)*(0.052%-0.041%)/(500*10^9))))))))</f>
        <v>1.0918427750800002E-3</v>
      </c>
      <c r="F44" s="187">
        <f>D44*E44</f>
        <v>51694863.428200379</v>
      </c>
      <c r="G44" s="187">
        <f>F44*10%</f>
        <v>5169486.3428200381</v>
      </c>
      <c r="H44" s="233">
        <f t="shared" ref="H44:H56" si="3">ROUND((G44+F44),-3)</f>
        <v>56864000</v>
      </c>
      <c r="I44" s="196"/>
      <c r="J44" s="144">
        <f>0.142%-(0.142%-0.106%)/(50-20)*($F$18/10^9-20)</f>
        <v>1.0918427750800002E-3</v>
      </c>
      <c r="K44" s="197"/>
      <c r="L44" s="126"/>
      <c r="M44" s="126"/>
    </row>
    <row r="45" spans="1:17" s="112" customFormat="1" ht="19" customHeight="1">
      <c r="A45" s="161">
        <f>A44+1</f>
        <v>15</v>
      </c>
      <c r="B45" s="176" t="s">
        <v>143</v>
      </c>
      <c r="C45" s="180" t="str">
        <f>C44</f>
        <v xml:space="preserve">TT12/2021/TT-BXD = </v>
      </c>
      <c r="D45" s="181">
        <f>D44</f>
        <v>47346435409.999992</v>
      </c>
      <c r="E45" s="182">
        <f>IF($D$45&lt;=10*10^9,3.203%,IF($D$45&lt;=20*10^9,3.203%-($D$45-10*10^9)*(3.203%-2.7%)/(10*10^9),IF($D$45&lt;=50*10^9,2.7%-($D$45-20*10^9)*(2.7%-2.356%)/(30*10^9),IF($D$45&lt;=100*10^9,2.356%-($D$45-50*10^9)*(2.356%-1.714%)/(50*10^9),IF($D$45&lt;=200*10^9,1.714%-($D$45-100*10^9)*(1.714%-1.272%)/(100*10^9),IF($D$45&lt;=500*10^9,1.272%-($D$45-200*10^9)*(1.272%-1.003%)/(300*10^9),IF($D$45&lt;=1000*10^9,1.003%-($D$45-500*10^9)*(1.003%-0.731%)/(500*10^9))))))))</f>
        <v>2.3864275406319999E-2</v>
      </c>
      <c r="F45" s="187">
        <f>E45*D45</f>
        <v>1129888374.1317811</v>
      </c>
      <c r="G45" s="187">
        <f>F45*10%</f>
        <v>112988837.41317812</v>
      </c>
      <c r="H45" s="347">
        <f t="shared" si="3"/>
        <v>1242877000</v>
      </c>
      <c r="I45" s="175" t="s">
        <v>218</v>
      </c>
      <c r="J45" s="144">
        <f>2.7%-(2.7%-2.356%)/(50-20)*($F$18/10^9-20)</f>
        <v>2.3864275406319999E-2</v>
      </c>
      <c r="K45" s="143"/>
      <c r="L45" s="126"/>
      <c r="M45" s="126"/>
    </row>
    <row r="46" spans="1:17" s="112" customFormat="1" ht="19" customHeight="1">
      <c r="A46" s="161">
        <v>16</v>
      </c>
      <c r="B46" s="174" t="s">
        <v>144</v>
      </c>
      <c r="C46" s="180"/>
      <c r="D46" s="181"/>
      <c r="E46" s="182"/>
      <c r="F46" s="187"/>
      <c r="G46" s="187"/>
      <c r="H46" s="188"/>
      <c r="I46" s="175"/>
      <c r="J46" s="143"/>
      <c r="K46" s="143"/>
      <c r="L46" s="126"/>
      <c r="M46" s="126"/>
    </row>
    <row r="47" spans="1:17" s="112" customFormat="1" ht="54.75" customHeight="1">
      <c r="A47" s="161" t="s">
        <v>145</v>
      </c>
      <c r="B47" s="252" t="s">
        <v>146</v>
      </c>
      <c r="C47" s="720" t="s">
        <v>147</v>
      </c>
      <c r="D47" s="721"/>
      <c r="E47" s="722"/>
      <c r="F47" s="186">
        <f>7329000/1.1</f>
        <v>6662727.2727272725</v>
      </c>
      <c r="G47" s="187">
        <f>F47*10%</f>
        <v>666272.72727272729</v>
      </c>
      <c r="H47" s="252">
        <f>ROUND((G47+F47),-3)</f>
        <v>7329000</v>
      </c>
      <c r="I47" s="196"/>
      <c r="J47" s="197"/>
      <c r="K47" s="197"/>
      <c r="L47" s="126"/>
      <c r="M47" s="126"/>
    </row>
    <row r="48" spans="1:17" s="112" customFormat="1" ht="70.5" customHeight="1">
      <c r="A48" s="161" t="s">
        <v>148</v>
      </c>
      <c r="B48" s="252" t="s">
        <v>149</v>
      </c>
      <c r="C48" s="720" t="s">
        <v>147</v>
      </c>
      <c r="D48" s="721"/>
      <c r="E48" s="722"/>
      <c r="F48" s="186">
        <f>IF(D48*E48&gt;1000000,D48*E48,1000000)</f>
        <v>1000000</v>
      </c>
      <c r="G48" s="187">
        <f>F48*10%</f>
        <v>100000</v>
      </c>
      <c r="H48" s="252">
        <f>ROUND((G48+F48),-3)</f>
        <v>1100000</v>
      </c>
      <c r="I48" s="196"/>
      <c r="J48" s="197"/>
      <c r="K48" s="197"/>
      <c r="L48" s="197"/>
      <c r="M48" s="126"/>
      <c r="N48" s="118"/>
      <c r="O48" s="118"/>
      <c r="P48" s="118"/>
      <c r="Q48" s="118"/>
    </row>
    <row r="49" spans="1:17" s="112" customFormat="1" ht="69.75" customHeight="1">
      <c r="A49" s="161" t="s">
        <v>150</v>
      </c>
      <c r="B49" s="252" t="s">
        <v>151</v>
      </c>
      <c r="C49" s="720" t="s">
        <v>147</v>
      </c>
      <c r="D49" s="721"/>
      <c r="E49" s="722"/>
      <c r="F49" s="186">
        <f>IF(D49*E49&gt;1000000,D49*E49,1000000)</f>
        <v>1000000</v>
      </c>
      <c r="G49" s="187">
        <f>F49*10%</f>
        <v>100000</v>
      </c>
      <c r="H49" s="252">
        <f>ROUND((G49+F49),-3)</f>
        <v>1100000</v>
      </c>
      <c r="I49" s="196"/>
      <c r="J49" s="197"/>
      <c r="K49" s="197"/>
      <c r="L49" s="197"/>
      <c r="M49" s="126"/>
      <c r="N49" s="118"/>
      <c r="O49" s="118"/>
      <c r="P49" s="118"/>
      <c r="Q49" s="118"/>
    </row>
    <row r="50" spans="1:17" s="112" customFormat="1" ht="54.75" customHeight="1">
      <c r="A50" s="161" t="s">
        <v>152</v>
      </c>
      <c r="B50" s="176" t="s">
        <v>153</v>
      </c>
      <c r="C50" s="180" t="s">
        <v>69</v>
      </c>
      <c r="D50" s="181">
        <f>+H36+H32+H33</f>
        <v>893327000</v>
      </c>
      <c r="E50" s="182">
        <v>2.0000000000000001E-4</v>
      </c>
      <c r="F50" s="186">
        <f>IF(D50*E50&gt;1000000,D50*E50,1000000)</f>
        <v>1000000</v>
      </c>
      <c r="G50" s="187"/>
      <c r="H50" s="337">
        <f>ROUND((G50+F50),-3)</f>
        <v>1000000</v>
      </c>
      <c r="I50" s="196"/>
      <c r="J50" s="197"/>
      <c r="K50" s="197"/>
      <c r="L50" s="197"/>
      <c r="M50" s="126"/>
      <c r="N50" s="118"/>
      <c r="O50" s="118"/>
      <c r="P50" s="118"/>
      <c r="Q50" s="118"/>
    </row>
    <row r="51" spans="1:17" s="112" customFormat="1" ht="19" customHeight="1">
      <c r="A51" s="161" t="s">
        <v>154</v>
      </c>
      <c r="B51" s="176" t="s">
        <v>155</v>
      </c>
      <c r="C51" s="726" t="s">
        <v>70</v>
      </c>
      <c r="D51" s="727"/>
      <c r="E51" s="727"/>
      <c r="F51" s="186">
        <v>300000</v>
      </c>
      <c r="G51" s="187">
        <f>F51*10%</f>
        <v>30000</v>
      </c>
      <c r="H51" s="337">
        <f>ROUND((G51+F51),-3)</f>
        <v>330000</v>
      </c>
      <c r="I51" s="196"/>
      <c r="J51" s="197"/>
      <c r="K51" s="197"/>
      <c r="L51" s="197"/>
      <c r="M51" s="126"/>
      <c r="N51" s="118"/>
      <c r="O51" s="118"/>
      <c r="P51" s="118"/>
      <c r="Q51" s="118"/>
    </row>
    <row r="52" spans="1:17" s="112" customFormat="1" ht="19" customHeight="1">
      <c r="A52" s="161">
        <v>17</v>
      </c>
      <c r="B52" s="174" t="s">
        <v>156</v>
      </c>
      <c r="C52" s="180"/>
      <c r="D52" s="181"/>
      <c r="E52" s="182"/>
      <c r="F52" s="187"/>
      <c r="G52" s="187"/>
      <c r="H52" s="188"/>
      <c r="I52" s="175"/>
      <c r="J52" s="143"/>
      <c r="K52" s="143"/>
      <c r="L52" s="126"/>
      <c r="M52" s="126"/>
    </row>
    <row r="53" spans="1:17" s="112" customFormat="1" ht="47.25" customHeight="1">
      <c r="A53" s="161" t="s">
        <v>157</v>
      </c>
      <c r="B53" s="176" t="s">
        <v>158</v>
      </c>
      <c r="C53" s="180" t="str">
        <f>C45</f>
        <v xml:space="preserve">TT12/2021/TT-BXD = </v>
      </c>
      <c r="D53" s="181">
        <f>D45</f>
        <v>47346435409.999992</v>
      </c>
      <c r="E53" s="182">
        <f>IF($D$53&lt;=10*10^9,0.346%,IF($D$53&lt;=20*10^9,0.346%-($D$53-10*10^9)*(0.346%-0.237%)/(10*10^9),IF($D$53&lt;=50*10^9,0.237%-($D$53-20*10^9)*(0.237%-0.151%)/(30*10^9),IF($D$53&lt;=100*10^9,0.151%-($D$53-50*10^9)*(0.151%-0.09%)/(50*10^9),IF($D$53&lt;=200*10^9,0.09%-($D$53-100*10^9)*(0.09%-0.057%)/(100*10^9),IF($D$53&lt;=500*10^9,0.057%-($D$53-200*10^9)*(0.057%-0.043%)/(300*10^9),IF($D$53&lt;=1000*10^9,0.043%-($D$53-500*10^9)*(0.043%-0.029%)/(500*10^9))))))))</f>
        <v>1.5860688515800002E-3</v>
      </c>
      <c r="F53" s="187">
        <f>E53*D53</f>
        <v>75094706.437145352</v>
      </c>
      <c r="G53" s="187">
        <f>F53*10%</f>
        <v>7509470.643714536</v>
      </c>
      <c r="H53" s="348">
        <f t="shared" si="3"/>
        <v>82604000</v>
      </c>
      <c r="I53" s="196"/>
      <c r="J53" s="197"/>
      <c r="K53" s="197"/>
      <c r="L53" s="126"/>
      <c r="M53" s="126"/>
    </row>
    <row r="54" spans="1:17" s="112" customFormat="1" ht="42.75" customHeight="1">
      <c r="A54" s="161" t="s">
        <v>159</v>
      </c>
      <c r="B54" s="176" t="s">
        <v>160</v>
      </c>
      <c r="C54" s="180" t="s">
        <v>69</v>
      </c>
      <c r="D54" s="181">
        <f>D53</f>
        <v>47346435409.999992</v>
      </c>
      <c r="E54" s="182">
        <v>5.0000000000000001E-4</v>
      </c>
      <c r="F54" s="187">
        <f>IF(D54*E54&gt;1000000,D54*E54,1000000)</f>
        <v>23673217.704999998</v>
      </c>
      <c r="G54" s="187">
        <f>F54*10%</f>
        <v>2367321.7705000001</v>
      </c>
      <c r="H54" s="347">
        <f t="shared" si="3"/>
        <v>26041000</v>
      </c>
      <c r="I54" s="196"/>
      <c r="J54" s="197"/>
      <c r="K54" s="197"/>
      <c r="L54" s="197"/>
      <c r="M54" s="126"/>
      <c r="N54" s="118"/>
      <c r="O54" s="118"/>
      <c r="P54" s="118"/>
      <c r="Q54" s="118"/>
    </row>
    <row r="55" spans="1:17" s="112" customFormat="1" ht="40.5" customHeight="1">
      <c r="A55" s="161" t="s">
        <v>161</v>
      </c>
      <c r="B55" s="176" t="s">
        <v>162</v>
      </c>
      <c r="C55" s="180" t="s">
        <v>69</v>
      </c>
      <c r="D55" s="181">
        <f>D54</f>
        <v>47346435409.999992</v>
      </c>
      <c r="E55" s="182">
        <v>5.0000000000000001E-4</v>
      </c>
      <c r="F55" s="187">
        <f>IF(D55*E55&gt;1000000,D55*E55,1000000)</f>
        <v>23673217.704999998</v>
      </c>
      <c r="G55" s="187">
        <f>F55*10%</f>
        <v>2367321.7705000001</v>
      </c>
      <c r="H55" s="347">
        <f t="shared" si="3"/>
        <v>26041000</v>
      </c>
      <c r="I55" s="196"/>
      <c r="J55" s="197"/>
      <c r="K55" s="197"/>
      <c r="L55" s="197"/>
      <c r="M55" s="126"/>
      <c r="N55" s="118"/>
      <c r="O55" s="118"/>
      <c r="P55" s="118"/>
      <c r="Q55" s="118"/>
    </row>
    <row r="56" spans="1:17" s="112" customFormat="1" ht="39.75" customHeight="1">
      <c r="A56" s="161" t="s">
        <v>163</v>
      </c>
      <c r="B56" s="176" t="s">
        <v>153</v>
      </c>
      <c r="C56" s="180" t="s">
        <v>69</v>
      </c>
      <c r="D56" s="181">
        <f>D55</f>
        <v>47346435409.999992</v>
      </c>
      <c r="E56" s="182">
        <v>2.0000000000000001E-4</v>
      </c>
      <c r="F56" s="187">
        <f>IF(D56*E56&gt;1000000,D56*E56,1000000)</f>
        <v>9469287.0819999985</v>
      </c>
      <c r="G56" s="187"/>
      <c r="H56" s="341">
        <f t="shared" si="3"/>
        <v>9469000</v>
      </c>
      <c r="I56" s="196"/>
      <c r="J56" s="197"/>
      <c r="K56" s="197"/>
      <c r="L56" s="197"/>
      <c r="M56" s="126"/>
      <c r="N56" s="118"/>
      <c r="O56" s="118"/>
      <c r="P56" s="118"/>
      <c r="Q56" s="118"/>
    </row>
    <row r="57" spans="1:17" s="112" customFormat="1" ht="19" customHeight="1">
      <c r="A57" s="161" t="s">
        <v>164</v>
      </c>
      <c r="B57" s="176" t="s">
        <v>155</v>
      </c>
      <c r="C57" s="726" t="s">
        <v>70</v>
      </c>
      <c r="D57" s="727"/>
      <c r="E57" s="727"/>
      <c r="F57" s="187">
        <v>300000</v>
      </c>
      <c r="G57" s="187">
        <f>F57*10%</f>
        <v>30000</v>
      </c>
      <c r="H57" s="341">
        <f>ROUND((G57+F57),-3)</f>
        <v>330000</v>
      </c>
      <c r="I57" s="196"/>
      <c r="J57" s="197"/>
      <c r="K57" s="197"/>
      <c r="L57" s="197"/>
      <c r="M57" s="126"/>
      <c r="N57" s="118"/>
      <c r="O57" s="118"/>
      <c r="P57" s="118"/>
      <c r="Q57" s="118"/>
    </row>
    <row r="58" spans="1:17" s="112" customFormat="1" ht="55.5" customHeight="1">
      <c r="A58" s="161">
        <v>18</v>
      </c>
      <c r="B58" s="174" t="s">
        <v>165</v>
      </c>
      <c r="C58" s="180"/>
      <c r="D58" s="181"/>
      <c r="E58" s="182"/>
      <c r="F58" s="187"/>
      <c r="G58" s="187"/>
      <c r="H58" s="187"/>
      <c r="I58" s="196"/>
      <c r="J58" s="197"/>
      <c r="K58" s="197"/>
      <c r="L58" s="197"/>
      <c r="M58" s="126"/>
      <c r="N58" s="118"/>
      <c r="O58" s="118"/>
      <c r="P58" s="118"/>
      <c r="Q58" s="118"/>
    </row>
    <row r="59" spans="1:17" s="112" customFormat="1" ht="63" customHeight="1">
      <c r="A59" s="161" t="s">
        <v>166</v>
      </c>
      <c r="B59" s="176" t="s">
        <v>167</v>
      </c>
      <c r="C59" s="180" t="s">
        <v>119</v>
      </c>
      <c r="D59" s="181">
        <f>F40+F42</f>
        <v>807783899.52945125</v>
      </c>
      <c r="E59" s="198">
        <f>IF($D$59&lt;=1*10^9,0.816%,IF($D$59&lt;=3*10^9,0.816%-($D$59-1*10^9)*(0.816%-0.583%)/(2*10^9),IF($D$59&lt;=5*10^9,0.583%-($D$59-3*10^9)*(0.583%-0.505%)/(2*10^9))))</f>
        <v>8.1599999999999989E-3</v>
      </c>
      <c r="F59" s="187">
        <f>D59*E59</f>
        <v>6591516.6201603217</v>
      </c>
      <c r="G59" s="187">
        <f t="shared" ref="G59:G67" si="4">F59*10%</f>
        <v>659151.66201603226</v>
      </c>
      <c r="H59" s="224">
        <f t="shared" ref="H59:H67" si="5">ROUND((G59+F59),-3)</f>
        <v>7251000</v>
      </c>
      <c r="I59" s="196"/>
      <c r="J59" s="197"/>
      <c r="K59" s="197"/>
      <c r="L59" s="197"/>
      <c r="M59" s="126"/>
      <c r="N59" s="118"/>
      <c r="O59" s="118"/>
      <c r="P59" s="118"/>
      <c r="Q59" s="118"/>
    </row>
    <row r="60" spans="1:17" s="112" customFormat="1" ht="55.5" customHeight="1">
      <c r="A60" s="161" t="s">
        <v>168</v>
      </c>
      <c r="B60" s="176" t="s">
        <v>169</v>
      </c>
      <c r="C60" s="180" t="s">
        <v>69</v>
      </c>
      <c r="D60" s="181">
        <f>D59</f>
        <v>807783899.52945125</v>
      </c>
      <c r="E60" s="182">
        <v>5.0000000000000001E-4</v>
      </c>
      <c r="F60" s="187">
        <f>IF(D60*E60&lt;1000000,1000000,D60*E60)</f>
        <v>1000000</v>
      </c>
      <c r="G60" s="187">
        <f t="shared" si="4"/>
        <v>100000</v>
      </c>
      <c r="H60" s="224">
        <f t="shared" si="5"/>
        <v>1100000</v>
      </c>
      <c r="I60" s="196"/>
      <c r="J60" s="197"/>
      <c r="K60" s="197"/>
      <c r="L60" s="197"/>
      <c r="M60" s="126"/>
      <c r="N60" s="118"/>
      <c r="O60" s="118"/>
      <c r="P60" s="118"/>
      <c r="Q60" s="118"/>
    </row>
    <row r="61" spans="1:17" s="112" customFormat="1" ht="65.25" customHeight="1">
      <c r="A61" s="161" t="s">
        <v>170</v>
      </c>
      <c r="B61" s="176" t="s">
        <v>171</v>
      </c>
      <c r="C61" s="180" t="s">
        <v>69</v>
      </c>
      <c r="D61" s="181">
        <f>D60</f>
        <v>807783899.52945125</v>
      </c>
      <c r="E61" s="182">
        <v>5.0000000000000001E-4</v>
      </c>
      <c r="F61" s="187">
        <f>IF(D61*E61&lt;1000000,1000000,D61*E61)</f>
        <v>1000000</v>
      </c>
      <c r="G61" s="187">
        <f t="shared" si="4"/>
        <v>100000</v>
      </c>
      <c r="H61" s="224">
        <f t="shared" si="5"/>
        <v>1100000</v>
      </c>
      <c r="I61" s="196"/>
      <c r="J61" s="197"/>
      <c r="K61" s="197"/>
      <c r="L61" s="197"/>
      <c r="M61" s="126"/>
      <c r="N61" s="118"/>
      <c r="O61" s="118"/>
      <c r="P61" s="118"/>
      <c r="Q61" s="118"/>
    </row>
    <row r="62" spans="1:17" s="112" customFormat="1" ht="49.5" customHeight="1">
      <c r="A62" s="161" t="s">
        <v>172</v>
      </c>
      <c r="B62" s="176" t="s">
        <v>153</v>
      </c>
      <c r="C62" s="180" t="s">
        <v>69</v>
      </c>
      <c r="D62" s="181">
        <f>D61</f>
        <v>807783899.52945125</v>
      </c>
      <c r="E62" s="182">
        <v>2.0000000000000001E-4</v>
      </c>
      <c r="F62" s="187">
        <f>IF(D62*E62&gt;1000000,D62*E62,1000000)</f>
        <v>1000000</v>
      </c>
      <c r="G62" s="187"/>
      <c r="H62" s="345">
        <f t="shared" si="5"/>
        <v>1000000</v>
      </c>
      <c r="I62" s="196"/>
      <c r="J62" s="197"/>
      <c r="K62" s="197"/>
      <c r="L62" s="197"/>
      <c r="M62" s="126"/>
      <c r="N62" s="118"/>
      <c r="O62" s="118"/>
      <c r="P62" s="118"/>
      <c r="Q62" s="118"/>
    </row>
    <row r="63" spans="1:17" s="112" customFormat="1" ht="19.5" customHeight="1">
      <c r="A63" s="161" t="s">
        <v>173</v>
      </c>
      <c r="B63" s="176" t="s">
        <v>155</v>
      </c>
      <c r="C63" s="726" t="s">
        <v>70</v>
      </c>
      <c r="D63" s="727"/>
      <c r="E63" s="727"/>
      <c r="F63" s="187">
        <v>300000</v>
      </c>
      <c r="G63" s="187">
        <f>F63*10%</f>
        <v>30000</v>
      </c>
      <c r="H63" s="345">
        <f>ROUND((G63+F63),-3)</f>
        <v>330000</v>
      </c>
      <c r="I63" s="196"/>
      <c r="J63" s="197"/>
      <c r="K63" s="197"/>
      <c r="L63" s="197"/>
      <c r="M63" s="126"/>
      <c r="N63" s="118"/>
      <c r="O63" s="118"/>
      <c r="P63" s="118"/>
      <c r="Q63" s="118"/>
    </row>
    <row r="64" spans="1:17" s="112" customFormat="1" ht="45.75" customHeight="1">
      <c r="A64" s="161">
        <v>19</v>
      </c>
      <c r="B64" s="174" t="s">
        <v>174</v>
      </c>
      <c r="C64" s="180"/>
      <c r="D64" s="181"/>
      <c r="E64" s="182"/>
      <c r="F64" s="187"/>
      <c r="G64" s="187"/>
      <c r="H64" s="187"/>
      <c r="I64" s="196"/>
      <c r="J64" s="197"/>
      <c r="K64" s="197"/>
      <c r="L64" s="197"/>
      <c r="M64" s="126"/>
      <c r="N64" s="118"/>
      <c r="O64" s="118"/>
      <c r="P64" s="118"/>
      <c r="Q64" s="118"/>
    </row>
    <row r="65" spans="1:17" s="112" customFormat="1" ht="67.5" customHeight="1">
      <c r="A65" s="161" t="s">
        <v>175</v>
      </c>
      <c r="B65" s="176" t="s">
        <v>176</v>
      </c>
      <c r="C65" s="180" t="s">
        <v>119</v>
      </c>
      <c r="D65" s="181">
        <f>F45</f>
        <v>1129888374.1317811</v>
      </c>
      <c r="E65" s="182">
        <f>IF($D$65&lt;=1*10^9,0.816%,IF($D$65&lt;=3*10^9,0.816%-($D$65-1*10^9)*(0.816%-0.583%)/(2*10^9),IF($D$65&lt;=5*10^9,0.583%-($D$65-3*10^9)*(0.583%-0.505%)/(2*10^9))))</f>
        <v>8.0086800441364746E-3</v>
      </c>
      <c r="F65" s="187">
        <f>D65*E65</f>
        <v>9048914.4740110021</v>
      </c>
      <c r="G65" s="187">
        <f t="shared" si="4"/>
        <v>904891.4474011003</v>
      </c>
      <c r="H65" s="347">
        <f t="shared" si="5"/>
        <v>9954000</v>
      </c>
      <c r="I65" s="196"/>
      <c r="J65" s="197"/>
      <c r="K65" s="197"/>
      <c r="L65" s="197"/>
      <c r="M65" s="126"/>
      <c r="N65" s="118"/>
      <c r="O65" s="118"/>
      <c r="P65" s="118"/>
      <c r="Q65" s="118"/>
    </row>
    <row r="66" spans="1:17" s="112" customFormat="1" ht="50.25" customHeight="1">
      <c r="A66" s="161" t="s">
        <v>177</v>
      </c>
      <c r="B66" s="176" t="s">
        <v>178</v>
      </c>
      <c r="C66" s="180" t="s">
        <v>69</v>
      </c>
      <c r="D66" s="181">
        <f>D65</f>
        <v>1129888374.1317811</v>
      </c>
      <c r="E66" s="182">
        <v>5.0000000000000001E-4</v>
      </c>
      <c r="F66" s="187">
        <f>IF(D66*E66&lt;1000000,1000000,D66*E66)</f>
        <v>1000000</v>
      </c>
      <c r="G66" s="187">
        <f t="shared" si="4"/>
        <v>100000</v>
      </c>
      <c r="H66" s="347">
        <f t="shared" si="5"/>
        <v>1100000</v>
      </c>
      <c r="I66" s="196"/>
      <c r="J66" s="197"/>
      <c r="K66" s="197"/>
      <c r="L66" s="197"/>
      <c r="M66" s="126"/>
      <c r="N66" s="118"/>
      <c r="O66" s="118"/>
      <c r="P66" s="118"/>
      <c r="Q66" s="118"/>
    </row>
    <row r="67" spans="1:17" s="112" customFormat="1" ht="45" customHeight="1">
      <c r="A67" s="161" t="s">
        <v>179</v>
      </c>
      <c r="B67" s="176" t="s">
        <v>180</v>
      </c>
      <c r="C67" s="180" t="s">
        <v>69</v>
      </c>
      <c r="D67" s="181">
        <f>D66</f>
        <v>1129888374.1317811</v>
      </c>
      <c r="E67" s="182">
        <v>5.0000000000000001E-4</v>
      </c>
      <c r="F67" s="187">
        <f>IF(D67*E67&lt;1000000,1000000,D67*E67)</f>
        <v>1000000</v>
      </c>
      <c r="G67" s="187">
        <f t="shared" si="4"/>
        <v>100000</v>
      </c>
      <c r="H67" s="347">
        <f t="shared" si="5"/>
        <v>1100000</v>
      </c>
      <c r="I67" s="196"/>
      <c r="J67" s="197"/>
      <c r="K67" s="197"/>
      <c r="L67" s="197"/>
      <c r="M67" s="126"/>
      <c r="N67" s="118"/>
      <c r="O67" s="118"/>
      <c r="P67" s="118"/>
      <c r="Q67" s="118"/>
    </row>
    <row r="68" spans="1:17" s="112" customFormat="1" ht="40.5" customHeight="1">
      <c r="A68" s="161" t="s">
        <v>181</v>
      </c>
      <c r="B68" s="176" t="s">
        <v>153</v>
      </c>
      <c r="C68" s="180" t="s">
        <v>69</v>
      </c>
      <c r="D68" s="181">
        <f>D67</f>
        <v>1129888374.1317811</v>
      </c>
      <c r="E68" s="182">
        <v>2.0000000000000001E-4</v>
      </c>
      <c r="F68" s="187">
        <f>IF(D68*E68&gt;1000000,D68*E68,1000000)</f>
        <v>1000000</v>
      </c>
      <c r="G68" s="187"/>
      <c r="H68" s="345">
        <f>ROUND((G68+F68),-3)</f>
        <v>1000000</v>
      </c>
      <c r="I68" s="196"/>
      <c r="J68" s="197"/>
      <c r="K68" s="197"/>
      <c r="L68" s="197"/>
      <c r="M68" s="126"/>
      <c r="N68" s="118"/>
      <c r="O68" s="118"/>
      <c r="P68" s="118"/>
      <c r="Q68" s="118"/>
    </row>
    <row r="69" spans="1:17" s="112" customFormat="1" ht="19" customHeight="1">
      <c r="A69" s="161" t="s">
        <v>182</v>
      </c>
      <c r="B69" s="176" t="s">
        <v>155</v>
      </c>
      <c r="C69" s="726" t="s">
        <v>70</v>
      </c>
      <c r="D69" s="727"/>
      <c r="E69" s="727"/>
      <c r="F69" s="187">
        <v>300000</v>
      </c>
      <c r="G69" s="187">
        <f t="shared" ref="G69:G76" si="6">F69*10%</f>
        <v>30000</v>
      </c>
      <c r="H69" s="345">
        <f>ROUND((G69+F69),-3)</f>
        <v>330000</v>
      </c>
      <c r="I69" s="196"/>
      <c r="J69" s="197"/>
      <c r="K69" s="197"/>
      <c r="L69" s="197"/>
      <c r="M69" s="126"/>
      <c r="N69" s="118"/>
      <c r="O69" s="118"/>
      <c r="P69" s="118"/>
      <c r="Q69" s="118"/>
    </row>
    <row r="70" spans="1:17" s="112" customFormat="1" ht="44.25" customHeight="1">
      <c r="A70" s="161">
        <v>20</v>
      </c>
      <c r="B70" s="176" t="s">
        <v>183</v>
      </c>
      <c r="C70" s="728" t="s">
        <v>66</v>
      </c>
      <c r="D70" s="729"/>
      <c r="E70" s="730"/>
      <c r="F70" s="186">
        <v>383059999.99999994</v>
      </c>
      <c r="G70" s="186">
        <v>38305999.999999993</v>
      </c>
      <c r="H70" s="349">
        <v>421365999.99999994</v>
      </c>
      <c r="I70" s="196"/>
      <c r="J70" s="197"/>
      <c r="L70" s="126"/>
      <c r="M70" s="126"/>
    </row>
    <row r="71" spans="1:17" s="112" customFormat="1" ht="19" customHeight="1">
      <c r="A71" s="161">
        <f>1+A70</f>
        <v>21</v>
      </c>
      <c r="B71" s="176" t="s">
        <v>184</v>
      </c>
      <c r="C71" s="717" t="s">
        <v>185</v>
      </c>
      <c r="D71" s="718"/>
      <c r="E71" s="719"/>
      <c r="F71" s="171">
        <f>H71/1.1</f>
        <v>70221818.181818172</v>
      </c>
      <c r="G71" s="186">
        <f t="shared" si="6"/>
        <v>7022181.8181818174</v>
      </c>
      <c r="H71" s="349">
        <f>'[370]B1-THDT'!$D$10</f>
        <v>77244000</v>
      </c>
      <c r="I71" s="196"/>
      <c r="J71" s="197"/>
      <c r="K71" s="197"/>
      <c r="L71" s="126"/>
      <c r="M71" s="126"/>
    </row>
    <row r="72" spans="1:17" s="112" customFormat="1" ht="19" customHeight="1">
      <c r="A72" s="161">
        <f>1+A71</f>
        <v>22</v>
      </c>
      <c r="B72" s="176" t="s">
        <v>186</v>
      </c>
      <c r="C72" s="717" t="s">
        <v>66</v>
      </c>
      <c r="D72" s="718"/>
      <c r="E72" s="719"/>
      <c r="F72" s="186">
        <f>SUM(F73:F76)</f>
        <v>476593702.02333766</v>
      </c>
      <c r="G72" s="186">
        <f t="shared" si="6"/>
        <v>47659370.202333771</v>
      </c>
      <c r="H72" s="186">
        <f>ROUND(G72+F72,-3)</f>
        <v>524253000</v>
      </c>
      <c r="I72" s="196"/>
      <c r="J72" s="197"/>
      <c r="K72" s="197"/>
      <c r="L72" s="126"/>
      <c r="M72" s="126"/>
    </row>
    <row r="73" spans="1:17" s="112" customFormat="1" ht="78.75" customHeight="1">
      <c r="A73" s="172" t="s">
        <v>85</v>
      </c>
      <c r="B73" s="259" t="s">
        <v>223</v>
      </c>
      <c r="C73" s="200"/>
      <c r="D73" s="201"/>
      <c r="E73" s="202"/>
      <c r="F73" s="203">
        <f>'[371]Du toan'!$F$23</f>
        <v>15392322.823668296</v>
      </c>
      <c r="G73" s="203">
        <f t="shared" si="6"/>
        <v>1539232.2823668297</v>
      </c>
      <c r="H73" s="262">
        <f>ROUND(G73+F73,-3)</f>
        <v>16932000</v>
      </c>
      <c r="I73" s="196"/>
      <c r="J73" s="197"/>
      <c r="K73" s="197"/>
      <c r="L73" s="126"/>
      <c r="M73" s="126"/>
    </row>
    <row r="74" spans="1:17" s="112" customFormat="1" ht="49.25" customHeight="1">
      <c r="A74" s="172" t="s">
        <v>85</v>
      </c>
      <c r="B74" s="259" t="s">
        <v>187</v>
      </c>
      <c r="C74" s="200"/>
      <c r="D74" s="201"/>
      <c r="E74" s="202"/>
      <c r="F74" s="203">
        <f>+H74/1.1</f>
        <v>8860000</v>
      </c>
      <c r="G74" s="203">
        <f>+F74*10%</f>
        <v>886000</v>
      </c>
      <c r="H74" s="262">
        <f>'[372]CP tham tra DA ĐC'!$D$11</f>
        <v>9746000</v>
      </c>
      <c r="I74" s="196"/>
      <c r="J74" s="197"/>
      <c r="K74" s="197"/>
      <c r="L74" s="126"/>
      <c r="M74" s="126"/>
    </row>
    <row r="75" spans="1:17" s="112" customFormat="1" ht="49.25" customHeight="1">
      <c r="A75" s="382" t="s">
        <v>85</v>
      </c>
      <c r="B75" s="260" t="s">
        <v>509</v>
      </c>
      <c r="C75" s="379"/>
      <c r="D75" s="380"/>
      <c r="E75" s="381"/>
      <c r="F75" s="378">
        <f>'[371]Du toan'!$F$25</f>
        <v>16530000</v>
      </c>
      <c r="G75" s="378">
        <f>F75*10%</f>
        <v>1653000</v>
      </c>
      <c r="H75" s="378">
        <f>ROUND(G75+F75,-3)</f>
        <v>18183000</v>
      </c>
      <c r="I75" s="196"/>
      <c r="J75" s="197"/>
      <c r="K75" s="197"/>
      <c r="L75" s="126"/>
      <c r="M75" s="126"/>
    </row>
    <row r="76" spans="1:17" s="112" customFormat="1" ht="43.5" customHeight="1">
      <c r="A76" s="172" t="s">
        <v>85</v>
      </c>
      <c r="B76" s="260" t="s">
        <v>188</v>
      </c>
      <c r="C76" s="200"/>
      <c r="D76" s="201"/>
      <c r="E76" s="202"/>
      <c r="F76" s="203">
        <f>'[371]Du toan'!$F$22+'[371]Du toan'!$F$7</f>
        <v>435811379.19966936</v>
      </c>
      <c r="G76" s="203">
        <f t="shared" si="6"/>
        <v>43581137.919966936</v>
      </c>
      <c r="H76" s="262">
        <f>ROUNDDOWN(G76+F76,-3)</f>
        <v>479392000</v>
      </c>
      <c r="I76" s="196"/>
      <c r="J76" s="197"/>
      <c r="K76" s="197"/>
      <c r="L76" s="126"/>
      <c r="M76" s="126"/>
    </row>
    <row r="77" spans="1:17" s="375" customFormat="1" ht="31.25" customHeight="1">
      <c r="A77" s="376">
        <v>23</v>
      </c>
      <c r="B77" s="377" t="s">
        <v>508</v>
      </c>
      <c r="C77" s="731" t="s">
        <v>68</v>
      </c>
      <c r="D77" s="732"/>
      <c r="E77" s="733"/>
      <c r="F77" s="378">
        <v>32727272.727272727</v>
      </c>
      <c r="G77" s="378">
        <v>3272727.2727272729</v>
      </c>
      <c r="H77" s="378">
        <v>36000000</v>
      </c>
      <c r="I77" s="372"/>
      <c r="J77" s="373"/>
      <c r="K77" s="373"/>
      <c r="L77" s="374"/>
      <c r="M77" s="374"/>
    </row>
    <row r="78" spans="1:17" s="112" customFormat="1" ht="19" customHeight="1">
      <c r="A78" s="173" t="s">
        <v>34</v>
      </c>
      <c r="B78" s="174" t="s">
        <v>71</v>
      </c>
      <c r="C78" s="204"/>
      <c r="D78" s="205"/>
      <c r="E78" s="206"/>
      <c r="F78" s="207">
        <f>SUM(F79:F80,F84:F96)</f>
        <v>1439621372.3698254</v>
      </c>
      <c r="G78" s="207">
        <f>SUM(G79:G80,G84:G96)</f>
        <v>93582266.332743317</v>
      </c>
      <c r="H78" s="183">
        <f>ROUND((SUBTOTAL(9,H79:H90))+(SUBTOTAL(9,H92:H96)),-3)</f>
        <v>1533205000</v>
      </c>
      <c r="I78" s="175" t="s">
        <v>219</v>
      </c>
      <c r="J78" s="143"/>
      <c r="K78" s="143">
        <f>ROUND(SUBTOTAL(9,H79:H90),-3)</f>
        <v>883567000</v>
      </c>
      <c r="L78" s="126"/>
      <c r="M78" s="126"/>
    </row>
    <row r="79" spans="1:17" s="112" customFormat="1" ht="63.75" customHeight="1">
      <c r="A79" s="161">
        <f>1</f>
        <v>1</v>
      </c>
      <c r="B79" s="208" t="s">
        <v>220</v>
      </c>
      <c r="C79" s="209" t="s">
        <v>68</v>
      </c>
      <c r="D79" s="210">
        <v>10764</v>
      </c>
      <c r="E79" s="211">
        <v>0.6</v>
      </c>
      <c r="F79" s="187">
        <f>D79*2000*E79</f>
        <v>12916800</v>
      </c>
      <c r="G79" s="163"/>
      <c r="H79" s="342">
        <f>F79+G79</f>
        <v>12916800</v>
      </c>
      <c r="I79" s="175"/>
      <c r="J79" s="143"/>
      <c r="K79" s="143">
        <f>ROUND(SUBTOTAL(9,H92:H96),-3)</f>
        <v>649638000</v>
      </c>
      <c r="L79" s="126"/>
      <c r="M79" s="126"/>
    </row>
    <row r="80" spans="1:17" s="112" customFormat="1" ht="19" customHeight="1">
      <c r="A80" s="161">
        <f>A79+1</f>
        <v>2</v>
      </c>
      <c r="B80" s="176" t="s">
        <v>189</v>
      </c>
      <c r="C80" s="212" t="s">
        <v>66</v>
      </c>
      <c r="D80" s="213"/>
      <c r="E80" s="214"/>
      <c r="F80" s="187">
        <f>H80/1.1</f>
        <v>289430909.09090906</v>
      </c>
      <c r="G80" s="163">
        <f>F80*10%</f>
        <v>28943090.909090906</v>
      </c>
      <c r="H80" s="177">
        <f>SUBTOTAL(9,H81:H83)</f>
        <v>318374000</v>
      </c>
      <c r="I80" s="215"/>
      <c r="J80" s="216"/>
      <c r="K80" s="216"/>
      <c r="L80" s="146"/>
      <c r="M80" s="126"/>
      <c r="N80" s="115"/>
    </row>
    <row r="81" spans="1:14" s="112" customFormat="1" ht="48.75" customHeight="1">
      <c r="A81" s="172" t="s">
        <v>85</v>
      </c>
      <c r="B81" s="259" t="s">
        <v>190</v>
      </c>
      <c r="C81" s="212"/>
      <c r="D81" s="213"/>
      <c r="E81" s="217"/>
      <c r="F81" s="218">
        <f>[373]THDT!$F$19/1.1</f>
        <v>6521764.0175314685</v>
      </c>
      <c r="G81" s="171">
        <f>F81*10%</f>
        <v>652176.4017531469</v>
      </c>
      <c r="H81" s="261">
        <f>ROUND(G81+F81,-3)</f>
        <v>7174000</v>
      </c>
      <c r="I81" s="215"/>
      <c r="J81" s="216"/>
      <c r="K81" s="216"/>
      <c r="L81" s="146"/>
      <c r="M81" s="126"/>
      <c r="N81" s="115"/>
    </row>
    <row r="82" spans="1:14" s="112" customFormat="1" ht="19" customHeight="1">
      <c r="A82" s="172" t="s">
        <v>85</v>
      </c>
      <c r="B82" s="259" t="s">
        <v>191</v>
      </c>
      <c r="C82" s="212"/>
      <c r="D82" s="213"/>
      <c r="E82" s="217"/>
      <c r="F82" s="218">
        <f>[373]THDT!$F$17/1.1</f>
        <v>260870560.70125869</v>
      </c>
      <c r="G82" s="171">
        <f>F82*10%</f>
        <v>26087056.07012587</v>
      </c>
      <c r="H82" s="261">
        <f>ROUND(G82+F82,-3)</f>
        <v>286958000</v>
      </c>
      <c r="I82" s="215"/>
      <c r="J82" s="216"/>
      <c r="K82" s="216"/>
      <c r="L82" s="146"/>
      <c r="M82" s="126"/>
      <c r="N82" s="115"/>
    </row>
    <row r="83" spans="1:14" s="112" customFormat="1" ht="19" customHeight="1">
      <c r="A83" s="172" t="s">
        <v>85</v>
      </c>
      <c r="B83" s="199" t="s">
        <v>109</v>
      </c>
      <c r="C83" s="212"/>
      <c r="D83" s="213"/>
      <c r="E83" s="217"/>
      <c r="F83" s="218">
        <f>([373]THDT!$F$20+[373]THDT!$F$21+[373]THDT!$F$22+[373]THDT!$F$23)/1.1</f>
        <v>22038252.709223498</v>
      </c>
      <c r="G83" s="171">
        <f>F83*10%</f>
        <v>2203825.2709223498</v>
      </c>
      <c r="H83" s="219">
        <f>ROUND(G83+F83,-3)</f>
        <v>24242000</v>
      </c>
      <c r="I83" s="215"/>
      <c r="J83" s="216"/>
      <c r="K83" s="216"/>
      <c r="L83" s="146"/>
      <c r="M83" s="126"/>
      <c r="N83" s="115"/>
    </row>
    <row r="84" spans="1:14" s="112" customFormat="1" ht="19" customHeight="1">
      <c r="A84" s="161">
        <f>1+A80</f>
        <v>3</v>
      </c>
      <c r="B84" s="176" t="s">
        <v>192</v>
      </c>
      <c r="C84" s="220" t="s">
        <v>72</v>
      </c>
      <c r="D84" s="181">
        <f>F18</f>
        <v>47346435409.999992</v>
      </c>
      <c r="E84" s="198">
        <f>0.25%</f>
        <v>2.5000000000000001E-3</v>
      </c>
      <c r="F84" s="187">
        <f>E84*D84</f>
        <v>118366088.52499998</v>
      </c>
      <c r="G84" s="163">
        <f>F84*10%</f>
        <v>11836608.852499999</v>
      </c>
      <c r="H84" s="348">
        <f>ROUND((F84+G84),-3)</f>
        <v>130203000</v>
      </c>
      <c r="I84" s="215"/>
      <c r="J84" s="216"/>
      <c r="K84" s="216"/>
      <c r="L84" s="126"/>
      <c r="M84" s="126">
        <f>3.5*4220</f>
        <v>14770</v>
      </c>
    </row>
    <row r="85" spans="1:14" s="112" customFormat="1" ht="19" customHeight="1">
      <c r="A85" s="161">
        <f>A84+1</f>
        <v>4</v>
      </c>
      <c r="B85" s="176" t="s">
        <v>193</v>
      </c>
      <c r="C85" s="734" t="s">
        <v>66</v>
      </c>
      <c r="D85" s="734"/>
      <c r="E85" s="734"/>
      <c r="F85" s="221">
        <v>71024500</v>
      </c>
      <c r="G85" s="163">
        <v>7102450</v>
      </c>
      <c r="H85" s="348">
        <v>78127000</v>
      </c>
      <c r="I85" s="178"/>
      <c r="J85" s="126"/>
      <c r="K85" s="126"/>
      <c r="L85" s="126"/>
      <c r="M85" s="126"/>
    </row>
    <row r="86" spans="1:14" s="112" customFormat="1" ht="19" customHeight="1">
      <c r="A86" s="161">
        <f>A85+1</f>
        <v>5</v>
      </c>
      <c r="B86" s="176" t="s">
        <v>194</v>
      </c>
      <c r="C86" s="222" t="s">
        <v>195</v>
      </c>
      <c r="D86" s="223">
        <f>K97</f>
        <v>62899984000</v>
      </c>
      <c r="E86" s="182">
        <f>IF($D$86&lt;=15*10^9,0.019%,IF($D$86&lt;=25*10^9,0.019%-($D$86-15*10^9)*(0.019%-0.017%)/(10*10^9),IF($D$86&lt;=50*10^9,0.017%-($D$86-25*10^9)*(0.017%-0.015%)/(25*10^9),IF($D$86&lt;=100*10^9,0.015%-($D$86-50*10^9)*(0.015%-0.0125%)/(50*10^9),IF($D$86&lt;=200*10^9,0.0125%-($D$86-100*10^9)*(0.0125%-0.01%)/(100*10^9),IF($D$86&lt;=500*10^9,0.01%-($D$86-200*10^9)*(0.01%-0.0075%)/(300*10^9),IF($D$86&lt;=1000*10^9,0.0047%)))))))</f>
        <v>1.4355000799999999E-4</v>
      </c>
      <c r="F86" s="224">
        <f>D86*E86*50%</f>
        <v>4514646.6031999355</v>
      </c>
      <c r="G86" s="187"/>
      <c r="H86" s="338">
        <f>ROUND((G86+F86),-3)</f>
        <v>4515000</v>
      </c>
      <c r="I86" s="196"/>
      <c r="J86" s="144">
        <f>0.015%-(0.015%-0.0125%)/(100-50)*(D86/10^9-50)</f>
        <v>1.4355000799999999E-4</v>
      </c>
      <c r="K86" s="195" t="s">
        <v>196</v>
      </c>
      <c r="L86" s="126"/>
      <c r="M86" s="126"/>
    </row>
    <row r="87" spans="1:14" s="112" customFormat="1" ht="19" customHeight="1">
      <c r="A87" s="161">
        <f>1+A86</f>
        <v>6</v>
      </c>
      <c r="B87" s="176" t="s">
        <v>197</v>
      </c>
      <c r="C87" s="180" t="s">
        <v>198</v>
      </c>
      <c r="D87" s="181">
        <f>F18</f>
        <v>47346435409.999992</v>
      </c>
      <c r="E87" s="225">
        <f>0.0327%-(0.0327%-0.0216%)/(50-15)*($D$87/10^9-15)</f>
        <v>2.2441559055685721E-4</v>
      </c>
      <c r="F87" s="187">
        <f>E87*D87</f>
        <v>10625278.263297245</v>
      </c>
      <c r="G87" s="187"/>
      <c r="H87" s="342">
        <f>ROUND((G87+F87),-3)</f>
        <v>10625000</v>
      </c>
      <c r="I87" s="196"/>
      <c r="J87" s="144">
        <f>0.0327%-(0.0327%-0.0216%)/(50-15)*($F$18/10^9-15)</f>
        <v>2.2441559055685721E-4</v>
      </c>
      <c r="K87" s="195" t="s">
        <v>196</v>
      </c>
      <c r="L87" s="126"/>
      <c r="M87" s="226"/>
    </row>
    <row r="88" spans="1:14" s="112" customFormat="1" ht="19" customHeight="1">
      <c r="A88" s="161">
        <f>1+A87</f>
        <v>7</v>
      </c>
      <c r="B88" s="176" t="s">
        <v>199</v>
      </c>
      <c r="C88" s="180" t="s">
        <v>198</v>
      </c>
      <c r="D88" s="181">
        <f>D87</f>
        <v>47346435409.999992</v>
      </c>
      <c r="E88" s="225">
        <f>0.0318%-(0.0318%-0.0204%)/(50-15)*($D$88/10^9-15)</f>
        <v>2.1264303895028578E-4</v>
      </c>
      <c r="F88" s="187">
        <f>E88*D88</f>
        <v>10067889.909045817</v>
      </c>
      <c r="G88" s="187"/>
      <c r="H88" s="342">
        <f>ROUND((G88+F88),-3)</f>
        <v>10068000</v>
      </c>
      <c r="I88" s="196"/>
      <c r="J88" s="197"/>
      <c r="K88" s="195" t="s">
        <v>196</v>
      </c>
      <c r="L88" s="126"/>
      <c r="M88" s="226"/>
    </row>
    <row r="89" spans="1:14" s="112" customFormat="1" ht="45.75" customHeight="1">
      <c r="A89" s="161">
        <v>8</v>
      </c>
      <c r="B89" s="208" t="s">
        <v>200</v>
      </c>
      <c r="C89" s="720" t="s">
        <v>124</v>
      </c>
      <c r="D89" s="721"/>
      <c r="E89" s="722"/>
      <c r="F89" s="186">
        <f>10000000</f>
        <v>10000000</v>
      </c>
      <c r="G89" s="187"/>
      <c r="H89" s="338">
        <f>ROUND((G89+F89),-3)</f>
        <v>10000000</v>
      </c>
      <c r="I89" s="196"/>
      <c r="J89" s="197"/>
      <c r="K89" s="197"/>
      <c r="L89" s="126"/>
      <c r="M89" s="226"/>
    </row>
    <row r="90" spans="1:14" s="112" customFormat="1" ht="45" customHeight="1">
      <c r="A90" s="227">
        <v>9</v>
      </c>
      <c r="B90" s="228" t="s">
        <v>201</v>
      </c>
      <c r="C90" s="229" t="s">
        <v>68</v>
      </c>
      <c r="D90" s="230">
        <v>8233</v>
      </c>
      <c r="E90" s="231">
        <v>0.5</v>
      </c>
      <c r="F90" s="232">
        <f>8233*75000*50%</f>
        <v>308737500</v>
      </c>
      <c r="G90" s="224"/>
      <c r="H90" s="342">
        <f>ROUND((G90+F90),-3)</f>
        <v>308738000</v>
      </c>
      <c r="I90" s="196"/>
      <c r="J90" s="197"/>
      <c r="K90" s="197"/>
      <c r="L90" s="126"/>
      <c r="M90" s="226"/>
    </row>
    <row r="91" spans="1:14" s="112" customFormat="1" ht="19" customHeight="1">
      <c r="A91" s="161"/>
      <c r="B91" s="234" t="s">
        <v>202</v>
      </c>
      <c r="C91" s="735" t="s">
        <v>203</v>
      </c>
      <c r="D91" s="736"/>
      <c r="E91" s="737"/>
      <c r="F91" s="187"/>
      <c r="G91" s="163"/>
      <c r="H91" s="235">
        <f>H18+H28+H29+H79+H80+H84+H85+H86+H87+H88+H89+H90</f>
        <v>58927392800</v>
      </c>
      <c r="I91" s="215"/>
      <c r="J91" s="216"/>
      <c r="K91" s="216"/>
      <c r="L91" s="185">
        <v>59523244000</v>
      </c>
      <c r="M91" s="236">
        <f>H18+H28+H29+H80+H84+H85+H86+H87+H88+H89</f>
        <v>58605738000</v>
      </c>
    </row>
    <row r="92" spans="1:14" s="112" customFormat="1" ht="19" customHeight="1">
      <c r="A92" s="161">
        <v>10</v>
      </c>
      <c r="B92" s="176" t="s">
        <v>204</v>
      </c>
      <c r="C92" s="180" t="s">
        <v>73</v>
      </c>
      <c r="D92" s="181">
        <f>H91</f>
        <v>58927392800</v>
      </c>
      <c r="E92" s="182">
        <f>IF($D$92&lt;=5*10^9,0.57%,IF($D$92&lt;=10*10^9,0.57%-($D$92-5*10^9)*(0.57%-0.39%)/(5*10^9),IF($D$92&lt;=50*10^9,0.39%-($D$92-10*10^9)*(0.39%-0.285%)/(40*10^9),IF($D$92&lt;=100*10^9,0.285%-($D$92-50*10^9)*(0.285%-0.225%)/(50*10^9),IF($D$92&lt;=500*10^9,0.225%-($D$92-100*10^9)*(0.225%-0.135%)/(400*10^9),IF($D$92&lt;=1000*10^9,0.135%-($D$92-500*10^9)*(0.135%-0.09%)/(500*10^9),IF($D$92&lt;=10000*10^9,0.09%)))))))</f>
        <v>2.7428712863999997E-3</v>
      </c>
      <c r="F92" s="224">
        <f>E92*D92/1.1</f>
        <v>146936594.26684916</v>
      </c>
      <c r="G92" s="187"/>
      <c r="H92" s="342">
        <f>ROUND((G92+F92),-3)</f>
        <v>146937000</v>
      </c>
      <c r="I92" s="196"/>
      <c r="J92" s="197"/>
      <c r="K92" s="195" t="s">
        <v>196</v>
      </c>
      <c r="L92" s="185">
        <f>L91-H91</f>
        <v>595851200</v>
      </c>
      <c r="M92" s="126"/>
    </row>
    <row r="93" spans="1:14" s="112" customFormat="1" ht="19" customHeight="1">
      <c r="A93" s="161">
        <f>1+A92</f>
        <v>11</v>
      </c>
      <c r="B93" s="176" t="s">
        <v>79</v>
      </c>
      <c r="C93" s="180" t="s">
        <v>73</v>
      </c>
      <c r="D93" s="181">
        <f>D92</f>
        <v>58927392800</v>
      </c>
      <c r="E93" s="182">
        <f>IF($D$93&lt;=5*10^9,0.96%,IF($D$93&lt;=10*10^9,0.96%-($D$93-5*10^9)*(0.96%-0.645%)/(5*10^9),IF($D$93&lt;=50*10^9,0.645%-($D$93-10*10^9)*(0.645%-0.45%)/(40*10^9),IF($D$93&lt;=100*10^9,0.45%-($D$93-50*10^9)*(0.45%-0.345%)/(50*10^9),IF($D$93&lt;=500*10^9,0.345%-($D$93-100*10^9)*(0.345%-0.195%)/(400*10^9),IF($D$93&lt;=1000*10^9,0.195%-($D$93-500*10^9)*(0.195%-0.129%)/(500*10^9),IF($D$93&lt;=10000*10^9,0.129%)))))))</f>
        <v>4.3125247512000005E-3</v>
      </c>
      <c r="F93" s="224">
        <f>E93*D93/1.1</f>
        <v>231023490.8851679</v>
      </c>
      <c r="G93" s="187">
        <f>F93*10%</f>
        <v>23102349.08851679</v>
      </c>
      <c r="H93" s="348">
        <f>ROUND((G93+F93),-3)</f>
        <v>254126000</v>
      </c>
      <c r="I93" s="196"/>
      <c r="J93" s="197"/>
      <c r="K93" s="195" t="s">
        <v>196</v>
      </c>
      <c r="L93" s="185"/>
      <c r="M93" s="126"/>
    </row>
    <row r="94" spans="1:14" s="112" customFormat="1" ht="42" customHeight="1">
      <c r="A94" s="161">
        <f>A93+1</f>
        <v>12</v>
      </c>
      <c r="B94" s="176" t="s">
        <v>74</v>
      </c>
      <c r="C94" s="222" t="s">
        <v>75</v>
      </c>
      <c r="D94" s="181">
        <f>F45</f>
        <v>1129888374.1317811</v>
      </c>
      <c r="E94" s="237">
        <v>0.2</v>
      </c>
      <c r="F94" s="187">
        <f>D94*E94</f>
        <v>225977674.82635623</v>
      </c>
      <c r="G94" s="163">
        <f>F94*10%</f>
        <v>22597767.482635625</v>
      </c>
      <c r="H94" s="342">
        <f>ROUND((G94+F94),-3)</f>
        <v>248575000</v>
      </c>
      <c r="I94" s="196"/>
      <c r="J94" s="197"/>
      <c r="K94" s="197"/>
      <c r="L94" s="185"/>
      <c r="M94" s="126"/>
    </row>
    <row r="95" spans="1:14" s="112" customFormat="1" ht="19" hidden="1" customHeight="1">
      <c r="A95" s="161">
        <f>1+A94</f>
        <v>13</v>
      </c>
      <c r="B95" s="176" t="s">
        <v>205</v>
      </c>
      <c r="C95" s="723" t="s">
        <v>68</v>
      </c>
      <c r="D95" s="724"/>
      <c r="E95" s="725"/>
      <c r="F95" s="186">
        <v>0</v>
      </c>
      <c r="G95" s="163">
        <f>F95*10%</f>
        <v>0</v>
      </c>
      <c r="H95" s="177">
        <f>ROUND((G95+F95),-3)</f>
        <v>0</v>
      </c>
      <c r="I95" s="196"/>
      <c r="J95" s="197"/>
      <c r="K95" s="197"/>
      <c r="L95" s="185"/>
      <c r="M95" s="126"/>
    </row>
    <row r="96" spans="1:14" s="112" customFormat="1" ht="19" hidden="1" customHeight="1">
      <c r="A96" s="161">
        <f>A95+1</f>
        <v>14</v>
      </c>
      <c r="B96" s="176" t="s">
        <v>206</v>
      </c>
      <c r="C96" s="710" t="s">
        <v>68</v>
      </c>
      <c r="D96" s="711"/>
      <c r="E96" s="712"/>
      <c r="F96" s="187"/>
      <c r="G96" s="163">
        <f>F96*10%</f>
        <v>0</v>
      </c>
      <c r="H96" s="177">
        <f>ROUND((G96+F96),-3)</f>
        <v>0</v>
      </c>
      <c r="I96" s="196"/>
      <c r="J96" s="197"/>
      <c r="K96" s="197"/>
      <c r="L96" s="185"/>
      <c r="M96" s="126"/>
    </row>
    <row r="97" spans="1:15" s="112" customFormat="1" ht="19" customHeight="1">
      <c r="A97" s="173" t="s">
        <v>207</v>
      </c>
      <c r="B97" s="174" t="s">
        <v>76</v>
      </c>
      <c r="C97" s="713"/>
      <c r="D97" s="713"/>
      <c r="E97" s="713"/>
      <c r="F97" s="158">
        <f>F98+F99</f>
        <v>1965661818.1818182</v>
      </c>
      <c r="G97" s="158">
        <f>G98+G99</f>
        <v>196566181.81818184</v>
      </c>
      <c r="H97" s="183">
        <f>ROUND((H98+H99),-3)</f>
        <v>2162228000</v>
      </c>
      <c r="I97" s="175" t="s">
        <v>221</v>
      </c>
      <c r="J97" s="143"/>
      <c r="K97" s="141">
        <v>62899984000</v>
      </c>
      <c r="L97" s="141">
        <v>62899984000</v>
      </c>
      <c r="M97" s="126"/>
      <c r="O97" s="117">
        <f>+(O18+O28)*10/100</f>
        <v>5989324085</v>
      </c>
    </row>
    <row r="98" spans="1:15" s="112" customFormat="1" ht="19" customHeight="1">
      <c r="A98" s="173"/>
      <c r="B98" s="176" t="s">
        <v>208</v>
      </c>
      <c r="C98" s="714">
        <f>K104*100</f>
        <v>3.5505120053649848</v>
      </c>
      <c r="D98" s="714"/>
      <c r="E98" s="714"/>
      <c r="F98" s="163">
        <f>(F18+F28+F29+F78+F12)*$C$98%</f>
        <v>1965661818.1818182</v>
      </c>
      <c r="G98" s="163">
        <f>F98*10%</f>
        <v>196566181.81818184</v>
      </c>
      <c r="H98" s="343">
        <f>ROUND(F98+G98,-3)</f>
        <v>2162228000</v>
      </c>
      <c r="I98" s="196"/>
      <c r="J98" s="197"/>
      <c r="K98" s="185">
        <f>+K97-(H78+H29+H28+H18+H13)</f>
        <v>2162228000</v>
      </c>
      <c r="L98" s="185">
        <f>L97-H100</f>
        <v>0</v>
      </c>
      <c r="M98" s="126"/>
    </row>
    <row r="99" spans="1:15" s="112" customFormat="1" ht="19.5" hidden="1" customHeight="1">
      <c r="A99" s="238"/>
      <c r="B99" s="239" t="s">
        <v>209</v>
      </c>
      <c r="C99" s="715">
        <v>0</v>
      </c>
      <c r="D99" s="715"/>
      <c r="E99" s="715"/>
      <c r="F99" s="240">
        <f>$C$99%*(F12+F18+F28+F29+F78)</f>
        <v>0</v>
      </c>
      <c r="G99" s="240">
        <f>$C$99%*(G12+G18+G28+G29+G78)</f>
        <v>0</v>
      </c>
      <c r="H99" s="241">
        <f>$C$99%*(H12+H18+H28+H29+H78)</f>
        <v>0</v>
      </c>
      <c r="I99" s="242"/>
      <c r="J99" s="197"/>
      <c r="K99" s="126"/>
      <c r="L99" s="126"/>
      <c r="M99" s="126"/>
    </row>
    <row r="100" spans="1:15" s="112" customFormat="1" ht="19.5" customHeight="1" thickBot="1">
      <c r="A100" s="243"/>
      <c r="B100" s="244" t="s">
        <v>210</v>
      </c>
      <c r="C100" s="716" t="s">
        <v>211</v>
      </c>
      <c r="D100" s="716"/>
      <c r="E100" s="716"/>
      <c r="F100" s="245">
        <f>F18+F28+F29+F78+F97+F12</f>
        <v>57328432461.165527</v>
      </c>
      <c r="G100" s="245">
        <f>G18+G28+G29+G78+G97+G12</f>
        <v>5571550933.5475998</v>
      </c>
      <c r="H100" s="245">
        <f>H18+H28+H29+H78+H97+H12</f>
        <v>62899984000</v>
      </c>
      <c r="I100" s="246" t="s">
        <v>222</v>
      </c>
      <c r="J100" s="143"/>
      <c r="K100" s="146">
        <f>(K97-(H78+H29+H28+H18+H13))/1.1</f>
        <v>1965661818.181818</v>
      </c>
      <c r="L100" s="126"/>
      <c r="M100" s="126"/>
      <c r="O100" s="119">
        <f>+O97+O28+O18</f>
        <v>65882564935</v>
      </c>
    </row>
    <row r="101" spans="1:15" s="107" customFormat="1" ht="19.5" customHeight="1" thickTop="1">
      <c r="A101" s="143"/>
      <c r="B101" s="139"/>
      <c r="C101" s="139"/>
      <c r="D101" s="151"/>
      <c r="E101" s="151"/>
      <c r="F101" s="247"/>
      <c r="G101" s="247"/>
      <c r="H101" s="247"/>
      <c r="I101" s="247"/>
      <c r="J101" s="247"/>
      <c r="K101" s="248">
        <f>+K100/(F12+F18+F28+F29+F78)</f>
        <v>3.550512005364985E-2</v>
      </c>
      <c r="L101" s="126"/>
      <c r="M101" s="126"/>
    </row>
    <row r="102" spans="1:15" s="123" customFormat="1" ht="28.5" customHeight="1">
      <c r="A102" s="143"/>
      <c r="B102" s="139" t="s">
        <v>212</v>
      </c>
      <c r="C102" s="139" t="s">
        <v>213</v>
      </c>
      <c r="D102" s="126"/>
      <c r="E102" s="148"/>
      <c r="F102" s="126"/>
      <c r="G102" s="143" t="s">
        <v>81</v>
      </c>
      <c r="H102" s="149"/>
      <c r="I102" s="149"/>
      <c r="J102" s="149"/>
      <c r="K102" s="249">
        <f>+K100/K103</f>
        <v>3.550512005364985E-2</v>
      </c>
      <c r="L102" s="249"/>
      <c r="M102" s="126"/>
    </row>
    <row r="103" spans="1:15" s="126" customFormat="1" ht="19.5" customHeight="1">
      <c r="B103" s="143"/>
      <c r="C103" s="250" t="s">
        <v>83</v>
      </c>
      <c r="E103" s="148"/>
      <c r="H103" s="150"/>
      <c r="I103" s="150"/>
      <c r="J103" s="150"/>
      <c r="K103" s="146">
        <f>+F78+F29+F28+F18+F13</f>
        <v>55362770642.983711</v>
      </c>
    </row>
    <row r="104" spans="1:15" s="107" customFormat="1" ht="19.5" customHeight="1">
      <c r="A104" s="126"/>
      <c r="B104" s="151"/>
      <c r="C104" s="143"/>
      <c r="D104" s="148"/>
      <c r="E104" s="148"/>
      <c r="F104" s="148"/>
      <c r="G104" s="126"/>
      <c r="H104" s="148"/>
      <c r="I104" s="148"/>
      <c r="J104" s="148"/>
      <c r="K104" s="251">
        <f>+K100/K103</f>
        <v>3.550512005364985E-2</v>
      </c>
      <c r="L104" s="126"/>
      <c r="M104" s="126"/>
    </row>
    <row r="105" spans="1:15" s="107" customFormat="1" ht="19.5" customHeight="1">
      <c r="A105" s="126"/>
      <c r="B105" s="148"/>
      <c r="C105" s="148"/>
      <c r="D105" s="148"/>
      <c r="E105" s="148"/>
      <c r="F105" s="148"/>
      <c r="G105" s="126"/>
      <c r="H105" s="148"/>
      <c r="I105" s="148"/>
      <c r="J105" s="148"/>
      <c r="K105" s="146">
        <f>+K104*K103</f>
        <v>1965661818.1818182</v>
      </c>
      <c r="L105" s="126"/>
      <c r="M105" s="126"/>
    </row>
    <row r="106" spans="1:15" s="107" customFormat="1" ht="19.5" customHeight="1">
      <c r="B106" s="124"/>
      <c r="C106" s="124"/>
      <c r="D106" s="124"/>
      <c r="E106" s="124"/>
      <c r="F106" s="124"/>
      <c r="G106" s="112"/>
      <c r="H106" s="124"/>
      <c r="I106" s="124"/>
      <c r="J106" s="124"/>
      <c r="K106" s="124"/>
      <c r="L106" s="127"/>
      <c r="M106" s="122"/>
    </row>
    <row r="107" spans="1:15" s="107" customFormat="1" ht="19.5" customHeight="1">
      <c r="B107" s="124"/>
      <c r="C107" s="124"/>
      <c r="D107" s="124"/>
      <c r="E107" s="124"/>
      <c r="F107" s="124"/>
      <c r="G107" s="125" t="s">
        <v>82</v>
      </c>
      <c r="H107" s="124"/>
      <c r="I107" s="124"/>
      <c r="J107" s="124"/>
      <c r="K107" s="124"/>
      <c r="L107" s="127"/>
      <c r="M107" s="122"/>
    </row>
    <row r="108" spans="1:15" s="107" customFormat="1" ht="19.5" customHeight="1">
      <c r="B108" s="124"/>
      <c r="C108" s="124"/>
      <c r="D108" s="124"/>
      <c r="E108" s="124"/>
      <c r="F108" s="124"/>
      <c r="G108" s="112"/>
      <c r="H108" s="124"/>
      <c r="I108" s="124"/>
      <c r="J108" s="124"/>
      <c r="K108" s="124"/>
      <c r="L108" s="127"/>
      <c r="M108" s="122"/>
    </row>
    <row r="109" spans="1:15" s="107" customFormat="1" ht="19.5" customHeight="1">
      <c r="B109" s="124"/>
      <c r="C109" s="124"/>
      <c r="D109" s="124"/>
      <c r="E109" s="124"/>
      <c r="F109" s="124"/>
      <c r="G109" s="112"/>
      <c r="H109" s="124"/>
      <c r="I109" s="124"/>
      <c r="J109" s="124"/>
      <c r="K109" s="124"/>
      <c r="L109" s="127"/>
      <c r="M109" s="122"/>
    </row>
    <row r="110" spans="1:15" s="107" customFormat="1" ht="19.5" customHeight="1">
      <c r="B110" s="125"/>
      <c r="C110" s="125"/>
      <c r="D110" s="125"/>
      <c r="E110" s="125"/>
      <c r="F110" s="125"/>
      <c r="G110" s="128"/>
      <c r="H110" s="124"/>
      <c r="I110" s="124"/>
      <c r="J110" s="124"/>
      <c r="K110" s="124"/>
      <c r="L110" s="129"/>
      <c r="M110" s="122"/>
    </row>
    <row r="111" spans="1:15" s="107" customFormat="1" ht="19.5" customHeight="1">
      <c r="B111" s="130">
        <f>H12</f>
        <v>1160725000</v>
      </c>
      <c r="C111" s="125"/>
      <c r="I111" s="124"/>
      <c r="J111" s="124"/>
      <c r="K111" s="124"/>
      <c r="L111" s="127"/>
      <c r="M111" s="122"/>
    </row>
    <row r="112" spans="1:15" s="123" customFormat="1" ht="19.5" customHeight="1">
      <c r="A112" s="120"/>
      <c r="B112" s="130">
        <f>H18</f>
        <v>52081079000</v>
      </c>
      <c r="C112" s="131"/>
      <c r="D112" s="107"/>
      <c r="E112" s="107"/>
      <c r="F112" s="107"/>
      <c r="G112" s="107"/>
      <c r="H112" s="107"/>
      <c r="I112" s="132"/>
      <c r="J112" s="132"/>
      <c r="K112" s="132"/>
      <c r="L112" s="121"/>
      <c r="M112" s="121"/>
    </row>
    <row r="113" spans="1:13" s="126" customFormat="1" ht="19.5" customHeight="1">
      <c r="A113" s="122"/>
      <c r="B113" s="130">
        <f>H28</f>
        <v>1096655000</v>
      </c>
      <c r="C113" s="131"/>
      <c r="D113" s="107"/>
      <c r="E113" s="107"/>
      <c r="F113" s="107"/>
      <c r="G113" s="107"/>
      <c r="H113" s="107"/>
      <c r="I113" s="133"/>
      <c r="J113" s="133"/>
      <c r="K113" s="133"/>
      <c r="L113" s="134"/>
      <c r="M113" s="134"/>
    </row>
    <row r="114" spans="1:13" s="107" customFormat="1" ht="19.5" customHeight="1">
      <c r="B114" s="130">
        <f>H29</f>
        <v>4866092000</v>
      </c>
      <c r="C114" s="131"/>
      <c r="D114" s="135">
        <f>B113+B114+B115</f>
        <v>7495952000</v>
      </c>
      <c r="I114" s="136"/>
      <c r="J114" s="136"/>
      <c r="K114" s="136"/>
      <c r="L114" s="137"/>
      <c r="M114" s="137"/>
    </row>
    <row r="115" spans="1:13" s="107" customFormat="1" ht="19.5" customHeight="1">
      <c r="B115" s="130">
        <f>H78</f>
        <v>1533205000</v>
      </c>
      <c r="C115" s="131"/>
      <c r="I115" s="137"/>
      <c r="J115" s="137"/>
      <c r="K115" s="137"/>
      <c r="L115" s="138"/>
      <c r="M115" s="137"/>
    </row>
    <row r="116" spans="1:13" s="107" customFormat="1" ht="19.5" customHeight="1">
      <c r="B116" s="130">
        <f>H97</f>
        <v>2162228000</v>
      </c>
      <c r="C116" s="131"/>
      <c r="I116" s="137"/>
      <c r="J116" s="137"/>
      <c r="K116" s="137"/>
      <c r="L116" s="137"/>
      <c r="M116" s="137"/>
    </row>
  </sheetData>
  <mergeCells count="46">
    <mergeCell ref="C21:E21"/>
    <mergeCell ref="C22:E22"/>
    <mergeCell ref="A1:H1"/>
    <mergeCell ref="G10:H10"/>
    <mergeCell ref="C11:E11"/>
    <mergeCell ref="C12:E12"/>
    <mergeCell ref="C13:E13"/>
    <mergeCell ref="C18:E18"/>
    <mergeCell ref="C19:E19"/>
    <mergeCell ref="C20:E20"/>
    <mergeCell ref="C23:E23"/>
    <mergeCell ref="C24:E24"/>
    <mergeCell ref="C25:E25"/>
    <mergeCell ref="C26:E26"/>
    <mergeCell ref="C27:E27"/>
    <mergeCell ref="C29:E29"/>
    <mergeCell ref="C30:E30"/>
    <mergeCell ref="C31:E31"/>
    <mergeCell ref="C32:E32"/>
    <mergeCell ref="C33:E33"/>
    <mergeCell ref="C34:E34"/>
    <mergeCell ref="C35:E35"/>
    <mergeCell ref="C36:D36"/>
    <mergeCell ref="C37:D37"/>
    <mergeCell ref="C38:E38"/>
    <mergeCell ref="C40:E40"/>
    <mergeCell ref="C47:E47"/>
    <mergeCell ref="C48:E48"/>
    <mergeCell ref="C95:E95"/>
    <mergeCell ref="C49:E49"/>
    <mergeCell ref="C51:E51"/>
    <mergeCell ref="C57:E57"/>
    <mergeCell ref="C63:E63"/>
    <mergeCell ref="C69:E69"/>
    <mergeCell ref="C70:E70"/>
    <mergeCell ref="C77:E77"/>
    <mergeCell ref="C71:E71"/>
    <mergeCell ref="C72:E72"/>
    <mergeCell ref="C85:E85"/>
    <mergeCell ref="C89:E89"/>
    <mergeCell ref="C91:E91"/>
    <mergeCell ref="C96:E96"/>
    <mergeCell ref="C97:E97"/>
    <mergeCell ref="C98:E98"/>
    <mergeCell ref="C99:E99"/>
    <mergeCell ref="C100:E100"/>
  </mergeCells>
  <pageMargins left="0.7" right="0.7" top="0.75" bottom="0.75" header="0.3" footer="0.3"/>
  <pageSetup paperSize="9" orientation="portrait" horizontalDpi="300" verticalDpi="300"/>
  <drawing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B15F7-F83C-704C-93BE-D4EA69F6AAFB}">
  <sheetPr codeName="Sheet12"/>
  <dimension ref="A1:N91"/>
  <sheetViews>
    <sheetView showZeros="0" topLeftCell="A64" workbookViewId="0">
      <selection activeCell="B14" sqref="B14"/>
    </sheetView>
  </sheetViews>
  <sheetFormatPr baseColWidth="10" defaultColWidth="8.1640625" defaultRowHeight="14"/>
  <cols>
    <col min="1" max="1" width="5.6640625" style="267" customWidth="1"/>
    <col min="2" max="2" width="36" style="267" customWidth="1"/>
    <col min="3" max="3" width="11.33203125" style="267" hidden="1" customWidth="1"/>
    <col min="4" max="4" width="12.6640625" style="267" hidden="1" customWidth="1"/>
    <col min="5" max="5" width="9.6640625" style="267" customWidth="1"/>
    <col min="6" max="6" width="6.1640625" style="267" customWidth="1"/>
    <col min="7" max="7" width="25.1640625" style="267" customWidth="1"/>
    <col min="8" max="8" width="15.1640625" style="267" customWidth="1"/>
    <col min="9" max="9" width="13.1640625" style="267" customWidth="1"/>
    <col min="10" max="10" width="14.6640625" style="267" customWidth="1"/>
    <col min="11" max="11" width="8" style="267" customWidth="1"/>
    <col min="12" max="13" width="8.1640625" style="267"/>
    <col min="14" max="14" width="11.33203125" style="267" bestFit="1" customWidth="1"/>
    <col min="15" max="16384" width="8.1640625" style="267"/>
  </cols>
  <sheetData>
    <row r="1" spans="1:11" ht="22.5" customHeight="1">
      <c r="A1" s="754" t="s">
        <v>224</v>
      </c>
      <c r="B1" s="754"/>
      <c r="C1" s="754"/>
      <c r="D1" s="754"/>
      <c r="E1" s="754"/>
      <c r="F1" s="754"/>
      <c r="G1" s="754"/>
      <c r="H1" s="754"/>
      <c r="I1" s="754"/>
      <c r="J1" s="754"/>
      <c r="K1" s="754"/>
    </row>
    <row r="2" spans="1:11" ht="18" customHeight="1">
      <c r="A2" s="755" t="s">
        <v>225</v>
      </c>
      <c r="B2" s="755"/>
      <c r="C2" s="755"/>
      <c r="D2" s="755"/>
      <c r="E2" s="755"/>
      <c r="F2" s="755"/>
      <c r="G2" s="755"/>
      <c r="H2" s="755"/>
      <c r="I2" s="755"/>
      <c r="J2" s="755"/>
      <c r="K2" s="755"/>
    </row>
    <row r="3" spans="1:11" ht="18" customHeight="1">
      <c r="A3" s="268"/>
      <c r="B3" s="269"/>
      <c r="C3" s="268"/>
      <c r="D3" s="268"/>
      <c r="E3" s="270"/>
      <c r="F3" s="270"/>
      <c r="G3" s="268"/>
      <c r="H3" s="756" t="s">
        <v>226</v>
      </c>
      <c r="I3" s="756"/>
      <c r="J3" s="756"/>
      <c r="K3" s="756"/>
    </row>
    <row r="4" spans="1:11" ht="19.5" customHeight="1">
      <c r="A4" s="757" t="str">
        <f>'[374]Công trình'!A3</f>
        <v>CÔNG TRÌNH: DI CHUYỂN ĐƯỜNG DÂY CAO HẠ THẾ PHỤC VỤ GPMB CẢI TẠO NÂNG CẤP ĐƯỜNG HUYỆN 195, GIAI ĐOẠN II</v>
      </c>
      <c r="B4" s="757"/>
      <c r="C4" s="757"/>
      <c r="D4" s="757"/>
      <c r="E4" s="757"/>
      <c r="F4" s="757"/>
      <c r="G4" s="757"/>
      <c r="H4" s="757"/>
      <c r="I4" s="757"/>
      <c r="J4" s="757"/>
      <c r="K4" s="757"/>
    </row>
    <row r="5" spans="1:11" ht="18.75" customHeight="1">
      <c r="A5" s="268"/>
      <c r="B5" s="271" t="s">
        <v>227</v>
      </c>
      <c r="C5" s="272"/>
      <c r="D5" s="272"/>
      <c r="E5" s="758" t="s">
        <v>228</v>
      </c>
      <c r="F5" s="758"/>
      <c r="G5" s="758"/>
      <c r="H5" s="273"/>
      <c r="I5" s="273"/>
      <c r="J5" s="273"/>
      <c r="K5" s="268"/>
    </row>
    <row r="6" spans="1:11" ht="18" customHeight="1">
      <c r="A6" s="268"/>
      <c r="B6" s="274" t="s">
        <v>229</v>
      </c>
      <c r="C6" s="275"/>
      <c r="D6" s="275"/>
      <c r="E6" s="753" t="s">
        <v>230</v>
      </c>
      <c r="F6" s="753"/>
      <c r="G6" s="753"/>
      <c r="H6" s="273"/>
      <c r="I6" s="273"/>
      <c r="J6" s="273"/>
      <c r="K6" s="268"/>
    </row>
    <row r="7" spans="1:11" ht="18" customHeight="1">
      <c r="A7" s="268"/>
      <c r="B7" s="274" t="s">
        <v>231</v>
      </c>
      <c r="C7" s="275"/>
      <c r="D7" s="275"/>
      <c r="E7" s="753" t="s">
        <v>232</v>
      </c>
      <c r="F7" s="753"/>
      <c r="G7" s="753"/>
      <c r="H7" s="273"/>
      <c r="I7" s="273"/>
      <c r="J7" s="273"/>
      <c r="K7" s="268"/>
    </row>
    <row r="8" spans="1:11" ht="18" customHeight="1">
      <c r="A8" s="268"/>
      <c r="B8" s="274" t="s">
        <v>233</v>
      </c>
      <c r="C8" s="275"/>
      <c r="D8" s="275"/>
      <c r="E8" s="753" t="s">
        <v>234</v>
      </c>
      <c r="F8" s="753"/>
      <c r="G8" s="753"/>
      <c r="H8" s="273"/>
      <c r="I8" s="273"/>
      <c r="J8" s="273"/>
      <c r="K8" s="268"/>
    </row>
    <row r="9" spans="1:11" ht="18" customHeight="1">
      <c r="A9" s="268"/>
      <c r="B9" s="269"/>
      <c r="C9" s="268"/>
      <c r="D9" s="268"/>
      <c r="E9" s="270"/>
      <c r="F9" s="270"/>
      <c r="G9" s="268"/>
      <c r="H9" s="273"/>
      <c r="I9" s="273"/>
      <c r="J9" s="756" t="s">
        <v>80</v>
      </c>
      <c r="K9" s="756"/>
    </row>
    <row r="10" spans="1:11" ht="31.5" customHeight="1">
      <c r="A10" s="276" t="s">
        <v>3</v>
      </c>
      <c r="B10" s="277" t="s">
        <v>62</v>
      </c>
      <c r="C10" s="277" t="s">
        <v>235</v>
      </c>
      <c r="D10" s="277" t="s">
        <v>236</v>
      </c>
      <c r="E10" s="278" t="s">
        <v>237</v>
      </c>
      <c r="F10" s="277" t="s">
        <v>238</v>
      </c>
      <c r="G10" s="277" t="s">
        <v>239</v>
      </c>
      <c r="H10" s="279" t="s">
        <v>240</v>
      </c>
      <c r="I10" s="279" t="s">
        <v>241</v>
      </c>
      <c r="J10" s="279" t="s">
        <v>242</v>
      </c>
      <c r="K10" s="277" t="s">
        <v>64</v>
      </c>
    </row>
    <row r="11" spans="1:11" ht="15">
      <c r="A11" s="280" t="s">
        <v>243</v>
      </c>
      <c r="B11" s="281" t="s">
        <v>244</v>
      </c>
      <c r="C11" s="282"/>
      <c r="D11" s="282"/>
      <c r="E11" s="283"/>
      <c r="F11" s="284"/>
      <c r="G11" s="282"/>
      <c r="H11" s="285">
        <f>0</f>
        <v>0</v>
      </c>
      <c r="I11" s="285">
        <f>ROUND(H11*'[374]Hệ số'!C10,0)</f>
        <v>0</v>
      </c>
      <c r="J11" s="285">
        <f>ROUND(H11+I11,0)</f>
        <v>0</v>
      </c>
      <c r="K11" s="282" t="s">
        <v>245</v>
      </c>
    </row>
    <row r="12" spans="1:11" ht="15">
      <c r="A12" s="286" t="s">
        <v>246</v>
      </c>
      <c r="B12" s="287" t="s">
        <v>247</v>
      </c>
      <c r="C12" s="288"/>
      <c r="D12" s="288"/>
      <c r="E12" s="289"/>
      <c r="F12" s="290"/>
      <c r="G12" s="288" t="s">
        <v>248</v>
      </c>
      <c r="H12" s="291">
        <f>H13</f>
        <v>842790367</v>
      </c>
      <c r="I12" s="291">
        <f>I13</f>
        <v>85000000</v>
      </c>
      <c r="J12" s="363">
        <f>J13</f>
        <v>927790367</v>
      </c>
      <c r="K12" s="288" t="s">
        <v>249</v>
      </c>
    </row>
    <row r="13" spans="1:11" ht="15">
      <c r="A13" s="292" t="s">
        <v>250</v>
      </c>
      <c r="B13" s="293" t="s">
        <v>251</v>
      </c>
      <c r="C13" s="294" t="s">
        <v>252</v>
      </c>
      <c r="D13" s="294" t="s">
        <v>252</v>
      </c>
      <c r="E13" s="295"/>
      <c r="F13" s="296"/>
      <c r="G13" s="294" t="s">
        <v>248</v>
      </c>
      <c r="H13" s="297">
        <f>SUM(H14:H18)</f>
        <v>842790367</v>
      </c>
      <c r="I13" s="297">
        <v>85000000</v>
      </c>
      <c r="J13" s="297">
        <f>ROUND(H13+I13,0)</f>
        <v>927790367</v>
      </c>
      <c r="K13" s="294"/>
    </row>
    <row r="14" spans="1:11" ht="30">
      <c r="A14" s="292" t="s">
        <v>253</v>
      </c>
      <c r="B14" s="293" t="s">
        <v>254</v>
      </c>
      <c r="C14" s="294"/>
      <c r="D14" s="294"/>
      <c r="E14" s="295"/>
      <c r="F14" s="296">
        <v>1</v>
      </c>
      <c r="G14" s="294" t="s">
        <v>255</v>
      </c>
      <c r="H14" s="297">
        <f>'[374]TH dự toán hạng mục'!D20*F14</f>
        <v>18864055</v>
      </c>
      <c r="I14" s="297">
        <f>'[374]TH dự toán hạng mục'!D21*F14</f>
        <v>1886406</v>
      </c>
      <c r="J14" s="297">
        <f t="shared" ref="J14:J20" si="0">ROUND(H14+I14,0)</f>
        <v>20750461</v>
      </c>
      <c r="K14" s="294"/>
    </row>
    <row r="15" spans="1:11" ht="30">
      <c r="A15" s="292" t="s">
        <v>256</v>
      </c>
      <c r="B15" s="293" t="s">
        <v>257</v>
      </c>
      <c r="C15" s="294"/>
      <c r="D15" s="294"/>
      <c r="E15" s="295"/>
      <c r="F15" s="296">
        <v>1</v>
      </c>
      <c r="G15" s="294" t="s">
        <v>255</v>
      </c>
      <c r="H15" s="297">
        <f>'[374]TH dự toán hạng mục'!D56*F15</f>
        <v>87888020</v>
      </c>
      <c r="I15" s="297">
        <f>'[374]TH dự toán hạng mục'!D57*F15</f>
        <v>8788802</v>
      </c>
      <c r="J15" s="297">
        <f t="shared" si="0"/>
        <v>96676822</v>
      </c>
      <c r="K15" s="294"/>
    </row>
    <row r="16" spans="1:11" ht="30">
      <c r="A16" s="292" t="s">
        <v>258</v>
      </c>
      <c r="B16" s="293" t="s">
        <v>259</v>
      </c>
      <c r="C16" s="294"/>
      <c r="D16" s="294"/>
      <c r="E16" s="295"/>
      <c r="F16" s="296">
        <v>1</v>
      </c>
      <c r="G16" s="294" t="s">
        <v>255</v>
      </c>
      <c r="H16" s="297">
        <f>'[374]TH dự toán hạng mục'!D92*F16</f>
        <v>645980362</v>
      </c>
      <c r="I16" s="297">
        <f>'[374]TH dự toán hạng mục'!D93*F16</f>
        <v>64598036</v>
      </c>
      <c r="J16" s="297">
        <f t="shared" si="0"/>
        <v>710578398</v>
      </c>
      <c r="K16" s="294"/>
    </row>
    <row r="17" spans="1:11" ht="30">
      <c r="A17" s="292" t="s">
        <v>260</v>
      </c>
      <c r="B17" s="293" t="s">
        <v>261</v>
      </c>
      <c r="C17" s="294"/>
      <c r="D17" s="294"/>
      <c r="E17" s="295"/>
      <c r="F17" s="296">
        <v>1</v>
      </c>
      <c r="G17" s="294" t="s">
        <v>255</v>
      </c>
      <c r="H17" s="297">
        <f>'[374]TH dự toán hạng mục'!D128*F17</f>
        <v>86485485</v>
      </c>
      <c r="I17" s="297">
        <f>'[374]TH dự toán hạng mục'!D129*F17</f>
        <v>8648549</v>
      </c>
      <c r="J17" s="297">
        <f t="shared" si="0"/>
        <v>95134034</v>
      </c>
      <c r="K17" s="294"/>
    </row>
    <row r="18" spans="1:11" ht="30">
      <c r="A18" s="292" t="s">
        <v>262</v>
      </c>
      <c r="B18" s="293" t="s">
        <v>263</v>
      </c>
      <c r="C18" s="294"/>
      <c r="D18" s="294"/>
      <c r="E18" s="295"/>
      <c r="F18" s="296">
        <v>1</v>
      </c>
      <c r="G18" s="294" t="s">
        <v>255</v>
      </c>
      <c r="H18" s="297">
        <f>'[374]TH dự toán hạng mục'!D164*F18</f>
        <v>3572445</v>
      </c>
      <c r="I18" s="297">
        <f>'[374]TH dự toán hạng mục'!D165*F18</f>
        <v>357245</v>
      </c>
      <c r="J18" s="297">
        <f t="shared" si="0"/>
        <v>3929690</v>
      </c>
      <c r="K18" s="294"/>
    </row>
    <row r="19" spans="1:11" ht="30">
      <c r="A19" s="286" t="s">
        <v>264</v>
      </c>
      <c r="B19" s="287" t="s">
        <v>265</v>
      </c>
      <c r="C19" s="288"/>
      <c r="D19" s="288"/>
      <c r="E19" s="289"/>
      <c r="F19" s="290"/>
      <c r="G19" s="288" t="s">
        <v>266</v>
      </c>
      <c r="H19" s="291"/>
      <c r="I19" s="291"/>
      <c r="J19" s="291"/>
      <c r="K19" s="288" t="s">
        <v>267</v>
      </c>
    </row>
    <row r="20" spans="1:11" ht="15">
      <c r="A20" s="286" t="s">
        <v>268</v>
      </c>
      <c r="B20" s="287" t="s">
        <v>269</v>
      </c>
      <c r="C20" s="288" t="s">
        <v>270</v>
      </c>
      <c r="D20" s="288" t="s">
        <v>271</v>
      </c>
      <c r="E20" s="298">
        <v>3.5569999999999997E-2</v>
      </c>
      <c r="F20" s="290"/>
      <c r="G20" s="288" t="s">
        <v>272</v>
      </c>
      <c r="H20" s="291">
        <f>ROUND((H12+H19)*E20,0)</f>
        <v>29978053</v>
      </c>
      <c r="I20" s="291">
        <f>ROUND(H20*'[374]Hệ số'!C10,0)</f>
        <v>2997805</v>
      </c>
      <c r="J20" s="363">
        <f t="shared" si="0"/>
        <v>32975858</v>
      </c>
      <c r="K20" s="288" t="s">
        <v>273</v>
      </c>
    </row>
    <row r="21" spans="1:11" ht="15">
      <c r="A21" s="286" t="s">
        <v>274</v>
      </c>
      <c r="B21" s="287" t="s">
        <v>275</v>
      </c>
      <c r="C21" s="288"/>
      <c r="D21" s="288"/>
      <c r="E21" s="289"/>
      <c r="F21" s="290"/>
      <c r="G21" s="288" t="s">
        <v>248</v>
      </c>
      <c r="H21" s="291">
        <f>SUM(H22:H51)</f>
        <v>129863378.90682457</v>
      </c>
      <c r="I21" s="291">
        <f>SUM(I22:I51)</f>
        <v>12986338</v>
      </c>
      <c r="J21" s="291">
        <f>SUM(J22:J51)</f>
        <v>142850000</v>
      </c>
      <c r="K21" s="288" t="s">
        <v>276</v>
      </c>
    </row>
    <row r="22" spans="1:11" ht="15">
      <c r="A22" s="292" t="s">
        <v>277</v>
      </c>
      <c r="B22" s="293" t="s">
        <v>278</v>
      </c>
      <c r="C22" s="294" t="s">
        <v>279</v>
      </c>
      <c r="D22" s="294" t="s">
        <v>279</v>
      </c>
      <c r="E22" s="295"/>
      <c r="F22" s="296"/>
      <c r="G22" s="294" t="s">
        <v>248</v>
      </c>
      <c r="H22" s="297">
        <f>0*(0)</f>
        <v>0</v>
      </c>
      <c r="I22" s="297">
        <f>0*(ROUND(H22*'[374]Hệ số'!C10,0))</f>
        <v>0</v>
      </c>
      <c r="J22" s="297">
        <f>0*(ROUND(H22+I22,0))</f>
        <v>0</v>
      </c>
      <c r="K22" s="294"/>
    </row>
    <row r="23" spans="1:11" s="359" customFormat="1" ht="15">
      <c r="A23" s="353" t="s">
        <v>277</v>
      </c>
      <c r="B23" s="354" t="s">
        <v>280</v>
      </c>
      <c r="C23" s="355" t="s">
        <v>281</v>
      </c>
      <c r="D23" s="355" t="s">
        <v>281</v>
      </c>
      <c r="E23" s="356"/>
      <c r="F23" s="357"/>
      <c r="G23" s="355" t="s">
        <v>248</v>
      </c>
      <c r="H23" s="358">
        <f>[375]THKS!$E$19</f>
        <v>29651003.793033566</v>
      </c>
      <c r="I23" s="358">
        <f>ROUND(H23*'[374]Hệ số'!C10,0)</f>
        <v>2965100</v>
      </c>
      <c r="J23" s="364">
        <f>ROUND(H23+I23,-3)</f>
        <v>32616000</v>
      </c>
      <c r="K23" s="355"/>
    </row>
    <row r="24" spans="1:11" ht="15">
      <c r="A24" s="292" t="s">
        <v>282</v>
      </c>
      <c r="B24" s="293" t="s">
        <v>283</v>
      </c>
      <c r="C24" s="294" t="s">
        <v>284</v>
      </c>
      <c r="D24" s="294" t="s">
        <v>284</v>
      </c>
      <c r="E24" s="299">
        <v>0.03</v>
      </c>
      <c r="F24" s="296"/>
      <c r="G24" s="294" t="s">
        <v>136</v>
      </c>
      <c r="H24" s="297">
        <f>+E24*H23</f>
        <v>889530.11379100697</v>
      </c>
      <c r="I24" s="297">
        <f>ROUND(H24*'[374]Hệ số'!C10,0)</f>
        <v>88953</v>
      </c>
      <c r="J24" s="364">
        <f>ROUND(H24+I24,-3)</f>
        <v>978000</v>
      </c>
      <c r="K24" s="294"/>
    </row>
    <row r="25" spans="1:11" ht="30">
      <c r="A25" s="292" t="s">
        <v>285</v>
      </c>
      <c r="B25" s="293" t="s">
        <v>286</v>
      </c>
      <c r="C25" s="294" t="s">
        <v>287</v>
      </c>
      <c r="D25" s="294" t="s">
        <v>288</v>
      </c>
      <c r="E25" s="300">
        <v>7.5700000000000003E-3</v>
      </c>
      <c r="F25" s="296"/>
      <c r="G25" s="294" t="s">
        <v>272</v>
      </c>
      <c r="H25" s="297">
        <f>0*(ROUND((H12+H19)*E25,0))</f>
        <v>0</v>
      </c>
      <c r="I25" s="297">
        <f>0*(ROUND(H25*'[374]Hệ số'!C10,0))</f>
        <v>0</v>
      </c>
      <c r="J25" s="297">
        <f>0*(ROUND(H25+I25,0))</f>
        <v>0</v>
      </c>
      <c r="K25" s="294"/>
    </row>
    <row r="26" spans="1:11" ht="30">
      <c r="A26" s="292" t="s">
        <v>289</v>
      </c>
      <c r="B26" s="293" t="s">
        <v>290</v>
      </c>
      <c r="C26" s="294" t="s">
        <v>291</v>
      </c>
      <c r="D26" s="294" t="s">
        <v>292</v>
      </c>
      <c r="E26" s="300">
        <v>1.261E-2</v>
      </c>
      <c r="F26" s="296"/>
      <c r="G26" s="294" t="s">
        <v>272</v>
      </c>
      <c r="H26" s="297">
        <f>0*(ROUND((H12+H19)*E26,0))</f>
        <v>0</v>
      </c>
      <c r="I26" s="297">
        <f>0*(ROUND(H26*'[374]Hệ số'!C10,0))</f>
        <v>0</v>
      </c>
      <c r="J26" s="297">
        <f>0*(ROUND(H26+I26,0))</f>
        <v>0</v>
      </c>
      <c r="K26" s="294"/>
    </row>
    <row r="27" spans="1:11" s="359" customFormat="1" ht="30">
      <c r="A27" s="353" t="s">
        <v>293</v>
      </c>
      <c r="B27" s="354" t="s">
        <v>294</v>
      </c>
      <c r="C27" s="355" t="s">
        <v>295</v>
      </c>
      <c r="D27" s="355" t="s">
        <v>296</v>
      </c>
      <c r="E27" s="360">
        <v>6.7000000000000004E-2</v>
      </c>
      <c r="F27" s="357">
        <v>1.1499999999999999</v>
      </c>
      <c r="G27" s="355" t="s">
        <v>272</v>
      </c>
      <c r="H27" s="358">
        <f>MAX(ROUND((H12+H19)*E27*F27,0),IF(E27 &gt; 0, 5000000, 0))</f>
        <v>64936998</v>
      </c>
      <c r="I27" s="358">
        <f>ROUND(H27*'[374]Hệ số'!C10,0)</f>
        <v>6493700</v>
      </c>
      <c r="J27" s="364">
        <f>ROUND(H27+I27,-3)</f>
        <v>71431000</v>
      </c>
      <c r="K27" s="355"/>
    </row>
    <row r="28" spans="1:11" ht="30">
      <c r="A28" s="292" t="s">
        <v>297</v>
      </c>
      <c r="B28" s="293" t="s">
        <v>298</v>
      </c>
      <c r="C28" s="294" t="s">
        <v>299</v>
      </c>
      <c r="D28" s="294" t="s">
        <v>300</v>
      </c>
      <c r="E28" s="300">
        <v>9.7999999999999997E-4</v>
      </c>
      <c r="F28" s="296"/>
      <c r="G28" s="294" t="s">
        <v>272</v>
      </c>
      <c r="H28" s="297">
        <f>0*(ROUND((H12+H19)*E28,0))</f>
        <v>0</v>
      </c>
      <c r="I28" s="297">
        <f>0*(ROUND(H28*'[374]Hệ số'!C10,0))</f>
        <v>0</v>
      </c>
      <c r="J28" s="297">
        <f t="shared" ref="J28:J33" si="1">0*(ROUND(H28+I28,0))</f>
        <v>0</v>
      </c>
      <c r="K28" s="294"/>
    </row>
    <row r="29" spans="1:11" ht="30">
      <c r="A29" s="292" t="s">
        <v>301</v>
      </c>
      <c r="B29" s="293" t="s">
        <v>302</v>
      </c>
      <c r="C29" s="294" t="s">
        <v>303</v>
      </c>
      <c r="D29" s="294" t="s">
        <v>304</v>
      </c>
      <c r="E29" s="300">
        <v>2.81E-3</v>
      </c>
      <c r="F29" s="296"/>
      <c r="G29" s="294" t="s">
        <v>272</v>
      </c>
      <c r="H29" s="297">
        <f>0*(ROUND((H12+H19)*E29,0))</f>
        <v>0</v>
      </c>
      <c r="I29" s="297">
        <f>0*(ROUND(H29*'[374]Hệ số'!C10,0))</f>
        <v>0</v>
      </c>
      <c r="J29" s="297">
        <f t="shared" si="1"/>
        <v>0</v>
      </c>
      <c r="K29" s="294"/>
    </row>
    <row r="30" spans="1:11" ht="30">
      <c r="A30" s="292" t="s">
        <v>305</v>
      </c>
      <c r="B30" s="293" t="s">
        <v>306</v>
      </c>
      <c r="C30" s="294"/>
      <c r="D30" s="294"/>
      <c r="E30" s="295">
        <f>E34+E35</f>
        <v>5.7199999999999994E-3</v>
      </c>
      <c r="F30" s="296">
        <v>1.2</v>
      </c>
      <c r="G30" s="294" t="s">
        <v>307</v>
      </c>
      <c r="H30" s="297">
        <f>0*(ROUND(H12*E30*F30,0))</f>
        <v>0</v>
      </c>
      <c r="I30" s="297">
        <f>0*(ROUND(H30*'[374]Hệ số'!C10,0))</f>
        <v>0</v>
      </c>
      <c r="J30" s="297">
        <f t="shared" si="1"/>
        <v>0</v>
      </c>
      <c r="K30" s="294"/>
    </row>
    <row r="31" spans="1:11" ht="15">
      <c r="A31" s="292" t="s">
        <v>308</v>
      </c>
      <c r="B31" s="293" t="s">
        <v>309</v>
      </c>
      <c r="C31" s="294" t="s">
        <v>310</v>
      </c>
      <c r="D31" s="294" t="s">
        <v>310</v>
      </c>
      <c r="E31" s="295"/>
      <c r="F31" s="296"/>
      <c r="G31" s="294"/>
      <c r="H31" s="297"/>
      <c r="I31" s="297">
        <f>0*(ROUND(H31*'[374]Hệ số'!C10,0))</f>
        <v>0</v>
      </c>
      <c r="J31" s="297">
        <f t="shared" si="1"/>
        <v>0</v>
      </c>
      <c r="K31" s="294"/>
    </row>
    <row r="32" spans="1:11" ht="30">
      <c r="A32" s="292" t="s">
        <v>311</v>
      </c>
      <c r="B32" s="293" t="s">
        <v>312</v>
      </c>
      <c r="C32" s="294" t="s">
        <v>313</v>
      </c>
      <c r="D32" s="294" t="s">
        <v>314</v>
      </c>
      <c r="E32" s="295"/>
      <c r="F32" s="296"/>
      <c r="G32" s="294" t="s">
        <v>307</v>
      </c>
      <c r="H32" s="297">
        <f>0*(ROUND(H12*E32,0))</f>
        <v>0</v>
      </c>
      <c r="I32" s="297">
        <f>0*(ROUND(H32*'[374]Hệ số'!C10,0))</f>
        <v>0</v>
      </c>
      <c r="J32" s="297">
        <f t="shared" si="1"/>
        <v>0</v>
      </c>
      <c r="K32" s="294"/>
    </row>
    <row r="33" spans="1:11" ht="30">
      <c r="A33" s="292" t="s">
        <v>293</v>
      </c>
      <c r="B33" s="293" t="s">
        <v>315</v>
      </c>
      <c r="C33" s="294" t="s">
        <v>316</v>
      </c>
      <c r="D33" s="294" t="s">
        <v>314</v>
      </c>
      <c r="E33" s="295"/>
      <c r="F33" s="296">
        <f>0.93*1.3</f>
        <v>1.2090000000000001</v>
      </c>
      <c r="G33" s="294" t="s">
        <v>307</v>
      </c>
      <c r="H33" s="297">
        <f>0*(ROUND(H12*E33*F33,0))</f>
        <v>0</v>
      </c>
      <c r="I33" s="297">
        <f>0*(ROUND(H33*'[374]Hệ số'!C10,0))</f>
        <v>0</v>
      </c>
      <c r="J33" s="297">
        <f t="shared" si="1"/>
        <v>0</v>
      </c>
      <c r="K33" s="294"/>
    </row>
    <row r="34" spans="1:11" s="359" customFormat="1" ht="30">
      <c r="A34" s="353" t="s">
        <v>285</v>
      </c>
      <c r="B34" s="354" t="s">
        <v>317</v>
      </c>
      <c r="C34" s="355" t="s">
        <v>318</v>
      </c>
      <c r="D34" s="355" t="s">
        <v>319</v>
      </c>
      <c r="E34" s="361">
        <v>2.8999999999999998E-3</v>
      </c>
      <c r="F34" s="357"/>
      <c r="G34" s="355" t="s">
        <v>307</v>
      </c>
      <c r="H34" s="358">
        <f>MAX(ROUND(H12*E34,0),IF(E34 &gt; 0, 2000000, 0))</f>
        <v>2444092</v>
      </c>
      <c r="I34" s="358">
        <f>ROUND(H34*'[374]Hệ số'!C10,0)</f>
        <v>244409</v>
      </c>
      <c r="J34" s="364">
        <f>ROUND(H34+I34,-3)</f>
        <v>2689000</v>
      </c>
      <c r="K34" s="355"/>
    </row>
    <row r="35" spans="1:11" s="359" customFormat="1" ht="30">
      <c r="A35" s="353" t="s">
        <v>289</v>
      </c>
      <c r="B35" s="354" t="s">
        <v>320</v>
      </c>
      <c r="C35" s="355" t="s">
        <v>321</v>
      </c>
      <c r="D35" s="355" t="s">
        <v>322</v>
      </c>
      <c r="E35" s="362">
        <v>2.82E-3</v>
      </c>
      <c r="F35" s="357"/>
      <c r="G35" s="355" t="s">
        <v>307</v>
      </c>
      <c r="H35" s="358">
        <f>MAX(ROUND(H12*E35,0),IF(E35 &gt; 0, 2000000, 0))</f>
        <v>2376669</v>
      </c>
      <c r="I35" s="358">
        <f>ROUND(H35*'[374]Hệ số'!C10,0)</f>
        <v>237667</v>
      </c>
      <c r="J35" s="364">
        <f>ROUND(H35+I35,-3)</f>
        <v>2614000</v>
      </c>
      <c r="K35" s="355"/>
    </row>
    <row r="36" spans="1:11" ht="30">
      <c r="A36" s="292" t="s">
        <v>323</v>
      </c>
      <c r="B36" s="293" t="s">
        <v>324</v>
      </c>
      <c r="C36" s="294" t="s">
        <v>321</v>
      </c>
      <c r="D36" s="294" t="s">
        <v>322</v>
      </c>
      <c r="E36" s="300">
        <v>2.82E-3</v>
      </c>
      <c r="F36" s="296"/>
      <c r="G36" s="294" t="s">
        <v>325</v>
      </c>
      <c r="H36" s="297">
        <f>0*(MAX(ROUND('[374]Dự toán gói thầu xây dựng'!F5*E36,0),IF(E36 &gt; 0, 2000000, 0)))</f>
        <v>0</v>
      </c>
      <c r="I36" s="297">
        <f>0*(ROUND(H36*'[374]Hệ số'!C10,0))</f>
        <v>0</v>
      </c>
      <c r="J36" s="297">
        <f>0*(ROUND(H36+I36,0))</f>
        <v>0</v>
      </c>
      <c r="K36" s="294"/>
    </row>
    <row r="37" spans="1:11" ht="45">
      <c r="A37" s="292" t="s">
        <v>326</v>
      </c>
      <c r="B37" s="293" t="s">
        <v>327</v>
      </c>
      <c r="C37" s="294" t="s">
        <v>328</v>
      </c>
      <c r="D37" s="294" t="s">
        <v>329</v>
      </c>
      <c r="E37" s="300">
        <v>8.1600000000000006E-3</v>
      </c>
      <c r="F37" s="296"/>
      <c r="G37" s="294" t="s">
        <v>330</v>
      </c>
      <c r="H37" s="297">
        <f>0*(ROUND(113191509*E37,0))</f>
        <v>0</v>
      </c>
      <c r="I37" s="297">
        <f>0*(ROUND(H37*'[374]Hệ số'!C10,0))</f>
        <v>0</v>
      </c>
      <c r="J37" s="297">
        <f>0*(ROUND(H37+I37,0))</f>
        <v>0</v>
      </c>
      <c r="K37" s="294"/>
    </row>
    <row r="38" spans="1:11" ht="45">
      <c r="A38" s="292" t="s">
        <v>331</v>
      </c>
      <c r="B38" s="293" t="s">
        <v>332</v>
      </c>
      <c r="C38" s="294" t="s">
        <v>333</v>
      </c>
      <c r="D38" s="294" t="s">
        <v>334</v>
      </c>
      <c r="E38" s="300">
        <v>5.4900000000000001E-3</v>
      </c>
      <c r="F38" s="296"/>
      <c r="G38" s="294" t="s">
        <v>335</v>
      </c>
      <c r="H38" s="297">
        <f>0*(ROUND('[374]Dự toán gói thầu xây dựng'!F14*E38,0))</f>
        <v>0</v>
      </c>
      <c r="I38" s="297">
        <f>0*(ROUND(H38*'[374]Hệ số'!C10,0))</f>
        <v>0</v>
      </c>
      <c r="J38" s="297">
        <f>0*(ROUND(H38+I38,0))</f>
        <v>0</v>
      </c>
      <c r="K38" s="294"/>
    </row>
    <row r="39" spans="1:11" ht="45">
      <c r="A39" s="292" t="s">
        <v>336</v>
      </c>
      <c r="B39" s="293" t="s">
        <v>337</v>
      </c>
      <c r="C39" s="294" t="s">
        <v>338</v>
      </c>
      <c r="D39" s="294" t="s">
        <v>339</v>
      </c>
      <c r="E39" s="300">
        <v>5.4900000000000001E-3</v>
      </c>
      <c r="F39" s="296"/>
      <c r="G39" s="294" t="s">
        <v>340</v>
      </c>
      <c r="H39" s="297">
        <f>0*(ROUND(H19*E39,0))</f>
        <v>0</v>
      </c>
      <c r="I39" s="297">
        <f>0*(ROUND(H39*'[374]Hệ số'!C10,0))</f>
        <v>0</v>
      </c>
      <c r="J39" s="297">
        <f>0*(ROUND(H39+I39,0))</f>
        <v>0</v>
      </c>
      <c r="K39" s="294"/>
    </row>
    <row r="40" spans="1:11" ht="30">
      <c r="A40" s="292" t="s">
        <v>341</v>
      </c>
      <c r="B40" s="293" t="s">
        <v>342</v>
      </c>
      <c r="C40" s="294" t="s">
        <v>343</v>
      </c>
      <c r="D40" s="294" t="s">
        <v>344</v>
      </c>
      <c r="E40" s="300">
        <v>3.508E-2</v>
      </c>
      <c r="F40" s="296"/>
      <c r="G40" s="294" t="s">
        <v>345</v>
      </c>
      <c r="H40" s="297">
        <f>ROUND('[374]Dự toán gói thầu xây dựng'!F14*E40,0)</f>
        <v>29565086</v>
      </c>
      <c r="I40" s="297">
        <f>ROUND(H40*'[374]Hệ số'!C10,0)</f>
        <v>2956509</v>
      </c>
      <c r="J40" s="364">
        <f>ROUND(H40+I40,-3)</f>
        <v>32522000</v>
      </c>
      <c r="K40" s="294"/>
    </row>
    <row r="41" spans="1:11" ht="30">
      <c r="A41" s="292" t="s">
        <v>346</v>
      </c>
      <c r="B41" s="293" t="s">
        <v>347</v>
      </c>
      <c r="C41" s="294" t="s">
        <v>348</v>
      </c>
      <c r="D41" s="294" t="s">
        <v>349</v>
      </c>
      <c r="E41" s="300">
        <v>1.1469999999999999E-2</v>
      </c>
      <c r="F41" s="296"/>
      <c r="G41" s="294" t="s">
        <v>350</v>
      </c>
      <c r="H41" s="297">
        <f>0*(ROUND('[374]Dự toán gói thầu thiết bị'!F18*E41,0))</f>
        <v>0</v>
      </c>
      <c r="I41" s="297">
        <f>0*(ROUND(H41*'[374]Hệ số'!C10,0))</f>
        <v>0</v>
      </c>
      <c r="J41" s="297">
        <f t="shared" ref="J41:J51" si="2">0*(ROUND(H41+I41,0))</f>
        <v>0</v>
      </c>
      <c r="K41" s="294"/>
    </row>
    <row r="42" spans="1:11" ht="30">
      <c r="A42" s="292" t="s">
        <v>351</v>
      </c>
      <c r="B42" s="293" t="s">
        <v>352</v>
      </c>
      <c r="C42" s="294" t="s">
        <v>353</v>
      </c>
      <c r="D42" s="294" t="s">
        <v>354</v>
      </c>
      <c r="E42" s="300">
        <v>4.0719999999999999E-2</v>
      </c>
      <c r="F42" s="296"/>
      <c r="G42" s="294" t="s">
        <v>136</v>
      </c>
      <c r="H42" s="297">
        <f>0*(ROUND((H22+H23)*E42,0))</f>
        <v>0</v>
      </c>
      <c r="I42" s="297">
        <f>0*(ROUND(H42*'[374]Hệ số'!C10,0))</f>
        <v>0</v>
      </c>
      <c r="J42" s="297">
        <f t="shared" si="2"/>
        <v>0</v>
      </c>
      <c r="K42" s="294"/>
    </row>
    <row r="43" spans="1:11" ht="30">
      <c r="A43" s="292" t="s">
        <v>355</v>
      </c>
      <c r="B43" s="293" t="s">
        <v>356</v>
      </c>
      <c r="C43" s="294"/>
      <c r="D43" s="294"/>
      <c r="E43" s="302">
        <v>5.0000000000000001E-4</v>
      </c>
      <c r="F43" s="296"/>
      <c r="G43" s="294" t="s">
        <v>357</v>
      </c>
      <c r="H43" s="297">
        <f>0*(MIN(MAX(ROUND(('[374]Dự toán gói thầu xây dựng'!F14+'[374]Dự toán gói thầu thiết bị'!F18)*E43,0),IF(E43&gt;0,1000000,0)),30000000))</f>
        <v>0</v>
      </c>
      <c r="I43" s="297">
        <f>0*(ROUND(H43*'[374]Hệ số'!C10,0))</f>
        <v>0</v>
      </c>
      <c r="J43" s="297">
        <f t="shared" si="2"/>
        <v>0</v>
      </c>
      <c r="K43" s="294"/>
    </row>
    <row r="44" spans="1:11" ht="45">
      <c r="A44" s="292" t="s">
        <v>358</v>
      </c>
      <c r="B44" s="293" t="s">
        <v>359</v>
      </c>
      <c r="C44" s="294"/>
      <c r="D44" s="294"/>
      <c r="E44" s="302">
        <v>2.9999999999999997E-4</v>
      </c>
      <c r="F44" s="296"/>
      <c r="G44" s="294" t="s">
        <v>357</v>
      </c>
      <c r="H44" s="297">
        <f>0*(MIN(MAX(ROUND(('[374]Dự toán gói thầu xây dựng'!F14+'[374]Dự toán gói thầu thiết bị'!F18)*E44,0),IF(E44&gt;0,1000000,0)),30000000))</f>
        <v>0</v>
      </c>
      <c r="I44" s="297">
        <f>0*(ROUND(H44*'[374]Hệ số'!C10,0))</f>
        <v>0</v>
      </c>
      <c r="J44" s="297">
        <f t="shared" si="2"/>
        <v>0</v>
      </c>
      <c r="K44" s="294"/>
    </row>
    <row r="45" spans="1:11" ht="30">
      <c r="A45" s="292" t="s">
        <v>360</v>
      </c>
      <c r="B45" s="293" t="s">
        <v>361</v>
      </c>
      <c r="C45" s="294"/>
      <c r="D45" s="294"/>
      <c r="E45" s="301">
        <v>1E-3</v>
      </c>
      <c r="F45" s="296"/>
      <c r="G45" s="294" t="s">
        <v>357</v>
      </c>
      <c r="H45" s="297">
        <f>0*(MIN(MAX(ROUND(('[374]Dự toán gói thầu xây dựng'!F14+'[374]Dự toán gói thầu thiết bị'!F18)*E45,0),IF(E45&gt;0,1000000,0)),50000000))</f>
        <v>0</v>
      </c>
      <c r="I45" s="297">
        <f>0*(ROUND(H45*'[374]Hệ số'!C10,0))</f>
        <v>0</v>
      </c>
      <c r="J45" s="297">
        <f t="shared" si="2"/>
        <v>0</v>
      </c>
      <c r="K45" s="294"/>
    </row>
    <row r="46" spans="1:11" ht="30">
      <c r="A46" s="292" t="s">
        <v>362</v>
      </c>
      <c r="B46" s="293" t="s">
        <v>363</v>
      </c>
      <c r="C46" s="294"/>
      <c r="D46" s="294"/>
      <c r="E46" s="302">
        <v>5.0000000000000001E-4</v>
      </c>
      <c r="F46" s="296"/>
      <c r="G46" s="294" t="s">
        <v>357</v>
      </c>
      <c r="H46" s="297">
        <f>0*(MIN(MAX(ROUND(('[374]Dự toán gói thầu xây dựng'!F14+'[374]Dự toán gói thầu thiết bị'!F18)*E46,0),IF(E46&gt;0,1000000,0)),30000000))</f>
        <v>0</v>
      </c>
      <c r="I46" s="297">
        <f>0*(ROUND(H46*'[374]Hệ số'!C10,0))</f>
        <v>0</v>
      </c>
      <c r="J46" s="297">
        <f t="shared" si="2"/>
        <v>0</v>
      </c>
      <c r="K46" s="294"/>
    </row>
    <row r="47" spans="1:11" ht="30">
      <c r="A47" s="292" t="s">
        <v>364</v>
      </c>
      <c r="B47" s="293" t="s">
        <v>365</v>
      </c>
      <c r="C47" s="294"/>
      <c r="D47" s="294"/>
      <c r="E47" s="301">
        <v>1E-3</v>
      </c>
      <c r="F47" s="296"/>
      <c r="G47" s="294" t="s">
        <v>357</v>
      </c>
      <c r="H47" s="297">
        <f>0*(MIN(MAX(ROUND(('[374]Dự toán gói thầu xây dựng'!F14+'[374]Dự toán gói thầu thiết bị'!F18)*E47,0),IF(E47&gt;0,1000000,0)),50000000))</f>
        <v>0</v>
      </c>
      <c r="I47" s="297">
        <f>0*(ROUND(H47*'[374]Hệ số'!C10,0))</f>
        <v>0</v>
      </c>
      <c r="J47" s="297">
        <f t="shared" si="2"/>
        <v>0</v>
      </c>
      <c r="K47" s="294"/>
    </row>
    <row r="48" spans="1:11" ht="45">
      <c r="A48" s="292" t="s">
        <v>366</v>
      </c>
      <c r="B48" s="293" t="s">
        <v>367</v>
      </c>
      <c r="C48" s="294"/>
      <c r="D48" s="294"/>
      <c r="E48" s="302">
        <v>2.0000000000000001E-4</v>
      </c>
      <c r="F48" s="296"/>
      <c r="G48" s="294" t="s">
        <v>357</v>
      </c>
      <c r="H48" s="297">
        <f>0*(MIN(MAX(ROUND(('[374]Dự toán gói thầu xây dựng'!F14+'[374]Dự toán gói thầu thiết bị'!F18)*E48,0),IF(E48&gt;0,1000000,0)),50000000))</f>
        <v>0</v>
      </c>
      <c r="I48" s="297">
        <f>0*(ROUND(H48*'[374]Hệ số'!C10,0))</f>
        <v>0</v>
      </c>
      <c r="J48" s="297">
        <f t="shared" si="2"/>
        <v>0</v>
      </c>
      <c r="K48" s="294"/>
    </row>
    <row r="49" spans="1:11" ht="30">
      <c r="A49" s="292" t="s">
        <v>368</v>
      </c>
      <c r="B49" s="293" t="s">
        <v>369</v>
      </c>
      <c r="C49" s="294"/>
      <c r="D49" s="294"/>
      <c r="E49" s="302">
        <v>5.0000000000000001E-4</v>
      </c>
      <c r="F49" s="296"/>
      <c r="G49" s="294" t="s">
        <v>357</v>
      </c>
      <c r="H49" s="297">
        <f>0*(MIN(MAX(ROUND(('[374]Dự toán gói thầu xây dựng'!F14+'[374]Dự toán gói thầu thiết bị'!F18)*E49,0),IF(E49&gt;0,1000000,0)),50000000))</f>
        <v>0</v>
      </c>
      <c r="I49" s="297">
        <f>0*(ROUND(H49*'[374]Hệ số'!C10,0))</f>
        <v>0</v>
      </c>
      <c r="J49" s="297">
        <f t="shared" si="2"/>
        <v>0</v>
      </c>
      <c r="K49" s="294"/>
    </row>
    <row r="50" spans="1:11" ht="30">
      <c r="A50" s="292" t="s">
        <v>370</v>
      </c>
      <c r="B50" s="293" t="s">
        <v>371</v>
      </c>
      <c r="C50" s="294"/>
      <c r="D50" s="294"/>
      <c r="E50" s="302">
        <v>5.0000000000000001E-4</v>
      </c>
      <c r="F50" s="296"/>
      <c r="G50" s="294" t="s">
        <v>357</v>
      </c>
      <c r="H50" s="297">
        <f>0*(MIN(MAX(ROUND(('[374]Dự toán gói thầu xây dựng'!F14+'[374]Dự toán gói thầu thiết bị'!F18)*E50,0),IF(E50&gt;0,1000000,0)),50000000))</f>
        <v>0</v>
      </c>
      <c r="I50" s="297">
        <f>0*(ROUND(H50*'[374]Hệ số'!C10,0))</f>
        <v>0</v>
      </c>
      <c r="J50" s="297">
        <f t="shared" si="2"/>
        <v>0</v>
      </c>
      <c r="K50" s="294"/>
    </row>
    <row r="51" spans="1:11" ht="15">
      <c r="A51" s="292" t="s">
        <v>372</v>
      </c>
      <c r="B51" s="293" t="s">
        <v>373</v>
      </c>
      <c r="C51" s="294"/>
      <c r="D51" s="294"/>
      <c r="E51" s="295"/>
      <c r="F51" s="296"/>
      <c r="G51" s="294" t="s">
        <v>248</v>
      </c>
      <c r="H51" s="297">
        <f>0*(0)</f>
        <v>0</v>
      </c>
      <c r="I51" s="297">
        <f>0*(ROUND(H51*'[374]Hệ số'!C10,0))</f>
        <v>0</v>
      </c>
      <c r="J51" s="297">
        <f t="shared" si="2"/>
        <v>0</v>
      </c>
      <c r="K51" s="294"/>
    </row>
    <row r="52" spans="1:11" ht="15">
      <c r="A52" s="286" t="s">
        <v>374</v>
      </c>
      <c r="B52" s="287" t="s">
        <v>109</v>
      </c>
      <c r="C52" s="288"/>
      <c r="D52" s="288"/>
      <c r="E52" s="289"/>
      <c r="F52" s="290"/>
      <c r="G52" s="288" t="s">
        <v>248</v>
      </c>
      <c r="H52" s="291">
        <f>SUM(H53:H73)</f>
        <v>27374104</v>
      </c>
      <c r="I52" s="291">
        <f>SUM(I53:I73)</f>
        <v>2070682</v>
      </c>
      <c r="J52" s="291">
        <f>SUM(J53:J75)</f>
        <v>57108319</v>
      </c>
      <c r="K52" s="288" t="s">
        <v>375</v>
      </c>
    </row>
    <row r="53" spans="1:11" ht="15">
      <c r="A53" s="292" t="s">
        <v>376</v>
      </c>
      <c r="B53" s="293" t="s">
        <v>377</v>
      </c>
      <c r="C53" s="294" t="s">
        <v>378</v>
      </c>
      <c r="D53" s="294" t="s">
        <v>378</v>
      </c>
      <c r="E53" s="295"/>
      <c r="F53" s="296"/>
      <c r="G53" s="294"/>
      <c r="H53" s="297"/>
      <c r="I53" s="297">
        <f>0*(ROUND(H53*'[374]Hệ số'!C10,0))</f>
        <v>0</v>
      </c>
      <c r="J53" s="297">
        <f>0*(ROUND(H53+I53,0))</f>
        <v>0</v>
      </c>
      <c r="K53" s="294"/>
    </row>
    <row r="54" spans="1:11" ht="30">
      <c r="A54" s="292" t="s">
        <v>376</v>
      </c>
      <c r="B54" s="293" t="s">
        <v>379</v>
      </c>
      <c r="C54" s="294" t="s">
        <v>380</v>
      </c>
      <c r="D54" s="294" t="s">
        <v>380</v>
      </c>
      <c r="E54" s="302">
        <v>3.2000000000000002E-3</v>
      </c>
      <c r="F54" s="296"/>
      <c r="G54" s="294" t="s">
        <v>307</v>
      </c>
      <c r="H54" s="297">
        <f>ROUND(H12*E54,0)</f>
        <v>2696929</v>
      </c>
      <c r="I54" s="297">
        <f>ROUND(H54*'[374]Hệ số'!C10,0)</f>
        <v>269693</v>
      </c>
      <c r="J54" s="364">
        <f>ROUND(H54+I54,-3)</f>
        <v>2967000</v>
      </c>
      <c r="K54" s="294"/>
    </row>
    <row r="55" spans="1:11" ht="30">
      <c r="A55" s="292" t="s">
        <v>381</v>
      </c>
      <c r="B55" s="293" t="s">
        <v>382</v>
      </c>
      <c r="C55" s="294" t="s">
        <v>383</v>
      </c>
      <c r="D55" s="294" t="s">
        <v>383</v>
      </c>
      <c r="E55" s="300">
        <v>1.9000000000000001E-4</v>
      </c>
      <c r="F55" s="296"/>
      <c r="G55" s="294" t="s">
        <v>384</v>
      </c>
      <c r="H55" s="297">
        <f>0*(MIN(ROUND((1169700744)*E56,0),150000000))</f>
        <v>0</v>
      </c>
      <c r="I55" s="297"/>
      <c r="J55" s="297">
        <f>0*(ROUND(H56+I56,0))</f>
        <v>0</v>
      </c>
      <c r="K55" s="294"/>
    </row>
    <row r="56" spans="1:11" ht="30">
      <c r="A56" s="292" t="s">
        <v>385</v>
      </c>
      <c r="B56" s="293" t="s">
        <v>386</v>
      </c>
      <c r="C56" s="294" t="s">
        <v>383</v>
      </c>
      <c r="D56" s="294" t="s">
        <v>387</v>
      </c>
      <c r="E56" s="300">
        <v>1.9000000000000001E-4</v>
      </c>
      <c r="F56" s="296"/>
      <c r="G56" s="294" t="s">
        <v>384</v>
      </c>
      <c r="H56" s="297">
        <f>0*(MIN(ROUND((1169700744)*E56,0),150000000))</f>
        <v>0</v>
      </c>
      <c r="I56" s="297"/>
      <c r="J56" s="297">
        <f>0*(ROUND(H56+I56,0))</f>
        <v>0</v>
      </c>
      <c r="K56" s="294"/>
    </row>
    <row r="57" spans="1:11" ht="30">
      <c r="A57" s="292" t="s">
        <v>388</v>
      </c>
      <c r="B57" s="293" t="s">
        <v>389</v>
      </c>
      <c r="C57" s="294" t="s">
        <v>390</v>
      </c>
      <c r="D57" s="294" t="s">
        <v>391</v>
      </c>
      <c r="E57" s="302">
        <v>5.7000000000000002E-3</v>
      </c>
      <c r="F57" s="296"/>
      <c r="G57" s="294" t="s">
        <v>384</v>
      </c>
      <c r="H57" s="297">
        <f>MAX(ROUND((1169700744)*E57,0),IF(E57 &gt; 0,500000,0))</f>
        <v>6667294</v>
      </c>
      <c r="I57" s="297"/>
      <c r="J57" s="364">
        <f>ROUND(H57,-3)</f>
        <v>6667000</v>
      </c>
      <c r="K57" s="294"/>
    </row>
    <row r="58" spans="1:11" ht="30">
      <c r="A58" s="292" t="s">
        <v>385</v>
      </c>
      <c r="B58" s="293" t="s">
        <v>392</v>
      </c>
      <c r="C58" s="294" t="s">
        <v>393</v>
      </c>
      <c r="D58" s="294" t="s">
        <v>394</v>
      </c>
      <c r="E58" s="302">
        <v>9.5999999999999992E-3</v>
      </c>
      <c r="F58" s="296"/>
      <c r="G58" s="294" t="s">
        <v>384</v>
      </c>
      <c r="H58" s="297">
        <f>MAX(ROUND((1169700744)*E58,0),IF(E58 &gt; 0,1000000,0))</f>
        <v>11229127</v>
      </c>
      <c r="I58" s="297">
        <f>ROUND(H58*'[374]Hệ số'!C10,0)</f>
        <v>1122913</v>
      </c>
      <c r="J58" s="364">
        <f>ROUND(H58+I58,-3)</f>
        <v>12352000</v>
      </c>
      <c r="K58" s="294"/>
    </row>
    <row r="59" spans="1:11" ht="30">
      <c r="A59" s="292" t="s">
        <v>395</v>
      </c>
      <c r="B59" s="293" t="s">
        <v>396</v>
      </c>
      <c r="C59" s="294" t="s">
        <v>390</v>
      </c>
      <c r="D59" s="294" t="s">
        <v>397</v>
      </c>
      <c r="E59" s="302">
        <v>5.7000000000000002E-3</v>
      </c>
      <c r="F59" s="296"/>
      <c r="G59" s="294" t="s">
        <v>384</v>
      </c>
      <c r="H59" s="297">
        <f>0*(MAX(ROUND((1169700744)*E59,0),IF(E59 &gt; 0,500000,0)))</f>
        <v>0</v>
      </c>
      <c r="I59" s="297"/>
      <c r="J59" s="297">
        <f>0*(H59)</f>
        <v>0</v>
      </c>
      <c r="K59" s="294"/>
    </row>
    <row r="60" spans="1:11" ht="30">
      <c r="A60" s="292" t="s">
        <v>398</v>
      </c>
      <c r="B60" s="293" t="s">
        <v>399</v>
      </c>
      <c r="C60" s="294" t="s">
        <v>393</v>
      </c>
      <c r="D60" s="294" t="s">
        <v>400</v>
      </c>
      <c r="E60" s="302">
        <v>9.5999999999999992E-3</v>
      </c>
      <c r="F60" s="296"/>
      <c r="G60" s="294" t="s">
        <v>384</v>
      </c>
      <c r="H60" s="297">
        <f>0*(MAX(ROUND((1169700744)*E60,0),IF(E60 &gt; 0,1000000,0)))</f>
        <v>0</v>
      </c>
      <c r="I60" s="297">
        <f>0*(ROUND(H60*'[374]Hệ số'!C10,0))</f>
        <v>0</v>
      </c>
      <c r="J60" s="297">
        <f>0*(ROUND(H60+I60,0))</f>
        <v>0</v>
      </c>
      <c r="K60" s="294"/>
    </row>
    <row r="61" spans="1:11" ht="30">
      <c r="A61" s="292" t="s">
        <v>401</v>
      </c>
      <c r="B61" s="293" t="s">
        <v>402</v>
      </c>
      <c r="C61" s="294" t="s">
        <v>390</v>
      </c>
      <c r="D61" s="294" t="s">
        <v>403</v>
      </c>
      <c r="E61" s="302">
        <v>9.4999999999999998E-3</v>
      </c>
      <c r="F61" s="296"/>
      <c r="G61" s="294" t="s">
        <v>384</v>
      </c>
      <c r="H61" s="297">
        <f>0*(MAX(ROUND((1169700744)*E61,0),IF(E61 &gt; 0,500000,0)))</f>
        <v>0</v>
      </c>
      <c r="I61" s="297"/>
      <c r="J61" s="297">
        <f>0*(H61)</f>
        <v>0</v>
      </c>
      <c r="K61" s="294"/>
    </row>
    <row r="62" spans="1:11" ht="30">
      <c r="A62" s="292" t="s">
        <v>395</v>
      </c>
      <c r="B62" s="293" t="s">
        <v>404</v>
      </c>
      <c r="C62" s="294" t="s">
        <v>393</v>
      </c>
      <c r="D62" s="294" t="s">
        <v>405</v>
      </c>
      <c r="E62" s="301">
        <v>1.6E-2</v>
      </c>
      <c r="F62" s="296"/>
      <c r="G62" s="294" t="s">
        <v>384</v>
      </c>
      <c r="H62" s="297">
        <f>0*(MAX(ROUND((1169700744)*E62,0),IF(E62 &gt; 0,1000000,0)))</f>
        <v>0</v>
      </c>
      <c r="I62" s="297">
        <f>0*(ROUND(H62*'[374]Hệ số'!C10,0))</f>
        <v>0</v>
      </c>
      <c r="J62" s="297">
        <f>0*(ROUND(H62+I62,0))</f>
        <v>0</v>
      </c>
      <c r="K62" s="294"/>
    </row>
    <row r="63" spans="1:11" ht="30">
      <c r="A63" s="292" t="s">
        <v>398</v>
      </c>
      <c r="B63" s="303" t="s">
        <v>406</v>
      </c>
      <c r="C63" s="294" t="s">
        <v>407</v>
      </c>
      <c r="D63" s="294" t="s">
        <v>408</v>
      </c>
      <c r="E63" s="302">
        <v>1.9E-3</v>
      </c>
      <c r="F63" s="296"/>
      <c r="G63" s="294" t="s">
        <v>307</v>
      </c>
      <c r="H63" s="297">
        <f>0*(ROUND(H12*E63,0))</f>
        <v>0</v>
      </c>
      <c r="I63" s="297"/>
      <c r="J63" s="297">
        <f>0*(ROUND(H63+I63,0))</f>
        <v>0</v>
      </c>
      <c r="K63" s="294"/>
    </row>
    <row r="64" spans="1:11" ht="30">
      <c r="A64" s="292" t="s">
        <v>381</v>
      </c>
      <c r="B64" s="293" t="s">
        <v>409</v>
      </c>
      <c r="C64" s="294" t="s">
        <v>407</v>
      </c>
      <c r="D64" s="294" t="s">
        <v>410</v>
      </c>
      <c r="E64" s="295"/>
      <c r="F64" s="296"/>
      <c r="G64" s="294" t="s">
        <v>307</v>
      </c>
      <c r="H64" s="297">
        <f>ROUND(H12*E64,0)</f>
        <v>0</v>
      </c>
      <c r="I64" s="297"/>
      <c r="J64" s="297">
        <f>ROUND(H64+I64,0)</f>
        <v>0</v>
      </c>
      <c r="K64" s="294"/>
    </row>
    <row r="65" spans="1:14" ht="30">
      <c r="A65" s="292" t="s">
        <v>411</v>
      </c>
      <c r="B65" s="303" t="s">
        <v>412</v>
      </c>
      <c r="C65" s="294" t="s">
        <v>413</v>
      </c>
      <c r="D65" s="294" t="s">
        <v>414</v>
      </c>
      <c r="E65" s="300">
        <v>1.8500000000000001E-3</v>
      </c>
      <c r="F65" s="296"/>
      <c r="G65" s="294" t="s">
        <v>307</v>
      </c>
      <c r="H65" s="297">
        <f>0*(ROUND(H12*E65,0))</f>
        <v>0</v>
      </c>
      <c r="I65" s="297"/>
      <c r="J65" s="297">
        <f>0*(ROUND(H65+I65,0))</f>
        <v>0</v>
      </c>
      <c r="K65" s="294"/>
    </row>
    <row r="66" spans="1:14" ht="30">
      <c r="A66" s="292" t="s">
        <v>401</v>
      </c>
      <c r="B66" s="293" t="s">
        <v>415</v>
      </c>
      <c r="C66" s="294" t="s">
        <v>413</v>
      </c>
      <c r="D66" s="294" t="s">
        <v>416</v>
      </c>
      <c r="E66" s="295"/>
      <c r="F66" s="296"/>
      <c r="G66" s="294" t="s">
        <v>307</v>
      </c>
      <c r="H66" s="297">
        <f>ROUND(H12*E66,0)</f>
        <v>0</v>
      </c>
      <c r="I66" s="297"/>
      <c r="J66" s="297">
        <f>ROUND(H66+I66,0)</f>
        <v>0</v>
      </c>
      <c r="K66" s="294"/>
    </row>
    <row r="67" spans="1:14" ht="30">
      <c r="A67" s="292" t="s">
        <v>417</v>
      </c>
      <c r="B67" s="293" t="s">
        <v>418</v>
      </c>
      <c r="C67" s="294" t="s">
        <v>419</v>
      </c>
      <c r="D67" s="294" t="s">
        <v>419</v>
      </c>
      <c r="E67" s="300">
        <v>1.1401E-3</v>
      </c>
      <c r="F67" s="296"/>
      <c r="G67" s="294" t="s">
        <v>384</v>
      </c>
      <c r="H67" s="297">
        <f>0*(MIN(MAX(ROUND((1169700744)*E67,0),IF(E67&gt;0,2000000,0)),150000000))</f>
        <v>0</v>
      </c>
      <c r="I67" s="297">
        <f>0*(ROUND(H67*'[374]Hệ số'!C10,0))</f>
        <v>0</v>
      </c>
      <c r="J67" s="297">
        <f>0*(ROUND(H67+I67,0))</f>
        <v>0</v>
      </c>
      <c r="K67" s="294"/>
    </row>
    <row r="68" spans="1:14" ht="45">
      <c r="A68" s="292" t="s">
        <v>411</v>
      </c>
      <c r="B68" s="293" t="s">
        <v>420</v>
      </c>
      <c r="C68" s="294" t="s">
        <v>419</v>
      </c>
      <c r="D68" s="294" t="s">
        <v>421</v>
      </c>
      <c r="E68" s="300">
        <v>9.6700000000000006E-5</v>
      </c>
      <c r="F68" s="296"/>
      <c r="G68" s="294" t="s">
        <v>384</v>
      </c>
      <c r="H68" s="297">
        <f>0*(MIN(MAX(ROUND((1169700744)*E68,0),IF(E68&gt;0,500000,0)),150000000))</f>
        <v>0</v>
      </c>
      <c r="I68" s="297">
        <f>0*(ROUND(H68*'[374]Hệ số'!C10,0))</f>
        <v>0</v>
      </c>
      <c r="J68" s="297">
        <f>0*(ROUND(H68+I68,0))</f>
        <v>0</v>
      </c>
      <c r="K68" s="294"/>
    </row>
    <row r="69" spans="1:14" ht="30">
      <c r="A69" s="292" t="s">
        <v>417</v>
      </c>
      <c r="B69" s="293" t="s">
        <v>422</v>
      </c>
      <c r="C69" s="294"/>
      <c r="D69" s="294"/>
      <c r="E69" s="299">
        <v>0.2</v>
      </c>
      <c r="F69" s="296"/>
      <c r="G69" s="294" t="s">
        <v>423</v>
      </c>
      <c r="H69" s="297">
        <f>0*(ROUND(H20*E69,0))</f>
        <v>0</v>
      </c>
      <c r="I69" s="297">
        <f>0*(ROUND(H69*'[374]Hệ số'!C10,0))</f>
        <v>0</v>
      </c>
      <c r="J69" s="297">
        <f>0*(ROUND(H69+I69,0))</f>
        <v>0</v>
      </c>
      <c r="K69" s="294"/>
    </row>
    <row r="70" spans="1:14" ht="30">
      <c r="A70" s="292" t="s">
        <v>424</v>
      </c>
      <c r="B70" s="293" t="s">
        <v>425</v>
      </c>
      <c r="C70" s="294"/>
      <c r="D70" s="294"/>
      <c r="E70" s="295"/>
      <c r="F70" s="296"/>
      <c r="G70" s="294" t="s">
        <v>248</v>
      </c>
      <c r="H70" s="297">
        <f>0*(0)</f>
        <v>0</v>
      </c>
      <c r="I70" s="297">
        <f>0*(ROUND(H70*'[374]Hệ số'!C10,0))</f>
        <v>0</v>
      </c>
      <c r="J70" s="297">
        <f>0*(ROUND(H70+I70,0))</f>
        <v>0</v>
      </c>
      <c r="K70" s="294"/>
    </row>
    <row r="71" spans="1:14" ht="45">
      <c r="A71" s="292" t="s">
        <v>395</v>
      </c>
      <c r="B71" s="293" t="s">
        <v>74</v>
      </c>
      <c r="C71" s="294"/>
      <c r="D71" s="294"/>
      <c r="E71" s="299">
        <v>0.2</v>
      </c>
      <c r="F71" s="296"/>
      <c r="G71" s="294" t="s">
        <v>426</v>
      </c>
      <c r="H71" s="297">
        <f>ROUND(H40*E71,0)</f>
        <v>5913017</v>
      </c>
      <c r="I71" s="297">
        <f>ROUND(H71*'[374]Hệ số'!C10,0)</f>
        <v>591302</v>
      </c>
      <c r="J71" s="364">
        <f>ROUND(H71+I71,0)</f>
        <v>6504319</v>
      </c>
      <c r="K71" s="294"/>
    </row>
    <row r="72" spans="1:14" ht="30">
      <c r="A72" s="292" t="s">
        <v>427</v>
      </c>
      <c r="B72" s="293" t="s">
        <v>428</v>
      </c>
      <c r="C72" s="294"/>
      <c r="D72" s="294"/>
      <c r="E72" s="299">
        <v>0.15</v>
      </c>
      <c r="F72" s="296"/>
      <c r="G72" s="294" t="s">
        <v>429</v>
      </c>
      <c r="H72" s="297">
        <f>0*(ROUND((H12+H19)*E29*E72,0))</f>
        <v>0</v>
      </c>
      <c r="I72" s="297">
        <f>0*(ROUND(H72*'[374]Hệ số'!C10,0))</f>
        <v>0</v>
      </c>
      <c r="J72" s="297">
        <f>0*(ROUND(H72+I72,0))</f>
        <v>0</v>
      </c>
      <c r="K72" s="294"/>
    </row>
    <row r="73" spans="1:14" ht="30">
      <c r="A73" s="292" t="s">
        <v>398</v>
      </c>
      <c r="B73" s="293" t="s">
        <v>430</v>
      </c>
      <c r="C73" s="294"/>
      <c r="D73" s="294"/>
      <c r="E73" s="299">
        <v>0.15</v>
      </c>
      <c r="F73" s="296"/>
      <c r="G73" s="294" t="s">
        <v>431</v>
      </c>
      <c r="H73" s="297">
        <f>ROUND(H12*E30*F30*E73,0)</f>
        <v>867737</v>
      </c>
      <c r="I73" s="297">
        <f>ROUND(H73*'[374]Hệ số'!C10,0)</f>
        <v>86774</v>
      </c>
      <c r="J73" s="364">
        <f>ROUND(H73+I73,-3)</f>
        <v>955000</v>
      </c>
      <c r="K73" s="294"/>
    </row>
    <row r="74" spans="1:14" ht="30">
      <c r="A74" s="292" t="s">
        <v>411</v>
      </c>
      <c r="B74" s="293" t="s">
        <v>432</v>
      </c>
      <c r="C74" s="294"/>
      <c r="D74" s="294"/>
      <c r="E74" s="301">
        <v>1.9E-2</v>
      </c>
      <c r="F74" s="296">
        <v>1.5</v>
      </c>
      <c r="G74" s="294" t="s">
        <v>307</v>
      </c>
      <c r="H74" s="297">
        <f>E74*F74*H12</f>
        <v>24019525.459499996</v>
      </c>
      <c r="I74" s="297">
        <f>H74*0.1</f>
        <v>2401952.5459499997</v>
      </c>
      <c r="J74" s="364">
        <f>ROUND(H74+I74,-3)</f>
        <v>26421000</v>
      </c>
      <c r="K74" s="294"/>
    </row>
    <row r="75" spans="1:14" ht="30">
      <c r="A75" s="292" t="s">
        <v>417</v>
      </c>
      <c r="B75" s="293" t="s">
        <v>433</v>
      </c>
      <c r="C75" s="294"/>
      <c r="D75" s="294"/>
      <c r="E75" s="295"/>
      <c r="F75" s="296"/>
      <c r="G75" s="294" t="s">
        <v>434</v>
      </c>
      <c r="H75" s="297">
        <f>4*2*98000+2*223000</f>
        <v>1230000</v>
      </c>
      <c r="I75" s="297">
        <f>H75*0.01</f>
        <v>12300</v>
      </c>
      <c r="J75" s="364">
        <f>ROUND(H75+I75,-3)</f>
        <v>1242000</v>
      </c>
      <c r="K75" s="294"/>
    </row>
    <row r="76" spans="1:14" ht="15">
      <c r="A76" s="286" t="s">
        <v>435</v>
      </c>
      <c r="B76" s="287" t="s">
        <v>436</v>
      </c>
      <c r="C76" s="288"/>
      <c r="D76" s="288"/>
      <c r="E76" s="289"/>
      <c r="F76" s="290"/>
      <c r="G76" s="288" t="s">
        <v>248</v>
      </c>
      <c r="H76" s="291">
        <f>SUM(H77:H78)</f>
        <v>0</v>
      </c>
      <c r="I76" s="291">
        <f>SUM(I77:I78)</f>
        <v>0</v>
      </c>
      <c r="J76" s="291">
        <f>SUM(J77:J78)</f>
        <v>0</v>
      </c>
      <c r="K76" s="288" t="s">
        <v>437</v>
      </c>
    </row>
    <row r="77" spans="1:14" ht="15">
      <c r="A77" s="292" t="s">
        <v>438</v>
      </c>
      <c r="B77" s="293" t="s">
        <v>439</v>
      </c>
      <c r="C77" s="294" t="s">
        <v>440</v>
      </c>
      <c r="D77" s="294" t="s">
        <v>440</v>
      </c>
      <c r="E77" s="299"/>
      <c r="F77" s="296"/>
      <c r="G77" s="294"/>
      <c r="H77" s="297"/>
      <c r="I77" s="297"/>
      <c r="J77" s="297"/>
      <c r="K77" s="294"/>
      <c r="N77" s="365">
        <f>SUM(J53:J77,J23:J41,J20,J12)</f>
        <v>1160724544</v>
      </c>
    </row>
    <row r="78" spans="1:14" ht="30">
      <c r="A78" s="292" t="s">
        <v>441</v>
      </c>
      <c r="B78" s="293" t="s">
        <v>442</v>
      </c>
      <c r="C78" s="294" t="s">
        <v>443</v>
      </c>
      <c r="D78" s="294" t="s">
        <v>443</v>
      </c>
      <c r="E78" s="295"/>
      <c r="F78" s="296"/>
      <c r="G78" s="294" t="s">
        <v>444</v>
      </c>
      <c r="H78" s="297"/>
      <c r="I78" s="297"/>
      <c r="J78" s="304">
        <f>0*('[374]Dự phòng trượt giá'!D22)</f>
        <v>0</v>
      </c>
      <c r="K78" s="294"/>
    </row>
    <row r="79" spans="1:14" ht="15">
      <c r="A79" s="292"/>
      <c r="B79" s="288" t="s">
        <v>30</v>
      </c>
      <c r="C79" s="294"/>
      <c r="D79" s="294"/>
      <c r="E79" s="295"/>
      <c r="F79" s="296"/>
      <c r="G79" s="294" t="s">
        <v>248</v>
      </c>
      <c r="H79" s="291">
        <f>-H11+H12+H19+H20+H21+H52+H76</f>
        <v>1030005902.9068246</v>
      </c>
      <c r="I79" s="291">
        <f>-I11+I12+I19+I20+I21+I52+I76</f>
        <v>103054825</v>
      </c>
      <c r="J79" s="291">
        <f>-J11+J12+J19+J20+J21+J52+J76</f>
        <v>1160724544</v>
      </c>
      <c r="K79" s="288" t="s">
        <v>445</v>
      </c>
    </row>
    <row r="80" spans="1:14" ht="15">
      <c r="A80" s="305"/>
      <c r="B80" s="306" t="s">
        <v>446</v>
      </c>
      <c r="C80" s="307"/>
      <c r="D80" s="307"/>
      <c r="E80" s="308"/>
      <c r="F80" s="309"/>
      <c r="G80" s="307"/>
      <c r="H80" s="310"/>
      <c r="I80" s="310"/>
      <c r="J80" s="311">
        <f>ROUND(J79,-3)</f>
        <v>1160725000</v>
      </c>
      <c r="K80" s="307"/>
    </row>
    <row r="81" spans="1:11" ht="18.75" customHeight="1">
      <c r="A81" s="760" t="e">
        <f ca="1">TienBangChu(J80)</f>
        <v>#NAME?</v>
      </c>
      <c r="B81" s="760"/>
      <c r="C81" s="760"/>
      <c r="D81" s="760"/>
      <c r="E81" s="760"/>
      <c r="F81" s="760"/>
      <c r="G81" s="760"/>
      <c r="H81" s="760"/>
      <c r="I81" s="760"/>
      <c r="J81" s="760"/>
      <c r="K81" s="760"/>
    </row>
    <row r="82" spans="1:11" ht="16.5" customHeight="1">
      <c r="A82" s="268"/>
      <c r="B82" s="269"/>
      <c r="C82" s="268"/>
      <c r="D82" s="268"/>
      <c r="E82" s="270"/>
      <c r="F82" s="270"/>
      <c r="G82" s="268"/>
      <c r="H82" s="273"/>
      <c r="I82" s="273"/>
      <c r="J82" s="273"/>
      <c r="K82" s="268"/>
    </row>
    <row r="83" spans="1:11" ht="18" customHeight="1">
      <c r="A83" s="268"/>
      <c r="B83" s="312" t="s">
        <v>447</v>
      </c>
      <c r="C83" s="268"/>
      <c r="D83" s="268"/>
      <c r="E83" s="270"/>
      <c r="F83" s="270"/>
      <c r="G83" s="268"/>
      <c r="H83" s="273"/>
      <c r="I83" s="761" t="s">
        <v>448</v>
      </c>
      <c r="J83" s="761"/>
      <c r="K83" s="761"/>
    </row>
    <row r="84" spans="1:11" ht="16.5" customHeight="1">
      <c r="A84" s="268"/>
      <c r="B84" s="269"/>
      <c r="C84" s="268"/>
      <c r="D84" s="268"/>
      <c r="E84" s="270"/>
      <c r="F84" s="270"/>
      <c r="G84" s="268"/>
      <c r="H84" s="273"/>
      <c r="I84" s="273"/>
      <c r="J84" s="273"/>
      <c r="K84" s="268"/>
    </row>
    <row r="85" spans="1:11" ht="16.5" customHeight="1">
      <c r="A85" s="268"/>
      <c r="B85" s="269"/>
      <c r="C85" s="268"/>
      <c r="D85" s="268"/>
      <c r="E85" s="270"/>
      <c r="F85" s="270"/>
      <c r="G85" s="268"/>
      <c r="H85" s="273"/>
      <c r="I85" s="273"/>
      <c r="J85" s="273"/>
      <c r="K85" s="268"/>
    </row>
    <row r="86" spans="1:11" ht="16.5" customHeight="1">
      <c r="A86" s="268"/>
      <c r="B86" s="269"/>
      <c r="C86" s="268"/>
      <c r="D86" s="268"/>
      <c r="E86" s="270"/>
      <c r="F86" s="270"/>
      <c r="G86" s="268"/>
      <c r="H86" s="273"/>
      <c r="I86" s="273"/>
      <c r="J86" s="273"/>
      <c r="K86" s="268"/>
    </row>
    <row r="87" spans="1:11" ht="16.5" customHeight="1">
      <c r="A87" s="268"/>
      <c r="B87" s="269"/>
      <c r="C87" s="268"/>
      <c r="D87" s="268"/>
      <c r="E87" s="270"/>
      <c r="F87" s="270"/>
      <c r="G87" s="268"/>
      <c r="H87" s="273"/>
      <c r="I87" s="273"/>
      <c r="J87" s="273"/>
      <c r="K87" s="268"/>
    </row>
    <row r="88" spans="1:11" ht="18" customHeight="1">
      <c r="A88" s="268"/>
      <c r="B88" s="268" t="s">
        <v>449</v>
      </c>
      <c r="C88" s="268"/>
      <c r="D88" s="268"/>
      <c r="E88" s="270"/>
      <c r="F88" s="270"/>
      <c r="G88" s="268"/>
      <c r="H88" s="273"/>
      <c r="I88" s="759" t="s">
        <v>449</v>
      </c>
      <c r="J88" s="759"/>
      <c r="K88" s="759"/>
    </row>
    <row r="89" spans="1:11" ht="18" customHeight="1">
      <c r="A89" s="268"/>
      <c r="B89" s="268" t="s">
        <v>450</v>
      </c>
      <c r="C89" s="268"/>
      <c r="D89" s="268"/>
      <c r="E89" s="270"/>
      <c r="F89" s="270"/>
      <c r="G89" s="268"/>
      <c r="H89" s="273"/>
      <c r="I89" s="759" t="s">
        <v>451</v>
      </c>
      <c r="J89" s="759"/>
      <c r="K89" s="759"/>
    </row>
    <row r="90" spans="1:11" ht="18" customHeight="1">
      <c r="A90" s="268"/>
      <c r="B90" s="269"/>
      <c r="C90" s="268"/>
      <c r="D90" s="268"/>
      <c r="E90" s="270"/>
      <c r="F90" s="270"/>
      <c r="G90" s="268"/>
      <c r="H90" s="273"/>
      <c r="I90" s="759" t="s">
        <v>452</v>
      </c>
      <c r="J90" s="759"/>
      <c r="K90" s="759"/>
    </row>
    <row r="91" spans="1:11" ht="16.5" customHeight="1">
      <c r="A91" s="268"/>
      <c r="B91" s="269"/>
      <c r="C91" s="268"/>
      <c r="D91" s="268"/>
      <c r="E91" s="270"/>
      <c r="F91" s="270"/>
      <c r="G91" s="268"/>
      <c r="H91" s="273"/>
      <c r="I91" s="273"/>
      <c r="J91" s="273"/>
      <c r="K91" s="268"/>
    </row>
  </sheetData>
  <mergeCells count="14">
    <mergeCell ref="I89:K89"/>
    <mergeCell ref="I90:K90"/>
    <mergeCell ref="E7:G7"/>
    <mergeCell ref="E8:G8"/>
    <mergeCell ref="J9:K9"/>
    <mergeCell ref="A81:K81"/>
    <mergeCell ref="I83:K83"/>
    <mergeCell ref="I88:K88"/>
    <mergeCell ref="E6:G6"/>
    <mergeCell ref="A1:K1"/>
    <mergeCell ref="A2:K2"/>
    <mergeCell ref="H3:K3"/>
    <mergeCell ref="A4:K4"/>
    <mergeCell ref="E5:G5"/>
  </mergeCells>
  <pageMargins left="0.7" right="0.7" top="0.75" bottom="0.75" header="0.3" footer="0.3"/>
  <pageSetup paperSize="9" orientation="landscape"/>
  <headerFooter alignWithMargins="0">
    <oddHeader>&amp;L&amp;BDự toán F1</oddHeader>
    <oddFooter>&amp;L&amp;I&amp;F\&amp;A Trang &amp;P/&amp;N</oddFooter>
  </headerFooter>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C7F00-510C-B54A-B1F4-92B8D90FE74B}">
  <sheetPr codeName="Sheet13"/>
  <dimension ref="A1:I37"/>
  <sheetViews>
    <sheetView topLeftCell="A16" zoomScaleNormal="100" workbookViewId="0">
      <selection activeCell="B14" sqref="B14"/>
    </sheetView>
  </sheetViews>
  <sheetFormatPr baseColWidth="10" defaultColWidth="8.1640625" defaultRowHeight="16.5" customHeight="1"/>
  <cols>
    <col min="1" max="1" width="2.33203125" style="313" customWidth="1"/>
    <col min="2" max="2" width="5.83203125" style="313" customWidth="1"/>
    <col min="3" max="3" width="32" style="313" customWidth="1"/>
    <col min="4" max="4" width="7.83203125" style="313" customWidth="1"/>
    <col min="5" max="5" width="18.1640625" style="313" customWidth="1"/>
    <col min="6" max="6" width="17.33203125" style="313" customWidth="1"/>
    <col min="7" max="7" width="10" style="313" customWidth="1"/>
    <col min="8" max="8" width="16.6640625" style="313" customWidth="1"/>
    <col min="9" max="9" width="14.33203125" style="313" customWidth="1"/>
    <col min="10" max="16384" width="8.1640625" style="313"/>
  </cols>
  <sheetData>
    <row r="1" spans="1:7" ht="16.5" customHeight="1">
      <c r="B1" s="765"/>
      <c r="C1" s="765"/>
      <c r="D1" s="765"/>
      <c r="E1" s="765"/>
      <c r="F1" s="765"/>
    </row>
    <row r="2" spans="1:7" ht="16.5" customHeight="1">
      <c r="B2" s="765" t="s">
        <v>453</v>
      </c>
      <c r="C2" s="765"/>
      <c r="D2" s="765"/>
      <c r="E2" s="765"/>
      <c r="F2" s="765"/>
    </row>
    <row r="3" spans="1:7" ht="16.5" customHeight="1">
      <c r="B3" s="766" t="s">
        <v>454</v>
      </c>
      <c r="C3" s="766"/>
      <c r="D3" s="766"/>
      <c r="E3" s="766"/>
      <c r="F3" s="766"/>
    </row>
    <row r="4" spans="1:7" ht="34.5" customHeight="1">
      <c r="A4" s="767" t="s">
        <v>455</v>
      </c>
      <c r="B4" s="767"/>
      <c r="C4" s="767"/>
      <c r="D4" s="767"/>
      <c r="E4" s="767"/>
      <c r="F4" s="767"/>
    </row>
    <row r="5" spans="1:7" ht="18" customHeight="1">
      <c r="A5" s="768" t="s">
        <v>456</v>
      </c>
      <c r="B5" s="768"/>
      <c r="C5" s="768"/>
      <c r="D5" s="768"/>
      <c r="E5" s="768"/>
      <c r="F5" s="768"/>
    </row>
    <row r="6" spans="1:7" ht="20.25" customHeight="1">
      <c r="A6" s="768" t="s">
        <v>457</v>
      </c>
      <c r="B6" s="768"/>
      <c r="C6" s="768"/>
      <c r="D6" s="768"/>
      <c r="E6" s="768"/>
      <c r="F6" s="768"/>
    </row>
    <row r="7" spans="1:7" ht="12" customHeight="1">
      <c r="B7" s="314"/>
      <c r="C7" s="316"/>
      <c r="D7" s="316"/>
      <c r="E7" s="316"/>
      <c r="F7" s="316"/>
    </row>
    <row r="8" spans="1:7" ht="17">
      <c r="B8" s="769" t="s">
        <v>4</v>
      </c>
      <c r="C8" s="769" t="s">
        <v>458</v>
      </c>
      <c r="D8" s="771" t="s">
        <v>459</v>
      </c>
      <c r="E8" s="769" t="s">
        <v>460</v>
      </c>
      <c r="F8" s="771" t="s">
        <v>461</v>
      </c>
      <c r="G8" s="316"/>
    </row>
    <row r="9" spans="1:7" ht="16.5" customHeight="1">
      <c r="B9" s="770"/>
      <c r="C9" s="770"/>
      <c r="D9" s="770"/>
      <c r="E9" s="770"/>
      <c r="F9" s="772"/>
    </row>
    <row r="10" spans="1:7" ht="16.5" customHeight="1">
      <c r="B10" s="318">
        <v>1</v>
      </c>
      <c r="C10" s="318">
        <v>2</v>
      </c>
      <c r="D10" s="318">
        <v>3</v>
      </c>
      <c r="E10" s="318">
        <v>4</v>
      </c>
      <c r="F10" s="318">
        <v>5</v>
      </c>
      <c r="G10" s="316"/>
    </row>
    <row r="11" spans="1:7" ht="22.5" customHeight="1">
      <c r="B11" s="317" t="s">
        <v>0</v>
      </c>
      <c r="C11" s="319" t="s">
        <v>462</v>
      </c>
      <c r="D11" s="317"/>
      <c r="E11" s="320"/>
      <c r="F11" s="321"/>
      <c r="G11" s="316"/>
    </row>
    <row r="12" spans="1:7" ht="22.5" customHeight="1">
      <c r="B12" s="320">
        <v>1</v>
      </c>
      <c r="C12" s="322" t="s">
        <v>463</v>
      </c>
      <c r="D12" s="320" t="s">
        <v>464</v>
      </c>
      <c r="E12" s="320" t="s">
        <v>465</v>
      </c>
      <c r="F12" s="323">
        <f>[373]PTDT!I14</f>
        <v>6336086.25</v>
      </c>
      <c r="G12" s="324"/>
    </row>
    <row r="13" spans="1:7" ht="22.5" customHeight="1">
      <c r="B13" s="320">
        <v>2</v>
      </c>
      <c r="C13" s="322" t="s">
        <v>466</v>
      </c>
      <c r="D13" s="320" t="s">
        <v>467</v>
      </c>
      <c r="E13" s="320" t="s">
        <v>465</v>
      </c>
      <c r="F13" s="325">
        <f>[373]PTDT!J14</f>
        <v>146414385.80769232</v>
      </c>
      <c r="G13" s="324"/>
    </row>
    <row r="14" spans="1:7" ht="22.5" customHeight="1">
      <c r="B14" s="326">
        <v>3</v>
      </c>
      <c r="C14" s="327" t="s">
        <v>468</v>
      </c>
      <c r="D14" s="326" t="s">
        <v>469</v>
      </c>
      <c r="E14" s="326" t="s">
        <v>465</v>
      </c>
      <c r="F14" s="328">
        <f>[373]PTDT!K14</f>
        <v>75641390.390615389</v>
      </c>
      <c r="G14" s="324"/>
    </row>
    <row r="15" spans="1:7" ht="22.5" customHeight="1">
      <c r="B15" s="320"/>
      <c r="C15" s="329" t="s">
        <v>470</v>
      </c>
      <c r="D15" s="330" t="s">
        <v>471</v>
      </c>
      <c r="E15" s="330" t="s">
        <v>472</v>
      </c>
      <c r="F15" s="331">
        <f>SUM(F12:F14)</f>
        <v>228391862.44830769</v>
      </c>
      <c r="G15" s="324"/>
    </row>
    <row r="16" spans="1:7" ht="22.5" customHeight="1">
      <c r="B16" s="317" t="s">
        <v>1</v>
      </c>
      <c r="C16" s="319" t="s">
        <v>473</v>
      </c>
      <c r="D16" s="317" t="s">
        <v>474</v>
      </c>
      <c r="E16" s="317" t="s">
        <v>475</v>
      </c>
      <c r="F16" s="321">
        <f>40%*F13</f>
        <v>58565754.323076934</v>
      </c>
      <c r="G16" s="324"/>
    </row>
    <row r="17" spans="2:9" ht="22.5" customHeight="1">
      <c r="B17" s="317"/>
      <c r="C17" s="319" t="s">
        <v>476</v>
      </c>
      <c r="D17" s="317" t="s">
        <v>477</v>
      </c>
      <c r="E17" s="317" t="s">
        <v>478</v>
      </c>
      <c r="F17" s="321">
        <f>SUM(F15:F16)</f>
        <v>286957616.7713846</v>
      </c>
      <c r="G17" s="324"/>
    </row>
    <row r="18" spans="2:9" ht="22.5" customHeight="1">
      <c r="B18" s="317" t="s">
        <v>31</v>
      </c>
      <c r="C18" s="319" t="s">
        <v>109</v>
      </c>
      <c r="D18" s="317" t="s">
        <v>479</v>
      </c>
      <c r="E18" s="317" t="s">
        <v>480</v>
      </c>
      <c r="F18" s="321">
        <f>SUM(F19:F23)</f>
        <v>31416018.399430465</v>
      </c>
      <c r="G18" s="324"/>
    </row>
    <row r="19" spans="2:9" ht="33.75" customHeight="1">
      <c r="B19" s="320">
        <v>1</v>
      </c>
      <c r="C19" s="322" t="s">
        <v>481</v>
      </c>
      <c r="D19" s="320" t="s">
        <v>482</v>
      </c>
      <c r="E19" s="320" t="s">
        <v>483</v>
      </c>
      <c r="F19" s="325">
        <f>2.5%*F17</f>
        <v>7173940.4192846157</v>
      </c>
      <c r="G19" s="324"/>
      <c r="I19" s="332"/>
    </row>
    <row r="20" spans="2:9" ht="27" customHeight="1">
      <c r="B20" s="320">
        <v>2</v>
      </c>
      <c r="C20" s="350" t="s">
        <v>484</v>
      </c>
      <c r="D20" s="320" t="s">
        <v>485</v>
      </c>
      <c r="E20" s="320" t="s">
        <v>486</v>
      </c>
      <c r="F20" s="383">
        <f>2.2%*F15</f>
        <v>5024620.97386277</v>
      </c>
      <c r="G20" s="324"/>
      <c r="I20" s="332">
        <f>+F18-F22-F21</f>
        <v>26546442.231716618</v>
      </c>
    </row>
    <row r="21" spans="2:9" ht="24" customHeight="1">
      <c r="B21" s="320">
        <v>3</v>
      </c>
      <c r="C21" s="350" t="s">
        <v>487</v>
      </c>
      <c r="D21" s="320" t="s">
        <v>488</v>
      </c>
      <c r="E21" s="320" t="s">
        <v>489</v>
      </c>
      <c r="F21" s="344">
        <v>2000000</v>
      </c>
      <c r="G21" s="324"/>
      <c r="H21" s="333"/>
    </row>
    <row r="22" spans="2:9" ht="37.5" customHeight="1">
      <c r="B22" s="320">
        <v>4</v>
      </c>
      <c r="C22" s="350" t="s">
        <v>490</v>
      </c>
      <c r="D22" s="320" t="s">
        <v>491</v>
      </c>
      <c r="E22" s="320" t="s">
        <v>492</v>
      </c>
      <c r="F22" s="352">
        <f>1%*F17</f>
        <v>2869576.1677138461</v>
      </c>
      <c r="G22" s="324"/>
      <c r="H22" s="332">
        <f>+F17+F20+F23</f>
        <v>306330118.58381659</v>
      </c>
    </row>
    <row r="23" spans="2:9" ht="35.25" customHeight="1">
      <c r="B23" s="320">
        <v>5</v>
      </c>
      <c r="C23" s="351" t="s">
        <v>493</v>
      </c>
      <c r="D23" s="320" t="s">
        <v>494</v>
      </c>
      <c r="E23" s="320" t="s">
        <v>495</v>
      </c>
      <c r="F23" s="383">
        <f>5%*F17</f>
        <v>14347880.838569231</v>
      </c>
      <c r="G23" s="324"/>
      <c r="I23" s="332"/>
    </row>
    <row r="24" spans="2:9" ht="23.25" customHeight="1">
      <c r="B24" s="317"/>
      <c r="C24" s="319" t="s">
        <v>496</v>
      </c>
      <c r="D24" s="317" t="s">
        <v>497</v>
      </c>
      <c r="E24" s="317" t="s">
        <v>498</v>
      </c>
      <c r="F24" s="321">
        <f>F17+F18</f>
        <v>318373635.17081505</v>
      </c>
      <c r="G24" s="324"/>
      <c r="I24" s="334"/>
    </row>
    <row r="25" spans="2:9" ht="22.5" customHeight="1">
      <c r="B25" s="335"/>
      <c r="C25" s="335" t="s">
        <v>499</v>
      </c>
      <c r="D25" s="335"/>
      <c r="E25" s="335"/>
      <c r="F25" s="336">
        <f>ROUND(F24,-3)</f>
        <v>318374000</v>
      </c>
      <c r="G25" s="324"/>
    </row>
    <row r="26" spans="2:9" ht="22.5" customHeight="1">
      <c r="B26" s="762" t="s">
        <v>500</v>
      </c>
      <c r="C26" s="763"/>
      <c r="D26" s="763"/>
      <c r="E26" s="763"/>
      <c r="F26" s="764"/>
      <c r="G26" s="316"/>
    </row>
    <row r="27" spans="2:9" ht="8.25" customHeight="1">
      <c r="B27" s="316"/>
      <c r="C27" s="316"/>
      <c r="D27" s="316"/>
      <c r="E27" s="773"/>
      <c r="F27" s="774"/>
    </row>
    <row r="28" spans="2:9" ht="29" customHeight="1">
      <c r="B28" s="775" t="s">
        <v>501</v>
      </c>
      <c r="C28" s="775"/>
      <c r="D28" s="776" t="s">
        <v>502</v>
      </c>
      <c r="E28" s="777"/>
      <c r="F28" s="777"/>
    </row>
    <row r="29" spans="2:9" ht="22.25" customHeight="1">
      <c r="B29" s="778" t="s">
        <v>503</v>
      </c>
      <c r="C29" s="778"/>
      <c r="D29" s="778"/>
      <c r="E29" s="778"/>
      <c r="F29" s="778"/>
    </row>
    <row r="30" spans="2:9" ht="16.5" customHeight="1">
      <c r="D30" s="315"/>
      <c r="E30" s="315"/>
      <c r="F30" s="315"/>
    </row>
    <row r="31" spans="2:9" ht="16.5" customHeight="1">
      <c r="D31" s="315"/>
      <c r="E31" s="315"/>
      <c r="F31" s="315"/>
    </row>
    <row r="32" spans="2:9" ht="16.5" customHeight="1">
      <c r="D32" s="315"/>
      <c r="E32" s="315"/>
      <c r="F32" s="315"/>
    </row>
    <row r="36" spans="2:6" ht="21.5" customHeight="1">
      <c r="B36" s="765" t="s">
        <v>504</v>
      </c>
      <c r="C36" s="765"/>
      <c r="D36" s="765"/>
      <c r="E36" s="765"/>
      <c r="F36" s="765"/>
    </row>
    <row r="37" spans="2:6" ht="16.5" customHeight="1">
      <c r="D37" s="768"/>
      <c r="E37" s="768"/>
      <c r="F37" s="768"/>
    </row>
  </sheetData>
  <mergeCells count="20">
    <mergeCell ref="D37:F37"/>
    <mergeCell ref="E27:F27"/>
    <mergeCell ref="B28:C28"/>
    <mergeCell ref="D28:F28"/>
    <mergeCell ref="B29:C29"/>
    <mergeCell ref="D29:F29"/>
    <mergeCell ref="B36:C36"/>
    <mergeCell ref="D36:F36"/>
    <mergeCell ref="B26:F26"/>
    <mergeCell ref="B1:F1"/>
    <mergeCell ref="B2:F2"/>
    <mergeCell ref="B3:F3"/>
    <mergeCell ref="A4:F4"/>
    <mergeCell ref="A5:F5"/>
    <mergeCell ref="A6:F6"/>
    <mergeCell ref="B8:B9"/>
    <mergeCell ref="C8:C9"/>
    <mergeCell ref="D8:D9"/>
    <mergeCell ref="E8:E9"/>
    <mergeCell ref="F8:F9"/>
  </mergeCells>
  <printOptions horizontalCentered="1"/>
  <pageMargins left="0.5" right="0.25" top="0.5" bottom="0.25" header="0.25" footer="0.25"/>
  <pageSetup paperSize="9"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12</vt:i4>
      </vt:variant>
      <vt:variant>
        <vt:lpstr>Named Ranges</vt:lpstr>
      </vt:variant>
      <vt:variant>
        <vt:i4>14</vt:i4>
      </vt:variant>
    </vt:vector>
  </HeadingPairs>
  <TitlesOfParts>
    <vt:vector size="26" baseType="lpstr">
      <vt:lpstr>Bảng 1</vt:lpstr>
      <vt:lpstr>Bảng 2</vt:lpstr>
      <vt:lpstr>Bảng 3</vt:lpstr>
      <vt:lpstr>Bảng 4</vt:lpstr>
      <vt:lpstr>Bảng 5</vt:lpstr>
      <vt:lpstr>TMĐT</vt:lpstr>
      <vt:lpstr>PL Tờ trình</vt:lpstr>
      <vt:lpstr>TH</vt:lpstr>
      <vt:lpstr>KHDT</vt:lpstr>
      <vt:lpstr>TMDT</vt:lpstr>
      <vt:lpstr>Tổng mức đầu tư</vt:lpstr>
      <vt:lpstr>THDT</vt:lpstr>
      <vt:lpstr>'Bảng 1'!Print_Area</vt:lpstr>
      <vt:lpstr>'Bảng 2'!Print_Area</vt:lpstr>
      <vt:lpstr>'Bảng 3'!Print_Area</vt:lpstr>
      <vt:lpstr>'Bảng 4'!Print_Area</vt:lpstr>
      <vt:lpstr>'Bảng 5'!Print_Area</vt:lpstr>
      <vt:lpstr>KHDT!Print_Area</vt:lpstr>
      <vt:lpstr>'PL Tờ trình'!Print_Area</vt:lpstr>
      <vt:lpstr>THDT!Print_Area</vt:lpstr>
      <vt:lpstr>'Bảng 1'!Print_Titles</vt:lpstr>
      <vt:lpstr>'Bảng 2'!Print_Titles</vt:lpstr>
      <vt:lpstr>'Bảng 3'!Print_Titles</vt:lpstr>
      <vt:lpstr>'Bảng 4'!Print_Titles</vt:lpstr>
      <vt:lpstr>'PL Tờ trình'!Print_Titles</vt:lpstr>
      <vt:lpstr>'Tổng mức đầu tư'!Print_Titles</vt:lpstr>
    </vt:vector>
  </TitlesOfParts>
  <Company>Support: 0904.729927</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wWw.HAIDUONGIT.NET</dc:creator>
  <cp:lastModifiedBy>Min Nat</cp:lastModifiedBy>
  <cp:lastPrinted>2025-01-10T08:38:19Z</cp:lastPrinted>
  <dcterms:created xsi:type="dcterms:W3CDTF">2012-09-23T06:54:19Z</dcterms:created>
  <dcterms:modified xsi:type="dcterms:W3CDTF">2025-12-07T14:02:17Z</dcterms:modified>
</cp:coreProperties>
</file>